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Transcript\2018\3rd cycle\Grade 11\"/>
    </mc:Choice>
  </mc:AlternateContent>
  <xr:revisionPtr revIDLastSave="0" documentId="13_ncr:1_{55A229D8-851A-4D86-B9AB-00A178873E4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GI" sheetId="1" r:id="rId1"/>
    <sheet name="MIP" sheetId="2" r:id="rId2"/>
    <sheet name="Roster" sheetId="21" r:id="rId3"/>
    <sheet name="GRF" sheetId="17" r:id="rId4"/>
    <sheet name="Front" sheetId="20" r:id="rId5"/>
    <sheet name="Cover" sheetId="4" r:id="rId6"/>
    <sheet name="iCheck" sheetId="15" r:id="rId7"/>
    <sheet name="MEREKOSH" sheetId="22" r:id="rId8"/>
    <sheet name="Homeroom " sheetId="23" r:id="rId9"/>
  </sheets>
  <externalReferences>
    <externalReference r:id="rId10"/>
    <externalReference r:id="rId11"/>
  </externalReferences>
  <definedNames>
    <definedName name="_1Q_AVERAGE" localSheetId="1">MIP!$AH$8:$AH$62</definedName>
    <definedName name="_1Q_COL_1" localSheetId="1">MIP!$Y$8:$Y$62</definedName>
    <definedName name="_1Q_COL_10" localSheetId="1">MIP!#REF!</definedName>
    <definedName name="_1Q_COL_11" localSheetId="1">MIP!$AE$8:$AE$62</definedName>
    <definedName name="_1Q_COL_12" localSheetId="1">MIP!$AF$8:$AF$62</definedName>
    <definedName name="_1Q_COL_2" localSheetId="1">MIP!#REF!</definedName>
    <definedName name="_1Q_COL_3" localSheetId="1">MIP!$Z$8:$Z$62</definedName>
    <definedName name="_1Q_COL_4" localSheetId="1">MIP!#REF!</definedName>
    <definedName name="_1Q_COL_5" localSheetId="1">MIP!$AA$8:$AA$62</definedName>
    <definedName name="_1Q_COL_6" localSheetId="1">MIP!$AB$8:$AB$62</definedName>
    <definedName name="_1Q_COL_7" localSheetId="1">MIP!$AC$8:$AC$62</definedName>
    <definedName name="_1Q_COL_8" localSheetId="1">MIP!#REF!</definedName>
    <definedName name="_1Q_COL_9" localSheetId="1">MIP!$AD$8:$AD$62</definedName>
    <definedName name="_1Q_SEX" comment="First Quarter Sex." localSheetId="1">MIP!$X$8:$X$62</definedName>
    <definedName name="_2Q_AVERAGE" localSheetId="1">MIP!$AH$75:$AH$129</definedName>
    <definedName name="_2Q_COL_1" localSheetId="1">MIP!$Y$75:$Y$129</definedName>
    <definedName name="_2Q_COL_10" localSheetId="1">MIP!#REF!</definedName>
    <definedName name="_2Q_COL_11" localSheetId="1">MIP!$AE$75:$AE$129</definedName>
    <definedName name="_2Q_COL_12" localSheetId="1">MIP!$AF$75:$AF$129</definedName>
    <definedName name="_2Q_COL_2" localSheetId="1">MIP!#REF!</definedName>
    <definedName name="_2Q_COL_3" localSheetId="1">MIP!$Z$75:$Z$129</definedName>
    <definedName name="_2Q_COL_4" localSheetId="1">MIP!#REF!</definedName>
    <definedName name="_2Q_COL_5" localSheetId="1">MIP!$AA$75:$AA$129</definedName>
    <definedName name="_2Q_COL_6" localSheetId="1">MIP!$AB$75:$AB$129</definedName>
    <definedName name="_2Q_COL_7" localSheetId="1">MIP!$AC$75:$AC$129</definedName>
    <definedName name="_2Q_COL_8" localSheetId="1">MIP!#REF!</definedName>
    <definedName name="_2Q_COL_9" localSheetId="1">MIP!$AD$75:$AD$129</definedName>
    <definedName name="_2Q_SEX" localSheetId="1">MIP!$X$75:$X$129</definedName>
    <definedName name="_3Q_AVERAGE" localSheetId="1">MIP!#REF!</definedName>
    <definedName name="_3Q_COL_1" localSheetId="1">MIP!#REF!</definedName>
    <definedName name="_3Q_COL_10" localSheetId="1">MIP!#REF!</definedName>
    <definedName name="_3Q_COL_11" localSheetId="1">MIP!#REF!</definedName>
    <definedName name="_3Q_COL_12" localSheetId="1">MIP!#REF!</definedName>
    <definedName name="_3Q_COL_2" localSheetId="1">MIP!#REF!</definedName>
    <definedName name="_3Q_COL_3" localSheetId="1">MIP!#REF!</definedName>
    <definedName name="_3Q_COL_4" localSheetId="1">MIP!#REF!</definedName>
    <definedName name="_3Q_COL_5" localSheetId="1">MIP!#REF!</definedName>
    <definedName name="_3Q_COL_6" localSheetId="1">MIP!#REF!</definedName>
    <definedName name="_3Q_COL_7" localSheetId="1">MIP!#REF!</definedName>
    <definedName name="_3Q_COL_8" localSheetId="1">MIP!#REF!</definedName>
    <definedName name="_3Q_COL_9" localSheetId="1">MIP!#REF!</definedName>
    <definedName name="_3Q_SEX" localSheetId="1">MIP!#REF!</definedName>
    <definedName name="_4Q_AVERAGE" localSheetId="1">MIP!#REF!</definedName>
    <definedName name="_4Q_COL_1" localSheetId="1">MIP!#REF!</definedName>
    <definedName name="_4Q_COL_10" localSheetId="1">MIP!#REF!</definedName>
    <definedName name="_4Q_COL_11" localSheetId="1">MIP!#REF!</definedName>
    <definedName name="_4Q_COL_12" localSheetId="1">MIP!#REF!</definedName>
    <definedName name="_4Q_COL_2" localSheetId="1">MIP!#REF!</definedName>
    <definedName name="_4Q_COL_3" localSheetId="1">MIP!#REF!</definedName>
    <definedName name="_4Q_COL_4" localSheetId="1">MIP!#REF!</definedName>
    <definedName name="_4Q_COL_5" localSheetId="1">MIP!#REF!</definedName>
    <definedName name="_4Q_COL_6" localSheetId="1">MIP!#REF!</definedName>
    <definedName name="_4Q_COL_7" localSheetId="1">MIP!#REF!</definedName>
    <definedName name="_4Q_COL_8" localSheetId="1">MIP!#REF!</definedName>
    <definedName name="_4Q_COL_9" localSheetId="1">MIP!#REF!</definedName>
    <definedName name="_4Q_SEX" localSheetId="1">MIP!#REF!</definedName>
    <definedName name="_xlnm._FilterDatabase" localSheetId="5" hidden="1">Cover!$AK$1:$AK$50</definedName>
    <definedName name="_xlnm._FilterDatabase" localSheetId="4" hidden="1">Front!#REF!</definedName>
    <definedName name="_xlnm._FilterDatabase" localSheetId="6" hidden="1">iCheck!$AY$5:$AY$11</definedName>
    <definedName name="_xlnm._FilterDatabase" localSheetId="1" hidden="1">MIP!$V$7:$AJ$62</definedName>
    <definedName name="_Rang11B">#REF!</definedName>
    <definedName name="_Rang11C">#REF!</definedName>
    <definedName name="_Rang11D">#REF!</definedName>
    <definedName name="_Rang11E">#REF!</definedName>
    <definedName name="_Rang12A">#REF!</definedName>
    <definedName name="_Rang12B">#REF!</definedName>
    <definedName name="_RangA">#REF!</definedName>
    <definedName name="_RangB">#REF!</definedName>
    <definedName name="_RangC">#REF!</definedName>
    <definedName name="_RangD">#REF!</definedName>
    <definedName name="_Range11A">#REF!</definedName>
    <definedName name="_SEMESTER_1_AVERAGE" localSheetId="1">MIP!$AH$147:$AH$201</definedName>
    <definedName name="_SEMESTER_1_COL_1" localSheetId="1">MIP!$Y$147:$Y$201</definedName>
    <definedName name="_SEMESTER_1_COL_10" localSheetId="1">MIP!#REF!</definedName>
    <definedName name="_SEMESTER_1_COL_11" localSheetId="1">MIP!$AE$147:$AE$201</definedName>
    <definedName name="_SEMESTER_1_COL_12" localSheetId="1">MIP!$AF$147:$AF$201</definedName>
    <definedName name="_SEMESTER_1_COL_2" localSheetId="1">MIP!#REF!</definedName>
    <definedName name="_SEMESTER_1_COL_3" localSheetId="1">MIP!$Z$147:$Z$201</definedName>
    <definedName name="_SEMESTER_1_COL_4" localSheetId="1">MIP!#REF!</definedName>
    <definedName name="_SEMESTER_1_COL_5" localSheetId="1">MIP!$AA$147:$AA$201</definedName>
    <definedName name="_SEMESTER_1_COL_6" localSheetId="1">MIP!$AB$147:$AB$201</definedName>
    <definedName name="_SEMESTER_1_COL_7" localSheetId="1">MIP!$AC$147:$AC$201</definedName>
    <definedName name="_SEMESTER_1_COL_8" localSheetId="1">MIP!#REF!</definedName>
    <definedName name="_SEMESTER_1_COL_9" localSheetId="1">MIP!$AD$147:$AD$201</definedName>
    <definedName name="_SEMESTER_1_SEX" localSheetId="1">MIP!$X$147:$X$201</definedName>
    <definedName name="_SEMESTER_2_AVERAGE" localSheetId="1">MIP!#REF!</definedName>
    <definedName name="_SEMESTER_2_COL_1" localSheetId="1">MIP!#REF!</definedName>
    <definedName name="_SEMESTER_2_COL_10" localSheetId="1">MIP!#REF!</definedName>
    <definedName name="_SEMESTER_2_COL_11" localSheetId="1">MIP!#REF!</definedName>
    <definedName name="_SEMESTER_2_COL_12" localSheetId="1">MIP!#REF!</definedName>
    <definedName name="_SEMESTER_2_COL_2" localSheetId="1">MIP!#REF!</definedName>
    <definedName name="_SEMESTER_2_COL_3" localSheetId="1">MIP!#REF!</definedName>
    <definedName name="_SEMESTER_2_COL_4" localSheetId="1">MIP!#REF!</definedName>
    <definedName name="_SEMESTER_2_COL_5" localSheetId="1">MIP!#REF!</definedName>
    <definedName name="_SEMESTER_2_COL_6" localSheetId="1">MIP!#REF!</definedName>
    <definedName name="_SEMESTER_2_COL_7" localSheetId="1">MIP!#REF!</definedName>
    <definedName name="_SEMESTER_2_COL_8" localSheetId="1">MIP!#REF!</definedName>
    <definedName name="_SEMESTER_2_COL_9" localSheetId="1">MIP!#REF!</definedName>
    <definedName name="_SEMESTER_2_SEX" localSheetId="1">MIP!#REF!</definedName>
    <definedName name="_YEARLY_AVERAGE_AVERAGE">MIP!#REF!</definedName>
    <definedName name="_YEARLY_AVERAGE_COL_1" localSheetId="1">MIP!#REF!</definedName>
    <definedName name="_YEARLY_AVERAGE_COL_10" localSheetId="1">MIP!#REF!</definedName>
    <definedName name="_YEARLY_AVERAGE_COL_11" localSheetId="1">MIP!#REF!</definedName>
    <definedName name="_YEARLY_AVERAGE_COL_12" localSheetId="1">MIP!#REF!</definedName>
    <definedName name="_YEARLY_AVERAGE_COL_2" localSheetId="1">MIP!#REF!</definedName>
    <definedName name="_YEARLY_AVERAGE_COL_3" localSheetId="1">MIP!#REF!</definedName>
    <definedName name="_YEARLY_AVERAGE_COL_4" localSheetId="1">MIP!#REF!</definedName>
    <definedName name="_YEARLY_AVERAGE_COL_5" localSheetId="1">MIP!#REF!</definedName>
    <definedName name="_YEARLY_AVERAGE_COL_6" localSheetId="1">MIP!#REF!</definedName>
    <definedName name="_YEARLY_AVERAGE_COL_7" localSheetId="1">MIP!#REF!</definedName>
    <definedName name="_YEARLY_AVERAGE_COL_8" localSheetId="1">MIP!#REF!</definedName>
    <definedName name="_YEARLY_AVERAGE_COL_9" localSheetId="1">MIP!#REF!</definedName>
    <definedName name="_YEARLY_AVERAGE_SEX" localSheetId="1">MIP!#REF!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51" i="2" l="1"/>
  <c r="AH52" i="2"/>
  <c r="AH53" i="2"/>
  <c r="AH54" i="2"/>
  <c r="AH55" i="2"/>
  <c r="AH56" i="2"/>
  <c r="AH57" i="2"/>
  <c r="AH58" i="2"/>
  <c r="AH59" i="2"/>
  <c r="AH60" i="2"/>
  <c r="AH61" i="2"/>
  <c r="AH62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75" i="2"/>
  <c r="AG78" i="2"/>
  <c r="AG75" i="2"/>
  <c r="AG76" i="2"/>
  <c r="AG77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95" i="2"/>
  <c r="AH195" i="2" s="1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H190" i="2"/>
  <c r="AH191" i="2"/>
  <c r="AH192" i="2"/>
  <c r="AH193" i="2"/>
  <c r="AH194" i="2"/>
  <c r="AJ194" i="2" s="1"/>
  <c r="AH196" i="2"/>
  <c r="AH197" i="2"/>
  <c r="AH198" i="2"/>
  <c r="AH199" i="2"/>
  <c r="AH200" i="2"/>
  <c r="AH201" i="2"/>
  <c r="AG190" i="2"/>
  <c r="AG191" i="2"/>
  <c r="AG192" i="2"/>
  <c r="AG193" i="2"/>
  <c r="AG194" i="2"/>
  <c r="AG196" i="2"/>
  <c r="AG197" i="2"/>
  <c r="AG198" i="2"/>
  <c r="AG199" i="2"/>
  <c r="AG200" i="2"/>
  <c r="AG201" i="2"/>
  <c r="C1854" i="20"/>
  <c r="D1854" i="20"/>
  <c r="E1854" i="20"/>
  <c r="AF147" i="2"/>
  <c r="AJ190" i="2"/>
  <c r="AJ192" i="2"/>
  <c r="AJ196" i="2"/>
  <c r="AJ198" i="2"/>
  <c r="AJ200" i="2"/>
  <c r="AJ201" i="2" l="1"/>
  <c r="AJ197" i="2"/>
  <c r="AJ193" i="2"/>
  <c r="AJ199" i="2"/>
  <c r="AJ195" i="2"/>
  <c r="AJ191" i="2"/>
  <c r="E93" i="23"/>
  <c r="G79" i="23"/>
  <c r="E79" i="23"/>
  <c r="G77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F82" i="23"/>
  <c r="F83" i="23"/>
  <c r="F84" i="23"/>
  <c r="F85" i="23"/>
  <c r="F86" i="23"/>
  <c r="F87" i="23"/>
  <c r="F88" i="23"/>
  <c r="F89" i="23"/>
  <c r="F90" i="23"/>
  <c r="F92" i="23"/>
  <c r="F81" i="23"/>
  <c r="F64" i="23"/>
  <c r="F65" i="23"/>
  <c r="F66" i="23"/>
  <c r="F67" i="23"/>
  <c r="F68" i="23"/>
  <c r="F69" i="23"/>
  <c r="F70" i="23"/>
  <c r="F71" i="23"/>
  <c r="F72" i="23"/>
  <c r="F74" i="23"/>
  <c r="F63" i="23"/>
  <c r="L2" i="1" l="1"/>
  <c r="K2" i="1"/>
  <c r="M2" i="1" l="1"/>
  <c r="A36" i="1"/>
  <c r="B36" i="23"/>
  <c r="B55" i="23" s="1"/>
  <c r="F55" i="23" s="1"/>
  <c r="F17" i="23"/>
  <c r="B129" i="21"/>
  <c r="B128" i="21"/>
  <c r="B125" i="21"/>
  <c r="F36" i="23" l="1"/>
  <c r="B43" i="21"/>
  <c r="C43" i="21"/>
  <c r="D43" i="21"/>
  <c r="B46" i="21"/>
  <c r="C46" i="21"/>
  <c r="D46" i="21"/>
  <c r="B49" i="21"/>
  <c r="C49" i="21"/>
  <c r="D49" i="21"/>
  <c r="B61" i="21"/>
  <c r="C61" i="21"/>
  <c r="D61" i="21"/>
  <c r="B64" i="21"/>
  <c r="C64" i="21"/>
  <c r="D64" i="21"/>
  <c r="B67" i="21"/>
  <c r="C67" i="21"/>
  <c r="D67" i="21"/>
  <c r="B88" i="21"/>
  <c r="C88" i="21"/>
  <c r="D88" i="21"/>
  <c r="B91" i="21"/>
  <c r="C91" i="21"/>
  <c r="D91" i="21"/>
  <c r="B94" i="21"/>
  <c r="C94" i="21"/>
  <c r="D94" i="21"/>
  <c r="B97" i="21"/>
  <c r="C97" i="21"/>
  <c r="D97" i="21"/>
  <c r="B100" i="21"/>
  <c r="C100" i="21"/>
  <c r="D100" i="21"/>
  <c r="B103" i="21"/>
  <c r="C103" i="21"/>
  <c r="D103" i="21"/>
  <c r="A52" i="1" l="1"/>
  <c r="A40" i="23" l="1"/>
  <c r="E40" i="23"/>
  <c r="B16" i="23" l="1"/>
  <c r="F16" i="23" l="1"/>
  <c r="F35" i="23" s="1"/>
  <c r="F54" i="23" s="1"/>
  <c r="B35" i="23"/>
  <c r="B54" i="23" s="1"/>
  <c r="AV124" i="15"/>
  <c r="AR124" i="15"/>
  <c r="AU122" i="15"/>
  <c r="AQ122" i="15"/>
  <c r="AV121" i="15"/>
  <c r="AR121" i="15"/>
  <c r="AV120" i="15"/>
  <c r="AR120" i="15"/>
  <c r="AV119" i="15"/>
  <c r="AR119" i="15"/>
  <c r="AV118" i="15"/>
  <c r="AR118" i="15"/>
  <c r="AV117" i="15"/>
  <c r="AR117" i="15"/>
  <c r="AV116" i="15"/>
  <c r="AR116" i="15"/>
  <c r="AV115" i="15"/>
  <c r="AR115" i="15"/>
  <c r="AV114" i="15"/>
  <c r="AR114" i="15"/>
  <c r="AV113" i="15"/>
  <c r="AR113" i="15"/>
  <c r="AV112" i="15"/>
  <c r="AR112" i="15"/>
  <c r="AV111" i="15"/>
  <c r="AR111" i="15"/>
  <c r="AV110" i="15"/>
  <c r="AR110" i="15"/>
  <c r="AV109" i="15"/>
  <c r="AR109" i="15"/>
  <c r="AV108" i="15"/>
  <c r="AR108" i="15"/>
  <c r="AV107" i="15"/>
  <c r="AR107" i="15"/>
  <c r="AV106" i="15"/>
  <c r="AR106" i="15"/>
  <c r="AV105" i="15"/>
  <c r="AR105" i="15"/>
  <c r="AV104" i="15"/>
  <c r="AR104" i="15"/>
  <c r="AV103" i="15"/>
  <c r="AR103" i="15"/>
  <c r="AV102" i="15"/>
  <c r="AR102" i="15"/>
  <c r="AV101" i="15"/>
  <c r="AR101" i="15"/>
  <c r="AV100" i="15"/>
  <c r="AR100" i="15"/>
  <c r="AV99" i="15"/>
  <c r="AR99" i="15"/>
  <c r="AV98" i="15"/>
  <c r="AR98" i="15"/>
  <c r="AV97" i="15"/>
  <c r="AR97" i="15"/>
  <c r="AV96" i="15"/>
  <c r="AR96" i="15"/>
  <c r="AV95" i="15"/>
  <c r="AR95" i="15"/>
  <c r="AV94" i="15"/>
  <c r="AR94" i="15"/>
  <c r="AV93" i="15"/>
  <c r="AR93" i="15"/>
  <c r="AV92" i="15"/>
  <c r="AR92" i="15"/>
  <c r="AV91" i="15"/>
  <c r="AR91" i="15"/>
  <c r="AV90" i="15"/>
  <c r="AR90" i="15"/>
  <c r="AV89" i="15"/>
  <c r="AR89" i="15"/>
  <c r="AV88" i="15"/>
  <c r="AR88" i="15"/>
  <c r="AV87" i="15"/>
  <c r="AR87" i="15"/>
  <c r="AV86" i="15"/>
  <c r="AR86" i="15"/>
  <c r="AV85" i="15"/>
  <c r="AR85" i="15"/>
  <c r="AV84" i="15"/>
  <c r="AR84" i="15"/>
  <c r="AV83" i="15"/>
  <c r="AR83" i="15"/>
  <c r="AV82" i="15"/>
  <c r="AR82" i="15"/>
  <c r="AV81" i="15"/>
  <c r="AR81" i="15"/>
  <c r="AV80" i="15"/>
  <c r="AR80" i="15"/>
  <c r="AV79" i="15"/>
  <c r="AR79" i="15"/>
  <c r="AV78" i="15"/>
  <c r="AR78" i="15"/>
  <c r="AV77" i="15"/>
  <c r="AR77" i="15"/>
  <c r="AV76" i="15"/>
  <c r="AR76" i="15"/>
  <c r="AV75" i="15"/>
  <c r="AR75" i="15"/>
  <c r="AV74" i="15"/>
  <c r="AR74" i="15"/>
  <c r="AV73" i="15"/>
  <c r="AR73" i="15"/>
  <c r="AV72" i="15"/>
  <c r="AR72" i="15"/>
  <c r="AV71" i="15"/>
  <c r="AR71" i="15"/>
  <c r="AV70" i="15"/>
  <c r="AR70" i="15"/>
  <c r="AV69" i="15"/>
  <c r="AR69" i="15"/>
  <c r="AV68" i="15"/>
  <c r="AR68" i="15"/>
  <c r="AV67" i="15"/>
  <c r="AR67" i="15"/>
  <c r="AV65" i="15"/>
  <c r="AR65" i="15"/>
  <c r="AW63" i="15"/>
  <c r="AS63" i="15"/>
  <c r="AV62" i="15"/>
  <c r="AR62" i="15"/>
  <c r="AU60" i="15"/>
  <c r="AQ60" i="15"/>
  <c r="AV59" i="15"/>
  <c r="AR59" i="15"/>
  <c r="AV58" i="15"/>
  <c r="AR58" i="15"/>
  <c r="AV57" i="15"/>
  <c r="AR57" i="15"/>
  <c r="AV56" i="15"/>
  <c r="AR56" i="15"/>
  <c r="AV55" i="15"/>
  <c r="AR55" i="15"/>
  <c r="AV54" i="15"/>
  <c r="AR54" i="15"/>
  <c r="AV53" i="15"/>
  <c r="AR53" i="15"/>
  <c r="AV52" i="15"/>
  <c r="AR52" i="15"/>
  <c r="AV51" i="15"/>
  <c r="AR51" i="15"/>
  <c r="AV50" i="15"/>
  <c r="AR50" i="15"/>
  <c r="AV49" i="15"/>
  <c r="AR49" i="15"/>
  <c r="AV48" i="15"/>
  <c r="AR48" i="15"/>
  <c r="AV47" i="15"/>
  <c r="AR47" i="15"/>
  <c r="AV46" i="15"/>
  <c r="AR46" i="15"/>
  <c r="AV45" i="15"/>
  <c r="AR45" i="15"/>
  <c r="AV44" i="15"/>
  <c r="AR44" i="15"/>
  <c r="AV43" i="15"/>
  <c r="AR43" i="15"/>
  <c r="AV42" i="15"/>
  <c r="AR42" i="15"/>
  <c r="AV41" i="15"/>
  <c r="AR41" i="15"/>
  <c r="AV40" i="15"/>
  <c r="AR40" i="15"/>
  <c r="AV39" i="15"/>
  <c r="AR39" i="15"/>
  <c r="AV38" i="15"/>
  <c r="AR38" i="15"/>
  <c r="AV37" i="15"/>
  <c r="AR37" i="15"/>
  <c r="AV36" i="15"/>
  <c r="AR36" i="15"/>
  <c r="AV35" i="15"/>
  <c r="AR35" i="15"/>
  <c r="AV34" i="15"/>
  <c r="AR34" i="15"/>
  <c r="AV33" i="15"/>
  <c r="AR33" i="15"/>
  <c r="AV32" i="15"/>
  <c r="AR32" i="15"/>
  <c r="AV31" i="15"/>
  <c r="AR31" i="15"/>
  <c r="AV30" i="15"/>
  <c r="AR30" i="15"/>
  <c r="AV29" i="15"/>
  <c r="AR29" i="15"/>
  <c r="AV28" i="15"/>
  <c r="AR28" i="15"/>
  <c r="AV27" i="15"/>
  <c r="AR27" i="15"/>
  <c r="AV26" i="15"/>
  <c r="AR26" i="15"/>
  <c r="AV25" i="15"/>
  <c r="AR25" i="15"/>
  <c r="AV24" i="15"/>
  <c r="AR24" i="15"/>
  <c r="AV23" i="15"/>
  <c r="AR23" i="15"/>
  <c r="AV22" i="15"/>
  <c r="AR22" i="15"/>
  <c r="AV21" i="15"/>
  <c r="AR21" i="15"/>
  <c r="AV20" i="15"/>
  <c r="AR20" i="15"/>
  <c r="AV19" i="15"/>
  <c r="AR19" i="15"/>
  <c r="AV18" i="15"/>
  <c r="AR18" i="15"/>
  <c r="AV17" i="15"/>
  <c r="AR17" i="15"/>
  <c r="AV16" i="15"/>
  <c r="AR16" i="15"/>
  <c r="AV15" i="15"/>
  <c r="AR15" i="15"/>
  <c r="AV14" i="15"/>
  <c r="AR14" i="15"/>
  <c r="AV13" i="15"/>
  <c r="AR13" i="15"/>
  <c r="AV12" i="15"/>
  <c r="AR12" i="15"/>
  <c r="AV11" i="15"/>
  <c r="AR11" i="15"/>
  <c r="AV10" i="15"/>
  <c r="AR10" i="15"/>
  <c r="AV9" i="15"/>
  <c r="AR9" i="15"/>
  <c r="AV8" i="15"/>
  <c r="AR8" i="15"/>
  <c r="AV7" i="15"/>
  <c r="AR7" i="15"/>
  <c r="AV6" i="15"/>
  <c r="AR6" i="15"/>
  <c r="AV5" i="15"/>
  <c r="AR5" i="15"/>
  <c r="AV3" i="15"/>
  <c r="AR3" i="15"/>
  <c r="AW1" i="15"/>
  <c r="AS1" i="15"/>
  <c r="AN123" i="15"/>
  <c r="AJ123" i="15"/>
  <c r="AG123" i="15"/>
  <c r="AC123" i="15"/>
  <c r="Z123" i="15"/>
  <c r="V123" i="15"/>
  <c r="S123" i="15"/>
  <c r="O123" i="15"/>
  <c r="L123" i="15"/>
  <c r="H123" i="15"/>
  <c r="E123" i="15"/>
  <c r="A123" i="15"/>
  <c r="AG61" i="15"/>
  <c r="Z61" i="15"/>
  <c r="S61" i="15"/>
  <c r="L61" i="15"/>
  <c r="E61" i="15"/>
  <c r="AI68" i="15"/>
  <c r="AI69" i="15"/>
  <c r="AI70" i="15"/>
  <c r="AI71" i="15"/>
  <c r="AI72" i="15"/>
  <c r="AI73" i="15"/>
  <c r="AI74" i="15"/>
  <c r="AI75" i="15"/>
  <c r="AI76" i="15"/>
  <c r="AI77" i="15"/>
  <c r="AI78" i="15"/>
  <c r="AI79" i="15"/>
  <c r="AI80" i="15"/>
  <c r="AI81" i="15"/>
  <c r="AI82" i="15"/>
  <c r="AI83" i="15"/>
  <c r="AI84" i="15"/>
  <c r="AI85" i="15"/>
  <c r="AI86" i="15"/>
  <c r="AI87" i="15"/>
  <c r="AI88" i="15"/>
  <c r="AI89" i="15"/>
  <c r="AI90" i="15"/>
  <c r="AI91" i="15"/>
  <c r="AI92" i="15"/>
  <c r="AI93" i="15"/>
  <c r="AI94" i="15"/>
  <c r="AI95" i="15"/>
  <c r="AI96" i="15"/>
  <c r="AI97" i="15"/>
  <c r="AI98" i="15"/>
  <c r="AI99" i="15"/>
  <c r="AI100" i="15"/>
  <c r="AI101" i="15"/>
  <c r="AI102" i="15"/>
  <c r="AI103" i="15"/>
  <c r="AI104" i="15"/>
  <c r="AI105" i="15"/>
  <c r="AI106" i="15"/>
  <c r="AI107" i="15"/>
  <c r="AI108" i="15"/>
  <c r="AI109" i="15"/>
  <c r="AI110" i="15"/>
  <c r="AI111" i="15"/>
  <c r="AI112" i="15"/>
  <c r="AI113" i="15"/>
  <c r="AI114" i="15"/>
  <c r="AI115" i="15"/>
  <c r="AI116" i="15"/>
  <c r="AI117" i="15"/>
  <c r="AI118" i="15"/>
  <c r="AI119" i="15"/>
  <c r="AI120" i="15"/>
  <c r="AI121" i="15"/>
  <c r="AI67" i="15"/>
  <c r="AI6" i="15"/>
  <c r="AI7" i="15"/>
  <c r="AI8" i="15"/>
  <c r="AI9" i="15"/>
  <c r="AI10" i="15"/>
  <c r="AI11" i="15"/>
  <c r="AI12" i="15"/>
  <c r="AI13" i="15"/>
  <c r="AI14" i="15"/>
  <c r="AI15" i="15"/>
  <c r="AI16" i="15"/>
  <c r="AI17" i="15"/>
  <c r="AI18" i="15"/>
  <c r="AI19" i="15"/>
  <c r="AI20" i="15"/>
  <c r="AI21" i="15"/>
  <c r="AI22" i="15"/>
  <c r="AI23" i="15"/>
  <c r="AI24" i="15"/>
  <c r="AI25" i="15"/>
  <c r="AI26" i="15"/>
  <c r="AI27" i="15"/>
  <c r="AI28" i="15"/>
  <c r="AI29" i="15"/>
  <c r="AI30" i="15"/>
  <c r="AI31" i="15"/>
  <c r="AI32" i="15"/>
  <c r="AI33" i="15"/>
  <c r="AI34" i="15"/>
  <c r="AI35" i="15"/>
  <c r="AI36" i="15"/>
  <c r="AI37" i="15"/>
  <c r="AI38" i="15"/>
  <c r="AI39" i="15"/>
  <c r="AI40" i="15"/>
  <c r="AI41" i="15"/>
  <c r="AI42" i="15"/>
  <c r="AI43" i="15"/>
  <c r="AI44" i="15"/>
  <c r="AI45" i="15"/>
  <c r="AI46" i="15"/>
  <c r="AI47" i="15"/>
  <c r="AI48" i="15"/>
  <c r="AI49" i="15"/>
  <c r="AI50" i="15"/>
  <c r="AI51" i="15"/>
  <c r="AI52" i="15"/>
  <c r="AI53" i="15"/>
  <c r="AI54" i="15"/>
  <c r="AI55" i="15"/>
  <c r="AI56" i="15"/>
  <c r="AI57" i="15"/>
  <c r="AI58" i="15"/>
  <c r="AI59" i="15"/>
  <c r="AI5" i="15"/>
  <c r="AG63" i="15"/>
  <c r="AG1" i="15"/>
  <c r="AH124" i="15"/>
  <c r="AG122" i="15"/>
  <c r="AH121" i="15"/>
  <c r="AH120" i="15"/>
  <c r="AH119" i="15"/>
  <c r="AH118" i="15"/>
  <c r="AH117" i="15"/>
  <c r="AH116" i="15"/>
  <c r="AH115" i="15"/>
  <c r="AH114" i="15"/>
  <c r="AH113" i="15"/>
  <c r="AH112" i="15"/>
  <c r="AH111" i="15"/>
  <c r="AH110" i="15"/>
  <c r="AH109" i="15"/>
  <c r="AH108" i="15"/>
  <c r="AH107" i="15"/>
  <c r="AH106" i="15"/>
  <c r="AH105" i="15"/>
  <c r="AH104" i="15"/>
  <c r="AH103" i="15"/>
  <c r="AH102" i="15"/>
  <c r="AH101" i="15"/>
  <c r="AH100" i="15"/>
  <c r="AH99" i="15"/>
  <c r="AH98" i="15"/>
  <c r="AH97" i="15"/>
  <c r="AH96" i="15"/>
  <c r="AH95" i="15"/>
  <c r="AH94" i="15"/>
  <c r="AH93" i="15"/>
  <c r="AH92" i="15"/>
  <c r="AH91" i="15"/>
  <c r="AH90" i="15"/>
  <c r="AH89" i="15"/>
  <c r="AH88" i="15"/>
  <c r="AH87" i="15"/>
  <c r="AH86" i="15"/>
  <c r="AH85" i="15"/>
  <c r="AH84" i="15"/>
  <c r="AH83" i="15"/>
  <c r="AH82" i="15"/>
  <c r="AH81" i="15"/>
  <c r="AH80" i="15"/>
  <c r="AH79" i="15"/>
  <c r="AH78" i="15"/>
  <c r="AH77" i="15"/>
  <c r="AH76" i="15"/>
  <c r="AH75" i="15"/>
  <c r="AH74" i="15"/>
  <c r="AH73" i="15"/>
  <c r="AH72" i="15"/>
  <c r="AH71" i="15"/>
  <c r="AH70" i="15"/>
  <c r="AH69" i="15"/>
  <c r="AH68" i="15"/>
  <c r="AH67" i="15"/>
  <c r="AH65" i="15"/>
  <c r="AI63" i="15"/>
  <c r="AH62" i="15"/>
  <c r="AG60" i="15"/>
  <c r="AH59" i="15"/>
  <c r="AH58" i="15"/>
  <c r="AH57" i="15"/>
  <c r="AH56" i="15"/>
  <c r="AH55" i="15"/>
  <c r="AH54" i="15"/>
  <c r="AH53" i="15"/>
  <c r="AH52" i="15"/>
  <c r="AH51" i="15"/>
  <c r="AH50" i="15"/>
  <c r="AH49" i="15"/>
  <c r="AH48" i="15"/>
  <c r="AH47" i="15"/>
  <c r="AH46" i="15"/>
  <c r="AH45" i="15"/>
  <c r="AH44" i="15"/>
  <c r="AH43" i="15"/>
  <c r="AH42" i="15"/>
  <c r="AH41" i="15"/>
  <c r="AH40" i="15"/>
  <c r="AH39" i="15"/>
  <c r="AH38" i="15"/>
  <c r="AH37" i="15"/>
  <c r="AH36" i="15"/>
  <c r="AH35" i="15"/>
  <c r="AH34" i="15"/>
  <c r="AH33" i="15"/>
  <c r="AH32" i="15"/>
  <c r="AH31" i="15"/>
  <c r="AH30" i="15"/>
  <c r="AH29" i="15"/>
  <c r="AH28" i="15"/>
  <c r="AH27" i="15"/>
  <c r="AH26" i="15"/>
  <c r="AH25" i="15"/>
  <c r="AH24" i="15"/>
  <c r="AH23" i="15"/>
  <c r="AH22" i="15"/>
  <c r="AH21" i="15"/>
  <c r="AH20" i="15"/>
  <c r="AH19" i="15"/>
  <c r="AH18" i="15"/>
  <c r="AH17" i="15"/>
  <c r="AH16" i="15"/>
  <c r="AH15" i="15"/>
  <c r="AH14" i="15"/>
  <c r="AH13" i="15"/>
  <c r="AH12" i="15"/>
  <c r="AH11" i="15"/>
  <c r="AH10" i="15"/>
  <c r="AH9" i="15"/>
  <c r="AH8" i="15"/>
  <c r="AH7" i="15"/>
  <c r="AH6" i="15"/>
  <c r="AH5" i="15"/>
  <c r="AH3" i="15"/>
  <c r="AI1" i="15"/>
  <c r="AB68" i="15"/>
  <c r="AB69" i="15"/>
  <c r="AB70" i="15"/>
  <c r="AB71" i="15"/>
  <c r="AB72" i="15"/>
  <c r="AB73" i="15"/>
  <c r="AB74" i="15"/>
  <c r="AB75" i="15"/>
  <c r="AB76" i="15"/>
  <c r="AB77" i="15"/>
  <c r="AB78" i="15"/>
  <c r="AB79" i="15"/>
  <c r="AB80" i="15"/>
  <c r="AB81" i="15"/>
  <c r="AB82" i="15"/>
  <c r="AB83" i="15"/>
  <c r="AB84" i="15"/>
  <c r="AB85" i="15"/>
  <c r="AB86" i="15"/>
  <c r="AB87" i="15"/>
  <c r="AB88" i="15"/>
  <c r="AB89" i="15"/>
  <c r="AB90" i="15"/>
  <c r="AB91" i="15"/>
  <c r="AB92" i="15"/>
  <c r="AB93" i="15"/>
  <c r="AB94" i="15"/>
  <c r="AB95" i="15"/>
  <c r="AB96" i="15"/>
  <c r="AB97" i="15"/>
  <c r="AB98" i="15"/>
  <c r="AB99" i="15"/>
  <c r="AB100" i="15"/>
  <c r="AB101" i="15"/>
  <c r="AB102" i="15"/>
  <c r="AB103" i="15"/>
  <c r="AB104" i="15"/>
  <c r="AB105" i="15"/>
  <c r="AB106" i="15"/>
  <c r="AB107" i="15"/>
  <c r="AB108" i="15"/>
  <c r="AB109" i="15"/>
  <c r="AB110" i="15"/>
  <c r="AB111" i="15"/>
  <c r="AB112" i="15"/>
  <c r="AB113" i="15"/>
  <c r="AB114" i="15"/>
  <c r="AB115" i="15"/>
  <c r="AB116" i="15"/>
  <c r="AB117" i="15"/>
  <c r="AB118" i="15"/>
  <c r="AB119" i="15"/>
  <c r="AB120" i="15"/>
  <c r="AB121" i="15"/>
  <c r="AB67" i="15"/>
  <c r="Z63" i="15"/>
  <c r="AB6" i="15"/>
  <c r="AB7" i="15"/>
  <c r="AB8" i="15"/>
  <c r="AB9" i="15"/>
  <c r="AB10" i="15"/>
  <c r="AB11" i="15"/>
  <c r="AB12" i="15"/>
  <c r="AB13" i="15"/>
  <c r="AB14" i="15"/>
  <c r="AB15" i="15"/>
  <c r="AB16" i="15"/>
  <c r="AB17" i="15"/>
  <c r="AB18" i="15"/>
  <c r="AB19" i="15"/>
  <c r="AB20" i="15"/>
  <c r="AB21" i="15"/>
  <c r="AB22" i="15"/>
  <c r="AB23" i="15"/>
  <c r="AB24" i="15"/>
  <c r="AB25" i="15"/>
  <c r="AB26" i="15"/>
  <c r="AB27" i="15"/>
  <c r="AB28" i="15"/>
  <c r="AB29" i="15"/>
  <c r="AB30" i="15"/>
  <c r="AB31" i="15"/>
  <c r="AB32" i="15"/>
  <c r="AB33" i="15"/>
  <c r="AB34" i="15"/>
  <c r="AB35" i="15"/>
  <c r="AB36" i="15"/>
  <c r="AB37" i="15"/>
  <c r="AB38" i="15"/>
  <c r="AB39" i="15"/>
  <c r="AB40" i="15"/>
  <c r="AB41" i="15"/>
  <c r="AB42" i="15"/>
  <c r="AB43" i="15"/>
  <c r="AB44" i="15"/>
  <c r="AB45" i="15"/>
  <c r="AB46" i="15"/>
  <c r="AB47" i="15"/>
  <c r="AB48" i="15"/>
  <c r="AB49" i="15"/>
  <c r="AB50" i="15"/>
  <c r="AB51" i="15"/>
  <c r="AB52" i="15"/>
  <c r="AB53" i="15"/>
  <c r="AB54" i="15"/>
  <c r="AB55" i="15"/>
  <c r="AB56" i="15"/>
  <c r="AB57" i="15"/>
  <c r="AB58" i="15"/>
  <c r="AB59" i="15"/>
  <c r="AB5" i="15"/>
  <c r="Z1" i="15"/>
  <c r="AA124" i="15"/>
  <c r="Z122" i="15"/>
  <c r="AA121" i="15"/>
  <c r="AA120" i="15"/>
  <c r="AA119" i="15"/>
  <c r="AA118" i="15"/>
  <c r="AA117" i="15"/>
  <c r="AA116" i="15"/>
  <c r="AA115" i="15"/>
  <c r="AA114" i="15"/>
  <c r="AA113" i="15"/>
  <c r="AA112" i="15"/>
  <c r="AA111" i="15"/>
  <c r="AA110" i="15"/>
  <c r="AA109" i="15"/>
  <c r="AA108" i="15"/>
  <c r="AA107" i="15"/>
  <c r="AA106" i="15"/>
  <c r="AA105" i="15"/>
  <c r="AA104" i="15"/>
  <c r="AA103" i="15"/>
  <c r="AA102" i="15"/>
  <c r="AA101" i="15"/>
  <c r="AA100" i="15"/>
  <c r="AA99" i="15"/>
  <c r="AA98" i="15"/>
  <c r="AA97" i="15"/>
  <c r="AA96" i="15"/>
  <c r="AA95" i="15"/>
  <c r="AA94" i="15"/>
  <c r="AA93" i="15"/>
  <c r="AA92" i="15"/>
  <c r="AA91" i="15"/>
  <c r="AA90" i="15"/>
  <c r="AA89" i="15"/>
  <c r="AA88" i="15"/>
  <c r="AA87" i="15"/>
  <c r="AA86" i="15"/>
  <c r="AA85" i="15"/>
  <c r="AA84" i="15"/>
  <c r="AA83" i="15"/>
  <c r="AA82" i="15"/>
  <c r="AA81" i="15"/>
  <c r="AA80" i="15"/>
  <c r="AA79" i="15"/>
  <c r="AA78" i="15"/>
  <c r="AA77" i="15"/>
  <c r="AA76" i="15"/>
  <c r="AA75" i="15"/>
  <c r="AA74" i="15"/>
  <c r="AA73" i="15"/>
  <c r="AA72" i="15"/>
  <c r="AA71" i="15"/>
  <c r="AA70" i="15"/>
  <c r="AA69" i="15"/>
  <c r="AA68" i="15"/>
  <c r="AA67" i="15"/>
  <c r="AA65" i="15"/>
  <c r="AB63" i="15"/>
  <c r="AA62" i="15"/>
  <c r="Z60" i="15"/>
  <c r="AA59" i="15"/>
  <c r="AA58" i="15"/>
  <c r="AA57" i="15"/>
  <c r="AA56" i="15"/>
  <c r="AA55" i="15"/>
  <c r="AA54" i="15"/>
  <c r="AA53" i="15"/>
  <c r="AA52" i="15"/>
  <c r="AA51" i="15"/>
  <c r="AA50" i="15"/>
  <c r="AA49" i="15"/>
  <c r="AA48" i="15"/>
  <c r="AA47" i="15"/>
  <c r="AA46" i="15"/>
  <c r="AA45" i="15"/>
  <c r="AA44" i="15"/>
  <c r="AA43" i="15"/>
  <c r="AA42" i="15"/>
  <c r="AA41" i="15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25" i="15"/>
  <c r="AA24" i="15"/>
  <c r="AA23" i="15"/>
  <c r="AA22" i="15"/>
  <c r="AA21" i="15"/>
  <c r="AA20" i="15"/>
  <c r="AA19" i="15"/>
  <c r="AA18" i="15"/>
  <c r="AA17" i="15"/>
  <c r="AA16" i="15"/>
  <c r="AA15" i="15"/>
  <c r="AA14" i="15"/>
  <c r="AA13" i="15"/>
  <c r="AA12" i="15"/>
  <c r="AA11" i="15"/>
  <c r="AA10" i="15"/>
  <c r="AA9" i="15"/>
  <c r="AA8" i="15"/>
  <c r="AA7" i="15"/>
  <c r="AA6" i="15"/>
  <c r="AA5" i="15"/>
  <c r="AA3" i="15"/>
  <c r="AB1" i="15"/>
  <c r="S63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81" i="15"/>
  <c r="U82" i="15"/>
  <c r="U83" i="15"/>
  <c r="U84" i="15"/>
  <c r="U85" i="15"/>
  <c r="U86" i="15"/>
  <c r="U87" i="15"/>
  <c r="U88" i="15"/>
  <c r="U89" i="15"/>
  <c r="U90" i="15"/>
  <c r="U91" i="15"/>
  <c r="U92" i="15"/>
  <c r="U93" i="15"/>
  <c r="U94" i="15"/>
  <c r="U95" i="15"/>
  <c r="U96" i="15"/>
  <c r="U97" i="15"/>
  <c r="U98" i="15"/>
  <c r="U99" i="15"/>
  <c r="U100" i="15"/>
  <c r="U101" i="15"/>
  <c r="U102" i="15"/>
  <c r="U103" i="15"/>
  <c r="U104" i="15"/>
  <c r="U105" i="15"/>
  <c r="U106" i="15"/>
  <c r="U107" i="15"/>
  <c r="U108" i="15"/>
  <c r="U109" i="15"/>
  <c r="U110" i="15"/>
  <c r="U111" i="15"/>
  <c r="U112" i="15"/>
  <c r="U113" i="15"/>
  <c r="U114" i="15"/>
  <c r="U115" i="15"/>
  <c r="U116" i="15"/>
  <c r="U117" i="15"/>
  <c r="U118" i="15"/>
  <c r="U119" i="15"/>
  <c r="U120" i="15"/>
  <c r="U121" i="15"/>
  <c r="U67" i="15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5" i="15"/>
  <c r="S1" i="15"/>
  <c r="T124" i="15"/>
  <c r="S122" i="15"/>
  <c r="T121" i="15"/>
  <c r="T120" i="15"/>
  <c r="T119" i="15"/>
  <c r="T118" i="15"/>
  <c r="T117" i="15"/>
  <c r="T116" i="15"/>
  <c r="T115" i="15"/>
  <c r="T114" i="15"/>
  <c r="T113" i="15"/>
  <c r="T112" i="15"/>
  <c r="T111" i="15"/>
  <c r="T110" i="15"/>
  <c r="T109" i="15"/>
  <c r="T108" i="15"/>
  <c r="T107" i="15"/>
  <c r="T106" i="15"/>
  <c r="T105" i="15"/>
  <c r="T104" i="15"/>
  <c r="T103" i="15"/>
  <c r="T102" i="15"/>
  <c r="T101" i="15"/>
  <c r="T100" i="15"/>
  <c r="T99" i="15"/>
  <c r="T98" i="15"/>
  <c r="T97" i="15"/>
  <c r="T96" i="15"/>
  <c r="T95" i="15"/>
  <c r="T94" i="15"/>
  <c r="T93" i="15"/>
  <c r="T92" i="15"/>
  <c r="T91" i="15"/>
  <c r="T90" i="15"/>
  <c r="T89" i="15"/>
  <c r="T88" i="15"/>
  <c r="T87" i="15"/>
  <c r="T86" i="15"/>
  <c r="T85" i="15"/>
  <c r="T84" i="15"/>
  <c r="T83" i="15"/>
  <c r="T82" i="15"/>
  <c r="T81" i="15"/>
  <c r="T80" i="15"/>
  <c r="T79" i="15"/>
  <c r="T78" i="15"/>
  <c r="T77" i="15"/>
  <c r="T76" i="15"/>
  <c r="T75" i="15"/>
  <c r="T74" i="15"/>
  <c r="T73" i="15"/>
  <c r="T72" i="15"/>
  <c r="T71" i="15"/>
  <c r="T70" i="15"/>
  <c r="T69" i="15"/>
  <c r="T68" i="15"/>
  <c r="T67" i="15"/>
  <c r="T65" i="15"/>
  <c r="U63" i="15"/>
  <c r="T62" i="15"/>
  <c r="S60" i="15"/>
  <c r="T59" i="15"/>
  <c r="T58" i="15"/>
  <c r="T57" i="15"/>
  <c r="T56" i="15"/>
  <c r="T55" i="15"/>
  <c r="T54" i="15"/>
  <c r="T53" i="15"/>
  <c r="T52" i="15"/>
  <c r="T51" i="15"/>
  <c r="T50" i="15"/>
  <c r="T49" i="15"/>
  <c r="T48" i="15"/>
  <c r="T47" i="15"/>
  <c r="T46" i="15"/>
  <c r="T45" i="15"/>
  <c r="T44" i="15"/>
  <c r="T43" i="15"/>
  <c r="T42" i="15"/>
  <c r="T41" i="15"/>
  <c r="T40" i="15"/>
  <c r="T39" i="15"/>
  <c r="T38" i="15"/>
  <c r="T37" i="15"/>
  <c r="T36" i="15"/>
  <c r="T35" i="15"/>
  <c r="T34" i="15"/>
  <c r="T33" i="15"/>
  <c r="T32" i="15"/>
  <c r="T31" i="15"/>
  <c r="T30" i="15"/>
  <c r="T29" i="15"/>
  <c r="T28" i="15"/>
  <c r="T27" i="15"/>
  <c r="T26" i="15"/>
  <c r="T25" i="15"/>
  <c r="T24" i="15"/>
  <c r="T23" i="15"/>
  <c r="T22" i="15"/>
  <c r="T21" i="15"/>
  <c r="T20" i="15"/>
  <c r="T19" i="15"/>
  <c r="T18" i="15"/>
  <c r="T17" i="15"/>
  <c r="T16" i="15"/>
  <c r="T15" i="15"/>
  <c r="T14" i="15"/>
  <c r="T13" i="15"/>
  <c r="T12" i="15"/>
  <c r="T11" i="15"/>
  <c r="T10" i="15"/>
  <c r="T9" i="15"/>
  <c r="T8" i="15"/>
  <c r="T7" i="15"/>
  <c r="T6" i="15"/>
  <c r="T5" i="15"/>
  <c r="T3" i="15"/>
  <c r="U1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100" i="15"/>
  <c r="N101" i="15"/>
  <c r="N102" i="15"/>
  <c r="N103" i="15"/>
  <c r="N104" i="15"/>
  <c r="N105" i="15"/>
  <c r="N106" i="15"/>
  <c r="N107" i="15"/>
  <c r="N108" i="15"/>
  <c r="N109" i="15"/>
  <c r="N110" i="15"/>
  <c r="N111" i="15"/>
  <c r="N112" i="15"/>
  <c r="N113" i="15"/>
  <c r="N114" i="15"/>
  <c r="N115" i="15"/>
  <c r="N116" i="15"/>
  <c r="N117" i="15"/>
  <c r="N118" i="15"/>
  <c r="N119" i="15"/>
  <c r="N120" i="15"/>
  <c r="N121" i="15"/>
  <c r="N67" i="15"/>
  <c r="L63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5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67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5" i="15"/>
  <c r="L1" i="15"/>
  <c r="M124" i="15"/>
  <c r="L122" i="15"/>
  <c r="M121" i="15"/>
  <c r="M120" i="15"/>
  <c r="M119" i="15"/>
  <c r="M118" i="15"/>
  <c r="M117" i="15"/>
  <c r="M116" i="15"/>
  <c r="M115" i="15"/>
  <c r="M114" i="15"/>
  <c r="M113" i="15"/>
  <c r="M112" i="15"/>
  <c r="M111" i="15"/>
  <c r="M110" i="15"/>
  <c r="M109" i="15"/>
  <c r="M108" i="15"/>
  <c r="M107" i="15"/>
  <c r="M106" i="15"/>
  <c r="M105" i="15"/>
  <c r="M104" i="15"/>
  <c r="M103" i="15"/>
  <c r="M102" i="15"/>
  <c r="M101" i="15"/>
  <c r="M100" i="15"/>
  <c r="M99" i="15"/>
  <c r="M98" i="15"/>
  <c r="M97" i="15"/>
  <c r="M96" i="15"/>
  <c r="M95" i="15"/>
  <c r="M94" i="15"/>
  <c r="M93" i="15"/>
  <c r="M92" i="15"/>
  <c r="M91" i="15"/>
  <c r="M90" i="15"/>
  <c r="M89" i="15"/>
  <c r="M88" i="15"/>
  <c r="M87" i="15"/>
  <c r="M86" i="15"/>
  <c r="M85" i="15"/>
  <c r="M84" i="15"/>
  <c r="M83" i="15"/>
  <c r="M82" i="15"/>
  <c r="M81" i="15"/>
  <c r="M80" i="15"/>
  <c r="M79" i="15"/>
  <c r="M78" i="15"/>
  <c r="M77" i="15"/>
  <c r="M76" i="15"/>
  <c r="M75" i="15"/>
  <c r="M74" i="15"/>
  <c r="M73" i="15"/>
  <c r="M72" i="15"/>
  <c r="M71" i="15"/>
  <c r="M70" i="15"/>
  <c r="M69" i="15"/>
  <c r="M68" i="15"/>
  <c r="M67" i="15"/>
  <c r="M65" i="15"/>
  <c r="N63" i="15"/>
  <c r="M62" i="15"/>
  <c r="L60" i="15"/>
  <c r="M59" i="15"/>
  <c r="M58" i="15"/>
  <c r="M57" i="15"/>
  <c r="M56" i="15"/>
  <c r="M55" i="15"/>
  <c r="M54" i="15"/>
  <c r="M53" i="15"/>
  <c r="M52" i="15"/>
  <c r="M51" i="15"/>
  <c r="M50" i="15"/>
  <c r="M49" i="15"/>
  <c r="M48" i="15"/>
  <c r="M47" i="15"/>
  <c r="M46" i="15"/>
  <c r="M45" i="15"/>
  <c r="M44" i="15"/>
  <c r="M43" i="15"/>
  <c r="M42" i="15"/>
  <c r="M41" i="15"/>
  <c r="M40" i="15"/>
  <c r="M39" i="15"/>
  <c r="M38" i="15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M6" i="15"/>
  <c r="M5" i="15"/>
  <c r="M3" i="15"/>
  <c r="N1" i="15"/>
  <c r="E63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E1" i="15"/>
  <c r="F124" i="15"/>
  <c r="E122" i="15"/>
  <c r="F121" i="15"/>
  <c r="F120" i="15"/>
  <c r="F119" i="15"/>
  <c r="F118" i="15"/>
  <c r="F117" i="15"/>
  <c r="F116" i="15"/>
  <c r="F115" i="15"/>
  <c r="F114" i="15"/>
  <c r="F113" i="15"/>
  <c r="F112" i="15"/>
  <c r="F111" i="15"/>
  <c r="F110" i="15"/>
  <c r="F109" i="15"/>
  <c r="F108" i="15"/>
  <c r="F107" i="15"/>
  <c r="F106" i="15"/>
  <c r="F105" i="15"/>
  <c r="F104" i="15"/>
  <c r="F103" i="15"/>
  <c r="F102" i="15"/>
  <c r="F101" i="15"/>
  <c r="F100" i="15"/>
  <c r="F99" i="15"/>
  <c r="F98" i="15"/>
  <c r="F97" i="15"/>
  <c r="F96" i="15"/>
  <c r="F95" i="15"/>
  <c r="F94" i="15"/>
  <c r="F93" i="15"/>
  <c r="F92" i="15"/>
  <c r="F91" i="15"/>
  <c r="F90" i="15"/>
  <c r="F89" i="15"/>
  <c r="F88" i="15"/>
  <c r="F87" i="15"/>
  <c r="F86" i="15"/>
  <c r="F85" i="15"/>
  <c r="F84" i="15"/>
  <c r="F83" i="15"/>
  <c r="F82" i="15"/>
  <c r="F81" i="15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5" i="15"/>
  <c r="G63" i="15"/>
  <c r="F62" i="15"/>
  <c r="E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3" i="15"/>
  <c r="G1" i="15"/>
  <c r="B64" i="23" l="1"/>
  <c r="B65" i="23"/>
  <c r="B66" i="23"/>
  <c r="B67" i="23"/>
  <c r="B68" i="23"/>
  <c r="B69" i="23"/>
  <c r="B70" i="23"/>
  <c r="B71" i="23"/>
  <c r="B72" i="23"/>
  <c r="B73" i="23"/>
  <c r="F73" i="23" s="1"/>
  <c r="B74" i="23"/>
  <c r="B101" i="23"/>
  <c r="B102" i="23"/>
  <c r="B103" i="23"/>
  <c r="B104" i="23"/>
  <c r="B105" i="23"/>
  <c r="B106" i="23"/>
  <c r="B107" i="23"/>
  <c r="B108" i="23"/>
  <c r="B109" i="23"/>
  <c r="B110" i="23"/>
  <c r="B111" i="23"/>
  <c r="F101" i="23"/>
  <c r="F102" i="23"/>
  <c r="F103" i="23"/>
  <c r="F104" i="23"/>
  <c r="F105" i="23"/>
  <c r="F106" i="23"/>
  <c r="F107" i="23"/>
  <c r="F108" i="23"/>
  <c r="F109" i="23"/>
  <c r="F110" i="23"/>
  <c r="F111" i="23"/>
  <c r="B122" i="23"/>
  <c r="B123" i="23"/>
  <c r="B124" i="23"/>
  <c r="B125" i="23"/>
  <c r="B126" i="23"/>
  <c r="B127" i="23"/>
  <c r="B128" i="23"/>
  <c r="B129" i="23"/>
  <c r="B130" i="23"/>
  <c r="B131" i="23"/>
  <c r="B132" i="23"/>
  <c r="F143" i="23"/>
  <c r="F144" i="23"/>
  <c r="F145" i="23"/>
  <c r="F146" i="23"/>
  <c r="F147" i="23"/>
  <c r="F148" i="23"/>
  <c r="F149" i="23"/>
  <c r="F150" i="23"/>
  <c r="F151" i="23"/>
  <c r="F152" i="23"/>
  <c r="F153" i="23"/>
  <c r="B143" i="23"/>
  <c r="B144" i="23"/>
  <c r="B145" i="23"/>
  <c r="B146" i="23"/>
  <c r="B147" i="23"/>
  <c r="B148" i="23"/>
  <c r="B149" i="23"/>
  <c r="B150" i="23"/>
  <c r="B151" i="23"/>
  <c r="B152" i="23"/>
  <c r="B153" i="23"/>
  <c r="B82" i="23"/>
  <c r="B83" i="23"/>
  <c r="B84" i="23"/>
  <c r="B85" i="23"/>
  <c r="B86" i="23"/>
  <c r="B87" i="23"/>
  <c r="B88" i="23"/>
  <c r="B89" i="23"/>
  <c r="B90" i="23"/>
  <c r="B91" i="23"/>
  <c r="F91" i="23" s="1"/>
  <c r="B92" i="23"/>
  <c r="F142" i="23"/>
  <c r="B142" i="23"/>
  <c r="B121" i="23"/>
  <c r="F100" i="23"/>
  <c r="B100" i="23"/>
  <c r="B81" i="23"/>
  <c r="B63" i="23"/>
  <c r="A538" i="17"/>
  <c r="F538" i="17"/>
  <c r="J538" i="17"/>
  <c r="N538" i="17"/>
  <c r="D2" i="20"/>
  <c r="D2103" i="20" s="1"/>
  <c r="D80" i="20" l="1"/>
  <c r="D236" i="20"/>
  <c r="D392" i="20"/>
  <c r="D548" i="20"/>
  <c r="D704" i="20"/>
  <c r="D860" i="20"/>
  <c r="D1016" i="20"/>
  <c r="D1172" i="20"/>
  <c r="D1328" i="20"/>
  <c r="D1484" i="20"/>
  <c r="D1640" i="20"/>
  <c r="D1796" i="20"/>
  <c r="D1951" i="20"/>
  <c r="D119" i="20"/>
  <c r="D275" i="20"/>
  <c r="D431" i="20"/>
  <c r="D587" i="20"/>
  <c r="D743" i="20"/>
  <c r="D899" i="20"/>
  <c r="D1055" i="20"/>
  <c r="D1211" i="20"/>
  <c r="D1367" i="20"/>
  <c r="D1523" i="20"/>
  <c r="D1679" i="20"/>
  <c r="D1835" i="20"/>
  <c r="D1989" i="20"/>
  <c r="D158" i="20"/>
  <c r="D314" i="20"/>
  <c r="D470" i="20"/>
  <c r="D626" i="20"/>
  <c r="D782" i="20"/>
  <c r="D938" i="20"/>
  <c r="D1094" i="20"/>
  <c r="D1250" i="20"/>
  <c r="D1406" i="20"/>
  <c r="D1562" i="20"/>
  <c r="D1718" i="20"/>
  <c r="D1874" i="20"/>
  <c r="D2027" i="20"/>
  <c r="D41" i="20"/>
  <c r="D197" i="20"/>
  <c r="D353" i="20"/>
  <c r="D509" i="20"/>
  <c r="D665" i="20"/>
  <c r="D821" i="20"/>
  <c r="D977" i="20"/>
  <c r="D1133" i="20"/>
  <c r="D1289" i="20"/>
  <c r="D1445" i="20"/>
  <c r="D1601" i="20"/>
  <c r="D1757" i="20"/>
  <c r="D1913" i="20"/>
  <c r="D2065" i="20"/>
  <c r="F2" i="20"/>
  <c r="F41" i="20"/>
  <c r="F80" i="20"/>
  <c r="F119" i="20"/>
  <c r="F158" i="20"/>
  <c r="F197" i="20"/>
  <c r="F236" i="20"/>
  <c r="F275" i="20"/>
  <c r="F314" i="20"/>
  <c r="F353" i="20"/>
  <c r="F392" i="20"/>
  <c r="F431" i="20"/>
  <c r="F470" i="20"/>
  <c r="F509" i="20"/>
  <c r="F548" i="20"/>
  <c r="F587" i="20"/>
  <c r="F626" i="20"/>
  <c r="F665" i="20"/>
  <c r="F704" i="20"/>
  <c r="F743" i="20"/>
  <c r="F782" i="20"/>
  <c r="F821" i="20"/>
  <c r="F860" i="20"/>
  <c r="F899" i="20"/>
  <c r="F938" i="20"/>
  <c r="F977" i="20"/>
  <c r="F1016" i="20"/>
  <c r="F1055" i="20"/>
  <c r="F1094" i="20"/>
  <c r="F1133" i="20"/>
  <c r="F1172" i="20"/>
  <c r="F1211" i="20"/>
  <c r="F1250" i="20"/>
  <c r="F1289" i="20"/>
  <c r="F1328" i="20"/>
  <c r="F1367" i="20"/>
  <c r="F1406" i="20"/>
  <c r="F1445" i="20"/>
  <c r="F1484" i="20"/>
  <c r="F1523" i="20"/>
  <c r="F1562" i="20"/>
  <c r="F1601" i="20"/>
  <c r="F1640" i="20"/>
  <c r="F1679" i="20"/>
  <c r="F1718" i="20"/>
  <c r="F1757" i="20"/>
  <c r="F1796" i="20"/>
  <c r="F1835" i="20"/>
  <c r="F1874" i="20"/>
  <c r="F1913" i="20"/>
  <c r="F1951" i="20"/>
  <c r="F1989" i="20"/>
  <c r="F2027" i="20"/>
  <c r="F2065" i="20"/>
  <c r="F2103" i="20"/>
  <c r="E138" i="23"/>
  <c r="A138" i="23"/>
  <c r="A117" i="23"/>
  <c r="E96" i="23"/>
  <c r="A96" i="23"/>
  <c r="A77" i="23"/>
  <c r="E77" i="23" s="1"/>
  <c r="A59" i="23"/>
  <c r="E59" i="23" s="1"/>
  <c r="E21" i="23"/>
  <c r="A21" i="23"/>
  <c r="E2" i="23"/>
  <c r="M2103" i="20"/>
  <c r="M2065" i="20"/>
  <c r="M2027" i="20"/>
  <c r="M1989" i="20"/>
  <c r="M1951" i="20"/>
  <c r="C2103" i="20"/>
  <c r="A2114" i="20"/>
  <c r="A2115" i="20"/>
  <c r="A2116" i="20"/>
  <c r="A2117" i="20"/>
  <c r="A2118" i="20"/>
  <c r="A2119" i="20"/>
  <c r="A2120" i="20"/>
  <c r="A2121" i="20"/>
  <c r="A2122" i="20"/>
  <c r="A2123" i="20"/>
  <c r="A2124" i="20"/>
  <c r="A2125" i="20"/>
  <c r="J2126" i="20"/>
  <c r="L2126" i="20"/>
  <c r="N2126" i="20"/>
  <c r="J2128" i="20"/>
  <c r="L2128" i="20"/>
  <c r="N2128" i="20"/>
  <c r="J2129" i="20"/>
  <c r="L2129" i="20"/>
  <c r="N2129" i="20"/>
  <c r="J2130" i="20"/>
  <c r="L2130" i="20"/>
  <c r="N2130" i="20"/>
  <c r="J2131" i="20"/>
  <c r="L2131" i="20"/>
  <c r="N2131" i="20"/>
  <c r="J2132" i="20"/>
  <c r="L2132" i="20"/>
  <c r="N2132" i="20"/>
  <c r="J2133" i="20"/>
  <c r="L2133" i="20"/>
  <c r="N2133" i="20"/>
  <c r="J2134" i="20"/>
  <c r="L2134" i="20"/>
  <c r="N2134" i="20"/>
  <c r="J2135" i="20"/>
  <c r="J2136" i="20"/>
  <c r="A2137" i="20"/>
  <c r="C2065" i="20"/>
  <c r="A2076" i="20"/>
  <c r="A2077" i="20"/>
  <c r="A2078" i="20"/>
  <c r="A2079" i="20"/>
  <c r="A2080" i="20"/>
  <c r="A2081" i="20"/>
  <c r="A2082" i="20"/>
  <c r="A2083" i="20"/>
  <c r="A2084" i="20"/>
  <c r="A2085" i="20"/>
  <c r="A2086" i="20"/>
  <c r="A2087" i="20"/>
  <c r="J2088" i="20"/>
  <c r="L2088" i="20"/>
  <c r="N2088" i="20"/>
  <c r="J2090" i="20"/>
  <c r="L2090" i="20"/>
  <c r="N2090" i="20"/>
  <c r="J2091" i="20"/>
  <c r="L2091" i="20"/>
  <c r="N2091" i="20"/>
  <c r="J2092" i="20"/>
  <c r="L2092" i="20"/>
  <c r="N2092" i="20"/>
  <c r="J2093" i="20"/>
  <c r="L2093" i="20"/>
  <c r="N2093" i="20"/>
  <c r="J2094" i="20"/>
  <c r="L2094" i="20"/>
  <c r="N2094" i="20"/>
  <c r="J2095" i="20"/>
  <c r="L2095" i="20"/>
  <c r="N2095" i="20"/>
  <c r="J2096" i="20"/>
  <c r="L2096" i="20"/>
  <c r="N2096" i="20"/>
  <c r="J2097" i="20"/>
  <c r="J2098" i="20"/>
  <c r="A2099" i="20"/>
  <c r="C1989" i="20"/>
  <c r="A2000" i="20"/>
  <c r="A2001" i="20"/>
  <c r="A2002" i="20"/>
  <c r="A2003" i="20"/>
  <c r="A2004" i="20"/>
  <c r="A2005" i="20"/>
  <c r="A2006" i="20"/>
  <c r="A2007" i="20"/>
  <c r="A2008" i="20"/>
  <c r="A2009" i="20"/>
  <c r="A2010" i="20"/>
  <c r="A2011" i="20"/>
  <c r="J2012" i="20"/>
  <c r="L2012" i="20"/>
  <c r="N2012" i="20"/>
  <c r="J2014" i="20"/>
  <c r="L2014" i="20"/>
  <c r="N2014" i="20"/>
  <c r="J2015" i="20"/>
  <c r="L2015" i="20"/>
  <c r="N2015" i="20"/>
  <c r="J2016" i="20"/>
  <c r="L2016" i="20"/>
  <c r="N2016" i="20"/>
  <c r="J2017" i="20"/>
  <c r="L2017" i="20"/>
  <c r="N2017" i="20"/>
  <c r="J2018" i="20"/>
  <c r="L2018" i="20"/>
  <c r="N2018" i="20"/>
  <c r="J2019" i="20"/>
  <c r="L2019" i="20"/>
  <c r="N2019" i="20"/>
  <c r="J2020" i="20"/>
  <c r="L2020" i="20"/>
  <c r="N2020" i="20"/>
  <c r="J2021" i="20"/>
  <c r="J2022" i="20"/>
  <c r="A2023" i="20"/>
  <c r="C2027" i="20"/>
  <c r="A2038" i="20"/>
  <c r="A2039" i="20"/>
  <c r="A2040" i="20"/>
  <c r="A2041" i="20"/>
  <c r="A2042" i="20"/>
  <c r="A2043" i="20"/>
  <c r="A2044" i="20"/>
  <c r="A2045" i="20"/>
  <c r="A2046" i="20"/>
  <c r="A2047" i="20"/>
  <c r="A2048" i="20"/>
  <c r="A2049" i="20"/>
  <c r="J2050" i="20"/>
  <c r="L2050" i="20"/>
  <c r="N2050" i="20"/>
  <c r="J2052" i="20"/>
  <c r="L2052" i="20"/>
  <c r="N2052" i="20"/>
  <c r="J2053" i="20"/>
  <c r="L2053" i="20"/>
  <c r="N2053" i="20"/>
  <c r="J2054" i="20"/>
  <c r="L2054" i="20"/>
  <c r="N2054" i="20"/>
  <c r="J2055" i="20"/>
  <c r="L2055" i="20"/>
  <c r="N2055" i="20"/>
  <c r="J2056" i="20"/>
  <c r="L2056" i="20"/>
  <c r="N2056" i="20"/>
  <c r="J2057" i="20"/>
  <c r="L2057" i="20"/>
  <c r="N2057" i="20"/>
  <c r="J2058" i="20"/>
  <c r="L2058" i="20"/>
  <c r="N2058" i="20"/>
  <c r="J2059" i="20"/>
  <c r="J2060" i="20"/>
  <c r="A2061" i="20"/>
  <c r="C1951" i="20"/>
  <c r="A1962" i="20"/>
  <c r="A1963" i="20"/>
  <c r="A1964" i="20"/>
  <c r="A1965" i="20"/>
  <c r="A1966" i="20"/>
  <c r="A1967" i="20"/>
  <c r="A1968" i="20"/>
  <c r="A1969" i="20"/>
  <c r="A1970" i="20"/>
  <c r="A1971" i="20"/>
  <c r="A1972" i="20"/>
  <c r="A1973" i="20"/>
  <c r="J1974" i="20"/>
  <c r="L1974" i="20"/>
  <c r="N1974" i="20"/>
  <c r="J1976" i="20"/>
  <c r="L1976" i="20"/>
  <c r="N1976" i="20"/>
  <c r="J1977" i="20"/>
  <c r="L1977" i="20"/>
  <c r="N1977" i="20"/>
  <c r="J1978" i="20"/>
  <c r="L1978" i="20"/>
  <c r="N1978" i="20"/>
  <c r="J1979" i="20"/>
  <c r="L1979" i="20"/>
  <c r="N1979" i="20"/>
  <c r="J1980" i="20"/>
  <c r="L1980" i="20"/>
  <c r="N1980" i="20"/>
  <c r="J1981" i="20"/>
  <c r="L1981" i="20"/>
  <c r="N1981" i="20"/>
  <c r="J1982" i="20"/>
  <c r="L1982" i="20"/>
  <c r="N1982" i="20"/>
  <c r="J1983" i="20"/>
  <c r="J1984" i="20"/>
  <c r="A1985" i="20"/>
  <c r="BB2730" i="4"/>
  <c r="AO2730" i="4"/>
  <c r="AO2725" i="4"/>
  <c r="BB2680" i="4"/>
  <c r="AO2680" i="4"/>
  <c r="AO2675" i="4"/>
  <c r="BB2630" i="4"/>
  <c r="AO2630" i="4"/>
  <c r="AO2625" i="4"/>
  <c r="BB2580" i="4"/>
  <c r="AO2580" i="4"/>
  <c r="AO2575" i="4"/>
  <c r="BB2530" i="4"/>
  <c r="AO2530" i="4"/>
  <c r="AO2525" i="4"/>
  <c r="O2743" i="4"/>
  <c r="AT2735" i="4"/>
  <c r="AO2735" i="4"/>
  <c r="AE2714" i="4"/>
  <c r="AE2707" i="4"/>
  <c r="AE2705" i="4"/>
  <c r="O2693" i="4"/>
  <c r="AT2685" i="4"/>
  <c r="AO2685" i="4"/>
  <c r="AE2664" i="4"/>
  <c r="AE2657" i="4"/>
  <c r="AE2655" i="4"/>
  <c r="O2643" i="4"/>
  <c r="AT2635" i="4"/>
  <c r="AO2635" i="4"/>
  <c r="AE2614" i="4"/>
  <c r="AE2607" i="4"/>
  <c r="AE2605" i="4"/>
  <c r="O2593" i="4"/>
  <c r="AT2585" i="4"/>
  <c r="AO2585" i="4"/>
  <c r="AE2564" i="4"/>
  <c r="AE2557" i="4"/>
  <c r="AE2555" i="4"/>
  <c r="O2543" i="4"/>
  <c r="AT2535" i="4"/>
  <c r="AO2535" i="4"/>
  <c r="AE2514" i="4"/>
  <c r="AE2507" i="4"/>
  <c r="AE2505" i="4"/>
  <c r="AP121" i="15" l="1"/>
  <c r="AP120" i="15"/>
  <c r="AP119" i="15"/>
  <c r="AP118" i="15"/>
  <c r="AP117" i="15"/>
  <c r="AL121" i="15"/>
  <c r="AL120" i="15"/>
  <c r="AL119" i="15"/>
  <c r="AL118" i="15"/>
  <c r="AL117" i="15"/>
  <c r="AE121" i="15"/>
  <c r="AE120" i="15"/>
  <c r="AE119" i="15"/>
  <c r="AE118" i="15"/>
  <c r="AE117" i="15"/>
  <c r="X121" i="15"/>
  <c r="X120" i="15"/>
  <c r="X119" i="15"/>
  <c r="X118" i="15"/>
  <c r="X117" i="15"/>
  <c r="Q121" i="15"/>
  <c r="Q120" i="15"/>
  <c r="Q119" i="15"/>
  <c r="Q118" i="15"/>
  <c r="Q117" i="15"/>
  <c r="AO121" i="15"/>
  <c r="AO120" i="15"/>
  <c r="AO119" i="15"/>
  <c r="AO118" i="15"/>
  <c r="AO117" i="15"/>
  <c r="AO116" i="15"/>
  <c r="AK121" i="15"/>
  <c r="AK120" i="15"/>
  <c r="AK119" i="15"/>
  <c r="AK118" i="15"/>
  <c r="AK117" i="15"/>
  <c r="AK116" i="15"/>
  <c r="AD121" i="15"/>
  <c r="AD120" i="15"/>
  <c r="AD119" i="15"/>
  <c r="AD118" i="15"/>
  <c r="AD117" i="15"/>
  <c r="AD116" i="15"/>
  <c r="W121" i="15"/>
  <c r="W120" i="15"/>
  <c r="W119" i="15"/>
  <c r="W118" i="15"/>
  <c r="W117" i="15"/>
  <c r="W116" i="15"/>
  <c r="P121" i="15"/>
  <c r="P120" i="15"/>
  <c r="P119" i="15"/>
  <c r="P118" i="15"/>
  <c r="P117" i="15"/>
  <c r="P116" i="15"/>
  <c r="I121" i="15"/>
  <c r="I120" i="15"/>
  <c r="I119" i="15"/>
  <c r="I118" i="15"/>
  <c r="I117" i="15"/>
  <c r="I116" i="15"/>
  <c r="C121" i="15"/>
  <c r="C120" i="15"/>
  <c r="C119" i="15"/>
  <c r="C118" i="15"/>
  <c r="C117" i="15"/>
  <c r="E814" i="17"/>
  <c r="E798" i="17"/>
  <c r="E783" i="17"/>
  <c r="E768" i="17"/>
  <c r="E753" i="17"/>
  <c r="X9" i="2" l="1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K825" i="17"/>
  <c r="D825" i="17"/>
  <c r="N824" i="17"/>
  <c r="J824" i="17"/>
  <c r="F824" i="17"/>
  <c r="A824" i="17"/>
  <c r="M815" i="17"/>
  <c r="F815" i="17"/>
  <c r="E815" i="17"/>
  <c r="O814" i="17"/>
  <c r="M814" i="17"/>
  <c r="C813" i="17"/>
  <c r="C812" i="17"/>
  <c r="K809" i="17"/>
  <c r="D809" i="17"/>
  <c r="N808" i="17"/>
  <c r="J808" i="17"/>
  <c r="F808" i="17"/>
  <c r="A808" i="17"/>
  <c r="M799" i="17"/>
  <c r="F799" i="17"/>
  <c r="E799" i="17"/>
  <c r="O798" i="17"/>
  <c r="M798" i="17"/>
  <c r="C797" i="17"/>
  <c r="C796" i="17"/>
  <c r="K794" i="17"/>
  <c r="D794" i="17"/>
  <c r="N793" i="17"/>
  <c r="J793" i="17"/>
  <c r="F793" i="17"/>
  <c r="A793" i="17"/>
  <c r="M784" i="17"/>
  <c r="F784" i="17"/>
  <c r="E784" i="17"/>
  <c r="O783" i="17"/>
  <c r="M783" i="17"/>
  <c r="C782" i="17"/>
  <c r="C781" i="17"/>
  <c r="K779" i="17"/>
  <c r="D779" i="17"/>
  <c r="N778" i="17"/>
  <c r="J778" i="17"/>
  <c r="F778" i="17"/>
  <c r="A778" i="17"/>
  <c r="M769" i="17"/>
  <c r="F769" i="17"/>
  <c r="E769" i="17"/>
  <c r="O768" i="17"/>
  <c r="M768" i="17"/>
  <c r="C767" i="17"/>
  <c r="C766" i="17"/>
  <c r="K764" i="17"/>
  <c r="D764" i="17"/>
  <c r="N763" i="17"/>
  <c r="J763" i="17"/>
  <c r="F763" i="17"/>
  <c r="A763" i="17"/>
  <c r="M754" i="17"/>
  <c r="F754" i="17"/>
  <c r="E754" i="17"/>
  <c r="O753" i="17"/>
  <c r="M753" i="17"/>
  <c r="C752" i="17"/>
  <c r="C751" i="17"/>
  <c r="AE2710" i="4" l="1"/>
  <c r="AE2660" i="4"/>
  <c r="AE2610" i="4"/>
  <c r="AE2560" i="4"/>
  <c r="AE2510" i="4"/>
  <c r="B121" i="15"/>
  <c r="B120" i="15"/>
  <c r="B119" i="15"/>
  <c r="B118" i="15"/>
  <c r="B117" i="15"/>
  <c r="J117" i="15"/>
  <c r="J118" i="15"/>
  <c r="J119" i="15"/>
  <c r="J120" i="15"/>
  <c r="J121" i="15"/>
  <c r="AP59" i="15"/>
  <c r="AP58" i="15"/>
  <c r="AP57" i="15"/>
  <c r="AP56" i="15"/>
  <c r="AP55" i="15"/>
  <c r="AL59" i="15"/>
  <c r="AL58" i="15"/>
  <c r="AL57" i="15"/>
  <c r="AL56" i="15"/>
  <c r="AL55" i="15"/>
  <c r="AE59" i="15"/>
  <c r="AE58" i="15"/>
  <c r="AE57" i="15"/>
  <c r="AE56" i="15"/>
  <c r="AE55" i="15"/>
  <c r="X59" i="15"/>
  <c r="X58" i="15"/>
  <c r="X57" i="15"/>
  <c r="X56" i="15"/>
  <c r="X55" i="15"/>
  <c r="Q59" i="15" l="1"/>
  <c r="Q58" i="15"/>
  <c r="Q57" i="15"/>
  <c r="Q56" i="15"/>
  <c r="Q55" i="15"/>
  <c r="P59" i="15"/>
  <c r="P58" i="15"/>
  <c r="P57" i="15"/>
  <c r="P56" i="15"/>
  <c r="P55" i="15"/>
  <c r="P54" i="15"/>
  <c r="J59" i="15"/>
  <c r="J58" i="15"/>
  <c r="J57" i="15"/>
  <c r="J56" i="15"/>
  <c r="J55" i="15"/>
  <c r="AO59" i="15"/>
  <c r="AO58" i="15"/>
  <c r="AO57" i="15"/>
  <c r="AO56" i="15"/>
  <c r="AO55" i="15"/>
  <c r="AO54" i="15"/>
  <c r="AK59" i="15"/>
  <c r="AK58" i="15"/>
  <c r="AK57" i="15"/>
  <c r="AK56" i="15"/>
  <c r="AK55" i="15"/>
  <c r="AK54" i="15"/>
  <c r="AD59" i="15"/>
  <c r="AD58" i="15"/>
  <c r="AD57" i="15"/>
  <c r="AD56" i="15"/>
  <c r="AD55" i="15"/>
  <c r="AD54" i="15"/>
  <c r="W59" i="15"/>
  <c r="W58" i="15"/>
  <c r="W57" i="15"/>
  <c r="W56" i="15"/>
  <c r="W55" i="15"/>
  <c r="W54" i="15"/>
  <c r="I59" i="15"/>
  <c r="I58" i="15"/>
  <c r="I57" i="15"/>
  <c r="I56" i="15"/>
  <c r="I55" i="15"/>
  <c r="I54" i="15"/>
  <c r="B59" i="15"/>
  <c r="B58" i="15"/>
  <c r="B57" i="15"/>
  <c r="B56" i="15"/>
  <c r="B55" i="15"/>
  <c r="H60" i="15"/>
  <c r="O60" i="15"/>
  <c r="V60" i="15"/>
  <c r="AC60" i="15"/>
  <c r="AJ60" i="15"/>
  <c r="AN60" i="15"/>
  <c r="A61" i="15"/>
  <c r="H61" i="15"/>
  <c r="O61" i="15"/>
  <c r="V61" i="15"/>
  <c r="AC61" i="15"/>
  <c r="AJ61" i="15"/>
  <c r="AN61" i="15"/>
  <c r="I62" i="15"/>
  <c r="P62" i="15"/>
  <c r="W62" i="15"/>
  <c r="AD62" i="15"/>
  <c r="AK62" i="15"/>
  <c r="AO62" i="15"/>
  <c r="A63" i="15"/>
  <c r="C63" i="15"/>
  <c r="H63" i="15"/>
  <c r="J63" i="15"/>
  <c r="O63" i="15"/>
  <c r="Q63" i="15"/>
  <c r="V63" i="15"/>
  <c r="X63" i="15"/>
  <c r="AC63" i="15"/>
  <c r="AE63" i="15"/>
  <c r="AJ63" i="15"/>
  <c r="AL63" i="15"/>
  <c r="AN63" i="15"/>
  <c r="AP63" i="15"/>
  <c r="X201" i="2" l="1"/>
  <c r="W201" i="2"/>
  <c r="X200" i="2"/>
  <c r="W200" i="2"/>
  <c r="X199" i="2"/>
  <c r="W199" i="2"/>
  <c r="X198" i="2"/>
  <c r="W198" i="2"/>
  <c r="X197" i="2"/>
  <c r="W197" i="2"/>
  <c r="X196" i="2"/>
  <c r="W196" i="2"/>
  <c r="X129" i="2"/>
  <c r="W129" i="2"/>
  <c r="X128" i="2"/>
  <c r="W128" i="2"/>
  <c r="X127" i="2"/>
  <c r="W127" i="2"/>
  <c r="X126" i="2"/>
  <c r="W126" i="2"/>
  <c r="X125" i="2"/>
  <c r="W125" i="2"/>
  <c r="X124" i="2"/>
  <c r="W124" i="2"/>
  <c r="B1001" i="2"/>
  <c r="B1000" i="2"/>
  <c r="B999" i="2"/>
  <c r="B998" i="2"/>
  <c r="B997" i="2"/>
  <c r="B996" i="2"/>
  <c r="J1001" i="2"/>
  <c r="J1000" i="2"/>
  <c r="J999" i="2"/>
  <c r="J998" i="2"/>
  <c r="J997" i="2"/>
  <c r="J996" i="2"/>
  <c r="J934" i="2"/>
  <c r="J933" i="2"/>
  <c r="J932" i="2"/>
  <c r="J931" i="2"/>
  <c r="J930" i="2"/>
  <c r="J929" i="2"/>
  <c r="B934" i="2"/>
  <c r="B933" i="2"/>
  <c r="B932" i="2"/>
  <c r="B931" i="2"/>
  <c r="B930" i="2"/>
  <c r="B929" i="2"/>
  <c r="B867" i="2"/>
  <c r="B866" i="2"/>
  <c r="B865" i="2"/>
  <c r="B864" i="2"/>
  <c r="B863" i="2"/>
  <c r="B862" i="2"/>
  <c r="J867" i="2"/>
  <c r="J866" i="2"/>
  <c r="J865" i="2"/>
  <c r="J864" i="2"/>
  <c r="J863" i="2"/>
  <c r="J862" i="2"/>
  <c r="J800" i="2"/>
  <c r="J799" i="2"/>
  <c r="J798" i="2"/>
  <c r="J797" i="2"/>
  <c r="J796" i="2"/>
  <c r="J795" i="2"/>
  <c r="B800" i="2"/>
  <c r="B799" i="2"/>
  <c r="B798" i="2"/>
  <c r="B797" i="2"/>
  <c r="B796" i="2"/>
  <c r="B795" i="2"/>
  <c r="B733" i="2"/>
  <c r="B732" i="2"/>
  <c r="B731" i="2"/>
  <c r="B730" i="2"/>
  <c r="B729" i="2"/>
  <c r="B728" i="2"/>
  <c r="J733" i="2"/>
  <c r="J732" i="2"/>
  <c r="J731" i="2"/>
  <c r="J730" i="2"/>
  <c r="J729" i="2"/>
  <c r="J728" i="2"/>
  <c r="J666" i="2"/>
  <c r="J665" i="2"/>
  <c r="J664" i="2"/>
  <c r="J663" i="2"/>
  <c r="J662" i="2"/>
  <c r="J661" i="2"/>
  <c r="B666" i="2"/>
  <c r="B665" i="2"/>
  <c r="B664" i="2"/>
  <c r="B663" i="2"/>
  <c r="B662" i="2"/>
  <c r="B661" i="2"/>
  <c r="B599" i="2"/>
  <c r="B598" i="2"/>
  <c r="B597" i="2"/>
  <c r="B596" i="2"/>
  <c r="B595" i="2"/>
  <c r="B594" i="2"/>
  <c r="J599" i="2"/>
  <c r="J598" i="2"/>
  <c r="J597" i="2"/>
  <c r="J596" i="2"/>
  <c r="J595" i="2"/>
  <c r="J594" i="2"/>
  <c r="J532" i="2"/>
  <c r="J531" i="2"/>
  <c r="J530" i="2"/>
  <c r="J529" i="2"/>
  <c r="J528" i="2"/>
  <c r="J527" i="2"/>
  <c r="B532" i="2"/>
  <c r="B531" i="2"/>
  <c r="B530" i="2"/>
  <c r="B529" i="2"/>
  <c r="B528" i="2"/>
  <c r="B527" i="2"/>
  <c r="B465" i="2"/>
  <c r="B464" i="2"/>
  <c r="B463" i="2"/>
  <c r="B462" i="2"/>
  <c r="B461" i="2"/>
  <c r="B460" i="2"/>
  <c r="J465" i="2"/>
  <c r="J464" i="2"/>
  <c r="J463" i="2"/>
  <c r="J462" i="2"/>
  <c r="J461" i="2"/>
  <c r="J460" i="2"/>
  <c r="J398" i="2"/>
  <c r="J397" i="2"/>
  <c r="J396" i="2"/>
  <c r="J395" i="2"/>
  <c r="J394" i="2"/>
  <c r="J393" i="2"/>
  <c r="B398" i="2"/>
  <c r="B397" i="2"/>
  <c r="B396" i="2"/>
  <c r="B395" i="2"/>
  <c r="B394" i="2"/>
  <c r="B393" i="2"/>
  <c r="B331" i="2"/>
  <c r="B330" i="2"/>
  <c r="B329" i="2"/>
  <c r="B328" i="2"/>
  <c r="B327" i="2"/>
  <c r="B326" i="2"/>
  <c r="J331" i="2"/>
  <c r="J330" i="2"/>
  <c r="J329" i="2"/>
  <c r="J328" i="2"/>
  <c r="J327" i="2"/>
  <c r="J326" i="2"/>
  <c r="J265" i="2"/>
  <c r="J264" i="2"/>
  <c r="J263" i="2"/>
  <c r="J262" i="2"/>
  <c r="J261" i="2"/>
  <c r="J260" i="2"/>
  <c r="B265" i="2"/>
  <c r="B264" i="2"/>
  <c r="B263" i="2"/>
  <c r="B262" i="2"/>
  <c r="B261" i="2"/>
  <c r="B260" i="2"/>
  <c r="R997" i="2"/>
  <c r="S997" i="2"/>
  <c r="R998" i="2"/>
  <c r="S998" i="2"/>
  <c r="R999" i="2"/>
  <c r="S999" i="2"/>
  <c r="R1000" i="2"/>
  <c r="S1000" i="2"/>
  <c r="R1001" i="2"/>
  <c r="S1001" i="2"/>
  <c r="R930" i="2"/>
  <c r="S930" i="2"/>
  <c r="R931" i="2"/>
  <c r="S931" i="2"/>
  <c r="R932" i="2"/>
  <c r="S932" i="2"/>
  <c r="R933" i="2"/>
  <c r="S933" i="2"/>
  <c r="R934" i="2"/>
  <c r="S934" i="2"/>
  <c r="R863" i="2"/>
  <c r="S863" i="2"/>
  <c r="R864" i="2"/>
  <c r="S864" i="2"/>
  <c r="R865" i="2"/>
  <c r="S865" i="2"/>
  <c r="R866" i="2"/>
  <c r="S866" i="2"/>
  <c r="R867" i="2"/>
  <c r="S867" i="2"/>
  <c r="R796" i="2"/>
  <c r="S796" i="2"/>
  <c r="AF125" i="2" s="1"/>
  <c r="R797" i="2"/>
  <c r="S797" i="2"/>
  <c r="AF126" i="2" s="1"/>
  <c r="R798" i="2"/>
  <c r="S798" i="2"/>
  <c r="AF127" i="2" s="1"/>
  <c r="R799" i="2"/>
  <c r="S799" i="2"/>
  <c r="AF128" i="2" s="1"/>
  <c r="R800" i="2"/>
  <c r="S800" i="2"/>
  <c r="AF129" i="2" s="1"/>
  <c r="R729" i="2"/>
  <c r="S729" i="2"/>
  <c r="AE125" i="2" s="1"/>
  <c r="R730" i="2"/>
  <c r="S730" i="2"/>
  <c r="AE126" i="2" s="1"/>
  <c r="R731" i="2"/>
  <c r="S731" i="2"/>
  <c r="AE127" i="2" s="1"/>
  <c r="R732" i="2"/>
  <c r="S732" i="2"/>
  <c r="AE128" i="2" s="1"/>
  <c r="R733" i="2"/>
  <c r="S733" i="2"/>
  <c r="AE129" i="2" s="1"/>
  <c r="R662" i="2"/>
  <c r="S662" i="2"/>
  <c r="R663" i="2"/>
  <c r="S663" i="2"/>
  <c r="R664" i="2"/>
  <c r="S664" i="2"/>
  <c r="R665" i="2"/>
  <c r="S665" i="2"/>
  <c r="R666" i="2"/>
  <c r="S666" i="2"/>
  <c r="R595" i="2"/>
  <c r="S595" i="2"/>
  <c r="AD125" i="2" s="1"/>
  <c r="R596" i="2"/>
  <c r="S596" i="2"/>
  <c r="AD126" i="2" s="1"/>
  <c r="R597" i="2"/>
  <c r="S597" i="2"/>
  <c r="AD127" i="2" s="1"/>
  <c r="R598" i="2"/>
  <c r="S598" i="2"/>
  <c r="AD128" i="2" s="1"/>
  <c r="R599" i="2"/>
  <c r="S599" i="2"/>
  <c r="AD129" i="2" s="1"/>
  <c r="R528" i="2"/>
  <c r="S528" i="2"/>
  <c r="R529" i="2"/>
  <c r="S529" i="2"/>
  <c r="R530" i="2"/>
  <c r="S530" i="2"/>
  <c r="R531" i="2"/>
  <c r="S531" i="2"/>
  <c r="R532" i="2"/>
  <c r="S532" i="2"/>
  <c r="R461" i="2"/>
  <c r="S461" i="2"/>
  <c r="AC125" i="2" s="1"/>
  <c r="R462" i="2"/>
  <c r="S462" i="2"/>
  <c r="AC126" i="2" s="1"/>
  <c r="R463" i="2"/>
  <c r="S463" i="2"/>
  <c r="AC127" i="2" s="1"/>
  <c r="R464" i="2"/>
  <c r="S464" i="2"/>
  <c r="AC128" i="2" s="1"/>
  <c r="R465" i="2"/>
  <c r="S465" i="2"/>
  <c r="AC129" i="2" s="1"/>
  <c r="R394" i="2"/>
  <c r="S394" i="2"/>
  <c r="AB125" i="2" s="1"/>
  <c r="R395" i="2"/>
  <c r="S395" i="2"/>
  <c r="AB126" i="2" s="1"/>
  <c r="R396" i="2"/>
  <c r="S396" i="2"/>
  <c r="AB127" i="2" s="1"/>
  <c r="R397" i="2"/>
  <c r="S397" i="2"/>
  <c r="AB128" i="2" s="1"/>
  <c r="R398" i="2"/>
  <c r="S398" i="2"/>
  <c r="AB129" i="2" s="1"/>
  <c r="R327" i="2"/>
  <c r="S327" i="2"/>
  <c r="AA125" i="2" s="1"/>
  <c r="R328" i="2"/>
  <c r="S328" i="2"/>
  <c r="AA126" i="2" s="1"/>
  <c r="R329" i="2"/>
  <c r="S329" i="2"/>
  <c r="AA127" i="2" s="1"/>
  <c r="R330" i="2"/>
  <c r="S330" i="2"/>
  <c r="AA128" i="2" s="1"/>
  <c r="R331" i="2"/>
  <c r="S331" i="2"/>
  <c r="AA129" i="2" s="1"/>
  <c r="R261" i="2"/>
  <c r="S261" i="2"/>
  <c r="R262" i="2"/>
  <c r="S262" i="2"/>
  <c r="R263" i="2"/>
  <c r="S263" i="2"/>
  <c r="R264" i="2"/>
  <c r="S264" i="2"/>
  <c r="R265" i="2"/>
  <c r="S265" i="2"/>
  <c r="J198" i="2"/>
  <c r="J197" i="2"/>
  <c r="J196" i="2"/>
  <c r="J195" i="2"/>
  <c r="J194" i="2"/>
  <c r="J193" i="2"/>
  <c r="B198" i="2"/>
  <c r="B197" i="2"/>
  <c r="B196" i="2"/>
  <c r="B195" i="2"/>
  <c r="B194" i="2"/>
  <c r="B193" i="2"/>
  <c r="R194" i="2"/>
  <c r="S194" i="2"/>
  <c r="Z125" i="2" s="1"/>
  <c r="R195" i="2"/>
  <c r="S195" i="2"/>
  <c r="Z126" i="2" s="1"/>
  <c r="R196" i="2"/>
  <c r="S196" i="2"/>
  <c r="Z127" i="2" s="1"/>
  <c r="R197" i="2"/>
  <c r="S197" i="2"/>
  <c r="Z128" i="2" s="1"/>
  <c r="R198" i="2"/>
  <c r="S198" i="2"/>
  <c r="Z129" i="2" s="1"/>
  <c r="B131" i="2"/>
  <c r="B130" i="2"/>
  <c r="B129" i="2"/>
  <c r="B128" i="2"/>
  <c r="B127" i="2"/>
  <c r="B126" i="2"/>
  <c r="J131" i="2"/>
  <c r="J130" i="2"/>
  <c r="J129" i="2"/>
  <c r="J128" i="2"/>
  <c r="J127" i="2"/>
  <c r="J126" i="2"/>
  <c r="J64" i="2"/>
  <c r="J63" i="2"/>
  <c r="J62" i="2"/>
  <c r="J61" i="2"/>
  <c r="J60" i="2"/>
  <c r="J59" i="2"/>
  <c r="B64" i="2"/>
  <c r="B63" i="2"/>
  <c r="B62" i="2"/>
  <c r="B61" i="2"/>
  <c r="B60" i="2"/>
  <c r="R127" i="2"/>
  <c r="S127" i="2"/>
  <c r="R128" i="2"/>
  <c r="S128" i="2"/>
  <c r="R129" i="2"/>
  <c r="S129" i="2"/>
  <c r="R130" i="2"/>
  <c r="S130" i="2"/>
  <c r="R131" i="2"/>
  <c r="S131" i="2"/>
  <c r="AF62" i="2"/>
  <c r="AF61" i="2"/>
  <c r="AF60" i="2"/>
  <c r="AF59" i="2"/>
  <c r="AF58" i="2"/>
  <c r="AE62" i="2"/>
  <c r="AE61" i="2"/>
  <c r="AE60" i="2"/>
  <c r="AE59" i="2"/>
  <c r="AE58" i="2"/>
  <c r="AD62" i="2"/>
  <c r="AD61" i="2"/>
  <c r="AD60" i="2"/>
  <c r="AD59" i="2"/>
  <c r="AD58" i="2"/>
  <c r="AC62" i="2"/>
  <c r="AC61" i="2"/>
  <c r="AC60" i="2"/>
  <c r="AC59" i="2"/>
  <c r="AC58" i="2"/>
  <c r="AB62" i="2"/>
  <c r="AB61" i="2"/>
  <c r="AB60" i="2"/>
  <c r="AB59" i="2"/>
  <c r="AB58" i="2"/>
  <c r="AA62" i="2"/>
  <c r="AA61" i="2"/>
  <c r="AA60" i="2"/>
  <c r="AA59" i="2"/>
  <c r="AA58" i="2"/>
  <c r="Z62" i="2"/>
  <c r="Z61" i="2"/>
  <c r="Z60" i="2"/>
  <c r="Z59" i="2"/>
  <c r="Z58" i="2"/>
  <c r="W62" i="2"/>
  <c r="W61" i="2"/>
  <c r="W60" i="2"/>
  <c r="W59" i="2"/>
  <c r="W58" i="2"/>
  <c r="W57" i="2"/>
  <c r="R60" i="2"/>
  <c r="Y58" i="2" s="1"/>
  <c r="S60" i="2"/>
  <c r="Y125" i="2" s="1"/>
  <c r="R61" i="2"/>
  <c r="Y59" i="2" s="1"/>
  <c r="S61" i="2"/>
  <c r="Y126" i="2" s="1"/>
  <c r="R62" i="2"/>
  <c r="Y60" i="2" s="1"/>
  <c r="S62" i="2"/>
  <c r="Y127" i="2" s="1"/>
  <c r="R63" i="2"/>
  <c r="Y61" i="2" s="1"/>
  <c r="S63" i="2"/>
  <c r="Y128" i="2" s="1"/>
  <c r="R64" i="2"/>
  <c r="Y62" i="2" s="1"/>
  <c r="S64" i="2"/>
  <c r="Y129" i="2" s="1"/>
  <c r="T799" i="2" l="1"/>
  <c r="AF200" i="2" s="1"/>
  <c r="E2087" i="20" s="1"/>
  <c r="T330" i="2"/>
  <c r="AA200" i="2" s="1"/>
  <c r="T328" i="2"/>
  <c r="AA198" i="2" s="1"/>
  <c r="T331" i="2"/>
  <c r="AA201" i="2" s="1"/>
  <c r="T329" i="2"/>
  <c r="AA199" i="2" s="1"/>
  <c r="T327" i="2"/>
  <c r="AA197" i="2" s="1"/>
  <c r="C2000" i="20"/>
  <c r="D2114" i="20"/>
  <c r="D2038" i="20"/>
  <c r="D1962" i="20"/>
  <c r="C2038" i="20"/>
  <c r="C2076" i="20"/>
  <c r="C2114" i="20"/>
  <c r="C1962" i="20"/>
  <c r="D2076" i="20"/>
  <c r="D2000" i="20"/>
  <c r="T800" i="2"/>
  <c r="AF201" i="2" s="1"/>
  <c r="E2125" i="20" s="1"/>
  <c r="T797" i="2"/>
  <c r="AF198" i="2" s="1"/>
  <c r="M776" i="17" s="1"/>
  <c r="T796" i="2"/>
  <c r="AF197" i="2" s="1"/>
  <c r="T798" i="2"/>
  <c r="AF199" i="2" s="1"/>
  <c r="C2082" i="20"/>
  <c r="H804" i="17"/>
  <c r="C2049" i="20"/>
  <c r="M789" i="17"/>
  <c r="C2040" i="20"/>
  <c r="D789" i="17"/>
  <c r="F759" i="17"/>
  <c r="C1966" i="20"/>
  <c r="C2118" i="20"/>
  <c r="F820" i="17"/>
  <c r="C2081" i="20"/>
  <c r="G804" i="17"/>
  <c r="C2044" i="20"/>
  <c r="H789" i="17"/>
  <c r="J759" i="17"/>
  <c r="C1970" i="20"/>
  <c r="C2122" i="20"/>
  <c r="J820" i="17"/>
  <c r="C2048" i="20"/>
  <c r="L789" i="17"/>
  <c r="M774" i="17"/>
  <c r="C2011" i="20"/>
  <c r="G759" i="17"/>
  <c r="C1967" i="20"/>
  <c r="J774" i="17"/>
  <c r="C2008" i="20"/>
  <c r="C2086" i="20"/>
  <c r="L804" i="17"/>
  <c r="C2078" i="20"/>
  <c r="D804" i="17"/>
  <c r="F774" i="17"/>
  <c r="C2004" i="20"/>
  <c r="D759" i="17"/>
  <c r="C1964" i="20"/>
  <c r="C2116" i="20"/>
  <c r="D820" i="17"/>
  <c r="C2042" i="20"/>
  <c r="F789" i="17"/>
  <c r="G774" i="17"/>
  <c r="C2005" i="20"/>
  <c r="H759" i="17"/>
  <c r="C1968" i="20"/>
  <c r="C2120" i="20"/>
  <c r="H820" i="17"/>
  <c r="C2046" i="20"/>
  <c r="J789" i="17"/>
  <c r="L759" i="17"/>
  <c r="C1972" i="20"/>
  <c r="C2124" i="20"/>
  <c r="L820" i="17"/>
  <c r="C2087" i="20"/>
  <c r="M804" i="17"/>
  <c r="D821" i="17"/>
  <c r="D2116" i="20"/>
  <c r="D805" i="17"/>
  <c r="D2078" i="20"/>
  <c r="D790" i="17"/>
  <c r="D2040" i="20"/>
  <c r="D775" i="17"/>
  <c r="D2002" i="20"/>
  <c r="D760" i="17"/>
  <c r="D1964" i="20"/>
  <c r="F821" i="17"/>
  <c r="D2118" i="20"/>
  <c r="F805" i="17"/>
  <c r="D2080" i="20"/>
  <c r="F790" i="17"/>
  <c r="D2042" i="20"/>
  <c r="F775" i="17"/>
  <c r="D2004" i="20"/>
  <c r="F760" i="17"/>
  <c r="D1966" i="20"/>
  <c r="D2119" i="20"/>
  <c r="G821" i="17"/>
  <c r="D2081" i="20"/>
  <c r="G805" i="17"/>
  <c r="D2043" i="20"/>
  <c r="G790" i="17"/>
  <c r="G775" i="17"/>
  <c r="D2005" i="20"/>
  <c r="G760" i="17"/>
  <c r="D1967" i="20"/>
  <c r="H821" i="17"/>
  <c r="D2120" i="20"/>
  <c r="H805" i="17"/>
  <c r="D2082" i="20"/>
  <c r="H790" i="17"/>
  <c r="D2044" i="20"/>
  <c r="H775" i="17"/>
  <c r="D2006" i="20"/>
  <c r="H760" i="17"/>
  <c r="D1968" i="20"/>
  <c r="J821" i="17"/>
  <c r="D2122" i="20"/>
  <c r="J805" i="17"/>
  <c r="D2084" i="20"/>
  <c r="J790" i="17"/>
  <c r="D2046" i="20"/>
  <c r="J775" i="17"/>
  <c r="D2008" i="20"/>
  <c r="J760" i="17"/>
  <c r="D1970" i="20"/>
  <c r="L821" i="17"/>
  <c r="D2124" i="20"/>
  <c r="L805" i="17"/>
  <c r="D2086" i="20"/>
  <c r="L790" i="17"/>
  <c r="D2048" i="20"/>
  <c r="L775" i="17"/>
  <c r="D2010" i="20"/>
  <c r="L760" i="17"/>
  <c r="D1972" i="20"/>
  <c r="M821" i="17"/>
  <c r="D2125" i="20"/>
  <c r="M805" i="17"/>
  <c r="D2087" i="20"/>
  <c r="M790" i="17"/>
  <c r="D2049" i="20"/>
  <c r="M775" i="17"/>
  <c r="D2011" i="20"/>
  <c r="M760" i="17"/>
  <c r="D1973" i="20"/>
  <c r="C2119" i="20"/>
  <c r="G820" i="17"/>
  <c r="D774" i="17"/>
  <c r="C2002" i="20"/>
  <c r="C2080" i="20"/>
  <c r="F804" i="17"/>
  <c r="C2043" i="20"/>
  <c r="G789" i="17"/>
  <c r="H774" i="17"/>
  <c r="C2006" i="20"/>
  <c r="C2084" i="20"/>
  <c r="J804" i="17"/>
  <c r="L774" i="17"/>
  <c r="C2010" i="20"/>
  <c r="M759" i="17"/>
  <c r="C1973" i="20"/>
  <c r="C2125" i="20"/>
  <c r="M820" i="17"/>
  <c r="M822" i="17"/>
  <c r="B805" i="17"/>
  <c r="B821" i="17"/>
  <c r="B790" i="17"/>
  <c r="B820" i="17"/>
  <c r="B774" i="17"/>
  <c r="B775" i="17"/>
  <c r="B760" i="17"/>
  <c r="B804" i="17"/>
  <c r="B759" i="17"/>
  <c r="B789" i="17"/>
  <c r="T997" i="2"/>
  <c r="T999" i="2"/>
  <c r="T395" i="2"/>
  <c r="AB198" i="2" s="1"/>
  <c r="T394" i="2"/>
  <c r="AB197" i="2" s="1"/>
  <c r="T529" i="2"/>
  <c r="T528" i="2"/>
  <c r="T599" i="2"/>
  <c r="AD201" i="2" s="1"/>
  <c r="T595" i="2"/>
  <c r="AD197" i="2" s="1"/>
  <c r="T666" i="2"/>
  <c r="T665" i="2"/>
  <c r="T731" i="2"/>
  <c r="AE199" i="2" s="1"/>
  <c r="T865" i="2"/>
  <c r="T864" i="2"/>
  <c r="T863" i="2"/>
  <c r="T931" i="2"/>
  <c r="T195" i="2"/>
  <c r="Z198" i="2" s="1"/>
  <c r="T461" i="2"/>
  <c r="AC197" i="2" s="1"/>
  <c r="T194" i="2"/>
  <c r="Z197" i="2" s="1"/>
  <c r="T265" i="2"/>
  <c r="T264" i="2"/>
  <c r="T263" i="2"/>
  <c r="T398" i="2"/>
  <c r="AB201" i="2" s="1"/>
  <c r="T598" i="2"/>
  <c r="AD200" i="2" s="1"/>
  <c r="T730" i="2"/>
  <c r="T198" i="2"/>
  <c r="Z201" i="2" s="1"/>
  <c r="T262" i="2"/>
  <c r="T465" i="2"/>
  <c r="AC201" i="2" s="1"/>
  <c r="T464" i="2"/>
  <c r="AC200" i="2" s="1"/>
  <c r="T463" i="2"/>
  <c r="AC199" i="2" s="1"/>
  <c r="T462" i="2"/>
  <c r="AC198" i="2" s="1"/>
  <c r="T532" i="2"/>
  <c r="T530" i="2"/>
  <c r="T729" i="2"/>
  <c r="AE197" i="2" s="1"/>
  <c r="T866" i="2"/>
  <c r="T930" i="2"/>
  <c r="T1001" i="2"/>
  <c r="T397" i="2"/>
  <c r="T664" i="2"/>
  <c r="T663" i="2"/>
  <c r="T934" i="2"/>
  <c r="T933" i="2"/>
  <c r="T932" i="2"/>
  <c r="T197" i="2"/>
  <c r="T196" i="2"/>
  <c r="T261" i="2"/>
  <c r="T597" i="2"/>
  <c r="AD199" i="2" s="1"/>
  <c r="T596" i="2"/>
  <c r="AD198" i="2" s="1"/>
  <c r="T733" i="2"/>
  <c r="AE201" i="2" s="1"/>
  <c r="T732" i="2"/>
  <c r="AE200" i="2" s="1"/>
  <c r="T1000" i="2"/>
  <c r="T127" i="2"/>
  <c r="T396" i="2"/>
  <c r="AB199" i="2" s="1"/>
  <c r="T531" i="2"/>
  <c r="T867" i="2"/>
  <c r="T998" i="2"/>
  <c r="T662" i="2"/>
  <c r="T131" i="2"/>
  <c r="T129" i="2"/>
  <c r="T128" i="2"/>
  <c r="T130" i="2"/>
  <c r="T60" i="2"/>
  <c r="Y197" i="2" s="1"/>
  <c r="T63" i="2"/>
  <c r="Y200" i="2" s="1"/>
  <c r="T62" i="2"/>
  <c r="Y199" i="2" s="1"/>
  <c r="T61" i="2"/>
  <c r="Y198" i="2" s="1"/>
  <c r="T64" i="2"/>
  <c r="Y201" i="2" s="1"/>
  <c r="S795" i="2"/>
  <c r="R795" i="2"/>
  <c r="S794" i="2"/>
  <c r="R794" i="2"/>
  <c r="S793" i="2"/>
  <c r="R793" i="2"/>
  <c r="S792" i="2"/>
  <c r="R792" i="2"/>
  <c r="S791" i="2"/>
  <c r="R791" i="2"/>
  <c r="S790" i="2"/>
  <c r="R790" i="2"/>
  <c r="S789" i="2"/>
  <c r="R789" i="2"/>
  <c r="S788" i="2"/>
  <c r="R788" i="2"/>
  <c r="S787" i="2"/>
  <c r="R787" i="2"/>
  <c r="S786" i="2"/>
  <c r="R786" i="2"/>
  <c r="S785" i="2"/>
  <c r="R785" i="2"/>
  <c r="S784" i="2"/>
  <c r="R784" i="2"/>
  <c r="S783" i="2"/>
  <c r="R783" i="2"/>
  <c r="S782" i="2"/>
  <c r="R782" i="2"/>
  <c r="S781" i="2"/>
  <c r="R781" i="2"/>
  <c r="S780" i="2"/>
  <c r="R780" i="2"/>
  <c r="S779" i="2"/>
  <c r="R779" i="2"/>
  <c r="S778" i="2"/>
  <c r="R778" i="2"/>
  <c r="S777" i="2"/>
  <c r="R777" i="2"/>
  <c r="S776" i="2"/>
  <c r="R776" i="2"/>
  <c r="S775" i="2"/>
  <c r="R775" i="2"/>
  <c r="S774" i="2"/>
  <c r="R774" i="2"/>
  <c r="S773" i="2"/>
  <c r="R773" i="2"/>
  <c r="S772" i="2"/>
  <c r="R772" i="2"/>
  <c r="S771" i="2"/>
  <c r="R771" i="2"/>
  <c r="S770" i="2"/>
  <c r="R770" i="2"/>
  <c r="S769" i="2"/>
  <c r="R769" i="2"/>
  <c r="S768" i="2"/>
  <c r="R768" i="2"/>
  <c r="S767" i="2"/>
  <c r="R767" i="2"/>
  <c r="S766" i="2"/>
  <c r="R766" i="2"/>
  <c r="S765" i="2"/>
  <c r="R765" i="2"/>
  <c r="S764" i="2"/>
  <c r="R764" i="2"/>
  <c r="S763" i="2"/>
  <c r="R763" i="2"/>
  <c r="S762" i="2"/>
  <c r="R762" i="2"/>
  <c r="S761" i="2"/>
  <c r="R761" i="2"/>
  <c r="S760" i="2"/>
  <c r="R760" i="2"/>
  <c r="S759" i="2"/>
  <c r="R759" i="2"/>
  <c r="S758" i="2"/>
  <c r="R758" i="2"/>
  <c r="S757" i="2"/>
  <c r="R757" i="2"/>
  <c r="S756" i="2"/>
  <c r="R756" i="2"/>
  <c r="S755" i="2"/>
  <c r="R755" i="2"/>
  <c r="S754" i="2"/>
  <c r="R754" i="2"/>
  <c r="S753" i="2"/>
  <c r="R753" i="2"/>
  <c r="S752" i="2"/>
  <c r="R752" i="2"/>
  <c r="S751" i="2"/>
  <c r="R751" i="2"/>
  <c r="S750" i="2"/>
  <c r="R750" i="2"/>
  <c r="S749" i="2"/>
  <c r="R749" i="2"/>
  <c r="S748" i="2"/>
  <c r="R748" i="2"/>
  <c r="S747" i="2"/>
  <c r="R747" i="2"/>
  <c r="S746" i="2"/>
  <c r="R746" i="2"/>
  <c r="S326" i="2"/>
  <c r="R326" i="2"/>
  <c r="S325" i="2"/>
  <c r="R325" i="2"/>
  <c r="S324" i="2"/>
  <c r="R324" i="2"/>
  <c r="S323" i="2"/>
  <c r="R323" i="2"/>
  <c r="S322" i="2"/>
  <c r="R322" i="2"/>
  <c r="S321" i="2"/>
  <c r="R321" i="2"/>
  <c r="S320" i="2"/>
  <c r="R320" i="2"/>
  <c r="S319" i="2"/>
  <c r="R319" i="2"/>
  <c r="S318" i="2"/>
  <c r="R318" i="2"/>
  <c r="S317" i="2"/>
  <c r="R317" i="2"/>
  <c r="S316" i="2"/>
  <c r="R316" i="2"/>
  <c r="S315" i="2"/>
  <c r="R315" i="2"/>
  <c r="S314" i="2"/>
  <c r="R314" i="2"/>
  <c r="S313" i="2"/>
  <c r="R313" i="2"/>
  <c r="S312" i="2"/>
  <c r="R312" i="2"/>
  <c r="S311" i="2"/>
  <c r="R311" i="2"/>
  <c r="S310" i="2"/>
  <c r="R310" i="2"/>
  <c r="S309" i="2"/>
  <c r="R309" i="2"/>
  <c r="S308" i="2"/>
  <c r="R308" i="2"/>
  <c r="S307" i="2"/>
  <c r="R307" i="2"/>
  <c r="S306" i="2"/>
  <c r="R306" i="2"/>
  <c r="S305" i="2"/>
  <c r="R305" i="2"/>
  <c r="S304" i="2"/>
  <c r="R304" i="2"/>
  <c r="S303" i="2"/>
  <c r="R303" i="2"/>
  <c r="S302" i="2"/>
  <c r="R302" i="2"/>
  <c r="S301" i="2"/>
  <c r="R301" i="2"/>
  <c r="S300" i="2"/>
  <c r="R300" i="2"/>
  <c r="S299" i="2"/>
  <c r="R299" i="2"/>
  <c r="S298" i="2"/>
  <c r="R298" i="2"/>
  <c r="S297" i="2"/>
  <c r="R297" i="2"/>
  <c r="S296" i="2"/>
  <c r="R296" i="2"/>
  <c r="S295" i="2"/>
  <c r="R295" i="2"/>
  <c r="S294" i="2"/>
  <c r="R294" i="2"/>
  <c r="S293" i="2"/>
  <c r="R293" i="2"/>
  <c r="S292" i="2"/>
  <c r="R292" i="2"/>
  <c r="S291" i="2"/>
  <c r="R291" i="2"/>
  <c r="S290" i="2"/>
  <c r="R290" i="2"/>
  <c r="S289" i="2"/>
  <c r="R289" i="2"/>
  <c r="S288" i="2"/>
  <c r="R288" i="2"/>
  <c r="S287" i="2"/>
  <c r="R287" i="2"/>
  <c r="S286" i="2"/>
  <c r="R286" i="2"/>
  <c r="S285" i="2"/>
  <c r="R285" i="2"/>
  <c r="S284" i="2"/>
  <c r="R284" i="2"/>
  <c r="S283" i="2"/>
  <c r="R283" i="2"/>
  <c r="S282" i="2"/>
  <c r="R282" i="2"/>
  <c r="S281" i="2"/>
  <c r="R281" i="2"/>
  <c r="S280" i="2"/>
  <c r="R280" i="2"/>
  <c r="S279" i="2"/>
  <c r="R279" i="2"/>
  <c r="S278" i="2"/>
  <c r="R278" i="2"/>
  <c r="S277" i="2"/>
  <c r="R277" i="2"/>
  <c r="AJ59" i="2" l="1"/>
  <c r="AJ61" i="2"/>
  <c r="AJ58" i="2"/>
  <c r="AJ125" i="2"/>
  <c r="AJ127" i="2"/>
  <c r="AJ62" i="2"/>
  <c r="AJ129" i="2"/>
  <c r="AJ128" i="2"/>
  <c r="M806" i="17"/>
  <c r="E2011" i="20"/>
  <c r="T278" i="2"/>
  <c r="AA148" i="2" s="1"/>
  <c r="T282" i="2"/>
  <c r="T284" i="2"/>
  <c r="T286" i="2"/>
  <c r="T288" i="2"/>
  <c r="T290" i="2"/>
  <c r="T292" i="2"/>
  <c r="T294" i="2"/>
  <c r="T298" i="2"/>
  <c r="T300" i="2"/>
  <c r="T302" i="2"/>
  <c r="T306" i="2"/>
  <c r="T308" i="2"/>
  <c r="T312" i="2"/>
  <c r="T314" i="2"/>
  <c r="T316" i="2"/>
  <c r="T318" i="2"/>
  <c r="T320" i="2"/>
  <c r="T322" i="2"/>
  <c r="T324" i="2"/>
  <c r="T747" i="2"/>
  <c r="T749" i="2"/>
  <c r="T315" i="2"/>
  <c r="T317" i="2"/>
  <c r="T319" i="2"/>
  <c r="T321" i="2"/>
  <c r="T323" i="2"/>
  <c r="T325" i="2"/>
  <c r="T280" i="2"/>
  <c r="T751" i="2"/>
  <c r="T753" i="2"/>
  <c r="T755" i="2"/>
  <c r="T757" i="2"/>
  <c r="T761" i="2"/>
  <c r="T763" i="2"/>
  <c r="T765" i="2"/>
  <c r="T767" i="2"/>
  <c r="T769" i="2"/>
  <c r="T771" i="2"/>
  <c r="T773" i="2"/>
  <c r="T775" i="2"/>
  <c r="T304" i="2"/>
  <c r="T313" i="2"/>
  <c r="T311" i="2"/>
  <c r="T310" i="2"/>
  <c r="T309" i="2"/>
  <c r="T307" i="2"/>
  <c r="T305" i="2"/>
  <c r="T303" i="2"/>
  <c r="T301" i="2"/>
  <c r="T299" i="2"/>
  <c r="T297" i="2"/>
  <c r="T296" i="2"/>
  <c r="T295" i="2"/>
  <c r="T293" i="2"/>
  <c r="T291" i="2"/>
  <c r="T289" i="2"/>
  <c r="T287" i="2"/>
  <c r="T285" i="2"/>
  <c r="T283" i="2"/>
  <c r="T281" i="2"/>
  <c r="T279" i="2"/>
  <c r="T277" i="2"/>
  <c r="AA147" i="2" s="1"/>
  <c r="E2042" i="20"/>
  <c r="F791" i="17"/>
  <c r="AA57" i="2"/>
  <c r="T326" i="2"/>
  <c r="E2118" i="20"/>
  <c r="F822" i="17"/>
  <c r="F776" i="17"/>
  <c r="E2004" i="20"/>
  <c r="F761" i="17"/>
  <c r="E1966" i="20"/>
  <c r="E2080" i="20"/>
  <c r="F806" i="17"/>
  <c r="E2114" i="20"/>
  <c r="E1962" i="20"/>
  <c r="E2000" i="20"/>
  <c r="T777" i="2"/>
  <c r="T779" i="2"/>
  <c r="T781" i="2"/>
  <c r="T783" i="2"/>
  <c r="T785" i="2"/>
  <c r="T787" i="2"/>
  <c r="T789" i="2"/>
  <c r="T791" i="2"/>
  <c r="T793" i="2"/>
  <c r="M761" i="17"/>
  <c r="M791" i="17"/>
  <c r="T746" i="2"/>
  <c r="T748" i="2"/>
  <c r="T750" i="2"/>
  <c r="T752" i="2"/>
  <c r="T754" i="2"/>
  <c r="T756" i="2"/>
  <c r="T760" i="2"/>
  <c r="T762" i="2"/>
  <c r="T764" i="2"/>
  <c r="T766" i="2"/>
  <c r="T768" i="2"/>
  <c r="T770" i="2"/>
  <c r="T772" i="2"/>
  <c r="T774" i="2"/>
  <c r="T776" i="2"/>
  <c r="T778" i="2"/>
  <c r="T780" i="2"/>
  <c r="T782" i="2"/>
  <c r="T784" i="2"/>
  <c r="T786" i="2"/>
  <c r="T788" i="2"/>
  <c r="T790" i="2"/>
  <c r="T792" i="2"/>
  <c r="E1973" i="20"/>
  <c r="E2049" i="20"/>
  <c r="L822" i="17"/>
  <c r="E2124" i="20"/>
  <c r="H791" i="17"/>
  <c r="E2044" i="20"/>
  <c r="H761" i="17"/>
  <c r="E1968" i="20"/>
  <c r="N760" i="17"/>
  <c r="D1974" i="20"/>
  <c r="L791" i="17"/>
  <c r="E2048" i="20"/>
  <c r="J822" i="17"/>
  <c r="E2122" i="20"/>
  <c r="O775" i="17"/>
  <c r="D2013" i="20"/>
  <c r="J776" i="17"/>
  <c r="E2008" i="20"/>
  <c r="H806" i="17"/>
  <c r="E2082" i="20"/>
  <c r="N805" i="17"/>
  <c r="D2088" i="20"/>
  <c r="N821" i="17"/>
  <c r="D2126" i="20"/>
  <c r="O821" i="17"/>
  <c r="D2127" i="20"/>
  <c r="J791" i="17"/>
  <c r="E2046" i="20"/>
  <c r="L761" i="17"/>
  <c r="E1972" i="20"/>
  <c r="H822" i="17"/>
  <c r="E2120" i="20"/>
  <c r="N775" i="17"/>
  <c r="D2012" i="20"/>
  <c r="D1975" i="20"/>
  <c r="L806" i="17"/>
  <c r="E2086" i="20"/>
  <c r="H776" i="17"/>
  <c r="E2006" i="20"/>
  <c r="J806" i="17"/>
  <c r="E2084" i="20"/>
  <c r="N790" i="17"/>
  <c r="D2050" i="20"/>
  <c r="J761" i="17"/>
  <c r="E1970" i="20"/>
  <c r="D2051" i="20"/>
  <c r="O805" i="17"/>
  <c r="D2089" i="20"/>
  <c r="E2119" i="20"/>
  <c r="G822" i="17"/>
  <c r="E2043" i="20"/>
  <c r="G791" i="17"/>
  <c r="G776" i="17"/>
  <c r="E2005" i="20"/>
  <c r="G761" i="17"/>
  <c r="E1967" i="20"/>
  <c r="D761" i="17"/>
  <c r="E1964" i="20"/>
  <c r="D822" i="17"/>
  <c r="E2116" i="20"/>
  <c r="D776" i="17"/>
  <c r="E2002" i="20"/>
  <c r="B791" i="17"/>
  <c r="E2038" i="20"/>
  <c r="N820" i="17"/>
  <c r="C2126" i="20"/>
  <c r="O759" i="17"/>
  <c r="C1975" i="20"/>
  <c r="O774" i="17"/>
  <c r="C2013" i="20"/>
  <c r="N789" i="17"/>
  <c r="C2050" i="20"/>
  <c r="N804" i="17"/>
  <c r="C2088" i="20"/>
  <c r="O789" i="17"/>
  <c r="C2051" i="20"/>
  <c r="O804" i="17"/>
  <c r="C2089" i="20"/>
  <c r="O820" i="17"/>
  <c r="C2127" i="20"/>
  <c r="B806" i="17"/>
  <c r="E2076" i="20"/>
  <c r="N759" i="17"/>
  <c r="C1974" i="20"/>
  <c r="N774" i="17"/>
  <c r="C2012" i="20"/>
  <c r="T758" i="2"/>
  <c r="T759" i="2"/>
  <c r="T794" i="2"/>
  <c r="AF57" i="2"/>
  <c r="T795" i="2"/>
  <c r="AJ60" i="2"/>
  <c r="B822" i="17"/>
  <c r="B761" i="17"/>
  <c r="B776" i="17"/>
  <c r="Z199" i="2"/>
  <c r="Z200" i="2"/>
  <c r="E2078" i="20" s="1"/>
  <c r="AB200" i="2"/>
  <c r="AE198" i="2"/>
  <c r="AJ126" i="2"/>
  <c r="O790" i="17" l="1"/>
  <c r="O760" i="17"/>
  <c r="E2127" i="20"/>
  <c r="B2133" i="20"/>
  <c r="B1981" i="20"/>
  <c r="L776" i="17"/>
  <c r="E2010" i="20"/>
  <c r="E2081" i="20"/>
  <c r="G806" i="17"/>
  <c r="D791" i="17"/>
  <c r="E2040" i="20"/>
  <c r="O822" i="17"/>
  <c r="O761" i="17"/>
  <c r="E1975" i="20"/>
  <c r="D806" i="17"/>
  <c r="AP116" i="15"/>
  <c r="AP115" i="15"/>
  <c r="AP114" i="15"/>
  <c r="AP113" i="15"/>
  <c r="AP112" i="15"/>
  <c r="AP111" i="15"/>
  <c r="AP110" i="15"/>
  <c r="AP109" i="15"/>
  <c r="AP108" i="15"/>
  <c r="AP107" i="15"/>
  <c r="AP106" i="15"/>
  <c r="AP105" i="15"/>
  <c r="AP104" i="15"/>
  <c r="AP103" i="15"/>
  <c r="AP102" i="15"/>
  <c r="AP101" i="15"/>
  <c r="AP100" i="15"/>
  <c r="AP99" i="15"/>
  <c r="AP98" i="15"/>
  <c r="AP97" i="15"/>
  <c r="AP96" i="15"/>
  <c r="AP95" i="15"/>
  <c r="AP94" i="15"/>
  <c r="AP93" i="15"/>
  <c r="AP92" i="15"/>
  <c r="AP91" i="15"/>
  <c r="AP90" i="15"/>
  <c r="AP89" i="15"/>
  <c r="AP88" i="15"/>
  <c r="AP87" i="15"/>
  <c r="AP86" i="15"/>
  <c r="AP85" i="15"/>
  <c r="AP84" i="15"/>
  <c r="AP83" i="15"/>
  <c r="AP82" i="15"/>
  <c r="AP81" i="15"/>
  <c r="AP80" i="15"/>
  <c r="AP79" i="15"/>
  <c r="AP78" i="15"/>
  <c r="AP77" i="15"/>
  <c r="AP76" i="15"/>
  <c r="AP75" i="15"/>
  <c r="AP74" i="15"/>
  <c r="AP73" i="15"/>
  <c r="AP72" i="15"/>
  <c r="AP71" i="15"/>
  <c r="AP70" i="15"/>
  <c r="AP69" i="15"/>
  <c r="AP68" i="15"/>
  <c r="AP67" i="15"/>
  <c r="AL116" i="15"/>
  <c r="AL115" i="15"/>
  <c r="AL114" i="15"/>
  <c r="AL113" i="15"/>
  <c r="AL112" i="15"/>
  <c r="AL111" i="15"/>
  <c r="AL110" i="15"/>
  <c r="AL109" i="15"/>
  <c r="AL108" i="15"/>
  <c r="AL107" i="15"/>
  <c r="AL106" i="15"/>
  <c r="AL105" i="15"/>
  <c r="AL104" i="15"/>
  <c r="AL103" i="15"/>
  <c r="AL102" i="15"/>
  <c r="AL101" i="15"/>
  <c r="AL100" i="15"/>
  <c r="AL99" i="15"/>
  <c r="AL98" i="15"/>
  <c r="AL97" i="15"/>
  <c r="AL96" i="15"/>
  <c r="AL95" i="15"/>
  <c r="AL94" i="15"/>
  <c r="AL93" i="15"/>
  <c r="AL92" i="15"/>
  <c r="AL91" i="15"/>
  <c r="AL90" i="15"/>
  <c r="AL89" i="15"/>
  <c r="AL88" i="15"/>
  <c r="AL87" i="15"/>
  <c r="AL86" i="15"/>
  <c r="AL85" i="15"/>
  <c r="AL84" i="15"/>
  <c r="AL83" i="15"/>
  <c r="AL82" i="15"/>
  <c r="AL81" i="15"/>
  <c r="AL80" i="15"/>
  <c r="AL79" i="15"/>
  <c r="AL78" i="15"/>
  <c r="AL77" i="15"/>
  <c r="AL76" i="15"/>
  <c r="AL75" i="15"/>
  <c r="AL74" i="15"/>
  <c r="AL73" i="15"/>
  <c r="AL72" i="15"/>
  <c r="AL71" i="15"/>
  <c r="AL70" i="15"/>
  <c r="AL69" i="15"/>
  <c r="AL68" i="15"/>
  <c r="AL67" i="15"/>
  <c r="AE116" i="15"/>
  <c r="AE115" i="15"/>
  <c r="AE114" i="15"/>
  <c r="AE113" i="15"/>
  <c r="AE112" i="15"/>
  <c r="AE111" i="15"/>
  <c r="AE110" i="15"/>
  <c r="AE109" i="15"/>
  <c r="AE108" i="15"/>
  <c r="AE107" i="15"/>
  <c r="AE106" i="15"/>
  <c r="AE105" i="15"/>
  <c r="AE104" i="15"/>
  <c r="AE103" i="15"/>
  <c r="AE102" i="15"/>
  <c r="AE101" i="15"/>
  <c r="AE100" i="15"/>
  <c r="AE99" i="15"/>
  <c r="AE98" i="15"/>
  <c r="AE97" i="15"/>
  <c r="AE96" i="15"/>
  <c r="AE95" i="15"/>
  <c r="AE94" i="15"/>
  <c r="AE93" i="15"/>
  <c r="AE92" i="15"/>
  <c r="AE91" i="15"/>
  <c r="AE90" i="15"/>
  <c r="AE89" i="15"/>
  <c r="AE88" i="15"/>
  <c r="AE87" i="15"/>
  <c r="AE86" i="15"/>
  <c r="AE85" i="15"/>
  <c r="AE84" i="15"/>
  <c r="AE83" i="15"/>
  <c r="AE82" i="15"/>
  <c r="AE81" i="15"/>
  <c r="AE80" i="15"/>
  <c r="AE79" i="15"/>
  <c r="AE78" i="15"/>
  <c r="AE77" i="15"/>
  <c r="AE76" i="15"/>
  <c r="AE75" i="15"/>
  <c r="AE74" i="15"/>
  <c r="AE73" i="15"/>
  <c r="AE72" i="15"/>
  <c r="AE71" i="15"/>
  <c r="AE70" i="15"/>
  <c r="AE69" i="15"/>
  <c r="AE68" i="15"/>
  <c r="AE67" i="15"/>
  <c r="X116" i="15"/>
  <c r="X115" i="15"/>
  <c r="X114" i="15"/>
  <c r="X113" i="15"/>
  <c r="X112" i="15"/>
  <c r="X111" i="15"/>
  <c r="X110" i="15"/>
  <c r="X109" i="15"/>
  <c r="X108" i="15"/>
  <c r="X107" i="15"/>
  <c r="X106" i="15"/>
  <c r="X105" i="15"/>
  <c r="X104" i="15"/>
  <c r="X103" i="15"/>
  <c r="X102" i="15"/>
  <c r="X101" i="15"/>
  <c r="X100" i="15"/>
  <c r="X99" i="15"/>
  <c r="X98" i="15"/>
  <c r="X97" i="15"/>
  <c r="X96" i="15"/>
  <c r="X95" i="15"/>
  <c r="X94" i="15"/>
  <c r="X93" i="15"/>
  <c r="X92" i="15"/>
  <c r="X91" i="15"/>
  <c r="X90" i="15"/>
  <c r="X89" i="15"/>
  <c r="X88" i="15"/>
  <c r="X87" i="15"/>
  <c r="X86" i="15"/>
  <c r="X85" i="15"/>
  <c r="X84" i="15"/>
  <c r="X83" i="15"/>
  <c r="X82" i="15"/>
  <c r="X81" i="15"/>
  <c r="X80" i="15"/>
  <c r="X79" i="15"/>
  <c r="X78" i="15"/>
  <c r="X77" i="15"/>
  <c r="X76" i="15"/>
  <c r="X75" i="15"/>
  <c r="X74" i="15"/>
  <c r="X73" i="15"/>
  <c r="X72" i="15"/>
  <c r="X71" i="15"/>
  <c r="X70" i="15"/>
  <c r="X69" i="15"/>
  <c r="X68" i="15"/>
  <c r="X67" i="15"/>
  <c r="Q116" i="15"/>
  <c r="Q115" i="15"/>
  <c r="Q114" i="15"/>
  <c r="Q113" i="15"/>
  <c r="Q112" i="15"/>
  <c r="Q111" i="15"/>
  <c r="Q110" i="15"/>
  <c r="Q109" i="15"/>
  <c r="Q108" i="15"/>
  <c r="Q107" i="15"/>
  <c r="Q106" i="15"/>
  <c r="Q105" i="15"/>
  <c r="Q104" i="15"/>
  <c r="Q103" i="15"/>
  <c r="Q102" i="15"/>
  <c r="Q101" i="15"/>
  <c r="Q100" i="15"/>
  <c r="Q99" i="15"/>
  <c r="Q98" i="15"/>
  <c r="Q97" i="15"/>
  <c r="Q96" i="15"/>
  <c r="Q95" i="15"/>
  <c r="Q94" i="15"/>
  <c r="Q93" i="15"/>
  <c r="Q92" i="15"/>
  <c r="Q91" i="15"/>
  <c r="Q90" i="15"/>
  <c r="Q89" i="15"/>
  <c r="Q88" i="15"/>
  <c r="Q87" i="15"/>
  <c r="Q86" i="15"/>
  <c r="Q85" i="15"/>
  <c r="Q84" i="15"/>
  <c r="Q83" i="15"/>
  <c r="Q82" i="15"/>
  <c r="Q81" i="15"/>
  <c r="Q80" i="15"/>
  <c r="Q79" i="15"/>
  <c r="Q78" i="15"/>
  <c r="Q77" i="15"/>
  <c r="Q76" i="15"/>
  <c r="Q75" i="15"/>
  <c r="Q74" i="15"/>
  <c r="Q73" i="15"/>
  <c r="Q72" i="15"/>
  <c r="Q71" i="15"/>
  <c r="Q70" i="15"/>
  <c r="Q69" i="15"/>
  <c r="Q68" i="15"/>
  <c r="Q67" i="15"/>
  <c r="J116" i="15"/>
  <c r="J115" i="15"/>
  <c r="J114" i="15"/>
  <c r="J113" i="15"/>
  <c r="J112" i="15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J99" i="15"/>
  <c r="J98" i="15"/>
  <c r="J97" i="15"/>
  <c r="J96" i="15"/>
  <c r="J95" i="15"/>
  <c r="J94" i="15"/>
  <c r="J93" i="15"/>
  <c r="J92" i="15"/>
  <c r="J91" i="15"/>
  <c r="J90" i="15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B116" i="15"/>
  <c r="AO115" i="15"/>
  <c r="AK115" i="15"/>
  <c r="AD115" i="15"/>
  <c r="W115" i="15"/>
  <c r="P115" i="15"/>
  <c r="I115" i="15"/>
  <c r="B115" i="15"/>
  <c r="AO114" i="15"/>
  <c r="AK114" i="15"/>
  <c r="AD114" i="15"/>
  <c r="W114" i="15"/>
  <c r="P114" i="15"/>
  <c r="I114" i="15"/>
  <c r="B114" i="15"/>
  <c r="AO113" i="15"/>
  <c r="AK113" i="15"/>
  <c r="AD113" i="15"/>
  <c r="W113" i="15"/>
  <c r="P113" i="15"/>
  <c r="I113" i="15"/>
  <c r="B113" i="15"/>
  <c r="AO112" i="15"/>
  <c r="AK112" i="15"/>
  <c r="AD112" i="15"/>
  <c r="W112" i="15"/>
  <c r="P112" i="15"/>
  <c r="I112" i="15"/>
  <c r="B112" i="15"/>
  <c r="AO111" i="15"/>
  <c r="AK111" i="15"/>
  <c r="AD111" i="15"/>
  <c r="W111" i="15"/>
  <c r="P111" i="15"/>
  <c r="I111" i="15"/>
  <c r="B111" i="15"/>
  <c r="AO110" i="15"/>
  <c r="AK110" i="15"/>
  <c r="AD110" i="15"/>
  <c r="W110" i="15"/>
  <c r="P110" i="15"/>
  <c r="I110" i="15"/>
  <c r="B110" i="15"/>
  <c r="AO109" i="15"/>
  <c r="AK109" i="15"/>
  <c r="AD109" i="15"/>
  <c r="W109" i="15"/>
  <c r="P109" i="15"/>
  <c r="I109" i="15"/>
  <c r="B109" i="15"/>
  <c r="AO108" i="15"/>
  <c r="AK108" i="15"/>
  <c r="AD108" i="15"/>
  <c r="W108" i="15"/>
  <c r="P108" i="15"/>
  <c r="I108" i="15"/>
  <c r="B108" i="15"/>
  <c r="AO107" i="15"/>
  <c r="AK107" i="15"/>
  <c r="AD107" i="15"/>
  <c r="W107" i="15"/>
  <c r="P107" i="15"/>
  <c r="I107" i="15"/>
  <c r="B107" i="15"/>
  <c r="AO106" i="15"/>
  <c r="AK106" i="15"/>
  <c r="AD106" i="15"/>
  <c r="W106" i="15"/>
  <c r="P106" i="15"/>
  <c r="I106" i="15"/>
  <c r="B106" i="15"/>
  <c r="AO105" i="15"/>
  <c r="AK105" i="15"/>
  <c r="AD105" i="15"/>
  <c r="W105" i="15"/>
  <c r="P105" i="15"/>
  <c r="I105" i="15"/>
  <c r="B105" i="15"/>
  <c r="AO104" i="15"/>
  <c r="AK104" i="15"/>
  <c r="AD104" i="15"/>
  <c r="W104" i="15"/>
  <c r="P104" i="15"/>
  <c r="I104" i="15"/>
  <c r="B104" i="15"/>
  <c r="AO103" i="15"/>
  <c r="AK103" i="15"/>
  <c r="AD103" i="15"/>
  <c r="W103" i="15"/>
  <c r="P103" i="15"/>
  <c r="I103" i="15"/>
  <c r="B103" i="15"/>
  <c r="AO102" i="15"/>
  <c r="AK102" i="15"/>
  <c r="AD102" i="15"/>
  <c r="W102" i="15"/>
  <c r="P102" i="15"/>
  <c r="I102" i="15"/>
  <c r="B102" i="15"/>
  <c r="AO101" i="15"/>
  <c r="AK101" i="15"/>
  <c r="AD101" i="15"/>
  <c r="W101" i="15"/>
  <c r="P101" i="15"/>
  <c r="I101" i="15"/>
  <c r="B101" i="15"/>
  <c r="AO100" i="15"/>
  <c r="AK100" i="15"/>
  <c r="AD100" i="15"/>
  <c r="W100" i="15"/>
  <c r="P100" i="15"/>
  <c r="I100" i="15"/>
  <c r="B100" i="15"/>
  <c r="AO99" i="15"/>
  <c r="AK99" i="15"/>
  <c r="AD99" i="15"/>
  <c r="W99" i="15"/>
  <c r="P99" i="15"/>
  <c r="I99" i="15"/>
  <c r="B99" i="15"/>
  <c r="AO98" i="15"/>
  <c r="AK98" i="15"/>
  <c r="AD98" i="15"/>
  <c r="W98" i="15"/>
  <c r="P98" i="15"/>
  <c r="I98" i="15"/>
  <c r="B98" i="15"/>
  <c r="AO97" i="15"/>
  <c r="AK97" i="15"/>
  <c r="AD97" i="15"/>
  <c r="W97" i="15"/>
  <c r="P97" i="15"/>
  <c r="I97" i="15"/>
  <c r="B97" i="15"/>
  <c r="AO96" i="15"/>
  <c r="AK96" i="15"/>
  <c r="AD96" i="15"/>
  <c r="W96" i="15"/>
  <c r="P96" i="15"/>
  <c r="I96" i="15"/>
  <c r="B96" i="15"/>
  <c r="AO95" i="15"/>
  <c r="AK95" i="15"/>
  <c r="AD95" i="15"/>
  <c r="W95" i="15"/>
  <c r="P95" i="15"/>
  <c r="I95" i="15"/>
  <c r="B95" i="15"/>
  <c r="AO94" i="15"/>
  <c r="AK94" i="15"/>
  <c r="AD94" i="15"/>
  <c r="W94" i="15"/>
  <c r="P94" i="15"/>
  <c r="I94" i="15"/>
  <c r="B94" i="15"/>
  <c r="AO93" i="15"/>
  <c r="AK93" i="15"/>
  <c r="AD93" i="15"/>
  <c r="W93" i="15"/>
  <c r="P93" i="15"/>
  <c r="I93" i="15"/>
  <c r="B93" i="15"/>
  <c r="AO92" i="15"/>
  <c r="AK92" i="15"/>
  <c r="AD92" i="15"/>
  <c r="W92" i="15"/>
  <c r="P92" i="15"/>
  <c r="I92" i="15"/>
  <c r="B92" i="15"/>
  <c r="AO91" i="15"/>
  <c r="AK91" i="15"/>
  <c r="AD91" i="15"/>
  <c r="W91" i="15"/>
  <c r="P91" i="15"/>
  <c r="I91" i="15"/>
  <c r="B91" i="15"/>
  <c r="AO90" i="15"/>
  <c r="AK90" i="15"/>
  <c r="AD90" i="15"/>
  <c r="W90" i="15"/>
  <c r="P90" i="15"/>
  <c r="I90" i="15"/>
  <c r="B90" i="15"/>
  <c r="AO89" i="15"/>
  <c r="AK89" i="15"/>
  <c r="AD89" i="15"/>
  <c r="W89" i="15"/>
  <c r="P89" i="15"/>
  <c r="I89" i="15"/>
  <c r="B89" i="15"/>
  <c r="AO88" i="15"/>
  <c r="AK88" i="15"/>
  <c r="AD88" i="15"/>
  <c r="W88" i="15"/>
  <c r="P88" i="15"/>
  <c r="I88" i="15"/>
  <c r="B88" i="15"/>
  <c r="AO87" i="15"/>
  <c r="AK87" i="15"/>
  <c r="AD87" i="15"/>
  <c r="W87" i="15"/>
  <c r="P87" i="15"/>
  <c r="I87" i="15"/>
  <c r="B87" i="15"/>
  <c r="AO86" i="15"/>
  <c r="AK86" i="15"/>
  <c r="AD86" i="15"/>
  <c r="W86" i="15"/>
  <c r="P86" i="15"/>
  <c r="I86" i="15"/>
  <c r="B86" i="15"/>
  <c r="AO85" i="15"/>
  <c r="AK85" i="15"/>
  <c r="AD85" i="15"/>
  <c r="W85" i="15"/>
  <c r="P85" i="15"/>
  <c r="I85" i="15"/>
  <c r="B85" i="15"/>
  <c r="AO84" i="15"/>
  <c r="AK84" i="15"/>
  <c r="AD84" i="15"/>
  <c r="W84" i="15"/>
  <c r="P84" i="15"/>
  <c r="I84" i="15"/>
  <c r="B84" i="15"/>
  <c r="AO83" i="15"/>
  <c r="AK83" i="15"/>
  <c r="AD83" i="15"/>
  <c r="W83" i="15"/>
  <c r="P83" i="15"/>
  <c r="I83" i="15"/>
  <c r="B83" i="15"/>
  <c r="AO82" i="15"/>
  <c r="AK82" i="15"/>
  <c r="AD82" i="15"/>
  <c r="W82" i="15"/>
  <c r="P82" i="15"/>
  <c r="I82" i="15"/>
  <c r="B82" i="15"/>
  <c r="AO81" i="15"/>
  <c r="AK81" i="15"/>
  <c r="AD81" i="15"/>
  <c r="W81" i="15"/>
  <c r="P81" i="15"/>
  <c r="I81" i="15"/>
  <c r="B81" i="15"/>
  <c r="AO80" i="15"/>
  <c r="AK80" i="15"/>
  <c r="AD80" i="15"/>
  <c r="W80" i="15"/>
  <c r="P80" i="15"/>
  <c r="I80" i="15"/>
  <c r="B80" i="15"/>
  <c r="AO79" i="15"/>
  <c r="AK79" i="15"/>
  <c r="AD79" i="15"/>
  <c r="W79" i="15"/>
  <c r="P79" i="15"/>
  <c r="I79" i="15"/>
  <c r="B79" i="15"/>
  <c r="AO78" i="15"/>
  <c r="AK78" i="15"/>
  <c r="AD78" i="15"/>
  <c r="W78" i="15"/>
  <c r="P78" i="15"/>
  <c r="I78" i="15"/>
  <c r="B78" i="15"/>
  <c r="AO77" i="15"/>
  <c r="AK77" i="15"/>
  <c r="AD77" i="15"/>
  <c r="W77" i="15"/>
  <c r="P77" i="15"/>
  <c r="I77" i="15"/>
  <c r="B77" i="15"/>
  <c r="AO76" i="15"/>
  <c r="AK76" i="15"/>
  <c r="AD76" i="15"/>
  <c r="W76" i="15"/>
  <c r="P76" i="15"/>
  <c r="I76" i="15"/>
  <c r="B76" i="15"/>
  <c r="AO75" i="15"/>
  <c r="AK75" i="15"/>
  <c r="AD75" i="15"/>
  <c r="W75" i="15"/>
  <c r="P75" i="15"/>
  <c r="I75" i="15"/>
  <c r="B75" i="15"/>
  <c r="AO74" i="15"/>
  <c r="AK74" i="15"/>
  <c r="AD74" i="15"/>
  <c r="W74" i="15"/>
  <c r="P74" i="15"/>
  <c r="I74" i="15"/>
  <c r="B74" i="15"/>
  <c r="AO73" i="15"/>
  <c r="AK73" i="15"/>
  <c r="AD73" i="15"/>
  <c r="W73" i="15"/>
  <c r="P73" i="15"/>
  <c r="I73" i="15"/>
  <c r="B73" i="15"/>
  <c r="AO72" i="15"/>
  <c r="AK72" i="15"/>
  <c r="AD72" i="15"/>
  <c r="W72" i="15"/>
  <c r="P72" i="15"/>
  <c r="I72" i="15"/>
  <c r="B72" i="15"/>
  <c r="AO71" i="15"/>
  <c r="AK71" i="15"/>
  <c r="AD71" i="15"/>
  <c r="W71" i="15"/>
  <c r="P71" i="15"/>
  <c r="I71" i="15"/>
  <c r="B71" i="15"/>
  <c r="AO70" i="15"/>
  <c r="AK70" i="15"/>
  <c r="AD70" i="15"/>
  <c r="W70" i="15"/>
  <c r="P70" i="15"/>
  <c r="I70" i="15"/>
  <c r="B70" i="15"/>
  <c r="AO69" i="15"/>
  <c r="AK69" i="15"/>
  <c r="AD69" i="15"/>
  <c r="W69" i="15"/>
  <c r="P69" i="15"/>
  <c r="I69" i="15"/>
  <c r="B69" i="15"/>
  <c r="AO68" i="15"/>
  <c r="AK68" i="15"/>
  <c r="AD68" i="15"/>
  <c r="W68" i="15"/>
  <c r="P68" i="15"/>
  <c r="I68" i="15"/>
  <c r="B68" i="15"/>
  <c r="AO67" i="15"/>
  <c r="AK67" i="15"/>
  <c r="AD67" i="15"/>
  <c r="W67" i="15"/>
  <c r="P67" i="15"/>
  <c r="I67" i="15"/>
  <c r="B67" i="15"/>
  <c r="AP54" i="15"/>
  <c r="AP53" i="15"/>
  <c r="AP52" i="15"/>
  <c r="AP51" i="15"/>
  <c r="AP50" i="15"/>
  <c r="AP49" i="15"/>
  <c r="AP48" i="15"/>
  <c r="AP47" i="15"/>
  <c r="AP46" i="15"/>
  <c r="AP45" i="15"/>
  <c r="AP44" i="15"/>
  <c r="AP43" i="15"/>
  <c r="AP42" i="15"/>
  <c r="AP41" i="15"/>
  <c r="AP40" i="15"/>
  <c r="AP39" i="15"/>
  <c r="AP38" i="15"/>
  <c r="AP37" i="15"/>
  <c r="AP36" i="15"/>
  <c r="AP35" i="15"/>
  <c r="AP34" i="15"/>
  <c r="AP33" i="15"/>
  <c r="AP32" i="15"/>
  <c r="AP31" i="15"/>
  <c r="AP30" i="15"/>
  <c r="AP29" i="15"/>
  <c r="AP28" i="15"/>
  <c r="AP27" i="15"/>
  <c r="AP26" i="15"/>
  <c r="AP25" i="15"/>
  <c r="AP24" i="15"/>
  <c r="AP23" i="15"/>
  <c r="AP22" i="15"/>
  <c r="AP21" i="15"/>
  <c r="AP20" i="15"/>
  <c r="AP19" i="15"/>
  <c r="AP18" i="15"/>
  <c r="AP17" i="15"/>
  <c r="AP16" i="15"/>
  <c r="AP15" i="15"/>
  <c r="AP14" i="15"/>
  <c r="AP13" i="15"/>
  <c r="AP12" i="15"/>
  <c r="AP11" i="15"/>
  <c r="AP10" i="15"/>
  <c r="AP9" i="15"/>
  <c r="AP8" i="15"/>
  <c r="AP7" i="15"/>
  <c r="AP6" i="15"/>
  <c r="AP5" i="15"/>
  <c r="AL54" i="15"/>
  <c r="AL53" i="15"/>
  <c r="AL52" i="15"/>
  <c r="AL51" i="15"/>
  <c r="AL50" i="15"/>
  <c r="AL49" i="15"/>
  <c r="AL48" i="15"/>
  <c r="AL47" i="15"/>
  <c r="AL46" i="15"/>
  <c r="AL45" i="15"/>
  <c r="AL44" i="15"/>
  <c r="AL43" i="15"/>
  <c r="AL42" i="15"/>
  <c r="AL41" i="15"/>
  <c r="AL40" i="15"/>
  <c r="AL39" i="15"/>
  <c r="AL38" i="15"/>
  <c r="AL37" i="15"/>
  <c r="AL36" i="15"/>
  <c r="AL35" i="15"/>
  <c r="AL34" i="15"/>
  <c r="AL33" i="15"/>
  <c r="AL32" i="15"/>
  <c r="AL31" i="15"/>
  <c r="AL30" i="15"/>
  <c r="AL29" i="15"/>
  <c r="AL28" i="15"/>
  <c r="AL27" i="15"/>
  <c r="AL26" i="15"/>
  <c r="AL25" i="15"/>
  <c r="AL24" i="15"/>
  <c r="AL23" i="15"/>
  <c r="AL22" i="15"/>
  <c r="AL21" i="15"/>
  <c r="AL20" i="15"/>
  <c r="AL19" i="15"/>
  <c r="AL18" i="15"/>
  <c r="AL17" i="15"/>
  <c r="AL16" i="15"/>
  <c r="AL15" i="15"/>
  <c r="AL14" i="15"/>
  <c r="AL13" i="15"/>
  <c r="AL12" i="15"/>
  <c r="AL11" i="15"/>
  <c r="AL10" i="15"/>
  <c r="AL9" i="15"/>
  <c r="AL8" i="15"/>
  <c r="AL7" i="15"/>
  <c r="AL6" i="15"/>
  <c r="AL5" i="15"/>
  <c r="AE54" i="15"/>
  <c r="AE53" i="15"/>
  <c r="AE52" i="15"/>
  <c r="AE51" i="15"/>
  <c r="AE50" i="15"/>
  <c r="AE49" i="15"/>
  <c r="AE48" i="15"/>
  <c r="AE47" i="15"/>
  <c r="AE46" i="15"/>
  <c r="AE45" i="15"/>
  <c r="AE44" i="15"/>
  <c r="AE43" i="15"/>
  <c r="AE42" i="15"/>
  <c r="AE41" i="15"/>
  <c r="AE40" i="15"/>
  <c r="AE39" i="15"/>
  <c r="AE38" i="15"/>
  <c r="AE37" i="15"/>
  <c r="AE36" i="15"/>
  <c r="AE35" i="15"/>
  <c r="AE34" i="15"/>
  <c r="AE33" i="15"/>
  <c r="AE32" i="15"/>
  <c r="AE31" i="15"/>
  <c r="AE30" i="15"/>
  <c r="AE29" i="15"/>
  <c r="AE28" i="15"/>
  <c r="AE27" i="15"/>
  <c r="AE26" i="15"/>
  <c r="AE25" i="15"/>
  <c r="AE24" i="15"/>
  <c r="AE23" i="15"/>
  <c r="AE22" i="15"/>
  <c r="AE21" i="15"/>
  <c r="AE20" i="15"/>
  <c r="AE19" i="15"/>
  <c r="AE18" i="15"/>
  <c r="AE17" i="15"/>
  <c r="AE16" i="15"/>
  <c r="AE15" i="15"/>
  <c r="AE14" i="15"/>
  <c r="AE13" i="15"/>
  <c r="AE12" i="15"/>
  <c r="AE11" i="15"/>
  <c r="AE10" i="15"/>
  <c r="AE9" i="15"/>
  <c r="AE8" i="15"/>
  <c r="AE7" i="15"/>
  <c r="AE6" i="15"/>
  <c r="AE5" i="15"/>
  <c r="X54" i="15"/>
  <c r="X53" i="15"/>
  <c r="X52" i="15"/>
  <c r="X51" i="15"/>
  <c r="X50" i="15"/>
  <c r="X49" i="15"/>
  <c r="X48" i="15"/>
  <c r="X47" i="15"/>
  <c r="X46" i="15"/>
  <c r="X45" i="15"/>
  <c r="X44" i="15"/>
  <c r="X43" i="15"/>
  <c r="X42" i="15"/>
  <c r="X41" i="15"/>
  <c r="X40" i="15"/>
  <c r="X39" i="15"/>
  <c r="X38" i="15"/>
  <c r="X37" i="15"/>
  <c r="X36" i="15"/>
  <c r="X35" i="15"/>
  <c r="X34" i="15"/>
  <c r="X33" i="15"/>
  <c r="X32" i="15"/>
  <c r="X31" i="15"/>
  <c r="X30" i="15"/>
  <c r="X29" i="15"/>
  <c r="X28" i="15"/>
  <c r="X27" i="15"/>
  <c r="X26" i="15"/>
  <c r="X25" i="15"/>
  <c r="X24" i="15"/>
  <c r="X23" i="15"/>
  <c r="X22" i="15"/>
  <c r="X21" i="15"/>
  <c r="X20" i="15"/>
  <c r="X19" i="15"/>
  <c r="X18" i="15"/>
  <c r="X17" i="15"/>
  <c r="X16" i="15"/>
  <c r="X15" i="15"/>
  <c r="X14" i="15"/>
  <c r="X13" i="15"/>
  <c r="X12" i="15"/>
  <c r="X11" i="15"/>
  <c r="X10" i="15"/>
  <c r="X9" i="15"/>
  <c r="X8" i="15"/>
  <c r="X7" i="15"/>
  <c r="X6" i="15"/>
  <c r="X5" i="15"/>
  <c r="Q54" i="15"/>
  <c r="Q53" i="15"/>
  <c r="Q52" i="15"/>
  <c r="Q51" i="15"/>
  <c r="Q50" i="15"/>
  <c r="Q49" i="15"/>
  <c r="Q48" i="15"/>
  <c r="Q47" i="15"/>
  <c r="Q46" i="15"/>
  <c r="Q45" i="15"/>
  <c r="Q44" i="15"/>
  <c r="Q43" i="15"/>
  <c r="Q42" i="15"/>
  <c r="Q41" i="15"/>
  <c r="Q40" i="15"/>
  <c r="Q39" i="15"/>
  <c r="Q38" i="15"/>
  <c r="Q37" i="15"/>
  <c r="Q36" i="15"/>
  <c r="Q35" i="15"/>
  <c r="Q34" i="15"/>
  <c r="Q33" i="15"/>
  <c r="Q32" i="15"/>
  <c r="Q31" i="15"/>
  <c r="Q30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6" i="15"/>
  <c r="Q15" i="15"/>
  <c r="Q14" i="15"/>
  <c r="Q13" i="15"/>
  <c r="Q12" i="15"/>
  <c r="Q11" i="15"/>
  <c r="Q10" i="15"/>
  <c r="Q9" i="15"/>
  <c r="Q8" i="15"/>
  <c r="Q7" i="15"/>
  <c r="Q6" i="15"/>
  <c r="Q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J5" i="15"/>
  <c r="C5" i="15"/>
  <c r="AO53" i="15"/>
  <c r="AO52" i="15"/>
  <c r="AO51" i="15"/>
  <c r="AO50" i="15"/>
  <c r="AO49" i="15"/>
  <c r="AO48" i="15"/>
  <c r="AO47" i="15"/>
  <c r="AO46" i="15"/>
  <c r="AO45" i="15"/>
  <c r="AO44" i="15"/>
  <c r="AO43" i="15"/>
  <c r="AO42" i="15"/>
  <c r="AO41" i="15"/>
  <c r="AO40" i="15"/>
  <c r="AO39" i="15"/>
  <c r="AO38" i="15"/>
  <c r="AO37" i="15"/>
  <c r="AO36" i="15"/>
  <c r="AO35" i="15"/>
  <c r="AO34" i="15"/>
  <c r="AO33" i="15"/>
  <c r="AO32" i="15"/>
  <c r="AO31" i="15"/>
  <c r="AO30" i="15"/>
  <c r="AO29" i="15"/>
  <c r="AO28" i="15"/>
  <c r="AO27" i="15"/>
  <c r="AO26" i="15"/>
  <c r="AO25" i="15"/>
  <c r="AO24" i="15"/>
  <c r="AO23" i="15"/>
  <c r="AO22" i="15"/>
  <c r="AO21" i="15"/>
  <c r="AO20" i="15"/>
  <c r="AO19" i="15"/>
  <c r="AO18" i="15"/>
  <c r="AO17" i="15"/>
  <c r="AO16" i="15"/>
  <c r="AO15" i="15"/>
  <c r="AO14" i="15"/>
  <c r="AO13" i="15"/>
  <c r="AO12" i="15"/>
  <c r="AO11" i="15"/>
  <c r="AO10" i="15"/>
  <c r="AO9" i="15"/>
  <c r="AO8" i="15"/>
  <c r="AO7" i="15"/>
  <c r="AO6" i="15"/>
  <c r="AO5" i="15"/>
  <c r="AK53" i="15"/>
  <c r="AK52" i="15"/>
  <c r="AK51" i="15"/>
  <c r="AK50" i="15"/>
  <c r="AK49" i="15"/>
  <c r="AK48" i="15"/>
  <c r="AK47" i="15"/>
  <c r="AK46" i="15"/>
  <c r="AK45" i="15"/>
  <c r="AK44" i="15"/>
  <c r="AK43" i="15"/>
  <c r="AK42" i="15"/>
  <c r="AK41" i="15"/>
  <c r="AK40" i="15"/>
  <c r="AK39" i="15"/>
  <c r="AK38" i="15"/>
  <c r="AK37" i="15"/>
  <c r="AK36" i="15"/>
  <c r="AK35" i="15"/>
  <c r="AK34" i="15"/>
  <c r="AK33" i="15"/>
  <c r="AK32" i="15"/>
  <c r="AK31" i="15"/>
  <c r="AK30" i="15"/>
  <c r="AK29" i="15"/>
  <c r="AK28" i="15"/>
  <c r="AK27" i="15"/>
  <c r="AK26" i="15"/>
  <c r="AK25" i="15"/>
  <c r="AK24" i="15"/>
  <c r="AK23" i="15"/>
  <c r="AK22" i="15"/>
  <c r="AK21" i="15"/>
  <c r="AK20" i="15"/>
  <c r="AK19" i="15"/>
  <c r="AK18" i="15"/>
  <c r="AK17" i="15"/>
  <c r="AK16" i="15"/>
  <c r="AK15" i="15"/>
  <c r="AK14" i="15"/>
  <c r="AK13" i="15"/>
  <c r="AK12" i="15"/>
  <c r="AK11" i="15"/>
  <c r="AK10" i="15"/>
  <c r="AK9" i="15"/>
  <c r="AK8" i="15"/>
  <c r="AK7" i="15"/>
  <c r="AK6" i="15"/>
  <c r="AK5" i="15"/>
  <c r="AD53" i="15"/>
  <c r="AD52" i="15"/>
  <c r="AD51" i="15"/>
  <c r="AD50" i="15"/>
  <c r="AD49" i="15"/>
  <c r="AD48" i="15"/>
  <c r="AD47" i="15"/>
  <c r="AD46" i="15"/>
  <c r="AD45" i="15"/>
  <c r="AD44" i="15"/>
  <c r="AD43" i="15"/>
  <c r="AD42" i="15"/>
  <c r="AD41" i="15"/>
  <c r="AD40" i="15"/>
  <c r="AD39" i="15"/>
  <c r="AD38" i="15"/>
  <c r="AD37" i="15"/>
  <c r="AD36" i="15"/>
  <c r="AD35" i="15"/>
  <c r="AD34" i="15"/>
  <c r="AD33" i="15"/>
  <c r="AD32" i="15"/>
  <c r="AD31" i="15"/>
  <c r="AD30" i="15"/>
  <c r="AD29" i="15"/>
  <c r="AD28" i="15"/>
  <c r="AD27" i="15"/>
  <c r="AD26" i="15"/>
  <c r="AD25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AD6" i="15"/>
  <c r="AD5" i="15"/>
  <c r="W53" i="15"/>
  <c r="W52" i="15"/>
  <c r="W51" i="15"/>
  <c r="W50" i="15"/>
  <c r="W49" i="15"/>
  <c r="W48" i="15"/>
  <c r="W47" i="15"/>
  <c r="W46" i="15"/>
  <c r="W45" i="15"/>
  <c r="W44" i="15"/>
  <c r="W43" i="15"/>
  <c r="W42" i="15"/>
  <c r="W41" i="15"/>
  <c r="W40" i="15"/>
  <c r="W39" i="15"/>
  <c r="W38" i="15"/>
  <c r="W37" i="15"/>
  <c r="W36" i="15"/>
  <c r="W35" i="15"/>
  <c r="W34" i="15"/>
  <c r="W33" i="15"/>
  <c r="W32" i="15"/>
  <c r="W31" i="15"/>
  <c r="W30" i="15"/>
  <c r="W29" i="15"/>
  <c r="W28" i="15"/>
  <c r="W27" i="15"/>
  <c r="W26" i="15"/>
  <c r="W25" i="15"/>
  <c r="W24" i="15"/>
  <c r="W23" i="15"/>
  <c r="W22" i="15"/>
  <c r="W21" i="15"/>
  <c r="W20" i="15"/>
  <c r="W19" i="15"/>
  <c r="W18" i="15"/>
  <c r="W17" i="15"/>
  <c r="W16" i="15"/>
  <c r="W15" i="15"/>
  <c r="W14" i="15"/>
  <c r="W13" i="15"/>
  <c r="W12" i="15"/>
  <c r="W11" i="15"/>
  <c r="W10" i="15"/>
  <c r="W9" i="15"/>
  <c r="W8" i="15"/>
  <c r="W7" i="15"/>
  <c r="W6" i="15"/>
  <c r="W5" i="15"/>
  <c r="P53" i="15"/>
  <c r="P52" i="15"/>
  <c r="P51" i="15"/>
  <c r="P50" i="15"/>
  <c r="P49" i="15"/>
  <c r="P48" i="15"/>
  <c r="P47" i="15"/>
  <c r="P46" i="15"/>
  <c r="P45" i="15"/>
  <c r="P44" i="15"/>
  <c r="P43" i="15"/>
  <c r="P42" i="15"/>
  <c r="P41" i="15"/>
  <c r="P40" i="15"/>
  <c r="P39" i="15"/>
  <c r="P38" i="15"/>
  <c r="P37" i="15"/>
  <c r="P36" i="15"/>
  <c r="P35" i="15"/>
  <c r="P34" i="15"/>
  <c r="P33" i="15"/>
  <c r="P32" i="15"/>
  <c r="P31" i="15"/>
  <c r="P30" i="15"/>
  <c r="P29" i="15"/>
  <c r="P28" i="15"/>
  <c r="P27" i="15"/>
  <c r="P26" i="15"/>
  <c r="P25" i="15"/>
  <c r="P24" i="15"/>
  <c r="P23" i="15"/>
  <c r="P22" i="15"/>
  <c r="P21" i="15"/>
  <c r="P20" i="15"/>
  <c r="P19" i="15"/>
  <c r="P18" i="15"/>
  <c r="P17" i="15"/>
  <c r="P16" i="15"/>
  <c r="P15" i="15"/>
  <c r="P14" i="15"/>
  <c r="P13" i="15"/>
  <c r="P12" i="15"/>
  <c r="P11" i="15"/>
  <c r="P10" i="15"/>
  <c r="P9" i="15"/>
  <c r="P8" i="15"/>
  <c r="P7" i="15"/>
  <c r="P6" i="15"/>
  <c r="P5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10" i="15"/>
  <c r="B9" i="15"/>
  <c r="B8" i="15"/>
  <c r="B7" i="15"/>
  <c r="B6" i="15"/>
  <c r="B5" i="15"/>
  <c r="O52" i="22"/>
  <c r="O51" i="22"/>
  <c r="O50" i="22"/>
  <c r="O49" i="22"/>
  <c r="O48" i="22"/>
  <c r="O47" i="22"/>
  <c r="O46" i="22"/>
  <c r="O45" i="22"/>
  <c r="O44" i="22"/>
  <c r="O43" i="22"/>
  <c r="O42" i="22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J52" i="22"/>
  <c r="J51" i="22"/>
  <c r="J50" i="22"/>
  <c r="J49" i="22"/>
  <c r="J48" i="22"/>
  <c r="J47" i="22"/>
  <c r="J46" i="22"/>
  <c r="J45" i="22"/>
  <c r="J44" i="22"/>
  <c r="J43" i="22"/>
  <c r="J42" i="22"/>
  <c r="J41" i="22"/>
  <c r="J40" i="22"/>
  <c r="J39" i="22"/>
  <c r="J38" i="22"/>
  <c r="J37" i="22"/>
  <c r="J36" i="22"/>
  <c r="J35" i="22"/>
  <c r="J34" i="22"/>
  <c r="J33" i="22"/>
  <c r="J32" i="22"/>
  <c r="J31" i="22"/>
  <c r="J30" i="22"/>
  <c r="J29" i="22"/>
  <c r="J28" i="22"/>
  <c r="J27" i="22"/>
  <c r="J26" i="22"/>
  <c r="J25" i="22"/>
  <c r="J24" i="22"/>
  <c r="J23" i="22"/>
  <c r="J22" i="22"/>
  <c r="J21" i="22"/>
  <c r="J20" i="22"/>
  <c r="J19" i="22"/>
  <c r="J18" i="22"/>
  <c r="J17" i="22"/>
  <c r="J16" i="22"/>
  <c r="J15" i="22"/>
  <c r="J14" i="22"/>
  <c r="J13" i="22"/>
  <c r="J12" i="22"/>
  <c r="J11" i="22"/>
  <c r="J10" i="22"/>
  <c r="J9" i="22"/>
  <c r="J8" i="22"/>
  <c r="J7" i="22"/>
  <c r="J6" i="22"/>
  <c r="J5" i="22"/>
  <c r="J4" i="22"/>
  <c r="J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E2089" i="20" l="1"/>
  <c r="B2095" i="20"/>
  <c r="B2057" i="20"/>
  <c r="B2019" i="20"/>
  <c r="O776" i="17"/>
  <c r="E2013" i="20"/>
  <c r="O791" i="17"/>
  <c r="E2051" i="20"/>
  <c r="O806" i="17"/>
  <c r="AF146" i="2"/>
  <c r="AE146" i="2"/>
  <c r="AD146" i="2"/>
  <c r="AC146" i="2"/>
  <c r="AB146" i="2"/>
  <c r="AA146" i="2"/>
  <c r="Z146" i="2"/>
  <c r="Y146" i="2"/>
  <c r="AF74" i="2"/>
  <c r="AE74" i="2"/>
  <c r="AD74" i="2"/>
  <c r="AC74" i="2"/>
  <c r="AB74" i="2"/>
  <c r="AA74" i="2"/>
  <c r="Z74" i="2"/>
  <c r="Y74" i="2"/>
  <c r="AO65" i="15"/>
  <c r="AK65" i="15"/>
  <c r="AD65" i="15"/>
  <c r="W65" i="15"/>
  <c r="P65" i="15"/>
  <c r="I65" i="15"/>
  <c r="B65" i="15"/>
  <c r="O1" i="22" l="1"/>
  <c r="J1" i="22"/>
  <c r="F1" i="22"/>
  <c r="AO124" i="15" l="1"/>
  <c r="AK124" i="15"/>
  <c r="AD124" i="15"/>
  <c r="W124" i="15"/>
  <c r="P124" i="15"/>
  <c r="I124" i="15"/>
  <c r="AN122" i="15"/>
  <c r="AJ122" i="15"/>
  <c r="AC122" i="15"/>
  <c r="V122" i="15"/>
  <c r="O122" i="15"/>
  <c r="H122" i="15"/>
  <c r="AO3" i="15"/>
  <c r="AK3" i="15"/>
  <c r="AD3" i="15"/>
  <c r="W3" i="15"/>
  <c r="P3" i="15"/>
  <c r="I3" i="15"/>
  <c r="AL159" i="2" l="1"/>
  <c r="AL157" i="2"/>
  <c r="AL155" i="2"/>
  <c r="AL153" i="2"/>
  <c r="AL151" i="2"/>
  <c r="AL149" i="2"/>
  <c r="AL147" i="2"/>
  <c r="AL145" i="2"/>
  <c r="AL143" i="2"/>
  <c r="AL141" i="2"/>
  <c r="AL139" i="2"/>
  <c r="AL137" i="2"/>
  <c r="AL92" i="2"/>
  <c r="AL90" i="2"/>
  <c r="AL88" i="2"/>
  <c r="AL86" i="2"/>
  <c r="AL84" i="2"/>
  <c r="AL82" i="2"/>
  <c r="AL80" i="2"/>
  <c r="AL78" i="2"/>
  <c r="AL76" i="2"/>
  <c r="AL74" i="2"/>
  <c r="AL72" i="2"/>
  <c r="AL70" i="2"/>
  <c r="AL30" i="2"/>
  <c r="AL28" i="2"/>
  <c r="AL26" i="2"/>
  <c r="AL24" i="2"/>
  <c r="AL22" i="2"/>
  <c r="AL20" i="2"/>
  <c r="AL18" i="2"/>
  <c r="AL16" i="2"/>
  <c r="AL14" i="2"/>
  <c r="AL12" i="2"/>
  <c r="AL10" i="2"/>
  <c r="AL8" i="2"/>
  <c r="AL163" i="2"/>
  <c r="AL132" i="2"/>
  <c r="AL96" i="2"/>
  <c r="AL65" i="2"/>
  <c r="AV166" i="2"/>
  <c r="AS166" i="2"/>
  <c r="AP166" i="2"/>
  <c r="AM166" i="2"/>
  <c r="AV135" i="2"/>
  <c r="AS135" i="2"/>
  <c r="AP135" i="2"/>
  <c r="AM135" i="2"/>
  <c r="AV99" i="2"/>
  <c r="AS99" i="2"/>
  <c r="AP99" i="2"/>
  <c r="AM99" i="2"/>
  <c r="AV68" i="2"/>
  <c r="AS68" i="2"/>
  <c r="AP68" i="2"/>
  <c r="AM68" i="2"/>
  <c r="AL34" i="2"/>
  <c r="AV37" i="2"/>
  <c r="AS37" i="2"/>
  <c r="AP37" i="2"/>
  <c r="AM37" i="2"/>
  <c r="AV6" i="2"/>
  <c r="AS6" i="2"/>
  <c r="AP6" i="2"/>
  <c r="AM6" i="2"/>
  <c r="AL3" i="2"/>
  <c r="D6" i="2" l="1"/>
  <c r="D65" i="2" l="1"/>
  <c r="E423" i="17" l="1"/>
  <c r="AP1" i="15" l="1"/>
  <c r="AL1" i="15"/>
  <c r="AE1" i="15"/>
  <c r="X1" i="15"/>
  <c r="Q1" i="15"/>
  <c r="J1" i="15"/>
  <c r="C1" i="15"/>
  <c r="AA8" i="2" l="1"/>
  <c r="AA75" i="2" l="1"/>
  <c r="P1" i="22"/>
  <c r="K1" i="22"/>
  <c r="G1" i="22"/>
  <c r="B1" i="22"/>
  <c r="A1" i="22"/>
  <c r="F4" i="21" l="1"/>
  <c r="V3" i="2"/>
  <c r="V142" i="2" l="1"/>
  <c r="V70" i="2"/>
  <c r="M9" i="2" l="1"/>
  <c r="M276" i="2" l="1"/>
  <c r="S77" i="2"/>
  <c r="O2493" i="4" l="1"/>
  <c r="O2443" i="4"/>
  <c r="O2393" i="4"/>
  <c r="O2343" i="4"/>
  <c r="O2293" i="4"/>
  <c r="O2243" i="4"/>
  <c r="O2193" i="4"/>
  <c r="O2143" i="4"/>
  <c r="O2093" i="4"/>
  <c r="O2043" i="4"/>
  <c r="O1993" i="4"/>
  <c r="O1943" i="4"/>
  <c r="O1893" i="4"/>
  <c r="O1843" i="4"/>
  <c r="O1793" i="4"/>
  <c r="O1743" i="4"/>
  <c r="O1693" i="4"/>
  <c r="O1643" i="4"/>
  <c r="O1593" i="4"/>
  <c r="O1543" i="4"/>
  <c r="O1493" i="4"/>
  <c r="O1443" i="4"/>
  <c r="O1393" i="4"/>
  <c r="O1343" i="4"/>
  <c r="O1293" i="4"/>
  <c r="O1243" i="4"/>
  <c r="O1193" i="4"/>
  <c r="O1143" i="4"/>
  <c r="O1093" i="4"/>
  <c r="O1043" i="4"/>
  <c r="O993" i="4"/>
  <c r="O943" i="4"/>
  <c r="O893" i="4"/>
  <c r="O843" i="4"/>
  <c r="O793" i="4"/>
  <c r="O743" i="4"/>
  <c r="O693" i="4"/>
  <c r="O643" i="4"/>
  <c r="O593" i="4"/>
  <c r="O543" i="4"/>
  <c r="O493" i="4"/>
  <c r="O443" i="4"/>
  <c r="O393" i="4"/>
  <c r="O343" i="4"/>
  <c r="O293" i="4"/>
  <c r="O243" i="4"/>
  <c r="O193" i="4"/>
  <c r="O143" i="4"/>
  <c r="O93" i="4"/>
  <c r="O43" i="4"/>
  <c r="K494" i="17" l="1"/>
  <c r="D494" i="17"/>
  <c r="N493" i="17"/>
  <c r="J493" i="17"/>
  <c r="F493" i="17"/>
  <c r="A493" i="17"/>
  <c r="K479" i="17"/>
  <c r="D479" i="17"/>
  <c r="N478" i="17"/>
  <c r="J478" i="17"/>
  <c r="F478" i="17"/>
  <c r="A478" i="17"/>
  <c r="K464" i="17"/>
  <c r="D464" i="17"/>
  <c r="N463" i="17"/>
  <c r="J463" i="17"/>
  <c r="F463" i="17"/>
  <c r="A463" i="17"/>
  <c r="K449" i="17"/>
  <c r="D449" i="17"/>
  <c r="N448" i="17"/>
  <c r="J448" i="17"/>
  <c r="F448" i="17"/>
  <c r="A448" i="17"/>
  <c r="K434" i="17"/>
  <c r="D434" i="17"/>
  <c r="N433" i="17"/>
  <c r="J433" i="17"/>
  <c r="F433" i="17"/>
  <c r="A433" i="17"/>
  <c r="K419" i="17"/>
  <c r="D419" i="17"/>
  <c r="N418" i="17"/>
  <c r="J418" i="17"/>
  <c r="F418" i="17"/>
  <c r="A418" i="17"/>
  <c r="K404" i="17"/>
  <c r="D404" i="17"/>
  <c r="N403" i="17"/>
  <c r="J403" i="17"/>
  <c r="F403" i="17"/>
  <c r="A403" i="17"/>
  <c r="K389" i="17"/>
  <c r="D389" i="17"/>
  <c r="N388" i="17"/>
  <c r="J388" i="17"/>
  <c r="F388" i="17"/>
  <c r="A388" i="17"/>
  <c r="K374" i="17"/>
  <c r="D374" i="17"/>
  <c r="N373" i="17"/>
  <c r="J373" i="17"/>
  <c r="F373" i="17"/>
  <c r="A373" i="17"/>
  <c r="K359" i="17"/>
  <c r="D359" i="17"/>
  <c r="N358" i="17"/>
  <c r="J358" i="17"/>
  <c r="F358" i="17"/>
  <c r="A358" i="17"/>
  <c r="K344" i="17"/>
  <c r="D344" i="17"/>
  <c r="N343" i="17"/>
  <c r="J343" i="17"/>
  <c r="F343" i="17"/>
  <c r="A343" i="17"/>
  <c r="K329" i="17"/>
  <c r="D329" i="17"/>
  <c r="N328" i="17"/>
  <c r="J328" i="17"/>
  <c r="F328" i="17"/>
  <c r="A328" i="17"/>
  <c r="K314" i="17"/>
  <c r="D314" i="17"/>
  <c r="N313" i="17"/>
  <c r="J313" i="17"/>
  <c r="F313" i="17"/>
  <c r="A313" i="17"/>
  <c r="K299" i="17"/>
  <c r="D299" i="17"/>
  <c r="N298" i="17"/>
  <c r="J298" i="17"/>
  <c r="F298" i="17"/>
  <c r="A298" i="17"/>
  <c r="K284" i="17"/>
  <c r="D284" i="17"/>
  <c r="N283" i="17"/>
  <c r="J283" i="17"/>
  <c r="F283" i="17"/>
  <c r="A283" i="17"/>
  <c r="K269" i="17"/>
  <c r="D269" i="17"/>
  <c r="N268" i="17"/>
  <c r="J268" i="17"/>
  <c r="F268" i="17"/>
  <c r="A268" i="17"/>
  <c r="K254" i="17"/>
  <c r="D254" i="17"/>
  <c r="N253" i="17"/>
  <c r="J253" i="17"/>
  <c r="F253" i="17"/>
  <c r="A253" i="17"/>
  <c r="K239" i="17"/>
  <c r="D239" i="17"/>
  <c r="N238" i="17"/>
  <c r="J238" i="17"/>
  <c r="F238" i="17"/>
  <c r="A238" i="17"/>
  <c r="K224" i="17"/>
  <c r="D224" i="17"/>
  <c r="N223" i="17"/>
  <c r="J223" i="17"/>
  <c r="F223" i="17"/>
  <c r="A223" i="17"/>
  <c r="K209" i="17"/>
  <c r="D209" i="17"/>
  <c r="N208" i="17"/>
  <c r="J208" i="17"/>
  <c r="F208" i="17"/>
  <c r="A208" i="17"/>
  <c r="K194" i="17"/>
  <c r="D194" i="17"/>
  <c r="N193" i="17"/>
  <c r="J193" i="17"/>
  <c r="F193" i="17"/>
  <c r="A193" i="17"/>
  <c r="K179" i="17"/>
  <c r="D179" i="17"/>
  <c r="N178" i="17"/>
  <c r="J178" i="17"/>
  <c r="F178" i="17"/>
  <c r="A178" i="17"/>
  <c r="K164" i="17"/>
  <c r="D164" i="17"/>
  <c r="N163" i="17"/>
  <c r="J163" i="17"/>
  <c r="F163" i="17"/>
  <c r="A163" i="17"/>
  <c r="K149" i="17"/>
  <c r="D149" i="17"/>
  <c r="N148" i="17"/>
  <c r="J148" i="17"/>
  <c r="F148" i="17"/>
  <c r="A148" i="17"/>
  <c r="K134" i="17"/>
  <c r="D134" i="17"/>
  <c r="N133" i="17"/>
  <c r="J133" i="17"/>
  <c r="F133" i="17"/>
  <c r="A133" i="17"/>
  <c r="K119" i="17"/>
  <c r="D119" i="17"/>
  <c r="N118" i="17"/>
  <c r="J118" i="17"/>
  <c r="F118" i="17"/>
  <c r="A118" i="17"/>
  <c r="K104" i="17"/>
  <c r="D104" i="17"/>
  <c r="N103" i="17"/>
  <c r="J103" i="17"/>
  <c r="F103" i="17"/>
  <c r="A103" i="17"/>
  <c r="K89" i="17"/>
  <c r="D89" i="17"/>
  <c r="N88" i="17"/>
  <c r="J88" i="17"/>
  <c r="F88" i="17"/>
  <c r="A88" i="17"/>
  <c r="K74" i="17"/>
  <c r="D74" i="17"/>
  <c r="N73" i="17"/>
  <c r="J73" i="17"/>
  <c r="F73" i="17"/>
  <c r="A73" i="17"/>
  <c r="K59" i="17"/>
  <c r="D59" i="17"/>
  <c r="N58" i="17"/>
  <c r="J58" i="17"/>
  <c r="F58" i="17"/>
  <c r="A58" i="17"/>
  <c r="K44" i="17"/>
  <c r="D44" i="17"/>
  <c r="N43" i="17"/>
  <c r="J43" i="17"/>
  <c r="F43" i="17"/>
  <c r="A43" i="17"/>
  <c r="K29" i="17"/>
  <c r="D29" i="17"/>
  <c r="N28" i="17"/>
  <c r="J28" i="17"/>
  <c r="F28" i="17"/>
  <c r="A28" i="17"/>
  <c r="K14" i="17"/>
  <c r="D14" i="17"/>
  <c r="N13" i="17"/>
  <c r="J13" i="17"/>
  <c r="F13" i="17"/>
  <c r="A13" i="17"/>
  <c r="K749" i="17"/>
  <c r="D749" i="17"/>
  <c r="N748" i="17"/>
  <c r="J748" i="17"/>
  <c r="F748" i="17"/>
  <c r="A748" i="17"/>
  <c r="K734" i="17"/>
  <c r="D734" i="17"/>
  <c r="N733" i="17"/>
  <c r="J733" i="17"/>
  <c r="F733" i="17"/>
  <c r="A733" i="17"/>
  <c r="K719" i="17"/>
  <c r="D719" i="17"/>
  <c r="N718" i="17"/>
  <c r="J718" i="17"/>
  <c r="F718" i="17"/>
  <c r="A718" i="17"/>
  <c r="K704" i="17"/>
  <c r="D704" i="17"/>
  <c r="N703" i="17"/>
  <c r="J703" i="17"/>
  <c r="F703" i="17"/>
  <c r="A703" i="17"/>
  <c r="K689" i="17"/>
  <c r="D689" i="17"/>
  <c r="N688" i="17"/>
  <c r="J688" i="17"/>
  <c r="F688" i="17"/>
  <c r="A688" i="17"/>
  <c r="K674" i="17"/>
  <c r="D674" i="17"/>
  <c r="N673" i="17"/>
  <c r="J673" i="17"/>
  <c r="F673" i="17"/>
  <c r="A673" i="17"/>
  <c r="K659" i="17"/>
  <c r="D659" i="17"/>
  <c r="N658" i="17"/>
  <c r="J658" i="17"/>
  <c r="F658" i="17"/>
  <c r="A658" i="17"/>
  <c r="K644" i="17"/>
  <c r="D644" i="17"/>
  <c r="N643" i="17"/>
  <c r="J643" i="17"/>
  <c r="F643" i="17"/>
  <c r="A643" i="17"/>
  <c r="K629" i="17"/>
  <c r="D629" i="17"/>
  <c r="N628" i="17"/>
  <c r="J628" i="17"/>
  <c r="F628" i="17"/>
  <c r="A628" i="17"/>
  <c r="K614" i="17"/>
  <c r="D614" i="17"/>
  <c r="N613" i="17"/>
  <c r="J613" i="17"/>
  <c r="F613" i="17"/>
  <c r="A613" i="17"/>
  <c r="K599" i="17"/>
  <c r="D599" i="17"/>
  <c r="N598" i="17"/>
  <c r="J598" i="17"/>
  <c r="F598" i="17"/>
  <c r="A598" i="17"/>
  <c r="K584" i="17"/>
  <c r="D584" i="17"/>
  <c r="N583" i="17"/>
  <c r="J583" i="17"/>
  <c r="F583" i="17"/>
  <c r="A583" i="17"/>
  <c r="K569" i="17"/>
  <c r="D569" i="17"/>
  <c r="N568" i="17"/>
  <c r="J568" i="17"/>
  <c r="F568" i="17"/>
  <c r="A568" i="17"/>
  <c r="K554" i="17"/>
  <c r="D554" i="17"/>
  <c r="N553" i="17"/>
  <c r="J553" i="17"/>
  <c r="F553" i="17"/>
  <c r="A553" i="17"/>
  <c r="K539" i="17"/>
  <c r="D539" i="17"/>
  <c r="K524" i="17"/>
  <c r="D524" i="17"/>
  <c r="N523" i="17"/>
  <c r="J523" i="17"/>
  <c r="F523" i="17"/>
  <c r="A523" i="17"/>
  <c r="K509" i="17"/>
  <c r="D509" i="17"/>
  <c r="N508" i="17"/>
  <c r="J508" i="17"/>
  <c r="F508" i="17"/>
  <c r="A508" i="17"/>
  <c r="AG65" i="2"/>
  <c r="A36" i="20" l="1"/>
  <c r="R145" i="2"/>
  <c r="Z9" i="2" s="1"/>
  <c r="S145" i="2"/>
  <c r="Z76" i="2" s="1"/>
  <c r="R146" i="2"/>
  <c r="Z10" i="2" s="1"/>
  <c r="S146" i="2"/>
  <c r="Z77" i="2" s="1"/>
  <c r="F93" i="20"/>
  <c r="R147" i="2"/>
  <c r="Z11" i="2" s="1"/>
  <c r="S147" i="2"/>
  <c r="Z78" i="2" s="1"/>
  <c r="F132" i="20"/>
  <c r="R148" i="2"/>
  <c r="Z12" i="2" s="1"/>
  <c r="S148" i="2"/>
  <c r="Z79" i="2" s="1"/>
  <c r="R149" i="2"/>
  <c r="Z13" i="2" s="1"/>
  <c r="S149" i="2"/>
  <c r="Z80" i="2" s="1"/>
  <c r="R150" i="2"/>
  <c r="Z14" i="2" s="1"/>
  <c r="S150" i="2"/>
  <c r="Z81" i="2" s="1"/>
  <c r="F249" i="20"/>
  <c r="R151" i="2"/>
  <c r="Z15" i="2" s="1"/>
  <c r="S151" i="2"/>
  <c r="Z82" i="2" s="1"/>
  <c r="F288" i="20"/>
  <c r="R152" i="2"/>
  <c r="Z16" i="2" s="1"/>
  <c r="S152" i="2"/>
  <c r="Z83" i="2" s="1"/>
  <c r="R153" i="2"/>
  <c r="Z17" i="2" s="1"/>
  <c r="S153" i="2"/>
  <c r="Z84" i="2" s="1"/>
  <c r="R154" i="2"/>
  <c r="Z18" i="2" s="1"/>
  <c r="S154" i="2"/>
  <c r="Z85" i="2" s="1"/>
  <c r="F405" i="20"/>
  <c r="R155" i="2"/>
  <c r="Z19" i="2" s="1"/>
  <c r="S155" i="2"/>
  <c r="Z86" i="2" s="1"/>
  <c r="F444" i="20"/>
  <c r="R156" i="2"/>
  <c r="Z20" i="2" s="1"/>
  <c r="G43" i="21" s="1"/>
  <c r="S156" i="2"/>
  <c r="Z87" i="2" s="1"/>
  <c r="G44" i="21" s="1"/>
  <c r="R157" i="2"/>
  <c r="Z21" i="2" s="1"/>
  <c r="G46" i="21" s="1"/>
  <c r="S157" i="2"/>
  <c r="Z88" i="2" s="1"/>
  <c r="G47" i="21" s="1"/>
  <c r="R158" i="2"/>
  <c r="Z22" i="2" s="1"/>
  <c r="G49" i="21" s="1"/>
  <c r="S158" i="2"/>
  <c r="Z89" i="2" s="1"/>
  <c r="G50" i="21" s="1"/>
  <c r="F561" i="20"/>
  <c r="R159" i="2"/>
  <c r="Z23" i="2" s="1"/>
  <c r="S159" i="2"/>
  <c r="Z90" i="2" s="1"/>
  <c r="F600" i="20"/>
  <c r="R160" i="2"/>
  <c r="Z24" i="2" s="1"/>
  <c r="S160" i="2"/>
  <c r="Z91" i="2" s="1"/>
  <c r="R161" i="2"/>
  <c r="Z25" i="2" s="1"/>
  <c r="S161" i="2"/>
  <c r="Z92" i="2" s="1"/>
  <c r="R162" i="2"/>
  <c r="Z26" i="2" s="1"/>
  <c r="G61" i="21" s="1"/>
  <c r="S162" i="2"/>
  <c r="Z93" i="2" s="1"/>
  <c r="G62" i="21" s="1"/>
  <c r="F717" i="20"/>
  <c r="R163" i="2"/>
  <c r="Z27" i="2" s="1"/>
  <c r="G64" i="21" s="1"/>
  <c r="S163" i="2"/>
  <c r="Z94" i="2" s="1"/>
  <c r="G65" i="21" s="1"/>
  <c r="F756" i="20"/>
  <c r="R164" i="2"/>
  <c r="Z28" i="2" s="1"/>
  <c r="G67" i="21" s="1"/>
  <c r="S164" i="2"/>
  <c r="Z95" i="2" s="1"/>
  <c r="G68" i="21" s="1"/>
  <c r="R165" i="2"/>
  <c r="Z29" i="2" s="1"/>
  <c r="S165" i="2"/>
  <c r="Z96" i="2" s="1"/>
  <c r="R166" i="2"/>
  <c r="Z30" i="2" s="1"/>
  <c r="S166" i="2"/>
  <c r="Z97" i="2" s="1"/>
  <c r="F873" i="20"/>
  <c r="R167" i="2"/>
  <c r="Z31" i="2" s="1"/>
  <c r="S167" i="2"/>
  <c r="Z98" i="2" s="1"/>
  <c r="F912" i="20"/>
  <c r="R168" i="2"/>
  <c r="Z32" i="2" s="1"/>
  <c r="S168" i="2"/>
  <c r="Z99" i="2" s="1"/>
  <c r="R169" i="2"/>
  <c r="Z33" i="2" s="1"/>
  <c r="S169" i="2"/>
  <c r="Z100" i="2" s="1"/>
  <c r="R170" i="2"/>
  <c r="Z34" i="2" s="1"/>
  <c r="S170" i="2"/>
  <c r="Z101" i="2" s="1"/>
  <c r="R171" i="2"/>
  <c r="Z35" i="2" s="1"/>
  <c r="G88" i="21" s="1"/>
  <c r="S171" i="2"/>
  <c r="Z102" i="2" s="1"/>
  <c r="G89" i="21" s="1"/>
  <c r="F1068" i="20"/>
  <c r="R172" i="2"/>
  <c r="Z36" i="2" s="1"/>
  <c r="G91" i="21" s="1"/>
  <c r="S172" i="2"/>
  <c r="F1107" i="20"/>
  <c r="R173" i="2"/>
  <c r="Z37" i="2" s="1"/>
  <c r="G94" i="21" s="1"/>
  <c r="S173" i="2"/>
  <c r="Z104" i="2" s="1"/>
  <c r="G95" i="21" s="1"/>
  <c r="R174" i="2"/>
  <c r="Z38" i="2" s="1"/>
  <c r="G97" i="21" s="1"/>
  <c r="S174" i="2"/>
  <c r="Z105" i="2" s="1"/>
  <c r="G98" i="21" s="1"/>
  <c r="R175" i="2"/>
  <c r="Z39" i="2" s="1"/>
  <c r="G100" i="21" s="1"/>
  <c r="S175" i="2"/>
  <c r="Z106" i="2" s="1"/>
  <c r="G101" i="21" s="1"/>
  <c r="F1224" i="20"/>
  <c r="R176" i="2"/>
  <c r="Z40" i="2" s="1"/>
  <c r="G103" i="21" s="1"/>
  <c r="S176" i="2"/>
  <c r="Z107" i="2" s="1"/>
  <c r="G104" i="21" s="1"/>
  <c r="F1263" i="20"/>
  <c r="R177" i="2"/>
  <c r="Z41" i="2" s="1"/>
  <c r="S177" i="2"/>
  <c r="R178" i="2"/>
  <c r="Z42" i="2" s="1"/>
  <c r="S178" i="2"/>
  <c r="Z109" i="2" s="1"/>
  <c r="R179" i="2"/>
  <c r="Z43" i="2" s="1"/>
  <c r="S179" i="2"/>
  <c r="Z110" i="2" s="1"/>
  <c r="F1380" i="20"/>
  <c r="R180" i="2"/>
  <c r="Z44" i="2" s="1"/>
  <c r="S180" i="2"/>
  <c r="Z111" i="2" s="1"/>
  <c r="F1419" i="20"/>
  <c r="R181" i="2"/>
  <c r="Z45" i="2" s="1"/>
  <c r="S181" i="2"/>
  <c r="Z112" i="2" s="1"/>
  <c r="R182" i="2"/>
  <c r="Z46" i="2" s="1"/>
  <c r="S182" i="2"/>
  <c r="Z113" i="2" s="1"/>
  <c r="R183" i="2"/>
  <c r="Z47" i="2" s="1"/>
  <c r="S183" i="2"/>
  <c r="Z114" i="2" s="1"/>
  <c r="F1536" i="20"/>
  <c r="R184" i="2"/>
  <c r="Z48" i="2" s="1"/>
  <c r="S184" i="2"/>
  <c r="Z115" i="2" s="1"/>
  <c r="F1575" i="20"/>
  <c r="R185" i="2"/>
  <c r="Z49" i="2" s="1"/>
  <c r="S185" i="2"/>
  <c r="R186" i="2"/>
  <c r="Z50" i="2" s="1"/>
  <c r="S186" i="2"/>
  <c r="Z117" i="2" s="1"/>
  <c r="R187" i="2"/>
  <c r="Z51" i="2" s="1"/>
  <c r="S187" i="2"/>
  <c r="Z118" i="2" s="1"/>
  <c r="F1692" i="20"/>
  <c r="R188" i="2"/>
  <c r="S188" i="2"/>
  <c r="Z119" i="2" s="1"/>
  <c r="F1731" i="20"/>
  <c r="R189" i="2"/>
  <c r="S189" i="2"/>
  <c r="Z120" i="2" s="1"/>
  <c r="R190" i="2"/>
  <c r="S190" i="2"/>
  <c r="Z121" i="2" s="1"/>
  <c r="R191" i="2"/>
  <c r="S191" i="2"/>
  <c r="Z122" i="2" s="1"/>
  <c r="F1848" i="20"/>
  <c r="R192" i="2"/>
  <c r="Z56" i="2" s="1"/>
  <c r="S192" i="2"/>
  <c r="F1887" i="20"/>
  <c r="R193" i="2"/>
  <c r="Z57" i="2" s="1"/>
  <c r="S193" i="2"/>
  <c r="F15" i="20"/>
  <c r="S144" i="2"/>
  <c r="Z75" i="2" s="1"/>
  <c r="R144" i="2"/>
  <c r="Z8" i="2" s="1"/>
  <c r="R77" i="2"/>
  <c r="F1497" i="20" l="1"/>
  <c r="F1458" i="20"/>
  <c r="F1185" i="20"/>
  <c r="F1146" i="20"/>
  <c r="F678" i="20"/>
  <c r="F639" i="20"/>
  <c r="F54" i="20"/>
  <c r="F1770" i="20"/>
  <c r="F522" i="20"/>
  <c r="F483" i="20"/>
  <c r="T191" i="2"/>
  <c r="Z55" i="2"/>
  <c r="T190" i="2"/>
  <c r="Z193" i="2" s="1"/>
  <c r="Z54" i="2"/>
  <c r="T189" i="2"/>
  <c r="Z192" i="2" s="1"/>
  <c r="Z53" i="2"/>
  <c r="F1653" i="20"/>
  <c r="F1614" i="20"/>
  <c r="F1341" i="20"/>
  <c r="F1302" i="20"/>
  <c r="T172" i="2"/>
  <c r="Z103" i="2"/>
  <c r="G92" i="21" s="1"/>
  <c r="F1029" i="20"/>
  <c r="F990" i="20"/>
  <c r="F951" i="20"/>
  <c r="F366" i="20"/>
  <c r="F327" i="20"/>
  <c r="T192" i="2"/>
  <c r="Z123" i="2"/>
  <c r="F1809" i="20"/>
  <c r="T193" i="2"/>
  <c r="Z124" i="2"/>
  <c r="T188" i="2"/>
  <c r="Z52" i="2"/>
  <c r="T185" i="2"/>
  <c r="Z188" i="2" s="1"/>
  <c r="Z116" i="2"/>
  <c r="T177" i="2"/>
  <c r="Z180" i="2" s="1"/>
  <c r="Z108" i="2"/>
  <c r="F834" i="20"/>
  <c r="F795" i="20"/>
  <c r="F210" i="20"/>
  <c r="F171" i="20"/>
  <c r="T77" i="2"/>
  <c r="T166" i="2"/>
  <c r="T165" i="2"/>
  <c r="T164" i="2"/>
  <c r="T150" i="2"/>
  <c r="T149" i="2"/>
  <c r="T148" i="2"/>
  <c r="T158" i="2"/>
  <c r="T157" i="2"/>
  <c r="T156" i="2"/>
  <c r="T175" i="2"/>
  <c r="T174" i="2"/>
  <c r="T173" i="2"/>
  <c r="T180" i="2"/>
  <c r="T144" i="2"/>
  <c r="Z147" i="2" s="1"/>
  <c r="T184" i="2"/>
  <c r="T181" i="2"/>
  <c r="T169" i="2"/>
  <c r="T168" i="2"/>
  <c r="Z171" i="2" s="1"/>
  <c r="T154" i="2"/>
  <c r="T153" i="2"/>
  <c r="T152" i="2"/>
  <c r="T162" i="2"/>
  <c r="T161" i="2"/>
  <c r="T160" i="2"/>
  <c r="T146" i="2"/>
  <c r="T145" i="2"/>
  <c r="Z148" i="2" s="1"/>
  <c r="T176" i="2"/>
  <c r="T187" i="2"/>
  <c r="T186" i="2"/>
  <c r="T183" i="2"/>
  <c r="T182" i="2"/>
  <c r="T179" i="2"/>
  <c r="T178" i="2"/>
  <c r="T167" i="2"/>
  <c r="T159" i="2"/>
  <c r="T151" i="2"/>
  <c r="T171" i="2"/>
  <c r="T170" i="2"/>
  <c r="Z173" i="2" s="1"/>
  <c r="T163" i="2"/>
  <c r="T155" i="2"/>
  <c r="T147" i="2"/>
  <c r="F1926" i="20" l="1"/>
  <c r="F1964" i="20"/>
  <c r="F2002" i="20"/>
  <c r="F2040" i="20"/>
  <c r="F2078" i="20"/>
  <c r="F2116" i="20"/>
  <c r="Z196" i="2"/>
  <c r="AN12" i="2"/>
  <c r="AM12" i="2"/>
  <c r="Z166" i="2"/>
  <c r="G66" i="21" s="1"/>
  <c r="Z162" i="2"/>
  <c r="Z185" i="2"/>
  <c r="Z179" i="2"/>
  <c r="G105" i="21" s="1"/>
  <c r="Z164" i="2"/>
  <c r="Z157" i="2"/>
  <c r="Z187" i="2"/>
  <c r="Z177" i="2"/>
  <c r="G99" i="21" s="1"/>
  <c r="Z161" i="2"/>
  <c r="G51" i="21" s="1"/>
  <c r="Z167" i="2"/>
  <c r="G69" i="21" s="1"/>
  <c r="Z191" i="2"/>
  <c r="Z175" i="2"/>
  <c r="G93" i="21" s="1"/>
  <c r="Z170" i="2"/>
  <c r="Z186" i="2"/>
  <c r="Z165" i="2"/>
  <c r="G63" i="21" s="1"/>
  <c r="Z178" i="2"/>
  <c r="G102" i="21" s="1"/>
  <c r="Z151" i="2"/>
  <c r="Z168" i="2"/>
  <c r="Z158" i="2"/>
  <c r="Z150" i="2"/>
  <c r="Z174" i="2"/>
  <c r="G90" i="21" s="1"/>
  <c r="Z181" i="2"/>
  <c r="Z189" i="2"/>
  <c r="Z149" i="2"/>
  <c r="Z155" i="2"/>
  <c r="Z172" i="2"/>
  <c r="Z183" i="2"/>
  <c r="Z159" i="2"/>
  <c r="G45" i="21" s="1"/>
  <c r="Z152" i="2"/>
  <c r="Z169" i="2"/>
  <c r="Z195" i="2"/>
  <c r="Z194" i="2"/>
  <c r="Z154" i="2"/>
  <c r="Z182" i="2"/>
  <c r="Z190" i="2"/>
  <c r="Z163" i="2"/>
  <c r="Z156" i="2"/>
  <c r="Z184" i="2"/>
  <c r="Z176" i="2"/>
  <c r="G96" i="21" s="1"/>
  <c r="Z160" i="2"/>
  <c r="G48" i="21" s="1"/>
  <c r="Z153" i="2"/>
  <c r="C115" i="21"/>
  <c r="D115" i="21"/>
  <c r="C118" i="21"/>
  <c r="D118" i="21"/>
  <c r="C121" i="21"/>
  <c r="D121" i="21"/>
  <c r="B121" i="21"/>
  <c r="B118" i="21"/>
  <c r="B115" i="21"/>
  <c r="C106" i="21"/>
  <c r="D106" i="21"/>
  <c r="C109" i="21"/>
  <c r="D109" i="21"/>
  <c r="C112" i="21"/>
  <c r="D112" i="21"/>
  <c r="B112" i="21"/>
  <c r="B109" i="21"/>
  <c r="B106" i="21"/>
  <c r="C79" i="21"/>
  <c r="D79" i="21"/>
  <c r="C82" i="21"/>
  <c r="D82" i="21"/>
  <c r="C85" i="21"/>
  <c r="D85" i="21"/>
  <c r="B85" i="21"/>
  <c r="B82" i="21"/>
  <c r="B79" i="21"/>
  <c r="C70" i="21"/>
  <c r="D70" i="21"/>
  <c r="C73" i="21"/>
  <c r="D73" i="21"/>
  <c r="C76" i="21"/>
  <c r="D76" i="21"/>
  <c r="B76" i="21"/>
  <c r="B73" i="21"/>
  <c r="B70" i="21"/>
  <c r="C52" i="21"/>
  <c r="D52" i="21"/>
  <c r="C55" i="21"/>
  <c r="D55" i="21"/>
  <c r="C58" i="21"/>
  <c r="D58" i="21"/>
  <c r="B58" i="21"/>
  <c r="B55" i="21"/>
  <c r="B52" i="21"/>
  <c r="C34" i="21"/>
  <c r="D34" i="21"/>
  <c r="C37" i="21"/>
  <c r="D37" i="21"/>
  <c r="C40" i="21"/>
  <c r="D40" i="21"/>
  <c r="B40" i="21"/>
  <c r="B37" i="21"/>
  <c r="B34" i="21"/>
  <c r="C25" i="21"/>
  <c r="D25" i="21"/>
  <c r="C28" i="21"/>
  <c r="D28" i="21"/>
  <c r="C31" i="21"/>
  <c r="D31" i="21"/>
  <c r="B31" i="21"/>
  <c r="B28" i="21"/>
  <c r="B25" i="21"/>
  <c r="C22" i="21"/>
  <c r="D22" i="21"/>
  <c r="C19" i="21"/>
  <c r="D19" i="21"/>
  <c r="C16" i="21"/>
  <c r="D16" i="21"/>
  <c r="B22" i="21"/>
  <c r="B19" i="21"/>
  <c r="B16" i="21"/>
  <c r="B7" i="21"/>
  <c r="B10" i="21"/>
  <c r="C13" i="21"/>
  <c r="D13" i="21"/>
  <c r="B13" i="21"/>
  <c r="C10" i="21"/>
  <c r="D10" i="21"/>
  <c r="C7" i="21"/>
  <c r="D7" i="21"/>
  <c r="M6" i="21"/>
  <c r="L6" i="21"/>
  <c r="K6" i="21"/>
  <c r="J6" i="21"/>
  <c r="I6" i="21"/>
  <c r="H6" i="21"/>
  <c r="G6" i="21"/>
  <c r="F6" i="21"/>
  <c r="B6" i="21"/>
  <c r="B5" i="21"/>
  <c r="B3" i="21"/>
  <c r="F5" i="21"/>
  <c r="C1" i="21"/>
  <c r="AO2480" i="4"/>
  <c r="BB2480" i="4"/>
  <c r="AO2475" i="4"/>
  <c r="AO2430" i="4"/>
  <c r="BB2430" i="4"/>
  <c r="AO2425" i="4"/>
  <c r="BB2380" i="4"/>
  <c r="AO2380" i="4"/>
  <c r="AO2375" i="4"/>
  <c r="AO2330" i="4"/>
  <c r="BB2330" i="4"/>
  <c r="AO2325" i="4"/>
  <c r="AO2280" i="4"/>
  <c r="BB2280" i="4"/>
  <c r="AO2275" i="4"/>
  <c r="AO2230" i="4"/>
  <c r="BB2230" i="4"/>
  <c r="AO2225" i="4"/>
  <c r="AO2180" i="4"/>
  <c r="BB2180" i="4"/>
  <c r="AO2175" i="4"/>
  <c r="AO2130" i="4"/>
  <c r="BB2130" i="4"/>
  <c r="AO2125" i="4"/>
  <c r="AO2080" i="4"/>
  <c r="BB2080" i="4"/>
  <c r="AO2075" i="4"/>
  <c r="AO2030" i="4"/>
  <c r="BB2030" i="4"/>
  <c r="AO2025" i="4"/>
  <c r="AO1980" i="4"/>
  <c r="BB1980" i="4"/>
  <c r="AO1975" i="4"/>
  <c r="AO1930" i="4"/>
  <c r="BB1930" i="4"/>
  <c r="AO1925" i="4"/>
  <c r="AO1880" i="4"/>
  <c r="BB1880" i="4"/>
  <c r="AO1875" i="4"/>
  <c r="AO1830" i="4"/>
  <c r="BB1830" i="4"/>
  <c r="AO1825" i="4"/>
  <c r="AO1780" i="4"/>
  <c r="BB1780" i="4"/>
  <c r="AO1775" i="4"/>
  <c r="AO1730" i="4"/>
  <c r="BB1730" i="4"/>
  <c r="AO1725" i="4"/>
  <c r="AO1680" i="4"/>
  <c r="BB1680" i="4"/>
  <c r="AO1675" i="4"/>
  <c r="AO1630" i="4"/>
  <c r="BB1630" i="4"/>
  <c r="AO1625" i="4"/>
  <c r="AO1580" i="4"/>
  <c r="BB1580" i="4"/>
  <c r="AO1575" i="4"/>
  <c r="AO1530" i="4"/>
  <c r="BB1530" i="4"/>
  <c r="AO1525" i="4"/>
  <c r="AO1480" i="4"/>
  <c r="BB1480" i="4"/>
  <c r="AO1475" i="4"/>
  <c r="AO1430" i="4"/>
  <c r="BB1430" i="4"/>
  <c r="AO1425" i="4"/>
  <c r="AO1380" i="4"/>
  <c r="BB1380" i="4"/>
  <c r="AO1375" i="4"/>
  <c r="AO1330" i="4"/>
  <c r="BB1330" i="4"/>
  <c r="AO1325" i="4"/>
  <c r="AO1280" i="4"/>
  <c r="BB1280" i="4"/>
  <c r="AO1275" i="4"/>
  <c r="AO1230" i="4"/>
  <c r="BB1230" i="4"/>
  <c r="AO1225" i="4"/>
  <c r="AO1180" i="4"/>
  <c r="BB1180" i="4"/>
  <c r="AO1175" i="4"/>
  <c r="BB1130" i="4"/>
  <c r="AO1130" i="4"/>
  <c r="AO1125" i="4"/>
  <c r="BB1080" i="4"/>
  <c r="AO1080" i="4"/>
  <c r="AO1075" i="4"/>
  <c r="AO1030" i="4"/>
  <c r="BB1030" i="4"/>
  <c r="AO1025" i="4"/>
  <c r="AO980" i="4"/>
  <c r="BB980" i="4"/>
  <c r="AO975" i="4"/>
  <c r="AO930" i="4"/>
  <c r="BB930" i="4"/>
  <c r="AO925" i="4"/>
  <c r="AO880" i="4"/>
  <c r="BB880" i="4"/>
  <c r="AO875" i="4"/>
  <c r="AO830" i="4"/>
  <c r="BB830" i="4"/>
  <c r="AO825" i="4"/>
  <c r="AO780" i="4"/>
  <c r="BB780" i="4"/>
  <c r="AO775" i="4"/>
  <c r="AO730" i="4"/>
  <c r="BB730" i="4"/>
  <c r="AO725" i="4"/>
  <c r="AO680" i="4"/>
  <c r="BB680" i="4"/>
  <c r="AO675" i="4"/>
  <c r="AO630" i="4"/>
  <c r="BB630" i="4"/>
  <c r="AO625" i="4"/>
  <c r="AO580" i="4"/>
  <c r="BB580" i="4"/>
  <c r="AO575" i="4"/>
  <c r="AO530" i="4"/>
  <c r="BB530" i="4"/>
  <c r="AO525" i="4"/>
  <c r="AO480" i="4"/>
  <c r="BB480" i="4"/>
  <c r="AO475" i="4"/>
  <c r="AO430" i="4"/>
  <c r="BB430" i="4"/>
  <c r="AO425" i="4"/>
  <c r="AO380" i="4"/>
  <c r="BB380" i="4"/>
  <c r="AO375" i="4"/>
  <c r="AE405" i="4"/>
  <c r="AE407" i="4"/>
  <c r="AE410" i="4"/>
  <c r="AE414" i="4"/>
  <c r="AO435" i="4"/>
  <c r="AT435" i="4"/>
  <c r="AE455" i="4"/>
  <c r="AE457" i="4"/>
  <c r="AE460" i="4"/>
  <c r="AE464" i="4"/>
  <c r="AO485" i="4"/>
  <c r="AT485" i="4"/>
  <c r="AE505" i="4"/>
  <c r="AE507" i="4"/>
  <c r="AE510" i="4"/>
  <c r="AE514" i="4"/>
  <c r="AO535" i="4"/>
  <c r="AT535" i="4"/>
  <c r="AE555" i="4"/>
  <c r="AE557" i="4"/>
  <c r="AE560" i="4"/>
  <c r="AE564" i="4"/>
  <c r="AO585" i="4"/>
  <c r="AT585" i="4"/>
  <c r="AE605" i="4"/>
  <c r="AE607" i="4"/>
  <c r="AE610" i="4"/>
  <c r="AE614" i="4"/>
  <c r="AO635" i="4"/>
  <c r="AT635" i="4"/>
  <c r="AE655" i="4"/>
  <c r="AE657" i="4"/>
  <c r="AE660" i="4"/>
  <c r="AE664" i="4"/>
  <c r="AO685" i="4"/>
  <c r="AT685" i="4"/>
  <c r="AE705" i="4"/>
  <c r="AE707" i="4"/>
  <c r="AE710" i="4"/>
  <c r="AE714" i="4"/>
  <c r="AO735" i="4"/>
  <c r="AT735" i="4"/>
  <c r="AE755" i="4"/>
  <c r="AE757" i="4"/>
  <c r="AE760" i="4"/>
  <c r="AE764" i="4"/>
  <c r="AO785" i="4"/>
  <c r="AT785" i="4"/>
  <c r="AE805" i="4"/>
  <c r="AE807" i="4"/>
  <c r="AE810" i="4"/>
  <c r="AE814" i="4"/>
  <c r="AO835" i="4"/>
  <c r="AT835" i="4"/>
  <c r="AE855" i="4"/>
  <c r="AE857" i="4"/>
  <c r="AE860" i="4"/>
  <c r="AE864" i="4"/>
  <c r="AO885" i="4"/>
  <c r="AT885" i="4"/>
  <c r="AE905" i="4"/>
  <c r="AE907" i="4"/>
  <c r="AE910" i="4"/>
  <c r="AE914" i="4"/>
  <c r="AO935" i="4"/>
  <c r="AT935" i="4"/>
  <c r="AE955" i="4"/>
  <c r="AE957" i="4"/>
  <c r="AE960" i="4"/>
  <c r="AE964" i="4"/>
  <c r="AO985" i="4"/>
  <c r="AT985" i="4"/>
  <c r="AE1005" i="4"/>
  <c r="AE1007" i="4"/>
  <c r="AE1010" i="4"/>
  <c r="AE1014" i="4"/>
  <c r="AO1035" i="4"/>
  <c r="AT1035" i="4"/>
  <c r="AE1055" i="4"/>
  <c r="AE1057" i="4"/>
  <c r="AE1060" i="4"/>
  <c r="AE1064" i="4"/>
  <c r="AO1085" i="4"/>
  <c r="AT1085" i="4"/>
  <c r="AE1105" i="4"/>
  <c r="AE1107" i="4"/>
  <c r="AE1110" i="4"/>
  <c r="AE1114" i="4"/>
  <c r="AO1135" i="4"/>
  <c r="AT1135" i="4"/>
  <c r="AE1155" i="4"/>
  <c r="AE1157" i="4"/>
  <c r="AE1160" i="4"/>
  <c r="AE1164" i="4"/>
  <c r="AO1185" i="4"/>
  <c r="AT1185" i="4"/>
  <c r="AE1205" i="4"/>
  <c r="AE1207" i="4"/>
  <c r="AE1210" i="4"/>
  <c r="AE1214" i="4"/>
  <c r="AO1235" i="4"/>
  <c r="AT1235" i="4"/>
  <c r="AE1255" i="4"/>
  <c r="AE1257" i="4"/>
  <c r="AE1260" i="4"/>
  <c r="AE1264" i="4"/>
  <c r="AO1285" i="4"/>
  <c r="AT1285" i="4"/>
  <c r="AE1305" i="4"/>
  <c r="AE1307" i="4"/>
  <c r="AE1310" i="4"/>
  <c r="AE1314" i="4"/>
  <c r="AO1335" i="4"/>
  <c r="AT1335" i="4"/>
  <c r="AE1355" i="4"/>
  <c r="AE1357" i="4"/>
  <c r="AE1360" i="4"/>
  <c r="AE1364" i="4"/>
  <c r="AO1385" i="4"/>
  <c r="AT1385" i="4"/>
  <c r="AE1405" i="4"/>
  <c r="AE1407" i="4"/>
  <c r="AE1410" i="4"/>
  <c r="AE1414" i="4"/>
  <c r="AO1435" i="4"/>
  <c r="AT1435" i="4"/>
  <c r="AE1455" i="4"/>
  <c r="AE1457" i="4"/>
  <c r="AE1460" i="4"/>
  <c r="AE1464" i="4"/>
  <c r="AO1485" i="4"/>
  <c r="AT1485" i="4"/>
  <c r="AE1505" i="4"/>
  <c r="AE1507" i="4"/>
  <c r="AE1510" i="4"/>
  <c r="AE1514" i="4"/>
  <c r="AO1535" i="4"/>
  <c r="AT1535" i="4"/>
  <c r="AE1555" i="4"/>
  <c r="AE1557" i="4"/>
  <c r="AE1560" i="4"/>
  <c r="AE1564" i="4"/>
  <c r="AO1585" i="4"/>
  <c r="AT1585" i="4"/>
  <c r="AE1605" i="4"/>
  <c r="AE1607" i="4"/>
  <c r="AE1610" i="4"/>
  <c r="AE1614" i="4"/>
  <c r="AO1635" i="4"/>
  <c r="AT1635" i="4"/>
  <c r="AE1655" i="4"/>
  <c r="AE1657" i="4"/>
  <c r="AE1660" i="4"/>
  <c r="AE1664" i="4"/>
  <c r="AO1685" i="4"/>
  <c r="AT1685" i="4"/>
  <c r="AE1705" i="4"/>
  <c r="AE1707" i="4"/>
  <c r="AE1710" i="4"/>
  <c r="AE1714" i="4"/>
  <c r="AO1735" i="4"/>
  <c r="AT1735" i="4"/>
  <c r="AE1755" i="4"/>
  <c r="AE1757" i="4"/>
  <c r="AE1760" i="4"/>
  <c r="AE1764" i="4"/>
  <c r="AO1785" i="4"/>
  <c r="AT1785" i="4"/>
  <c r="AE1805" i="4"/>
  <c r="AE1807" i="4"/>
  <c r="AE1810" i="4"/>
  <c r="AE1814" i="4"/>
  <c r="AO1835" i="4"/>
  <c r="AT1835" i="4"/>
  <c r="AE1855" i="4"/>
  <c r="AE1857" i="4"/>
  <c r="AE1860" i="4"/>
  <c r="AE1864" i="4"/>
  <c r="AO1885" i="4"/>
  <c r="AT1885" i="4"/>
  <c r="AE1905" i="4"/>
  <c r="AE1907" i="4"/>
  <c r="AE1910" i="4"/>
  <c r="AE1914" i="4"/>
  <c r="AO1935" i="4"/>
  <c r="AT1935" i="4"/>
  <c r="AE1955" i="4"/>
  <c r="AE1957" i="4"/>
  <c r="AE1960" i="4"/>
  <c r="AE1964" i="4"/>
  <c r="AO1985" i="4"/>
  <c r="AT1985" i="4"/>
  <c r="AE2005" i="4"/>
  <c r="AE2007" i="4"/>
  <c r="AE2010" i="4"/>
  <c r="AE2014" i="4"/>
  <c r="AO2035" i="4"/>
  <c r="AT2035" i="4"/>
  <c r="AE2055" i="4"/>
  <c r="AE2057" i="4"/>
  <c r="AE2060" i="4"/>
  <c r="AE2064" i="4"/>
  <c r="AO2085" i="4"/>
  <c r="AT2085" i="4"/>
  <c r="AE2105" i="4"/>
  <c r="AE2107" i="4"/>
  <c r="AE2110" i="4"/>
  <c r="AE2114" i="4"/>
  <c r="AO2135" i="4"/>
  <c r="AT2135" i="4"/>
  <c r="AE2155" i="4"/>
  <c r="AE2157" i="4"/>
  <c r="AE2160" i="4"/>
  <c r="AE2164" i="4"/>
  <c r="AO2185" i="4"/>
  <c r="AT2185" i="4"/>
  <c r="AE2205" i="4"/>
  <c r="AE2207" i="4"/>
  <c r="AE2210" i="4"/>
  <c r="AE2214" i="4"/>
  <c r="AO2235" i="4"/>
  <c r="AT2235" i="4"/>
  <c r="AE2255" i="4"/>
  <c r="AE2257" i="4"/>
  <c r="AE2260" i="4"/>
  <c r="AE2264" i="4"/>
  <c r="AO2285" i="4"/>
  <c r="AT2285" i="4"/>
  <c r="AE2305" i="4"/>
  <c r="AE2307" i="4"/>
  <c r="AE2310" i="4"/>
  <c r="AE2314" i="4"/>
  <c r="AO2335" i="4"/>
  <c r="AT2335" i="4"/>
  <c r="AE2355" i="4"/>
  <c r="AE2357" i="4"/>
  <c r="AE2360" i="4"/>
  <c r="AE2364" i="4"/>
  <c r="AO2385" i="4"/>
  <c r="AT2385" i="4"/>
  <c r="AE2405" i="4"/>
  <c r="AE2407" i="4"/>
  <c r="AE2410" i="4"/>
  <c r="AE2414" i="4"/>
  <c r="AO2435" i="4"/>
  <c r="AT2435" i="4"/>
  <c r="AE2455" i="4"/>
  <c r="AE2457" i="4"/>
  <c r="AE2460" i="4"/>
  <c r="AE2464" i="4"/>
  <c r="AO2485" i="4"/>
  <c r="AT2485" i="4"/>
  <c r="AE355" i="4"/>
  <c r="AE357" i="4"/>
  <c r="AE360" i="4"/>
  <c r="AE364" i="4"/>
  <c r="AO385" i="4"/>
  <c r="AT385" i="4"/>
  <c r="AO330" i="4"/>
  <c r="BB330" i="4"/>
  <c r="AO325" i="4"/>
  <c r="AO280" i="4"/>
  <c r="BB280" i="4"/>
  <c r="AO275" i="4"/>
  <c r="AO230" i="4"/>
  <c r="BB230" i="4"/>
  <c r="AO225" i="4"/>
  <c r="AO180" i="4"/>
  <c r="BB180" i="4"/>
  <c r="AO175" i="4"/>
  <c r="BB130" i="4"/>
  <c r="AO125" i="4"/>
  <c r="AO130" i="4"/>
  <c r="AO80" i="4"/>
  <c r="BB80" i="4"/>
  <c r="AO75" i="4"/>
  <c r="M1913" i="20"/>
  <c r="M1874" i="20"/>
  <c r="M1835" i="20"/>
  <c r="M1796" i="20"/>
  <c r="M1757" i="20"/>
  <c r="M1718" i="20"/>
  <c r="M1679" i="20"/>
  <c r="M1640" i="20"/>
  <c r="M1601" i="20"/>
  <c r="M1562" i="20"/>
  <c r="M1523" i="20"/>
  <c r="M1484" i="20"/>
  <c r="M1445" i="20"/>
  <c r="M1406" i="20"/>
  <c r="M1367" i="20"/>
  <c r="M1328" i="20"/>
  <c r="M1289" i="20"/>
  <c r="M1250" i="20"/>
  <c r="M1211" i="20"/>
  <c r="M1172" i="20"/>
  <c r="M1133" i="20"/>
  <c r="M1094" i="20"/>
  <c r="M1055" i="20"/>
  <c r="M1016" i="20"/>
  <c r="M977" i="20"/>
  <c r="M938" i="20"/>
  <c r="M899" i="20"/>
  <c r="M860" i="20"/>
  <c r="M821" i="20"/>
  <c r="M782" i="20"/>
  <c r="M743" i="20"/>
  <c r="M704" i="20"/>
  <c r="M665" i="20"/>
  <c r="M626" i="20"/>
  <c r="M587" i="20"/>
  <c r="M548" i="20"/>
  <c r="M509" i="20"/>
  <c r="M470" i="20"/>
  <c r="M431" i="20"/>
  <c r="M392" i="20"/>
  <c r="M353" i="20"/>
  <c r="M314" i="20"/>
  <c r="M275" i="20"/>
  <c r="M236" i="20"/>
  <c r="M197" i="20"/>
  <c r="M158" i="20"/>
  <c r="M119" i="20"/>
  <c r="M2" i="20"/>
  <c r="AO12" i="2" l="1"/>
  <c r="C1523" i="20"/>
  <c r="A1534" i="20"/>
  <c r="A1535" i="20"/>
  <c r="A1536" i="20"/>
  <c r="A1537" i="20"/>
  <c r="A1538" i="20"/>
  <c r="A1539" i="20"/>
  <c r="A1540" i="20"/>
  <c r="A1541" i="20"/>
  <c r="A1542" i="20"/>
  <c r="A1543" i="20"/>
  <c r="A1544" i="20"/>
  <c r="A1545" i="20"/>
  <c r="J1546" i="20"/>
  <c r="L1546" i="20"/>
  <c r="N1546" i="20"/>
  <c r="J1548" i="20"/>
  <c r="L1548" i="20"/>
  <c r="N1548" i="20"/>
  <c r="J1549" i="20"/>
  <c r="L1549" i="20"/>
  <c r="N1549" i="20"/>
  <c r="J1550" i="20"/>
  <c r="L1550" i="20"/>
  <c r="N1550" i="20"/>
  <c r="J1551" i="20"/>
  <c r="L1551" i="20"/>
  <c r="N1551" i="20"/>
  <c r="J1552" i="20"/>
  <c r="L1552" i="20"/>
  <c r="N1552" i="20"/>
  <c r="J1553" i="20"/>
  <c r="L1553" i="20"/>
  <c r="N1553" i="20"/>
  <c r="J1554" i="20"/>
  <c r="L1554" i="20"/>
  <c r="N1554" i="20"/>
  <c r="J1555" i="20"/>
  <c r="J1556" i="20"/>
  <c r="A1557" i="20"/>
  <c r="C1562" i="20"/>
  <c r="A1573" i="20"/>
  <c r="A1574" i="20"/>
  <c r="A1575" i="20"/>
  <c r="A1576" i="20"/>
  <c r="A1577" i="20"/>
  <c r="A1578" i="20"/>
  <c r="A1579" i="20"/>
  <c r="A1580" i="20"/>
  <c r="A1581" i="20"/>
  <c r="A1582" i="20"/>
  <c r="A1583" i="20"/>
  <c r="A1584" i="20"/>
  <c r="J1585" i="20"/>
  <c r="L1585" i="20"/>
  <c r="N1585" i="20"/>
  <c r="J1587" i="20"/>
  <c r="L1587" i="20"/>
  <c r="N1587" i="20"/>
  <c r="J1588" i="20"/>
  <c r="L1588" i="20"/>
  <c r="N1588" i="20"/>
  <c r="J1589" i="20"/>
  <c r="L1589" i="20"/>
  <c r="N1589" i="20"/>
  <c r="J1590" i="20"/>
  <c r="L1590" i="20"/>
  <c r="N1590" i="20"/>
  <c r="J1591" i="20"/>
  <c r="L1591" i="20"/>
  <c r="N1591" i="20"/>
  <c r="J1592" i="20"/>
  <c r="L1592" i="20"/>
  <c r="N1592" i="20"/>
  <c r="J1593" i="20"/>
  <c r="L1593" i="20"/>
  <c r="N1593" i="20"/>
  <c r="J1594" i="20"/>
  <c r="J1595" i="20"/>
  <c r="A1596" i="20"/>
  <c r="C1601" i="20"/>
  <c r="A1612" i="20"/>
  <c r="A1613" i="20"/>
  <c r="A1614" i="20"/>
  <c r="A1615" i="20"/>
  <c r="A1616" i="20"/>
  <c r="A1617" i="20"/>
  <c r="A1618" i="20"/>
  <c r="A1619" i="20"/>
  <c r="A1620" i="20"/>
  <c r="A1621" i="20"/>
  <c r="A1622" i="20"/>
  <c r="A1623" i="20"/>
  <c r="J1624" i="20"/>
  <c r="L1624" i="20"/>
  <c r="N1624" i="20"/>
  <c r="J1626" i="20"/>
  <c r="L1626" i="20"/>
  <c r="N1626" i="20"/>
  <c r="J1627" i="20"/>
  <c r="L1627" i="20"/>
  <c r="N1627" i="20"/>
  <c r="J1628" i="20"/>
  <c r="L1628" i="20"/>
  <c r="N1628" i="20"/>
  <c r="J1629" i="20"/>
  <c r="L1629" i="20"/>
  <c r="N1629" i="20"/>
  <c r="J1630" i="20"/>
  <c r="L1630" i="20"/>
  <c r="N1630" i="20"/>
  <c r="J1631" i="20"/>
  <c r="L1631" i="20"/>
  <c r="N1631" i="20"/>
  <c r="J1632" i="20"/>
  <c r="L1632" i="20"/>
  <c r="N1632" i="20"/>
  <c r="J1633" i="20"/>
  <c r="J1634" i="20"/>
  <c r="A1635" i="20"/>
  <c r="C1640" i="20"/>
  <c r="A1651" i="20"/>
  <c r="A1652" i="20"/>
  <c r="A1653" i="20"/>
  <c r="A1654" i="20"/>
  <c r="A1655" i="20"/>
  <c r="A1656" i="20"/>
  <c r="A1657" i="20"/>
  <c r="A1658" i="20"/>
  <c r="A1659" i="20"/>
  <c r="A1660" i="20"/>
  <c r="A1661" i="20"/>
  <c r="A1662" i="20"/>
  <c r="J1663" i="20"/>
  <c r="L1663" i="20"/>
  <c r="N1663" i="20"/>
  <c r="J1665" i="20"/>
  <c r="L1665" i="20"/>
  <c r="N1665" i="20"/>
  <c r="J1666" i="20"/>
  <c r="L1666" i="20"/>
  <c r="N1666" i="20"/>
  <c r="J1667" i="20"/>
  <c r="L1667" i="20"/>
  <c r="N1667" i="20"/>
  <c r="J1668" i="20"/>
  <c r="L1668" i="20"/>
  <c r="N1668" i="20"/>
  <c r="J1669" i="20"/>
  <c r="L1669" i="20"/>
  <c r="N1669" i="20"/>
  <c r="J1670" i="20"/>
  <c r="L1670" i="20"/>
  <c r="N1670" i="20"/>
  <c r="J1671" i="20"/>
  <c r="L1671" i="20"/>
  <c r="N1671" i="20"/>
  <c r="J1672" i="20"/>
  <c r="J1673" i="20"/>
  <c r="A1674" i="20"/>
  <c r="C1679" i="20"/>
  <c r="A1690" i="20"/>
  <c r="A1691" i="20"/>
  <c r="A1692" i="20"/>
  <c r="A1693" i="20"/>
  <c r="A1694" i="20"/>
  <c r="A1695" i="20"/>
  <c r="A1696" i="20"/>
  <c r="A1697" i="20"/>
  <c r="A1698" i="20"/>
  <c r="A1699" i="20"/>
  <c r="A1700" i="20"/>
  <c r="A1701" i="20"/>
  <c r="J1702" i="20"/>
  <c r="L1702" i="20"/>
  <c r="N1702" i="20"/>
  <c r="J1704" i="20"/>
  <c r="L1704" i="20"/>
  <c r="N1704" i="20"/>
  <c r="J1705" i="20"/>
  <c r="L1705" i="20"/>
  <c r="N1705" i="20"/>
  <c r="J1706" i="20"/>
  <c r="L1706" i="20"/>
  <c r="N1706" i="20"/>
  <c r="J1707" i="20"/>
  <c r="L1707" i="20"/>
  <c r="N1707" i="20"/>
  <c r="J1708" i="20"/>
  <c r="L1708" i="20"/>
  <c r="N1708" i="20"/>
  <c r="J1709" i="20"/>
  <c r="L1709" i="20"/>
  <c r="N1709" i="20"/>
  <c r="J1710" i="20"/>
  <c r="L1710" i="20"/>
  <c r="N1710" i="20"/>
  <c r="J1711" i="20"/>
  <c r="J1712" i="20"/>
  <c r="A1713" i="20"/>
  <c r="C1718" i="20"/>
  <c r="A1729" i="20"/>
  <c r="A1730" i="20"/>
  <c r="A1731" i="20"/>
  <c r="A1732" i="20"/>
  <c r="A1733" i="20"/>
  <c r="A1734" i="20"/>
  <c r="A1735" i="20"/>
  <c r="A1736" i="20"/>
  <c r="A1737" i="20"/>
  <c r="A1738" i="20"/>
  <c r="A1739" i="20"/>
  <c r="A1740" i="20"/>
  <c r="J1741" i="20"/>
  <c r="L1741" i="20"/>
  <c r="N1741" i="20"/>
  <c r="J1743" i="20"/>
  <c r="L1743" i="20"/>
  <c r="N1743" i="20"/>
  <c r="J1744" i="20"/>
  <c r="L1744" i="20"/>
  <c r="N1744" i="20"/>
  <c r="J1745" i="20"/>
  <c r="L1745" i="20"/>
  <c r="N1745" i="20"/>
  <c r="J1746" i="20"/>
  <c r="L1746" i="20"/>
  <c r="N1746" i="20"/>
  <c r="J1747" i="20"/>
  <c r="L1747" i="20"/>
  <c r="N1747" i="20"/>
  <c r="J1748" i="20"/>
  <c r="L1748" i="20"/>
  <c r="N1748" i="20"/>
  <c r="J1749" i="20"/>
  <c r="L1749" i="20"/>
  <c r="N1749" i="20"/>
  <c r="J1750" i="20"/>
  <c r="J1751" i="20"/>
  <c r="A1752" i="20"/>
  <c r="C1757" i="20"/>
  <c r="A1768" i="20"/>
  <c r="A1769" i="20"/>
  <c r="A1770" i="20"/>
  <c r="A1771" i="20"/>
  <c r="A1772" i="20"/>
  <c r="A1773" i="20"/>
  <c r="A1774" i="20"/>
  <c r="A1775" i="20"/>
  <c r="A1776" i="20"/>
  <c r="A1777" i="20"/>
  <c r="A1778" i="20"/>
  <c r="A1779" i="20"/>
  <c r="J1780" i="20"/>
  <c r="L1780" i="20"/>
  <c r="N1780" i="20"/>
  <c r="J1782" i="20"/>
  <c r="L1782" i="20"/>
  <c r="N1782" i="20"/>
  <c r="J1783" i="20"/>
  <c r="L1783" i="20"/>
  <c r="N1783" i="20"/>
  <c r="J1784" i="20"/>
  <c r="L1784" i="20"/>
  <c r="N1784" i="20"/>
  <c r="J1785" i="20"/>
  <c r="L1785" i="20"/>
  <c r="N1785" i="20"/>
  <c r="J1786" i="20"/>
  <c r="L1786" i="20"/>
  <c r="N1786" i="20"/>
  <c r="J1787" i="20"/>
  <c r="L1787" i="20"/>
  <c r="N1787" i="20"/>
  <c r="J1788" i="20"/>
  <c r="L1788" i="20"/>
  <c r="N1788" i="20"/>
  <c r="J1789" i="20"/>
  <c r="J1790" i="20"/>
  <c r="A1791" i="20"/>
  <c r="C1796" i="20"/>
  <c r="A1807" i="20"/>
  <c r="A1808" i="20"/>
  <c r="A1809" i="20"/>
  <c r="A1810" i="20"/>
  <c r="A1811" i="20"/>
  <c r="A1812" i="20"/>
  <c r="A1813" i="20"/>
  <c r="A1814" i="20"/>
  <c r="A1815" i="20"/>
  <c r="A1816" i="20"/>
  <c r="A1817" i="20"/>
  <c r="A1818" i="20"/>
  <c r="J1819" i="20"/>
  <c r="L1819" i="20"/>
  <c r="N1819" i="20"/>
  <c r="J1821" i="20"/>
  <c r="L1821" i="20"/>
  <c r="N1821" i="20"/>
  <c r="J1822" i="20"/>
  <c r="L1822" i="20"/>
  <c r="N1822" i="20"/>
  <c r="J1823" i="20"/>
  <c r="L1823" i="20"/>
  <c r="N1823" i="20"/>
  <c r="J1824" i="20"/>
  <c r="L1824" i="20"/>
  <c r="N1824" i="20"/>
  <c r="J1825" i="20"/>
  <c r="L1825" i="20"/>
  <c r="N1825" i="20"/>
  <c r="J1826" i="20"/>
  <c r="L1826" i="20"/>
  <c r="N1826" i="20"/>
  <c r="J1827" i="20"/>
  <c r="L1827" i="20"/>
  <c r="N1827" i="20"/>
  <c r="J1828" i="20"/>
  <c r="J1829" i="20"/>
  <c r="A1830" i="20"/>
  <c r="C1835" i="20"/>
  <c r="A1846" i="20"/>
  <c r="A1847" i="20"/>
  <c r="A1848" i="20"/>
  <c r="A1849" i="20"/>
  <c r="A1850" i="20"/>
  <c r="A1851" i="20"/>
  <c r="A1852" i="20"/>
  <c r="A1853" i="20"/>
  <c r="A1854" i="20"/>
  <c r="A1855" i="20"/>
  <c r="A1856" i="20"/>
  <c r="A1857" i="20"/>
  <c r="J1858" i="20"/>
  <c r="L1858" i="20"/>
  <c r="N1858" i="20"/>
  <c r="J1860" i="20"/>
  <c r="L1860" i="20"/>
  <c r="N1860" i="20"/>
  <c r="J1861" i="20"/>
  <c r="L1861" i="20"/>
  <c r="N1861" i="20"/>
  <c r="J1862" i="20"/>
  <c r="L1862" i="20"/>
  <c r="N1862" i="20"/>
  <c r="J1863" i="20"/>
  <c r="L1863" i="20"/>
  <c r="N1863" i="20"/>
  <c r="J1864" i="20"/>
  <c r="L1864" i="20"/>
  <c r="N1864" i="20"/>
  <c r="J1865" i="20"/>
  <c r="L1865" i="20"/>
  <c r="N1865" i="20"/>
  <c r="J1866" i="20"/>
  <c r="L1866" i="20"/>
  <c r="N1866" i="20"/>
  <c r="J1867" i="20"/>
  <c r="J1868" i="20"/>
  <c r="A1869" i="20"/>
  <c r="C1874" i="20"/>
  <c r="A1885" i="20"/>
  <c r="A1886" i="20"/>
  <c r="A1887" i="20"/>
  <c r="A1888" i="20"/>
  <c r="A1889" i="20"/>
  <c r="A1890" i="20"/>
  <c r="A1891" i="20"/>
  <c r="A1892" i="20"/>
  <c r="A1893" i="20"/>
  <c r="A1894" i="20"/>
  <c r="A1895" i="20"/>
  <c r="A1896" i="20"/>
  <c r="J1897" i="20"/>
  <c r="L1897" i="20"/>
  <c r="N1897" i="20"/>
  <c r="J1899" i="20"/>
  <c r="L1899" i="20"/>
  <c r="N1899" i="20"/>
  <c r="J1900" i="20"/>
  <c r="L1900" i="20"/>
  <c r="N1900" i="20"/>
  <c r="J1901" i="20"/>
  <c r="L1901" i="20"/>
  <c r="N1901" i="20"/>
  <c r="J1902" i="20"/>
  <c r="L1902" i="20"/>
  <c r="N1902" i="20"/>
  <c r="J1903" i="20"/>
  <c r="L1903" i="20"/>
  <c r="N1903" i="20"/>
  <c r="J1904" i="20"/>
  <c r="L1904" i="20"/>
  <c r="N1904" i="20"/>
  <c r="J1905" i="20"/>
  <c r="L1905" i="20"/>
  <c r="N1905" i="20"/>
  <c r="J1906" i="20"/>
  <c r="J1907" i="20"/>
  <c r="A1908" i="20"/>
  <c r="C1913" i="20"/>
  <c r="A1924" i="20"/>
  <c r="A1925" i="20"/>
  <c r="A1926" i="20"/>
  <c r="A1927" i="20"/>
  <c r="A1928" i="20"/>
  <c r="A1929" i="20"/>
  <c r="A1930" i="20"/>
  <c r="A1931" i="20"/>
  <c r="A1932" i="20"/>
  <c r="A1933" i="20"/>
  <c r="A1934" i="20"/>
  <c r="A1935" i="20"/>
  <c r="J1936" i="20"/>
  <c r="L1936" i="20"/>
  <c r="N1936" i="20"/>
  <c r="J1938" i="20"/>
  <c r="L1938" i="20"/>
  <c r="N1938" i="20"/>
  <c r="J1939" i="20"/>
  <c r="L1939" i="20"/>
  <c r="N1939" i="20"/>
  <c r="J1940" i="20"/>
  <c r="L1940" i="20"/>
  <c r="N1940" i="20"/>
  <c r="J1941" i="20"/>
  <c r="L1941" i="20"/>
  <c r="N1941" i="20"/>
  <c r="J1942" i="20"/>
  <c r="L1942" i="20"/>
  <c r="N1942" i="20"/>
  <c r="J1943" i="20"/>
  <c r="L1943" i="20"/>
  <c r="N1943" i="20"/>
  <c r="J1944" i="20"/>
  <c r="L1944" i="20"/>
  <c r="N1944" i="20"/>
  <c r="J1945" i="20"/>
  <c r="J1946" i="20"/>
  <c r="A1947" i="20"/>
  <c r="C743" i="20"/>
  <c r="A754" i="20"/>
  <c r="A755" i="20"/>
  <c r="A756" i="20"/>
  <c r="A757" i="20"/>
  <c r="A758" i="20"/>
  <c r="A759" i="20"/>
  <c r="A760" i="20"/>
  <c r="A761" i="20"/>
  <c r="A762" i="20"/>
  <c r="A763" i="20"/>
  <c r="A764" i="20"/>
  <c r="A765" i="20"/>
  <c r="J766" i="20"/>
  <c r="L766" i="20"/>
  <c r="N766" i="20"/>
  <c r="J768" i="20"/>
  <c r="L768" i="20"/>
  <c r="N768" i="20"/>
  <c r="J769" i="20"/>
  <c r="L769" i="20"/>
  <c r="N769" i="20"/>
  <c r="J770" i="20"/>
  <c r="L770" i="20"/>
  <c r="N770" i="20"/>
  <c r="J771" i="20"/>
  <c r="L771" i="20"/>
  <c r="N771" i="20"/>
  <c r="J772" i="20"/>
  <c r="L772" i="20"/>
  <c r="N772" i="20"/>
  <c r="J773" i="20"/>
  <c r="L773" i="20"/>
  <c r="N773" i="20"/>
  <c r="J774" i="20"/>
  <c r="L774" i="20"/>
  <c r="N774" i="20"/>
  <c r="J775" i="20"/>
  <c r="J776" i="20"/>
  <c r="A777" i="20"/>
  <c r="C782" i="20"/>
  <c r="A793" i="20"/>
  <c r="A794" i="20"/>
  <c r="A795" i="20"/>
  <c r="A796" i="20"/>
  <c r="A797" i="20"/>
  <c r="A798" i="20"/>
  <c r="A799" i="20"/>
  <c r="A800" i="20"/>
  <c r="A801" i="20"/>
  <c r="A802" i="20"/>
  <c r="A803" i="20"/>
  <c r="A804" i="20"/>
  <c r="J805" i="20"/>
  <c r="L805" i="20"/>
  <c r="N805" i="20"/>
  <c r="J807" i="20"/>
  <c r="L807" i="20"/>
  <c r="N807" i="20"/>
  <c r="J808" i="20"/>
  <c r="L808" i="20"/>
  <c r="N808" i="20"/>
  <c r="J809" i="20"/>
  <c r="L809" i="20"/>
  <c r="N809" i="20"/>
  <c r="J810" i="20"/>
  <c r="L810" i="20"/>
  <c r="N810" i="20"/>
  <c r="J811" i="20"/>
  <c r="L811" i="20"/>
  <c r="N811" i="20"/>
  <c r="J812" i="20"/>
  <c r="L812" i="20"/>
  <c r="N812" i="20"/>
  <c r="J813" i="20"/>
  <c r="L813" i="20"/>
  <c r="N813" i="20"/>
  <c r="J814" i="20"/>
  <c r="J815" i="20"/>
  <c r="A816" i="20"/>
  <c r="C821" i="20"/>
  <c r="A832" i="20"/>
  <c r="A833" i="20"/>
  <c r="A834" i="20"/>
  <c r="A835" i="20"/>
  <c r="A836" i="20"/>
  <c r="A837" i="20"/>
  <c r="A838" i="20"/>
  <c r="A839" i="20"/>
  <c r="A840" i="20"/>
  <c r="A841" i="20"/>
  <c r="A842" i="20"/>
  <c r="A843" i="20"/>
  <c r="J844" i="20"/>
  <c r="L844" i="20"/>
  <c r="N844" i="20"/>
  <c r="J846" i="20"/>
  <c r="L846" i="20"/>
  <c r="N846" i="20"/>
  <c r="J847" i="20"/>
  <c r="L847" i="20"/>
  <c r="N847" i="20"/>
  <c r="J848" i="20"/>
  <c r="L848" i="20"/>
  <c r="N848" i="20"/>
  <c r="J849" i="20"/>
  <c r="L849" i="20"/>
  <c r="N849" i="20"/>
  <c r="J850" i="20"/>
  <c r="L850" i="20"/>
  <c r="N850" i="20"/>
  <c r="J851" i="20"/>
  <c r="L851" i="20"/>
  <c r="N851" i="20"/>
  <c r="J852" i="20"/>
  <c r="L852" i="20"/>
  <c r="N852" i="20"/>
  <c r="J853" i="20"/>
  <c r="J854" i="20"/>
  <c r="A855" i="20"/>
  <c r="C860" i="20"/>
  <c r="A871" i="20"/>
  <c r="A872" i="20"/>
  <c r="A873" i="20"/>
  <c r="A874" i="20"/>
  <c r="A875" i="20"/>
  <c r="A876" i="20"/>
  <c r="A877" i="20"/>
  <c r="A878" i="20"/>
  <c r="A879" i="20"/>
  <c r="A880" i="20"/>
  <c r="A881" i="20"/>
  <c r="A882" i="20"/>
  <c r="J883" i="20"/>
  <c r="L883" i="20"/>
  <c r="N883" i="20"/>
  <c r="J885" i="20"/>
  <c r="L885" i="20"/>
  <c r="N885" i="20"/>
  <c r="J886" i="20"/>
  <c r="L886" i="20"/>
  <c r="N886" i="20"/>
  <c r="J887" i="20"/>
  <c r="L887" i="20"/>
  <c r="N887" i="20"/>
  <c r="J888" i="20"/>
  <c r="L888" i="20"/>
  <c r="N888" i="20"/>
  <c r="J889" i="20"/>
  <c r="L889" i="20"/>
  <c r="N889" i="20"/>
  <c r="J890" i="20"/>
  <c r="L890" i="20"/>
  <c r="N890" i="20"/>
  <c r="J891" i="20"/>
  <c r="L891" i="20"/>
  <c r="N891" i="20"/>
  <c r="J892" i="20"/>
  <c r="J893" i="20"/>
  <c r="A894" i="20"/>
  <c r="C899" i="20"/>
  <c r="A910" i="20"/>
  <c r="A911" i="20"/>
  <c r="A912" i="20"/>
  <c r="A913" i="20"/>
  <c r="A914" i="20"/>
  <c r="A915" i="20"/>
  <c r="A916" i="20"/>
  <c r="A917" i="20"/>
  <c r="A918" i="20"/>
  <c r="A919" i="20"/>
  <c r="A920" i="20"/>
  <c r="A921" i="20"/>
  <c r="J922" i="20"/>
  <c r="L922" i="20"/>
  <c r="N922" i="20"/>
  <c r="J924" i="20"/>
  <c r="L924" i="20"/>
  <c r="N924" i="20"/>
  <c r="J925" i="20"/>
  <c r="L925" i="20"/>
  <c r="N925" i="20"/>
  <c r="J926" i="20"/>
  <c r="L926" i="20"/>
  <c r="N926" i="20"/>
  <c r="J927" i="20"/>
  <c r="L927" i="20"/>
  <c r="N927" i="20"/>
  <c r="J928" i="20"/>
  <c r="L928" i="20"/>
  <c r="N928" i="20"/>
  <c r="J929" i="20"/>
  <c r="L929" i="20"/>
  <c r="N929" i="20"/>
  <c r="J930" i="20"/>
  <c r="L930" i="20"/>
  <c r="N930" i="20"/>
  <c r="J931" i="20"/>
  <c r="J932" i="20"/>
  <c r="A933" i="20"/>
  <c r="C938" i="20"/>
  <c r="A949" i="20"/>
  <c r="A950" i="20"/>
  <c r="A951" i="20"/>
  <c r="A952" i="20"/>
  <c r="A953" i="20"/>
  <c r="A954" i="20"/>
  <c r="A955" i="20"/>
  <c r="A956" i="20"/>
  <c r="A957" i="20"/>
  <c r="A958" i="20"/>
  <c r="A959" i="20"/>
  <c r="A960" i="20"/>
  <c r="J961" i="20"/>
  <c r="L961" i="20"/>
  <c r="N961" i="20"/>
  <c r="J963" i="20"/>
  <c r="L963" i="20"/>
  <c r="N963" i="20"/>
  <c r="J964" i="20"/>
  <c r="L964" i="20"/>
  <c r="N964" i="20"/>
  <c r="J965" i="20"/>
  <c r="L965" i="20"/>
  <c r="N965" i="20"/>
  <c r="J966" i="20"/>
  <c r="L966" i="20"/>
  <c r="N966" i="20"/>
  <c r="J967" i="20"/>
  <c r="L967" i="20"/>
  <c r="N967" i="20"/>
  <c r="J968" i="20"/>
  <c r="L968" i="20"/>
  <c r="N968" i="20"/>
  <c r="J969" i="20"/>
  <c r="L969" i="20"/>
  <c r="N969" i="20"/>
  <c r="J970" i="20"/>
  <c r="J971" i="20"/>
  <c r="A972" i="20"/>
  <c r="C977" i="20"/>
  <c r="A988" i="20"/>
  <c r="A989" i="20"/>
  <c r="A990" i="20"/>
  <c r="A991" i="20"/>
  <c r="A992" i="20"/>
  <c r="A993" i="20"/>
  <c r="A994" i="20"/>
  <c r="A995" i="20"/>
  <c r="A996" i="20"/>
  <c r="A997" i="20"/>
  <c r="A998" i="20"/>
  <c r="A999" i="20"/>
  <c r="J1000" i="20"/>
  <c r="L1000" i="20"/>
  <c r="N1000" i="20"/>
  <c r="J1002" i="20"/>
  <c r="L1002" i="20"/>
  <c r="N1002" i="20"/>
  <c r="J1003" i="20"/>
  <c r="L1003" i="20"/>
  <c r="N1003" i="20"/>
  <c r="J1004" i="20"/>
  <c r="L1004" i="20"/>
  <c r="N1004" i="20"/>
  <c r="J1005" i="20"/>
  <c r="L1005" i="20"/>
  <c r="N1005" i="20"/>
  <c r="J1006" i="20"/>
  <c r="L1006" i="20"/>
  <c r="N1006" i="20"/>
  <c r="J1007" i="20"/>
  <c r="L1007" i="20"/>
  <c r="N1007" i="20"/>
  <c r="J1008" i="20"/>
  <c r="L1008" i="20"/>
  <c r="N1008" i="20"/>
  <c r="J1009" i="20"/>
  <c r="J1010" i="20"/>
  <c r="A1011" i="20"/>
  <c r="C1016" i="20"/>
  <c r="A1027" i="20"/>
  <c r="A1028" i="20"/>
  <c r="A1029" i="20"/>
  <c r="A1030" i="20"/>
  <c r="A1031" i="20"/>
  <c r="A1032" i="20"/>
  <c r="A1033" i="20"/>
  <c r="A1034" i="20"/>
  <c r="A1035" i="20"/>
  <c r="A1036" i="20"/>
  <c r="A1037" i="20"/>
  <c r="A1038" i="20"/>
  <c r="J1039" i="20"/>
  <c r="L1039" i="20"/>
  <c r="N1039" i="20"/>
  <c r="J1041" i="20"/>
  <c r="L1041" i="20"/>
  <c r="N1041" i="20"/>
  <c r="J1042" i="20"/>
  <c r="L1042" i="20"/>
  <c r="N1042" i="20"/>
  <c r="J1043" i="20"/>
  <c r="L1043" i="20"/>
  <c r="N1043" i="20"/>
  <c r="J1044" i="20"/>
  <c r="L1044" i="20"/>
  <c r="N1044" i="20"/>
  <c r="J1045" i="20"/>
  <c r="L1045" i="20"/>
  <c r="N1045" i="20"/>
  <c r="J1046" i="20"/>
  <c r="L1046" i="20"/>
  <c r="N1046" i="20"/>
  <c r="J1047" i="20"/>
  <c r="L1047" i="20"/>
  <c r="N1047" i="20"/>
  <c r="J1048" i="20"/>
  <c r="J1049" i="20"/>
  <c r="A1050" i="20"/>
  <c r="C1055" i="20"/>
  <c r="A1066" i="20"/>
  <c r="A1067" i="20"/>
  <c r="A1068" i="20"/>
  <c r="A1069" i="20"/>
  <c r="A1070" i="20"/>
  <c r="A1071" i="20"/>
  <c r="A1072" i="20"/>
  <c r="A1073" i="20"/>
  <c r="A1074" i="20"/>
  <c r="A1075" i="20"/>
  <c r="A1076" i="20"/>
  <c r="A1077" i="20"/>
  <c r="J1078" i="20"/>
  <c r="L1078" i="20"/>
  <c r="N1078" i="20"/>
  <c r="J1080" i="20"/>
  <c r="L1080" i="20"/>
  <c r="N1080" i="20"/>
  <c r="J1081" i="20"/>
  <c r="L1081" i="20"/>
  <c r="N1081" i="20"/>
  <c r="J1082" i="20"/>
  <c r="L1082" i="20"/>
  <c r="N1082" i="20"/>
  <c r="J1083" i="20"/>
  <c r="L1083" i="20"/>
  <c r="N1083" i="20"/>
  <c r="J1084" i="20"/>
  <c r="L1084" i="20"/>
  <c r="N1084" i="20"/>
  <c r="J1085" i="20"/>
  <c r="L1085" i="20"/>
  <c r="N1085" i="20"/>
  <c r="J1086" i="20"/>
  <c r="L1086" i="20"/>
  <c r="N1086" i="20"/>
  <c r="J1087" i="20"/>
  <c r="J1088" i="20"/>
  <c r="A1089" i="20"/>
  <c r="C1094" i="20"/>
  <c r="A1105" i="20"/>
  <c r="A1106" i="20"/>
  <c r="A1107" i="20"/>
  <c r="A1108" i="20"/>
  <c r="A1109" i="20"/>
  <c r="A1110" i="20"/>
  <c r="A1111" i="20"/>
  <c r="A1112" i="20"/>
  <c r="A1113" i="20"/>
  <c r="A1114" i="20"/>
  <c r="A1115" i="20"/>
  <c r="A1116" i="20"/>
  <c r="J1117" i="20"/>
  <c r="L1117" i="20"/>
  <c r="N1117" i="20"/>
  <c r="J1119" i="20"/>
  <c r="L1119" i="20"/>
  <c r="N1119" i="20"/>
  <c r="J1120" i="20"/>
  <c r="L1120" i="20"/>
  <c r="N1120" i="20"/>
  <c r="J1121" i="20"/>
  <c r="L1121" i="20"/>
  <c r="N1121" i="20"/>
  <c r="J1122" i="20"/>
  <c r="L1122" i="20"/>
  <c r="N1122" i="20"/>
  <c r="J1123" i="20"/>
  <c r="L1123" i="20"/>
  <c r="N1123" i="20"/>
  <c r="J1124" i="20"/>
  <c r="L1124" i="20"/>
  <c r="N1124" i="20"/>
  <c r="J1125" i="20"/>
  <c r="L1125" i="20"/>
  <c r="N1125" i="20"/>
  <c r="J1126" i="20"/>
  <c r="J1127" i="20"/>
  <c r="A1128" i="20"/>
  <c r="C1133" i="20"/>
  <c r="A1144" i="20"/>
  <c r="A1145" i="20"/>
  <c r="A1146" i="20"/>
  <c r="A1147" i="20"/>
  <c r="A1148" i="20"/>
  <c r="A1149" i="20"/>
  <c r="A1150" i="20"/>
  <c r="A1151" i="20"/>
  <c r="A1152" i="20"/>
  <c r="A1153" i="20"/>
  <c r="A1154" i="20"/>
  <c r="A1155" i="20"/>
  <c r="J1156" i="20"/>
  <c r="L1156" i="20"/>
  <c r="N1156" i="20"/>
  <c r="J1158" i="20"/>
  <c r="L1158" i="20"/>
  <c r="N1158" i="20"/>
  <c r="J1159" i="20"/>
  <c r="L1159" i="20"/>
  <c r="N1159" i="20"/>
  <c r="J1160" i="20"/>
  <c r="L1160" i="20"/>
  <c r="N1160" i="20"/>
  <c r="J1161" i="20"/>
  <c r="L1161" i="20"/>
  <c r="N1161" i="20"/>
  <c r="J1162" i="20"/>
  <c r="L1162" i="20"/>
  <c r="N1162" i="20"/>
  <c r="J1163" i="20"/>
  <c r="L1163" i="20"/>
  <c r="N1163" i="20"/>
  <c r="J1164" i="20"/>
  <c r="L1164" i="20"/>
  <c r="N1164" i="20"/>
  <c r="J1165" i="20"/>
  <c r="J1166" i="20"/>
  <c r="A1167" i="20"/>
  <c r="C1172" i="20"/>
  <c r="A1183" i="20"/>
  <c r="A1184" i="20"/>
  <c r="A1185" i="20"/>
  <c r="A1186" i="20"/>
  <c r="A1187" i="20"/>
  <c r="A1188" i="20"/>
  <c r="A1189" i="20"/>
  <c r="A1190" i="20"/>
  <c r="A1191" i="20"/>
  <c r="A1192" i="20"/>
  <c r="A1193" i="20"/>
  <c r="A1194" i="20"/>
  <c r="J1195" i="20"/>
  <c r="L1195" i="20"/>
  <c r="N1195" i="20"/>
  <c r="J1197" i="20"/>
  <c r="L1197" i="20"/>
  <c r="N1197" i="20"/>
  <c r="J1198" i="20"/>
  <c r="L1198" i="20"/>
  <c r="N1198" i="20"/>
  <c r="J1199" i="20"/>
  <c r="L1199" i="20"/>
  <c r="N1199" i="20"/>
  <c r="J1200" i="20"/>
  <c r="L1200" i="20"/>
  <c r="N1200" i="20"/>
  <c r="J1201" i="20"/>
  <c r="L1201" i="20"/>
  <c r="N1201" i="20"/>
  <c r="J1202" i="20"/>
  <c r="L1202" i="20"/>
  <c r="N1202" i="20"/>
  <c r="J1203" i="20"/>
  <c r="L1203" i="20"/>
  <c r="N1203" i="20"/>
  <c r="J1204" i="20"/>
  <c r="J1205" i="20"/>
  <c r="A1206" i="20"/>
  <c r="C1211" i="20"/>
  <c r="A1222" i="20"/>
  <c r="A1223" i="20"/>
  <c r="A1224" i="20"/>
  <c r="A1225" i="20"/>
  <c r="A1226" i="20"/>
  <c r="A1227" i="20"/>
  <c r="A1228" i="20"/>
  <c r="A1229" i="20"/>
  <c r="A1230" i="20"/>
  <c r="A1231" i="20"/>
  <c r="A1232" i="20"/>
  <c r="A1233" i="20"/>
  <c r="J1234" i="20"/>
  <c r="L1234" i="20"/>
  <c r="N1234" i="20"/>
  <c r="J1236" i="20"/>
  <c r="L1236" i="20"/>
  <c r="N1236" i="20"/>
  <c r="J1237" i="20"/>
  <c r="L1237" i="20"/>
  <c r="N1237" i="20"/>
  <c r="J1238" i="20"/>
  <c r="L1238" i="20"/>
  <c r="N1238" i="20"/>
  <c r="J1239" i="20"/>
  <c r="L1239" i="20"/>
  <c r="N1239" i="20"/>
  <c r="J1240" i="20"/>
  <c r="L1240" i="20"/>
  <c r="N1240" i="20"/>
  <c r="J1241" i="20"/>
  <c r="L1241" i="20"/>
  <c r="N1241" i="20"/>
  <c r="J1242" i="20"/>
  <c r="L1242" i="20"/>
  <c r="N1242" i="20"/>
  <c r="J1243" i="20"/>
  <c r="J1244" i="20"/>
  <c r="A1245" i="20"/>
  <c r="C1250" i="20"/>
  <c r="A1261" i="20"/>
  <c r="A1262" i="20"/>
  <c r="A1263" i="20"/>
  <c r="A1264" i="20"/>
  <c r="A1265" i="20"/>
  <c r="A1266" i="20"/>
  <c r="A1267" i="20"/>
  <c r="A1268" i="20"/>
  <c r="A1269" i="20"/>
  <c r="A1270" i="20"/>
  <c r="A1271" i="20"/>
  <c r="A1272" i="20"/>
  <c r="J1273" i="20"/>
  <c r="L1273" i="20"/>
  <c r="N1273" i="20"/>
  <c r="J1275" i="20"/>
  <c r="L1275" i="20"/>
  <c r="N1275" i="20"/>
  <c r="J1276" i="20"/>
  <c r="L1276" i="20"/>
  <c r="N1276" i="20"/>
  <c r="J1277" i="20"/>
  <c r="L1277" i="20"/>
  <c r="N1277" i="20"/>
  <c r="J1278" i="20"/>
  <c r="L1278" i="20"/>
  <c r="N1278" i="20"/>
  <c r="J1279" i="20"/>
  <c r="L1279" i="20"/>
  <c r="N1279" i="20"/>
  <c r="J1280" i="20"/>
  <c r="L1280" i="20"/>
  <c r="N1280" i="20"/>
  <c r="J1281" i="20"/>
  <c r="L1281" i="20"/>
  <c r="N1281" i="20"/>
  <c r="J1282" i="20"/>
  <c r="J1283" i="20"/>
  <c r="A1284" i="20"/>
  <c r="C1289" i="20"/>
  <c r="A1300" i="20"/>
  <c r="A1301" i="20"/>
  <c r="A1302" i="20"/>
  <c r="A1303" i="20"/>
  <c r="A1304" i="20"/>
  <c r="A1305" i="20"/>
  <c r="A1306" i="20"/>
  <c r="A1307" i="20"/>
  <c r="A1308" i="20"/>
  <c r="A1309" i="20"/>
  <c r="A1310" i="20"/>
  <c r="A1311" i="20"/>
  <c r="J1312" i="20"/>
  <c r="L1312" i="20"/>
  <c r="N1312" i="20"/>
  <c r="J1314" i="20"/>
  <c r="L1314" i="20"/>
  <c r="N1314" i="20"/>
  <c r="J1315" i="20"/>
  <c r="L1315" i="20"/>
  <c r="N1315" i="20"/>
  <c r="J1316" i="20"/>
  <c r="L1316" i="20"/>
  <c r="N1316" i="20"/>
  <c r="J1317" i="20"/>
  <c r="L1317" i="20"/>
  <c r="N1317" i="20"/>
  <c r="J1318" i="20"/>
  <c r="L1318" i="20"/>
  <c r="N1318" i="20"/>
  <c r="J1319" i="20"/>
  <c r="L1319" i="20"/>
  <c r="N1319" i="20"/>
  <c r="J1320" i="20"/>
  <c r="L1320" i="20"/>
  <c r="N1320" i="20"/>
  <c r="J1321" i="20"/>
  <c r="J1322" i="20"/>
  <c r="A1323" i="20"/>
  <c r="C1328" i="20"/>
  <c r="A1339" i="20"/>
  <c r="A1340" i="20"/>
  <c r="A1341" i="20"/>
  <c r="A1342" i="20"/>
  <c r="A1343" i="20"/>
  <c r="A1344" i="20"/>
  <c r="A1345" i="20"/>
  <c r="A1346" i="20"/>
  <c r="A1347" i="20"/>
  <c r="A1348" i="20"/>
  <c r="A1349" i="20"/>
  <c r="A1350" i="20"/>
  <c r="J1351" i="20"/>
  <c r="L1351" i="20"/>
  <c r="N1351" i="20"/>
  <c r="J1353" i="20"/>
  <c r="L1353" i="20"/>
  <c r="N1353" i="20"/>
  <c r="J1354" i="20"/>
  <c r="L1354" i="20"/>
  <c r="N1354" i="20"/>
  <c r="J1355" i="20"/>
  <c r="L1355" i="20"/>
  <c r="N1355" i="20"/>
  <c r="J1356" i="20"/>
  <c r="L1356" i="20"/>
  <c r="N1356" i="20"/>
  <c r="J1357" i="20"/>
  <c r="L1357" i="20"/>
  <c r="N1357" i="20"/>
  <c r="J1358" i="20"/>
  <c r="L1358" i="20"/>
  <c r="N1358" i="20"/>
  <c r="J1359" i="20"/>
  <c r="L1359" i="20"/>
  <c r="N1359" i="20"/>
  <c r="J1360" i="20"/>
  <c r="J1361" i="20"/>
  <c r="A1362" i="20"/>
  <c r="C1367" i="20"/>
  <c r="A1378" i="20"/>
  <c r="A1379" i="20"/>
  <c r="A1380" i="20"/>
  <c r="A1381" i="20"/>
  <c r="A1382" i="20"/>
  <c r="A1383" i="20"/>
  <c r="A1384" i="20"/>
  <c r="A1385" i="20"/>
  <c r="A1386" i="20"/>
  <c r="A1387" i="20"/>
  <c r="A1388" i="20"/>
  <c r="A1389" i="20"/>
  <c r="J1390" i="20"/>
  <c r="L1390" i="20"/>
  <c r="N1390" i="20"/>
  <c r="J1392" i="20"/>
  <c r="L1392" i="20"/>
  <c r="N1392" i="20"/>
  <c r="J1393" i="20"/>
  <c r="L1393" i="20"/>
  <c r="N1393" i="20"/>
  <c r="J1394" i="20"/>
  <c r="L1394" i="20"/>
  <c r="N1394" i="20"/>
  <c r="J1395" i="20"/>
  <c r="L1395" i="20"/>
  <c r="N1395" i="20"/>
  <c r="J1396" i="20"/>
  <c r="L1396" i="20"/>
  <c r="N1396" i="20"/>
  <c r="J1397" i="20"/>
  <c r="L1397" i="20"/>
  <c r="N1397" i="20"/>
  <c r="J1398" i="20"/>
  <c r="L1398" i="20"/>
  <c r="N1398" i="20"/>
  <c r="J1399" i="20"/>
  <c r="J1400" i="20"/>
  <c r="A1401" i="20"/>
  <c r="C1406" i="20"/>
  <c r="A1417" i="20"/>
  <c r="A1418" i="20"/>
  <c r="A1419" i="20"/>
  <c r="A1420" i="20"/>
  <c r="A1421" i="20"/>
  <c r="A1422" i="20"/>
  <c r="A1423" i="20"/>
  <c r="A1424" i="20"/>
  <c r="A1425" i="20"/>
  <c r="A1426" i="20"/>
  <c r="A1427" i="20"/>
  <c r="A1428" i="20"/>
  <c r="J1429" i="20"/>
  <c r="L1429" i="20"/>
  <c r="N1429" i="20"/>
  <c r="J1431" i="20"/>
  <c r="L1431" i="20"/>
  <c r="N1431" i="20"/>
  <c r="J1432" i="20"/>
  <c r="L1432" i="20"/>
  <c r="N1432" i="20"/>
  <c r="J1433" i="20"/>
  <c r="L1433" i="20"/>
  <c r="N1433" i="20"/>
  <c r="J1434" i="20"/>
  <c r="L1434" i="20"/>
  <c r="N1434" i="20"/>
  <c r="J1435" i="20"/>
  <c r="L1435" i="20"/>
  <c r="N1435" i="20"/>
  <c r="J1436" i="20"/>
  <c r="L1436" i="20"/>
  <c r="N1436" i="20"/>
  <c r="J1437" i="20"/>
  <c r="L1437" i="20"/>
  <c r="N1437" i="20"/>
  <c r="J1438" i="20"/>
  <c r="J1439" i="20"/>
  <c r="A1440" i="20"/>
  <c r="C1445" i="20"/>
  <c r="A1456" i="20"/>
  <c r="A1457" i="20"/>
  <c r="A1458" i="20"/>
  <c r="A1459" i="20"/>
  <c r="A1460" i="20"/>
  <c r="A1461" i="20"/>
  <c r="A1462" i="20"/>
  <c r="A1463" i="20"/>
  <c r="A1464" i="20"/>
  <c r="A1465" i="20"/>
  <c r="A1466" i="20"/>
  <c r="A1467" i="20"/>
  <c r="J1468" i="20"/>
  <c r="L1468" i="20"/>
  <c r="N1468" i="20"/>
  <c r="J1470" i="20"/>
  <c r="L1470" i="20"/>
  <c r="N1470" i="20"/>
  <c r="J1471" i="20"/>
  <c r="L1471" i="20"/>
  <c r="N1471" i="20"/>
  <c r="J1472" i="20"/>
  <c r="L1472" i="20"/>
  <c r="N1472" i="20"/>
  <c r="J1473" i="20"/>
  <c r="L1473" i="20"/>
  <c r="N1473" i="20"/>
  <c r="J1474" i="20"/>
  <c r="L1474" i="20"/>
  <c r="N1474" i="20"/>
  <c r="J1475" i="20"/>
  <c r="L1475" i="20"/>
  <c r="N1475" i="20"/>
  <c r="J1476" i="20"/>
  <c r="L1476" i="20"/>
  <c r="N1476" i="20"/>
  <c r="J1477" i="20"/>
  <c r="J1478" i="20"/>
  <c r="A1479" i="20"/>
  <c r="C1484" i="20"/>
  <c r="A1495" i="20"/>
  <c r="A1496" i="20"/>
  <c r="A1497" i="20"/>
  <c r="A1498" i="20"/>
  <c r="A1499" i="20"/>
  <c r="A1500" i="20"/>
  <c r="A1501" i="20"/>
  <c r="A1502" i="20"/>
  <c r="A1503" i="20"/>
  <c r="A1504" i="20"/>
  <c r="A1505" i="20"/>
  <c r="A1506" i="20"/>
  <c r="J1507" i="20"/>
  <c r="L1507" i="20"/>
  <c r="N1507" i="20"/>
  <c r="J1509" i="20"/>
  <c r="L1509" i="20"/>
  <c r="N1509" i="20"/>
  <c r="J1510" i="20"/>
  <c r="L1510" i="20"/>
  <c r="N1510" i="20"/>
  <c r="J1511" i="20"/>
  <c r="L1511" i="20"/>
  <c r="N1511" i="20"/>
  <c r="J1512" i="20"/>
  <c r="L1512" i="20"/>
  <c r="N1512" i="20"/>
  <c r="J1513" i="20"/>
  <c r="L1513" i="20"/>
  <c r="N1513" i="20"/>
  <c r="J1514" i="20"/>
  <c r="L1514" i="20"/>
  <c r="N1514" i="20"/>
  <c r="J1515" i="20"/>
  <c r="L1515" i="20"/>
  <c r="N1515" i="20"/>
  <c r="J1516" i="20"/>
  <c r="J1517" i="20"/>
  <c r="A1518" i="20"/>
  <c r="C119" i="20" l="1"/>
  <c r="A130" i="20"/>
  <c r="A131" i="20"/>
  <c r="A132" i="20"/>
  <c r="A133" i="20"/>
  <c r="A134" i="20"/>
  <c r="A135" i="20"/>
  <c r="A136" i="20"/>
  <c r="A137" i="20"/>
  <c r="A138" i="20"/>
  <c r="A139" i="20"/>
  <c r="A140" i="20"/>
  <c r="A141" i="20"/>
  <c r="J142" i="20"/>
  <c r="L142" i="20"/>
  <c r="N142" i="20"/>
  <c r="J144" i="20"/>
  <c r="L144" i="20"/>
  <c r="N144" i="20"/>
  <c r="J145" i="20"/>
  <c r="L145" i="20"/>
  <c r="N145" i="20"/>
  <c r="J146" i="20"/>
  <c r="L146" i="20"/>
  <c r="N146" i="20"/>
  <c r="J147" i="20"/>
  <c r="L147" i="20"/>
  <c r="N147" i="20"/>
  <c r="J148" i="20"/>
  <c r="L148" i="20"/>
  <c r="N148" i="20"/>
  <c r="J149" i="20"/>
  <c r="L149" i="20"/>
  <c r="N149" i="20"/>
  <c r="J150" i="20"/>
  <c r="L150" i="20"/>
  <c r="N150" i="20"/>
  <c r="J151" i="20"/>
  <c r="J152" i="20"/>
  <c r="A153" i="20"/>
  <c r="C158" i="20"/>
  <c r="A169" i="20"/>
  <c r="A170" i="20"/>
  <c r="A171" i="20"/>
  <c r="A172" i="20"/>
  <c r="A173" i="20"/>
  <c r="A174" i="20"/>
  <c r="A175" i="20"/>
  <c r="A176" i="20"/>
  <c r="A177" i="20"/>
  <c r="A178" i="20"/>
  <c r="A179" i="20"/>
  <c r="A180" i="20"/>
  <c r="J181" i="20"/>
  <c r="L181" i="20"/>
  <c r="N181" i="20"/>
  <c r="J183" i="20"/>
  <c r="L183" i="20"/>
  <c r="N183" i="20"/>
  <c r="J184" i="20"/>
  <c r="L184" i="20"/>
  <c r="N184" i="20"/>
  <c r="J185" i="20"/>
  <c r="L185" i="20"/>
  <c r="N185" i="20"/>
  <c r="J186" i="20"/>
  <c r="L186" i="20"/>
  <c r="N186" i="20"/>
  <c r="J187" i="20"/>
  <c r="L187" i="20"/>
  <c r="N187" i="20"/>
  <c r="J188" i="20"/>
  <c r="L188" i="20"/>
  <c r="N188" i="20"/>
  <c r="J189" i="20"/>
  <c r="L189" i="20"/>
  <c r="N189" i="20"/>
  <c r="J190" i="20"/>
  <c r="J191" i="20"/>
  <c r="A192" i="20"/>
  <c r="C197" i="20"/>
  <c r="A208" i="20"/>
  <c r="A209" i="20"/>
  <c r="A210" i="20"/>
  <c r="A211" i="20"/>
  <c r="A212" i="20"/>
  <c r="A213" i="20"/>
  <c r="A214" i="20"/>
  <c r="A215" i="20"/>
  <c r="A216" i="20"/>
  <c r="A217" i="20"/>
  <c r="A218" i="20"/>
  <c r="A219" i="20"/>
  <c r="J220" i="20"/>
  <c r="L220" i="20"/>
  <c r="N220" i="20"/>
  <c r="J222" i="20"/>
  <c r="L222" i="20"/>
  <c r="N222" i="20"/>
  <c r="J223" i="20"/>
  <c r="L223" i="20"/>
  <c r="N223" i="20"/>
  <c r="J224" i="20"/>
  <c r="L224" i="20"/>
  <c r="N224" i="20"/>
  <c r="J225" i="20"/>
  <c r="L225" i="20"/>
  <c r="N225" i="20"/>
  <c r="J226" i="20"/>
  <c r="L226" i="20"/>
  <c r="N226" i="20"/>
  <c r="J227" i="20"/>
  <c r="L227" i="20"/>
  <c r="N227" i="20"/>
  <c r="J228" i="20"/>
  <c r="L228" i="20"/>
  <c r="N228" i="20"/>
  <c r="J229" i="20"/>
  <c r="J230" i="20"/>
  <c r="A231" i="20"/>
  <c r="C236" i="20"/>
  <c r="A247" i="20"/>
  <c r="A248" i="20"/>
  <c r="A249" i="20"/>
  <c r="A250" i="20"/>
  <c r="A251" i="20"/>
  <c r="A252" i="20"/>
  <c r="A253" i="20"/>
  <c r="A254" i="20"/>
  <c r="A255" i="20"/>
  <c r="A256" i="20"/>
  <c r="A257" i="20"/>
  <c r="A258" i="20"/>
  <c r="J259" i="20"/>
  <c r="L259" i="20"/>
  <c r="N259" i="20"/>
  <c r="J261" i="20"/>
  <c r="L261" i="20"/>
  <c r="N261" i="20"/>
  <c r="J262" i="20"/>
  <c r="L262" i="20"/>
  <c r="N262" i="20"/>
  <c r="J263" i="20"/>
  <c r="L263" i="20"/>
  <c r="N263" i="20"/>
  <c r="J264" i="20"/>
  <c r="L264" i="20"/>
  <c r="N264" i="20"/>
  <c r="J265" i="20"/>
  <c r="L265" i="20"/>
  <c r="N265" i="20"/>
  <c r="J266" i="20"/>
  <c r="L266" i="20"/>
  <c r="N266" i="20"/>
  <c r="J267" i="20"/>
  <c r="L267" i="20"/>
  <c r="N267" i="20"/>
  <c r="J268" i="20"/>
  <c r="J269" i="20"/>
  <c r="A270" i="20"/>
  <c r="C275" i="20"/>
  <c r="A286" i="20"/>
  <c r="A287" i="20"/>
  <c r="A288" i="20"/>
  <c r="A289" i="20"/>
  <c r="A290" i="20"/>
  <c r="A291" i="20"/>
  <c r="A292" i="20"/>
  <c r="A293" i="20"/>
  <c r="A294" i="20"/>
  <c r="A295" i="20"/>
  <c r="A296" i="20"/>
  <c r="A297" i="20"/>
  <c r="J298" i="20"/>
  <c r="L298" i="20"/>
  <c r="N298" i="20"/>
  <c r="J300" i="20"/>
  <c r="L300" i="20"/>
  <c r="N300" i="20"/>
  <c r="J301" i="20"/>
  <c r="L301" i="20"/>
  <c r="N301" i="20"/>
  <c r="J302" i="20"/>
  <c r="L302" i="20"/>
  <c r="N302" i="20"/>
  <c r="J303" i="20"/>
  <c r="L303" i="20"/>
  <c r="N303" i="20"/>
  <c r="J304" i="20"/>
  <c r="L304" i="20"/>
  <c r="N304" i="20"/>
  <c r="J305" i="20"/>
  <c r="L305" i="20"/>
  <c r="N305" i="20"/>
  <c r="J306" i="20"/>
  <c r="L306" i="20"/>
  <c r="N306" i="20"/>
  <c r="J307" i="20"/>
  <c r="J308" i="20"/>
  <c r="A309" i="20"/>
  <c r="C314" i="20"/>
  <c r="A325" i="20"/>
  <c r="A326" i="20"/>
  <c r="A327" i="20"/>
  <c r="A328" i="20"/>
  <c r="A329" i="20"/>
  <c r="A330" i="20"/>
  <c r="A331" i="20"/>
  <c r="A332" i="20"/>
  <c r="A333" i="20"/>
  <c r="A334" i="20"/>
  <c r="A335" i="20"/>
  <c r="A336" i="20"/>
  <c r="J337" i="20"/>
  <c r="L337" i="20"/>
  <c r="N337" i="20"/>
  <c r="J339" i="20"/>
  <c r="L339" i="20"/>
  <c r="N339" i="20"/>
  <c r="J340" i="20"/>
  <c r="L340" i="20"/>
  <c r="N340" i="20"/>
  <c r="J341" i="20"/>
  <c r="L341" i="20"/>
  <c r="N341" i="20"/>
  <c r="J342" i="20"/>
  <c r="L342" i="20"/>
  <c r="N342" i="20"/>
  <c r="J343" i="20"/>
  <c r="L343" i="20"/>
  <c r="N343" i="20"/>
  <c r="J344" i="20"/>
  <c r="L344" i="20"/>
  <c r="N344" i="20"/>
  <c r="J345" i="20"/>
  <c r="L345" i="20"/>
  <c r="N345" i="20"/>
  <c r="J346" i="20"/>
  <c r="J347" i="20"/>
  <c r="A348" i="20"/>
  <c r="C353" i="20"/>
  <c r="A364" i="20"/>
  <c r="A365" i="20"/>
  <c r="A366" i="20"/>
  <c r="A367" i="20"/>
  <c r="A368" i="20"/>
  <c r="A369" i="20"/>
  <c r="A370" i="20"/>
  <c r="A371" i="20"/>
  <c r="A372" i="20"/>
  <c r="A373" i="20"/>
  <c r="A374" i="20"/>
  <c r="A375" i="20"/>
  <c r="J376" i="20"/>
  <c r="L376" i="20"/>
  <c r="N376" i="20"/>
  <c r="J378" i="20"/>
  <c r="L378" i="20"/>
  <c r="N378" i="20"/>
  <c r="J379" i="20"/>
  <c r="L379" i="20"/>
  <c r="N379" i="20"/>
  <c r="J380" i="20"/>
  <c r="L380" i="20"/>
  <c r="N380" i="20"/>
  <c r="J381" i="20"/>
  <c r="L381" i="20"/>
  <c r="N381" i="20"/>
  <c r="J382" i="20"/>
  <c r="L382" i="20"/>
  <c r="N382" i="20"/>
  <c r="J383" i="20"/>
  <c r="L383" i="20"/>
  <c r="N383" i="20"/>
  <c r="J384" i="20"/>
  <c r="L384" i="20"/>
  <c r="N384" i="20"/>
  <c r="J385" i="20"/>
  <c r="J386" i="20"/>
  <c r="A387" i="20"/>
  <c r="C392" i="20"/>
  <c r="A403" i="20"/>
  <c r="A404" i="20"/>
  <c r="A405" i="20"/>
  <c r="A406" i="20"/>
  <c r="A407" i="20"/>
  <c r="A408" i="20"/>
  <c r="A409" i="20"/>
  <c r="A410" i="20"/>
  <c r="A411" i="20"/>
  <c r="A412" i="20"/>
  <c r="A413" i="20"/>
  <c r="A414" i="20"/>
  <c r="J415" i="20"/>
  <c r="L415" i="20"/>
  <c r="N415" i="20"/>
  <c r="J417" i="20"/>
  <c r="L417" i="20"/>
  <c r="N417" i="20"/>
  <c r="J418" i="20"/>
  <c r="L418" i="20"/>
  <c r="N418" i="20"/>
  <c r="J419" i="20"/>
  <c r="L419" i="20"/>
  <c r="N419" i="20"/>
  <c r="J420" i="20"/>
  <c r="L420" i="20"/>
  <c r="N420" i="20"/>
  <c r="J421" i="20"/>
  <c r="L421" i="20"/>
  <c r="N421" i="20"/>
  <c r="J422" i="20"/>
  <c r="L422" i="20"/>
  <c r="N422" i="20"/>
  <c r="J423" i="20"/>
  <c r="L423" i="20"/>
  <c r="N423" i="20"/>
  <c r="J424" i="20"/>
  <c r="J425" i="20"/>
  <c r="A426" i="20"/>
  <c r="C431" i="20"/>
  <c r="A442" i="20"/>
  <c r="A443" i="20"/>
  <c r="A444" i="20"/>
  <c r="A445" i="20"/>
  <c r="A446" i="20"/>
  <c r="A447" i="20"/>
  <c r="A448" i="20"/>
  <c r="A449" i="20"/>
  <c r="A450" i="20"/>
  <c r="A451" i="20"/>
  <c r="A452" i="20"/>
  <c r="A453" i="20"/>
  <c r="J454" i="20"/>
  <c r="L454" i="20"/>
  <c r="N454" i="20"/>
  <c r="J456" i="20"/>
  <c r="L456" i="20"/>
  <c r="N456" i="20"/>
  <c r="J457" i="20"/>
  <c r="L457" i="20"/>
  <c r="N457" i="20"/>
  <c r="J458" i="20"/>
  <c r="L458" i="20"/>
  <c r="N458" i="20"/>
  <c r="J459" i="20"/>
  <c r="L459" i="20"/>
  <c r="N459" i="20"/>
  <c r="J460" i="20"/>
  <c r="L460" i="20"/>
  <c r="N460" i="20"/>
  <c r="J461" i="20"/>
  <c r="L461" i="20"/>
  <c r="N461" i="20"/>
  <c r="J462" i="20"/>
  <c r="L462" i="20"/>
  <c r="N462" i="20"/>
  <c r="J463" i="20"/>
  <c r="J464" i="20"/>
  <c r="A465" i="20"/>
  <c r="C470" i="20"/>
  <c r="A481" i="20"/>
  <c r="A482" i="20"/>
  <c r="A483" i="20"/>
  <c r="A484" i="20"/>
  <c r="A485" i="20"/>
  <c r="A486" i="20"/>
  <c r="A487" i="20"/>
  <c r="A488" i="20"/>
  <c r="A489" i="20"/>
  <c r="A490" i="20"/>
  <c r="A491" i="20"/>
  <c r="A492" i="20"/>
  <c r="J493" i="20"/>
  <c r="L493" i="20"/>
  <c r="N493" i="20"/>
  <c r="J495" i="20"/>
  <c r="L495" i="20"/>
  <c r="N495" i="20"/>
  <c r="J496" i="20"/>
  <c r="L496" i="20"/>
  <c r="N496" i="20"/>
  <c r="J497" i="20"/>
  <c r="L497" i="20"/>
  <c r="N497" i="20"/>
  <c r="J498" i="20"/>
  <c r="L498" i="20"/>
  <c r="N498" i="20"/>
  <c r="J499" i="20"/>
  <c r="L499" i="20"/>
  <c r="N499" i="20"/>
  <c r="J500" i="20"/>
  <c r="L500" i="20"/>
  <c r="N500" i="20"/>
  <c r="J501" i="20"/>
  <c r="L501" i="20"/>
  <c r="N501" i="20"/>
  <c r="J502" i="20"/>
  <c r="J503" i="20"/>
  <c r="A504" i="20"/>
  <c r="C509" i="20"/>
  <c r="A520" i="20"/>
  <c r="A521" i="20"/>
  <c r="A522" i="20"/>
  <c r="A523" i="20"/>
  <c r="A524" i="20"/>
  <c r="A525" i="20"/>
  <c r="A526" i="20"/>
  <c r="A527" i="20"/>
  <c r="A528" i="20"/>
  <c r="A529" i="20"/>
  <c r="A530" i="20"/>
  <c r="A531" i="20"/>
  <c r="J532" i="20"/>
  <c r="L532" i="20"/>
  <c r="N532" i="20"/>
  <c r="J534" i="20"/>
  <c r="L534" i="20"/>
  <c r="N534" i="20"/>
  <c r="J535" i="20"/>
  <c r="L535" i="20"/>
  <c r="N535" i="20"/>
  <c r="J536" i="20"/>
  <c r="L536" i="20"/>
  <c r="N536" i="20"/>
  <c r="J537" i="20"/>
  <c r="L537" i="20"/>
  <c r="N537" i="20"/>
  <c r="J538" i="20"/>
  <c r="L538" i="20"/>
  <c r="N538" i="20"/>
  <c r="J539" i="20"/>
  <c r="L539" i="20"/>
  <c r="N539" i="20"/>
  <c r="J540" i="20"/>
  <c r="L540" i="20"/>
  <c r="N540" i="20"/>
  <c r="J541" i="20"/>
  <c r="J542" i="20"/>
  <c r="A543" i="20"/>
  <c r="C548" i="20"/>
  <c r="A559" i="20"/>
  <c r="A560" i="20"/>
  <c r="A561" i="20"/>
  <c r="A562" i="20"/>
  <c r="A563" i="20"/>
  <c r="A564" i="20"/>
  <c r="A565" i="20"/>
  <c r="A566" i="20"/>
  <c r="A567" i="20"/>
  <c r="A568" i="20"/>
  <c r="A569" i="20"/>
  <c r="A570" i="20"/>
  <c r="J571" i="20"/>
  <c r="L571" i="20"/>
  <c r="N571" i="20"/>
  <c r="J573" i="20"/>
  <c r="L573" i="20"/>
  <c r="N573" i="20"/>
  <c r="J574" i="20"/>
  <c r="L574" i="20"/>
  <c r="N574" i="20"/>
  <c r="J575" i="20"/>
  <c r="L575" i="20"/>
  <c r="N575" i="20"/>
  <c r="J576" i="20"/>
  <c r="L576" i="20"/>
  <c r="N576" i="20"/>
  <c r="J577" i="20"/>
  <c r="L577" i="20"/>
  <c r="N577" i="20"/>
  <c r="J578" i="20"/>
  <c r="L578" i="20"/>
  <c r="N578" i="20"/>
  <c r="J579" i="20"/>
  <c r="L579" i="20"/>
  <c r="N579" i="20"/>
  <c r="J580" i="20"/>
  <c r="J581" i="20"/>
  <c r="A582" i="20"/>
  <c r="C587" i="20"/>
  <c r="A598" i="20"/>
  <c r="A599" i="20"/>
  <c r="A600" i="20"/>
  <c r="A601" i="20"/>
  <c r="A602" i="20"/>
  <c r="A603" i="20"/>
  <c r="A604" i="20"/>
  <c r="A605" i="20"/>
  <c r="A606" i="20"/>
  <c r="A607" i="20"/>
  <c r="A608" i="20"/>
  <c r="A609" i="20"/>
  <c r="J610" i="20"/>
  <c r="L610" i="20"/>
  <c r="N610" i="20"/>
  <c r="J612" i="20"/>
  <c r="L612" i="20"/>
  <c r="N612" i="20"/>
  <c r="J613" i="20"/>
  <c r="L613" i="20"/>
  <c r="N613" i="20"/>
  <c r="J614" i="20"/>
  <c r="L614" i="20"/>
  <c r="N614" i="20"/>
  <c r="J615" i="20"/>
  <c r="L615" i="20"/>
  <c r="N615" i="20"/>
  <c r="J616" i="20"/>
  <c r="L616" i="20"/>
  <c r="N616" i="20"/>
  <c r="J617" i="20"/>
  <c r="L617" i="20"/>
  <c r="N617" i="20"/>
  <c r="J618" i="20"/>
  <c r="L618" i="20"/>
  <c r="N618" i="20"/>
  <c r="J619" i="20"/>
  <c r="J620" i="20"/>
  <c r="A621" i="20"/>
  <c r="C626" i="20"/>
  <c r="A637" i="20"/>
  <c r="A638" i="20"/>
  <c r="A639" i="20"/>
  <c r="A640" i="20"/>
  <c r="A641" i="20"/>
  <c r="A642" i="20"/>
  <c r="A643" i="20"/>
  <c r="A644" i="20"/>
  <c r="A645" i="20"/>
  <c r="A646" i="20"/>
  <c r="A647" i="20"/>
  <c r="A648" i="20"/>
  <c r="J649" i="20"/>
  <c r="L649" i="20"/>
  <c r="N649" i="20"/>
  <c r="J651" i="20"/>
  <c r="L651" i="20"/>
  <c r="N651" i="20"/>
  <c r="J652" i="20"/>
  <c r="L652" i="20"/>
  <c r="N652" i="20"/>
  <c r="J653" i="20"/>
  <c r="L653" i="20"/>
  <c r="N653" i="20"/>
  <c r="J654" i="20"/>
  <c r="L654" i="20"/>
  <c r="N654" i="20"/>
  <c r="J655" i="20"/>
  <c r="L655" i="20"/>
  <c r="N655" i="20"/>
  <c r="J656" i="20"/>
  <c r="L656" i="20"/>
  <c r="N656" i="20"/>
  <c r="J657" i="20"/>
  <c r="L657" i="20"/>
  <c r="N657" i="20"/>
  <c r="J658" i="20"/>
  <c r="J659" i="20"/>
  <c r="A660" i="20"/>
  <c r="C665" i="20"/>
  <c r="A676" i="20"/>
  <c r="A677" i="20"/>
  <c r="A678" i="20"/>
  <c r="A679" i="20"/>
  <c r="A680" i="20"/>
  <c r="A681" i="20"/>
  <c r="A682" i="20"/>
  <c r="A683" i="20"/>
  <c r="A684" i="20"/>
  <c r="A685" i="20"/>
  <c r="A686" i="20"/>
  <c r="A687" i="20"/>
  <c r="J688" i="20"/>
  <c r="L688" i="20"/>
  <c r="N688" i="20"/>
  <c r="J690" i="20"/>
  <c r="L690" i="20"/>
  <c r="N690" i="20"/>
  <c r="J691" i="20"/>
  <c r="L691" i="20"/>
  <c r="N691" i="20"/>
  <c r="J692" i="20"/>
  <c r="L692" i="20"/>
  <c r="N692" i="20"/>
  <c r="J693" i="20"/>
  <c r="L693" i="20"/>
  <c r="N693" i="20"/>
  <c r="J694" i="20"/>
  <c r="L694" i="20"/>
  <c r="N694" i="20"/>
  <c r="J695" i="20"/>
  <c r="L695" i="20"/>
  <c r="N695" i="20"/>
  <c r="J696" i="20"/>
  <c r="L696" i="20"/>
  <c r="N696" i="20"/>
  <c r="J697" i="20"/>
  <c r="J698" i="20"/>
  <c r="A699" i="20"/>
  <c r="C704" i="20"/>
  <c r="A715" i="20"/>
  <c r="A716" i="20"/>
  <c r="A717" i="20"/>
  <c r="A718" i="20"/>
  <c r="A719" i="20"/>
  <c r="A720" i="20"/>
  <c r="A721" i="20"/>
  <c r="A722" i="20"/>
  <c r="A723" i="20"/>
  <c r="A724" i="20"/>
  <c r="A725" i="20"/>
  <c r="A726" i="20"/>
  <c r="J727" i="20"/>
  <c r="L727" i="20"/>
  <c r="N727" i="20"/>
  <c r="J729" i="20"/>
  <c r="L729" i="20"/>
  <c r="N729" i="20"/>
  <c r="J730" i="20"/>
  <c r="L730" i="20"/>
  <c r="N730" i="20"/>
  <c r="J731" i="20"/>
  <c r="L731" i="20"/>
  <c r="N731" i="20"/>
  <c r="J732" i="20"/>
  <c r="L732" i="20"/>
  <c r="N732" i="20"/>
  <c r="J733" i="20"/>
  <c r="L733" i="20"/>
  <c r="N733" i="20"/>
  <c r="J734" i="20"/>
  <c r="L734" i="20"/>
  <c r="N734" i="20"/>
  <c r="J735" i="20"/>
  <c r="L735" i="20"/>
  <c r="N735" i="20"/>
  <c r="J736" i="20"/>
  <c r="J737" i="20"/>
  <c r="A738" i="20"/>
  <c r="M80" i="20"/>
  <c r="C80" i="20"/>
  <c r="A91" i="20"/>
  <c r="A92" i="20"/>
  <c r="A93" i="20"/>
  <c r="A94" i="20"/>
  <c r="A95" i="20"/>
  <c r="A96" i="20"/>
  <c r="A97" i="20"/>
  <c r="A98" i="20"/>
  <c r="A99" i="20"/>
  <c r="A100" i="20"/>
  <c r="A101" i="20"/>
  <c r="A102" i="20"/>
  <c r="J103" i="20"/>
  <c r="L103" i="20"/>
  <c r="N103" i="20"/>
  <c r="J105" i="20"/>
  <c r="L105" i="20"/>
  <c r="N105" i="20"/>
  <c r="J106" i="20"/>
  <c r="L106" i="20"/>
  <c r="N106" i="20"/>
  <c r="J107" i="20"/>
  <c r="L107" i="20"/>
  <c r="N107" i="20"/>
  <c r="J108" i="20"/>
  <c r="L108" i="20"/>
  <c r="N108" i="20"/>
  <c r="J109" i="20"/>
  <c r="L109" i="20"/>
  <c r="N109" i="20"/>
  <c r="J110" i="20"/>
  <c r="L110" i="20"/>
  <c r="N110" i="20"/>
  <c r="J111" i="20"/>
  <c r="L111" i="20"/>
  <c r="N111" i="20"/>
  <c r="J112" i="20"/>
  <c r="J113" i="20"/>
  <c r="A114" i="20"/>
  <c r="M41" i="20"/>
  <c r="A75" i="20"/>
  <c r="J74" i="20"/>
  <c r="J73" i="20"/>
  <c r="N72" i="20"/>
  <c r="L72" i="20"/>
  <c r="J72" i="20"/>
  <c r="N71" i="20"/>
  <c r="L71" i="20"/>
  <c r="J71" i="20"/>
  <c r="N70" i="20"/>
  <c r="L70" i="20"/>
  <c r="J70" i="20"/>
  <c r="N69" i="20"/>
  <c r="L69" i="20"/>
  <c r="J69" i="20"/>
  <c r="N68" i="20"/>
  <c r="L68" i="20"/>
  <c r="J68" i="20"/>
  <c r="N67" i="20"/>
  <c r="L67" i="20"/>
  <c r="J67" i="20"/>
  <c r="N66" i="20"/>
  <c r="L66" i="20"/>
  <c r="J66" i="20"/>
  <c r="N64" i="20"/>
  <c r="L64" i="20"/>
  <c r="J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C41" i="20"/>
  <c r="AT335" i="4" l="1"/>
  <c r="AO335" i="4"/>
  <c r="AE314" i="4"/>
  <c r="AE310" i="4"/>
  <c r="AE307" i="4"/>
  <c r="AE305" i="4"/>
  <c r="AT285" i="4"/>
  <c r="AO285" i="4"/>
  <c r="AE264" i="4"/>
  <c r="AE260" i="4"/>
  <c r="AE257" i="4"/>
  <c r="AE255" i="4"/>
  <c r="AT235" i="4"/>
  <c r="AO235" i="4"/>
  <c r="AE214" i="4"/>
  <c r="AE210" i="4"/>
  <c r="AE207" i="4"/>
  <c r="AE205" i="4"/>
  <c r="AT185" i="4"/>
  <c r="AO185" i="4"/>
  <c r="AE164" i="4"/>
  <c r="AE160" i="4"/>
  <c r="AE157" i="4"/>
  <c r="AE155" i="4"/>
  <c r="AT135" i="4"/>
  <c r="AO135" i="4"/>
  <c r="AE114" i="4"/>
  <c r="AE110" i="4"/>
  <c r="AE107" i="4"/>
  <c r="AE105" i="4"/>
  <c r="AT85" i="4"/>
  <c r="AO85" i="4"/>
  <c r="AE64" i="4"/>
  <c r="AE60" i="4"/>
  <c r="AE57" i="4"/>
  <c r="AE55" i="4"/>
  <c r="BB30" i="4"/>
  <c r="AO30" i="4"/>
  <c r="AO25" i="4"/>
  <c r="AE14" i="4"/>
  <c r="AE10" i="4"/>
  <c r="AE7" i="4"/>
  <c r="AE5" i="4"/>
  <c r="J35" i="20"/>
  <c r="J34" i="20"/>
  <c r="AN1" i="15" l="1"/>
  <c r="AJ1" i="15"/>
  <c r="AC1" i="15"/>
  <c r="V1" i="15"/>
  <c r="O1" i="15"/>
  <c r="E738" i="17" l="1"/>
  <c r="E723" i="17"/>
  <c r="E708" i="17"/>
  <c r="E693" i="17"/>
  <c r="E678" i="17"/>
  <c r="E663" i="17"/>
  <c r="E648" i="17"/>
  <c r="E633" i="17"/>
  <c r="E618" i="17"/>
  <c r="E603" i="17"/>
  <c r="E588" i="17"/>
  <c r="E573" i="17"/>
  <c r="E558" i="17"/>
  <c r="E543" i="17"/>
  <c r="M739" i="17"/>
  <c r="F739" i="17"/>
  <c r="E739" i="17"/>
  <c r="O738" i="17"/>
  <c r="M738" i="17"/>
  <c r="C737" i="17"/>
  <c r="C736" i="17"/>
  <c r="M724" i="17"/>
  <c r="F724" i="17"/>
  <c r="E724" i="17"/>
  <c r="O723" i="17"/>
  <c r="M723" i="17"/>
  <c r="C722" i="17"/>
  <c r="C721" i="17"/>
  <c r="M709" i="17"/>
  <c r="F709" i="17"/>
  <c r="E709" i="17"/>
  <c r="O708" i="17"/>
  <c r="M708" i="17"/>
  <c r="C707" i="17"/>
  <c r="C706" i="17"/>
  <c r="M694" i="17"/>
  <c r="F694" i="17"/>
  <c r="E694" i="17"/>
  <c r="O693" i="17"/>
  <c r="M693" i="17"/>
  <c r="C692" i="17"/>
  <c r="C691" i="17"/>
  <c r="M679" i="17"/>
  <c r="F679" i="17"/>
  <c r="E679" i="17"/>
  <c r="O678" i="17"/>
  <c r="M678" i="17"/>
  <c r="C677" i="17"/>
  <c r="C676" i="17"/>
  <c r="M664" i="17"/>
  <c r="F664" i="17"/>
  <c r="E664" i="17"/>
  <c r="O663" i="17"/>
  <c r="M663" i="17"/>
  <c r="C662" i="17"/>
  <c r="C661" i="17"/>
  <c r="M649" i="17"/>
  <c r="F649" i="17"/>
  <c r="E649" i="17"/>
  <c r="O648" i="17"/>
  <c r="M648" i="17"/>
  <c r="C647" i="17"/>
  <c r="C646" i="17"/>
  <c r="M634" i="17"/>
  <c r="F634" i="17"/>
  <c r="E634" i="17"/>
  <c r="O633" i="17"/>
  <c r="M633" i="17"/>
  <c r="C632" i="17"/>
  <c r="C631" i="17"/>
  <c r="M619" i="17"/>
  <c r="F619" i="17"/>
  <c r="E619" i="17"/>
  <c r="O618" i="17"/>
  <c r="M618" i="17"/>
  <c r="C617" i="17"/>
  <c r="C616" i="17"/>
  <c r="M604" i="17"/>
  <c r="F604" i="17"/>
  <c r="E604" i="17"/>
  <c r="O603" i="17"/>
  <c r="M603" i="17"/>
  <c r="C602" i="17"/>
  <c r="C601" i="17"/>
  <c r="M589" i="17"/>
  <c r="F589" i="17"/>
  <c r="E589" i="17"/>
  <c r="O588" i="17"/>
  <c r="M588" i="17"/>
  <c r="C587" i="17"/>
  <c r="C586" i="17"/>
  <c r="M574" i="17"/>
  <c r="F574" i="17"/>
  <c r="E574" i="17"/>
  <c r="O573" i="17"/>
  <c r="M573" i="17"/>
  <c r="C572" i="17"/>
  <c r="C571" i="17"/>
  <c r="M559" i="17"/>
  <c r="F559" i="17"/>
  <c r="E559" i="17"/>
  <c r="O558" i="17"/>
  <c r="M558" i="17"/>
  <c r="C557" i="17"/>
  <c r="C556" i="17"/>
  <c r="M544" i="17"/>
  <c r="F544" i="17"/>
  <c r="E544" i="17"/>
  <c r="O543" i="17"/>
  <c r="M543" i="17"/>
  <c r="C542" i="17"/>
  <c r="C541" i="17"/>
  <c r="E528" i="17"/>
  <c r="E514" i="17"/>
  <c r="E513" i="17"/>
  <c r="E498" i="17" l="1"/>
  <c r="E483" i="17"/>
  <c r="E468" i="17"/>
  <c r="E453" i="17"/>
  <c r="E438" i="17"/>
  <c r="E408" i="17"/>
  <c r="E393" i="17"/>
  <c r="E378" i="17"/>
  <c r="E363" i="17"/>
  <c r="M529" i="17"/>
  <c r="F529" i="17"/>
  <c r="E529" i="17"/>
  <c r="O528" i="17"/>
  <c r="M528" i="17"/>
  <c r="C527" i="17"/>
  <c r="C526" i="17"/>
  <c r="M514" i="17"/>
  <c r="F514" i="17"/>
  <c r="O513" i="17"/>
  <c r="M513" i="17"/>
  <c r="C512" i="17"/>
  <c r="C511" i="17"/>
  <c r="M499" i="17"/>
  <c r="F499" i="17"/>
  <c r="E499" i="17"/>
  <c r="O498" i="17"/>
  <c r="M498" i="17"/>
  <c r="C497" i="17"/>
  <c r="C496" i="17"/>
  <c r="M484" i="17"/>
  <c r="F484" i="17"/>
  <c r="E484" i="17"/>
  <c r="O483" i="17"/>
  <c r="M483" i="17"/>
  <c r="C482" i="17"/>
  <c r="C481" i="17"/>
  <c r="M469" i="17"/>
  <c r="F469" i="17"/>
  <c r="E469" i="17"/>
  <c r="O468" i="17"/>
  <c r="M468" i="17"/>
  <c r="C467" i="17"/>
  <c r="C466" i="17"/>
  <c r="M454" i="17"/>
  <c r="F454" i="17"/>
  <c r="E454" i="17"/>
  <c r="O453" i="17"/>
  <c r="M453" i="17"/>
  <c r="C452" i="17"/>
  <c r="C451" i="17"/>
  <c r="M439" i="17"/>
  <c r="F439" i="17"/>
  <c r="E439" i="17"/>
  <c r="O438" i="17"/>
  <c r="M438" i="17"/>
  <c r="C437" i="17"/>
  <c r="C436" i="17"/>
  <c r="M424" i="17"/>
  <c r="F424" i="17"/>
  <c r="E424" i="17"/>
  <c r="O423" i="17"/>
  <c r="M423" i="17"/>
  <c r="C422" i="17"/>
  <c r="C421" i="17"/>
  <c r="M409" i="17"/>
  <c r="F409" i="17"/>
  <c r="E409" i="17"/>
  <c r="O408" i="17"/>
  <c r="M408" i="17"/>
  <c r="C407" i="17"/>
  <c r="C406" i="17"/>
  <c r="M394" i="17"/>
  <c r="F394" i="17"/>
  <c r="E394" i="17"/>
  <c r="O393" i="17"/>
  <c r="M393" i="17"/>
  <c r="C392" i="17"/>
  <c r="C391" i="17"/>
  <c r="M379" i="17"/>
  <c r="F379" i="17"/>
  <c r="E379" i="17"/>
  <c r="O378" i="17"/>
  <c r="M378" i="17"/>
  <c r="C377" i="17"/>
  <c r="C376" i="17"/>
  <c r="M364" i="17"/>
  <c r="F364" i="17"/>
  <c r="E364" i="17"/>
  <c r="O363" i="17"/>
  <c r="M363" i="17"/>
  <c r="C362" i="17"/>
  <c r="C361" i="17"/>
  <c r="E348" i="17" l="1"/>
  <c r="E333" i="17"/>
  <c r="E318" i="17"/>
  <c r="M349" i="17"/>
  <c r="F349" i="17"/>
  <c r="E349" i="17"/>
  <c r="O348" i="17"/>
  <c r="M348" i="17"/>
  <c r="C347" i="17"/>
  <c r="C346" i="17"/>
  <c r="M334" i="17"/>
  <c r="F334" i="17"/>
  <c r="E334" i="17"/>
  <c r="O333" i="17"/>
  <c r="M333" i="17"/>
  <c r="C332" i="17"/>
  <c r="C331" i="17"/>
  <c r="M319" i="17"/>
  <c r="F319" i="17"/>
  <c r="E319" i="17"/>
  <c r="O318" i="17"/>
  <c r="M318" i="17"/>
  <c r="C317" i="17"/>
  <c r="C316" i="17"/>
  <c r="E303" i="17"/>
  <c r="E288" i="17"/>
  <c r="E273" i="17"/>
  <c r="E258" i="17"/>
  <c r="E243" i="17"/>
  <c r="E228" i="17"/>
  <c r="E213" i="17"/>
  <c r="E198" i="17"/>
  <c r="E183" i="17"/>
  <c r="M304" i="17"/>
  <c r="F304" i="17"/>
  <c r="E304" i="17"/>
  <c r="O303" i="17"/>
  <c r="M303" i="17"/>
  <c r="C302" i="17"/>
  <c r="C301" i="17"/>
  <c r="M289" i="17"/>
  <c r="F289" i="17"/>
  <c r="E289" i="17"/>
  <c r="O288" i="17"/>
  <c r="M288" i="17"/>
  <c r="C287" i="17"/>
  <c r="C286" i="17"/>
  <c r="M274" i="17"/>
  <c r="F274" i="17"/>
  <c r="E274" i="17"/>
  <c r="O273" i="17"/>
  <c r="M273" i="17"/>
  <c r="C272" i="17"/>
  <c r="C271" i="17"/>
  <c r="M259" i="17"/>
  <c r="F259" i="17"/>
  <c r="E259" i="17"/>
  <c r="O258" i="17"/>
  <c r="M258" i="17"/>
  <c r="C257" i="17"/>
  <c r="C256" i="17"/>
  <c r="M244" i="17"/>
  <c r="F244" i="17"/>
  <c r="E244" i="17"/>
  <c r="O243" i="17"/>
  <c r="M243" i="17"/>
  <c r="C242" i="17"/>
  <c r="C241" i="17"/>
  <c r="M229" i="17"/>
  <c r="F229" i="17"/>
  <c r="E229" i="17"/>
  <c r="O228" i="17"/>
  <c r="M228" i="17"/>
  <c r="C227" i="17"/>
  <c r="C226" i="17"/>
  <c r="M214" i="17"/>
  <c r="F214" i="17"/>
  <c r="E214" i="17"/>
  <c r="O213" i="17"/>
  <c r="M213" i="17"/>
  <c r="C212" i="17"/>
  <c r="C211" i="17"/>
  <c r="M199" i="17"/>
  <c r="F199" i="17"/>
  <c r="E199" i="17"/>
  <c r="O198" i="17"/>
  <c r="M198" i="17"/>
  <c r="C197" i="17"/>
  <c r="C196" i="17"/>
  <c r="M184" i="17"/>
  <c r="F184" i="17"/>
  <c r="E184" i="17"/>
  <c r="O183" i="17"/>
  <c r="M183" i="17"/>
  <c r="C182" i="17"/>
  <c r="C181" i="17"/>
  <c r="E168" i="17"/>
  <c r="E153" i="17"/>
  <c r="E138" i="17"/>
  <c r="E123" i="17"/>
  <c r="E108" i="17"/>
  <c r="E93" i="17"/>
  <c r="E78" i="17"/>
  <c r="E63" i="17"/>
  <c r="E48" i="17"/>
  <c r="E33" i="17"/>
  <c r="E18" i="17"/>
  <c r="M169" i="17"/>
  <c r="F169" i="17"/>
  <c r="E169" i="17"/>
  <c r="O168" i="17"/>
  <c r="M168" i="17"/>
  <c r="C167" i="17"/>
  <c r="C166" i="17"/>
  <c r="M154" i="17"/>
  <c r="F154" i="17"/>
  <c r="E154" i="17"/>
  <c r="O153" i="17"/>
  <c r="M153" i="17"/>
  <c r="C152" i="17"/>
  <c r="C151" i="17"/>
  <c r="M139" i="17"/>
  <c r="F139" i="17"/>
  <c r="E139" i="17"/>
  <c r="O138" i="17"/>
  <c r="M138" i="17"/>
  <c r="C137" i="17"/>
  <c r="C136" i="17"/>
  <c r="M124" i="17"/>
  <c r="F124" i="17"/>
  <c r="E124" i="17"/>
  <c r="O123" i="17"/>
  <c r="M123" i="17"/>
  <c r="C122" i="17"/>
  <c r="C121" i="17"/>
  <c r="M109" i="17"/>
  <c r="F109" i="17"/>
  <c r="E109" i="17"/>
  <c r="O108" i="17"/>
  <c r="M108" i="17"/>
  <c r="C107" i="17"/>
  <c r="C106" i="17"/>
  <c r="M94" i="17"/>
  <c r="F94" i="17"/>
  <c r="E94" i="17"/>
  <c r="O93" i="17"/>
  <c r="M93" i="17"/>
  <c r="C92" i="17"/>
  <c r="C91" i="17"/>
  <c r="M79" i="17"/>
  <c r="F79" i="17"/>
  <c r="E79" i="17"/>
  <c r="O78" i="17"/>
  <c r="M78" i="17"/>
  <c r="C77" i="17"/>
  <c r="C76" i="17"/>
  <c r="M64" i="17"/>
  <c r="F64" i="17"/>
  <c r="E64" i="17"/>
  <c r="O63" i="17"/>
  <c r="M63" i="17"/>
  <c r="C62" i="17"/>
  <c r="C61" i="17"/>
  <c r="M49" i="17"/>
  <c r="F49" i="17"/>
  <c r="E49" i="17"/>
  <c r="O48" i="17"/>
  <c r="M48" i="17"/>
  <c r="C47" i="17"/>
  <c r="C46" i="17"/>
  <c r="M34" i="17"/>
  <c r="F34" i="17"/>
  <c r="E34" i="17"/>
  <c r="O33" i="17"/>
  <c r="M33" i="17"/>
  <c r="C32" i="17"/>
  <c r="C31" i="17"/>
  <c r="M19" i="17"/>
  <c r="F19" i="17"/>
  <c r="E19" i="17"/>
  <c r="O18" i="17"/>
  <c r="M18" i="17"/>
  <c r="C17" i="17"/>
  <c r="C16" i="17"/>
  <c r="C1" i="17"/>
  <c r="C2" i="17"/>
  <c r="M4" i="17"/>
  <c r="M3" i="17"/>
  <c r="E3" i="17"/>
  <c r="X144" i="2" l="1"/>
  <c r="AG209" i="2"/>
  <c r="AE209" i="2"/>
  <c r="AG203" i="2"/>
  <c r="AE203" i="2"/>
  <c r="X195" i="2"/>
  <c r="W195" i="2"/>
  <c r="X194" i="2"/>
  <c r="W194" i="2"/>
  <c r="X193" i="2"/>
  <c r="W193" i="2"/>
  <c r="X192" i="2"/>
  <c r="W192" i="2"/>
  <c r="X191" i="2"/>
  <c r="W191" i="2"/>
  <c r="X190" i="2"/>
  <c r="W190" i="2"/>
  <c r="X189" i="2"/>
  <c r="W189" i="2"/>
  <c r="X188" i="2"/>
  <c r="W188" i="2"/>
  <c r="X187" i="2"/>
  <c r="W187" i="2"/>
  <c r="X186" i="2"/>
  <c r="W186" i="2"/>
  <c r="X185" i="2"/>
  <c r="W185" i="2"/>
  <c r="X184" i="2"/>
  <c r="W184" i="2"/>
  <c r="X183" i="2"/>
  <c r="W183" i="2"/>
  <c r="X182" i="2"/>
  <c r="W182" i="2"/>
  <c r="X181" i="2"/>
  <c r="W181" i="2"/>
  <c r="X180" i="2"/>
  <c r="W180" i="2"/>
  <c r="X179" i="2"/>
  <c r="W179" i="2"/>
  <c r="X178" i="2"/>
  <c r="W178" i="2"/>
  <c r="X177" i="2"/>
  <c r="W177" i="2"/>
  <c r="X176" i="2"/>
  <c r="W176" i="2"/>
  <c r="X175" i="2"/>
  <c r="W175" i="2"/>
  <c r="X174" i="2"/>
  <c r="W174" i="2"/>
  <c r="X173" i="2"/>
  <c r="W173" i="2"/>
  <c r="X172" i="2"/>
  <c r="W172" i="2"/>
  <c r="X171" i="2"/>
  <c r="W171" i="2"/>
  <c r="X170" i="2"/>
  <c r="W170" i="2"/>
  <c r="X169" i="2"/>
  <c r="W169" i="2"/>
  <c r="X168" i="2"/>
  <c r="W168" i="2"/>
  <c r="X167" i="2"/>
  <c r="W167" i="2"/>
  <c r="X166" i="2"/>
  <c r="W166" i="2"/>
  <c r="X165" i="2"/>
  <c r="W165" i="2"/>
  <c r="X164" i="2"/>
  <c r="W164" i="2"/>
  <c r="X163" i="2"/>
  <c r="W163" i="2"/>
  <c r="X162" i="2"/>
  <c r="W162" i="2"/>
  <c r="X161" i="2"/>
  <c r="W161" i="2"/>
  <c r="X160" i="2"/>
  <c r="W160" i="2"/>
  <c r="X159" i="2"/>
  <c r="W159" i="2"/>
  <c r="X158" i="2"/>
  <c r="W158" i="2"/>
  <c r="X157" i="2"/>
  <c r="W157" i="2"/>
  <c r="X156" i="2"/>
  <c r="W156" i="2"/>
  <c r="X155" i="2"/>
  <c r="W155" i="2"/>
  <c r="X154" i="2"/>
  <c r="W154" i="2"/>
  <c r="X153" i="2"/>
  <c r="W153" i="2"/>
  <c r="X152" i="2"/>
  <c r="W152" i="2"/>
  <c r="X151" i="2"/>
  <c r="W151" i="2"/>
  <c r="X150" i="2"/>
  <c r="W150" i="2"/>
  <c r="X149" i="2"/>
  <c r="W149" i="2"/>
  <c r="X148" i="2"/>
  <c r="W148" i="2"/>
  <c r="X147" i="2"/>
  <c r="W147" i="2"/>
  <c r="W14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72" i="2"/>
  <c r="AG137" i="2"/>
  <c r="AE137" i="2"/>
  <c r="AG131" i="2"/>
  <c r="AE131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X75" i="2"/>
  <c r="W75" i="2"/>
  <c r="W73" i="2"/>
  <c r="AE65" i="2"/>
  <c r="AE64" i="2"/>
  <c r="AG64" i="2"/>
  <c r="BB4" i="2"/>
  <c r="Y7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X8" i="2"/>
  <c r="W8" i="2"/>
  <c r="W9" i="2"/>
  <c r="X5" i="2"/>
  <c r="AC7" i="2"/>
  <c r="AF7" i="2"/>
  <c r="AE7" i="2"/>
  <c r="AD7" i="2"/>
  <c r="AB7" i="2"/>
  <c r="AA7" i="2"/>
  <c r="Z7" i="2"/>
  <c r="AQ74" i="2" l="1"/>
  <c r="AP74" i="2"/>
  <c r="AM74" i="2"/>
  <c r="AN74" i="2"/>
  <c r="AQ141" i="2"/>
  <c r="AP141" i="2"/>
  <c r="AM141" i="2"/>
  <c r="AN141" i="2"/>
  <c r="H802" i="17"/>
  <c r="H787" i="17"/>
  <c r="H772" i="17"/>
  <c r="H818" i="17"/>
  <c r="H757" i="17"/>
  <c r="B787" i="17"/>
  <c r="B772" i="17"/>
  <c r="B818" i="17"/>
  <c r="B757" i="17"/>
  <c r="B802" i="17"/>
  <c r="F787" i="17"/>
  <c r="F772" i="17"/>
  <c r="F818" i="17"/>
  <c r="F757" i="17"/>
  <c r="F802" i="17"/>
  <c r="J787" i="17"/>
  <c r="J772" i="17"/>
  <c r="J818" i="17"/>
  <c r="J757" i="17"/>
  <c r="J802" i="17"/>
  <c r="G818" i="17"/>
  <c r="G757" i="17"/>
  <c r="G802" i="17"/>
  <c r="G787" i="17"/>
  <c r="G772" i="17"/>
  <c r="L802" i="17"/>
  <c r="L787" i="17"/>
  <c r="L772" i="17"/>
  <c r="L818" i="17"/>
  <c r="L757" i="17"/>
  <c r="M787" i="17"/>
  <c r="M772" i="17"/>
  <c r="M818" i="17"/>
  <c r="M757" i="17"/>
  <c r="M802" i="17"/>
  <c r="D802" i="17"/>
  <c r="D787" i="17"/>
  <c r="D772" i="17"/>
  <c r="D818" i="17"/>
  <c r="D757" i="17"/>
  <c r="AV141" i="2"/>
  <c r="AW141" i="2"/>
  <c r="AT141" i="2"/>
  <c r="AS141" i="2"/>
  <c r="AQ12" i="2"/>
  <c r="AP12" i="2"/>
  <c r="AS12" i="2"/>
  <c r="AT12" i="2"/>
  <c r="AW74" i="2"/>
  <c r="AV74" i="2"/>
  <c r="AW12" i="2"/>
  <c r="AV12" i="2"/>
  <c r="AS74" i="2"/>
  <c r="AT74" i="2"/>
  <c r="AU5" i="2"/>
  <c r="AU134" i="2"/>
  <c r="AW134" i="2"/>
  <c r="AW5" i="2"/>
  <c r="AU67" i="2"/>
  <c r="AW67" i="2"/>
  <c r="M637" i="17"/>
  <c r="M577" i="17"/>
  <c r="M742" i="17"/>
  <c r="M712" i="17"/>
  <c r="M682" i="17"/>
  <c r="M652" i="17"/>
  <c r="M622" i="17"/>
  <c r="M592" i="17"/>
  <c r="M562" i="17"/>
  <c r="M607" i="17"/>
  <c r="M547" i="17"/>
  <c r="M727" i="17"/>
  <c r="M697" i="17"/>
  <c r="M667" i="17"/>
  <c r="M502" i="17"/>
  <c r="M472" i="17"/>
  <c r="M442" i="17"/>
  <c r="M412" i="17"/>
  <c r="M382" i="17"/>
  <c r="M532" i="17"/>
  <c r="M487" i="17"/>
  <c r="M457" i="17"/>
  <c r="M427" i="17"/>
  <c r="M397" i="17"/>
  <c r="M367" i="17"/>
  <c r="M517" i="17"/>
  <c r="M337" i="17"/>
  <c r="M307" i="17"/>
  <c r="M277" i="17"/>
  <c r="M247" i="17"/>
  <c r="M217" i="17"/>
  <c r="M187" i="17"/>
  <c r="M157" i="17"/>
  <c r="M352" i="17"/>
  <c r="M322" i="17"/>
  <c r="M172" i="17"/>
  <c r="M142" i="17"/>
  <c r="M112" i="17"/>
  <c r="M82" i="17"/>
  <c r="M52" i="17"/>
  <c r="M22" i="17"/>
  <c r="M7" i="17"/>
  <c r="M292" i="17"/>
  <c r="M262" i="17"/>
  <c r="M202" i="17"/>
  <c r="M127" i="17"/>
  <c r="M97" i="17"/>
  <c r="M67" i="17"/>
  <c r="M37" i="17"/>
  <c r="M232" i="17"/>
  <c r="J742" i="17"/>
  <c r="J712" i="17"/>
  <c r="J682" i="17"/>
  <c r="J652" i="17"/>
  <c r="J622" i="17"/>
  <c r="J592" i="17"/>
  <c r="J562" i="17"/>
  <c r="J727" i="17"/>
  <c r="J697" i="17"/>
  <c r="J667" i="17"/>
  <c r="J637" i="17"/>
  <c r="J607" i="17"/>
  <c r="J577" i="17"/>
  <c r="J547" i="17"/>
  <c r="J532" i="17"/>
  <c r="J382" i="17"/>
  <c r="J487" i="17"/>
  <c r="J457" i="17"/>
  <c r="J427" i="17"/>
  <c r="J397" i="17"/>
  <c r="J367" i="17"/>
  <c r="J472" i="17"/>
  <c r="J442" i="17"/>
  <c r="J517" i="17"/>
  <c r="J502" i="17"/>
  <c r="J412" i="17"/>
  <c r="J307" i="17"/>
  <c r="J277" i="17"/>
  <c r="J247" i="17"/>
  <c r="J217" i="17"/>
  <c r="J187" i="17"/>
  <c r="J157" i="17"/>
  <c r="J352" i="17"/>
  <c r="J322" i="17"/>
  <c r="J292" i="17"/>
  <c r="J262" i="17"/>
  <c r="J232" i="17"/>
  <c r="J202" i="17"/>
  <c r="J172" i="17"/>
  <c r="J37" i="17"/>
  <c r="J112" i="17"/>
  <c r="J82" i="17"/>
  <c r="J22" i="17"/>
  <c r="J7" i="17"/>
  <c r="J127" i="17"/>
  <c r="J97" i="17"/>
  <c r="J67" i="17"/>
  <c r="J52" i="17"/>
  <c r="J337" i="17"/>
  <c r="J142" i="17"/>
  <c r="H727" i="17"/>
  <c r="H697" i="17"/>
  <c r="H667" i="17"/>
  <c r="H637" i="17"/>
  <c r="H607" i="17"/>
  <c r="H577" i="17"/>
  <c r="H547" i="17"/>
  <c r="H742" i="17"/>
  <c r="H712" i="17"/>
  <c r="H682" i="17"/>
  <c r="H652" i="17"/>
  <c r="H622" i="17"/>
  <c r="H592" i="17"/>
  <c r="H562" i="17"/>
  <c r="H517" i="17"/>
  <c r="H427" i="17"/>
  <c r="H502" i="17"/>
  <c r="H472" i="17"/>
  <c r="H442" i="17"/>
  <c r="H412" i="17"/>
  <c r="H382" i="17"/>
  <c r="H487" i="17"/>
  <c r="H457" i="17"/>
  <c r="H397" i="17"/>
  <c r="H532" i="17"/>
  <c r="H367" i="17"/>
  <c r="H292" i="17"/>
  <c r="H262" i="17"/>
  <c r="H232" i="17"/>
  <c r="H202" i="17"/>
  <c r="H172" i="17"/>
  <c r="H337" i="17"/>
  <c r="H307" i="17"/>
  <c r="H277" i="17"/>
  <c r="H247" i="17"/>
  <c r="H217" i="17"/>
  <c r="H187" i="17"/>
  <c r="H157" i="17"/>
  <c r="H127" i="17"/>
  <c r="H97" i="17"/>
  <c r="H322" i="17"/>
  <c r="H142" i="17"/>
  <c r="H112" i="17"/>
  <c r="H82" i="17"/>
  <c r="H52" i="17"/>
  <c r="H22" i="17"/>
  <c r="H7" i="17"/>
  <c r="H67" i="17"/>
  <c r="H352" i="17"/>
  <c r="H37" i="17"/>
  <c r="F742" i="17"/>
  <c r="F712" i="17"/>
  <c r="F682" i="17"/>
  <c r="F652" i="17"/>
  <c r="F622" i="17"/>
  <c r="F592" i="17"/>
  <c r="F562" i="17"/>
  <c r="F727" i="17"/>
  <c r="F697" i="17"/>
  <c r="F667" i="17"/>
  <c r="F637" i="17"/>
  <c r="F607" i="17"/>
  <c r="F577" i="17"/>
  <c r="F547" i="17"/>
  <c r="F532" i="17"/>
  <c r="F502" i="17"/>
  <c r="F442" i="17"/>
  <c r="F487" i="17"/>
  <c r="F457" i="17"/>
  <c r="F427" i="17"/>
  <c r="F397" i="17"/>
  <c r="F367" i="17"/>
  <c r="F412" i="17"/>
  <c r="F517" i="17"/>
  <c r="F472" i="17"/>
  <c r="F382" i="17"/>
  <c r="F307" i="17"/>
  <c r="F277" i="17"/>
  <c r="F247" i="17"/>
  <c r="F217" i="17"/>
  <c r="F187" i="17"/>
  <c r="F352" i="17"/>
  <c r="F322" i="17"/>
  <c r="F292" i="17"/>
  <c r="F262" i="17"/>
  <c r="F232" i="17"/>
  <c r="F202" i="17"/>
  <c r="F172" i="17"/>
  <c r="F337" i="17"/>
  <c r="F67" i="17"/>
  <c r="F142" i="17"/>
  <c r="F157" i="17"/>
  <c r="F127" i="17"/>
  <c r="F97" i="17"/>
  <c r="F37" i="17"/>
  <c r="F7" i="17"/>
  <c r="F112" i="17"/>
  <c r="F82" i="17"/>
  <c r="F52" i="17"/>
  <c r="F22" i="17"/>
  <c r="D727" i="17"/>
  <c r="D697" i="17"/>
  <c r="D667" i="17"/>
  <c r="D637" i="17"/>
  <c r="D607" i="17"/>
  <c r="D577" i="17"/>
  <c r="D547" i="17"/>
  <c r="D742" i="17"/>
  <c r="D712" i="17"/>
  <c r="D682" i="17"/>
  <c r="D652" i="17"/>
  <c r="D622" i="17"/>
  <c r="D592" i="17"/>
  <c r="D562" i="17"/>
  <c r="D517" i="17"/>
  <c r="D397" i="17"/>
  <c r="D502" i="17"/>
  <c r="D472" i="17"/>
  <c r="D442" i="17"/>
  <c r="D412" i="17"/>
  <c r="D382" i="17"/>
  <c r="D367" i="17"/>
  <c r="D532" i="17"/>
  <c r="D487" i="17"/>
  <c r="D457" i="17"/>
  <c r="D427" i="17"/>
  <c r="D292" i="17"/>
  <c r="D262" i="17"/>
  <c r="D232" i="17"/>
  <c r="D202" i="17"/>
  <c r="D172" i="17"/>
  <c r="D337" i="17"/>
  <c r="D307" i="17"/>
  <c r="D277" i="17"/>
  <c r="D247" i="17"/>
  <c r="D217" i="17"/>
  <c r="D187" i="17"/>
  <c r="D352" i="17"/>
  <c r="D52" i="17"/>
  <c r="D22" i="17"/>
  <c r="D7" i="17"/>
  <c r="D67" i="17"/>
  <c r="D37" i="17"/>
  <c r="D142" i="17"/>
  <c r="D112" i="17"/>
  <c r="D82" i="17"/>
  <c r="D157" i="17"/>
  <c r="D127" i="17"/>
  <c r="D97" i="17"/>
  <c r="D322" i="17"/>
  <c r="G712" i="17"/>
  <c r="G622" i="17"/>
  <c r="G562" i="17"/>
  <c r="G727" i="17"/>
  <c r="G697" i="17"/>
  <c r="G667" i="17"/>
  <c r="G637" i="17"/>
  <c r="G607" i="17"/>
  <c r="G577" i="17"/>
  <c r="G547" i="17"/>
  <c r="G742" i="17"/>
  <c r="G682" i="17"/>
  <c r="G652" i="17"/>
  <c r="G592" i="17"/>
  <c r="G487" i="17"/>
  <c r="G457" i="17"/>
  <c r="G427" i="17"/>
  <c r="G397" i="17"/>
  <c r="G367" i="17"/>
  <c r="G517" i="17"/>
  <c r="G502" i="17"/>
  <c r="G472" i="17"/>
  <c r="G442" i="17"/>
  <c r="G412" i="17"/>
  <c r="G382" i="17"/>
  <c r="G532" i="17"/>
  <c r="G352" i="17"/>
  <c r="G322" i="17"/>
  <c r="G292" i="17"/>
  <c r="G262" i="17"/>
  <c r="G232" i="17"/>
  <c r="G202" i="17"/>
  <c r="G172" i="17"/>
  <c r="G337" i="17"/>
  <c r="G157" i="17"/>
  <c r="G127" i="17"/>
  <c r="G97" i="17"/>
  <c r="G67" i="17"/>
  <c r="G37" i="17"/>
  <c r="G247" i="17"/>
  <c r="G277" i="17"/>
  <c r="G217" i="17"/>
  <c r="G187" i="17"/>
  <c r="G142" i="17"/>
  <c r="G112" i="17"/>
  <c r="G82" i="17"/>
  <c r="G52" i="17"/>
  <c r="G22" i="17"/>
  <c r="G7" i="17"/>
  <c r="G307" i="17"/>
  <c r="L727" i="17"/>
  <c r="L697" i="17"/>
  <c r="L667" i="17"/>
  <c r="L637" i="17"/>
  <c r="L607" i="17"/>
  <c r="L577" i="17"/>
  <c r="L547" i="17"/>
  <c r="L742" i="17"/>
  <c r="L712" i="17"/>
  <c r="L682" i="17"/>
  <c r="L652" i="17"/>
  <c r="L622" i="17"/>
  <c r="L592" i="17"/>
  <c r="L562" i="17"/>
  <c r="L517" i="17"/>
  <c r="L487" i="17"/>
  <c r="L457" i="17"/>
  <c r="L367" i="17"/>
  <c r="L502" i="17"/>
  <c r="L472" i="17"/>
  <c r="L442" i="17"/>
  <c r="L412" i="17"/>
  <c r="L382" i="17"/>
  <c r="L427" i="17"/>
  <c r="L532" i="17"/>
  <c r="L397" i="17"/>
  <c r="L292" i="17"/>
  <c r="L262" i="17"/>
  <c r="L232" i="17"/>
  <c r="L202" i="17"/>
  <c r="L172" i="17"/>
  <c r="L337" i="17"/>
  <c r="L307" i="17"/>
  <c r="L277" i="17"/>
  <c r="L247" i="17"/>
  <c r="L217" i="17"/>
  <c r="L187" i="17"/>
  <c r="L157" i="17"/>
  <c r="L322" i="17"/>
  <c r="L52" i="17"/>
  <c r="L22" i="17"/>
  <c r="L7" i="17"/>
  <c r="L142" i="17"/>
  <c r="L112" i="17"/>
  <c r="L82" i="17"/>
  <c r="L37" i="17"/>
  <c r="L352" i="17"/>
  <c r="L127" i="17"/>
  <c r="L97" i="17"/>
  <c r="L67" i="17"/>
  <c r="B742" i="17"/>
  <c r="B712" i="17"/>
  <c r="B682" i="17"/>
  <c r="B652" i="17"/>
  <c r="B622" i="17"/>
  <c r="B592" i="17"/>
  <c r="B562" i="17"/>
  <c r="B727" i="17"/>
  <c r="B697" i="17"/>
  <c r="B667" i="17"/>
  <c r="B637" i="17"/>
  <c r="B607" i="17"/>
  <c r="B577" i="17"/>
  <c r="B547" i="17"/>
  <c r="B532" i="17"/>
  <c r="B472" i="17"/>
  <c r="B412" i="17"/>
  <c r="B487" i="17"/>
  <c r="B457" i="17"/>
  <c r="B427" i="17"/>
  <c r="B397" i="17"/>
  <c r="B367" i="17"/>
  <c r="B382" i="17"/>
  <c r="B517" i="17"/>
  <c r="B502" i="17"/>
  <c r="B442" i="17"/>
  <c r="B307" i="17"/>
  <c r="B277" i="17"/>
  <c r="B247" i="17"/>
  <c r="B217" i="17"/>
  <c r="B187" i="17"/>
  <c r="B352" i="17"/>
  <c r="B322" i="17"/>
  <c r="B292" i="17"/>
  <c r="B262" i="17"/>
  <c r="B232" i="17"/>
  <c r="B202" i="17"/>
  <c r="B172" i="17"/>
  <c r="B67" i="17"/>
  <c r="B37" i="17"/>
  <c r="B52" i="17"/>
  <c r="B337" i="17"/>
  <c r="B157" i="17"/>
  <c r="B127" i="17"/>
  <c r="B97" i="17"/>
  <c r="B142" i="17"/>
  <c r="B112" i="17"/>
  <c r="B82" i="17"/>
  <c r="B22" i="17"/>
  <c r="B7" i="17"/>
  <c r="W7" i="2"/>
  <c r="R59" i="2"/>
  <c r="Y57" i="2" s="1"/>
  <c r="S59" i="2"/>
  <c r="Y124" i="2" s="1"/>
  <c r="R125" i="2"/>
  <c r="S125" i="2"/>
  <c r="F1886" i="20"/>
  <c r="R126" i="2"/>
  <c r="S126" i="2"/>
  <c r="R948" i="2"/>
  <c r="S948" i="2"/>
  <c r="R949" i="2"/>
  <c r="S949" i="2"/>
  <c r="R950" i="2"/>
  <c r="S950" i="2"/>
  <c r="R951" i="2"/>
  <c r="S951" i="2"/>
  <c r="R952" i="2"/>
  <c r="S952" i="2"/>
  <c r="R953" i="2"/>
  <c r="S953" i="2"/>
  <c r="R954" i="2"/>
  <c r="S954" i="2"/>
  <c r="R955" i="2"/>
  <c r="S955" i="2"/>
  <c r="R956" i="2"/>
  <c r="S956" i="2"/>
  <c r="R957" i="2"/>
  <c r="S957" i="2"/>
  <c r="R958" i="2"/>
  <c r="S958" i="2"/>
  <c r="R959" i="2"/>
  <c r="S959" i="2"/>
  <c r="R960" i="2"/>
  <c r="S960" i="2"/>
  <c r="R961" i="2"/>
  <c r="S961" i="2"/>
  <c r="R962" i="2"/>
  <c r="S962" i="2"/>
  <c r="R963" i="2"/>
  <c r="S963" i="2"/>
  <c r="R964" i="2"/>
  <c r="S964" i="2"/>
  <c r="R965" i="2"/>
  <c r="S965" i="2"/>
  <c r="R966" i="2"/>
  <c r="S966" i="2"/>
  <c r="R967" i="2"/>
  <c r="S967" i="2"/>
  <c r="R968" i="2"/>
  <c r="S968" i="2"/>
  <c r="R969" i="2"/>
  <c r="S969" i="2"/>
  <c r="R970" i="2"/>
  <c r="S970" i="2"/>
  <c r="R971" i="2"/>
  <c r="S971" i="2"/>
  <c r="R972" i="2"/>
  <c r="S972" i="2"/>
  <c r="R973" i="2"/>
  <c r="S973" i="2"/>
  <c r="R974" i="2"/>
  <c r="S974" i="2"/>
  <c r="R975" i="2"/>
  <c r="S975" i="2"/>
  <c r="R976" i="2"/>
  <c r="S976" i="2"/>
  <c r="R977" i="2"/>
  <c r="S977" i="2"/>
  <c r="R978" i="2"/>
  <c r="S978" i="2"/>
  <c r="R979" i="2"/>
  <c r="S979" i="2"/>
  <c r="R980" i="2"/>
  <c r="S980" i="2"/>
  <c r="R981" i="2"/>
  <c r="S981" i="2"/>
  <c r="R982" i="2"/>
  <c r="S982" i="2"/>
  <c r="R983" i="2"/>
  <c r="S983" i="2"/>
  <c r="R984" i="2"/>
  <c r="S984" i="2"/>
  <c r="R985" i="2"/>
  <c r="S985" i="2"/>
  <c r="R986" i="2"/>
  <c r="S986" i="2"/>
  <c r="R987" i="2"/>
  <c r="S987" i="2"/>
  <c r="R988" i="2"/>
  <c r="S988" i="2"/>
  <c r="R989" i="2"/>
  <c r="S989" i="2"/>
  <c r="R990" i="2"/>
  <c r="S990" i="2"/>
  <c r="R991" i="2"/>
  <c r="S991" i="2"/>
  <c r="R992" i="2"/>
  <c r="S992" i="2"/>
  <c r="R993" i="2"/>
  <c r="S993" i="2"/>
  <c r="R994" i="2"/>
  <c r="S994" i="2"/>
  <c r="R995" i="2"/>
  <c r="S995" i="2"/>
  <c r="R996" i="2"/>
  <c r="S996" i="2"/>
  <c r="S947" i="2"/>
  <c r="R947" i="2"/>
  <c r="S946" i="2"/>
  <c r="R946" i="2"/>
  <c r="R881" i="2"/>
  <c r="S881" i="2"/>
  <c r="R882" i="2"/>
  <c r="S882" i="2"/>
  <c r="R883" i="2"/>
  <c r="S883" i="2"/>
  <c r="R884" i="2"/>
  <c r="S884" i="2"/>
  <c r="R885" i="2"/>
  <c r="S885" i="2"/>
  <c r="R886" i="2"/>
  <c r="S886" i="2"/>
  <c r="R887" i="2"/>
  <c r="S887" i="2"/>
  <c r="R888" i="2"/>
  <c r="S888" i="2"/>
  <c r="R889" i="2"/>
  <c r="S889" i="2"/>
  <c r="R890" i="2"/>
  <c r="S890" i="2"/>
  <c r="R891" i="2"/>
  <c r="S891" i="2"/>
  <c r="R892" i="2"/>
  <c r="S892" i="2"/>
  <c r="R893" i="2"/>
  <c r="S893" i="2"/>
  <c r="R894" i="2"/>
  <c r="S894" i="2"/>
  <c r="R895" i="2"/>
  <c r="S895" i="2"/>
  <c r="R896" i="2"/>
  <c r="S896" i="2"/>
  <c r="R897" i="2"/>
  <c r="S897" i="2"/>
  <c r="R898" i="2"/>
  <c r="S898" i="2"/>
  <c r="R899" i="2"/>
  <c r="S899" i="2"/>
  <c r="R900" i="2"/>
  <c r="S900" i="2"/>
  <c r="R901" i="2"/>
  <c r="S901" i="2"/>
  <c r="R902" i="2"/>
  <c r="S902" i="2"/>
  <c r="R903" i="2"/>
  <c r="S903" i="2"/>
  <c r="R904" i="2"/>
  <c r="S904" i="2"/>
  <c r="R905" i="2"/>
  <c r="S905" i="2"/>
  <c r="R906" i="2"/>
  <c r="S906" i="2"/>
  <c r="R907" i="2"/>
  <c r="S907" i="2"/>
  <c r="R908" i="2"/>
  <c r="S908" i="2"/>
  <c r="R909" i="2"/>
  <c r="S909" i="2"/>
  <c r="R910" i="2"/>
  <c r="S910" i="2"/>
  <c r="R911" i="2"/>
  <c r="S911" i="2"/>
  <c r="R912" i="2"/>
  <c r="S912" i="2"/>
  <c r="R913" i="2"/>
  <c r="S913" i="2"/>
  <c r="R914" i="2"/>
  <c r="S914" i="2"/>
  <c r="R915" i="2"/>
  <c r="S915" i="2"/>
  <c r="R916" i="2"/>
  <c r="S916" i="2"/>
  <c r="R917" i="2"/>
  <c r="S917" i="2"/>
  <c r="R918" i="2"/>
  <c r="S918" i="2"/>
  <c r="R919" i="2"/>
  <c r="S919" i="2"/>
  <c r="R920" i="2"/>
  <c r="S920" i="2"/>
  <c r="R921" i="2"/>
  <c r="S921" i="2"/>
  <c r="R922" i="2"/>
  <c r="S922" i="2"/>
  <c r="R923" i="2"/>
  <c r="S923" i="2"/>
  <c r="R924" i="2"/>
  <c r="S924" i="2"/>
  <c r="R925" i="2"/>
  <c r="S925" i="2"/>
  <c r="R926" i="2"/>
  <c r="S926" i="2"/>
  <c r="R927" i="2"/>
  <c r="S927" i="2"/>
  <c r="R928" i="2"/>
  <c r="S928" i="2"/>
  <c r="R929" i="2"/>
  <c r="S929" i="2"/>
  <c r="S880" i="2"/>
  <c r="R880" i="2"/>
  <c r="S879" i="2"/>
  <c r="R879" i="2"/>
  <c r="R814" i="2"/>
  <c r="S814" i="2"/>
  <c r="R815" i="2"/>
  <c r="S815" i="2"/>
  <c r="R816" i="2"/>
  <c r="S816" i="2"/>
  <c r="R817" i="2"/>
  <c r="S817" i="2"/>
  <c r="R818" i="2"/>
  <c r="S818" i="2"/>
  <c r="R819" i="2"/>
  <c r="S819" i="2"/>
  <c r="R820" i="2"/>
  <c r="S820" i="2"/>
  <c r="R821" i="2"/>
  <c r="S821" i="2"/>
  <c r="R822" i="2"/>
  <c r="S822" i="2"/>
  <c r="R823" i="2"/>
  <c r="S823" i="2"/>
  <c r="R824" i="2"/>
  <c r="S824" i="2"/>
  <c r="R825" i="2"/>
  <c r="S825" i="2"/>
  <c r="R826" i="2"/>
  <c r="S826" i="2"/>
  <c r="R827" i="2"/>
  <c r="S827" i="2"/>
  <c r="R828" i="2"/>
  <c r="S828" i="2"/>
  <c r="R829" i="2"/>
  <c r="S829" i="2"/>
  <c r="R830" i="2"/>
  <c r="S830" i="2"/>
  <c r="R831" i="2"/>
  <c r="S831" i="2"/>
  <c r="R832" i="2"/>
  <c r="S832" i="2"/>
  <c r="R833" i="2"/>
  <c r="S833" i="2"/>
  <c r="R834" i="2"/>
  <c r="S834" i="2"/>
  <c r="R835" i="2"/>
  <c r="S835" i="2"/>
  <c r="R836" i="2"/>
  <c r="S836" i="2"/>
  <c r="R837" i="2"/>
  <c r="S837" i="2"/>
  <c r="R838" i="2"/>
  <c r="S838" i="2"/>
  <c r="R839" i="2"/>
  <c r="S839" i="2"/>
  <c r="R840" i="2"/>
  <c r="S840" i="2"/>
  <c r="R841" i="2"/>
  <c r="S841" i="2"/>
  <c r="R842" i="2"/>
  <c r="S842" i="2"/>
  <c r="R843" i="2"/>
  <c r="S843" i="2"/>
  <c r="R844" i="2"/>
  <c r="S844" i="2"/>
  <c r="R845" i="2"/>
  <c r="S845" i="2"/>
  <c r="R846" i="2"/>
  <c r="S846" i="2"/>
  <c r="R847" i="2"/>
  <c r="S847" i="2"/>
  <c r="R848" i="2"/>
  <c r="S848" i="2"/>
  <c r="R849" i="2"/>
  <c r="S849" i="2"/>
  <c r="R850" i="2"/>
  <c r="S850" i="2"/>
  <c r="R851" i="2"/>
  <c r="S851" i="2"/>
  <c r="R852" i="2"/>
  <c r="S852" i="2"/>
  <c r="R853" i="2"/>
  <c r="S853" i="2"/>
  <c r="R854" i="2"/>
  <c r="S854" i="2"/>
  <c r="R855" i="2"/>
  <c r="S855" i="2"/>
  <c r="R856" i="2"/>
  <c r="S856" i="2"/>
  <c r="R857" i="2"/>
  <c r="S857" i="2"/>
  <c r="R858" i="2"/>
  <c r="S858" i="2"/>
  <c r="R859" i="2"/>
  <c r="S859" i="2"/>
  <c r="R860" i="2"/>
  <c r="S860" i="2"/>
  <c r="R861" i="2"/>
  <c r="S861" i="2"/>
  <c r="R862" i="2"/>
  <c r="S862" i="2"/>
  <c r="S813" i="2"/>
  <c r="R813" i="2"/>
  <c r="S812" i="2"/>
  <c r="R812" i="2"/>
  <c r="AF9" i="2"/>
  <c r="AF76" i="2"/>
  <c r="F63" i="20"/>
  <c r="AF10" i="2"/>
  <c r="AF77" i="2"/>
  <c r="F102" i="20"/>
  <c r="AF11" i="2"/>
  <c r="AF78" i="2"/>
  <c r="F141" i="20"/>
  <c r="AF12" i="2"/>
  <c r="AF79" i="2"/>
  <c r="F180" i="20"/>
  <c r="AF13" i="2"/>
  <c r="AF80" i="2"/>
  <c r="F219" i="20"/>
  <c r="AF14" i="2"/>
  <c r="AF81" i="2"/>
  <c r="F258" i="20"/>
  <c r="AF15" i="2"/>
  <c r="AF82" i="2"/>
  <c r="F297" i="20"/>
  <c r="AF16" i="2"/>
  <c r="AF83" i="2"/>
  <c r="F336" i="20"/>
  <c r="AF17" i="2"/>
  <c r="AF84" i="2"/>
  <c r="F375" i="20"/>
  <c r="AF18" i="2"/>
  <c r="AF85" i="2"/>
  <c r="F414" i="20"/>
  <c r="AF19" i="2"/>
  <c r="AF86" i="2"/>
  <c r="F453" i="20"/>
  <c r="AF20" i="2"/>
  <c r="M43" i="21" s="1"/>
  <c r="AF87" i="2"/>
  <c r="M44" i="21" s="1"/>
  <c r="F492" i="20"/>
  <c r="AF21" i="2"/>
  <c r="M46" i="21" s="1"/>
  <c r="AF88" i="2"/>
  <c r="M47" i="21" s="1"/>
  <c r="F531" i="20"/>
  <c r="AF22" i="2"/>
  <c r="M49" i="21" s="1"/>
  <c r="AF89" i="2"/>
  <c r="M50" i="21" s="1"/>
  <c r="F570" i="20"/>
  <c r="AF23" i="2"/>
  <c r="AF90" i="2"/>
  <c r="F609" i="20"/>
  <c r="AF24" i="2"/>
  <c r="AF91" i="2"/>
  <c r="F648" i="20"/>
  <c r="AF25" i="2"/>
  <c r="AF92" i="2"/>
  <c r="F687" i="20"/>
  <c r="AF26" i="2"/>
  <c r="M61" i="21" s="1"/>
  <c r="AF93" i="2"/>
  <c r="M62" i="21" s="1"/>
  <c r="F726" i="20"/>
  <c r="AF27" i="2"/>
  <c r="M64" i="21" s="1"/>
  <c r="AF94" i="2"/>
  <c r="M65" i="21" s="1"/>
  <c r="F765" i="20"/>
  <c r="AF28" i="2"/>
  <c r="M67" i="21" s="1"/>
  <c r="AF95" i="2"/>
  <c r="M68" i="21" s="1"/>
  <c r="F804" i="20"/>
  <c r="AF29" i="2"/>
  <c r="AF96" i="2"/>
  <c r="F843" i="20"/>
  <c r="AF30" i="2"/>
  <c r="AF97" i="2"/>
  <c r="F882" i="20"/>
  <c r="AF31" i="2"/>
  <c r="AF98" i="2"/>
  <c r="F921" i="20"/>
  <c r="AF32" i="2"/>
  <c r="AF99" i="2"/>
  <c r="F960" i="20"/>
  <c r="AF33" i="2"/>
  <c r="AF100" i="2"/>
  <c r="F999" i="20"/>
  <c r="AF34" i="2"/>
  <c r="AF101" i="2"/>
  <c r="F1038" i="20"/>
  <c r="AF35" i="2"/>
  <c r="M88" i="21" s="1"/>
  <c r="AF102" i="2"/>
  <c r="M89" i="21" s="1"/>
  <c r="F1077" i="20"/>
  <c r="AF36" i="2"/>
  <c r="M91" i="21" s="1"/>
  <c r="AF103" i="2"/>
  <c r="M92" i="21" s="1"/>
  <c r="F1116" i="20"/>
  <c r="AF37" i="2"/>
  <c r="M94" i="21" s="1"/>
  <c r="AF104" i="2"/>
  <c r="M95" i="21" s="1"/>
  <c r="F1155" i="20"/>
  <c r="AF38" i="2"/>
  <c r="M97" i="21" s="1"/>
  <c r="AF105" i="2"/>
  <c r="M98" i="21" s="1"/>
  <c r="F1194" i="20"/>
  <c r="AF39" i="2"/>
  <c r="M100" i="21" s="1"/>
  <c r="AF106" i="2"/>
  <c r="M101" i="21" s="1"/>
  <c r="F1233" i="20"/>
  <c r="AF40" i="2"/>
  <c r="M103" i="21" s="1"/>
  <c r="AF107" i="2"/>
  <c r="M104" i="21" s="1"/>
  <c r="F1272" i="20"/>
  <c r="AF41" i="2"/>
  <c r="AF108" i="2"/>
  <c r="F1311" i="20"/>
  <c r="AF42" i="2"/>
  <c r="AF109" i="2"/>
  <c r="F1350" i="20"/>
  <c r="AF43" i="2"/>
  <c r="AF110" i="2"/>
  <c r="F1389" i="20"/>
  <c r="AF44" i="2"/>
  <c r="AF111" i="2"/>
  <c r="F1428" i="20"/>
  <c r="AF45" i="2"/>
  <c r="AF112" i="2"/>
  <c r="F1467" i="20"/>
  <c r="AF46" i="2"/>
  <c r="AF113" i="2"/>
  <c r="F1506" i="20"/>
  <c r="AF47" i="2"/>
  <c r="AF114" i="2"/>
  <c r="F1545" i="20"/>
  <c r="AF48" i="2"/>
  <c r="AF115" i="2"/>
  <c r="F1584" i="20"/>
  <c r="AF49" i="2"/>
  <c r="AF116" i="2"/>
  <c r="F1623" i="20"/>
  <c r="AF50" i="2"/>
  <c r="AF117" i="2"/>
  <c r="F1662" i="20"/>
  <c r="AF51" i="2"/>
  <c r="AF118" i="2"/>
  <c r="F1701" i="20"/>
  <c r="AF52" i="2"/>
  <c r="AF119" i="2"/>
  <c r="F1740" i="20"/>
  <c r="AF120" i="2"/>
  <c r="F1779" i="20"/>
  <c r="AF121" i="2"/>
  <c r="F1818" i="20"/>
  <c r="AF122" i="2"/>
  <c r="F1857" i="20"/>
  <c r="AF123" i="2"/>
  <c r="F1896" i="20"/>
  <c r="AF124" i="2"/>
  <c r="F24" i="20"/>
  <c r="AF75" i="2"/>
  <c r="AF8" i="2"/>
  <c r="S745" i="2"/>
  <c r="R745" i="2"/>
  <c r="R680" i="2"/>
  <c r="AE9" i="2" s="1"/>
  <c r="S680" i="2"/>
  <c r="AE76" i="2" s="1"/>
  <c r="F62" i="20"/>
  <c r="R681" i="2"/>
  <c r="AE10" i="2" s="1"/>
  <c r="S681" i="2"/>
  <c r="AE77" i="2" s="1"/>
  <c r="F101" i="20"/>
  <c r="R682" i="2"/>
  <c r="AE11" i="2" s="1"/>
  <c r="S682" i="2"/>
  <c r="AE78" i="2" s="1"/>
  <c r="F140" i="20"/>
  <c r="R683" i="2"/>
  <c r="AE12" i="2" s="1"/>
  <c r="S683" i="2"/>
  <c r="AE79" i="2" s="1"/>
  <c r="F179" i="20"/>
  <c r="R684" i="2"/>
  <c r="AE13" i="2" s="1"/>
  <c r="S684" i="2"/>
  <c r="AE80" i="2" s="1"/>
  <c r="F218" i="20"/>
  <c r="R685" i="2"/>
  <c r="AE14" i="2" s="1"/>
  <c r="S685" i="2"/>
  <c r="AE81" i="2" s="1"/>
  <c r="F257" i="20"/>
  <c r="R686" i="2"/>
  <c r="AE15" i="2" s="1"/>
  <c r="S686" i="2"/>
  <c r="AE82" i="2" s="1"/>
  <c r="F296" i="20"/>
  <c r="R687" i="2"/>
  <c r="AE16" i="2" s="1"/>
  <c r="S687" i="2"/>
  <c r="AE83" i="2" s="1"/>
  <c r="F335" i="20"/>
  <c r="R688" i="2"/>
  <c r="AE17" i="2" s="1"/>
  <c r="S688" i="2"/>
  <c r="AE84" i="2" s="1"/>
  <c r="F374" i="20"/>
  <c r="R689" i="2"/>
  <c r="AE18" i="2" s="1"/>
  <c r="S689" i="2"/>
  <c r="AE85" i="2" s="1"/>
  <c r="F413" i="20"/>
  <c r="R690" i="2"/>
  <c r="AE19" i="2" s="1"/>
  <c r="S690" i="2"/>
  <c r="AE86" i="2" s="1"/>
  <c r="F452" i="20"/>
  <c r="R691" i="2"/>
  <c r="AE20" i="2" s="1"/>
  <c r="L43" i="21" s="1"/>
  <c r="S691" i="2"/>
  <c r="AE87" i="2" s="1"/>
  <c r="L44" i="21" s="1"/>
  <c r="F491" i="20"/>
  <c r="R692" i="2"/>
  <c r="AE21" i="2" s="1"/>
  <c r="L46" i="21" s="1"/>
  <c r="S692" i="2"/>
  <c r="AE88" i="2" s="1"/>
  <c r="L47" i="21" s="1"/>
  <c r="F530" i="20"/>
  <c r="R693" i="2"/>
  <c r="AE22" i="2" s="1"/>
  <c r="L49" i="21" s="1"/>
  <c r="S693" i="2"/>
  <c r="AE89" i="2" s="1"/>
  <c r="L50" i="21" s="1"/>
  <c r="F569" i="20"/>
  <c r="R694" i="2"/>
  <c r="AE23" i="2" s="1"/>
  <c r="S694" i="2"/>
  <c r="AE90" i="2" s="1"/>
  <c r="F608" i="20"/>
  <c r="R695" i="2"/>
  <c r="AE24" i="2" s="1"/>
  <c r="S695" i="2"/>
  <c r="AE91" i="2" s="1"/>
  <c r="F647" i="20"/>
  <c r="R696" i="2"/>
  <c r="AE25" i="2" s="1"/>
  <c r="S696" i="2"/>
  <c r="AE92" i="2" s="1"/>
  <c r="F686" i="20"/>
  <c r="R697" i="2"/>
  <c r="AE26" i="2" s="1"/>
  <c r="L61" i="21" s="1"/>
  <c r="S697" i="2"/>
  <c r="AE93" i="2" s="1"/>
  <c r="L62" i="21" s="1"/>
  <c r="F725" i="20"/>
  <c r="R698" i="2"/>
  <c r="AE27" i="2" s="1"/>
  <c r="L64" i="21" s="1"/>
  <c r="S698" i="2"/>
  <c r="AE94" i="2" s="1"/>
  <c r="L65" i="21" s="1"/>
  <c r="F764" i="20"/>
  <c r="R699" i="2"/>
  <c r="AE28" i="2" s="1"/>
  <c r="L67" i="21" s="1"/>
  <c r="S699" i="2"/>
  <c r="AE95" i="2" s="1"/>
  <c r="L68" i="21" s="1"/>
  <c r="F803" i="20"/>
  <c r="R700" i="2"/>
  <c r="AE29" i="2" s="1"/>
  <c r="S700" i="2"/>
  <c r="AE96" i="2" s="1"/>
  <c r="F842" i="20"/>
  <c r="R701" i="2"/>
  <c r="AE30" i="2" s="1"/>
  <c r="S701" i="2"/>
  <c r="AE97" i="2" s="1"/>
  <c r="F881" i="20"/>
  <c r="R702" i="2"/>
  <c r="AE31" i="2" s="1"/>
  <c r="S702" i="2"/>
  <c r="AE98" i="2" s="1"/>
  <c r="F920" i="20"/>
  <c r="R703" i="2"/>
  <c r="AE32" i="2" s="1"/>
  <c r="S703" i="2"/>
  <c r="AE99" i="2" s="1"/>
  <c r="F959" i="20"/>
  <c r="R704" i="2"/>
  <c r="AE33" i="2" s="1"/>
  <c r="S704" i="2"/>
  <c r="AE100" i="2" s="1"/>
  <c r="F998" i="20"/>
  <c r="R705" i="2"/>
  <c r="AE34" i="2" s="1"/>
  <c r="S705" i="2"/>
  <c r="AE101" i="2" s="1"/>
  <c r="F1037" i="20"/>
  <c r="R706" i="2"/>
  <c r="AE35" i="2" s="1"/>
  <c r="L88" i="21" s="1"/>
  <c r="S706" i="2"/>
  <c r="AE102" i="2" s="1"/>
  <c r="L89" i="21" s="1"/>
  <c r="F1076" i="20"/>
  <c r="R707" i="2"/>
  <c r="AE36" i="2" s="1"/>
  <c r="L91" i="21" s="1"/>
  <c r="S707" i="2"/>
  <c r="AE103" i="2" s="1"/>
  <c r="L92" i="21" s="1"/>
  <c r="F1115" i="20"/>
  <c r="R708" i="2"/>
  <c r="AE37" i="2" s="1"/>
  <c r="L94" i="21" s="1"/>
  <c r="S708" i="2"/>
  <c r="AE104" i="2" s="1"/>
  <c r="L95" i="21" s="1"/>
  <c r="F1154" i="20"/>
  <c r="R709" i="2"/>
  <c r="AE38" i="2" s="1"/>
  <c r="L97" i="21" s="1"/>
  <c r="S709" i="2"/>
  <c r="AE105" i="2" s="1"/>
  <c r="L98" i="21" s="1"/>
  <c r="F1193" i="20"/>
  <c r="R710" i="2"/>
  <c r="AE39" i="2" s="1"/>
  <c r="L100" i="21" s="1"/>
  <c r="S710" i="2"/>
  <c r="AE106" i="2" s="1"/>
  <c r="L101" i="21" s="1"/>
  <c r="F1232" i="20"/>
  <c r="R711" i="2"/>
  <c r="AE40" i="2" s="1"/>
  <c r="L103" i="21" s="1"/>
  <c r="S711" i="2"/>
  <c r="AE107" i="2" s="1"/>
  <c r="L104" i="21" s="1"/>
  <c r="F1271" i="20"/>
  <c r="R712" i="2"/>
  <c r="AE41" i="2" s="1"/>
  <c r="S712" i="2"/>
  <c r="AE108" i="2" s="1"/>
  <c r="F1310" i="20"/>
  <c r="R713" i="2"/>
  <c r="AE42" i="2" s="1"/>
  <c r="S713" i="2"/>
  <c r="AE109" i="2" s="1"/>
  <c r="F1349" i="20"/>
  <c r="R714" i="2"/>
  <c r="AE43" i="2" s="1"/>
  <c r="S714" i="2"/>
  <c r="AE110" i="2" s="1"/>
  <c r="F1388" i="20"/>
  <c r="R715" i="2"/>
  <c r="AE44" i="2" s="1"/>
  <c r="S715" i="2"/>
  <c r="AE111" i="2" s="1"/>
  <c r="F1427" i="20"/>
  <c r="R716" i="2"/>
  <c r="AE45" i="2" s="1"/>
  <c r="S716" i="2"/>
  <c r="AE112" i="2" s="1"/>
  <c r="F1466" i="20"/>
  <c r="R717" i="2"/>
  <c r="AE46" i="2" s="1"/>
  <c r="S717" i="2"/>
  <c r="AE113" i="2" s="1"/>
  <c r="F1505" i="20"/>
  <c r="R718" i="2"/>
  <c r="AE47" i="2" s="1"/>
  <c r="S718" i="2"/>
  <c r="AE114" i="2" s="1"/>
  <c r="F1544" i="20"/>
  <c r="R719" i="2"/>
  <c r="AE48" i="2" s="1"/>
  <c r="S719" i="2"/>
  <c r="AE115" i="2" s="1"/>
  <c r="F1583" i="20"/>
  <c r="R720" i="2"/>
  <c r="AE49" i="2" s="1"/>
  <c r="S720" i="2"/>
  <c r="AE116" i="2" s="1"/>
  <c r="F1622" i="20"/>
  <c r="R721" i="2"/>
  <c r="AE50" i="2" s="1"/>
  <c r="S721" i="2"/>
  <c r="AE117" i="2" s="1"/>
  <c r="F1661" i="20"/>
  <c r="R722" i="2"/>
  <c r="AE51" i="2" s="1"/>
  <c r="S722" i="2"/>
  <c r="AE118" i="2" s="1"/>
  <c r="F1700" i="20"/>
  <c r="R723" i="2"/>
  <c r="AE52" i="2" s="1"/>
  <c r="S723" i="2"/>
  <c r="AE119" i="2" s="1"/>
  <c r="F1739" i="20"/>
  <c r="R724" i="2"/>
  <c r="AE53" i="2" s="1"/>
  <c r="S724" i="2"/>
  <c r="AE120" i="2" s="1"/>
  <c r="F1778" i="20"/>
  <c r="R725" i="2"/>
  <c r="AE54" i="2" s="1"/>
  <c r="S725" i="2"/>
  <c r="AE121" i="2" s="1"/>
  <c r="F1817" i="20"/>
  <c r="R726" i="2"/>
  <c r="AE55" i="2" s="1"/>
  <c r="S726" i="2"/>
  <c r="AE122" i="2" s="1"/>
  <c r="F1856" i="20"/>
  <c r="R727" i="2"/>
  <c r="AE56" i="2" s="1"/>
  <c r="S727" i="2"/>
  <c r="AE123" i="2" s="1"/>
  <c r="F1895" i="20"/>
  <c r="R728" i="2"/>
  <c r="AE57" i="2" s="1"/>
  <c r="S728" i="2"/>
  <c r="AE124" i="2" s="1"/>
  <c r="F23" i="20"/>
  <c r="S679" i="2"/>
  <c r="AE75" i="2" s="1"/>
  <c r="R679" i="2"/>
  <c r="AE8" i="2" s="1"/>
  <c r="S678" i="2"/>
  <c r="R678" i="2"/>
  <c r="R613" i="2"/>
  <c r="S613" i="2"/>
  <c r="F61" i="20"/>
  <c r="R614" i="2"/>
  <c r="S614" i="2"/>
  <c r="F100" i="20"/>
  <c r="R615" i="2"/>
  <c r="S615" i="2"/>
  <c r="F139" i="20"/>
  <c r="R616" i="2"/>
  <c r="S616" i="2"/>
  <c r="F178" i="20"/>
  <c r="R617" i="2"/>
  <c r="S617" i="2"/>
  <c r="F217" i="20"/>
  <c r="R618" i="2"/>
  <c r="S618" i="2"/>
  <c r="F256" i="20"/>
  <c r="R619" i="2"/>
  <c r="S619" i="2"/>
  <c r="F295" i="20"/>
  <c r="R620" i="2"/>
  <c r="S620" i="2"/>
  <c r="F334" i="20"/>
  <c r="R621" i="2"/>
  <c r="S621" i="2"/>
  <c r="F373" i="20"/>
  <c r="R622" i="2"/>
  <c r="S622" i="2"/>
  <c r="F412" i="20"/>
  <c r="R623" i="2"/>
  <c r="S623" i="2"/>
  <c r="F451" i="20"/>
  <c r="R624" i="2"/>
  <c r="S624" i="2"/>
  <c r="F490" i="20"/>
  <c r="R625" i="2"/>
  <c r="S625" i="2"/>
  <c r="F529" i="20"/>
  <c r="R626" i="2"/>
  <c r="S626" i="2"/>
  <c r="F568" i="20"/>
  <c r="R627" i="2"/>
  <c r="S627" i="2"/>
  <c r="F607" i="20"/>
  <c r="R628" i="2"/>
  <c r="S628" i="2"/>
  <c r="F646" i="20"/>
  <c r="R629" i="2"/>
  <c r="S629" i="2"/>
  <c r="F685" i="20"/>
  <c r="R630" i="2"/>
  <c r="S630" i="2"/>
  <c r="F724" i="20"/>
  <c r="R631" i="2"/>
  <c r="S631" i="2"/>
  <c r="F763" i="20"/>
  <c r="R632" i="2"/>
  <c r="S632" i="2"/>
  <c r="F802" i="20"/>
  <c r="R633" i="2"/>
  <c r="S633" i="2"/>
  <c r="F841" i="20"/>
  <c r="R634" i="2"/>
  <c r="S634" i="2"/>
  <c r="F880" i="20"/>
  <c r="R635" i="2"/>
  <c r="S635" i="2"/>
  <c r="F919" i="20"/>
  <c r="R636" i="2"/>
  <c r="S636" i="2"/>
  <c r="F958" i="20"/>
  <c r="R637" i="2"/>
  <c r="S637" i="2"/>
  <c r="F997" i="20"/>
  <c r="R638" i="2"/>
  <c r="S638" i="2"/>
  <c r="F1036" i="20"/>
  <c r="R639" i="2"/>
  <c r="S639" i="2"/>
  <c r="F1075" i="20"/>
  <c r="R640" i="2"/>
  <c r="S640" i="2"/>
  <c r="F1114" i="20"/>
  <c r="R641" i="2"/>
  <c r="S641" i="2"/>
  <c r="F1153" i="20"/>
  <c r="R642" i="2"/>
  <c r="S642" i="2"/>
  <c r="F1192" i="20"/>
  <c r="R643" i="2"/>
  <c r="S643" i="2"/>
  <c r="F1231" i="20"/>
  <c r="R644" i="2"/>
  <c r="S644" i="2"/>
  <c r="F1270" i="20"/>
  <c r="R645" i="2"/>
  <c r="S645" i="2"/>
  <c r="F1309" i="20"/>
  <c r="R646" i="2"/>
  <c r="S646" i="2"/>
  <c r="F1348" i="20"/>
  <c r="R647" i="2"/>
  <c r="S647" i="2"/>
  <c r="F1387" i="20"/>
  <c r="R648" i="2"/>
  <c r="S648" i="2"/>
  <c r="F1426" i="20"/>
  <c r="R649" i="2"/>
  <c r="S649" i="2"/>
  <c r="F1465" i="20"/>
  <c r="R650" i="2"/>
  <c r="S650" i="2"/>
  <c r="F1504" i="20"/>
  <c r="R651" i="2"/>
  <c r="S651" i="2"/>
  <c r="F1543" i="20"/>
  <c r="R652" i="2"/>
  <c r="S652" i="2"/>
  <c r="F1582" i="20"/>
  <c r="R653" i="2"/>
  <c r="S653" i="2"/>
  <c r="F1621" i="20"/>
  <c r="R654" i="2"/>
  <c r="S654" i="2"/>
  <c r="F1660" i="20"/>
  <c r="R655" i="2"/>
  <c r="S655" i="2"/>
  <c r="F1699" i="20"/>
  <c r="R656" i="2"/>
  <c r="S656" i="2"/>
  <c r="F1738" i="20"/>
  <c r="R657" i="2"/>
  <c r="S657" i="2"/>
  <c r="F1777" i="20"/>
  <c r="R658" i="2"/>
  <c r="S658" i="2"/>
  <c r="F1816" i="20"/>
  <c r="R659" i="2"/>
  <c r="S659" i="2"/>
  <c r="F1855" i="20"/>
  <c r="R660" i="2"/>
  <c r="S660" i="2"/>
  <c r="F1894" i="20"/>
  <c r="R661" i="2"/>
  <c r="S661" i="2"/>
  <c r="F22" i="20"/>
  <c r="S612" i="2"/>
  <c r="R612" i="2"/>
  <c r="S611" i="2"/>
  <c r="R611" i="2"/>
  <c r="R546" i="2"/>
  <c r="AD9" i="2" s="1"/>
  <c r="S546" i="2"/>
  <c r="AD76" i="2" s="1"/>
  <c r="F60" i="20"/>
  <c r="R547" i="2"/>
  <c r="AD10" i="2" s="1"/>
  <c r="S547" i="2"/>
  <c r="AD77" i="2" s="1"/>
  <c r="F99" i="20"/>
  <c r="R548" i="2"/>
  <c r="AD11" i="2" s="1"/>
  <c r="S548" i="2"/>
  <c r="AD78" i="2" s="1"/>
  <c r="F138" i="20"/>
  <c r="R549" i="2"/>
  <c r="AD12" i="2" s="1"/>
  <c r="S549" i="2"/>
  <c r="AD79" i="2" s="1"/>
  <c r="F177" i="20"/>
  <c r="R550" i="2"/>
  <c r="AD13" i="2" s="1"/>
  <c r="S550" i="2"/>
  <c r="AD80" i="2" s="1"/>
  <c r="F216" i="20"/>
  <c r="R551" i="2"/>
  <c r="AD14" i="2" s="1"/>
  <c r="S551" i="2"/>
  <c r="AD81" i="2" s="1"/>
  <c r="F255" i="20"/>
  <c r="R552" i="2"/>
  <c r="AD15" i="2" s="1"/>
  <c r="S552" i="2"/>
  <c r="AD82" i="2" s="1"/>
  <c r="F294" i="20"/>
  <c r="R553" i="2"/>
  <c r="AD16" i="2" s="1"/>
  <c r="S553" i="2"/>
  <c r="AD83" i="2" s="1"/>
  <c r="F333" i="20"/>
  <c r="R554" i="2"/>
  <c r="AD17" i="2" s="1"/>
  <c r="S554" i="2"/>
  <c r="AD84" i="2" s="1"/>
  <c r="F372" i="20"/>
  <c r="R555" i="2"/>
  <c r="AD18" i="2" s="1"/>
  <c r="S555" i="2"/>
  <c r="AD85" i="2" s="1"/>
  <c r="F411" i="20"/>
  <c r="R556" i="2"/>
  <c r="AD19" i="2" s="1"/>
  <c r="S556" i="2"/>
  <c r="AD86" i="2" s="1"/>
  <c r="F450" i="20"/>
  <c r="R557" i="2"/>
  <c r="AD20" i="2" s="1"/>
  <c r="K43" i="21" s="1"/>
  <c r="S557" i="2"/>
  <c r="AD87" i="2" s="1"/>
  <c r="K44" i="21" s="1"/>
  <c r="F489" i="20"/>
  <c r="R558" i="2"/>
  <c r="AD21" i="2" s="1"/>
  <c r="K46" i="21" s="1"/>
  <c r="S558" i="2"/>
  <c r="AD88" i="2" s="1"/>
  <c r="K47" i="21" s="1"/>
  <c r="F528" i="20"/>
  <c r="R559" i="2"/>
  <c r="AD22" i="2" s="1"/>
  <c r="K49" i="21" s="1"/>
  <c r="S559" i="2"/>
  <c r="AD89" i="2" s="1"/>
  <c r="K50" i="21" s="1"/>
  <c r="F567" i="20"/>
  <c r="R560" i="2"/>
  <c r="AD23" i="2" s="1"/>
  <c r="S560" i="2"/>
  <c r="AD90" i="2" s="1"/>
  <c r="F606" i="20"/>
  <c r="R561" i="2"/>
  <c r="AD24" i="2" s="1"/>
  <c r="S561" i="2"/>
  <c r="AD91" i="2" s="1"/>
  <c r="F645" i="20"/>
  <c r="R562" i="2"/>
  <c r="AD25" i="2" s="1"/>
  <c r="S562" i="2"/>
  <c r="AD92" i="2" s="1"/>
  <c r="F684" i="20"/>
  <c r="R563" i="2"/>
  <c r="AD26" i="2" s="1"/>
  <c r="K61" i="21" s="1"/>
  <c r="S563" i="2"/>
  <c r="AD93" i="2" s="1"/>
  <c r="K62" i="21" s="1"/>
  <c r="F723" i="20"/>
  <c r="R564" i="2"/>
  <c r="AD27" i="2" s="1"/>
  <c r="K64" i="21" s="1"/>
  <c r="S564" i="2"/>
  <c r="AD94" i="2" s="1"/>
  <c r="K65" i="21" s="1"/>
  <c r="F762" i="20"/>
  <c r="R565" i="2"/>
  <c r="AD28" i="2" s="1"/>
  <c r="K67" i="21" s="1"/>
  <c r="S565" i="2"/>
  <c r="AD95" i="2" s="1"/>
  <c r="K68" i="21" s="1"/>
  <c r="F801" i="20"/>
  <c r="R566" i="2"/>
  <c r="AD29" i="2" s="1"/>
  <c r="S566" i="2"/>
  <c r="AD96" i="2" s="1"/>
  <c r="F840" i="20"/>
  <c r="R567" i="2"/>
  <c r="AD30" i="2" s="1"/>
  <c r="S567" i="2"/>
  <c r="AD97" i="2" s="1"/>
  <c r="F879" i="20"/>
  <c r="R568" i="2"/>
  <c r="AD31" i="2" s="1"/>
  <c r="S568" i="2"/>
  <c r="AD98" i="2" s="1"/>
  <c r="F918" i="20"/>
  <c r="R569" i="2"/>
  <c r="AD32" i="2" s="1"/>
  <c r="S569" i="2"/>
  <c r="AD99" i="2" s="1"/>
  <c r="F957" i="20"/>
  <c r="R570" i="2"/>
  <c r="AD33" i="2" s="1"/>
  <c r="S570" i="2"/>
  <c r="AD100" i="2" s="1"/>
  <c r="F996" i="20"/>
  <c r="R571" i="2"/>
  <c r="AD34" i="2" s="1"/>
  <c r="S571" i="2"/>
  <c r="AD101" i="2" s="1"/>
  <c r="F1035" i="20"/>
  <c r="R572" i="2"/>
  <c r="AD35" i="2" s="1"/>
  <c r="K88" i="21" s="1"/>
  <c r="S572" i="2"/>
  <c r="AD102" i="2" s="1"/>
  <c r="K89" i="21" s="1"/>
  <c r="F1074" i="20"/>
  <c r="R573" i="2"/>
  <c r="AD36" i="2" s="1"/>
  <c r="K91" i="21" s="1"/>
  <c r="S573" i="2"/>
  <c r="AD103" i="2" s="1"/>
  <c r="K92" i="21" s="1"/>
  <c r="F1113" i="20"/>
  <c r="R574" i="2"/>
  <c r="AD37" i="2" s="1"/>
  <c r="K94" i="21" s="1"/>
  <c r="S574" i="2"/>
  <c r="AD104" i="2" s="1"/>
  <c r="K95" i="21" s="1"/>
  <c r="F1152" i="20"/>
  <c r="R575" i="2"/>
  <c r="AD38" i="2" s="1"/>
  <c r="K97" i="21" s="1"/>
  <c r="S575" i="2"/>
  <c r="AD105" i="2" s="1"/>
  <c r="K98" i="21" s="1"/>
  <c r="F1191" i="20"/>
  <c r="R576" i="2"/>
  <c r="AD39" i="2" s="1"/>
  <c r="K100" i="21" s="1"/>
  <c r="S576" i="2"/>
  <c r="AD106" i="2" s="1"/>
  <c r="K101" i="21" s="1"/>
  <c r="F1230" i="20"/>
  <c r="R577" i="2"/>
  <c r="AD40" i="2" s="1"/>
  <c r="K103" i="21" s="1"/>
  <c r="S577" i="2"/>
  <c r="AD107" i="2" s="1"/>
  <c r="K104" i="21" s="1"/>
  <c r="F1269" i="20"/>
  <c r="R578" i="2"/>
  <c r="AD41" i="2" s="1"/>
  <c r="S578" i="2"/>
  <c r="AD108" i="2" s="1"/>
  <c r="F1308" i="20"/>
  <c r="R579" i="2"/>
  <c r="AD42" i="2" s="1"/>
  <c r="S579" i="2"/>
  <c r="AD109" i="2" s="1"/>
  <c r="F1347" i="20"/>
  <c r="R580" i="2"/>
  <c r="AD43" i="2" s="1"/>
  <c r="S580" i="2"/>
  <c r="AD110" i="2" s="1"/>
  <c r="F1386" i="20"/>
  <c r="R581" i="2"/>
  <c r="AD44" i="2" s="1"/>
  <c r="S581" i="2"/>
  <c r="AD111" i="2" s="1"/>
  <c r="F1425" i="20"/>
  <c r="R582" i="2"/>
  <c r="AD45" i="2" s="1"/>
  <c r="S582" i="2"/>
  <c r="AD112" i="2" s="1"/>
  <c r="F1464" i="20"/>
  <c r="R583" i="2"/>
  <c r="AD46" i="2" s="1"/>
  <c r="S583" i="2"/>
  <c r="AD113" i="2" s="1"/>
  <c r="F1503" i="20"/>
  <c r="R584" i="2"/>
  <c r="AD47" i="2" s="1"/>
  <c r="S584" i="2"/>
  <c r="AD114" i="2" s="1"/>
  <c r="F1542" i="20"/>
  <c r="R585" i="2"/>
  <c r="AD48" i="2" s="1"/>
  <c r="S585" i="2"/>
  <c r="AD115" i="2" s="1"/>
  <c r="F1581" i="20"/>
  <c r="R586" i="2"/>
  <c r="AD49" i="2" s="1"/>
  <c r="S586" i="2"/>
  <c r="AD116" i="2" s="1"/>
  <c r="F1620" i="20"/>
  <c r="R587" i="2"/>
  <c r="AD50" i="2" s="1"/>
  <c r="S587" i="2"/>
  <c r="AD117" i="2" s="1"/>
  <c r="F1659" i="20"/>
  <c r="R588" i="2"/>
  <c r="AD51" i="2" s="1"/>
  <c r="S588" i="2"/>
  <c r="AD118" i="2" s="1"/>
  <c r="F1698" i="20"/>
  <c r="R589" i="2"/>
  <c r="AD52" i="2" s="1"/>
  <c r="S589" i="2"/>
  <c r="AD119" i="2" s="1"/>
  <c r="F1737" i="20"/>
  <c r="R590" i="2"/>
  <c r="AD53" i="2" s="1"/>
  <c r="S590" i="2"/>
  <c r="AD120" i="2" s="1"/>
  <c r="F1776" i="20"/>
  <c r="R591" i="2"/>
  <c r="AD54" i="2" s="1"/>
  <c r="S591" i="2"/>
  <c r="AD121" i="2" s="1"/>
  <c r="F1815" i="20"/>
  <c r="R592" i="2"/>
  <c r="AD55" i="2" s="1"/>
  <c r="S592" i="2"/>
  <c r="AD122" i="2" s="1"/>
  <c r="F1854" i="20"/>
  <c r="R593" i="2"/>
  <c r="AD56" i="2" s="1"/>
  <c r="S593" i="2"/>
  <c r="AD123" i="2" s="1"/>
  <c r="F1893" i="20"/>
  <c r="R594" i="2"/>
  <c r="AD57" i="2" s="1"/>
  <c r="S594" i="2"/>
  <c r="AD124" i="2" s="1"/>
  <c r="F21" i="20"/>
  <c r="S545" i="2"/>
  <c r="AD75" i="2" s="1"/>
  <c r="R545" i="2"/>
  <c r="AD8" i="2" s="1"/>
  <c r="S544" i="2"/>
  <c r="R544" i="2"/>
  <c r="R479" i="2"/>
  <c r="S479" i="2"/>
  <c r="F59" i="20"/>
  <c r="R480" i="2"/>
  <c r="S480" i="2"/>
  <c r="F98" i="20"/>
  <c r="R481" i="2"/>
  <c r="S481" i="2"/>
  <c r="F137" i="20"/>
  <c r="R482" i="2"/>
  <c r="S482" i="2"/>
  <c r="F176" i="20"/>
  <c r="R483" i="2"/>
  <c r="S483" i="2"/>
  <c r="F215" i="20"/>
  <c r="R484" i="2"/>
  <c r="S484" i="2"/>
  <c r="F254" i="20"/>
  <c r="R485" i="2"/>
  <c r="S485" i="2"/>
  <c r="F293" i="20"/>
  <c r="R486" i="2"/>
  <c r="S486" i="2"/>
  <c r="F332" i="20"/>
  <c r="R487" i="2"/>
  <c r="S487" i="2"/>
  <c r="F371" i="20"/>
  <c r="R488" i="2"/>
  <c r="S488" i="2"/>
  <c r="F410" i="20"/>
  <c r="R489" i="2"/>
  <c r="S489" i="2"/>
  <c r="F449" i="20"/>
  <c r="R490" i="2"/>
  <c r="S490" i="2"/>
  <c r="F488" i="20"/>
  <c r="R491" i="2"/>
  <c r="S491" i="2"/>
  <c r="F527" i="20"/>
  <c r="R492" i="2"/>
  <c r="S492" i="2"/>
  <c r="F566" i="20"/>
  <c r="R493" i="2"/>
  <c r="S493" i="2"/>
  <c r="F605" i="20"/>
  <c r="R494" i="2"/>
  <c r="S494" i="2"/>
  <c r="F644" i="20"/>
  <c r="R495" i="2"/>
  <c r="S495" i="2"/>
  <c r="F683" i="20"/>
  <c r="R496" i="2"/>
  <c r="S496" i="2"/>
  <c r="F722" i="20"/>
  <c r="R497" i="2"/>
  <c r="S497" i="2"/>
  <c r="F761" i="20"/>
  <c r="R498" i="2"/>
  <c r="S498" i="2"/>
  <c r="F800" i="20"/>
  <c r="R499" i="2"/>
  <c r="S499" i="2"/>
  <c r="F839" i="20"/>
  <c r="R500" i="2"/>
  <c r="S500" i="2"/>
  <c r="F878" i="20"/>
  <c r="R501" i="2"/>
  <c r="S501" i="2"/>
  <c r="F917" i="20"/>
  <c r="R502" i="2"/>
  <c r="S502" i="2"/>
  <c r="F956" i="20"/>
  <c r="R503" i="2"/>
  <c r="S503" i="2"/>
  <c r="F995" i="20"/>
  <c r="R504" i="2"/>
  <c r="S504" i="2"/>
  <c r="F1034" i="20"/>
  <c r="R505" i="2"/>
  <c r="S505" i="2"/>
  <c r="F1073" i="20"/>
  <c r="R506" i="2"/>
  <c r="S506" i="2"/>
  <c r="F1112" i="20"/>
  <c r="R507" i="2"/>
  <c r="S507" i="2"/>
  <c r="F1151" i="20"/>
  <c r="R508" i="2"/>
  <c r="S508" i="2"/>
  <c r="F1190" i="20"/>
  <c r="R509" i="2"/>
  <c r="S509" i="2"/>
  <c r="F1229" i="20"/>
  <c r="R510" i="2"/>
  <c r="S510" i="2"/>
  <c r="F1268" i="20"/>
  <c r="R511" i="2"/>
  <c r="S511" i="2"/>
  <c r="F1307" i="20"/>
  <c r="R512" i="2"/>
  <c r="S512" i="2"/>
  <c r="F1346" i="20"/>
  <c r="R513" i="2"/>
  <c r="S513" i="2"/>
  <c r="F1385" i="20"/>
  <c r="R514" i="2"/>
  <c r="S514" i="2"/>
  <c r="F1424" i="20"/>
  <c r="R515" i="2"/>
  <c r="S515" i="2"/>
  <c r="F1463" i="20"/>
  <c r="R516" i="2"/>
  <c r="S516" i="2"/>
  <c r="F1502" i="20"/>
  <c r="R517" i="2"/>
  <c r="S517" i="2"/>
  <c r="F1541" i="20"/>
  <c r="R518" i="2"/>
  <c r="S518" i="2"/>
  <c r="F1580" i="20"/>
  <c r="R519" i="2"/>
  <c r="S519" i="2"/>
  <c r="F1619" i="20"/>
  <c r="R520" i="2"/>
  <c r="S520" i="2"/>
  <c r="F1658" i="20"/>
  <c r="R521" i="2"/>
  <c r="S521" i="2"/>
  <c r="F1697" i="20"/>
  <c r="R522" i="2"/>
  <c r="S522" i="2"/>
  <c r="F1736" i="20"/>
  <c r="R523" i="2"/>
  <c r="S523" i="2"/>
  <c r="F1775" i="20"/>
  <c r="R524" i="2"/>
  <c r="S524" i="2"/>
  <c r="F1814" i="20"/>
  <c r="R525" i="2"/>
  <c r="S525" i="2"/>
  <c r="F1853" i="20"/>
  <c r="R526" i="2"/>
  <c r="S526" i="2"/>
  <c r="F1892" i="20"/>
  <c r="R527" i="2"/>
  <c r="S527" i="2"/>
  <c r="F20" i="20"/>
  <c r="S478" i="2"/>
  <c r="R478" i="2"/>
  <c r="S477" i="2"/>
  <c r="R477" i="2"/>
  <c r="R412" i="2"/>
  <c r="AC9" i="2" s="1"/>
  <c r="S412" i="2"/>
  <c r="AC76" i="2" s="1"/>
  <c r="F58" i="20"/>
  <c r="R413" i="2"/>
  <c r="AC10" i="2" s="1"/>
  <c r="S413" i="2"/>
  <c r="AC77" i="2" s="1"/>
  <c r="F97" i="20"/>
  <c r="R414" i="2"/>
  <c r="AC11" i="2" s="1"/>
  <c r="S414" i="2"/>
  <c r="AC78" i="2" s="1"/>
  <c r="F136" i="20"/>
  <c r="R415" i="2"/>
  <c r="AC12" i="2" s="1"/>
  <c r="S415" i="2"/>
  <c r="AC79" i="2" s="1"/>
  <c r="F175" i="20"/>
  <c r="R416" i="2"/>
  <c r="AC13" i="2" s="1"/>
  <c r="S416" i="2"/>
  <c r="AC80" i="2" s="1"/>
  <c r="F214" i="20"/>
  <c r="R417" i="2"/>
  <c r="AC14" i="2" s="1"/>
  <c r="S417" i="2"/>
  <c r="AC81" i="2" s="1"/>
  <c r="F253" i="20"/>
  <c r="R418" i="2"/>
  <c r="AC15" i="2" s="1"/>
  <c r="S418" i="2"/>
  <c r="AC82" i="2" s="1"/>
  <c r="F292" i="20"/>
  <c r="R419" i="2"/>
  <c r="AC16" i="2" s="1"/>
  <c r="S419" i="2"/>
  <c r="AC83" i="2" s="1"/>
  <c r="F331" i="20"/>
  <c r="R420" i="2"/>
  <c r="AC17" i="2" s="1"/>
  <c r="S420" i="2"/>
  <c r="AC84" i="2" s="1"/>
  <c r="F370" i="20"/>
  <c r="R421" i="2"/>
  <c r="AC18" i="2" s="1"/>
  <c r="S421" i="2"/>
  <c r="AC85" i="2" s="1"/>
  <c r="F409" i="20"/>
  <c r="R422" i="2"/>
  <c r="AC19" i="2" s="1"/>
  <c r="S422" i="2"/>
  <c r="AC86" i="2" s="1"/>
  <c r="F448" i="20"/>
  <c r="R423" i="2"/>
  <c r="AC20" i="2" s="1"/>
  <c r="J43" i="21" s="1"/>
  <c r="S423" i="2"/>
  <c r="AC87" i="2" s="1"/>
  <c r="J44" i="21" s="1"/>
  <c r="F487" i="20"/>
  <c r="R424" i="2"/>
  <c r="AC21" i="2" s="1"/>
  <c r="J46" i="21" s="1"/>
  <c r="S424" i="2"/>
  <c r="AC88" i="2" s="1"/>
  <c r="J47" i="21" s="1"/>
  <c r="F526" i="20"/>
  <c r="R425" i="2"/>
  <c r="AC22" i="2" s="1"/>
  <c r="J49" i="21" s="1"/>
  <c r="S425" i="2"/>
  <c r="AC89" i="2" s="1"/>
  <c r="J50" i="21" s="1"/>
  <c r="F565" i="20"/>
  <c r="R426" i="2"/>
  <c r="AC23" i="2" s="1"/>
  <c r="S426" i="2"/>
  <c r="AC90" i="2" s="1"/>
  <c r="F604" i="20"/>
  <c r="R427" i="2"/>
  <c r="AC24" i="2" s="1"/>
  <c r="S427" i="2"/>
  <c r="AC91" i="2" s="1"/>
  <c r="F643" i="20"/>
  <c r="R428" i="2"/>
  <c r="AC25" i="2" s="1"/>
  <c r="S428" i="2"/>
  <c r="AC92" i="2" s="1"/>
  <c r="F682" i="20"/>
  <c r="R429" i="2"/>
  <c r="AC26" i="2" s="1"/>
  <c r="J61" i="21" s="1"/>
  <c r="S429" i="2"/>
  <c r="AC93" i="2" s="1"/>
  <c r="J62" i="21" s="1"/>
  <c r="F721" i="20"/>
  <c r="R430" i="2"/>
  <c r="AC27" i="2" s="1"/>
  <c r="J64" i="21" s="1"/>
  <c r="S430" i="2"/>
  <c r="AC94" i="2" s="1"/>
  <c r="J65" i="21" s="1"/>
  <c r="F760" i="20"/>
  <c r="R431" i="2"/>
  <c r="AC28" i="2" s="1"/>
  <c r="J67" i="21" s="1"/>
  <c r="S431" i="2"/>
  <c r="AC95" i="2" s="1"/>
  <c r="J68" i="21" s="1"/>
  <c r="F799" i="20"/>
  <c r="R432" i="2"/>
  <c r="AC29" i="2" s="1"/>
  <c r="S432" i="2"/>
  <c r="AC96" i="2" s="1"/>
  <c r="F838" i="20"/>
  <c r="R433" i="2"/>
  <c r="AC30" i="2" s="1"/>
  <c r="S433" i="2"/>
  <c r="AC97" i="2" s="1"/>
  <c r="F877" i="20"/>
  <c r="R434" i="2"/>
  <c r="AC31" i="2" s="1"/>
  <c r="S434" i="2"/>
  <c r="AC98" i="2" s="1"/>
  <c r="F916" i="20"/>
  <c r="R435" i="2"/>
  <c r="AC32" i="2" s="1"/>
  <c r="S435" i="2"/>
  <c r="AC99" i="2" s="1"/>
  <c r="F955" i="20"/>
  <c r="R436" i="2"/>
  <c r="AC33" i="2" s="1"/>
  <c r="S436" i="2"/>
  <c r="AC100" i="2" s="1"/>
  <c r="F994" i="20"/>
  <c r="R437" i="2"/>
  <c r="AC34" i="2" s="1"/>
  <c r="S437" i="2"/>
  <c r="AC101" i="2" s="1"/>
  <c r="F1033" i="20"/>
  <c r="R438" i="2"/>
  <c r="AC35" i="2" s="1"/>
  <c r="J88" i="21" s="1"/>
  <c r="S438" i="2"/>
  <c r="AC102" i="2" s="1"/>
  <c r="J89" i="21" s="1"/>
  <c r="F1072" i="20"/>
  <c r="R439" i="2"/>
  <c r="AC36" i="2" s="1"/>
  <c r="J91" i="21" s="1"/>
  <c r="S439" i="2"/>
  <c r="AC103" i="2" s="1"/>
  <c r="J92" i="21" s="1"/>
  <c r="F1111" i="20"/>
  <c r="R440" i="2"/>
  <c r="AC37" i="2" s="1"/>
  <c r="J94" i="21" s="1"/>
  <c r="S440" i="2"/>
  <c r="AC104" i="2" s="1"/>
  <c r="J95" i="21" s="1"/>
  <c r="F1150" i="20"/>
  <c r="R441" i="2"/>
  <c r="AC38" i="2" s="1"/>
  <c r="J97" i="21" s="1"/>
  <c r="S441" i="2"/>
  <c r="AC105" i="2" s="1"/>
  <c r="J98" i="21" s="1"/>
  <c r="F1189" i="20"/>
  <c r="R442" i="2"/>
  <c r="AC39" i="2" s="1"/>
  <c r="J100" i="21" s="1"/>
  <c r="S442" i="2"/>
  <c r="AC106" i="2" s="1"/>
  <c r="J101" i="21" s="1"/>
  <c r="F1228" i="20"/>
  <c r="R443" i="2"/>
  <c r="AC40" i="2" s="1"/>
  <c r="J103" i="21" s="1"/>
  <c r="S443" i="2"/>
  <c r="AC107" i="2" s="1"/>
  <c r="J104" i="21" s="1"/>
  <c r="F1267" i="20"/>
  <c r="R444" i="2"/>
  <c r="AC41" i="2" s="1"/>
  <c r="S444" i="2"/>
  <c r="AC108" i="2" s="1"/>
  <c r="F1306" i="20"/>
  <c r="R445" i="2"/>
  <c r="AC42" i="2" s="1"/>
  <c r="S445" i="2"/>
  <c r="AC109" i="2" s="1"/>
  <c r="F1345" i="20"/>
  <c r="R446" i="2"/>
  <c r="AC43" i="2" s="1"/>
  <c r="S446" i="2"/>
  <c r="AC110" i="2" s="1"/>
  <c r="F1384" i="20"/>
  <c r="R447" i="2"/>
  <c r="AC44" i="2" s="1"/>
  <c r="S447" i="2"/>
  <c r="AC111" i="2" s="1"/>
  <c r="F1423" i="20"/>
  <c r="R448" i="2"/>
  <c r="AC45" i="2" s="1"/>
  <c r="S448" i="2"/>
  <c r="AC112" i="2" s="1"/>
  <c r="F1462" i="20"/>
  <c r="R449" i="2"/>
  <c r="AC46" i="2" s="1"/>
  <c r="S449" i="2"/>
  <c r="AC113" i="2" s="1"/>
  <c r="F1501" i="20"/>
  <c r="R450" i="2"/>
  <c r="AC47" i="2" s="1"/>
  <c r="S450" i="2"/>
  <c r="AC114" i="2" s="1"/>
  <c r="F1540" i="20"/>
  <c r="R451" i="2"/>
  <c r="AC48" i="2" s="1"/>
  <c r="S451" i="2"/>
  <c r="AC115" i="2" s="1"/>
  <c r="F1579" i="20"/>
  <c r="R452" i="2"/>
  <c r="AC49" i="2" s="1"/>
  <c r="S452" i="2"/>
  <c r="AC116" i="2" s="1"/>
  <c r="F1618" i="20"/>
  <c r="R453" i="2"/>
  <c r="AC50" i="2" s="1"/>
  <c r="S453" i="2"/>
  <c r="AC117" i="2" s="1"/>
  <c r="F1657" i="20"/>
  <c r="R454" i="2"/>
  <c r="AC51" i="2" s="1"/>
  <c r="S454" i="2"/>
  <c r="AC118" i="2" s="1"/>
  <c r="F1696" i="20"/>
  <c r="R455" i="2"/>
  <c r="AC52" i="2" s="1"/>
  <c r="S455" i="2"/>
  <c r="AC119" i="2" s="1"/>
  <c r="F1735" i="20"/>
  <c r="R456" i="2"/>
  <c r="AC53" i="2" s="1"/>
  <c r="S456" i="2"/>
  <c r="AC120" i="2" s="1"/>
  <c r="F1774" i="20"/>
  <c r="R457" i="2"/>
  <c r="AC54" i="2" s="1"/>
  <c r="S457" i="2"/>
  <c r="AC121" i="2" s="1"/>
  <c r="F1813" i="20"/>
  <c r="R458" i="2"/>
  <c r="AC55" i="2" s="1"/>
  <c r="S458" i="2"/>
  <c r="AC122" i="2" s="1"/>
  <c r="F1852" i="20"/>
  <c r="R459" i="2"/>
  <c r="AC56" i="2" s="1"/>
  <c r="S459" i="2"/>
  <c r="AC123" i="2" s="1"/>
  <c r="F1891" i="20"/>
  <c r="R460" i="2"/>
  <c r="AC57" i="2" s="1"/>
  <c r="S460" i="2"/>
  <c r="AC124" i="2" s="1"/>
  <c r="F19" i="20"/>
  <c r="S411" i="2"/>
  <c r="AC75" i="2" s="1"/>
  <c r="R411" i="2"/>
  <c r="AC8" i="2" s="1"/>
  <c r="S410" i="2"/>
  <c r="R410" i="2"/>
  <c r="AA9" i="2"/>
  <c r="AA76" i="2"/>
  <c r="F56" i="20"/>
  <c r="AA10" i="2"/>
  <c r="AA77" i="2"/>
  <c r="F95" i="20"/>
  <c r="AA11" i="2"/>
  <c r="AA78" i="2"/>
  <c r="F134" i="20"/>
  <c r="AA12" i="2"/>
  <c r="AA79" i="2"/>
  <c r="F173" i="20"/>
  <c r="AA13" i="2"/>
  <c r="AA80" i="2"/>
  <c r="F212" i="20"/>
  <c r="AA14" i="2"/>
  <c r="AA81" i="2"/>
  <c r="F251" i="20"/>
  <c r="AA15" i="2"/>
  <c r="AA82" i="2"/>
  <c r="F290" i="20"/>
  <c r="AA16" i="2"/>
  <c r="AA83" i="2"/>
  <c r="F329" i="20"/>
  <c r="AA17" i="2"/>
  <c r="AA84" i="2"/>
  <c r="F368" i="20"/>
  <c r="AA18" i="2"/>
  <c r="AA85" i="2"/>
  <c r="F407" i="20"/>
  <c r="AA19" i="2"/>
  <c r="AA86" i="2"/>
  <c r="F446" i="20"/>
  <c r="AA20" i="2"/>
  <c r="H43" i="21" s="1"/>
  <c r="AA87" i="2"/>
  <c r="H44" i="21" s="1"/>
  <c r="F485" i="20"/>
  <c r="AA21" i="2"/>
  <c r="H46" i="21" s="1"/>
  <c r="AA88" i="2"/>
  <c r="H47" i="21" s="1"/>
  <c r="F524" i="20"/>
  <c r="AA22" i="2"/>
  <c r="H49" i="21" s="1"/>
  <c r="AA89" i="2"/>
  <c r="H50" i="21" s="1"/>
  <c r="F563" i="20"/>
  <c r="AA23" i="2"/>
  <c r="AA90" i="2"/>
  <c r="F602" i="20"/>
  <c r="AA24" i="2"/>
  <c r="AA91" i="2"/>
  <c r="F641" i="20"/>
  <c r="AA25" i="2"/>
  <c r="AA92" i="2"/>
  <c r="F680" i="20"/>
  <c r="AA26" i="2"/>
  <c r="H61" i="21" s="1"/>
  <c r="AA93" i="2"/>
  <c r="H62" i="21" s="1"/>
  <c r="F719" i="20"/>
  <c r="AA27" i="2"/>
  <c r="H64" i="21" s="1"/>
  <c r="AA94" i="2"/>
  <c r="H65" i="21" s="1"/>
  <c r="F758" i="20"/>
  <c r="AA28" i="2"/>
  <c r="H67" i="21" s="1"/>
  <c r="AA95" i="2"/>
  <c r="H68" i="21" s="1"/>
  <c r="F797" i="20"/>
  <c r="AA29" i="2"/>
  <c r="AA96" i="2"/>
  <c r="F836" i="20"/>
  <c r="AA30" i="2"/>
  <c r="AA97" i="2"/>
  <c r="F875" i="20"/>
  <c r="AA31" i="2"/>
  <c r="AA98" i="2"/>
  <c r="F914" i="20"/>
  <c r="AA32" i="2"/>
  <c r="AA99" i="2"/>
  <c r="F953" i="20"/>
  <c r="AA33" i="2"/>
  <c r="AA100" i="2"/>
  <c r="F992" i="20"/>
  <c r="AA34" i="2"/>
  <c r="AA101" i="2"/>
  <c r="F1031" i="20"/>
  <c r="AA35" i="2"/>
  <c r="H88" i="21" s="1"/>
  <c r="AA102" i="2"/>
  <c r="H89" i="21" s="1"/>
  <c r="F1070" i="20"/>
  <c r="AA36" i="2"/>
  <c r="H91" i="21" s="1"/>
  <c r="AA103" i="2"/>
  <c r="H92" i="21" s="1"/>
  <c r="F1109" i="20"/>
  <c r="AA37" i="2"/>
  <c r="H94" i="21" s="1"/>
  <c r="AA104" i="2"/>
  <c r="H95" i="21" s="1"/>
  <c r="F1148" i="20"/>
  <c r="AA38" i="2"/>
  <c r="H97" i="21" s="1"/>
  <c r="AA105" i="2"/>
  <c r="H98" i="21" s="1"/>
  <c r="F1187" i="20"/>
  <c r="AA39" i="2"/>
  <c r="H100" i="21" s="1"/>
  <c r="AA106" i="2"/>
  <c r="H101" i="21" s="1"/>
  <c r="F1226" i="20"/>
  <c r="AA40" i="2"/>
  <c r="H103" i="21" s="1"/>
  <c r="AA107" i="2"/>
  <c r="H104" i="21" s="1"/>
  <c r="F1265" i="20"/>
  <c r="AA41" i="2"/>
  <c r="AA108" i="2"/>
  <c r="F1304" i="20"/>
  <c r="AA42" i="2"/>
  <c r="AA109" i="2"/>
  <c r="F1343" i="20"/>
  <c r="AA43" i="2"/>
  <c r="AA110" i="2"/>
  <c r="F1382" i="20"/>
  <c r="AA44" i="2"/>
  <c r="AA111" i="2"/>
  <c r="F1421" i="20"/>
  <c r="AA45" i="2"/>
  <c r="AA112" i="2"/>
  <c r="F1460" i="20"/>
  <c r="AA46" i="2"/>
  <c r="AA113" i="2"/>
  <c r="F1499" i="20"/>
  <c r="AA47" i="2"/>
  <c r="AA114" i="2"/>
  <c r="F1538" i="20"/>
  <c r="AA48" i="2"/>
  <c r="AA115" i="2"/>
  <c r="F1577" i="20"/>
  <c r="AA49" i="2"/>
  <c r="AA116" i="2"/>
  <c r="F1616" i="20"/>
  <c r="AA50" i="2"/>
  <c r="AA117" i="2"/>
  <c r="F1655" i="20"/>
  <c r="AA51" i="2"/>
  <c r="AA118" i="2"/>
  <c r="F1694" i="20"/>
  <c r="AA119" i="2"/>
  <c r="F1733" i="20"/>
  <c r="AA120" i="2"/>
  <c r="F1772" i="20"/>
  <c r="AA121" i="2"/>
  <c r="F1811" i="20"/>
  <c r="AA122" i="2"/>
  <c r="F1850" i="20"/>
  <c r="AA123" i="2"/>
  <c r="F1889" i="20"/>
  <c r="AA124" i="2"/>
  <c r="F17" i="20"/>
  <c r="S393" i="2"/>
  <c r="AB124" i="2" s="1"/>
  <c r="R393" i="2"/>
  <c r="AB57" i="2" s="1"/>
  <c r="F1890" i="20"/>
  <c r="S392" i="2"/>
  <c r="AB123" i="2" s="1"/>
  <c r="R392" i="2"/>
  <c r="AB56" i="2" s="1"/>
  <c r="F1851" i="20"/>
  <c r="S391" i="2"/>
  <c r="AB122" i="2" s="1"/>
  <c r="R391" i="2"/>
  <c r="AB55" i="2" s="1"/>
  <c r="F1812" i="20"/>
  <c r="S390" i="2"/>
  <c r="AB121" i="2" s="1"/>
  <c r="R390" i="2"/>
  <c r="AB54" i="2" s="1"/>
  <c r="F1773" i="20"/>
  <c r="S389" i="2"/>
  <c r="AB120" i="2" s="1"/>
  <c r="R389" i="2"/>
  <c r="AB53" i="2" s="1"/>
  <c r="F1734" i="20"/>
  <c r="S388" i="2"/>
  <c r="AB119" i="2" s="1"/>
  <c r="R388" i="2"/>
  <c r="AB52" i="2" s="1"/>
  <c r="F1695" i="20"/>
  <c r="S387" i="2"/>
  <c r="AB118" i="2" s="1"/>
  <c r="R387" i="2"/>
  <c r="AB51" i="2" s="1"/>
  <c r="F1656" i="20"/>
  <c r="S386" i="2"/>
  <c r="AB117" i="2" s="1"/>
  <c r="R386" i="2"/>
  <c r="AB50" i="2" s="1"/>
  <c r="F1617" i="20"/>
  <c r="S385" i="2"/>
  <c r="AB116" i="2" s="1"/>
  <c r="R385" i="2"/>
  <c r="AB49" i="2" s="1"/>
  <c r="F1578" i="20"/>
  <c r="S384" i="2"/>
  <c r="AB115" i="2" s="1"/>
  <c r="R384" i="2"/>
  <c r="AB48" i="2" s="1"/>
  <c r="F1539" i="20"/>
  <c r="S383" i="2"/>
  <c r="AB114" i="2" s="1"/>
  <c r="R383" i="2"/>
  <c r="AB47" i="2" s="1"/>
  <c r="F1500" i="20"/>
  <c r="S382" i="2"/>
  <c r="AB113" i="2" s="1"/>
  <c r="R382" i="2"/>
  <c r="AB46" i="2" s="1"/>
  <c r="F1461" i="20"/>
  <c r="S381" i="2"/>
  <c r="AB112" i="2" s="1"/>
  <c r="R381" i="2"/>
  <c r="AB45" i="2" s="1"/>
  <c r="F1422" i="20"/>
  <c r="S380" i="2"/>
  <c r="AB111" i="2" s="1"/>
  <c r="R380" i="2"/>
  <c r="AB44" i="2" s="1"/>
  <c r="F1383" i="20"/>
  <c r="S379" i="2"/>
  <c r="AB110" i="2" s="1"/>
  <c r="R379" i="2"/>
  <c r="AB43" i="2" s="1"/>
  <c r="F1344" i="20"/>
  <c r="S378" i="2"/>
  <c r="AB109" i="2" s="1"/>
  <c r="R378" i="2"/>
  <c r="AB42" i="2" s="1"/>
  <c r="F1305" i="20"/>
  <c r="S377" i="2"/>
  <c r="AB108" i="2" s="1"/>
  <c r="R377" i="2"/>
  <c r="AB41" i="2" s="1"/>
  <c r="F1266" i="20"/>
  <c r="S376" i="2"/>
  <c r="AB107" i="2" s="1"/>
  <c r="I104" i="21" s="1"/>
  <c r="R376" i="2"/>
  <c r="AB40" i="2" s="1"/>
  <c r="I103" i="21" s="1"/>
  <c r="F1227" i="20"/>
  <c r="S375" i="2"/>
  <c r="AB106" i="2" s="1"/>
  <c r="I101" i="21" s="1"/>
  <c r="R375" i="2"/>
  <c r="AB39" i="2" s="1"/>
  <c r="I100" i="21" s="1"/>
  <c r="F1188" i="20"/>
  <c r="S374" i="2"/>
  <c r="AB105" i="2" s="1"/>
  <c r="I98" i="21" s="1"/>
  <c r="R374" i="2"/>
  <c r="AB38" i="2" s="1"/>
  <c r="I97" i="21" s="1"/>
  <c r="F1149" i="20"/>
  <c r="S373" i="2"/>
  <c r="AB104" i="2" s="1"/>
  <c r="I95" i="21" s="1"/>
  <c r="R373" i="2"/>
  <c r="AB37" i="2" s="1"/>
  <c r="I94" i="21" s="1"/>
  <c r="F1110" i="20"/>
  <c r="S372" i="2"/>
  <c r="AB103" i="2" s="1"/>
  <c r="I92" i="21" s="1"/>
  <c r="R372" i="2"/>
  <c r="AB36" i="2" s="1"/>
  <c r="I91" i="21" s="1"/>
  <c r="F1071" i="20"/>
  <c r="S371" i="2"/>
  <c r="AB102" i="2" s="1"/>
  <c r="I89" i="21" s="1"/>
  <c r="R371" i="2"/>
  <c r="AB35" i="2" s="1"/>
  <c r="I88" i="21" s="1"/>
  <c r="F1032" i="20"/>
  <c r="S370" i="2"/>
  <c r="AB101" i="2" s="1"/>
  <c r="R370" i="2"/>
  <c r="AB34" i="2" s="1"/>
  <c r="F993" i="20"/>
  <c r="S369" i="2"/>
  <c r="AB100" i="2" s="1"/>
  <c r="R369" i="2"/>
  <c r="AB33" i="2" s="1"/>
  <c r="F954" i="20"/>
  <c r="S368" i="2"/>
  <c r="AB99" i="2" s="1"/>
  <c r="R368" i="2"/>
  <c r="AB32" i="2" s="1"/>
  <c r="F915" i="20"/>
  <c r="S367" i="2"/>
  <c r="AB98" i="2" s="1"/>
  <c r="R367" i="2"/>
  <c r="AB31" i="2" s="1"/>
  <c r="F876" i="20"/>
  <c r="S366" i="2"/>
  <c r="AB97" i="2" s="1"/>
  <c r="R366" i="2"/>
  <c r="AB30" i="2" s="1"/>
  <c r="F837" i="20"/>
  <c r="S365" i="2"/>
  <c r="AB96" i="2" s="1"/>
  <c r="R365" i="2"/>
  <c r="AB29" i="2" s="1"/>
  <c r="F798" i="20"/>
  <c r="S364" i="2"/>
  <c r="AB95" i="2" s="1"/>
  <c r="I68" i="21" s="1"/>
  <c r="R364" i="2"/>
  <c r="AB28" i="2" s="1"/>
  <c r="I67" i="21" s="1"/>
  <c r="F759" i="20"/>
  <c r="S363" i="2"/>
  <c r="AB94" i="2" s="1"/>
  <c r="I65" i="21" s="1"/>
  <c r="R363" i="2"/>
  <c r="AB27" i="2" s="1"/>
  <c r="I64" i="21" s="1"/>
  <c r="F720" i="20"/>
  <c r="S362" i="2"/>
  <c r="AB93" i="2" s="1"/>
  <c r="I62" i="21" s="1"/>
  <c r="R362" i="2"/>
  <c r="AB26" i="2" s="1"/>
  <c r="I61" i="21" s="1"/>
  <c r="F681" i="20"/>
  <c r="S361" i="2"/>
  <c r="AB92" i="2" s="1"/>
  <c r="R361" i="2"/>
  <c r="AB25" i="2" s="1"/>
  <c r="F642" i="20"/>
  <c r="S360" i="2"/>
  <c r="AB91" i="2" s="1"/>
  <c r="R360" i="2"/>
  <c r="AB24" i="2" s="1"/>
  <c r="F603" i="20"/>
  <c r="S359" i="2"/>
  <c r="AB90" i="2" s="1"/>
  <c r="R359" i="2"/>
  <c r="AB23" i="2" s="1"/>
  <c r="F564" i="20"/>
  <c r="S358" i="2"/>
  <c r="AB89" i="2" s="1"/>
  <c r="I50" i="21" s="1"/>
  <c r="R358" i="2"/>
  <c r="AB22" i="2" s="1"/>
  <c r="I49" i="21" s="1"/>
  <c r="F525" i="20"/>
  <c r="S357" i="2"/>
  <c r="AB88" i="2" s="1"/>
  <c r="I47" i="21" s="1"/>
  <c r="R357" i="2"/>
  <c r="AB21" i="2" s="1"/>
  <c r="I46" i="21" s="1"/>
  <c r="F486" i="20"/>
  <c r="S356" i="2"/>
  <c r="AB87" i="2" s="1"/>
  <c r="I44" i="21" s="1"/>
  <c r="R356" i="2"/>
  <c r="AB20" i="2" s="1"/>
  <c r="I43" i="21" s="1"/>
  <c r="F447" i="20"/>
  <c r="S355" i="2"/>
  <c r="AB86" i="2" s="1"/>
  <c r="R355" i="2"/>
  <c r="AB19" i="2" s="1"/>
  <c r="F408" i="20"/>
  <c r="S354" i="2"/>
  <c r="AB85" i="2" s="1"/>
  <c r="R354" i="2"/>
  <c r="AB18" i="2" s="1"/>
  <c r="F369" i="20"/>
  <c r="S353" i="2"/>
  <c r="AB84" i="2" s="1"/>
  <c r="R353" i="2"/>
  <c r="AB17" i="2" s="1"/>
  <c r="F330" i="20"/>
  <c r="S352" i="2"/>
  <c r="AB83" i="2" s="1"/>
  <c r="R352" i="2"/>
  <c r="AB16" i="2" s="1"/>
  <c r="F291" i="20"/>
  <c r="S351" i="2"/>
  <c r="AB82" i="2" s="1"/>
  <c r="R351" i="2"/>
  <c r="AB15" i="2" s="1"/>
  <c r="F252" i="20"/>
  <c r="S350" i="2"/>
  <c r="AB81" i="2" s="1"/>
  <c r="R350" i="2"/>
  <c r="AB14" i="2" s="1"/>
  <c r="F213" i="20"/>
  <c r="S349" i="2"/>
  <c r="AB80" i="2" s="1"/>
  <c r="R349" i="2"/>
  <c r="AB13" i="2" s="1"/>
  <c r="F174" i="20"/>
  <c r="S348" i="2"/>
  <c r="AB79" i="2" s="1"/>
  <c r="R348" i="2"/>
  <c r="AB12" i="2" s="1"/>
  <c r="F135" i="20"/>
  <c r="S347" i="2"/>
  <c r="AB78" i="2" s="1"/>
  <c r="R347" i="2"/>
  <c r="AB11" i="2" s="1"/>
  <c r="F96" i="20"/>
  <c r="S346" i="2"/>
  <c r="AB77" i="2" s="1"/>
  <c r="R346" i="2"/>
  <c r="AB10" i="2" s="1"/>
  <c r="F57" i="20"/>
  <c r="S345" i="2"/>
  <c r="AB76" i="2" s="1"/>
  <c r="R345" i="2"/>
  <c r="AB9" i="2" s="1"/>
  <c r="F18" i="20"/>
  <c r="S344" i="2"/>
  <c r="AB75" i="2" s="1"/>
  <c r="R344" i="2"/>
  <c r="AB8" i="2" s="1"/>
  <c r="S343" i="2"/>
  <c r="R343" i="2"/>
  <c r="S276" i="2"/>
  <c r="R276" i="2"/>
  <c r="R212" i="2"/>
  <c r="S212" i="2"/>
  <c r="F55" i="20"/>
  <c r="R213" i="2"/>
  <c r="S213" i="2"/>
  <c r="F94" i="20"/>
  <c r="R214" i="2"/>
  <c r="S214" i="2"/>
  <c r="F133" i="20"/>
  <c r="R215" i="2"/>
  <c r="S215" i="2"/>
  <c r="F172" i="20"/>
  <c r="R216" i="2"/>
  <c r="S216" i="2"/>
  <c r="F211" i="20"/>
  <c r="R217" i="2"/>
  <c r="S217" i="2"/>
  <c r="F250" i="20"/>
  <c r="R218" i="2"/>
  <c r="S218" i="2"/>
  <c r="F289" i="20"/>
  <c r="R219" i="2"/>
  <c r="S219" i="2"/>
  <c r="F328" i="20"/>
  <c r="R220" i="2"/>
  <c r="S220" i="2"/>
  <c r="F367" i="20"/>
  <c r="R221" i="2"/>
  <c r="S221" i="2"/>
  <c r="F406" i="20"/>
  <c r="R222" i="2"/>
  <c r="S222" i="2"/>
  <c r="F445" i="20"/>
  <c r="R223" i="2"/>
  <c r="S223" i="2"/>
  <c r="F484" i="20"/>
  <c r="R224" i="2"/>
  <c r="S224" i="2"/>
  <c r="F523" i="20"/>
  <c r="R225" i="2"/>
  <c r="S225" i="2"/>
  <c r="F562" i="20"/>
  <c r="R226" i="2"/>
  <c r="S226" i="2"/>
  <c r="F601" i="20"/>
  <c r="R227" i="2"/>
  <c r="S227" i="2"/>
  <c r="F640" i="20"/>
  <c r="R228" i="2"/>
  <c r="S228" i="2"/>
  <c r="F679" i="20"/>
  <c r="R229" i="2"/>
  <c r="S229" i="2"/>
  <c r="F718" i="20"/>
  <c r="R230" i="2"/>
  <c r="S230" i="2"/>
  <c r="F757" i="20"/>
  <c r="R231" i="2"/>
  <c r="S231" i="2"/>
  <c r="F796" i="20"/>
  <c r="R232" i="2"/>
  <c r="S232" i="2"/>
  <c r="F835" i="20"/>
  <c r="R233" i="2"/>
  <c r="S233" i="2"/>
  <c r="F874" i="20"/>
  <c r="R234" i="2"/>
  <c r="S234" i="2"/>
  <c r="F913" i="20"/>
  <c r="R235" i="2"/>
  <c r="S235" i="2"/>
  <c r="F952" i="20"/>
  <c r="R236" i="2"/>
  <c r="S236" i="2"/>
  <c r="F991" i="20"/>
  <c r="R237" i="2"/>
  <c r="S237" i="2"/>
  <c r="F1030" i="20"/>
  <c r="R238" i="2"/>
  <c r="S238" i="2"/>
  <c r="F1069" i="20"/>
  <c r="R239" i="2"/>
  <c r="S239" i="2"/>
  <c r="F1108" i="20"/>
  <c r="R240" i="2"/>
  <c r="S240" i="2"/>
  <c r="F1147" i="20"/>
  <c r="R241" i="2"/>
  <c r="S241" i="2"/>
  <c r="F1186" i="20"/>
  <c r="R242" i="2"/>
  <c r="S242" i="2"/>
  <c r="F1225" i="20"/>
  <c r="R243" i="2"/>
  <c r="S243" i="2"/>
  <c r="F1264" i="20"/>
  <c r="R244" i="2"/>
  <c r="S244" i="2"/>
  <c r="F1303" i="20"/>
  <c r="R245" i="2"/>
  <c r="S245" i="2"/>
  <c r="F1342" i="20"/>
  <c r="R246" i="2"/>
  <c r="S246" i="2"/>
  <c r="F1381" i="20"/>
  <c r="R247" i="2"/>
  <c r="S247" i="2"/>
  <c r="F1420" i="20"/>
  <c r="R248" i="2"/>
  <c r="S248" i="2"/>
  <c r="F1459" i="20"/>
  <c r="R249" i="2"/>
  <c r="S249" i="2"/>
  <c r="F1498" i="20"/>
  <c r="R250" i="2"/>
  <c r="S250" i="2"/>
  <c r="F1537" i="20"/>
  <c r="R251" i="2"/>
  <c r="S251" i="2"/>
  <c r="F1576" i="20"/>
  <c r="R252" i="2"/>
  <c r="S252" i="2"/>
  <c r="F1615" i="20"/>
  <c r="R253" i="2"/>
  <c r="S253" i="2"/>
  <c r="F1654" i="20"/>
  <c r="R254" i="2"/>
  <c r="S254" i="2"/>
  <c r="F1693" i="20"/>
  <c r="R255" i="2"/>
  <c r="S255" i="2"/>
  <c r="F1732" i="20"/>
  <c r="R256" i="2"/>
  <c r="S256" i="2"/>
  <c r="F1771" i="20"/>
  <c r="R257" i="2"/>
  <c r="S257" i="2"/>
  <c r="F1810" i="20"/>
  <c r="R258" i="2"/>
  <c r="S258" i="2"/>
  <c r="F1849" i="20"/>
  <c r="R259" i="2"/>
  <c r="S259" i="2"/>
  <c r="F1888" i="20"/>
  <c r="R260" i="2"/>
  <c r="S260" i="2"/>
  <c r="F16" i="20"/>
  <c r="S211" i="2"/>
  <c r="R211" i="2"/>
  <c r="S210" i="2"/>
  <c r="R210" i="2"/>
  <c r="S143" i="2"/>
  <c r="R143" i="2"/>
  <c r="R78" i="2"/>
  <c r="S78" i="2"/>
  <c r="F53" i="20"/>
  <c r="R79" i="2"/>
  <c r="S79" i="2"/>
  <c r="F92" i="20"/>
  <c r="R80" i="2"/>
  <c r="S80" i="2"/>
  <c r="F131" i="20"/>
  <c r="R81" i="2"/>
  <c r="S81" i="2"/>
  <c r="F170" i="20"/>
  <c r="R82" i="2"/>
  <c r="S82" i="2"/>
  <c r="F209" i="20"/>
  <c r="R83" i="2"/>
  <c r="S83" i="2"/>
  <c r="F248" i="20"/>
  <c r="R84" i="2"/>
  <c r="S84" i="2"/>
  <c r="F287" i="20"/>
  <c r="R85" i="2"/>
  <c r="S85" i="2"/>
  <c r="F326" i="20"/>
  <c r="R86" i="2"/>
  <c r="S86" i="2"/>
  <c r="F365" i="20"/>
  <c r="R87" i="2"/>
  <c r="S87" i="2"/>
  <c r="F404" i="20"/>
  <c r="R88" i="2"/>
  <c r="S88" i="2"/>
  <c r="F443" i="20"/>
  <c r="R89" i="2"/>
  <c r="S89" i="2"/>
  <c r="F482" i="20"/>
  <c r="R90" i="2"/>
  <c r="S90" i="2"/>
  <c r="F521" i="20"/>
  <c r="R91" i="2"/>
  <c r="S91" i="2"/>
  <c r="F560" i="20"/>
  <c r="R92" i="2"/>
  <c r="S92" i="2"/>
  <c r="F599" i="20"/>
  <c r="R93" i="2"/>
  <c r="S93" i="2"/>
  <c r="F638" i="20"/>
  <c r="R94" i="2"/>
  <c r="S94" i="2"/>
  <c r="F677" i="20"/>
  <c r="R95" i="2"/>
  <c r="S95" i="2"/>
  <c r="F716" i="20"/>
  <c r="R96" i="2"/>
  <c r="S96" i="2"/>
  <c r="F755" i="20"/>
  <c r="R97" i="2"/>
  <c r="S97" i="2"/>
  <c r="F794" i="20"/>
  <c r="R98" i="2"/>
  <c r="S98" i="2"/>
  <c r="F833" i="20"/>
  <c r="R99" i="2"/>
  <c r="S99" i="2"/>
  <c r="F872" i="20"/>
  <c r="R100" i="2"/>
  <c r="S100" i="2"/>
  <c r="F911" i="20"/>
  <c r="R101" i="2"/>
  <c r="S101" i="2"/>
  <c r="F950" i="20"/>
  <c r="R102" i="2"/>
  <c r="S102" i="2"/>
  <c r="F989" i="20"/>
  <c r="R103" i="2"/>
  <c r="S103" i="2"/>
  <c r="F1028" i="20"/>
  <c r="R104" i="2"/>
  <c r="S104" i="2"/>
  <c r="F1067" i="20"/>
  <c r="R105" i="2"/>
  <c r="S105" i="2"/>
  <c r="F1106" i="20"/>
  <c r="R106" i="2"/>
  <c r="S106" i="2"/>
  <c r="F1145" i="20"/>
  <c r="R107" i="2"/>
  <c r="S107" i="2"/>
  <c r="F1184" i="20"/>
  <c r="R108" i="2"/>
  <c r="S108" i="2"/>
  <c r="F1223" i="20"/>
  <c r="R109" i="2"/>
  <c r="S109" i="2"/>
  <c r="F1262" i="20"/>
  <c r="R110" i="2"/>
  <c r="S110" i="2"/>
  <c r="F1301" i="20"/>
  <c r="R111" i="2"/>
  <c r="S111" i="2"/>
  <c r="F1340" i="20"/>
  <c r="R112" i="2"/>
  <c r="S112" i="2"/>
  <c r="F1379" i="20"/>
  <c r="R113" i="2"/>
  <c r="S113" i="2"/>
  <c r="F1418" i="20"/>
  <c r="R114" i="2"/>
  <c r="S114" i="2"/>
  <c r="F1457" i="20"/>
  <c r="R115" i="2"/>
  <c r="S115" i="2"/>
  <c r="F1496" i="20"/>
  <c r="R116" i="2"/>
  <c r="S116" i="2"/>
  <c r="F1535" i="20"/>
  <c r="R117" i="2"/>
  <c r="S117" i="2"/>
  <c r="F1574" i="20"/>
  <c r="R118" i="2"/>
  <c r="S118" i="2"/>
  <c r="F1613" i="20"/>
  <c r="R119" i="2"/>
  <c r="S119" i="2"/>
  <c r="F1652" i="20"/>
  <c r="R120" i="2"/>
  <c r="S120" i="2"/>
  <c r="F1691" i="20"/>
  <c r="R121" i="2"/>
  <c r="S121" i="2"/>
  <c r="F1730" i="20"/>
  <c r="R122" i="2"/>
  <c r="S122" i="2"/>
  <c r="F1769" i="20"/>
  <c r="R123" i="2"/>
  <c r="S123" i="2"/>
  <c r="F1808" i="20"/>
  <c r="R124" i="2"/>
  <c r="S124" i="2"/>
  <c r="F1847" i="20"/>
  <c r="F14" i="20"/>
  <c r="S76" i="2"/>
  <c r="R76" i="2"/>
  <c r="R11" i="2"/>
  <c r="Y9" i="2" s="1"/>
  <c r="S11" i="2"/>
  <c r="Y76" i="2" s="1"/>
  <c r="R12" i="2"/>
  <c r="Y10" i="2" s="1"/>
  <c r="S12" i="2"/>
  <c r="Y77" i="2" s="1"/>
  <c r="R13" i="2"/>
  <c r="Y11" i="2" s="1"/>
  <c r="S13" i="2"/>
  <c r="Y78" i="2" s="1"/>
  <c r="R14" i="2"/>
  <c r="Y12" i="2" s="1"/>
  <c r="S14" i="2"/>
  <c r="Y79" i="2" s="1"/>
  <c r="R15" i="2"/>
  <c r="Y13" i="2" s="1"/>
  <c r="S15" i="2"/>
  <c r="Y80" i="2" s="1"/>
  <c r="R16" i="2"/>
  <c r="Y14" i="2" s="1"/>
  <c r="S16" i="2"/>
  <c r="Y81" i="2" s="1"/>
  <c r="R17" i="2"/>
  <c r="Y15" i="2" s="1"/>
  <c r="S17" i="2"/>
  <c r="Y82" i="2" s="1"/>
  <c r="R18" i="2"/>
  <c r="Y16" i="2" s="1"/>
  <c r="S18" i="2"/>
  <c r="Y83" i="2" s="1"/>
  <c r="R19" i="2"/>
  <c r="Y17" i="2" s="1"/>
  <c r="S19" i="2"/>
  <c r="Y84" i="2" s="1"/>
  <c r="R20" i="2"/>
  <c r="Y18" i="2" s="1"/>
  <c r="S20" i="2"/>
  <c r="Y85" i="2" s="1"/>
  <c r="R21" i="2"/>
  <c r="Y19" i="2" s="1"/>
  <c r="S21" i="2"/>
  <c r="Y86" i="2" s="1"/>
  <c r="R22" i="2"/>
  <c r="Y20" i="2" s="1"/>
  <c r="S22" i="2"/>
  <c r="Y87" i="2" s="1"/>
  <c r="R23" i="2"/>
  <c r="Y21" i="2" s="1"/>
  <c r="S23" i="2"/>
  <c r="Y88" i="2" s="1"/>
  <c r="R24" i="2"/>
  <c r="Y22" i="2" s="1"/>
  <c r="S24" i="2"/>
  <c r="Y89" i="2" s="1"/>
  <c r="R25" i="2"/>
  <c r="Y23" i="2" s="1"/>
  <c r="S25" i="2"/>
  <c r="Y90" i="2" s="1"/>
  <c r="R26" i="2"/>
  <c r="Y24" i="2" s="1"/>
  <c r="S26" i="2"/>
  <c r="Y91" i="2" s="1"/>
  <c r="R27" i="2"/>
  <c r="Y25" i="2" s="1"/>
  <c r="S27" i="2"/>
  <c r="Y92" i="2" s="1"/>
  <c r="R28" i="2"/>
  <c r="Y26" i="2" s="1"/>
  <c r="S28" i="2"/>
  <c r="Y93" i="2" s="1"/>
  <c r="R29" i="2"/>
  <c r="Y27" i="2" s="1"/>
  <c r="S29" i="2"/>
  <c r="Y94" i="2" s="1"/>
  <c r="R30" i="2"/>
  <c r="Y28" i="2" s="1"/>
  <c r="S30" i="2"/>
  <c r="Y95" i="2" s="1"/>
  <c r="R31" i="2"/>
  <c r="Y29" i="2" s="1"/>
  <c r="S31" i="2"/>
  <c r="Y96" i="2" s="1"/>
  <c r="R32" i="2"/>
  <c r="Y30" i="2" s="1"/>
  <c r="S32" i="2"/>
  <c r="Y97" i="2" s="1"/>
  <c r="R33" i="2"/>
  <c r="Y31" i="2" s="1"/>
  <c r="S33" i="2"/>
  <c r="Y98" i="2" s="1"/>
  <c r="R34" i="2"/>
  <c r="Y32" i="2" s="1"/>
  <c r="S34" i="2"/>
  <c r="Y99" i="2" s="1"/>
  <c r="R35" i="2"/>
  <c r="Y33" i="2" s="1"/>
  <c r="S35" i="2"/>
  <c r="Y100" i="2" s="1"/>
  <c r="R36" i="2"/>
  <c r="Y34" i="2" s="1"/>
  <c r="S36" i="2"/>
  <c r="Y101" i="2" s="1"/>
  <c r="R37" i="2"/>
  <c r="Y35" i="2" s="1"/>
  <c r="S37" i="2"/>
  <c r="Y102" i="2" s="1"/>
  <c r="R38" i="2"/>
  <c r="Y36" i="2" s="1"/>
  <c r="S38" i="2"/>
  <c r="Y103" i="2" s="1"/>
  <c r="R39" i="2"/>
  <c r="Y37" i="2" s="1"/>
  <c r="S39" i="2"/>
  <c r="Y104" i="2" s="1"/>
  <c r="R40" i="2"/>
  <c r="Y38" i="2" s="1"/>
  <c r="S40" i="2"/>
  <c r="Y105" i="2" s="1"/>
  <c r="R41" i="2"/>
  <c r="Y39" i="2" s="1"/>
  <c r="S41" i="2"/>
  <c r="Y106" i="2" s="1"/>
  <c r="R42" i="2"/>
  <c r="Y40" i="2" s="1"/>
  <c r="S42" i="2"/>
  <c r="Y107" i="2" s="1"/>
  <c r="R43" i="2"/>
  <c r="Y41" i="2" s="1"/>
  <c r="S43" i="2"/>
  <c r="Y108" i="2" s="1"/>
  <c r="R44" i="2"/>
  <c r="Y42" i="2" s="1"/>
  <c r="S44" i="2"/>
  <c r="Y109" i="2" s="1"/>
  <c r="R45" i="2"/>
  <c r="Y43" i="2" s="1"/>
  <c r="S45" i="2"/>
  <c r="Y110" i="2" s="1"/>
  <c r="R46" i="2"/>
  <c r="Y44" i="2" s="1"/>
  <c r="S46" i="2"/>
  <c r="Y111" i="2" s="1"/>
  <c r="R47" i="2"/>
  <c r="Y45" i="2" s="1"/>
  <c r="S47" i="2"/>
  <c r="Y112" i="2" s="1"/>
  <c r="R48" i="2"/>
  <c r="Y46" i="2" s="1"/>
  <c r="S48" i="2"/>
  <c r="Y113" i="2" s="1"/>
  <c r="R49" i="2"/>
  <c r="Y47" i="2" s="1"/>
  <c r="S49" i="2"/>
  <c r="Y114" i="2" s="1"/>
  <c r="R50" i="2"/>
  <c r="Y48" i="2" s="1"/>
  <c r="S50" i="2"/>
  <c r="Y115" i="2" s="1"/>
  <c r="R51" i="2"/>
  <c r="Y49" i="2" s="1"/>
  <c r="S51" i="2"/>
  <c r="Y116" i="2" s="1"/>
  <c r="R52" i="2"/>
  <c r="Y50" i="2" s="1"/>
  <c r="S52" i="2"/>
  <c r="Y117" i="2" s="1"/>
  <c r="R53" i="2"/>
  <c r="Y51" i="2" s="1"/>
  <c r="S53" i="2"/>
  <c r="Y118" i="2" s="1"/>
  <c r="R54" i="2"/>
  <c r="Y52" i="2" s="1"/>
  <c r="S54" i="2"/>
  <c r="Y119" i="2" s="1"/>
  <c r="R55" i="2"/>
  <c r="Y53" i="2" s="1"/>
  <c r="S55" i="2"/>
  <c r="Y120" i="2" s="1"/>
  <c r="R56" i="2"/>
  <c r="Y54" i="2" s="1"/>
  <c r="S56" i="2"/>
  <c r="Y121" i="2" s="1"/>
  <c r="R57" i="2"/>
  <c r="Y55" i="2" s="1"/>
  <c r="S57" i="2"/>
  <c r="Y122" i="2" s="1"/>
  <c r="R58" i="2"/>
  <c r="Y56" i="2" s="1"/>
  <c r="S58" i="2"/>
  <c r="Y123" i="2" s="1"/>
  <c r="F1885" i="20"/>
  <c r="S10" i="2"/>
  <c r="Y75" i="2" s="1"/>
  <c r="R10" i="2"/>
  <c r="Y8" i="2" s="1"/>
  <c r="S9" i="2"/>
  <c r="R9" i="2"/>
  <c r="Q5" i="2"/>
  <c r="D66" i="2"/>
  <c r="L66" i="2"/>
  <c r="L1003" i="2"/>
  <c r="I1003" i="2"/>
  <c r="L1002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M946" i="2"/>
  <c r="J945" i="2"/>
  <c r="K944" i="2"/>
  <c r="J944" i="2"/>
  <c r="L943" i="2"/>
  <c r="L942" i="2"/>
  <c r="I941" i="2"/>
  <c r="I938" i="2"/>
  <c r="L936" i="2"/>
  <c r="I936" i="2"/>
  <c r="L935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M879" i="2"/>
  <c r="J878" i="2"/>
  <c r="K877" i="2"/>
  <c r="J877" i="2"/>
  <c r="L876" i="2"/>
  <c r="L875" i="2"/>
  <c r="I874" i="2"/>
  <c r="I871" i="2"/>
  <c r="L869" i="2"/>
  <c r="I869" i="2"/>
  <c r="L868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M812" i="2"/>
  <c r="J811" i="2"/>
  <c r="K810" i="2"/>
  <c r="J810" i="2"/>
  <c r="L809" i="2"/>
  <c r="L808" i="2"/>
  <c r="I807" i="2"/>
  <c r="I804" i="2"/>
  <c r="L802" i="2"/>
  <c r="I802" i="2"/>
  <c r="L801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M745" i="2"/>
  <c r="J744" i="2"/>
  <c r="K743" i="2"/>
  <c r="J743" i="2"/>
  <c r="L742" i="2"/>
  <c r="L741" i="2"/>
  <c r="I740" i="2"/>
  <c r="I737" i="2"/>
  <c r="L735" i="2"/>
  <c r="I735" i="2"/>
  <c r="L734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M678" i="2"/>
  <c r="J677" i="2"/>
  <c r="K676" i="2"/>
  <c r="J676" i="2"/>
  <c r="L675" i="2"/>
  <c r="L674" i="2"/>
  <c r="I673" i="2"/>
  <c r="I670" i="2"/>
  <c r="L668" i="2"/>
  <c r="I668" i="2"/>
  <c r="L667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M611" i="2"/>
  <c r="J610" i="2"/>
  <c r="K609" i="2"/>
  <c r="J609" i="2"/>
  <c r="L608" i="2"/>
  <c r="L607" i="2"/>
  <c r="I606" i="2"/>
  <c r="I603" i="2"/>
  <c r="L601" i="2"/>
  <c r="I601" i="2"/>
  <c r="L600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M544" i="2"/>
  <c r="J543" i="2"/>
  <c r="K542" i="2"/>
  <c r="J542" i="2"/>
  <c r="L541" i="2"/>
  <c r="L540" i="2"/>
  <c r="I539" i="2"/>
  <c r="I536" i="2"/>
  <c r="L534" i="2"/>
  <c r="I534" i="2"/>
  <c r="L533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M477" i="2"/>
  <c r="J476" i="2"/>
  <c r="K475" i="2"/>
  <c r="J475" i="2"/>
  <c r="L474" i="2"/>
  <c r="L473" i="2"/>
  <c r="I472" i="2"/>
  <c r="I469" i="2"/>
  <c r="L467" i="2"/>
  <c r="I467" i="2"/>
  <c r="L466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M410" i="2"/>
  <c r="J409" i="2"/>
  <c r="K408" i="2"/>
  <c r="J408" i="2"/>
  <c r="L407" i="2"/>
  <c r="L406" i="2"/>
  <c r="I405" i="2"/>
  <c r="I402" i="2"/>
  <c r="L400" i="2"/>
  <c r="I400" i="2"/>
  <c r="L399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M343" i="2"/>
  <c r="J342" i="2"/>
  <c r="K341" i="2"/>
  <c r="J341" i="2"/>
  <c r="L340" i="2"/>
  <c r="L339" i="2"/>
  <c r="I338" i="2"/>
  <c r="I335" i="2"/>
  <c r="L333" i="2"/>
  <c r="I333" i="2"/>
  <c r="L332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5" i="2"/>
  <c r="K274" i="2"/>
  <c r="J274" i="2"/>
  <c r="L273" i="2"/>
  <c r="L272" i="2"/>
  <c r="I271" i="2"/>
  <c r="I268" i="2"/>
  <c r="L267" i="2"/>
  <c r="I267" i="2"/>
  <c r="L266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M210" i="2"/>
  <c r="J209" i="2"/>
  <c r="K208" i="2"/>
  <c r="J208" i="2"/>
  <c r="L207" i="2"/>
  <c r="L206" i="2"/>
  <c r="I205" i="2"/>
  <c r="I202" i="2"/>
  <c r="L200" i="2"/>
  <c r="I200" i="2"/>
  <c r="L199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M143" i="2"/>
  <c r="J142" i="2"/>
  <c r="K141" i="2"/>
  <c r="J141" i="2"/>
  <c r="L140" i="2"/>
  <c r="L139" i="2"/>
  <c r="I138" i="2"/>
  <c r="I135" i="2"/>
  <c r="L133" i="2"/>
  <c r="I133" i="2"/>
  <c r="L132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M76" i="2"/>
  <c r="J75" i="2"/>
  <c r="K74" i="2"/>
  <c r="J74" i="2"/>
  <c r="L73" i="2"/>
  <c r="L72" i="2"/>
  <c r="I71" i="2"/>
  <c r="I68" i="2"/>
  <c r="I66" i="2"/>
  <c r="L65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8" i="2"/>
  <c r="K7" i="2"/>
  <c r="J7" i="2"/>
  <c r="L6" i="2"/>
  <c r="P5" i="2"/>
  <c r="L5" i="2"/>
  <c r="I3" i="2"/>
  <c r="I1" i="2"/>
  <c r="H5" i="2"/>
  <c r="D1002" i="2"/>
  <c r="D943" i="2"/>
  <c r="D935" i="2"/>
  <c r="D876" i="2"/>
  <c r="D868" i="2"/>
  <c r="D809" i="2"/>
  <c r="D801" i="2"/>
  <c r="D742" i="2"/>
  <c r="D734" i="2"/>
  <c r="D675" i="2"/>
  <c r="D667" i="2"/>
  <c r="D608" i="2"/>
  <c r="D601" i="2"/>
  <c r="D600" i="2"/>
  <c r="D533" i="2"/>
  <c r="D541" i="2"/>
  <c r="A539" i="2"/>
  <c r="D1003" i="2"/>
  <c r="A1003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E946" i="2"/>
  <c r="B945" i="2"/>
  <c r="C944" i="2"/>
  <c r="B944" i="2"/>
  <c r="D942" i="2"/>
  <c r="A941" i="2"/>
  <c r="A938" i="2"/>
  <c r="D936" i="2"/>
  <c r="A936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E879" i="2"/>
  <c r="B878" i="2"/>
  <c r="C877" i="2"/>
  <c r="B877" i="2"/>
  <c r="D875" i="2"/>
  <c r="A874" i="2"/>
  <c r="A871" i="2"/>
  <c r="D869" i="2"/>
  <c r="A869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E812" i="2"/>
  <c r="B811" i="2"/>
  <c r="C810" i="2"/>
  <c r="B810" i="2"/>
  <c r="D808" i="2"/>
  <c r="A807" i="2"/>
  <c r="A804" i="2"/>
  <c r="D802" i="2"/>
  <c r="A802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E745" i="2"/>
  <c r="B744" i="2"/>
  <c r="C743" i="2"/>
  <c r="B743" i="2"/>
  <c r="D741" i="2"/>
  <c r="A740" i="2"/>
  <c r="A737" i="2"/>
  <c r="D735" i="2"/>
  <c r="A735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E678" i="2"/>
  <c r="B677" i="2"/>
  <c r="C676" i="2"/>
  <c r="B676" i="2"/>
  <c r="D674" i="2"/>
  <c r="A673" i="2"/>
  <c r="A670" i="2"/>
  <c r="D668" i="2"/>
  <c r="A668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E611" i="2"/>
  <c r="B610" i="2"/>
  <c r="C609" i="2"/>
  <c r="B609" i="2"/>
  <c r="D607" i="2"/>
  <c r="A606" i="2"/>
  <c r="A603" i="2"/>
  <c r="A601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E544" i="2"/>
  <c r="B543" i="2"/>
  <c r="C542" i="2"/>
  <c r="B542" i="2"/>
  <c r="D540" i="2"/>
  <c r="A536" i="2"/>
  <c r="D534" i="2"/>
  <c r="D474" i="2"/>
  <c r="A472" i="2"/>
  <c r="D467" i="2"/>
  <c r="D466" i="2"/>
  <c r="D400" i="2"/>
  <c r="D399" i="2"/>
  <c r="D333" i="2"/>
  <c r="D332" i="2"/>
  <c r="A405" i="2"/>
  <c r="D407" i="2"/>
  <c r="A338" i="2"/>
  <c r="D340" i="2"/>
  <c r="D273" i="2"/>
  <c r="D267" i="2"/>
  <c r="D266" i="2"/>
  <c r="D200" i="2"/>
  <c r="D199" i="2"/>
  <c r="D133" i="2"/>
  <c r="D132" i="2"/>
  <c r="A271" i="2"/>
  <c r="A205" i="2"/>
  <c r="D207" i="2"/>
  <c r="D140" i="2"/>
  <c r="D73" i="2"/>
  <c r="A138" i="2"/>
  <c r="A71" i="2"/>
  <c r="A534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E477" i="2"/>
  <c r="B476" i="2"/>
  <c r="C475" i="2"/>
  <c r="B475" i="2"/>
  <c r="D473" i="2"/>
  <c r="A469" i="2"/>
  <c r="A467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E410" i="2"/>
  <c r="B409" i="2"/>
  <c r="C408" i="2"/>
  <c r="B408" i="2"/>
  <c r="D406" i="2"/>
  <c r="A402" i="2"/>
  <c r="A400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E343" i="2"/>
  <c r="B342" i="2"/>
  <c r="C341" i="2"/>
  <c r="B341" i="2"/>
  <c r="D339" i="2"/>
  <c r="A335" i="2"/>
  <c r="A333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E276" i="2"/>
  <c r="B275" i="2"/>
  <c r="C274" i="2"/>
  <c r="B274" i="2"/>
  <c r="D272" i="2"/>
  <c r="A268" i="2"/>
  <c r="A267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E210" i="2"/>
  <c r="B209" i="2"/>
  <c r="C208" i="2"/>
  <c r="B208" i="2"/>
  <c r="D206" i="2"/>
  <c r="A202" i="2"/>
  <c r="A200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2" i="2"/>
  <c r="C141" i="2"/>
  <c r="B141" i="2"/>
  <c r="D139" i="2"/>
  <c r="A135" i="2"/>
  <c r="A133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E76" i="2"/>
  <c r="B75" i="2"/>
  <c r="C74" i="2"/>
  <c r="B74" i="2"/>
  <c r="D72" i="2"/>
  <c r="A68" i="2"/>
  <c r="B7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A66" i="2"/>
  <c r="D5" i="2"/>
  <c r="A3" i="2"/>
  <c r="A940" i="2" s="1"/>
  <c r="B8" i="2"/>
  <c r="AG31" i="2" l="1"/>
  <c r="AH31" i="2" s="1"/>
  <c r="AG11" i="2"/>
  <c r="AH11" i="2" s="1"/>
  <c r="AG44" i="2"/>
  <c r="AH44" i="2" s="1"/>
  <c r="AG40" i="2"/>
  <c r="AH40" i="2" s="1"/>
  <c r="AG36" i="2"/>
  <c r="AH36" i="2" s="1"/>
  <c r="AG32" i="2"/>
  <c r="AH32" i="2" s="1"/>
  <c r="AG28" i="2"/>
  <c r="AH28" i="2" s="1"/>
  <c r="AG24" i="2"/>
  <c r="AH24" i="2" s="1"/>
  <c r="AG20" i="2"/>
  <c r="AH20" i="2" s="1"/>
  <c r="AG12" i="2"/>
  <c r="AH12" i="2" s="1"/>
  <c r="AG8" i="2"/>
  <c r="AH8" i="2" s="1"/>
  <c r="AG48" i="2"/>
  <c r="AH48" i="2" s="1"/>
  <c r="AG18" i="2"/>
  <c r="AH18" i="2" s="1"/>
  <c r="AG16" i="2"/>
  <c r="AH16" i="2" s="1"/>
  <c r="AG10" i="2"/>
  <c r="AH10" i="2" s="1"/>
  <c r="AG47" i="2"/>
  <c r="AH47" i="2" s="1"/>
  <c r="AG43" i="2"/>
  <c r="AH43" i="2" s="1"/>
  <c r="AG39" i="2"/>
  <c r="AH39" i="2" s="1"/>
  <c r="AG35" i="2"/>
  <c r="AH35" i="2" s="1"/>
  <c r="AG27" i="2"/>
  <c r="AH27" i="2" s="1"/>
  <c r="AG23" i="2"/>
  <c r="AH23" i="2" s="1"/>
  <c r="AG19" i="2"/>
  <c r="AH19" i="2" s="1"/>
  <c r="AG15" i="2"/>
  <c r="AH15" i="2" s="1"/>
  <c r="AG50" i="2"/>
  <c r="AH50" i="2" s="1"/>
  <c r="AG49" i="2"/>
  <c r="AH49" i="2" s="1"/>
  <c r="AG46" i="2"/>
  <c r="AH46" i="2" s="1"/>
  <c r="AG45" i="2"/>
  <c r="AH45" i="2" s="1"/>
  <c r="AG42" i="2"/>
  <c r="AH42" i="2" s="1"/>
  <c r="AG41" i="2"/>
  <c r="AH41" i="2" s="1"/>
  <c r="AG38" i="2"/>
  <c r="AH38" i="2" s="1"/>
  <c r="AG37" i="2"/>
  <c r="AH37" i="2" s="1"/>
  <c r="AG34" i="2"/>
  <c r="AH34" i="2" s="1"/>
  <c r="AG33" i="2"/>
  <c r="AH33" i="2" s="1"/>
  <c r="AG30" i="2"/>
  <c r="AH30" i="2" s="1"/>
  <c r="AG29" i="2"/>
  <c r="AH29" i="2" s="1"/>
  <c r="AG26" i="2"/>
  <c r="AH26" i="2" s="1"/>
  <c r="AG25" i="2"/>
  <c r="AH25" i="2" s="1"/>
  <c r="AG22" i="2"/>
  <c r="AH22" i="2" s="1"/>
  <c r="AG21" i="2"/>
  <c r="AH21" i="2" s="1"/>
  <c r="AG17" i="2"/>
  <c r="AH17" i="2" s="1"/>
  <c r="AG14" i="2"/>
  <c r="AH14" i="2" s="1"/>
  <c r="AG13" i="2"/>
  <c r="AH13" i="2" s="1"/>
  <c r="AG9" i="2"/>
  <c r="AH9" i="2" s="1"/>
  <c r="AJ80" i="2"/>
  <c r="F95" i="21"/>
  <c r="F89" i="21"/>
  <c r="F65" i="21"/>
  <c r="F100" i="21"/>
  <c r="F88" i="21"/>
  <c r="F64" i="21"/>
  <c r="F44" i="21"/>
  <c r="F101" i="21"/>
  <c r="F47" i="21"/>
  <c r="F94" i="21"/>
  <c r="F46" i="21"/>
  <c r="F103" i="21"/>
  <c r="F97" i="21"/>
  <c r="F91" i="21"/>
  <c r="F67" i="21"/>
  <c r="F61" i="21"/>
  <c r="F49" i="21"/>
  <c r="F43" i="21"/>
  <c r="AR141" i="2"/>
  <c r="AJ83" i="2"/>
  <c r="F104" i="21"/>
  <c r="F98" i="21"/>
  <c r="F92" i="21"/>
  <c r="F68" i="21"/>
  <c r="F62" i="21"/>
  <c r="F50" i="21"/>
  <c r="AO74" i="2"/>
  <c r="AR74" i="2"/>
  <c r="F1859" i="20"/>
  <c r="F1846" i="20"/>
  <c r="F1820" i="20"/>
  <c r="F1807" i="20"/>
  <c r="F1781" i="20"/>
  <c r="F1768" i="20"/>
  <c r="F1742" i="20"/>
  <c r="F1729" i="20"/>
  <c r="F1703" i="20"/>
  <c r="F1690" i="20"/>
  <c r="F1664" i="20"/>
  <c r="F1651" i="20"/>
  <c r="F1625" i="20"/>
  <c r="F1612" i="20"/>
  <c r="F1586" i="20"/>
  <c r="F1573" i="20"/>
  <c r="F1547" i="20"/>
  <c r="F1534" i="20"/>
  <c r="F1508" i="20"/>
  <c r="F1495" i="20"/>
  <c r="F1469" i="20"/>
  <c r="F1456" i="20"/>
  <c r="F1430" i="20"/>
  <c r="F1417" i="20"/>
  <c r="F1391" i="20"/>
  <c r="F1378" i="20"/>
  <c r="F1352" i="20"/>
  <c r="F1339" i="20"/>
  <c r="F1313" i="20"/>
  <c r="F1300" i="20"/>
  <c r="F1274" i="20"/>
  <c r="F1261" i="20"/>
  <c r="F1235" i="20"/>
  <c r="F1222" i="20"/>
  <c r="F1196" i="20"/>
  <c r="F1183" i="20"/>
  <c r="F1157" i="20"/>
  <c r="F1144" i="20"/>
  <c r="F1118" i="20"/>
  <c r="F1105" i="20"/>
  <c r="F1079" i="20"/>
  <c r="F1066" i="20"/>
  <c r="F1040" i="20"/>
  <c r="F1027" i="20"/>
  <c r="F1001" i="20"/>
  <c r="F988" i="20"/>
  <c r="F962" i="20"/>
  <c r="F949" i="20"/>
  <c r="F923" i="20"/>
  <c r="F910" i="20"/>
  <c r="F884" i="20"/>
  <c r="F871" i="20"/>
  <c r="F845" i="20"/>
  <c r="F832" i="20"/>
  <c r="F806" i="20"/>
  <c r="F793" i="20"/>
  <c r="F767" i="20"/>
  <c r="F754" i="20"/>
  <c r="F728" i="20"/>
  <c r="F715" i="20"/>
  <c r="F689" i="20"/>
  <c r="F676" i="20"/>
  <c r="F650" i="20"/>
  <c r="F637" i="20"/>
  <c r="F611" i="20"/>
  <c r="F598" i="20"/>
  <c r="F572" i="20"/>
  <c r="F559" i="20"/>
  <c r="F533" i="20"/>
  <c r="F520" i="20"/>
  <c r="F494" i="20"/>
  <c r="F481" i="20"/>
  <c r="F455" i="20"/>
  <c r="F442" i="20"/>
  <c r="F416" i="20"/>
  <c r="F403" i="20"/>
  <c r="F377" i="20"/>
  <c r="F364" i="20"/>
  <c r="F338" i="20"/>
  <c r="F325" i="20"/>
  <c r="F299" i="20"/>
  <c r="F286" i="20"/>
  <c r="F260" i="20"/>
  <c r="F247" i="20"/>
  <c r="F221" i="20"/>
  <c r="F208" i="20"/>
  <c r="F182" i="20"/>
  <c r="F169" i="20"/>
  <c r="F143" i="20"/>
  <c r="F130" i="20"/>
  <c r="F104" i="20"/>
  <c r="F91" i="20"/>
  <c r="F65" i="20"/>
  <c r="F52" i="20"/>
  <c r="F26" i="20"/>
  <c r="F13" i="20"/>
  <c r="F1928" i="20"/>
  <c r="F1966" i="20"/>
  <c r="F2004" i="20"/>
  <c r="F2042" i="20"/>
  <c r="F2080" i="20"/>
  <c r="F2118" i="20"/>
  <c r="F1935" i="20"/>
  <c r="F1973" i="20"/>
  <c r="F2011" i="20"/>
  <c r="F2049" i="20"/>
  <c r="F2087" i="20"/>
  <c r="F2125" i="20"/>
  <c r="AO141" i="2"/>
  <c r="AV8" i="2"/>
  <c r="AT8" i="2"/>
  <c r="AW8" i="2"/>
  <c r="AP8" i="2"/>
  <c r="AS8" i="2"/>
  <c r="AQ8" i="2"/>
  <c r="F1898" i="20"/>
  <c r="P51" i="22"/>
  <c r="R51" i="22" s="1"/>
  <c r="P50" i="22"/>
  <c r="R50" i="22" s="1"/>
  <c r="P49" i="22"/>
  <c r="R49" i="22" s="1"/>
  <c r="P48" i="22"/>
  <c r="R48" i="22" s="1"/>
  <c r="P47" i="22"/>
  <c r="R47" i="22" s="1"/>
  <c r="P46" i="22"/>
  <c r="R46" i="22" s="1"/>
  <c r="P45" i="22"/>
  <c r="R45" i="22" s="1"/>
  <c r="P44" i="22"/>
  <c r="R44" i="22" s="1"/>
  <c r="P43" i="22"/>
  <c r="R43" i="22" s="1"/>
  <c r="P42" i="22"/>
  <c r="R42" i="22" s="1"/>
  <c r="P41" i="22"/>
  <c r="R41" i="22" s="1"/>
  <c r="P40" i="22"/>
  <c r="R40" i="22" s="1"/>
  <c r="P39" i="22"/>
  <c r="R39" i="22" s="1"/>
  <c r="P38" i="22"/>
  <c r="R38" i="22" s="1"/>
  <c r="P37" i="22"/>
  <c r="R37" i="22" s="1"/>
  <c r="P36" i="22"/>
  <c r="R36" i="22" s="1"/>
  <c r="P35" i="22"/>
  <c r="R35" i="22" s="1"/>
  <c r="P34" i="22"/>
  <c r="R34" i="22" s="1"/>
  <c r="P33" i="22"/>
  <c r="R33" i="22" s="1"/>
  <c r="P32" i="22"/>
  <c r="R32" i="22" s="1"/>
  <c r="P31" i="22"/>
  <c r="R31" i="22" s="1"/>
  <c r="P30" i="22"/>
  <c r="R30" i="22" s="1"/>
  <c r="P29" i="22"/>
  <c r="R29" i="22" s="1"/>
  <c r="AU74" i="2"/>
  <c r="AX141" i="2"/>
  <c r="P28" i="22"/>
  <c r="R28" i="22" s="1"/>
  <c r="P27" i="22"/>
  <c r="R27" i="22" s="1"/>
  <c r="P26" i="22"/>
  <c r="R26" i="22" s="1"/>
  <c r="P25" i="22"/>
  <c r="R25" i="22" s="1"/>
  <c r="P24" i="22"/>
  <c r="R24" i="22" s="1"/>
  <c r="P23" i="22"/>
  <c r="R23" i="22" s="1"/>
  <c r="P22" i="22"/>
  <c r="R22" i="22" s="1"/>
  <c r="P21" i="22"/>
  <c r="R21" i="22" s="1"/>
  <c r="P20" i="22"/>
  <c r="R20" i="22" s="1"/>
  <c r="P19" i="22"/>
  <c r="R19" i="22" s="1"/>
  <c r="P18" i="22"/>
  <c r="R18" i="22" s="1"/>
  <c r="P17" i="22"/>
  <c r="R17" i="22" s="1"/>
  <c r="P16" i="22"/>
  <c r="R16" i="22" s="1"/>
  <c r="P15" i="22"/>
  <c r="R15" i="22" s="1"/>
  <c r="P14" i="22"/>
  <c r="R14" i="22" s="1"/>
  <c r="P13" i="22"/>
  <c r="R13" i="22" s="1"/>
  <c r="P12" i="22"/>
  <c r="R12" i="22" s="1"/>
  <c r="P11" i="22"/>
  <c r="R11" i="22" s="1"/>
  <c r="P10" i="22"/>
  <c r="R10" i="22" s="1"/>
  <c r="P9" i="22"/>
  <c r="R9" i="22" s="1"/>
  <c r="P8" i="22"/>
  <c r="R8" i="22" s="1"/>
  <c r="P7" i="22"/>
  <c r="R7" i="22" s="1"/>
  <c r="P6" i="22"/>
  <c r="R6" i="22" s="1"/>
  <c r="P5" i="22"/>
  <c r="R5" i="22" s="1"/>
  <c r="P4" i="22"/>
  <c r="R4" i="22" s="1"/>
  <c r="K50" i="22"/>
  <c r="M50" i="22" s="1"/>
  <c r="K49" i="22"/>
  <c r="M49" i="22" s="1"/>
  <c r="K48" i="22"/>
  <c r="M48" i="22" s="1"/>
  <c r="K46" i="22"/>
  <c r="M46" i="22" s="1"/>
  <c r="K45" i="22"/>
  <c r="M45" i="22" s="1"/>
  <c r="K44" i="22"/>
  <c r="M44" i="22" s="1"/>
  <c r="F142" i="20"/>
  <c r="F25" i="20"/>
  <c r="T814" i="2"/>
  <c r="T927" i="2"/>
  <c r="T926" i="2"/>
  <c r="T916" i="2"/>
  <c r="T911" i="2"/>
  <c r="T910" i="2"/>
  <c r="T908" i="2"/>
  <c r="T904" i="2"/>
  <c r="T899" i="2"/>
  <c r="T898" i="2"/>
  <c r="T896" i="2"/>
  <c r="T995" i="2"/>
  <c r="T994" i="2"/>
  <c r="T993" i="2"/>
  <c r="T992" i="2"/>
  <c r="T979" i="2"/>
  <c r="T975" i="2"/>
  <c r="AX12" i="2"/>
  <c r="AU141" i="2"/>
  <c r="K24" i="22"/>
  <c r="M24" i="22" s="1"/>
  <c r="K42" i="22"/>
  <c r="M42" i="22" s="1"/>
  <c r="K41" i="22"/>
  <c r="M41" i="22" s="1"/>
  <c r="K40" i="22"/>
  <c r="M40" i="22" s="1"/>
  <c r="K38" i="22"/>
  <c r="M38" i="22" s="1"/>
  <c r="K37" i="22"/>
  <c r="M37" i="22" s="1"/>
  <c r="K36" i="22"/>
  <c r="M36" i="22" s="1"/>
  <c r="K34" i="22"/>
  <c r="M34" i="22" s="1"/>
  <c r="K33" i="22"/>
  <c r="M33" i="22" s="1"/>
  <c r="K32" i="22"/>
  <c r="M32" i="22" s="1"/>
  <c r="K30" i="22"/>
  <c r="M30" i="22" s="1"/>
  <c r="K29" i="22"/>
  <c r="M29" i="22" s="1"/>
  <c r="K28" i="22"/>
  <c r="M28" i="22" s="1"/>
  <c r="K26" i="22"/>
  <c r="M26" i="22" s="1"/>
  <c r="K25" i="22"/>
  <c r="M25" i="22" s="1"/>
  <c r="K22" i="22"/>
  <c r="M22" i="22" s="1"/>
  <c r="K20" i="22"/>
  <c r="M20" i="22" s="1"/>
  <c r="K18" i="22"/>
  <c r="M18" i="22" s="1"/>
  <c r="K16" i="22"/>
  <c r="M16" i="22" s="1"/>
  <c r="K14" i="22"/>
  <c r="M14" i="22" s="1"/>
  <c r="K12" i="22"/>
  <c r="M12" i="22" s="1"/>
  <c r="K10" i="22"/>
  <c r="M10" i="22" s="1"/>
  <c r="K8" i="22"/>
  <c r="M8" i="22" s="1"/>
  <c r="K6" i="22"/>
  <c r="M6" i="22" s="1"/>
  <c r="K4" i="22"/>
  <c r="M4" i="22" s="1"/>
  <c r="AU12" i="2"/>
  <c r="AX74" i="2"/>
  <c r="AR12" i="2"/>
  <c r="AY5" i="2"/>
  <c r="AS13" i="2"/>
  <c r="AM13" i="2"/>
  <c r="AP13" i="2"/>
  <c r="AV13" i="2"/>
  <c r="AN142" i="2"/>
  <c r="AQ142" i="2"/>
  <c r="AW142" i="2"/>
  <c r="AT142" i="2"/>
  <c r="AW13" i="2"/>
  <c r="AQ13" i="2"/>
  <c r="AN13" i="2"/>
  <c r="AT13" i="2"/>
  <c r="AY134" i="2"/>
  <c r="AM142" i="2"/>
  <c r="AP142" i="2"/>
  <c r="AV142" i="2"/>
  <c r="AS142" i="2"/>
  <c r="AQ75" i="2"/>
  <c r="AW75" i="2"/>
  <c r="AT75" i="2"/>
  <c r="AN75" i="2"/>
  <c r="AY67" i="2"/>
  <c r="AM75" i="2"/>
  <c r="AS75" i="2"/>
  <c r="AV75" i="2"/>
  <c r="AP75" i="2"/>
  <c r="AT90" i="2"/>
  <c r="AT91" i="2" s="1"/>
  <c r="AN90" i="2"/>
  <c r="AN91" i="2" s="1"/>
  <c r="AQ90" i="2"/>
  <c r="AQ91" i="2" s="1"/>
  <c r="AS90" i="2"/>
  <c r="AM90" i="2"/>
  <c r="AW90" i="2"/>
  <c r="AW91" i="2" s="1"/>
  <c r="AV90" i="2"/>
  <c r="AP90" i="2"/>
  <c r="AQ28" i="2"/>
  <c r="AS28" i="2"/>
  <c r="AP28" i="2"/>
  <c r="AM28" i="2"/>
  <c r="AW28" i="2"/>
  <c r="AW29" i="2" s="1"/>
  <c r="AT28" i="2"/>
  <c r="AT29" i="2" s="1"/>
  <c r="AN28" i="2"/>
  <c r="AV28" i="2"/>
  <c r="AT86" i="2"/>
  <c r="AT87" i="2" s="1"/>
  <c r="AN86" i="2"/>
  <c r="AN87" i="2" s="1"/>
  <c r="AS86" i="2"/>
  <c r="AM86" i="2"/>
  <c r="AW86" i="2"/>
  <c r="AW87" i="2" s="1"/>
  <c r="AQ86" i="2"/>
  <c r="AQ87" i="2" s="1"/>
  <c r="AV86" i="2"/>
  <c r="AP86" i="2"/>
  <c r="AV24" i="2"/>
  <c r="AS24" i="2"/>
  <c r="AW24" i="2"/>
  <c r="AW25" i="2" s="1"/>
  <c r="AT24" i="2"/>
  <c r="AT25" i="2" s="1"/>
  <c r="AQ24" i="2"/>
  <c r="AN24" i="2"/>
  <c r="AP24" i="2"/>
  <c r="AM24" i="2"/>
  <c r="AT82" i="2"/>
  <c r="AT83" i="2" s="1"/>
  <c r="AN82" i="2"/>
  <c r="AN83" i="2" s="1"/>
  <c r="AS82" i="2"/>
  <c r="AV82" i="2"/>
  <c r="AP82" i="2"/>
  <c r="AP83" i="2" s="1"/>
  <c r="AM82" i="2"/>
  <c r="AW82" i="2"/>
  <c r="AW83" i="2" s="1"/>
  <c r="AQ82" i="2"/>
  <c r="AV20" i="2"/>
  <c r="AS20" i="2"/>
  <c r="AP20" i="2"/>
  <c r="AM20" i="2"/>
  <c r="AW20" i="2"/>
  <c r="AW21" i="2" s="1"/>
  <c r="AT20" i="2"/>
  <c r="AT21" i="2" s="1"/>
  <c r="AQ20" i="2"/>
  <c r="AN20" i="2"/>
  <c r="AT80" i="2"/>
  <c r="AT81" i="2" s="1"/>
  <c r="AN80" i="2"/>
  <c r="AN81" i="2" s="1"/>
  <c r="AS80" i="2"/>
  <c r="AM80" i="2"/>
  <c r="AV80" i="2"/>
  <c r="AW80" i="2"/>
  <c r="AW81" i="2" s="1"/>
  <c r="AQ80" i="2"/>
  <c r="AQ81" i="2" s="1"/>
  <c r="AP80" i="2"/>
  <c r="AT18" i="2"/>
  <c r="AT19" i="2" s="1"/>
  <c r="AN18" i="2"/>
  <c r="AW18" i="2"/>
  <c r="AW19" i="2" s="1"/>
  <c r="AV18" i="2"/>
  <c r="AP18" i="2"/>
  <c r="AS18" i="2"/>
  <c r="AM18" i="2"/>
  <c r="AQ18" i="2"/>
  <c r="AN78" i="2"/>
  <c r="AN79" i="2" s="1"/>
  <c r="AV78" i="2"/>
  <c r="AM78" i="2"/>
  <c r="AT78" i="2"/>
  <c r="AT79" i="2" s="1"/>
  <c r="AS78" i="2"/>
  <c r="AW78" i="2"/>
  <c r="AW79" i="2" s="1"/>
  <c r="AP78" i="2"/>
  <c r="AQ78" i="2"/>
  <c r="AQ79" i="2" s="1"/>
  <c r="AT70" i="2"/>
  <c r="AT71" i="2" s="1"/>
  <c r="AN70" i="2"/>
  <c r="AN71" i="2" s="1"/>
  <c r="AV70" i="2"/>
  <c r="AP70" i="2"/>
  <c r="AS70" i="2"/>
  <c r="AM70" i="2"/>
  <c r="AW70" i="2"/>
  <c r="AW71" i="2" s="1"/>
  <c r="AQ70" i="2"/>
  <c r="AQ71" i="2" s="1"/>
  <c r="AT92" i="2"/>
  <c r="AT93" i="2" s="1"/>
  <c r="AN92" i="2"/>
  <c r="AN93" i="2" s="1"/>
  <c r="AP92" i="2"/>
  <c r="AP93" i="2" s="1"/>
  <c r="AS92" i="2"/>
  <c r="AS93" i="2" s="1"/>
  <c r="AM92" i="2"/>
  <c r="AM93" i="2" s="1"/>
  <c r="AV92" i="2"/>
  <c r="AV93" i="2" s="1"/>
  <c r="AW92" i="2"/>
  <c r="AW93" i="2" s="1"/>
  <c r="AQ92" i="2"/>
  <c r="AQ93" i="2" s="1"/>
  <c r="C1935" i="20"/>
  <c r="AF196" i="2"/>
  <c r="AF56" i="2"/>
  <c r="AF195" i="2"/>
  <c r="AF55" i="2"/>
  <c r="C1857" i="20" s="1"/>
  <c r="AF194" i="2"/>
  <c r="AF54" i="2"/>
  <c r="M699" i="17" s="1"/>
  <c r="AF193" i="2"/>
  <c r="AF53" i="2"/>
  <c r="AF192" i="2"/>
  <c r="C1928" i="20"/>
  <c r="AA196" i="2"/>
  <c r="AA56" i="2"/>
  <c r="AA195" i="2"/>
  <c r="AA55" i="2"/>
  <c r="C1850" i="20" s="1"/>
  <c r="AA194" i="2"/>
  <c r="AA54" i="2"/>
  <c r="AA193" i="2"/>
  <c r="AA53" i="2"/>
  <c r="AA192" i="2"/>
  <c r="AA52" i="2"/>
  <c r="C1733" i="20" s="1"/>
  <c r="AA191" i="2"/>
  <c r="F1897" i="20"/>
  <c r="F1858" i="20"/>
  <c r="F1819" i="20"/>
  <c r="F1780" i="20"/>
  <c r="F1741" i="20"/>
  <c r="F1702" i="20"/>
  <c r="F1663" i="20"/>
  <c r="F1624" i="20"/>
  <c r="F1585" i="20"/>
  <c r="F1546" i="20"/>
  <c r="F1507" i="20"/>
  <c r="F1468" i="20"/>
  <c r="F1429" i="20"/>
  <c r="F1390" i="20"/>
  <c r="F1351" i="20"/>
  <c r="F1312" i="20"/>
  <c r="F1273" i="20"/>
  <c r="F1234" i="20"/>
  <c r="F1195" i="20"/>
  <c r="F1156" i="20"/>
  <c r="F1117" i="20"/>
  <c r="F1078" i="20"/>
  <c r="F1039" i="20"/>
  <c r="F1000" i="20"/>
  <c r="F961" i="20"/>
  <c r="F922" i="20"/>
  <c r="F883" i="20"/>
  <c r="F844" i="20"/>
  <c r="F805" i="20"/>
  <c r="F766" i="20"/>
  <c r="F727" i="20"/>
  <c r="F688" i="20"/>
  <c r="F649" i="20"/>
  <c r="F610" i="20"/>
  <c r="F571" i="20"/>
  <c r="F532" i="20"/>
  <c r="F493" i="20"/>
  <c r="F454" i="20"/>
  <c r="F415" i="20"/>
  <c r="F376" i="20"/>
  <c r="F337" i="20"/>
  <c r="F298" i="20"/>
  <c r="F259" i="20"/>
  <c r="F220" i="20"/>
  <c r="F181" i="20"/>
  <c r="F103" i="20"/>
  <c r="F64" i="20"/>
  <c r="AA173" i="2"/>
  <c r="AF191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M105" i="21" s="1"/>
  <c r="AF178" i="2"/>
  <c r="M102" i="21" s="1"/>
  <c r="AF177" i="2"/>
  <c r="M99" i="21" s="1"/>
  <c r="AF176" i="2"/>
  <c r="M96" i="21" s="1"/>
  <c r="AF175" i="2"/>
  <c r="M93" i="21" s="1"/>
  <c r="AF174" i="2"/>
  <c r="M90" i="21" s="1"/>
  <c r="AF173" i="2"/>
  <c r="AF172" i="2"/>
  <c r="AF171" i="2"/>
  <c r="AF170" i="2"/>
  <c r="AF169" i="2"/>
  <c r="AF168" i="2"/>
  <c r="AF167" i="2"/>
  <c r="M69" i="21" s="1"/>
  <c r="AF166" i="2"/>
  <c r="M66" i="21" s="1"/>
  <c r="AF165" i="2"/>
  <c r="M63" i="21" s="1"/>
  <c r="AF164" i="2"/>
  <c r="AF163" i="2"/>
  <c r="AF162" i="2"/>
  <c r="AF161" i="2"/>
  <c r="M51" i="21" s="1"/>
  <c r="AF160" i="2"/>
  <c r="M48" i="21" s="1"/>
  <c r="AF159" i="2"/>
  <c r="M45" i="21" s="1"/>
  <c r="AF158" i="2"/>
  <c r="AF157" i="2"/>
  <c r="AF156" i="2"/>
  <c r="AF155" i="2"/>
  <c r="AF154" i="2"/>
  <c r="AF153" i="2"/>
  <c r="AF152" i="2"/>
  <c r="AF151" i="2"/>
  <c r="AF150" i="2"/>
  <c r="AF149" i="2"/>
  <c r="AF148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H105" i="21" s="1"/>
  <c r="AA178" i="2"/>
  <c r="H102" i="21" s="1"/>
  <c r="AA177" i="2"/>
  <c r="H99" i="21" s="1"/>
  <c r="AA176" i="2"/>
  <c r="H96" i="21" s="1"/>
  <c r="AA175" i="2"/>
  <c r="H93" i="21" s="1"/>
  <c r="AA174" i="2"/>
  <c r="H90" i="21" s="1"/>
  <c r="AA172" i="2"/>
  <c r="AA171" i="2"/>
  <c r="AA170" i="2"/>
  <c r="AA169" i="2"/>
  <c r="AA168" i="2"/>
  <c r="AA167" i="2"/>
  <c r="H69" i="21" s="1"/>
  <c r="AA166" i="2"/>
  <c r="H66" i="21" s="1"/>
  <c r="AA165" i="2"/>
  <c r="H63" i="21" s="1"/>
  <c r="AA164" i="2"/>
  <c r="AA163" i="2"/>
  <c r="AA162" i="2"/>
  <c r="AA161" i="2"/>
  <c r="H51" i="21" s="1"/>
  <c r="AA160" i="2"/>
  <c r="H48" i="21" s="1"/>
  <c r="AA159" i="2"/>
  <c r="H45" i="21" s="1"/>
  <c r="AA158" i="2"/>
  <c r="AA157" i="2"/>
  <c r="AA156" i="2"/>
  <c r="AA155" i="2"/>
  <c r="AA154" i="2"/>
  <c r="AA153" i="2"/>
  <c r="AA152" i="2"/>
  <c r="AA151" i="2"/>
  <c r="AA150" i="2"/>
  <c r="AA149" i="2"/>
  <c r="D1885" i="20"/>
  <c r="B730" i="17"/>
  <c r="D1846" i="20"/>
  <c r="B715" i="17"/>
  <c r="D1807" i="20"/>
  <c r="B700" i="17"/>
  <c r="D1768" i="20"/>
  <c r="B685" i="17"/>
  <c r="D1729" i="20"/>
  <c r="B670" i="17"/>
  <c r="D1690" i="20"/>
  <c r="B655" i="17"/>
  <c r="D1651" i="20"/>
  <c r="B640" i="17"/>
  <c r="D1612" i="20"/>
  <c r="B625" i="17"/>
  <c r="D1573" i="20"/>
  <c r="B610" i="17"/>
  <c r="D1534" i="20"/>
  <c r="B595" i="17"/>
  <c r="F122" i="21"/>
  <c r="D1495" i="20"/>
  <c r="B580" i="17"/>
  <c r="F119" i="21"/>
  <c r="D1456" i="20"/>
  <c r="B565" i="17"/>
  <c r="F116" i="21"/>
  <c r="D1417" i="20"/>
  <c r="B550" i="17"/>
  <c r="F113" i="21"/>
  <c r="D1378" i="20"/>
  <c r="B535" i="17"/>
  <c r="F110" i="21"/>
  <c r="D1339" i="20"/>
  <c r="B520" i="17"/>
  <c r="F107" i="21"/>
  <c r="D1300" i="20"/>
  <c r="B505" i="17"/>
  <c r="D1261" i="20"/>
  <c r="B490" i="17"/>
  <c r="D1222" i="20"/>
  <c r="B475" i="17"/>
  <c r="D1183" i="20"/>
  <c r="B460" i="17"/>
  <c r="D1144" i="20"/>
  <c r="B445" i="17"/>
  <c r="D1105" i="20"/>
  <c r="B430" i="17"/>
  <c r="D1066" i="20"/>
  <c r="B415" i="17"/>
  <c r="F86" i="21"/>
  <c r="D1027" i="20"/>
  <c r="B400" i="17"/>
  <c r="F83" i="21"/>
  <c r="D988" i="20"/>
  <c r="B385" i="17"/>
  <c r="F80" i="21"/>
  <c r="D949" i="20"/>
  <c r="B370" i="17"/>
  <c r="F77" i="21"/>
  <c r="D910" i="20"/>
  <c r="B355" i="17"/>
  <c r="F74" i="21"/>
  <c r="D871" i="20"/>
  <c r="B340" i="17"/>
  <c r="F71" i="21"/>
  <c r="D832" i="20"/>
  <c r="B325" i="17"/>
  <c r="D793" i="20"/>
  <c r="B310" i="17"/>
  <c r="D754" i="20"/>
  <c r="B295" i="17"/>
  <c r="D715" i="20"/>
  <c r="B280" i="17"/>
  <c r="F59" i="21"/>
  <c r="D676" i="20"/>
  <c r="B265" i="17"/>
  <c r="F56" i="21"/>
  <c r="D637" i="20"/>
  <c r="B250" i="17"/>
  <c r="F53" i="21"/>
  <c r="D598" i="20"/>
  <c r="B235" i="17"/>
  <c r="D559" i="20"/>
  <c r="B220" i="17"/>
  <c r="D520" i="20"/>
  <c r="B205" i="17"/>
  <c r="D481" i="20"/>
  <c r="B190" i="17"/>
  <c r="F41" i="21"/>
  <c r="D442" i="20"/>
  <c r="B175" i="17"/>
  <c r="F38" i="21"/>
  <c r="D403" i="20"/>
  <c r="B160" i="17"/>
  <c r="F35" i="21"/>
  <c r="D364" i="20"/>
  <c r="B145" i="17"/>
  <c r="F32" i="21"/>
  <c r="D325" i="20"/>
  <c r="B130" i="17"/>
  <c r="F29" i="21"/>
  <c r="D286" i="20"/>
  <c r="B115" i="17"/>
  <c r="F26" i="21"/>
  <c r="D247" i="20"/>
  <c r="B100" i="17"/>
  <c r="F23" i="21"/>
  <c r="D208" i="20"/>
  <c r="B85" i="17"/>
  <c r="F20" i="21"/>
  <c r="D169" i="20"/>
  <c r="B70" i="17"/>
  <c r="F17" i="21"/>
  <c r="D130" i="20"/>
  <c r="B55" i="17"/>
  <c r="F14" i="21"/>
  <c r="D91" i="20"/>
  <c r="B40" i="17"/>
  <c r="F11" i="21"/>
  <c r="D52" i="20"/>
  <c r="B25" i="17"/>
  <c r="C1926" i="20"/>
  <c r="D744" i="17"/>
  <c r="C1887" i="20"/>
  <c r="D729" i="17"/>
  <c r="C1848" i="20"/>
  <c r="D714" i="17"/>
  <c r="C1809" i="20"/>
  <c r="D699" i="17"/>
  <c r="C1770" i="20"/>
  <c r="D684" i="17"/>
  <c r="C1731" i="20"/>
  <c r="D669" i="17"/>
  <c r="C1692" i="20"/>
  <c r="D654" i="17"/>
  <c r="C1653" i="20"/>
  <c r="D639" i="17"/>
  <c r="C1614" i="20"/>
  <c r="D624" i="17"/>
  <c r="C1575" i="20"/>
  <c r="D609" i="17"/>
  <c r="C1536" i="20"/>
  <c r="D594" i="17"/>
  <c r="G121" i="21"/>
  <c r="C1497" i="20"/>
  <c r="D579" i="17"/>
  <c r="G118" i="21"/>
  <c r="C1458" i="20"/>
  <c r="D564" i="17"/>
  <c r="G115" i="21"/>
  <c r="C1419" i="20"/>
  <c r="D549" i="17"/>
  <c r="G112" i="21"/>
  <c r="C1380" i="20"/>
  <c r="D534" i="17"/>
  <c r="G109" i="21"/>
  <c r="C1341" i="20"/>
  <c r="D519" i="17"/>
  <c r="G106" i="21"/>
  <c r="C1302" i="20"/>
  <c r="D504" i="17"/>
  <c r="C1263" i="20"/>
  <c r="D489" i="17"/>
  <c r="C1224" i="20"/>
  <c r="D474" i="17"/>
  <c r="C1185" i="20"/>
  <c r="D459" i="17"/>
  <c r="C1146" i="20"/>
  <c r="D444" i="17"/>
  <c r="C1107" i="20"/>
  <c r="D429" i="17"/>
  <c r="C1068" i="20"/>
  <c r="D414" i="17"/>
  <c r="G85" i="21"/>
  <c r="C1029" i="20"/>
  <c r="D399" i="17"/>
  <c r="G82" i="21"/>
  <c r="C990" i="20"/>
  <c r="D384" i="17"/>
  <c r="G79" i="21"/>
  <c r="C951" i="20"/>
  <c r="D369" i="17"/>
  <c r="G76" i="21"/>
  <c r="C912" i="20"/>
  <c r="D354" i="17"/>
  <c r="G73" i="21"/>
  <c r="C873" i="20"/>
  <c r="D339" i="17"/>
  <c r="G70" i="21"/>
  <c r="C834" i="20"/>
  <c r="D324" i="17"/>
  <c r="C795" i="20"/>
  <c r="D309" i="17"/>
  <c r="C756" i="20"/>
  <c r="D294" i="17"/>
  <c r="C717" i="20"/>
  <c r="D279" i="17"/>
  <c r="G58" i="21"/>
  <c r="C678" i="20"/>
  <c r="D264" i="17"/>
  <c r="G55" i="21"/>
  <c r="C639" i="20"/>
  <c r="D249" i="17"/>
  <c r="G52" i="21"/>
  <c r="C600" i="20"/>
  <c r="D234" i="17"/>
  <c r="C561" i="20"/>
  <c r="D219" i="17"/>
  <c r="C522" i="20"/>
  <c r="D204" i="17"/>
  <c r="C483" i="20"/>
  <c r="D189" i="17"/>
  <c r="G40" i="21"/>
  <c r="C444" i="20"/>
  <c r="D174" i="17"/>
  <c r="G37" i="21"/>
  <c r="C405" i="20"/>
  <c r="D159" i="17"/>
  <c r="G34" i="21"/>
  <c r="C366" i="20"/>
  <c r="D144" i="17"/>
  <c r="G31" i="21"/>
  <c r="C327" i="20"/>
  <c r="D129" i="17"/>
  <c r="G28" i="21"/>
  <c r="C288" i="20"/>
  <c r="D114" i="17"/>
  <c r="G25" i="21"/>
  <c r="C249" i="20"/>
  <c r="D99" i="17"/>
  <c r="G22" i="21"/>
  <c r="C210" i="20"/>
  <c r="D84" i="17"/>
  <c r="G19" i="21"/>
  <c r="C171" i="20"/>
  <c r="D69" i="17"/>
  <c r="G16" i="21"/>
  <c r="C132" i="20"/>
  <c r="D54" i="17"/>
  <c r="G13" i="21"/>
  <c r="C93" i="20"/>
  <c r="D39" i="17"/>
  <c r="G10" i="21"/>
  <c r="C54" i="20"/>
  <c r="D24" i="17"/>
  <c r="I7" i="21"/>
  <c r="C18" i="20"/>
  <c r="G9" i="17"/>
  <c r="I11" i="21"/>
  <c r="D57" i="20"/>
  <c r="G25" i="17"/>
  <c r="I14" i="21"/>
  <c r="D96" i="20"/>
  <c r="G40" i="17"/>
  <c r="I17" i="21"/>
  <c r="D135" i="20"/>
  <c r="G55" i="17"/>
  <c r="I20" i="21"/>
  <c r="D174" i="20"/>
  <c r="G70" i="17"/>
  <c r="I23" i="21"/>
  <c r="D213" i="20"/>
  <c r="G85" i="17"/>
  <c r="I26" i="21"/>
  <c r="D252" i="20"/>
  <c r="G100" i="17"/>
  <c r="I29" i="21"/>
  <c r="D291" i="20"/>
  <c r="G115" i="17"/>
  <c r="I32" i="21"/>
  <c r="D330" i="20"/>
  <c r="G130" i="17"/>
  <c r="I35" i="21"/>
  <c r="D369" i="20"/>
  <c r="G145" i="17"/>
  <c r="I38" i="21"/>
  <c r="D408" i="20"/>
  <c r="G160" i="17"/>
  <c r="I41" i="21"/>
  <c r="D447" i="20"/>
  <c r="G175" i="17"/>
  <c r="D486" i="20"/>
  <c r="G190" i="17"/>
  <c r="D525" i="20"/>
  <c r="G205" i="17"/>
  <c r="D564" i="20"/>
  <c r="G220" i="17"/>
  <c r="I53" i="21"/>
  <c r="D603" i="20"/>
  <c r="G235" i="17"/>
  <c r="I56" i="21"/>
  <c r="D642" i="20"/>
  <c r="G250" i="17"/>
  <c r="I59" i="21"/>
  <c r="D681" i="20"/>
  <c r="G265" i="17"/>
  <c r="D720" i="20"/>
  <c r="G280" i="17"/>
  <c r="D759" i="20"/>
  <c r="G295" i="17"/>
  <c r="D798" i="20"/>
  <c r="G310" i="17"/>
  <c r="I71" i="21"/>
  <c r="D837" i="20"/>
  <c r="G325" i="17"/>
  <c r="I74" i="21"/>
  <c r="D876" i="20"/>
  <c r="G340" i="17"/>
  <c r="I77" i="21"/>
  <c r="D915" i="20"/>
  <c r="G355" i="17"/>
  <c r="I80" i="21"/>
  <c r="D954" i="20"/>
  <c r="G370" i="17"/>
  <c r="I83" i="21"/>
  <c r="D993" i="20"/>
  <c r="G385" i="17"/>
  <c r="I86" i="21"/>
  <c r="D1032" i="20"/>
  <c r="G400" i="17"/>
  <c r="D1071" i="20"/>
  <c r="G415" i="17"/>
  <c r="D1110" i="20"/>
  <c r="G430" i="17"/>
  <c r="D1149" i="20"/>
  <c r="G445" i="17"/>
  <c r="D1188" i="20"/>
  <c r="G460" i="17"/>
  <c r="D1227" i="20"/>
  <c r="G475" i="17"/>
  <c r="D1266" i="20"/>
  <c r="G490" i="17"/>
  <c r="I107" i="21"/>
  <c r="D1305" i="20"/>
  <c r="G505" i="17"/>
  <c r="I110" i="21"/>
  <c r="D1344" i="20"/>
  <c r="G520" i="17"/>
  <c r="I113" i="21"/>
  <c r="D1383" i="20"/>
  <c r="G535" i="17"/>
  <c r="I116" i="21"/>
  <c r="D1422" i="20"/>
  <c r="G550" i="17"/>
  <c r="I119" i="21"/>
  <c r="D1461" i="20"/>
  <c r="G565" i="17"/>
  <c r="I122" i="21"/>
  <c r="D1500" i="20"/>
  <c r="G580" i="17"/>
  <c r="D1539" i="20"/>
  <c r="G595" i="17"/>
  <c r="D1578" i="20"/>
  <c r="G610" i="17"/>
  <c r="D1617" i="20"/>
  <c r="G625" i="17"/>
  <c r="D1656" i="20"/>
  <c r="G640" i="17"/>
  <c r="D1695" i="20"/>
  <c r="G655" i="17"/>
  <c r="D1734" i="20"/>
  <c r="G670" i="17"/>
  <c r="D1773" i="20"/>
  <c r="G685" i="17"/>
  <c r="D1812" i="20"/>
  <c r="G700" i="17"/>
  <c r="D1851" i="20"/>
  <c r="G715" i="17"/>
  <c r="D1890" i="20"/>
  <c r="G730" i="17"/>
  <c r="D1929" i="20"/>
  <c r="G745" i="17"/>
  <c r="H8" i="21"/>
  <c r="D17" i="20"/>
  <c r="F10" i="17"/>
  <c r="D1928" i="20"/>
  <c r="F745" i="17"/>
  <c r="D1889" i="20"/>
  <c r="F730" i="17"/>
  <c r="D1850" i="20"/>
  <c r="F715" i="17"/>
  <c r="D1811" i="20"/>
  <c r="F700" i="17"/>
  <c r="D1772" i="20"/>
  <c r="F685" i="17"/>
  <c r="D1733" i="20"/>
  <c r="F670" i="17"/>
  <c r="D1694" i="20"/>
  <c r="F655" i="17"/>
  <c r="D1655" i="20"/>
  <c r="F640" i="17"/>
  <c r="D1616" i="20"/>
  <c r="F625" i="17"/>
  <c r="D1577" i="20"/>
  <c r="F610" i="17"/>
  <c r="D1538" i="20"/>
  <c r="F595" i="17"/>
  <c r="H122" i="21"/>
  <c r="D1499" i="20"/>
  <c r="F580" i="17"/>
  <c r="H119" i="21"/>
  <c r="D1460" i="20"/>
  <c r="F565" i="17"/>
  <c r="H116" i="21"/>
  <c r="D1421" i="20"/>
  <c r="F550" i="17"/>
  <c r="H113" i="21"/>
  <c r="D1382" i="20"/>
  <c r="F535" i="17"/>
  <c r="H110" i="21"/>
  <c r="D1343" i="20"/>
  <c r="F520" i="17"/>
  <c r="H107" i="21"/>
  <c r="D1304" i="20"/>
  <c r="F505" i="17"/>
  <c r="D1265" i="20"/>
  <c r="F490" i="17"/>
  <c r="D1226" i="20"/>
  <c r="F475" i="17"/>
  <c r="D1187" i="20"/>
  <c r="F460" i="17"/>
  <c r="D1148" i="20"/>
  <c r="F445" i="17"/>
  <c r="D1109" i="20"/>
  <c r="F430" i="17"/>
  <c r="D1070" i="20"/>
  <c r="F415" i="17"/>
  <c r="H86" i="21"/>
  <c r="D1031" i="20"/>
  <c r="F400" i="17"/>
  <c r="H83" i="21"/>
  <c r="D992" i="20"/>
  <c r="F385" i="17"/>
  <c r="H80" i="21"/>
  <c r="D953" i="20"/>
  <c r="F370" i="17"/>
  <c r="H77" i="21"/>
  <c r="D914" i="20"/>
  <c r="F355" i="17"/>
  <c r="H74" i="21"/>
  <c r="D875" i="20"/>
  <c r="F340" i="17"/>
  <c r="H71" i="21"/>
  <c r="D836" i="20"/>
  <c r="F325" i="17"/>
  <c r="D797" i="20"/>
  <c r="F310" i="17"/>
  <c r="D758" i="20"/>
  <c r="F295" i="17"/>
  <c r="D719" i="20"/>
  <c r="F280" i="17"/>
  <c r="H59" i="21"/>
  <c r="D680" i="20"/>
  <c r="F265" i="17"/>
  <c r="H56" i="21"/>
  <c r="D641" i="20"/>
  <c r="F250" i="17"/>
  <c r="H53" i="21"/>
  <c r="D602" i="20"/>
  <c r="F235" i="17"/>
  <c r="D563" i="20"/>
  <c r="F220" i="17"/>
  <c r="D524" i="20"/>
  <c r="F205" i="17"/>
  <c r="D485" i="20"/>
  <c r="F190" i="17"/>
  <c r="H41" i="21"/>
  <c r="D446" i="20"/>
  <c r="F175" i="17"/>
  <c r="H38" i="21"/>
  <c r="D407" i="20"/>
  <c r="F160" i="17"/>
  <c r="H35" i="21"/>
  <c r="D368" i="20"/>
  <c r="F145" i="17"/>
  <c r="H32" i="21"/>
  <c r="D329" i="20"/>
  <c r="F130" i="17"/>
  <c r="H29" i="21"/>
  <c r="D290" i="20"/>
  <c r="F115" i="17"/>
  <c r="H26" i="21"/>
  <c r="D251" i="20"/>
  <c r="F100" i="17"/>
  <c r="H23" i="21"/>
  <c r="D212" i="20"/>
  <c r="F85" i="17"/>
  <c r="H20" i="21"/>
  <c r="D173" i="20"/>
  <c r="F70" i="17"/>
  <c r="H17" i="21"/>
  <c r="D134" i="20"/>
  <c r="F55" i="17"/>
  <c r="H14" i="21"/>
  <c r="D95" i="20"/>
  <c r="F40" i="17"/>
  <c r="H11" i="21"/>
  <c r="D56" i="20"/>
  <c r="F25" i="17"/>
  <c r="D1930" i="20"/>
  <c r="H745" i="17"/>
  <c r="D1891" i="20"/>
  <c r="H730" i="17"/>
  <c r="D1852" i="20"/>
  <c r="H715" i="17"/>
  <c r="D1813" i="20"/>
  <c r="H700" i="17"/>
  <c r="D1774" i="20"/>
  <c r="H685" i="17"/>
  <c r="D1735" i="20"/>
  <c r="H670" i="17"/>
  <c r="D1696" i="20"/>
  <c r="H655" i="17"/>
  <c r="D1657" i="20"/>
  <c r="H640" i="17"/>
  <c r="D1618" i="20"/>
  <c r="H625" i="17"/>
  <c r="D1579" i="20"/>
  <c r="H610" i="17"/>
  <c r="D1540" i="20"/>
  <c r="H595" i="17"/>
  <c r="J122" i="21"/>
  <c r="D1501" i="20"/>
  <c r="H580" i="17"/>
  <c r="J119" i="21"/>
  <c r="D1462" i="20"/>
  <c r="H565" i="17"/>
  <c r="J116" i="21"/>
  <c r="D1423" i="20"/>
  <c r="H550" i="17"/>
  <c r="J113" i="21"/>
  <c r="D1384" i="20"/>
  <c r="H535" i="17"/>
  <c r="J110" i="21"/>
  <c r="D1345" i="20"/>
  <c r="H520" i="17"/>
  <c r="J107" i="21"/>
  <c r="D1306" i="20"/>
  <c r="H505" i="17"/>
  <c r="D1267" i="20"/>
  <c r="H490" i="17"/>
  <c r="D1228" i="20"/>
  <c r="H475" i="17"/>
  <c r="D1189" i="20"/>
  <c r="H460" i="17"/>
  <c r="D1150" i="20"/>
  <c r="H445" i="17"/>
  <c r="D1111" i="20"/>
  <c r="H430" i="17"/>
  <c r="D1072" i="20"/>
  <c r="H415" i="17"/>
  <c r="J86" i="21"/>
  <c r="D1033" i="20"/>
  <c r="H400" i="17"/>
  <c r="J83" i="21"/>
  <c r="D994" i="20"/>
  <c r="H385" i="17"/>
  <c r="J80" i="21"/>
  <c r="D955" i="20"/>
  <c r="H370" i="17"/>
  <c r="J77" i="21"/>
  <c r="D916" i="20"/>
  <c r="H355" i="17"/>
  <c r="J74" i="21"/>
  <c r="D877" i="20"/>
  <c r="H340" i="17"/>
  <c r="J71" i="21"/>
  <c r="D838" i="20"/>
  <c r="H325" i="17"/>
  <c r="D799" i="20"/>
  <c r="H310" i="17"/>
  <c r="D760" i="20"/>
  <c r="H295" i="17"/>
  <c r="D721" i="20"/>
  <c r="H280" i="17"/>
  <c r="J59" i="21"/>
  <c r="D682" i="20"/>
  <c r="H265" i="17"/>
  <c r="J56" i="21"/>
  <c r="D643" i="20"/>
  <c r="H250" i="17"/>
  <c r="J53" i="21"/>
  <c r="D604" i="20"/>
  <c r="H235" i="17"/>
  <c r="D565" i="20"/>
  <c r="H220" i="17"/>
  <c r="D526" i="20"/>
  <c r="H205" i="17"/>
  <c r="D487" i="20"/>
  <c r="H190" i="17"/>
  <c r="J41" i="21"/>
  <c r="D448" i="20"/>
  <c r="H175" i="17"/>
  <c r="J38" i="21"/>
  <c r="D409" i="20"/>
  <c r="H160" i="17"/>
  <c r="J35" i="21"/>
  <c r="D370" i="20"/>
  <c r="H145" i="17"/>
  <c r="J32" i="21"/>
  <c r="D331" i="20"/>
  <c r="H130" i="17"/>
  <c r="J29" i="21"/>
  <c r="D292" i="20"/>
  <c r="H115" i="17"/>
  <c r="J26" i="21"/>
  <c r="D253" i="20"/>
  <c r="H100" i="17"/>
  <c r="J23" i="21"/>
  <c r="D214" i="20"/>
  <c r="H85" i="17"/>
  <c r="J20" i="21"/>
  <c r="D175" i="20"/>
  <c r="H70" i="17"/>
  <c r="J17" i="21"/>
  <c r="D136" i="20"/>
  <c r="H55" i="17"/>
  <c r="J14" i="21"/>
  <c r="D97" i="20"/>
  <c r="H40" i="17"/>
  <c r="J11" i="21"/>
  <c r="D58" i="20"/>
  <c r="H25" i="17"/>
  <c r="D1932" i="20"/>
  <c r="J745" i="17"/>
  <c r="D1893" i="20"/>
  <c r="J730" i="17"/>
  <c r="J715" i="17"/>
  <c r="D1815" i="20"/>
  <c r="J700" i="17"/>
  <c r="D1776" i="20"/>
  <c r="J685" i="17"/>
  <c r="D1737" i="20"/>
  <c r="J670" i="17"/>
  <c r="D1698" i="20"/>
  <c r="J655" i="17"/>
  <c r="D1659" i="20"/>
  <c r="J640" i="17"/>
  <c r="D1620" i="20"/>
  <c r="J625" i="17"/>
  <c r="D1581" i="20"/>
  <c r="J610" i="17"/>
  <c r="D1542" i="20"/>
  <c r="J595" i="17"/>
  <c r="K122" i="21"/>
  <c r="D1503" i="20"/>
  <c r="J580" i="17"/>
  <c r="K119" i="21"/>
  <c r="D1464" i="20"/>
  <c r="J565" i="17"/>
  <c r="K116" i="21"/>
  <c r="D1425" i="20"/>
  <c r="J550" i="17"/>
  <c r="K113" i="21"/>
  <c r="D1386" i="20"/>
  <c r="J535" i="17"/>
  <c r="K110" i="21"/>
  <c r="D1347" i="20"/>
  <c r="J520" i="17"/>
  <c r="K107" i="21"/>
  <c r="D1308" i="20"/>
  <c r="J505" i="17"/>
  <c r="D1269" i="20"/>
  <c r="J490" i="17"/>
  <c r="D1230" i="20"/>
  <c r="J475" i="17"/>
  <c r="D1191" i="20"/>
  <c r="J460" i="17"/>
  <c r="D1152" i="20"/>
  <c r="J445" i="17"/>
  <c r="D1113" i="20"/>
  <c r="J430" i="17"/>
  <c r="D1074" i="20"/>
  <c r="J415" i="17"/>
  <c r="K86" i="21"/>
  <c r="D1035" i="20"/>
  <c r="J400" i="17"/>
  <c r="K83" i="21"/>
  <c r="D996" i="20"/>
  <c r="J385" i="17"/>
  <c r="K80" i="21"/>
  <c r="D957" i="20"/>
  <c r="J370" i="17"/>
  <c r="K77" i="21"/>
  <c r="D918" i="20"/>
  <c r="J355" i="17"/>
  <c r="K74" i="21"/>
  <c r="D879" i="20"/>
  <c r="J340" i="17"/>
  <c r="K71" i="21"/>
  <c r="D840" i="20"/>
  <c r="J325" i="17"/>
  <c r="D801" i="20"/>
  <c r="J310" i="17"/>
  <c r="D762" i="20"/>
  <c r="J295" i="17"/>
  <c r="D723" i="20"/>
  <c r="J280" i="17"/>
  <c r="K59" i="21"/>
  <c r="D684" i="20"/>
  <c r="J265" i="17"/>
  <c r="K56" i="21"/>
  <c r="D645" i="20"/>
  <c r="J250" i="17"/>
  <c r="K53" i="21"/>
  <c r="D606" i="20"/>
  <c r="J235" i="17"/>
  <c r="D567" i="20"/>
  <c r="J220" i="17"/>
  <c r="D528" i="20"/>
  <c r="J205" i="17"/>
  <c r="D489" i="20"/>
  <c r="J190" i="17"/>
  <c r="K41" i="21"/>
  <c r="D450" i="20"/>
  <c r="J175" i="17"/>
  <c r="K38" i="21"/>
  <c r="D411" i="20"/>
  <c r="J160" i="17"/>
  <c r="K35" i="21"/>
  <c r="D372" i="20"/>
  <c r="J145" i="17"/>
  <c r="K32" i="21"/>
  <c r="D333" i="20"/>
  <c r="J130" i="17"/>
  <c r="K29" i="21"/>
  <c r="D294" i="20"/>
  <c r="J115" i="17"/>
  <c r="K26" i="21"/>
  <c r="D255" i="20"/>
  <c r="J100" i="17"/>
  <c r="K23" i="21"/>
  <c r="D216" i="20"/>
  <c r="J85" i="17"/>
  <c r="K20" i="21"/>
  <c r="D177" i="20"/>
  <c r="J70" i="17"/>
  <c r="K17" i="21"/>
  <c r="D138" i="20"/>
  <c r="J55" i="17"/>
  <c r="K14" i="21"/>
  <c r="D99" i="20"/>
  <c r="J40" i="17"/>
  <c r="K11" i="21"/>
  <c r="D60" i="20"/>
  <c r="J25" i="17"/>
  <c r="D1934" i="20"/>
  <c r="L745" i="17"/>
  <c r="D1895" i="20"/>
  <c r="L730" i="17"/>
  <c r="D1856" i="20"/>
  <c r="L715" i="17"/>
  <c r="D1817" i="20"/>
  <c r="L700" i="17"/>
  <c r="D1778" i="20"/>
  <c r="L685" i="17"/>
  <c r="D1739" i="20"/>
  <c r="L670" i="17"/>
  <c r="D1700" i="20"/>
  <c r="L655" i="17"/>
  <c r="D1661" i="20"/>
  <c r="L640" i="17"/>
  <c r="D1622" i="20"/>
  <c r="L625" i="17"/>
  <c r="D1583" i="20"/>
  <c r="L610" i="17"/>
  <c r="D1544" i="20"/>
  <c r="L595" i="17"/>
  <c r="L122" i="21"/>
  <c r="D1505" i="20"/>
  <c r="L580" i="17"/>
  <c r="L119" i="21"/>
  <c r="D1466" i="20"/>
  <c r="L565" i="17"/>
  <c r="L116" i="21"/>
  <c r="D1427" i="20"/>
  <c r="L550" i="17"/>
  <c r="L113" i="21"/>
  <c r="D1388" i="20"/>
  <c r="L535" i="17"/>
  <c r="L110" i="21"/>
  <c r="D1349" i="20"/>
  <c r="L520" i="17"/>
  <c r="L107" i="21"/>
  <c r="D1310" i="20"/>
  <c r="L505" i="17"/>
  <c r="D1271" i="20"/>
  <c r="L490" i="17"/>
  <c r="D1232" i="20"/>
  <c r="L475" i="17"/>
  <c r="D1193" i="20"/>
  <c r="L460" i="17"/>
  <c r="D1154" i="20"/>
  <c r="L445" i="17"/>
  <c r="D1115" i="20"/>
  <c r="L430" i="17"/>
  <c r="D1076" i="20"/>
  <c r="L415" i="17"/>
  <c r="L86" i="21"/>
  <c r="D1037" i="20"/>
  <c r="L400" i="17"/>
  <c r="L83" i="21"/>
  <c r="D998" i="20"/>
  <c r="L385" i="17"/>
  <c r="C1846" i="20"/>
  <c r="B714" i="17"/>
  <c r="C1807" i="20"/>
  <c r="B699" i="17"/>
  <c r="C1768" i="20"/>
  <c r="B684" i="17"/>
  <c r="C1729" i="20"/>
  <c r="B669" i="17"/>
  <c r="C1690" i="20"/>
  <c r="B654" i="17"/>
  <c r="C1651" i="20"/>
  <c r="B639" i="17"/>
  <c r="C1612" i="20"/>
  <c r="B624" i="17"/>
  <c r="C1573" i="20"/>
  <c r="B609" i="17"/>
  <c r="C1534" i="20"/>
  <c r="B594" i="17"/>
  <c r="F121" i="21"/>
  <c r="C1495" i="20"/>
  <c r="B579" i="17"/>
  <c r="F118" i="21"/>
  <c r="C1456" i="20"/>
  <c r="B564" i="17"/>
  <c r="F115" i="21"/>
  <c r="C1417" i="20"/>
  <c r="B549" i="17"/>
  <c r="F112" i="21"/>
  <c r="C1378" i="20"/>
  <c r="B534" i="17"/>
  <c r="F109" i="21"/>
  <c r="C1339" i="20"/>
  <c r="B519" i="17"/>
  <c r="F106" i="21"/>
  <c r="C1300" i="20"/>
  <c r="B504" i="17"/>
  <c r="C1261" i="20"/>
  <c r="B489" i="17"/>
  <c r="C1222" i="20"/>
  <c r="B474" i="17"/>
  <c r="C1183" i="20"/>
  <c r="B459" i="17"/>
  <c r="C1144" i="20"/>
  <c r="B444" i="17"/>
  <c r="C1105" i="20"/>
  <c r="B429" i="17"/>
  <c r="C1066" i="20"/>
  <c r="B414" i="17"/>
  <c r="F85" i="21"/>
  <c r="C1027" i="20"/>
  <c r="B399" i="17"/>
  <c r="F82" i="21"/>
  <c r="C988" i="20"/>
  <c r="B384" i="17"/>
  <c r="F79" i="21"/>
  <c r="C949" i="20"/>
  <c r="B369" i="17"/>
  <c r="F76" i="21"/>
  <c r="C910" i="20"/>
  <c r="B354" i="17"/>
  <c r="F73" i="21"/>
  <c r="C871" i="20"/>
  <c r="B339" i="17"/>
  <c r="F70" i="21"/>
  <c r="C832" i="20"/>
  <c r="B324" i="17"/>
  <c r="C754" i="20"/>
  <c r="B294" i="17"/>
  <c r="C715" i="20"/>
  <c r="B279" i="17"/>
  <c r="F58" i="21"/>
  <c r="C676" i="20"/>
  <c r="B264" i="17"/>
  <c r="F55" i="21"/>
  <c r="C637" i="20"/>
  <c r="B249" i="17"/>
  <c r="F52" i="21"/>
  <c r="C598" i="20"/>
  <c r="B234" i="17"/>
  <c r="C559" i="20"/>
  <c r="B219" i="17"/>
  <c r="C520" i="20"/>
  <c r="B204" i="17"/>
  <c r="C481" i="20"/>
  <c r="B189" i="17"/>
  <c r="F40" i="21"/>
  <c r="C442" i="20"/>
  <c r="B174" i="17"/>
  <c r="F37" i="21"/>
  <c r="C403" i="20"/>
  <c r="B159" i="17"/>
  <c r="F34" i="21"/>
  <c r="C364" i="20"/>
  <c r="B144" i="17"/>
  <c r="F31" i="21"/>
  <c r="C325" i="20"/>
  <c r="B129" i="17"/>
  <c r="F28" i="21"/>
  <c r="C286" i="20"/>
  <c r="B114" i="17"/>
  <c r="F25" i="21"/>
  <c r="C247" i="20"/>
  <c r="B99" i="17"/>
  <c r="F22" i="21"/>
  <c r="C208" i="20"/>
  <c r="B84" i="17"/>
  <c r="F19" i="21"/>
  <c r="C169" i="20"/>
  <c r="B69" i="17"/>
  <c r="F16" i="21"/>
  <c r="C130" i="20"/>
  <c r="B54" i="17"/>
  <c r="F13" i="21"/>
  <c r="C91" i="20"/>
  <c r="B39" i="17"/>
  <c r="F10" i="21"/>
  <c r="C52" i="20"/>
  <c r="B24" i="17"/>
  <c r="I8" i="21"/>
  <c r="D18" i="20"/>
  <c r="G10" i="17"/>
  <c r="C1694" i="20"/>
  <c r="F654" i="17"/>
  <c r="C1655" i="20"/>
  <c r="F639" i="17"/>
  <c r="C1616" i="20"/>
  <c r="F624" i="17"/>
  <c r="C1577" i="20"/>
  <c r="F609" i="17"/>
  <c r="C1538" i="20"/>
  <c r="F594" i="17"/>
  <c r="H121" i="21"/>
  <c r="C1499" i="20"/>
  <c r="F579" i="17"/>
  <c r="H118" i="21"/>
  <c r="C1460" i="20"/>
  <c r="F564" i="17"/>
  <c r="H115" i="21"/>
  <c r="C1421" i="20"/>
  <c r="F549" i="17"/>
  <c r="H112" i="21"/>
  <c r="C1382" i="20"/>
  <c r="F534" i="17"/>
  <c r="H109" i="21"/>
  <c r="C1343" i="20"/>
  <c r="F519" i="17"/>
  <c r="H106" i="21"/>
  <c r="C1304" i="20"/>
  <c r="F504" i="17"/>
  <c r="C1265" i="20"/>
  <c r="F489" i="17"/>
  <c r="C1226" i="20"/>
  <c r="F474" i="17"/>
  <c r="C1187" i="20"/>
  <c r="F459" i="17"/>
  <c r="C1148" i="20"/>
  <c r="F444" i="17"/>
  <c r="C1109" i="20"/>
  <c r="F429" i="17"/>
  <c r="C1070" i="20"/>
  <c r="F414" i="17"/>
  <c r="H85" i="21"/>
  <c r="C1031" i="20"/>
  <c r="F399" i="17"/>
  <c r="H82" i="21"/>
  <c r="C992" i="20"/>
  <c r="F384" i="17"/>
  <c r="H79" i="21"/>
  <c r="C953" i="20"/>
  <c r="F369" i="17"/>
  <c r="H76" i="21"/>
  <c r="C914" i="20"/>
  <c r="F354" i="17"/>
  <c r="H73" i="21"/>
  <c r="C875" i="20"/>
  <c r="F339" i="17"/>
  <c r="H70" i="21"/>
  <c r="C836" i="20"/>
  <c r="F324" i="17"/>
  <c r="C797" i="20"/>
  <c r="F309" i="17"/>
  <c r="C758" i="20"/>
  <c r="F294" i="17"/>
  <c r="C719" i="20"/>
  <c r="F279" i="17"/>
  <c r="H58" i="21"/>
  <c r="C680" i="20"/>
  <c r="F264" i="17"/>
  <c r="H55" i="21"/>
  <c r="C641" i="20"/>
  <c r="F249" i="17"/>
  <c r="H52" i="21"/>
  <c r="C602" i="20"/>
  <c r="F234" i="17"/>
  <c r="C563" i="20"/>
  <c r="F219" i="17"/>
  <c r="C524" i="20"/>
  <c r="F204" i="17"/>
  <c r="C485" i="20"/>
  <c r="F189" i="17"/>
  <c r="H40" i="21"/>
  <c r="C446" i="20"/>
  <c r="F174" i="17"/>
  <c r="H37" i="21"/>
  <c r="C407" i="20"/>
  <c r="F159" i="17"/>
  <c r="H34" i="21"/>
  <c r="C368" i="20"/>
  <c r="F144" i="17"/>
  <c r="H31" i="21"/>
  <c r="C329" i="20"/>
  <c r="F129" i="17"/>
  <c r="H28" i="21"/>
  <c r="C290" i="20"/>
  <c r="F114" i="17"/>
  <c r="H25" i="21"/>
  <c r="C251" i="20"/>
  <c r="F99" i="17"/>
  <c r="H22" i="21"/>
  <c r="C212" i="20"/>
  <c r="F84" i="17"/>
  <c r="H19" i="21"/>
  <c r="C173" i="20"/>
  <c r="F69" i="17"/>
  <c r="H16" i="21"/>
  <c r="C134" i="20"/>
  <c r="F54" i="17"/>
  <c r="H13" i="21"/>
  <c r="C95" i="20"/>
  <c r="F39" i="17"/>
  <c r="H10" i="21"/>
  <c r="C56" i="20"/>
  <c r="F24" i="17"/>
  <c r="H744" i="17"/>
  <c r="C1930" i="20"/>
  <c r="H729" i="17"/>
  <c r="C1891" i="20"/>
  <c r="C1852" i="20"/>
  <c r="H714" i="17"/>
  <c r="C1813" i="20"/>
  <c r="H699" i="17"/>
  <c r="C1774" i="20"/>
  <c r="H684" i="17"/>
  <c r="C1735" i="20"/>
  <c r="H669" i="17"/>
  <c r="C1696" i="20"/>
  <c r="H654" i="17"/>
  <c r="C1657" i="20"/>
  <c r="H639" i="17"/>
  <c r="C1618" i="20"/>
  <c r="H624" i="17"/>
  <c r="C1579" i="20"/>
  <c r="H609" i="17"/>
  <c r="C1540" i="20"/>
  <c r="H594" i="17"/>
  <c r="J121" i="21"/>
  <c r="C1501" i="20"/>
  <c r="H579" i="17"/>
  <c r="J118" i="21"/>
  <c r="C1462" i="20"/>
  <c r="H564" i="17"/>
  <c r="J115" i="21"/>
  <c r="C1423" i="20"/>
  <c r="H549" i="17"/>
  <c r="J112" i="21"/>
  <c r="C1384" i="20"/>
  <c r="H534" i="17"/>
  <c r="J109" i="21"/>
  <c r="C1345" i="20"/>
  <c r="H519" i="17"/>
  <c r="J106" i="21"/>
  <c r="C1306" i="20"/>
  <c r="H504" i="17"/>
  <c r="C1267" i="20"/>
  <c r="H489" i="17"/>
  <c r="C1228" i="20"/>
  <c r="H474" i="17"/>
  <c r="C1189" i="20"/>
  <c r="H459" i="17"/>
  <c r="C1150" i="20"/>
  <c r="H444" i="17"/>
  <c r="C1111" i="20"/>
  <c r="H429" i="17"/>
  <c r="C1072" i="20"/>
  <c r="H414" i="17"/>
  <c r="J85" i="21"/>
  <c r="C1033" i="20"/>
  <c r="H399" i="17"/>
  <c r="J82" i="21"/>
  <c r="C994" i="20"/>
  <c r="H384" i="17"/>
  <c r="J79" i="21"/>
  <c r="C955" i="20"/>
  <c r="H369" i="17"/>
  <c r="J76" i="21"/>
  <c r="C916" i="20"/>
  <c r="H354" i="17"/>
  <c r="J73" i="21"/>
  <c r="C877" i="20"/>
  <c r="H339" i="17"/>
  <c r="J70" i="21"/>
  <c r="C838" i="20"/>
  <c r="H324" i="17"/>
  <c r="C799" i="20"/>
  <c r="H309" i="17"/>
  <c r="C760" i="20"/>
  <c r="H294" i="17"/>
  <c r="C721" i="20"/>
  <c r="H279" i="17"/>
  <c r="J58" i="21"/>
  <c r="C682" i="20"/>
  <c r="H264" i="17"/>
  <c r="J55" i="21"/>
  <c r="C643" i="20"/>
  <c r="H249" i="17"/>
  <c r="J52" i="21"/>
  <c r="C604" i="20"/>
  <c r="H234" i="17"/>
  <c r="C565" i="20"/>
  <c r="H219" i="17"/>
  <c r="C526" i="20"/>
  <c r="H204" i="17"/>
  <c r="C487" i="20"/>
  <c r="H189" i="17"/>
  <c r="J40" i="21"/>
  <c r="C448" i="20"/>
  <c r="H174" i="17"/>
  <c r="J37" i="21"/>
  <c r="C409" i="20"/>
  <c r="H159" i="17"/>
  <c r="J34" i="21"/>
  <c r="C370" i="20"/>
  <c r="H144" i="17"/>
  <c r="J31" i="21"/>
  <c r="C331" i="20"/>
  <c r="H129" i="17"/>
  <c r="J28" i="21"/>
  <c r="C292" i="20"/>
  <c r="H114" i="17"/>
  <c r="J25" i="21"/>
  <c r="C253" i="20"/>
  <c r="H99" i="17"/>
  <c r="J22" i="21"/>
  <c r="C214" i="20"/>
  <c r="H84" i="17"/>
  <c r="J19" i="21"/>
  <c r="C175" i="20"/>
  <c r="H69" i="17"/>
  <c r="J16" i="21"/>
  <c r="C136" i="20"/>
  <c r="H54" i="17"/>
  <c r="J13" i="21"/>
  <c r="C97" i="20"/>
  <c r="H39" i="17"/>
  <c r="J10" i="21"/>
  <c r="C58" i="20"/>
  <c r="H24" i="17"/>
  <c r="J714" i="17"/>
  <c r="C1815" i="20"/>
  <c r="J699" i="17"/>
  <c r="C1776" i="20"/>
  <c r="J684" i="17"/>
  <c r="C1737" i="20"/>
  <c r="J669" i="17"/>
  <c r="C1698" i="20"/>
  <c r="J654" i="17"/>
  <c r="C1659" i="20"/>
  <c r="J639" i="17"/>
  <c r="C1620" i="20"/>
  <c r="J624" i="17"/>
  <c r="C1581" i="20"/>
  <c r="J609" i="17"/>
  <c r="C1542" i="20"/>
  <c r="J594" i="17"/>
  <c r="K121" i="21"/>
  <c r="C1503" i="20"/>
  <c r="J579" i="17"/>
  <c r="K118" i="21"/>
  <c r="C1464" i="20"/>
  <c r="J564" i="17"/>
  <c r="K115" i="21"/>
  <c r="C1425" i="20"/>
  <c r="J549" i="17"/>
  <c r="K112" i="21"/>
  <c r="C1386" i="20"/>
  <c r="J534" i="17"/>
  <c r="K109" i="21"/>
  <c r="C1347" i="20"/>
  <c r="J519" i="17"/>
  <c r="K106" i="21"/>
  <c r="C1308" i="20"/>
  <c r="J504" i="17"/>
  <c r="C1269" i="20"/>
  <c r="J489" i="17"/>
  <c r="C1230" i="20"/>
  <c r="J474" i="17"/>
  <c r="C1191" i="20"/>
  <c r="J459" i="17"/>
  <c r="C1152" i="20"/>
  <c r="J444" i="17"/>
  <c r="C1113" i="20"/>
  <c r="J429" i="17"/>
  <c r="C1074" i="20"/>
  <c r="J414" i="17"/>
  <c r="K85" i="21"/>
  <c r="C1035" i="20"/>
  <c r="J399" i="17"/>
  <c r="K82" i="21"/>
  <c r="C996" i="20"/>
  <c r="J384" i="17"/>
  <c r="K79" i="21"/>
  <c r="C957" i="20"/>
  <c r="J369" i="17"/>
  <c r="K76" i="21"/>
  <c r="C918" i="20"/>
  <c r="J354" i="17"/>
  <c r="K73" i="21"/>
  <c r="C879" i="20"/>
  <c r="J339" i="17"/>
  <c r="K70" i="21"/>
  <c r="C840" i="20"/>
  <c r="J324" i="17"/>
  <c r="C801" i="20"/>
  <c r="J309" i="17"/>
  <c r="C762" i="20"/>
  <c r="J294" i="17"/>
  <c r="C723" i="20"/>
  <c r="J279" i="17"/>
  <c r="K58" i="21"/>
  <c r="C684" i="20"/>
  <c r="J264" i="17"/>
  <c r="K55" i="21"/>
  <c r="C645" i="20"/>
  <c r="J249" i="17"/>
  <c r="K52" i="21"/>
  <c r="C606" i="20"/>
  <c r="J234" i="17"/>
  <c r="C567" i="20"/>
  <c r="J219" i="17"/>
  <c r="C528" i="20"/>
  <c r="J204" i="17"/>
  <c r="C489" i="20"/>
  <c r="J189" i="17"/>
  <c r="K40" i="21"/>
  <c r="C450" i="20"/>
  <c r="J174" i="17"/>
  <c r="K37" i="21"/>
  <c r="C411" i="20"/>
  <c r="J159" i="17"/>
  <c r="K34" i="21"/>
  <c r="C372" i="20"/>
  <c r="J144" i="17"/>
  <c r="K31" i="21"/>
  <c r="C333" i="20"/>
  <c r="J129" i="17"/>
  <c r="K28" i="21"/>
  <c r="C294" i="20"/>
  <c r="J114" i="17"/>
  <c r="K25" i="21"/>
  <c r="C255" i="20"/>
  <c r="J99" i="17"/>
  <c r="K22" i="21"/>
  <c r="C216" i="20"/>
  <c r="J84" i="17"/>
  <c r="K19" i="21"/>
  <c r="C177" i="20"/>
  <c r="J69" i="17"/>
  <c r="K16" i="21"/>
  <c r="C138" i="20"/>
  <c r="J54" i="17"/>
  <c r="K13" i="21"/>
  <c r="C99" i="20"/>
  <c r="J39" i="17"/>
  <c r="K10" i="21"/>
  <c r="C60" i="20"/>
  <c r="J24" i="17"/>
  <c r="F7" i="21"/>
  <c r="C13" i="20"/>
  <c r="B9" i="17"/>
  <c r="G7" i="21"/>
  <c r="C15" i="20"/>
  <c r="D9" i="17"/>
  <c r="J7" i="21"/>
  <c r="C19" i="20"/>
  <c r="H9" i="17"/>
  <c r="K7" i="21"/>
  <c r="C21" i="20"/>
  <c r="J9" i="17"/>
  <c r="L7" i="21"/>
  <c r="C23" i="20"/>
  <c r="L9" i="17"/>
  <c r="F8" i="21"/>
  <c r="D13" i="20"/>
  <c r="B10" i="17"/>
  <c r="G8" i="21"/>
  <c r="D15" i="20"/>
  <c r="D10" i="17"/>
  <c r="D1926" i="20"/>
  <c r="D745" i="17"/>
  <c r="D1887" i="20"/>
  <c r="D730" i="17"/>
  <c r="D1848" i="20"/>
  <c r="D715" i="17"/>
  <c r="D1809" i="20"/>
  <c r="D700" i="17"/>
  <c r="D1770" i="20"/>
  <c r="D685" i="17"/>
  <c r="D1731" i="20"/>
  <c r="D670" i="17"/>
  <c r="D1692" i="20"/>
  <c r="D655" i="17"/>
  <c r="D1653" i="20"/>
  <c r="D640" i="17"/>
  <c r="D1614" i="20"/>
  <c r="D625" i="17"/>
  <c r="D1575" i="20"/>
  <c r="D610" i="17"/>
  <c r="D1536" i="20"/>
  <c r="D595" i="17"/>
  <c r="G122" i="21"/>
  <c r="D1497" i="20"/>
  <c r="D580" i="17"/>
  <c r="G119" i="21"/>
  <c r="D1458" i="20"/>
  <c r="D565" i="17"/>
  <c r="G116" i="21"/>
  <c r="D1419" i="20"/>
  <c r="D550" i="17"/>
  <c r="G113" i="21"/>
  <c r="D1380" i="20"/>
  <c r="D535" i="17"/>
  <c r="G110" i="21"/>
  <c r="D1341" i="20"/>
  <c r="D520" i="17"/>
  <c r="G107" i="21"/>
  <c r="D1302" i="20"/>
  <c r="D505" i="17"/>
  <c r="D1263" i="20"/>
  <c r="D490" i="17"/>
  <c r="D1224" i="20"/>
  <c r="D475" i="17"/>
  <c r="D1185" i="20"/>
  <c r="D460" i="17"/>
  <c r="D1146" i="20"/>
  <c r="D445" i="17"/>
  <c r="D1107" i="20"/>
  <c r="D430" i="17"/>
  <c r="D1068" i="20"/>
  <c r="D415" i="17"/>
  <c r="G86" i="21"/>
  <c r="D1029" i="20"/>
  <c r="D400" i="17"/>
  <c r="G83" i="21"/>
  <c r="D990" i="20"/>
  <c r="D385" i="17"/>
  <c r="G80" i="21"/>
  <c r="D951" i="20"/>
  <c r="D370" i="17"/>
  <c r="G77" i="21"/>
  <c r="D912" i="20"/>
  <c r="D355" i="17"/>
  <c r="G74" i="21"/>
  <c r="D873" i="20"/>
  <c r="D340" i="17"/>
  <c r="G71" i="21"/>
  <c r="D834" i="20"/>
  <c r="D325" i="17"/>
  <c r="D795" i="20"/>
  <c r="D310" i="17"/>
  <c r="D756" i="20"/>
  <c r="D295" i="17"/>
  <c r="D717" i="20"/>
  <c r="D280" i="17"/>
  <c r="G59" i="21"/>
  <c r="D678" i="20"/>
  <c r="D265" i="17"/>
  <c r="G56" i="21"/>
  <c r="D639" i="20"/>
  <c r="D250" i="17"/>
  <c r="G53" i="21"/>
  <c r="D600" i="20"/>
  <c r="D235" i="17"/>
  <c r="D561" i="20"/>
  <c r="D220" i="17"/>
  <c r="D522" i="20"/>
  <c r="D205" i="17"/>
  <c r="D483" i="20"/>
  <c r="D190" i="17"/>
  <c r="G41" i="21"/>
  <c r="D444" i="20"/>
  <c r="D175" i="17"/>
  <c r="G38" i="21"/>
  <c r="D405" i="20"/>
  <c r="D160" i="17"/>
  <c r="G35" i="21"/>
  <c r="D366" i="20"/>
  <c r="D145" i="17"/>
  <c r="G32" i="21"/>
  <c r="D327" i="20"/>
  <c r="D130" i="17"/>
  <c r="G29" i="21"/>
  <c r="D288" i="20"/>
  <c r="D115" i="17"/>
  <c r="G26" i="21"/>
  <c r="D249" i="20"/>
  <c r="D100" i="17"/>
  <c r="G23" i="21"/>
  <c r="D210" i="20"/>
  <c r="D85" i="17"/>
  <c r="G20" i="21"/>
  <c r="D171" i="20"/>
  <c r="D70" i="17"/>
  <c r="G17" i="21"/>
  <c r="D132" i="20"/>
  <c r="D55" i="17"/>
  <c r="G14" i="21"/>
  <c r="D93" i="20"/>
  <c r="D40" i="17"/>
  <c r="G11" i="21"/>
  <c r="D54" i="20"/>
  <c r="D25" i="17"/>
  <c r="I10" i="21"/>
  <c r="C57" i="20"/>
  <c r="G24" i="17"/>
  <c r="I13" i="21"/>
  <c r="C96" i="20"/>
  <c r="G39" i="17"/>
  <c r="I16" i="21"/>
  <c r="C135" i="20"/>
  <c r="G54" i="17"/>
  <c r="I19" i="21"/>
  <c r="C174" i="20"/>
  <c r="G69" i="17"/>
  <c r="I22" i="21"/>
  <c r="C213" i="20"/>
  <c r="G84" i="17"/>
  <c r="I25" i="21"/>
  <c r="C252" i="20"/>
  <c r="G99" i="17"/>
  <c r="I28" i="21"/>
  <c r="C291" i="20"/>
  <c r="G114" i="17"/>
  <c r="I31" i="21"/>
  <c r="C330" i="20"/>
  <c r="G129" i="17"/>
  <c r="I34" i="21"/>
  <c r="C369" i="20"/>
  <c r="G144" i="17"/>
  <c r="I37" i="21"/>
  <c r="C408" i="20"/>
  <c r="G159" i="17"/>
  <c r="I40" i="21"/>
  <c r="C447" i="20"/>
  <c r="G174" i="17"/>
  <c r="C486" i="20"/>
  <c r="G189" i="17"/>
  <c r="C525" i="20"/>
  <c r="G204" i="17"/>
  <c r="C564" i="20"/>
  <c r="G219" i="17"/>
  <c r="I52" i="21"/>
  <c r="C603" i="20"/>
  <c r="G234" i="17"/>
  <c r="I55" i="21"/>
  <c r="C642" i="20"/>
  <c r="G249" i="17"/>
  <c r="I58" i="21"/>
  <c r="C681" i="20"/>
  <c r="G264" i="17"/>
  <c r="C720" i="20"/>
  <c r="G279" i="17"/>
  <c r="C759" i="20"/>
  <c r="G294" i="17"/>
  <c r="C798" i="20"/>
  <c r="G309" i="17"/>
  <c r="I70" i="21"/>
  <c r="C837" i="20"/>
  <c r="G324" i="17"/>
  <c r="I73" i="21"/>
  <c r="C876" i="20"/>
  <c r="G339" i="17"/>
  <c r="I76" i="21"/>
  <c r="C915" i="20"/>
  <c r="G354" i="17"/>
  <c r="I79" i="21"/>
  <c r="C954" i="20"/>
  <c r="G369" i="17"/>
  <c r="I82" i="21"/>
  <c r="C993" i="20"/>
  <c r="G384" i="17"/>
  <c r="I85" i="21"/>
  <c r="C1032" i="20"/>
  <c r="G399" i="17"/>
  <c r="C1071" i="20"/>
  <c r="G414" i="17"/>
  <c r="C1110" i="20"/>
  <c r="G429" i="17"/>
  <c r="C1149" i="20"/>
  <c r="G444" i="17"/>
  <c r="C1188" i="20"/>
  <c r="G459" i="17"/>
  <c r="C1227" i="20"/>
  <c r="G474" i="17"/>
  <c r="C1266" i="20"/>
  <c r="G489" i="17"/>
  <c r="I106" i="21"/>
  <c r="C1305" i="20"/>
  <c r="G504" i="17"/>
  <c r="I109" i="21"/>
  <c r="C1344" i="20"/>
  <c r="G519" i="17"/>
  <c r="I112" i="21"/>
  <c r="C1383" i="20"/>
  <c r="G534" i="17"/>
  <c r="I115" i="21"/>
  <c r="C1422" i="20"/>
  <c r="G549" i="17"/>
  <c r="I118" i="21"/>
  <c r="C1461" i="20"/>
  <c r="G564" i="17"/>
  <c r="I121" i="21"/>
  <c r="C1500" i="20"/>
  <c r="G579" i="17"/>
  <c r="C1539" i="20"/>
  <c r="G594" i="17"/>
  <c r="C1578" i="20"/>
  <c r="G609" i="17"/>
  <c r="C1617" i="20"/>
  <c r="G624" i="17"/>
  <c r="C1656" i="20"/>
  <c r="G639" i="17"/>
  <c r="C1695" i="20"/>
  <c r="G654" i="17"/>
  <c r="C1734" i="20"/>
  <c r="G669" i="17"/>
  <c r="C1773" i="20"/>
  <c r="G684" i="17"/>
  <c r="C1812" i="20"/>
  <c r="G699" i="17"/>
  <c r="C1851" i="20"/>
  <c r="G714" i="17"/>
  <c r="C1890" i="20"/>
  <c r="G729" i="17"/>
  <c r="C1929" i="20"/>
  <c r="G744" i="17"/>
  <c r="H7" i="21"/>
  <c r="C17" i="20"/>
  <c r="F9" i="17"/>
  <c r="J8" i="21"/>
  <c r="D19" i="20"/>
  <c r="H10" i="17"/>
  <c r="K8" i="21"/>
  <c r="D21" i="20"/>
  <c r="J10" i="17"/>
  <c r="C1934" i="20"/>
  <c r="L744" i="17"/>
  <c r="C1895" i="20"/>
  <c r="L729" i="17"/>
  <c r="C1856" i="20"/>
  <c r="L714" i="17"/>
  <c r="C1817" i="20"/>
  <c r="L699" i="17"/>
  <c r="C1778" i="20"/>
  <c r="L684" i="17"/>
  <c r="C1739" i="20"/>
  <c r="L669" i="17"/>
  <c r="C1700" i="20"/>
  <c r="L654" i="17"/>
  <c r="C1661" i="20"/>
  <c r="L639" i="17"/>
  <c r="C1622" i="20"/>
  <c r="L624" i="17"/>
  <c r="C1583" i="20"/>
  <c r="L609" i="17"/>
  <c r="C1544" i="20"/>
  <c r="L594" i="17"/>
  <c r="L121" i="21"/>
  <c r="C1505" i="20"/>
  <c r="L579" i="17"/>
  <c r="L118" i="21"/>
  <c r="C1466" i="20"/>
  <c r="L564" i="17"/>
  <c r="L115" i="21"/>
  <c r="C1427" i="20"/>
  <c r="L549" i="17"/>
  <c r="L112" i="21"/>
  <c r="C1388" i="20"/>
  <c r="L534" i="17"/>
  <c r="L109" i="21"/>
  <c r="C1349" i="20"/>
  <c r="L519" i="17"/>
  <c r="L106" i="21"/>
  <c r="C1310" i="20"/>
  <c r="L504" i="17"/>
  <c r="C1271" i="20"/>
  <c r="L489" i="17"/>
  <c r="C1232" i="20"/>
  <c r="L474" i="17"/>
  <c r="C1193" i="20"/>
  <c r="L459" i="17"/>
  <c r="C1154" i="20"/>
  <c r="L444" i="17"/>
  <c r="C1115" i="20"/>
  <c r="L429" i="17"/>
  <c r="C1076" i="20"/>
  <c r="L414" i="17"/>
  <c r="L85" i="21"/>
  <c r="C1037" i="20"/>
  <c r="L399" i="17"/>
  <c r="L82" i="21"/>
  <c r="C998" i="20"/>
  <c r="L384" i="17"/>
  <c r="L79" i="21"/>
  <c r="C959" i="20"/>
  <c r="L369" i="17"/>
  <c r="L76" i="21"/>
  <c r="C920" i="20"/>
  <c r="L354" i="17"/>
  <c r="L73" i="21"/>
  <c r="C881" i="20"/>
  <c r="L339" i="17"/>
  <c r="L70" i="21"/>
  <c r="C842" i="20"/>
  <c r="L324" i="17"/>
  <c r="C803" i="20"/>
  <c r="L309" i="17"/>
  <c r="C764" i="20"/>
  <c r="L294" i="17"/>
  <c r="C725" i="20"/>
  <c r="L279" i="17"/>
  <c r="L58" i="21"/>
  <c r="C686" i="20"/>
  <c r="L264" i="17"/>
  <c r="L55" i="21"/>
  <c r="C647" i="20"/>
  <c r="L249" i="17"/>
  <c r="L52" i="21"/>
  <c r="C608" i="20"/>
  <c r="L234" i="17"/>
  <c r="C569" i="20"/>
  <c r="L219" i="17"/>
  <c r="C530" i="20"/>
  <c r="L204" i="17"/>
  <c r="C491" i="20"/>
  <c r="L189" i="17"/>
  <c r="L40" i="21"/>
  <c r="C452" i="20"/>
  <c r="L174" i="17"/>
  <c r="L37" i="21"/>
  <c r="C413" i="20"/>
  <c r="L159" i="17"/>
  <c r="L34" i="21"/>
  <c r="C374" i="20"/>
  <c r="L144" i="17"/>
  <c r="L31" i="21"/>
  <c r="C335" i="20"/>
  <c r="L129" i="17"/>
  <c r="L28" i="21"/>
  <c r="C296" i="20"/>
  <c r="L114" i="17"/>
  <c r="L25" i="21"/>
  <c r="C257" i="20"/>
  <c r="L99" i="17"/>
  <c r="L22" i="21"/>
  <c r="C218" i="20"/>
  <c r="L84" i="17"/>
  <c r="L19" i="21"/>
  <c r="C179" i="20"/>
  <c r="L69" i="17"/>
  <c r="L16" i="21"/>
  <c r="C140" i="20"/>
  <c r="L54" i="17"/>
  <c r="L13" i="21"/>
  <c r="C101" i="20"/>
  <c r="L39" i="17"/>
  <c r="L10" i="21"/>
  <c r="C62" i="20"/>
  <c r="L24" i="17"/>
  <c r="C1740" i="20"/>
  <c r="M669" i="17"/>
  <c r="C1701" i="20"/>
  <c r="M654" i="17"/>
  <c r="C1662" i="20"/>
  <c r="M639" i="17"/>
  <c r="C1623" i="20"/>
  <c r="M624" i="17"/>
  <c r="C1584" i="20"/>
  <c r="M609" i="17"/>
  <c r="D1545" i="20"/>
  <c r="M595" i="17"/>
  <c r="M122" i="21"/>
  <c r="D1506" i="20"/>
  <c r="M580" i="17"/>
  <c r="M119" i="21"/>
  <c r="D1467" i="20"/>
  <c r="M565" i="17"/>
  <c r="M116" i="21"/>
  <c r="D1428" i="20"/>
  <c r="M550" i="17"/>
  <c r="M113" i="21"/>
  <c r="D1389" i="20"/>
  <c r="M535" i="17"/>
  <c r="M110" i="21"/>
  <c r="D1350" i="20"/>
  <c r="M520" i="17"/>
  <c r="M107" i="21"/>
  <c r="D1311" i="20"/>
  <c r="M505" i="17"/>
  <c r="D1272" i="20"/>
  <c r="M490" i="17"/>
  <c r="D1233" i="20"/>
  <c r="M475" i="17"/>
  <c r="D1194" i="20"/>
  <c r="M460" i="17"/>
  <c r="D1155" i="20"/>
  <c r="M445" i="17"/>
  <c r="D1116" i="20"/>
  <c r="M430" i="17"/>
  <c r="D1077" i="20"/>
  <c r="M415" i="17"/>
  <c r="M86" i="21"/>
  <c r="D1038" i="20"/>
  <c r="M400" i="17"/>
  <c r="M83" i="21"/>
  <c r="D999" i="20"/>
  <c r="M385" i="17"/>
  <c r="M80" i="21"/>
  <c r="D960" i="20"/>
  <c r="M370" i="17"/>
  <c r="M77" i="21"/>
  <c r="D921" i="20"/>
  <c r="M355" i="17"/>
  <c r="M74" i="21"/>
  <c r="D882" i="20"/>
  <c r="M340" i="17"/>
  <c r="M71" i="21"/>
  <c r="D843" i="20"/>
  <c r="M325" i="17"/>
  <c r="D804" i="20"/>
  <c r="M310" i="17"/>
  <c r="D765" i="20"/>
  <c r="M295" i="17"/>
  <c r="D726" i="20"/>
  <c r="M280" i="17"/>
  <c r="M59" i="21"/>
  <c r="D687" i="20"/>
  <c r="M265" i="17"/>
  <c r="M56" i="21"/>
  <c r="D648" i="20"/>
  <c r="M250" i="17"/>
  <c r="M53" i="21"/>
  <c r="D609" i="20"/>
  <c r="M235" i="17"/>
  <c r="D570" i="20"/>
  <c r="M220" i="17"/>
  <c r="D531" i="20"/>
  <c r="M205" i="17"/>
  <c r="D492" i="20"/>
  <c r="M190" i="17"/>
  <c r="M41" i="21"/>
  <c r="D453" i="20"/>
  <c r="M175" i="17"/>
  <c r="M38" i="21"/>
  <c r="D414" i="20"/>
  <c r="M160" i="17"/>
  <c r="M35" i="21"/>
  <c r="D375" i="20"/>
  <c r="M145" i="17"/>
  <c r="M32" i="21"/>
  <c r="D336" i="20"/>
  <c r="M130" i="17"/>
  <c r="M29" i="21"/>
  <c r="D297" i="20"/>
  <c r="M115" i="17"/>
  <c r="M26" i="21"/>
  <c r="D258" i="20"/>
  <c r="M100" i="17"/>
  <c r="M23" i="21"/>
  <c r="D219" i="20"/>
  <c r="M85" i="17"/>
  <c r="M20" i="21"/>
  <c r="D180" i="20"/>
  <c r="M70" i="17"/>
  <c r="M17" i="21"/>
  <c r="D141" i="20"/>
  <c r="M55" i="17"/>
  <c r="M14" i="21"/>
  <c r="D102" i="20"/>
  <c r="M40" i="17"/>
  <c r="M11" i="21"/>
  <c r="D63" i="20"/>
  <c r="M25" i="17"/>
  <c r="T125" i="2"/>
  <c r="T59" i="2"/>
  <c r="Y196" i="2" s="1"/>
  <c r="M7" i="21"/>
  <c r="C24" i="20"/>
  <c r="M9" i="17"/>
  <c r="C1545" i="20"/>
  <c r="M594" i="17"/>
  <c r="M121" i="21"/>
  <c r="C1506" i="20"/>
  <c r="M579" i="17"/>
  <c r="M118" i="21"/>
  <c r="C1467" i="20"/>
  <c r="M564" i="17"/>
  <c r="M115" i="21"/>
  <c r="C1428" i="20"/>
  <c r="M549" i="17"/>
  <c r="M112" i="21"/>
  <c r="C1389" i="20"/>
  <c r="M534" i="17"/>
  <c r="M109" i="21"/>
  <c r="C1350" i="20"/>
  <c r="M519" i="17"/>
  <c r="M106" i="21"/>
  <c r="C1311" i="20"/>
  <c r="M504" i="17"/>
  <c r="C1272" i="20"/>
  <c r="M489" i="17"/>
  <c r="C1233" i="20"/>
  <c r="M474" i="17"/>
  <c r="C1194" i="20"/>
  <c r="M459" i="17"/>
  <c r="C1155" i="20"/>
  <c r="M444" i="17"/>
  <c r="C1116" i="20"/>
  <c r="M429" i="17"/>
  <c r="C1077" i="20"/>
  <c r="M414" i="17"/>
  <c r="M85" i="21"/>
  <c r="C1038" i="20"/>
  <c r="M399" i="17"/>
  <c r="M82" i="21"/>
  <c r="C999" i="20"/>
  <c r="M384" i="17"/>
  <c r="M79" i="21"/>
  <c r="C960" i="20"/>
  <c r="M369" i="17"/>
  <c r="M76" i="21"/>
  <c r="C921" i="20"/>
  <c r="M354" i="17"/>
  <c r="M73" i="21"/>
  <c r="C882" i="20"/>
  <c r="M339" i="17"/>
  <c r="M70" i="21"/>
  <c r="C843" i="20"/>
  <c r="M324" i="17"/>
  <c r="C804" i="20"/>
  <c r="M309" i="17"/>
  <c r="C765" i="20"/>
  <c r="M294" i="17"/>
  <c r="C726" i="20"/>
  <c r="M279" i="17"/>
  <c r="M58" i="21"/>
  <c r="C687" i="20"/>
  <c r="M264" i="17"/>
  <c r="M55" i="21"/>
  <c r="C648" i="20"/>
  <c r="M249" i="17"/>
  <c r="M52" i="21"/>
  <c r="C609" i="20"/>
  <c r="M234" i="17"/>
  <c r="C570" i="20"/>
  <c r="M219" i="17"/>
  <c r="C531" i="20"/>
  <c r="M204" i="17"/>
  <c r="C492" i="20"/>
  <c r="M189" i="17"/>
  <c r="M40" i="21"/>
  <c r="C453" i="20"/>
  <c r="M174" i="17"/>
  <c r="M37" i="21"/>
  <c r="C414" i="20"/>
  <c r="M159" i="17"/>
  <c r="M34" i="21"/>
  <c r="C375" i="20"/>
  <c r="M144" i="17"/>
  <c r="M31" i="21"/>
  <c r="C336" i="20"/>
  <c r="M129" i="17"/>
  <c r="M28" i="21"/>
  <c r="C297" i="20"/>
  <c r="M114" i="17"/>
  <c r="M25" i="21"/>
  <c r="C258" i="20"/>
  <c r="M99" i="17"/>
  <c r="M22" i="21"/>
  <c r="C219" i="20"/>
  <c r="M84" i="17"/>
  <c r="M19" i="21"/>
  <c r="C180" i="20"/>
  <c r="M69" i="17"/>
  <c r="M16" i="21"/>
  <c r="C141" i="20"/>
  <c r="M54" i="17"/>
  <c r="M13" i="21"/>
  <c r="C102" i="20"/>
  <c r="M39" i="17"/>
  <c r="M10" i="21"/>
  <c r="C63" i="20"/>
  <c r="M24" i="17"/>
  <c r="L8" i="21"/>
  <c r="D23" i="20"/>
  <c r="L10" i="17"/>
  <c r="M8" i="21"/>
  <c r="D24" i="20"/>
  <c r="M10" i="17"/>
  <c r="L80" i="21"/>
  <c r="D959" i="20"/>
  <c r="L370" i="17"/>
  <c r="L77" i="21"/>
  <c r="D920" i="20"/>
  <c r="L355" i="17"/>
  <c r="L74" i="21"/>
  <c r="D881" i="20"/>
  <c r="L340" i="17"/>
  <c r="L71" i="21"/>
  <c r="D842" i="20"/>
  <c r="L325" i="17"/>
  <c r="D803" i="20"/>
  <c r="L310" i="17"/>
  <c r="D764" i="20"/>
  <c r="L295" i="17"/>
  <c r="D725" i="20"/>
  <c r="L280" i="17"/>
  <c r="L59" i="21"/>
  <c r="D686" i="20"/>
  <c r="L265" i="17"/>
  <c r="L56" i="21"/>
  <c r="D647" i="20"/>
  <c r="L250" i="17"/>
  <c r="L53" i="21"/>
  <c r="D608" i="20"/>
  <c r="L235" i="17"/>
  <c r="D569" i="20"/>
  <c r="L220" i="17"/>
  <c r="D530" i="20"/>
  <c r="L205" i="17"/>
  <c r="D491" i="20"/>
  <c r="L190" i="17"/>
  <c r="L41" i="21"/>
  <c r="D452" i="20"/>
  <c r="L175" i="17"/>
  <c r="L38" i="21"/>
  <c r="D413" i="20"/>
  <c r="L160" i="17"/>
  <c r="L35" i="21"/>
  <c r="D374" i="20"/>
  <c r="L145" i="17"/>
  <c r="L32" i="21"/>
  <c r="D335" i="20"/>
  <c r="L130" i="17"/>
  <c r="L29" i="21"/>
  <c r="D296" i="20"/>
  <c r="L115" i="17"/>
  <c r="L26" i="21"/>
  <c r="D257" i="20"/>
  <c r="L100" i="17"/>
  <c r="L23" i="21"/>
  <c r="D218" i="20"/>
  <c r="L85" i="17"/>
  <c r="L20" i="21"/>
  <c r="D179" i="20"/>
  <c r="L70" i="17"/>
  <c r="L17" i="21"/>
  <c r="D140" i="20"/>
  <c r="L55" i="17"/>
  <c r="L14" i="21"/>
  <c r="D101" i="20"/>
  <c r="L40" i="17"/>
  <c r="L11" i="21"/>
  <c r="D62" i="20"/>
  <c r="L25" i="17"/>
  <c r="D1935" i="20"/>
  <c r="M745" i="17"/>
  <c r="D1896" i="20"/>
  <c r="M730" i="17"/>
  <c r="D1857" i="20"/>
  <c r="M715" i="17"/>
  <c r="D1818" i="20"/>
  <c r="M700" i="17"/>
  <c r="D1779" i="20"/>
  <c r="M685" i="17"/>
  <c r="D1740" i="20"/>
  <c r="M670" i="17"/>
  <c r="D1701" i="20"/>
  <c r="M655" i="17"/>
  <c r="D1662" i="20"/>
  <c r="M640" i="17"/>
  <c r="D1623" i="20"/>
  <c r="M625" i="17"/>
  <c r="D1584" i="20"/>
  <c r="M610" i="17"/>
  <c r="C1885" i="20"/>
  <c r="B729" i="17"/>
  <c r="C793" i="20"/>
  <c r="B309" i="17"/>
  <c r="T94" i="2"/>
  <c r="T594" i="2"/>
  <c r="T593" i="2"/>
  <c r="AD195" i="2" s="1"/>
  <c r="T364" i="2"/>
  <c r="AB167" i="2" s="1"/>
  <c r="I69" i="21" s="1"/>
  <c r="T384" i="2"/>
  <c r="AB187" i="2" s="1"/>
  <c r="T388" i="2"/>
  <c r="AB191" i="2" s="1"/>
  <c r="T392" i="2"/>
  <c r="AB195" i="2" s="1"/>
  <c r="T393" i="2"/>
  <c r="T227" i="2"/>
  <c r="T861" i="2"/>
  <c r="T841" i="2"/>
  <c r="T830" i="2"/>
  <c r="T829" i="2"/>
  <c r="T825" i="2"/>
  <c r="T881" i="2"/>
  <c r="T967" i="2"/>
  <c r="T963" i="2"/>
  <c r="T948" i="2"/>
  <c r="T857" i="2"/>
  <c r="T850" i="2"/>
  <c r="T844" i="2"/>
  <c r="T952" i="2"/>
  <c r="T486" i="2"/>
  <c r="T653" i="2"/>
  <c r="T727" i="2"/>
  <c r="AE195" i="2" s="1"/>
  <c r="T695" i="2"/>
  <c r="AE163" i="2" s="1"/>
  <c r="T824" i="2"/>
  <c r="T823" i="2"/>
  <c r="T822" i="2"/>
  <c r="T820" i="2"/>
  <c r="T553" i="2"/>
  <c r="AD155" i="2" s="1"/>
  <c r="T546" i="2"/>
  <c r="AD148" i="2" s="1"/>
  <c r="T612" i="2"/>
  <c r="T978" i="2"/>
  <c r="T977" i="2"/>
  <c r="T976" i="2"/>
  <c r="T30" i="2"/>
  <c r="Y167" i="2" s="1"/>
  <c r="T344" i="2"/>
  <c r="AB147" i="2" s="1"/>
  <c r="T482" i="2"/>
  <c r="T649" i="2"/>
  <c r="T991" i="2"/>
  <c r="T980" i="2"/>
  <c r="T18" i="2"/>
  <c r="Y155" i="2" s="1"/>
  <c r="T14" i="2"/>
  <c r="Y151" i="2" s="1"/>
  <c r="T121" i="2"/>
  <c r="T216" i="2"/>
  <c r="T628" i="2"/>
  <c r="T624" i="2"/>
  <c r="T621" i="2"/>
  <c r="T843" i="2"/>
  <c r="T818" i="2"/>
  <c r="T917" i="2"/>
  <c r="T885" i="2"/>
  <c r="T39" i="2"/>
  <c r="Y176" i="2" s="1"/>
  <c r="T106" i="2"/>
  <c r="T348" i="2"/>
  <c r="AB151" i="2" s="1"/>
  <c r="T478" i="2"/>
  <c r="T487" i="2"/>
  <c r="T837" i="2"/>
  <c r="T834" i="2"/>
  <c r="T832" i="2"/>
  <c r="T828" i="2"/>
  <c r="T827" i="2"/>
  <c r="T951" i="2"/>
  <c r="T35" i="2"/>
  <c r="Y172" i="2" s="1"/>
  <c r="T661" i="2"/>
  <c r="T617" i="2"/>
  <c r="T613" i="2"/>
  <c r="T690" i="2"/>
  <c r="AE158" i="2" s="1"/>
  <c r="T683" i="2"/>
  <c r="AE151" i="2" s="1"/>
  <c r="T891" i="2"/>
  <c r="T890" i="2"/>
  <c r="T889" i="2"/>
  <c r="T990" i="2"/>
  <c r="T989" i="2"/>
  <c r="T55" i="2"/>
  <c r="Y192" i="2" s="1"/>
  <c r="T90" i="2"/>
  <c r="T89" i="2"/>
  <c r="T460" i="2"/>
  <c r="T427" i="2"/>
  <c r="AC163" i="2" s="1"/>
  <c r="T419" i="2"/>
  <c r="AC155" i="2" s="1"/>
  <c r="T526" i="2"/>
  <c r="T521" i="2"/>
  <c r="T519" i="2"/>
  <c r="T518" i="2"/>
  <c r="T545" i="2"/>
  <c r="AD147" i="2" s="1"/>
  <c r="T577" i="2"/>
  <c r="AD179" i="2" s="1"/>
  <c r="K105" i="21" s="1"/>
  <c r="T573" i="2"/>
  <c r="AD175" i="2" s="1"/>
  <c r="K93" i="21" s="1"/>
  <c r="T566" i="2"/>
  <c r="AD168" i="2" s="1"/>
  <c r="T558" i="2"/>
  <c r="AD160" i="2" s="1"/>
  <c r="K48" i="21" s="1"/>
  <c r="T557" i="2"/>
  <c r="AD159" i="2" s="1"/>
  <c r="K45" i="21" s="1"/>
  <c r="T846" i="2"/>
  <c r="T845" i="2"/>
  <c r="T925" i="2"/>
  <c r="T984" i="2"/>
  <c r="T968" i="2"/>
  <c r="T959" i="2"/>
  <c r="T46" i="2"/>
  <c r="Y183" i="2" s="1"/>
  <c r="T660" i="2"/>
  <c r="T644" i="2"/>
  <c r="T640" i="2"/>
  <c r="T636" i="2"/>
  <c r="T714" i="2"/>
  <c r="AE182" i="2" s="1"/>
  <c r="T698" i="2"/>
  <c r="AE166" i="2" s="1"/>
  <c r="L66" i="21" s="1"/>
  <c r="T813" i="2"/>
  <c r="T842" i="2"/>
  <c r="T923" i="2"/>
  <c r="T922" i="2"/>
  <c r="T920" i="2"/>
  <c r="T901" i="2"/>
  <c r="T900" i="2"/>
  <c r="I404" i="2"/>
  <c r="I940" i="2"/>
  <c r="T58" i="2"/>
  <c r="T42" i="2"/>
  <c r="Y179" i="2" s="1"/>
  <c r="T34" i="2"/>
  <c r="Y171" i="2" s="1"/>
  <c r="I270" i="2"/>
  <c r="I806" i="2"/>
  <c r="T10" i="2"/>
  <c r="Y147" i="2" s="1"/>
  <c r="T51" i="2"/>
  <c r="Y188" i="2" s="1"/>
  <c r="T50" i="2"/>
  <c r="Y187" i="2" s="1"/>
  <c r="T37" i="2"/>
  <c r="Y174" i="2" s="1"/>
  <c r="T36" i="2"/>
  <c r="Y173" i="2" s="1"/>
  <c r="I137" i="2"/>
  <c r="I672" i="2"/>
  <c r="T53" i="2"/>
  <c r="Y190" i="2" s="1"/>
  <c r="T52" i="2"/>
  <c r="Y189" i="2" s="1"/>
  <c r="I538" i="2"/>
  <c r="T25" i="2"/>
  <c r="Y162" i="2" s="1"/>
  <c r="T24" i="2"/>
  <c r="Y161" i="2" s="1"/>
  <c r="T22" i="2"/>
  <c r="Y159" i="2" s="1"/>
  <c r="T120" i="2"/>
  <c r="T119" i="2"/>
  <c r="T118" i="2"/>
  <c r="T110" i="2"/>
  <c r="T104" i="2"/>
  <c r="T103" i="2"/>
  <c r="T102" i="2"/>
  <c r="T81" i="2"/>
  <c r="T253" i="2"/>
  <c r="T252" i="2"/>
  <c r="T251" i="2"/>
  <c r="T215" i="2"/>
  <c r="T212" i="2"/>
  <c r="T349" i="2"/>
  <c r="AB152" i="2" s="1"/>
  <c r="T350" i="2"/>
  <c r="AB153" i="2" s="1"/>
  <c r="T351" i="2"/>
  <c r="AB154" i="2" s="1"/>
  <c r="T373" i="2"/>
  <c r="AB176" i="2" s="1"/>
  <c r="I96" i="21" s="1"/>
  <c r="T374" i="2"/>
  <c r="AB177" i="2" s="1"/>
  <c r="I99" i="21" s="1"/>
  <c r="T375" i="2"/>
  <c r="AB178" i="2" s="1"/>
  <c r="I102" i="21" s="1"/>
  <c r="T441" i="2"/>
  <c r="AC177" i="2" s="1"/>
  <c r="J99" i="21" s="1"/>
  <c r="T440" i="2"/>
  <c r="AC176" i="2" s="1"/>
  <c r="J96" i="21" s="1"/>
  <c r="T439" i="2"/>
  <c r="AC175" i="2" s="1"/>
  <c r="J93" i="21" s="1"/>
  <c r="T417" i="2"/>
  <c r="AC153" i="2" s="1"/>
  <c r="T416" i="2"/>
  <c r="AC152" i="2" s="1"/>
  <c r="T415" i="2"/>
  <c r="AC151" i="2" s="1"/>
  <c r="T505" i="2"/>
  <c r="T503" i="2"/>
  <c r="T502" i="2"/>
  <c r="T495" i="2"/>
  <c r="T494" i="2"/>
  <c r="T590" i="2"/>
  <c r="AD192" i="2" s="1"/>
  <c r="T589" i="2"/>
  <c r="AD191" i="2" s="1"/>
  <c r="T568" i="2"/>
  <c r="AD170" i="2" s="1"/>
  <c r="T567" i="2"/>
  <c r="AD169" i="2" s="1"/>
  <c r="T562" i="2"/>
  <c r="AD164" i="2" s="1"/>
  <c r="T657" i="2"/>
  <c r="T648" i="2"/>
  <c r="T627" i="2"/>
  <c r="T626" i="2"/>
  <c r="T679" i="2"/>
  <c r="AE147" i="2" s="1"/>
  <c r="T722" i="2"/>
  <c r="AE190" i="2" s="1"/>
  <c r="T719" i="2"/>
  <c r="AE187" i="2" s="1"/>
  <c r="T689" i="2"/>
  <c r="AE157" i="2" s="1"/>
  <c r="T688" i="2"/>
  <c r="AE156" i="2" s="1"/>
  <c r="T831" i="2"/>
  <c r="T928" i="2"/>
  <c r="T912" i="2"/>
  <c r="T897" i="2"/>
  <c r="T988" i="2"/>
  <c r="T982" i="2"/>
  <c r="T981" i="2"/>
  <c r="T974" i="2"/>
  <c r="T973" i="2"/>
  <c r="T972" i="2"/>
  <c r="T116" i="2"/>
  <c r="T115" i="2"/>
  <c r="T114" i="2"/>
  <c r="T112" i="2"/>
  <c r="T111" i="2"/>
  <c r="T97" i="2"/>
  <c r="T80" i="2"/>
  <c r="T79" i="2"/>
  <c r="T78" i="2"/>
  <c r="T235" i="2"/>
  <c r="T230" i="2"/>
  <c r="T357" i="2"/>
  <c r="AB160" i="2" s="1"/>
  <c r="I48" i="21" s="1"/>
  <c r="T358" i="2"/>
  <c r="AB161" i="2" s="1"/>
  <c r="I51" i="21" s="1"/>
  <c r="T359" i="2"/>
  <c r="AB162" i="2" s="1"/>
  <c r="T368" i="2"/>
  <c r="AB171" i="2" s="1"/>
  <c r="T372" i="2"/>
  <c r="AB175" i="2" s="1"/>
  <c r="I93" i="21" s="1"/>
  <c r="T376" i="2"/>
  <c r="AB179" i="2" s="1"/>
  <c r="I105" i="21" s="1"/>
  <c r="T377" i="2"/>
  <c r="AB180" i="2" s="1"/>
  <c r="T378" i="2"/>
  <c r="AB181" i="2" s="1"/>
  <c r="T379" i="2"/>
  <c r="AB182" i="2" s="1"/>
  <c r="T429" i="2"/>
  <c r="AC165" i="2" s="1"/>
  <c r="J63" i="21" s="1"/>
  <c r="T428" i="2"/>
  <c r="AC164" i="2" s="1"/>
  <c r="T504" i="2"/>
  <c r="T485" i="2"/>
  <c r="T484" i="2"/>
  <c r="T483" i="2"/>
  <c r="T592" i="2"/>
  <c r="AD194" i="2" s="1"/>
  <c r="T591" i="2"/>
  <c r="AD193" i="2" s="1"/>
  <c r="T584" i="2"/>
  <c r="AD186" i="2" s="1"/>
  <c r="T583" i="2"/>
  <c r="AD185" i="2" s="1"/>
  <c r="T581" i="2"/>
  <c r="AD183" i="2" s="1"/>
  <c r="T632" i="2"/>
  <c r="T725" i="2"/>
  <c r="AE193" i="2" s="1"/>
  <c r="T723" i="2"/>
  <c r="AE191" i="2" s="1"/>
  <c r="T721" i="2"/>
  <c r="AE189" i="2" s="1"/>
  <c r="T720" i="2"/>
  <c r="AE188" i="2" s="1"/>
  <c r="T711" i="2"/>
  <c r="AE179" i="2" s="1"/>
  <c r="L105" i="21" s="1"/>
  <c r="T701" i="2"/>
  <c r="AE169" i="2" s="1"/>
  <c r="T700" i="2"/>
  <c r="AE168" i="2" s="1"/>
  <c r="T699" i="2"/>
  <c r="AE167" i="2" s="1"/>
  <c r="L69" i="21" s="1"/>
  <c r="T853" i="2"/>
  <c r="T826" i="2"/>
  <c r="T921" i="2"/>
  <c r="T909" i="2"/>
  <c r="T892" i="2"/>
  <c r="T947" i="2"/>
  <c r="T987" i="2"/>
  <c r="T971" i="2"/>
  <c r="T17" i="2"/>
  <c r="Y154" i="2" s="1"/>
  <c r="T16" i="2"/>
  <c r="Y153" i="2" s="1"/>
  <c r="T15" i="2"/>
  <c r="Y152" i="2" s="1"/>
  <c r="T109" i="2"/>
  <c r="T92" i="2"/>
  <c r="T91" i="2"/>
  <c r="T85" i="2"/>
  <c r="T211" i="2"/>
  <c r="T237" i="2"/>
  <c r="T236" i="2"/>
  <c r="T352" i="2"/>
  <c r="AB155" i="2" s="1"/>
  <c r="T356" i="2"/>
  <c r="AB159" i="2" s="1"/>
  <c r="I45" i="21" s="1"/>
  <c r="T360" i="2"/>
  <c r="AB163" i="2" s="1"/>
  <c r="T361" i="2"/>
  <c r="AB164" i="2" s="1"/>
  <c r="T362" i="2"/>
  <c r="AB165" i="2" s="1"/>
  <c r="I63" i="21" s="1"/>
  <c r="T363" i="2"/>
  <c r="AB166" i="2" s="1"/>
  <c r="I66" i="21" s="1"/>
  <c r="T381" i="2"/>
  <c r="AB184" i="2" s="1"/>
  <c r="T382" i="2"/>
  <c r="AB185" i="2" s="1"/>
  <c r="T383" i="2"/>
  <c r="AB186" i="2" s="1"/>
  <c r="T457" i="2"/>
  <c r="AC193" i="2" s="1"/>
  <c r="T456" i="2"/>
  <c r="AC192" i="2" s="1"/>
  <c r="T455" i="2"/>
  <c r="AC191" i="2" s="1"/>
  <c r="T516" i="2"/>
  <c r="T514" i="2"/>
  <c r="T513" i="2"/>
  <c r="T510" i="2"/>
  <c r="T548" i="2"/>
  <c r="AD150" i="2" s="1"/>
  <c r="T656" i="2"/>
  <c r="T647" i="2"/>
  <c r="T635" i="2"/>
  <c r="T634" i="2"/>
  <c r="T633" i="2"/>
  <c r="T619" i="2"/>
  <c r="T618" i="2"/>
  <c r="T615" i="2"/>
  <c r="T706" i="2"/>
  <c r="AE174" i="2" s="1"/>
  <c r="L90" i="21" s="1"/>
  <c r="T703" i="2"/>
  <c r="AE171" i="2" s="1"/>
  <c r="T682" i="2"/>
  <c r="AE150" i="2" s="1"/>
  <c r="T681" i="2"/>
  <c r="AE149" i="2" s="1"/>
  <c r="T680" i="2"/>
  <c r="AE148" i="2" s="1"/>
  <c r="T862" i="2"/>
  <c r="T819" i="2"/>
  <c r="T29" i="2"/>
  <c r="Y166" i="2" s="1"/>
  <c r="T28" i="2"/>
  <c r="Y165" i="2" s="1"/>
  <c r="T27" i="2"/>
  <c r="Y164" i="2" s="1"/>
  <c r="T23" i="2"/>
  <c r="Y160" i="2" s="1"/>
  <c r="T19" i="2"/>
  <c r="Y156" i="2" s="1"/>
  <c r="T13" i="2"/>
  <c r="Y150" i="2" s="1"/>
  <c r="T12" i="2"/>
  <c r="Y149" i="2" s="1"/>
  <c r="T11" i="2"/>
  <c r="Y148" i="2" s="1"/>
  <c r="T105" i="2"/>
  <c r="T101" i="2"/>
  <c r="T257" i="2"/>
  <c r="T220" i="2"/>
  <c r="T345" i="2"/>
  <c r="AB148" i="2" s="1"/>
  <c r="T346" i="2"/>
  <c r="AB149" i="2" s="1"/>
  <c r="T347" i="2"/>
  <c r="AB150" i="2" s="1"/>
  <c r="T365" i="2"/>
  <c r="AB168" i="2" s="1"/>
  <c r="T366" i="2"/>
  <c r="AB169" i="2" s="1"/>
  <c r="T367" i="2"/>
  <c r="AB170" i="2" s="1"/>
  <c r="T380" i="2"/>
  <c r="AB183" i="2" s="1"/>
  <c r="T389" i="2"/>
  <c r="AB192" i="2" s="1"/>
  <c r="T390" i="2"/>
  <c r="AB193" i="2" s="1"/>
  <c r="T391" i="2"/>
  <c r="AB194" i="2" s="1"/>
  <c r="T445" i="2"/>
  <c r="AC181" i="2" s="1"/>
  <c r="T444" i="2"/>
  <c r="AC180" i="2" s="1"/>
  <c r="T443" i="2"/>
  <c r="AC179" i="2" s="1"/>
  <c r="J105" i="21" s="1"/>
  <c r="T588" i="2"/>
  <c r="AD190" i="2" s="1"/>
  <c r="T587" i="2"/>
  <c r="AD189" i="2" s="1"/>
  <c r="T586" i="2"/>
  <c r="AD188" i="2" s="1"/>
  <c r="T585" i="2"/>
  <c r="AD187" i="2" s="1"/>
  <c r="T561" i="2"/>
  <c r="AD163" i="2" s="1"/>
  <c r="T655" i="2"/>
  <c r="T654" i="2"/>
  <c r="T651" i="2"/>
  <c r="T643" i="2"/>
  <c r="T642" i="2"/>
  <c r="T641" i="2"/>
  <c r="T631" i="2"/>
  <c r="T630" i="2"/>
  <c r="T629" i="2"/>
  <c r="T687" i="2"/>
  <c r="AE155" i="2" s="1"/>
  <c r="T860" i="2"/>
  <c r="T859" i="2"/>
  <c r="T858" i="2"/>
  <c r="T848" i="2"/>
  <c r="T847" i="2"/>
  <c r="T817" i="2"/>
  <c r="T887" i="2"/>
  <c r="T886" i="2"/>
  <c r="T884" i="2"/>
  <c r="T983" i="2"/>
  <c r="T958" i="2"/>
  <c r="T957" i="2"/>
  <c r="T956" i="2"/>
  <c r="T996" i="2"/>
  <c r="T986" i="2"/>
  <c r="T985" i="2"/>
  <c r="T970" i="2"/>
  <c r="T969" i="2"/>
  <c r="T962" i="2"/>
  <c r="T961" i="2"/>
  <c r="T960" i="2"/>
  <c r="T955" i="2"/>
  <c r="T950" i="2"/>
  <c r="T949" i="2"/>
  <c r="T966" i="2"/>
  <c r="T965" i="2"/>
  <c r="T964" i="2"/>
  <c r="T954" i="2"/>
  <c r="T953" i="2"/>
  <c r="T907" i="2"/>
  <c r="T906" i="2"/>
  <c r="T905" i="2"/>
  <c r="T880" i="2"/>
  <c r="T929" i="2"/>
  <c r="T924" i="2"/>
  <c r="T919" i="2"/>
  <c r="T918" i="2"/>
  <c r="T915" i="2"/>
  <c r="T914" i="2"/>
  <c r="T913" i="2"/>
  <c r="T903" i="2"/>
  <c r="T902" i="2"/>
  <c r="T895" i="2"/>
  <c r="T894" i="2"/>
  <c r="T893" i="2"/>
  <c r="T888" i="2"/>
  <c r="T883" i="2"/>
  <c r="T882" i="2"/>
  <c r="T852" i="2"/>
  <c r="T851" i="2"/>
  <c r="T836" i="2"/>
  <c r="T835" i="2"/>
  <c r="T821" i="2"/>
  <c r="T816" i="2"/>
  <c r="T815" i="2"/>
  <c r="T856" i="2"/>
  <c r="T855" i="2"/>
  <c r="T854" i="2"/>
  <c r="T849" i="2"/>
  <c r="T840" i="2"/>
  <c r="T839" i="2"/>
  <c r="T838" i="2"/>
  <c r="T833" i="2"/>
  <c r="T728" i="2"/>
  <c r="T709" i="2"/>
  <c r="AE177" i="2" s="1"/>
  <c r="L99" i="21" s="1"/>
  <c r="T708" i="2"/>
  <c r="AE176" i="2" s="1"/>
  <c r="L96" i="21" s="1"/>
  <c r="T707" i="2"/>
  <c r="AE175" i="2" s="1"/>
  <c r="L93" i="21" s="1"/>
  <c r="T697" i="2"/>
  <c r="AE165" i="2" s="1"/>
  <c r="L63" i="21" s="1"/>
  <c r="T696" i="2"/>
  <c r="AE164" i="2" s="1"/>
  <c r="T717" i="2"/>
  <c r="AE185" i="2" s="1"/>
  <c r="T716" i="2"/>
  <c r="AE184" i="2" s="1"/>
  <c r="T715" i="2"/>
  <c r="AE183" i="2" s="1"/>
  <c r="T705" i="2"/>
  <c r="AE173" i="2" s="1"/>
  <c r="T704" i="2"/>
  <c r="AE172" i="2" s="1"/>
  <c r="T685" i="2"/>
  <c r="AE153" i="2" s="1"/>
  <c r="T684" i="2"/>
  <c r="AE152" i="2" s="1"/>
  <c r="T724" i="2"/>
  <c r="AE192" i="2" s="1"/>
  <c r="T713" i="2"/>
  <c r="AE181" i="2" s="1"/>
  <c r="T712" i="2"/>
  <c r="AE180" i="2" s="1"/>
  <c r="T693" i="2"/>
  <c r="AE161" i="2" s="1"/>
  <c r="L51" i="21" s="1"/>
  <c r="T692" i="2"/>
  <c r="AE160" i="2" s="1"/>
  <c r="L48" i="21" s="1"/>
  <c r="T691" i="2"/>
  <c r="AE159" i="2" s="1"/>
  <c r="L45" i="21" s="1"/>
  <c r="T659" i="2"/>
  <c r="T658" i="2"/>
  <c r="T639" i="2"/>
  <c r="T638" i="2"/>
  <c r="T637" i="2"/>
  <c r="T623" i="2"/>
  <c r="T622" i="2"/>
  <c r="T652" i="2"/>
  <c r="T625" i="2"/>
  <c r="T616" i="2"/>
  <c r="T650" i="2"/>
  <c r="T646" i="2"/>
  <c r="T645" i="2"/>
  <c r="T620" i="2"/>
  <c r="T614" i="2"/>
  <c r="T572" i="2"/>
  <c r="AD174" i="2" s="1"/>
  <c r="K90" i="21" s="1"/>
  <c r="T571" i="2"/>
  <c r="AD173" i="2" s="1"/>
  <c r="T570" i="2"/>
  <c r="AD172" i="2" s="1"/>
  <c r="T565" i="2"/>
  <c r="AD167" i="2" s="1"/>
  <c r="K69" i="21" s="1"/>
  <c r="T560" i="2"/>
  <c r="AD162" i="2" s="1"/>
  <c r="T559" i="2"/>
  <c r="AD161" i="2" s="1"/>
  <c r="K51" i="21" s="1"/>
  <c r="T556" i="2"/>
  <c r="AD158" i="2" s="1"/>
  <c r="T555" i="2"/>
  <c r="AD157" i="2" s="1"/>
  <c r="T554" i="2"/>
  <c r="AD156" i="2" s="1"/>
  <c r="T552" i="2"/>
  <c r="AD154" i="2" s="1"/>
  <c r="T551" i="2"/>
  <c r="AD153" i="2" s="1"/>
  <c r="T550" i="2"/>
  <c r="AD152" i="2" s="1"/>
  <c r="T580" i="2"/>
  <c r="AD182" i="2" s="1"/>
  <c r="T579" i="2"/>
  <c r="AD181" i="2" s="1"/>
  <c r="T578" i="2"/>
  <c r="AD180" i="2" s="1"/>
  <c r="T576" i="2"/>
  <c r="AD178" i="2" s="1"/>
  <c r="K102" i="21" s="1"/>
  <c r="T575" i="2"/>
  <c r="AD177" i="2" s="1"/>
  <c r="K99" i="21" s="1"/>
  <c r="T574" i="2"/>
  <c r="AD176" i="2" s="1"/>
  <c r="K96" i="21" s="1"/>
  <c r="T569" i="2"/>
  <c r="AD171" i="2" s="1"/>
  <c r="T564" i="2"/>
  <c r="AD166" i="2" s="1"/>
  <c r="K66" i="21" s="1"/>
  <c r="T563" i="2"/>
  <c r="AD165" i="2" s="1"/>
  <c r="K63" i="21" s="1"/>
  <c r="T549" i="2"/>
  <c r="AD151" i="2" s="1"/>
  <c r="T582" i="2"/>
  <c r="AD184" i="2" s="1"/>
  <c r="T547" i="2"/>
  <c r="AD149" i="2" s="1"/>
  <c r="T493" i="2"/>
  <c r="T492" i="2"/>
  <c r="T490" i="2"/>
  <c r="T524" i="2"/>
  <c r="T523" i="2"/>
  <c r="T522" i="2"/>
  <c r="T511" i="2"/>
  <c r="T520" i="2"/>
  <c r="T501" i="2"/>
  <c r="T500" i="2"/>
  <c r="T498" i="2"/>
  <c r="T489" i="2"/>
  <c r="T488" i="2"/>
  <c r="T512" i="2"/>
  <c r="T527" i="2"/>
  <c r="T508" i="2"/>
  <c r="T506" i="2"/>
  <c r="T497" i="2"/>
  <c r="T496" i="2"/>
  <c r="T481" i="2"/>
  <c r="T480" i="2"/>
  <c r="T479" i="2"/>
  <c r="T453" i="2"/>
  <c r="AC189" i="2" s="1"/>
  <c r="T452" i="2"/>
  <c r="AC188" i="2" s="1"/>
  <c r="T451" i="2"/>
  <c r="AC187" i="2" s="1"/>
  <c r="T437" i="2"/>
  <c r="AC173" i="2" s="1"/>
  <c r="T436" i="2"/>
  <c r="AC172" i="2" s="1"/>
  <c r="T435" i="2"/>
  <c r="AC171" i="2" s="1"/>
  <c r="T425" i="2"/>
  <c r="AC161" i="2" s="1"/>
  <c r="J51" i="21" s="1"/>
  <c r="T424" i="2"/>
  <c r="AC160" i="2" s="1"/>
  <c r="J48" i="21" s="1"/>
  <c r="T423" i="2"/>
  <c r="AC159" i="2" s="1"/>
  <c r="J45" i="21" s="1"/>
  <c r="T413" i="2"/>
  <c r="AC149" i="2" s="1"/>
  <c r="T412" i="2"/>
  <c r="AC148" i="2" s="1"/>
  <c r="T449" i="2"/>
  <c r="AC185" i="2" s="1"/>
  <c r="T448" i="2"/>
  <c r="AC184" i="2" s="1"/>
  <c r="T447" i="2"/>
  <c r="AC183" i="2" s="1"/>
  <c r="T433" i="2"/>
  <c r="AC169" i="2" s="1"/>
  <c r="T432" i="2"/>
  <c r="AC168" i="2" s="1"/>
  <c r="T431" i="2"/>
  <c r="AC167" i="2" s="1"/>
  <c r="J69" i="21" s="1"/>
  <c r="T421" i="2"/>
  <c r="AC157" i="2" s="1"/>
  <c r="T420" i="2"/>
  <c r="AC156" i="2" s="1"/>
  <c r="T411" i="2"/>
  <c r="AC147" i="2" s="1"/>
  <c r="T459" i="2"/>
  <c r="AC195" i="2" s="1"/>
  <c r="T353" i="2"/>
  <c r="AB156" i="2" s="1"/>
  <c r="T354" i="2"/>
  <c r="AB157" i="2" s="1"/>
  <c r="T355" i="2"/>
  <c r="AB158" i="2" s="1"/>
  <c r="T369" i="2"/>
  <c r="AB172" i="2" s="1"/>
  <c r="T370" i="2"/>
  <c r="AB173" i="2" s="1"/>
  <c r="T371" i="2"/>
  <c r="AB174" i="2" s="1"/>
  <c r="I90" i="21" s="1"/>
  <c r="T385" i="2"/>
  <c r="AB188" i="2" s="1"/>
  <c r="T386" i="2"/>
  <c r="AB189" i="2" s="1"/>
  <c r="T387" i="2"/>
  <c r="AB190" i="2" s="1"/>
  <c r="T219" i="2"/>
  <c r="T214" i="2"/>
  <c r="T213" i="2"/>
  <c r="T260" i="2"/>
  <c r="T259" i="2"/>
  <c r="T245" i="2"/>
  <c r="T244" i="2"/>
  <c r="T243" i="2"/>
  <c r="T233" i="2"/>
  <c r="T232" i="2"/>
  <c r="T231" i="2"/>
  <c r="T223" i="2"/>
  <c r="T218" i="2"/>
  <c r="T217" i="2"/>
  <c r="T249" i="2"/>
  <c r="T248" i="2"/>
  <c r="T247" i="2"/>
  <c r="T225" i="2"/>
  <c r="T224" i="2"/>
  <c r="T256" i="2"/>
  <c r="T255" i="2"/>
  <c r="T241" i="2"/>
  <c r="T240" i="2"/>
  <c r="T239" i="2"/>
  <c r="T229" i="2"/>
  <c r="T228" i="2"/>
  <c r="T222" i="2"/>
  <c r="T221" i="2"/>
  <c r="T113" i="2"/>
  <c r="T108" i="2"/>
  <c r="T107" i="2"/>
  <c r="T100" i="2"/>
  <c r="T99" i="2"/>
  <c r="T98" i="2"/>
  <c r="T93" i="2"/>
  <c r="T126" i="2"/>
  <c r="T124" i="2"/>
  <c r="T123" i="2"/>
  <c r="T122" i="2"/>
  <c r="T117" i="2"/>
  <c r="T96" i="2"/>
  <c r="T95" i="2"/>
  <c r="T88" i="2"/>
  <c r="T87" i="2"/>
  <c r="T86" i="2"/>
  <c r="T84" i="2"/>
  <c r="T83" i="2"/>
  <c r="T82" i="2"/>
  <c r="T57" i="2"/>
  <c r="Y194" i="2" s="1"/>
  <c r="T56" i="2"/>
  <c r="Y193" i="2" s="1"/>
  <c r="T49" i="2"/>
  <c r="Y186" i="2" s="1"/>
  <c r="T48" i="2"/>
  <c r="Y185" i="2" s="1"/>
  <c r="T47" i="2"/>
  <c r="Y184" i="2" s="1"/>
  <c r="T45" i="2"/>
  <c r="Y182" i="2" s="1"/>
  <c r="T44" i="2"/>
  <c r="Y181" i="2" s="1"/>
  <c r="T43" i="2"/>
  <c r="Y180" i="2" s="1"/>
  <c r="T38" i="2"/>
  <c r="Y175" i="2" s="1"/>
  <c r="T54" i="2"/>
  <c r="Y191" i="2" s="1"/>
  <c r="T41" i="2"/>
  <c r="Y178" i="2" s="1"/>
  <c r="T40" i="2"/>
  <c r="Y177" i="2" s="1"/>
  <c r="T33" i="2"/>
  <c r="Y170" i="2" s="1"/>
  <c r="T32" i="2"/>
  <c r="Y169" i="2" s="1"/>
  <c r="T31" i="2"/>
  <c r="Y168" i="2" s="1"/>
  <c r="T26" i="2"/>
  <c r="Y163" i="2" s="1"/>
  <c r="T21" i="2"/>
  <c r="Y158" i="2" s="1"/>
  <c r="T20" i="2"/>
  <c r="Y157" i="2" s="1"/>
  <c r="T726" i="2"/>
  <c r="AE194" i="2" s="1"/>
  <c r="T718" i="2"/>
  <c r="AE186" i="2" s="1"/>
  <c r="T710" i="2"/>
  <c r="AE178" i="2" s="1"/>
  <c r="L102" i="21" s="1"/>
  <c r="T702" i="2"/>
  <c r="AE170" i="2" s="1"/>
  <c r="T694" i="2"/>
  <c r="AE162" i="2" s="1"/>
  <c r="T686" i="2"/>
  <c r="AE154" i="2" s="1"/>
  <c r="T525" i="2"/>
  <c r="T517" i="2"/>
  <c r="T515" i="2"/>
  <c r="T509" i="2"/>
  <c r="T507" i="2"/>
  <c r="T499" i="2"/>
  <c r="T491" i="2"/>
  <c r="T454" i="2"/>
  <c r="AC190" i="2" s="1"/>
  <c r="T446" i="2"/>
  <c r="AC182" i="2" s="1"/>
  <c r="T438" i="2"/>
  <c r="AC174" i="2" s="1"/>
  <c r="J90" i="21" s="1"/>
  <c r="T430" i="2"/>
  <c r="AC166" i="2" s="1"/>
  <c r="J66" i="21" s="1"/>
  <c r="T422" i="2"/>
  <c r="AC158" i="2" s="1"/>
  <c r="T414" i="2"/>
  <c r="AC150" i="2" s="1"/>
  <c r="T458" i="2"/>
  <c r="AC194" i="2" s="1"/>
  <c r="T450" i="2"/>
  <c r="AC186" i="2" s="1"/>
  <c r="T442" i="2"/>
  <c r="AC178" i="2" s="1"/>
  <c r="J102" i="21" s="1"/>
  <c r="T434" i="2"/>
  <c r="AC170" i="2" s="1"/>
  <c r="T426" i="2"/>
  <c r="AC162" i="2" s="1"/>
  <c r="T418" i="2"/>
  <c r="AC154" i="2" s="1"/>
  <c r="T254" i="2"/>
  <c r="T246" i="2"/>
  <c r="T238" i="2"/>
  <c r="T258" i="2"/>
  <c r="T250" i="2"/>
  <c r="T242" i="2"/>
  <c r="T234" i="2"/>
  <c r="T226" i="2"/>
  <c r="A605" i="2"/>
  <c r="A672" i="2"/>
  <c r="A739" i="2"/>
  <c r="A806" i="2"/>
  <c r="I70" i="2"/>
  <c r="I204" i="2"/>
  <c r="I337" i="2"/>
  <c r="I471" i="2"/>
  <c r="I605" i="2"/>
  <c r="I739" i="2"/>
  <c r="I873" i="2"/>
  <c r="A137" i="2"/>
  <c r="A270" i="2"/>
  <c r="A404" i="2"/>
  <c r="A471" i="2"/>
  <c r="A873" i="2"/>
  <c r="A70" i="2"/>
  <c r="A204" i="2"/>
  <c r="A337" i="2"/>
  <c r="A538" i="2"/>
  <c r="C7" i="2"/>
  <c r="A35" i="1"/>
  <c r="A1" i="2"/>
  <c r="A48" i="1"/>
  <c r="A47" i="1"/>
  <c r="A38" i="1"/>
  <c r="AG189" i="2" l="1"/>
  <c r="AH189" i="2" s="1"/>
  <c r="AK189" i="2"/>
  <c r="AG188" i="2"/>
  <c r="AH188" i="2" s="1"/>
  <c r="AK188" i="2"/>
  <c r="AJ188" i="2" s="1"/>
  <c r="AK187" i="2"/>
  <c r="AG187" i="2"/>
  <c r="AH187" i="2" s="1"/>
  <c r="AG186" i="2"/>
  <c r="AH186" i="2" s="1"/>
  <c r="AK186" i="2"/>
  <c r="AG185" i="2"/>
  <c r="AH185" i="2" s="1"/>
  <c r="AK185" i="2"/>
  <c r="AG184" i="2"/>
  <c r="AH184" i="2" s="1"/>
  <c r="AK184" i="2"/>
  <c r="AK183" i="2"/>
  <c r="AG183" i="2"/>
  <c r="AH183" i="2" s="1"/>
  <c r="AG182" i="2"/>
  <c r="AH182" i="2" s="1"/>
  <c r="AK182" i="2"/>
  <c r="AG181" i="2"/>
  <c r="AH181" i="2" s="1"/>
  <c r="AK181" i="2"/>
  <c r="AK180" i="2"/>
  <c r="AG180" i="2"/>
  <c r="AH180" i="2" s="1"/>
  <c r="AG179" i="2"/>
  <c r="AH179" i="2" s="1"/>
  <c r="AK179" i="2"/>
  <c r="AJ179" i="2" s="1"/>
  <c r="AK178" i="2"/>
  <c r="AG178" i="2"/>
  <c r="AH178" i="2" s="1"/>
  <c r="AK177" i="2"/>
  <c r="AG177" i="2"/>
  <c r="AH177" i="2" s="1"/>
  <c r="AG176" i="2"/>
  <c r="AH176" i="2" s="1"/>
  <c r="AK176" i="2"/>
  <c r="AG175" i="2"/>
  <c r="AH175" i="2" s="1"/>
  <c r="AK175" i="2"/>
  <c r="AJ175" i="2" s="1"/>
  <c r="AG174" i="2"/>
  <c r="AH174" i="2" s="1"/>
  <c r="AK174" i="2"/>
  <c r="AJ174" i="2" s="1"/>
  <c r="AG173" i="2"/>
  <c r="AH173" i="2" s="1"/>
  <c r="AK173" i="2"/>
  <c r="AJ173" i="2" s="1"/>
  <c r="AG172" i="2"/>
  <c r="AH172" i="2" s="1"/>
  <c r="AK172" i="2"/>
  <c r="AG171" i="2"/>
  <c r="AH171" i="2" s="1"/>
  <c r="AK171" i="2"/>
  <c r="AJ171" i="2" s="1"/>
  <c r="AG170" i="2"/>
  <c r="AH170" i="2" s="1"/>
  <c r="AK170" i="2"/>
  <c r="AG169" i="2"/>
  <c r="AH169" i="2" s="1"/>
  <c r="AK169" i="2"/>
  <c r="AJ169" i="2" s="1"/>
  <c r="AK168" i="2"/>
  <c r="AG168" i="2"/>
  <c r="AH168" i="2" s="1"/>
  <c r="AG167" i="2"/>
  <c r="AH167" i="2" s="1"/>
  <c r="AK167" i="2"/>
  <c r="AJ167" i="2" s="1"/>
  <c r="AK166" i="2"/>
  <c r="AG166" i="2"/>
  <c r="AH166" i="2" s="1"/>
  <c r="AG165" i="2"/>
  <c r="AH165" i="2" s="1"/>
  <c r="AK165" i="2"/>
  <c r="AG164" i="2"/>
  <c r="AH164" i="2" s="1"/>
  <c r="AK164" i="2"/>
  <c r="AJ164" i="2" s="1"/>
  <c r="AK163" i="2"/>
  <c r="AJ163" i="2" s="1"/>
  <c r="AG163" i="2"/>
  <c r="AH163" i="2" s="1"/>
  <c r="AG162" i="2"/>
  <c r="AH162" i="2" s="1"/>
  <c r="AK162" i="2"/>
  <c r="AG161" i="2"/>
  <c r="AH161" i="2" s="1"/>
  <c r="AK161" i="2"/>
  <c r="AG160" i="2"/>
  <c r="AH160" i="2" s="1"/>
  <c r="AK160" i="2"/>
  <c r="AK159" i="2"/>
  <c r="AJ159" i="2" s="1"/>
  <c r="AG159" i="2"/>
  <c r="AH159" i="2" s="1"/>
  <c r="AK158" i="2"/>
  <c r="AG158" i="2"/>
  <c r="AH158" i="2" s="1"/>
  <c r="AG157" i="2"/>
  <c r="AH157" i="2" s="1"/>
  <c r="AK157" i="2"/>
  <c r="AJ157" i="2" s="1"/>
  <c r="AK156" i="2"/>
  <c r="AG156" i="2"/>
  <c r="AH156" i="2" s="1"/>
  <c r="AK155" i="2"/>
  <c r="AG155" i="2"/>
  <c r="AH155" i="2" s="1"/>
  <c r="AG154" i="2"/>
  <c r="AH154" i="2" s="1"/>
  <c r="AK154" i="2"/>
  <c r="AG153" i="2"/>
  <c r="AH153" i="2" s="1"/>
  <c r="AK153" i="2"/>
  <c r="AJ153" i="2" s="1"/>
  <c r="AK152" i="2"/>
  <c r="AG152" i="2"/>
  <c r="AH152" i="2" s="1"/>
  <c r="AK151" i="2"/>
  <c r="AG151" i="2"/>
  <c r="AH151" i="2" s="1"/>
  <c r="AG150" i="2"/>
  <c r="AH150" i="2" s="1"/>
  <c r="AK150" i="2"/>
  <c r="AJ150" i="2" s="1"/>
  <c r="AG149" i="2"/>
  <c r="AH149" i="2" s="1"/>
  <c r="AK149" i="2"/>
  <c r="AJ149" i="2" s="1"/>
  <c r="AK148" i="2"/>
  <c r="AG148" i="2"/>
  <c r="AH148" i="2" s="1"/>
  <c r="AG147" i="2"/>
  <c r="AH147" i="2" s="1"/>
  <c r="AK147" i="2"/>
  <c r="B7" i="22"/>
  <c r="D7" i="22" s="1"/>
  <c r="B19" i="22"/>
  <c r="D19" i="22" s="1"/>
  <c r="B41" i="22"/>
  <c r="D41" i="22" s="1"/>
  <c r="B8" i="22"/>
  <c r="D8" i="22" s="1"/>
  <c r="B20" i="22"/>
  <c r="D20" i="22" s="1"/>
  <c r="AJ57" i="2"/>
  <c r="G49" i="22"/>
  <c r="I49" i="22" s="1"/>
  <c r="B10" i="22"/>
  <c r="D10" i="22" s="1"/>
  <c r="B46" i="22"/>
  <c r="D46" i="22" s="1"/>
  <c r="AJ82" i="2"/>
  <c r="AJ76" i="2"/>
  <c r="AI75" i="2"/>
  <c r="B25" i="22"/>
  <c r="D25" i="22" s="1"/>
  <c r="B43" i="22"/>
  <c r="D43" i="22" s="1"/>
  <c r="B12" i="22"/>
  <c r="D12" i="22" s="1"/>
  <c r="B24" i="22"/>
  <c r="D24" i="22" s="1"/>
  <c r="B36" i="22"/>
  <c r="D36" i="22" s="1"/>
  <c r="AJ77" i="2"/>
  <c r="G51" i="22"/>
  <c r="I51" i="22" s="1"/>
  <c r="B14" i="22"/>
  <c r="D14" i="22" s="1"/>
  <c r="B26" i="22"/>
  <c r="D26" i="22" s="1"/>
  <c r="G48" i="22"/>
  <c r="I48" i="22" s="1"/>
  <c r="B11" i="22"/>
  <c r="D11" i="22" s="1"/>
  <c r="B27" i="22"/>
  <c r="D27" i="22" s="1"/>
  <c r="B37" i="22"/>
  <c r="D37" i="22" s="1"/>
  <c r="B45" i="22"/>
  <c r="D45" i="22" s="1"/>
  <c r="B40" i="22"/>
  <c r="D40" i="22" s="1"/>
  <c r="AJ79" i="2"/>
  <c r="AJ117" i="2"/>
  <c r="B18" i="22"/>
  <c r="D18" i="22" s="1"/>
  <c r="B38" i="22"/>
  <c r="D38" i="22" s="1"/>
  <c r="AJ118" i="2"/>
  <c r="AJ84" i="2"/>
  <c r="B5" i="22"/>
  <c r="D5" i="22" s="1"/>
  <c r="B13" i="22"/>
  <c r="D13" i="22" s="1"/>
  <c r="B29" i="22"/>
  <c r="D29" i="22" s="1"/>
  <c r="B39" i="22"/>
  <c r="D39" i="22" s="1"/>
  <c r="B4" i="22"/>
  <c r="D4" i="22" s="1"/>
  <c r="B44" i="22"/>
  <c r="D44" i="22" s="1"/>
  <c r="AJ81" i="2"/>
  <c r="AJ119" i="2"/>
  <c r="B6" i="22"/>
  <c r="D6" i="22" s="1"/>
  <c r="B42" i="22"/>
  <c r="D42" i="22" s="1"/>
  <c r="AJ78" i="2"/>
  <c r="AJ122" i="2"/>
  <c r="B9" i="22"/>
  <c r="D9" i="22" s="1"/>
  <c r="AQ21" i="2"/>
  <c r="AQ25" i="2"/>
  <c r="AQ29" i="2"/>
  <c r="AQ19" i="2"/>
  <c r="AN21" i="2"/>
  <c r="AN29" i="2"/>
  <c r="AN19" i="2"/>
  <c r="AN25" i="2"/>
  <c r="O47" i="21"/>
  <c r="N47" i="21"/>
  <c r="O95" i="21"/>
  <c r="N95" i="21"/>
  <c r="O101" i="21"/>
  <c r="N101" i="21"/>
  <c r="O44" i="21"/>
  <c r="N44" i="21"/>
  <c r="O50" i="21"/>
  <c r="N50" i="21"/>
  <c r="O68" i="21"/>
  <c r="N68" i="21"/>
  <c r="O98" i="21"/>
  <c r="N98" i="21"/>
  <c r="O65" i="21"/>
  <c r="N65" i="21"/>
  <c r="O89" i="21"/>
  <c r="N89" i="21"/>
  <c r="O62" i="21"/>
  <c r="N62" i="21"/>
  <c r="O92" i="21"/>
  <c r="N92" i="21"/>
  <c r="O104" i="21"/>
  <c r="N104" i="21"/>
  <c r="F93" i="21"/>
  <c r="F63" i="21"/>
  <c r="F69" i="21"/>
  <c r="C1157" i="20"/>
  <c r="N94" i="21"/>
  <c r="AJ36" i="2"/>
  <c r="N91" i="21"/>
  <c r="F99" i="21"/>
  <c r="F66" i="21"/>
  <c r="C767" i="20"/>
  <c r="N64" i="21"/>
  <c r="O474" i="17"/>
  <c r="N100" i="21"/>
  <c r="C572" i="20"/>
  <c r="N49" i="21"/>
  <c r="AJ28" i="2"/>
  <c r="N67" i="21"/>
  <c r="AJ20" i="2"/>
  <c r="N43" i="21"/>
  <c r="F48" i="21"/>
  <c r="F45" i="21"/>
  <c r="F105" i="21"/>
  <c r="O489" i="17"/>
  <c r="N103" i="21"/>
  <c r="O204" i="17"/>
  <c r="N46" i="21"/>
  <c r="F102" i="21"/>
  <c r="F51" i="21"/>
  <c r="F90" i="21"/>
  <c r="F96" i="21"/>
  <c r="AJ35" i="2"/>
  <c r="N88" i="21"/>
  <c r="C1196" i="20"/>
  <c r="N97" i="21"/>
  <c r="O279" i="17"/>
  <c r="N61" i="21"/>
  <c r="B28" i="22"/>
  <c r="D28" i="22" s="1"/>
  <c r="K5" i="22"/>
  <c r="M5" i="22" s="1"/>
  <c r="K9" i="22"/>
  <c r="M9" i="22" s="1"/>
  <c r="K13" i="22"/>
  <c r="M13" i="22" s="1"/>
  <c r="K17" i="22"/>
  <c r="M17" i="22" s="1"/>
  <c r="K21" i="22"/>
  <c r="M21" i="22" s="1"/>
  <c r="AJ50" i="2"/>
  <c r="K27" i="22"/>
  <c r="M27" i="22" s="1"/>
  <c r="K31" i="22"/>
  <c r="M31" i="22" s="1"/>
  <c r="K35" i="22"/>
  <c r="M35" i="22" s="1"/>
  <c r="K39" i="22"/>
  <c r="M39" i="22" s="1"/>
  <c r="K43" i="22"/>
  <c r="M43" i="22" s="1"/>
  <c r="K47" i="22"/>
  <c r="M47" i="22" s="1"/>
  <c r="K51" i="22"/>
  <c r="M51" i="22" s="1"/>
  <c r="K7" i="22"/>
  <c r="M7" i="22" s="1"/>
  <c r="K11" i="22"/>
  <c r="M11" i="22" s="1"/>
  <c r="K15" i="22"/>
  <c r="M15" i="22" s="1"/>
  <c r="K19" i="22"/>
  <c r="M19" i="22" s="1"/>
  <c r="K23" i="22"/>
  <c r="M23" i="22" s="1"/>
  <c r="AE2717" i="4"/>
  <c r="AE2667" i="4"/>
  <c r="AE2617" i="4"/>
  <c r="AE2567" i="4"/>
  <c r="AE2517" i="4"/>
  <c r="J2029" i="20"/>
  <c r="J2105" i="20"/>
  <c r="J1953" i="20"/>
  <c r="J2067" i="20"/>
  <c r="J1991" i="20"/>
  <c r="F1925" i="20"/>
  <c r="F1963" i="20"/>
  <c r="F2001" i="20"/>
  <c r="F2039" i="20"/>
  <c r="F2077" i="20"/>
  <c r="F2115" i="20"/>
  <c r="F1932" i="20"/>
  <c r="F1970" i="20"/>
  <c r="F2008" i="20"/>
  <c r="F2046" i="20"/>
  <c r="F2084" i="20"/>
  <c r="F2122" i="20"/>
  <c r="F1929" i="20"/>
  <c r="F1967" i="20"/>
  <c r="F2005" i="20"/>
  <c r="F2043" i="20"/>
  <c r="F2081" i="20"/>
  <c r="F2119" i="20"/>
  <c r="F1934" i="20"/>
  <c r="F1972" i="20"/>
  <c r="F2010" i="20"/>
  <c r="F2048" i="20"/>
  <c r="F2086" i="20"/>
  <c r="F2124" i="20"/>
  <c r="F1927" i="20"/>
  <c r="F1965" i="20"/>
  <c r="F2003" i="20"/>
  <c r="F2041" i="20"/>
  <c r="F2079" i="20"/>
  <c r="F2117" i="20"/>
  <c r="F1931" i="20"/>
  <c r="F1969" i="20"/>
  <c r="F2007" i="20"/>
  <c r="F2045" i="20"/>
  <c r="F2083" i="20"/>
  <c r="F2121" i="20"/>
  <c r="F1924" i="20"/>
  <c r="F1962" i="20"/>
  <c r="F2000" i="20"/>
  <c r="F2038" i="20"/>
  <c r="F2076" i="20"/>
  <c r="F2114" i="20"/>
  <c r="F1933" i="20"/>
  <c r="F1971" i="20"/>
  <c r="F2009" i="20"/>
  <c r="F2047" i="20"/>
  <c r="F2085" i="20"/>
  <c r="F2123" i="20"/>
  <c r="F1930" i="20"/>
  <c r="F1968" i="20"/>
  <c r="F2006" i="20"/>
  <c r="F2044" i="20"/>
  <c r="F2082" i="20"/>
  <c r="F2120" i="20"/>
  <c r="AY141" i="2"/>
  <c r="AX8" i="2"/>
  <c r="F729" i="17"/>
  <c r="AY74" i="2"/>
  <c r="K52" i="22"/>
  <c r="M52" i="22" s="1"/>
  <c r="P52" i="22"/>
  <c r="R52" i="22" s="1"/>
  <c r="AD196" i="2"/>
  <c r="AS153" i="2" s="1"/>
  <c r="AC196" i="2"/>
  <c r="AB196" i="2"/>
  <c r="AS147" i="2" s="1"/>
  <c r="AE196" i="2"/>
  <c r="G52" i="22"/>
  <c r="I52" i="22" s="1"/>
  <c r="AJ25" i="2"/>
  <c r="AJ34" i="2"/>
  <c r="G50" i="22"/>
  <c r="I50" i="22" s="1"/>
  <c r="AJ120" i="2"/>
  <c r="M684" i="17"/>
  <c r="M714" i="17"/>
  <c r="M744" i="17"/>
  <c r="C1924" i="20"/>
  <c r="C1772" i="20"/>
  <c r="B744" i="17"/>
  <c r="F714" i="17"/>
  <c r="F744" i="17"/>
  <c r="AW30" i="2"/>
  <c r="AW31" i="2" s="1"/>
  <c r="C1779" i="20"/>
  <c r="F684" i="17"/>
  <c r="C1889" i="20"/>
  <c r="AW16" i="2"/>
  <c r="AW17" i="2" s="1"/>
  <c r="AY12" i="2"/>
  <c r="J1564" i="20"/>
  <c r="J1642" i="20"/>
  <c r="J1720" i="20"/>
  <c r="J1798" i="20"/>
  <c r="J1876" i="20"/>
  <c r="J745" i="20"/>
  <c r="J823" i="20"/>
  <c r="J901" i="20"/>
  <c r="J979" i="20"/>
  <c r="J1057" i="20"/>
  <c r="J1135" i="20"/>
  <c r="J1213" i="20"/>
  <c r="J1291" i="20"/>
  <c r="J1369" i="20"/>
  <c r="J1447" i="20"/>
  <c r="J1525" i="20"/>
  <c r="J1603" i="20"/>
  <c r="J1681" i="20"/>
  <c r="J1759" i="20"/>
  <c r="J1837" i="20"/>
  <c r="J1915" i="20"/>
  <c r="J784" i="20"/>
  <c r="J862" i="20"/>
  <c r="J940" i="20"/>
  <c r="J1018" i="20"/>
  <c r="J1096" i="20"/>
  <c r="J1174" i="20"/>
  <c r="J1252" i="20"/>
  <c r="J1330" i="20"/>
  <c r="J1408" i="20"/>
  <c r="J1486" i="20"/>
  <c r="J82" i="20"/>
  <c r="J43" i="20"/>
  <c r="J160" i="20"/>
  <c r="J238" i="20"/>
  <c r="J316" i="20"/>
  <c r="J394" i="20"/>
  <c r="J472" i="20"/>
  <c r="J550" i="20"/>
  <c r="J628" i="20"/>
  <c r="J706" i="20"/>
  <c r="J121" i="20"/>
  <c r="J199" i="20"/>
  <c r="J277" i="20"/>
  <c r="J355" i="20"/>
  <c r="J433" i="20"/>
  <c r="J511" i="20"/>
  <c r="J589" i="20"/>
  <c r="J667" i="20"/>
  <c r="J4" i="20"/>
  <c r="X142" i="2"/>
  <c r="X3" i="2"/>
  <c r="X70" i="2"/>
  <c r="AV9" i="2"/>
  <c r="AT9" i="2"/>
  <c r="AQ16" i="2"/>
  <c r="AM8" i="2"/>
  <c r="AN8" i="2"/>
  <c r="AO75" i="2"/>
  <c r="AU75" i="2"/>
  <c r="AX75" i="2"/>
  <c r="AR75" i="2"/>
  <c r="AU142" i="2"/>
  <c r="AR142" i="2"/>
  <c r="AX142" i="2"/>
  <c r="AO142" i="2"/>
  <c r="AU13" i="2"/>
  <c r="AO13" i="2"/>
  <c r="AR13" i="2"/>
  <c r="AX13" i="2"/>
  <c r="AM30" i="2"/>
  <c r="AV30" i="2"/>
  <c r="AN30" i="2"/>
  <c r="AN31" i="2" s="1"/>
  <c r="AS30" i="2"/>
  <c r="AT30" i="2"/>
  <c r="AT31" i="2" s="1"/>
  <c r="AQ30" i="2"/>
  <c r="AQ31" i="2" s="1"/>
  <c r="AP30" i="2"/>
  <c r="AS91" i="2"/>
  <c r="AU90" i="2"/>
  <c r="AU91" i="2" s="1"/>
  <c r="AP29" i="2"/>
  <c r="AR28" i="2"/>
  <c r="AR29" i="2" s="1"/>
  <c r="AV91" i="2"/>
  <c r="AX90" i="2"/>
  <c r="AX91" i="2" s="1"/>
  <c r="AV29" i="2"/>
  <c r="AX28" i="2"/>
  <c r="AX29" i="2" s="1"/>
  <c r="AM29" i="2"/>
  <c r="AO28" i="2"/>
  <c r="AS29" i="2"/>
  <c r="AU28" i="2"/>
  <c r="AU29" i="2" s="1"/>
  <c r="AP91" i="2"/>
  <c r="AR90" i="2"/>
  <c r="AR91" i="2" s="1"/>
  <c r="AM91" i="2"/>
  <c r="AO90" i="2"/>
  <c r="AP25" i="2"/>
  <c r="AR24" i="2"/>
  <c r="AR25" i="2" s="1"/>
  <c r="AV87" i="2"/>
  <c r="AX86" i="2"/>
  <c r="AX87" i="2" s="1"/>
  <c r="AS87" i="2"/>
  <c r="AU86" i="2"/>
  <c r="AU87" i="2" s="1"/>
  <c r="AP87" i="2"/>
  <c r="AR86" i="2"/>
  <c r="AR87" i="2" s="1"/>
  <c r="AS25" i="2"/>
  <c r="AU24" i="2"/>
  <c r="AU25" i="2" s="1"/>
  <c r="AM25" i="2"/>
  <c r="AO24" i="2"/>
  <c r="AM87" i="2"/>
  <c r="AO86" i="2"/>
  <c r="AV25" i="2"/>
  <c r="AX24" i="2"/>
  <c r="AX25" i="2" s="1"/>
  <c r="AV83" i="2"/>
  <c r="AX82" i="2"/>
  <c r="AX83" i="2" s="1"/>
  <c r="AP21" i="2"/>
  <c r="AR20" i="2"/>
  <c r="AR21" i="2" s="1"/>
  <c r="AS83" i="2"/>
  <c r="AU82" i="2"/>
  <c r="AU83" i="2" s="1"/>
  <c r="AM21" i="2"/>
  <c r="AO20" i="2"/>
  <c r="AS21" i="2"/>
  <c r="AU20" i="2"/>
  <c r="AU21" i="2" s="1"/>
  <c r="AM83" i="2"/>
  <c r="AO82" i="2"/>
  <c r="AR82" i="2"/>
  <c r="AR83" i="2" s="1"/>
  <c r="AQ83" i="2"/>
  <c r="AV21" i="2"/>
  <c r="AX20" i="2"/>
  <c r="AX21" i="2" s="1"/>
  <c r="AJ18" i="2"/>
  <c r="AV19" i="2"/>
  <c r="AX18" i="2"/>
  <c r="AX19" i="2" s="1"/>
  <c r="AP81" i="2"/>
  <c r="AR80" i="2"/>
  <c r="AR81" i="2" s="1"/>
  <c r="AM81" i="2"/>
  <c r="AO80" i="2"/>
  <c r="AM19" i="2"/>
  <c r="AO18" i="2"/>
  <c r="AS81" i="2"/>
  <c r="AU80" i="2"/>
  <c r="AU81" i="2" s="1"/>
  <c r="AS19" i="2"/>
  <c r="AU18" i="2"/>
  <c r="AU19" i="2" s="1"/>
  <c r="AJ10" i="2"/>
  <c r="AP19" i="2"/>
  <c r="AR18" i="2"/>
  <c r="AR19" i="2" s="1"/>
  <c r="AV81" i="2"/>
  <c r="AX80" i="2"/>
  <c r="AX81" i="2" s="1"/>
  <c r="F699" i="17"/>
  <c r="AJ42" i="2"/>
  <c r="AP16" i="2"/>
  <c r="AM16" i="2"/>
  <c r="AP79" i="2"/>
  <c r="AR78" i="2"/>
  <c r="AR79" i="2" s="1"/>
  <c r="AM79" i="2"/>
  <c r="AO78" i="2"/>
  <c r="C1811" i="20"/>
  <c r="AS16" i="2"/>
  <c r="AT16" i="2"/>
  <c r="AT17" i="2" s="1"/>
  <c r="AV79" i="2"/>
  <c r="AX78" i="2"/>
  <c r="AX79" i="2" s="1"/>
  <c r="AV16" i="2"/>
  <c r="F669" i="17"/>
  <c r="AS145" i="2"/>
  <c r="AM145" i="2"/>
  <c r="AV145" i="2"/>
  <c r="AP145" i="2"/>
  <c r="AW145" i="2"/>
  <c r="AW146" i="2" s="1"/>
  <c r="AT145" i="2"/>
  <c r="AT146" i="2" s="1"/>
  <c r="AQ145" i="2"/>
  <c r="AQ146" i="2" s="1"/>
  <c r="AN145" i="2"/>
  <c r="AN146" i="2" s="1"/>
  <c r="AN16" i="2"/>
  <c r="AS79" i="2"/>
  <c r="AU78" i="2"/>
  <c r="AU79" i="2" s="1"/>
  <c r="AJ51" i="2"/>
  <c r="AJ47" i="2"/>
  <c r="AJ121" i="2"/>
  <c r="AP71" i="2"/>
  <c r="AR70" i="2"/>
  <c r="AR71" i="2" s="1"/>
  <c r="AV71" i="2"/>
  <c r="AX70" i="2"/>
  <c r="AX71" i="2" s="1"/>
  <c r="AM71" i="2"/>
  <c r="AO70" i="2"/>
  <c r="AS71" i="2"/>
  <c r="AU70" i="2"/>
  <c r="AU71" i="2" s="1"/>
  <c r="AJ31" i="2"/>
  <c r="AJ43" i="2"/>
  <c r="AJ23" i="2"/>
  <c r="AJ9" i="2"/>
  <c r="AJ49" i="2"/>
  <c r="AJ17" i="2"/>
  <c r="AW9" i="2"/>
  <c r="AS9" i="2"/>
  <c r="AJ11" i="2"/>
  <c r="AQ9" i="2"/>
  <c r="AE467" i="4"/>
  <c r="AE667" i="4"/>
  <c r="AE867" i="4"/>
  <c r="AE1067" i="4"/>
  <c r="AE1267" i="4"/>
  <c r="AE1467" i="4"/>
  <c r="AE1667" i="4"/>
  <c r="AE1867" i="4"/>
  <c r="AE2067" i="4"/>
  <c r="AE2267" i="4"/>
  <c r="AE2467" i="4"/>
  <c r="AE417" i="4"/>
  <c r="AE617" i="4"/>
  <c r="AE817" i="4"/>
  <c r="AE1017" i="4"/>
  <c r="AE1217" i="4"/>
  <c r="AE1417" i="4"/>
  <c r="AE1617" i="4"/>
  <c r="AE1817" i="4"/>
  <c r="AE2017" i="4"/>
  <c r="AE2217" i="4"/>
  <c r="AE2417" i="4"/>
  <c r="AE567" i="4"/>
  <c r="AE767" i="4"/>
  <c r="AE967" i="4"/>
  <c r="AE1167" i="4"/>
  <c r="AE1367" i="4"/>
  <c r="AE1567" i="4"/>
  <c r="AE1767" i="4"/>
  <c r="AE1967" i="4"/>
  <c r="AE2167" i="4"/>
  <c r="AE2367" i="4"/>
  <c r="AE517" i="4"/>
  <c r="AE717" i="4"/>
  <c r="AE917" i="4"/>
  <c r="AE1117" i="4"/>
  <c r="AE1317" i="4"/>
  <c r="AE1517" i="4"/>
  <c r="AE1717" i="4"/>
  <c r="AE1917" i="4"/>
  <c r="AE2117" i="4"/>
  <c r="AE2317" i="4"/>
  <c r="AE367" i="4"/>
  <c r="AE317" i="4"/>
  <c r="AE117" i="4"/>
  <c r="AE167" i="4"/>
  <c r="AE217" i="4"/>
  <c r="AE267" i="4"/>
  <c r="AE67" i="4"/>
  <c r="AE17" i="4"/>
  <c r="P3" i="22"/>
  <c r="R3" i="22" s="1"/>
  <c r="K3" i="22"/>
  <c r="M3" i="22" s="1"/>
  <c r="AU92" i="2"/>
  <c r="AU93" i="2" s="1"/>
  <c r="AR92" i="2"/>
  <c r="AR93" i="2" s="1"/>
  <c r="AX92" i="2"/>
  <c r="AX93" i="2" s="1"/>
  <c r="AS159" i="2"/>
  <c r="AS160" i="2" s="1"/>
  <c r="AM159" i="2"/>
  <c r="AM160" i="2" s="1"/>
  <c r="AW159" i="2"/>
  <c r="AW160" i="2" s="1"/>
  <c r="AQ159" i="2"/>
  <c r="AQ160" i="2" s="1"/>
  <c r="AT159" i="2"/>
  <c r="AT160" i="2" s="1"/>
  <c r="AV159" i="2"/>
  <c r="AV160" i="2" s="1"/>
  <c r="AP159" i="2"/>
  <c r="AP160" i="2" s="1"/>
  <c r="AN159" i="2"/>
  <c r="AN160" i="2" s="1"/>
  <c r="AO92" i="2"/>
  <c r="AO93" i="2" s="1"/>
  <c r="AP9" i="2"/>
  <c r="B3" i="22"/>
  <c r="D3" i="22" s="1"/>
  <c r="Y195" i="2"/>
  <c r="C1818" i="20"/>
  <c r="AJ41" i="2"/>
  <c r="M729" i="17"/>
  <c r="AJ19" i="2"/>
  <c r="C1896" i="20"/>
  <c r="B52" i="22"/>
  <c r="D52" i="22" s="1"/>
  <c r="G47" i="22"/>
  <c r="I47" i="22" s="1"/>
  <c r="N71" i="21"/>
  <c r="D220" i="20"/>
  <c r="G29" i="22"/>
  <c r="I29" i="22" s="1"/>
  <c r="G46" i="22"/>
  <c r="I46" i="22" s="1"/>
  <c r="G45" i="22"/>
  <c r="I45" i="22" s="1"/>
  <c r="G44" i="22"/>
  <c r="I44" i="22" s="1"/>
  <c r="G43" i="22"/>
  <c r="I43" i="22" s="1"/>
  <c r="G42" i="22"/>
  <c r="I42" i="22" s="1"/>
  <c r="G41" i="22"/>
  <c r="I41" i="22" s="1"/>
  <c r="G40" i="22"/>
  <c r="I40" i="22" s="1"/>
  <c r="G39" i="22"/>
  <c r="I39" i="22" s="1"/>
  <c r="G38" i="22"/>
  <c r="I38" i="22" s="1"/>
  <c r="G37" i="22"/>
  <c r="I37" i="22" s="1"/>
  <c r="G36" i="22"/>
  <c r="I36" i="22" s="1"/>
  <c r="G28" i="22"/>
  <c r="I28" i="22" s="1"/>
  <c r="G27" i="22"/>
  <c r="I27" i="22" s="1"/>
  <c r="G26" i="22"/>
  <c r="I26" i="22" s="1"/>
  <c r="G25" i="22"/>
  <c r="I25" i="22" s="1"/>
  <c r="G24" i="22"/>
  <c r="I24" i="22" s="1"/>
  <c r="G20" i="22"/>
  <c r="I20" i="22" s="1"/>
  <c r="G19" i="22"/>
  <c r="I19" i="22" s="1"/>
  <c r="G18" i="22"/>
  <c r="I18" i="22" s="1"/>
  <c r="G14" i="22"/>
  <c r="I14" i="22" s="1"/>
  <c r="G13" i="22"/>
  <c r="I13" i="22" s="1"/>
  <c r="G12" i="22"/>
  <c r="I12" i="22" s="1"/>
  <c r="G11" i="22"/>
  <c r="I11" i="22" s="1"/>
  <c r="G10" i="22"/>
  <c r="I10" i="22" s="1"/>
  <c r="G9" i="22"/>
  <c r="I9" i="22" s="1"/>
  <c r="G8" i="22"/>
  <c r="I8" i="22" s="1"/>
  <c r="G7" i="22"/>
  <c r="I7" i="22" s="1"/>
  <c r="G6" i="22"/>
  <c r="I6" i="22" s="1"/>
  <c r="G5" i="22"/>
  <c r="I5" i="22" s="1"/>
  <c r="G4" i="22"/>
  <c r="I4" i="22" s="1"/>
  <c r="G3" i="22"/>
  <c r="I3" i="22" s="1"/>
  <c r="C2" i="21"/>
  <c r="G42" i="21"/>
  <c r="E444" i="20"/>
  <c r="D176" i="17"/>
  <c r="E1263" i="20"/>
  <c r="D491" i="17"/>
  <c r="H54" i="21"/>
  <c r="E602" i="20"/>
  <c r="F236" i="17"/>
  <c r="J120" i="21"/>
  <c r="E1462" i="20"/>
  <c r="H566" i="17"/>
  <c r="E526" i="20"/>
  <c r="H206" i="17"/>
  <c r="J81" i="21"/>
  <c r="E955" i="20"/>
  <c r="H371" i="17"/>
  <c r="M12" i="21"/>
  <c r="E63" i="20"/>
  <c r="M26" i="17"/>
  <c r="M72" i="21"/>
  <c r="E843" i="20"/>
  <c r="M326" i="17"/>
  <c r="E1272" i="20"/>
  <c r="M491" i="17"/>
  <c r="E570" i="20"/>
  <c r="M221" i="17"/>
  <c r="E1779" i="20"/>
  <c r="M686" i="17"/>
  <c r="E1896" i="20"/>
  <c r="M731" i="17"/>
  <c r="E1155" i="20"/>
  <c r="M446" i="17"/>
  <c r="E1694" i="20"/>
  <c r="F656" i="17"/>
  <c r="I117" i="21"/>
  <c r="E1422" i="20"/>
  <c r="G551" i="17"/>
  <c r="I72" i="21"/>
  <c r="E837" i="20"/>
  <c r="G326" i="17"/>
  <c r="I18" i="21"/>
  <c r="E135" i="20"/>
  <c r="G56" i="17"/>
  <c r="L12" i="21"/>
  <c r="E62" i="20"/>
  <c r="L26" i="17"/>
  <c r="L81" i="21"/>
  <c r="E959" i="20"/>
  <c r="L371" i="17"/>
  <c r="E1735" i="20"/>
  <c r="H671" i="17"/>
  <c r="E1616" i="20"/>
  <c r="F626" i="17"/>
  <c r="I57" i="21"/>
  <c r="E642" i="20"/>
  <c r="G251" i="17"/>
  <c r="E1185" i="20"/>
  <c r="D461" i="17"/>
  <c r="E1653" i="20"/>
  <c r="D641" i="17"/>
  <c r="L75" i="21"/>
  <c r="E881" i="20"/>
  <c r="L341" i="17"/>
  <c r="E1622" i="20"/>
  <c r="L626" i="17"/>
  <c r="K123" i="21"/>
  <c r="E1503" i="20"/>
  <c r="J581" i="17"/>
  <c r="H27" i="21"/>
  <c r="E251" i="20"/>
  <c r="F101" i="17"/>
  <c r="I114" i="21"/>
  <c r="E1383" i="20"/>
  <c r="G536" i="17"/>
  <c r="E1110" i="20"/>
  <c r="G431" i="17"/>
  <c r="E525" i="20"/>
  <c r="G206" i="17"/>
  <c r="G60" i="21"/>
  <c r="E678" i="20"/>
  <c r="D266" i="17"/>
  <c r="E1584" i="20"/>
  <c r="M611" i="17"/>
  <c r="L36" i="21"/>
  <c r="E374" i="20"/>
  <c r="L146" i="17"/>
  <c r="L9" i="21"/>
  <c r="E23" i="20"/>
  <c r="L11" i="17"/>
  <c r="K78" i="21"/>
  <c r="E918" i="20"/>
  <c r="J356" i="17"/>
  <c r="E1737" i="20"/>
  <c r="J671" i="17"/>
  <c r="E1111" i="20"/>
  <c r="H431" i="17"/>
  <c r="I30" i="21"/>
  <c r="E291" i="20"/>
  <c r="G116" i="17"/>
  <c r="G84" i="21"/>
  <c r="E990" i="20"/>
  <c r="D386" i="17"/>
  <c r="L114" i="21"/>
  <c r="E1388" i="20"/>
  <c r="L536" i="17"/>
  <c r="J57" i="21"/>
  <c r="E643" i="20"/>
  <c r="H251" i="17"/>
  <c r="M30" i="21"/>
  <c r="E297" i="20"/>
  <c r="M116" i="17"/>
  <c r="E1857" i="20"/>
  <c r="M716" i="17"/>
  <c r="E524" i="20"/>
  <c r="F206" i="17"/>
  <c r="E1536" i="20"/>
  <c r="D596" i="17"/>
  <c r="E804" i="20"/>
  <c r="M311" i="17"/>
  <c r="H81" i="21"/>
  <c r="E953" i="20"/>
  <c r="F371" i="17"/>
  <c r="G36" i="21"/>
  <c r="E366" i="20"/>
  <c r="D146" i="17"/>
  <c r="E1224" i="20"/>
  <c r="D476" i="17"/>
  <c r="E1895" i="20"/>
  <c r="L731" i="17"/>
  <c r="H9" i="21"/>
  <c r="E17" i="20"/>
  <c r="F11" i="17"/>
  <c r="E1578" i="20"/>
  <c r="G611" i="17"/>
  <c r="C493" i="20"/>
  <c r="N189" i="17"/>
  <c r="C1932" i="20"/>
  <c r="J744" i="17"/>
  <c r="C1234" i="20"/>
  <c r="N474" i="17"/>
  <c r="AJ32" i="2"/>
  <c r="O79" i="21"/>
  <c r="C962" i="20"/>
  <c r="O369" i="17"/>
  <c r="C727" i="20"/>
  <c r="N279" i="17"/>
  <c r="C1117" i="20"/>
  <c r="N429" i="17"/>
  <c r="AJ14" i="2"/>
  <c r="O25" i="21"/>
  <c r="C260" i="20"/>
  <c r="O99" i="17"/>
  <c r="AJ30" i="2"/>
  <c r="O73" i="21"/>
  <c r="C884" i="20"/>
  <c r="O339" i="17"/>
  <c r="AJ46" i="2"/>
  <c r="O121" i="21"/>
  <c r="C1508" i="20"/>
  <c r="O579" i="17"/>
  <c r="N115" i="21"/>
  <c r="C1429" i="20"/>
  <c r="N549" i="17"/>
  <c r="O109" i="21"/>
  <c r="C1352" i="20"/>
  <c r="O519" i="17"/>
  <c r="D1924" i="20"/>
  <c r="B745" i="17"/>
  <c r="N35" i="21"/>
  <c r="D376" i="20"/>
  <c r="N145" i="17"/>
  <c r="N8" i="21"/>
  <c r="D25" i="20"/>
  <c r="N10" i="17"/>
  <c r="O34" i="21"/>
  <c r="C377" i="20"/>
  <c r="O144" i="17"/>
  <c r="N38" i="21"/>
  <c r="D415" i="20"/>
  <c r="N160" i="17"/>
  <c r="H39" i="21"/>
  <c r="E407" i="20"/>
  <c r="F161" i="17"/>
  <c r="E1733" i="20"/>
  <c r="F671" i="17"/>
  <c r="H72" i="21"/>
  <c r="E836" i="20"/>
  <c r="F326" i="17"/>
  <c r="H12" i="21"/>
  <c r="E56" i="20"/>
  <c r="F26" i="17"/>
  <c r="E1850" i="20"/>
  <c r="F716" i="17"/>
  <c r="H60" i="21"/>
  <c r="E680" i="20"/>
  <c r="F266" i="17"/>
  <c r="H117" i="21"/>
  <c r="E1421" i="20"/>
  <c r="F551" i="17"/>
  <c r="I84" i="21"/>
  <c r="E993" i="20"/>
  <c r="G386" i="17"/>
  <c r="I39" i="21"/>
  <c r="E408" i="20"/>
  <c r="G161" i="17"/>
  <c r="E1891" i="20"/>
  <c r="E799" i="20"/>
  <c r="H311" i="17"/>
  <c r="J123" i="21"/>
  <c r="E1501" i="20"/>
  <c r="H581" i="17"/>
  <c r="E565" i="20"/>
  <c r="H221" i="17"/>
  <c r="E1579" i="20"/>
  <c r="H611" i="17"/>
  <c r="K81" i="21"/>
  <c r="E957" i="20"/>
  <c r="J371" i="17"/>
  <c r="K108" i="21"/>
  <c r="E1308" i="20"/>
  <c r="J506" i="17"/>
  <c r="K36" i="21"/>
  <c r="E372" i="20"/>
  <c r="J146" i="17"/>
  <c r="K54" i="21"/>
  <c r="E606" i="20"/>
  <c r="J236" i="17"/>
  <c r="E530" i="20"/>
  <c r="L206" i="17"/>
  <c r="L84" i="21"/>
  <c r="E998" i="20"/>
  <c r="L386" i="17"/>
  <c r="L123" i="21"/>
  <c r="E1505" i="20"/>
  <c r="L581" i="17"/>
  <c r="E1154" i="20"/>
  <c r="L446" i="17"/>
  <c r="M15" i="21"/>
  <c r="E102" i="20"/>
  <c r="M41" i="17"/>
  <c r="M108" i="21"/>
  <c r="E1311" i="20"/>
  <c r="M506" i="17"/>
  <c r="M57" i="21"/>
  <c r="E648" i="20"/>
  <c r="M251" i="17"/>
  <c r="E1818" i="20"/>
  <c r="M701" i="17"/>
  <c r="M120" i="21"/>
  <c r="E1467" i="20"/>
  <c r="M566" i="17"/>
  <c r="E1935" i="20"/>
  <c r="M746" i="17"/>
  <c r="M33" i="21"/>
  <c r="E336" i="20"/>
  <c r="M131" i="17"/>
  <c r="E1581" i="20"/>
  <c r="J611" i="17"/>
  <c r="E1267" i="20"/>
  <c r="H491" i="17"/>
  <c r="E1851" i="20"/>
  <c r="G716" i="17"/>
  <c r="I15" i="21"/>
  <c r="E96" i="20"/>
  <c r="G41" i="17"/>
  <c r="M78" i="21"/>
  <c r="E921" i="20"/>
  <c r="M356" i="17"/>
  <c r="L15" i="21"/>
  <c r="E101" i="20"/>
  <c r="L41" i="17"/>
  <c r="E1076" i="20"/>
  <c r="L416" i="17"/>
  <c r="E1774" i="20"/>
  <c r="H686" i="17"/>
  <c r="E485" i="20"/>
  <c r="F191" i="17"/>
  <c r="E759" i="20"/>
  <c r="G296" i="17"/>
  <c r="G120" i="21"/>
  <c r="E1458" i="20"/>
  <c r="D566" i="17"/>
  <c r="E1809" i="20"/>
  <c r="D701" i="17"/>
  <c r="E1661" i="20"/>
  <c r="L641" i="17"/>
  <c r="E1542" i="20"/>
  <c r="J596" i="17"/>
  <c r="H30" i="21"/>
  <c r="E290" i="20"/>
  <c r="F116" i="17"/>
  <c r="I111" i="21"/>
  <c r="E1344" i="20"/>
  <c r="G521" i="17"/>
  <c r="I81" i="21"/>
  <c r="E954" i="20"/>
  <c r="G371" i="17"/>
  <c r="E1623" i="20"/>
  <c r="M626" i="17"/>
  <c r="L39" i="21"/>
  <c r="E413" i="20"/>
  <c r="L161" i="17"/>
  <c r="E1776" i="20"/>
  <c r="J686" i="17"/>
  <c r="J21" i="21"/>
  <c r="E175" i="20"/>
  <c r="H71" i="17"/>
  <c r="E1150" i="20"/>
  <c r="H446" i="17"/>
  <c r="E489" i="20"/>
  <c r="J191" i="17"/>
  <c r="I21" i="21"/>
  <c r="E174" i="20"/>
  <c r="G71" i="17"/>
  <c r="E1731" i="20"/>
  <c r="D671" i="17"/>
  <c r="E1740" i="20"/>
  <c r="M671" i="17"/>
  <c r="E483" i="20"/>
  <c r="D191" i="17"/>
  <c r="E798" i="20"/>
  <c r="G311" i="17"/>
  <c r="N76" i="21"/>
  <c r="C922" i="20"/>
  <c r="N354" i="17"/>
  <c r="C1274" i="20"/>
  <c r="N106" i="21"/>
  <c r="C1312" i="20"/>
  <c r="N504" i="17"/>
  <c r="N10" i="21"/>
  <c r="C64" i="20"/>
  <c r="N24" i="17"/>
  <c r="O28" i="21"/>
  <c r="C299" i="20"/>
  <c r="O114" i="17"/>
  <c r="O40" i="21"/>
  <c r="C455" i="20"/>
  <c r="O174" i="17"/>
  <c r="C1078" i="20"/>
  <c r="N414" i="17"/>
  <c r="O85" i="21"/>
  <c r="C1040" i="20"/>
  <c r="O399" i="17"/>
  <c r="O38" i="21"/>
  <c r="D416" i="20"/>
  <c r="O160" i="17"/>
  <c r="AJ85" i="2"/>
  <c r="N37" i="21"/>
  <c r="C415" i="20"/>
  <c r="N159" i="17"/>
  <c r="C532" i="20"/>
  <c r="N204" i="17"/>
  <c r="C571" i="20"/>
  <c r="N219" i="17"/>
  <c r="N52" i="21"/>
  <c r="C610" i="20"/>
  <c r="N234" i="17"/>
  <c r="N55" i="21"/>
  <c r="C649" i="20"/>
  <c r="N249" i="17"/>
  <c r="O58" i="21"/>
  <c r="C689" i="20"/>
  <c r="O264" i="17"/>
  <c r="C766" i="20"/>
  <c r="N294" i="17"/>
  <c r="N70" i="21"/>
  <c r="C844" i="20"/>
  <c r="N324" i="17"/>
  <c r="N73" i="21"/>
  <c r="C883" i="20"/>
  <c r="N339" i="17"/>
  <c r="O76" i="21"/>
  <c r="C923" i="20"/>
  <c r="O354" i="17"/>
  <c r="N79" i="21"/>
  <c r="C961" i="20"/>
  <c r="N369" i="17"/>
  <c r="N85" i="21"/>
  <c r="C1039" i="20"/>
  <c r="N399" i="17"/>
  <c r="C1156" i="20"/>
  <c r="N444" i="17"/>
  <c r="C1195" i="20"/>
  <c r="N459" i="17"/>
  <c r="C1273" i="20"/>
  <c r="N489" i="17"/>
  <c r="O106" i="21"/>
  <c r="C1313" i="20"/>
  <c r="O504" i="17"/>
  <c r="N109" i="21"/>
  <c r="C1351" i="20"/>
  <c r="N519" i="17"/>
  <c r="N112" i="21"/>
  <c r="C1390" i="20"/>
  <c r="N534" i="17"/>
  <c r="AJ44" i="2"/>
  <c r="O115" i="21"/>
  <c r="C1430" i="20"/>
  <c r="O549" i="17"/>
  <c r="N118" i="21"/>
  <c r="C1468" i="20"/>
  <c r="N564" i="17"/>
  <c r="N121" i="21"/>
  <c r="C1507" i="20"/>
  <c r="N579" i="17"/>
  <c r="C1546" i="20"/>
  <c r="N594" i="17"/>
  <c r="C1585" i="20"/>
  <c r="N609" i="17"/>
  <c r="C1625" i="20"/>
  <c r="O624" i="17"/>
  <c r="C1663" i="20"/>
  <c r="N639" i="17"/>
  <c r="C1702" i="20"/>
  <c r="N654" i="17"/>
  <c r="N41" i="21"/>
  <c r="D454" i="20"/>
  <c r="N175" i="17"/>
  <c r="D493" i="20"/>
  <c r="N190" i="17"/>
  <c r="D532" i="20"/>
  <c r="N205" i="17"/>
  <c r="D571" i="20"/>
  <c r="N220" i="17"/>
  <c r="N53" i="21"/>
  <c r="D610" i="20"/>
  <c r="N235" i="17"/>
  <c r="N56" i="21"/>
  <c r="D649" i="20"/>
  <c r="N250" i="17"/>
  <c r="N59" i="21"/>
  <c r="D688" i="20"/>
  <c r="N265" i="17"/>
  <c r="D727" i="20"/>
  <c r="N280" i="17"/>
  <c r="D766" i="20"/>
  <c r="N295" i="17"/>
  <c r="D805" i="20"/>
  <c r="N310" i="17"/>
  <c r="N74" i="21"/>
  <c r="D883" i="20"/>
  <c r="N340" i="17"/>
  <c r="N77" i="21"/>
  <c r="D922" i="20"/>
  <c r="N355" i="17"/>
  <c r="N80" i="21"/>
  <c r="D961" i="20"/>
  <c r="N370" i="17"/>
  <c r="N83" i="21"/>
  <c r="D1000" i="20"/>
  <c r="N385" i="17"/>
  <c r="N86" i="21"/>
  <c r="D1039" i="20"/>
  <c r="N400" i="17"/>
  <c r="D1078" i="20"/>
  <c r="N415" i="17"/>
  <c r="D1117" i="20"/>
  <c r="N430" i="17"/>
  <c r="D1156" i="20"/>
  <c r="N445" i="17"/>
  <c r="D1195" i="20"/>
  <c r="N460" i="17"/>
  <c r="D1234" i="20"/>
  <c r="N475" i="17"/>
  <c r="D1273" i="20"/>
  <c r="N490" i="17"/>
  <c r="N107" i="21"/>
  <c r="D1312" i="20"/>
  <c r="N505" i="17"/>
  <c r="N110" i="21"/>
  <c r="D1351" i="20"/>
  <c r="N520" i="17"/>
  <c r="N113" i="21"/>
  <c r="D1390" i="20"/>
  <c r="N535" i="17"/>
  <c r="N116" i="21"/>
  <c r="D1429" i="20"/>
  <c r="N550" i="17"/>
  <c r="N119" i="21"/>
  <c r="D1468" i="20"/>
  <c r="N565" i="17"/>
  <c r="N122" i="21"/>
  <c r="D1507" i="20"/>
  <c r="N580" i="17"/>
  <c r="D1546" i="20"/>
  <c r="N595" i="17"/>
  <c r="D1585" i="20"/>
  <c r="N610" i="17"/>
  <c r="D1624" i="20"/>
  <c r="N625" i="17"/>
  <c r="G27" i="21"/>
  <c r="E249" i="20"/>
  <c r="D101" i="17"/>
  <c r="E1852" i="20"/>
  <c r="H716" i="17"/>
  <c r="G33" i="21"/>
  <c r="E327" i="20"/>
  <c r="D131" i="17"/>
  <c r="G111" i="21"/>
  <c r="E1341" i="20"/>
  <c r="D521" i="17"/>
  <c r="H78" i="21"/>
  <c r="E914" i="20"/>
  <c r="F356" i="17"/>
  <c r="H111" i="21"/>
  <c r="E1343" i="20"/>
  <c r="F521" i="17"/>
  <c r="E758" i="20"/>
  <c r="F296" i="17"/>
  <c r="I36" i="21"/>
  <c r="E369" i="20"/>
  <c r="G146" i="17"/>
  <c r="J15" i="21"/>
  <c r="E97" i="20"/>
  <c r="H41" i="17"/>
  <c r="J87" i="21"/>
  <c r="E1033" i="20"/>
  <c r="H401" i="17"/>
  <c r="K21" i="21"/>
  <c r="E177" i="20"/>
  <c r="J71" i="17"/>
  <c r="E1152" i="20"/>
  <c r="J446" i="17"/>
  <c r="K24" i="21"/>
  <c r="E216" i="20"/>
  <c r="J86" i="17"/>
  <c r="K39" i="21"/>
  <c r="E411" i="20"/>
  <c r="J161" i="17"/>
  <c r="E801" i="20"/>
  <c r="J311" i="17"/>
  <c r="K87" i="21"/>
  <c r="E1035" i="20"/>
  <c r="J401" i="17"/>
  <c r="E569" i="20"/>
  <c r="L221" i="17"/>
  <c r="E1778" i="20"/>
  <c r="L686" i="17"/>
  <c r="L87" i="21"/>
  <c r="E1037" i="20"/>
  <c r="L401" i="17"/>
  <c r="L60" i="21"/>
  <c r="E686" i="20"/>
  <c r="L266" i="17"/>
  <c r="E1193" i="20"/>
  <c r="L461" i="17"/>
  <c r="M18" i="21"/>
  <c r="E141" i="20"/>
  <c r="M56" i="17"/>
  <c r="M111" i="21"/>
  <c r="E1350" i="20"/>
  <c r="M521" i="17"/>
  <c r="M60" i="21"/>
  <c r="E687" i="20"/>
  <c r="M266" i="17"/>
  <c r="M84" i="21"/>
  <c r="E999" i="20"/>
  <c r="M386" i="17"/>
  <c r="M36" i="21"/>
  <c r="E375" i="20"/>
  <c r="M146" i="17"/>
  <c r="M9" i="21"/>
  <c r="E24" i="20"/>
  <c r="M11" i="17"/>
  <c r="E1620" i="20"/>
  <c r="J626" i="17"/>
  <c r="J108" i="21"/>
  <c r="E1306" i="20"/>
  <c r="H506" i="17"/>
  <c r="E1265" i="20"/>
  <c r="F491" i="17"/>
  <c r="E1538" i="20"/>
  <c r="F596" i="17"/>
  <c r="E1812" i="20"/>
  <c r="G701" i="17"/>
  <c r="I12" i="21"/>
  <c r="E57" i="20"/>
  <c r="G26" i="17"/>
  <c r="E795" i="20"/>
  <c r="D311" i="17"/>
  <c r="E1116" i="20"/>
  <c r="M431" i="17"/>
  <c r="K18" i="21"/>
  <c r="E138" i="20"/>
  <c r="J56" i="17"/>
  <c r="E1813" i="20"/>
  <c r="H701" i="17"/>
  <c r="E720" i="20"/>
  <c r="G281" i="17"/>
  <c r="I33" i="21"/>
  <c r="E330" i="20"/>
  <c r="G131" i="17"/>
  <c r="G30" i="21"/>
  <c r="E288" i="20"/>
  <c r="D116" i="17"/>
  <c r="G123" i="21"/>
  <c r="E1497" i="20"/>
  <c r="D581" i="17"/>
  <c r="E803" i="20"/>
  <c r="L311" i="17"/>
  <c r="E1739" i="20"/>
  <c r="L671" i="17"/>
  <c r="E1815" i="20"/>
  <c r="J701" i="17"/>
  <c r="J60" i="21"/>
  <c r="E682" i="20"/>
  <c r="H266" i="17"/>
  <c r="I108" i="21"/>
  <c r="E1305" i="20"/>
  <c r="G506" i="17"/>
  <c r="I54" i="21"/>
  <c r="E603" i="20"/>
  <c r="G236" i="17"/>
  <c r="G117" i="21"/>
  <c r="E1419" i="20"/>
  <c r="D551" i="17"/>
  <c r="M117" i="21"/>
  <c r="E1428" i="20"/>
  <c r="M551" i="17"/>
  <c r="E1583" i="20"/>
  <c r="L611" i="17"/>
  <c r="J24" i="21"/>
  <c r="E214" i="20"/>
  <c r="H86" i="17"/>
  <c r="H21" i="21"/>
  <c r="E173" i="20"/>
  <c r="F71" i="17"/>
  <c r="H108" i="21"/>
  <c r="E1304" i="20"/>
  <c r="F506" i="17"/>
  <c r="E1188" i="20"/>
  <c r="G461" i="17"/>
  <c r="I24" i="21"/>
  <c r="E213" i="20"/>
  <c r="G86" i="17"/>
  <c r="E528" i="20"/>
  <c r="J206" i="17"/>
  <c r="L42" i="21"/>
  <c r="E452" i="20"/>
  <c r="L176" i="17"/>
  <c r="M54" i="21"/>
  <c r="E609" i="20"/>
  <c r="M236" i="17"/>
  <c r="E1770" i="20"/>
  <c r="D686" i="17"/>
  <c r="G21" i="21"/>
  <c r="E171" i="20"/>
  <c r="D71" i="17"/>
  <c r="E522" i="20"/>
  <c r="D206" i="17"/>
  <c r="K12" i="21"/>
  <c r="E60" i="20"/>
  <c r="J26" i="17"/>
  <c r="E492" i="20"/>
  <c r="M191" i="17"/>
  <c r="E1890" i="20"/>
  <c r="G731" i="17"/>
  <c r="AJ15" i="2"/>
  <c r="C1893" i="20"/>
  <c r="J729" i="17"/>
  <c r="N58" i="21"/>
  <c r="C688" i="20"/>
  <c r="N264" i="17"/>
  <c r="E797" i="20"/>
  <c r="F311" i="17"/>
  <c r="AJ16" i="2"/>
  <c r="O31" i="21"/>
  <c r="C338" i="20"/>
  <c r="O129" i="17"/>
  <c r="AJ48" i="2"/>
  <c r="C1586" i="20"/>
  <c r="O609" i="17"/>
  <c r="C1624" i="20"/>
  <c r="N624" i="17"/>
  <c r="N7" i="21"/>
  <c r="C25" i="20"/>
  <c r="N9" i="17"/>
  <c r="N82" i="21"/>
  <c r="C1000" i="20"/>
  <c r="N384" i="17"/>
  <c r="C1703" i="20"/>
  <c r="O654" i="17"/>
  <c r="O16" i="21"/>
  <c r="C143" i="20"/>
  <c r="O54" i="17"/>
  <c r="AJ22" i="2"/>
  <c r="AJ38" i="2"/>
  <c r="O52" i="21"/>
  <c r="C611" i="20"/>
  <c r="O234" i="17"/>
  <c r="O37" i="21"/>
  <c r="C416" i="20"/>
  <c r="O159" i="17"/>
  <c r="O41" i="21"/>
  <c r="D455" i="20"/>
  <c r="O175" i="17"/>
  <c r="AJ86" i="2"/>
  <c r="O205" i="17"/>
  <c r="O53" i="21"/>
  <c r="D611" i="20"/>
  <c r="O235" i="17"/>
  <c r="AJ90" i="2"/>
  <c r="O56" i="21"/>
  <c r="D650" i="20"/>
  <c r="O250" i="17"/>
  <c r="AJ91" i="2"/>
  <c r="O59" i="21"/>
  <c r="D689" i="20"/>
  <c r="O265" i="17"/>
  <c r="AJ92" i="2"/>
  <c r="O71" i="21"/>
  <c r="D845" i="20"/>
  <c r="O325" i="17"/>
  <c r="AJ96" i="2"/>
  <c r="O74" i="21"/>
  <c r="D884" i="20"/>
  <c r="O340" i="17"/>
  <c r="AJ97" i="2"/>
  <c r="O77" i="21"/>
  <c r="D923" i="20"/>
  <c r="O355" i="17"/>
  <c r="AJ98" i="2"/>
  <c r="O80" i="21"/>
  <c r="D962" i="20"/>
  <c r="O370" i="17"/>
  <c r="AJ99" i="2"/>
  <c r="O83" i="21"/>
  <c r="D1001" i="20"/>
  <c r="O385" i="17"/>
  <c r="AJ100" i="2"/>
  <c r="O86" i="21"/>
  <c r="D1040" i="20"/>
  <c r="O400" i="17"/>
  <c r="AJ101" i="2"/>
  <c r="O415" i="17"/>
  <c r="AJ107" i="2"/>
  <c r="O107" i="21"/>
  <c r="D1313" i="20"/>
  <c r="O505" i="17"/>
  <c r="AJ108" i="2"/>
  <c r="O110" i="21"/>
  <c r="D1352" i="20"/>
  <c r="O520" i="17"/>
  <c r="AJ109" i="2"/>
  <c r="O113" i="21"/>
  <c r="D1391" i="20"/>
  <c r="O535" i="17"/>
  <c r="AJ110" i="2"/>
  <c r="O116" i="21"/>
  <c r="D1430" i="20"/>
  <c r="O550" i="17"/>
  <c r="AJ111" i="2"/>
  <c r="O119" i="21"/>
  <c r="D1469" i="20"/>
  <c r="O565" i="17"/>
  <c r="AJ112" i="2"/>
  <c r="O122" i="21"/>
  <c r="D1508" i="20"/>
  <c r="O580" i="17"/>
  <c r="AJ113" i="2"/>
  <c r="D1547" i="20"/>
  <c r="O595" i="17"/>
  <c r="AJ114" i="2"/>
  <c r="D1586" i="20"/>
  <c r="O610" i="17"/>
  <c r="AJ115" i="2"/>
  <c r="D1625" i="20"/>
  <c r="O625" i="17"/>
  <c r="AJ116" i="2"/>
  <c r="D1663" i="20"/>
  <c r="N640" i="17"/>
  <c r="D1702" i="20"/>
  <c r="N655" i="17"/>
  <c r="D1741" i="20"/>
  <c r="N670" i="17"/>
  <c r="D1780" i="20"/>
  <c r="N685" i="17"/>
  <c r="D1819" i="20"/>
  <c r="N700" i="17"/>
  <c r="D1858" i="20"/>
  <c r="N715" i="17"/>
  <c r="N34" i="21"/>
  <c r="C376" i="20"/>
  <c r="N144" i="17"/>
  <c r="N40" i="21"/>
  <c r="C454" i="20"/>
  <c r="N174" i="17"/>
  <c r="D1664" i="20"/>
  <c r="O640" i="17"/>
  <c r="D1703" i="20"/>
  <c r="O655" i="17"/>
  <c r="D1742" i="20"/>
  <c r="O670" i="17"/>
  <c r="D1781" i="20"/>
  <c r="O685" i="17"/>
  <c r="D1820" i="20"/>
  <c r="O700" i="17"/>
  <c r="D1859" i="20"/>
  <c r="O715" i="17"/>
  <c r="G39" i="21"/>
  <c r="E405" i="20"/>
  <c r="D161" i="17"/>
  <c r="G12" i="21"/>
  <c r="E54" i="20"/>
  <c r="D26" i="17"/>
  <c r="G75" i="21"/>
  <c r="E873" i="20"/>
  <c r="D341" i="17"/>
  <c r="H33" i="21"/>
  <c r="E329" i="20"/>
  <c r="F131" i="17"/>
  <c r="E563" i="20"/>
  <c r="F221" i="17"/>
  <c r="E1187" i="20"/>
  <c r="F461" i="17"/>
  <c r="H75" i="21"/>
  <c r="E875" i="20"/>
  <c r="F341" i="17"/>
  <c r="E1656" i="20"/>
  <c r="G641" i="17"/>
  <c r="J39" i="21"/>
  <c r="E409" i="20"/>
  <c r="H161" i="17"/>
  <c r="J75" i="21"/>
  <c r="E877" i="20"/>
  <c r="H341" i="17"/>
  <c r="E487" i="20"/>
  <c r="H191" i="17"/>
  <c r="E1657" i="20"/>
  <c r="H641" i="17"/>
  <c r="K15" i="21"/>
  <c r="E99" i="20"/>
  <c r="J41" i="17"/>
  <c r="E723" i="20"/>
  <c r="J281" i="17"/>
  <c r="K27" i="21"/>
  <c r="E255" i="20"/>
  <c r="J101" i="17"/>
  <c r="K42" i="21"/>
  <c r="E450" i="20"/>
  <c r="J176" i="17"/>
  <c r="E1074" i="20"/>
  <c r="J416" i="17"/>
  <c r="L24" i="21"/>
  <c r="E218" i="20"/>
  <c r="L86" i="17"/>
  <c r="L117" i="21"/>
  <c r="E1427" i="20"/>
  <c r="L551" i="17"/>
  <c r="E725" i="20"/>
  <c r="L281" i="17"/>
  <c r="E531" i="20"/>
  <c r="M206" i="17"/>
  <c r="M87" i="21"/>
  <c r="E1038" i="20"/>
  <c r="M401" i="17"/>
  <c r="M24" i="21"/>
  <c r="E219" i="20"/>
  <c r="M86" i="17"/>
  <c r="M21" i="21"/>
  <c r="E180" i="20"/>
  <c r="M71" i="17"/>
  <c r="M39" i="21"/>
  <c r="E414" i="20"/>
  <c r="M161" i="17"/>
  <c r="L33" i="21"/>
  <c r="E335" i="20"/>
  <c r="L131" i="17"/>
  <c r="E1659" i="20"/>
  <c r="J641" i="17"/>
  <c r="J111" i="21"/>
  <c r="E1345" i="20"/>
  <c r="H521" i="17"/>
  <c r="E1655" i="20"/>
  <c r="F641" i="17"/>
  <c r="E1773" i="20"/>
  <c r="G686" i="17"/>
  <c r="I75" i="21"/>
  <c r="E876" i="20"/>
  <c r="G341" i="17"/>
  <c r="E1233" i="20"/>
  <c r="M476" i="17"/>
  <c r="I123" i="21"/>
  <c r="E1500" i="20"/>
  <c r="G581" i="17"/>
  <c r="I60" i="21"/>
  <c r="E681" i="20"/>
  <c r="G266" i="17"/>
  <c r="E1146" i="20"/>
  <c r="D446" i="17"/>
  <c r="E1614" i="20"/>
  <c r="D626" i="17"/>
  <c r="L72" i="21"/>
  <c r="E842" i="20"/>
  <c r="L326" i="17"/>
  <c r="E1271" i="20"/>
  <c r="L491" i="17"/>
  <c r="E1817" i="20"/>
  <c r="L701" i="17"/>
  <c r="J716" i="17"/>
  <c r="E721" i="20"/>
  <c r="H281" i="17"/>
  <c r="E564" i="20"/>
  <c r="G221" i="17"/>
  <c r="G57" i="21"/>
  <c r="E639" i="20"/>
  <c r="D251" i="17"/>
  <c r="E1887" i="20"/>
  <c r="D731" i="17"/>
  <c r="E1700" i="20"/>
  <c r="L656" i="17"/>
  <c r="K75" i="21"/>
  <c r="E879" i="20"/>
  <c r="J341" i="17"/>
  <c r="J27" i="21"/>
  <c r="E253" i="20"/>
  <c r="H101" i="17"/>
  <c r="H24" i="21"/>
  <c r="E212" i="20"/>
  <c r="F86" i="17"/>
  <c r="G81" i="21"/>
  <c r="E951" i="20"/>
  <c r="D371" i="17"/>
  <c r="E764" i="20"/>
  <c r="L296" i="17"/>
  <c r="K72" i="21"/>
  <c r="E840" i="20"/>
  <c r="J326" i="17"/>
  <c r="K9" i="21"/>
  <c r="E21" i="20"/>
  <c r="J11" i="17"/>
  <c r="J33" i="21"/>
  <c r="E331" i="20"/>
  <c r="H131" i="17"/>
  <c r="G78" i="21"/>
  <c r="E912" i="20"/>
  <c r="D356" i="17"/>
  <c r="E1928" i="20"/>
  <c r="F746" i="17"/>
  <c r="E1107" i="20"/>
  <c r="D431" i="17"/>
  <c r="E1848" i="20"/>
  <c r="D716" i="17"/>
  <c r="G24" i="21"/>
  <c r="E210" i="20"/>
  <c r="D86" i="17"/>
  <c r="K33" i="21"/>
  <c r="E333" i="20"/>
  <c r="J131" i="17"/>
  <c r="L57" i="21"/>
  <c r="E647" i="20"/>
  <c r="L251" i="17"/>
  <c r="E1734" i="20"/>
  <c r="G671" i="17"/>
  <c r="E1893" i="20"/>
  <c r="J731" i="17"/>
  <c r="H120" i="21"/>
  <c r="E1460" i="20"/>
  <c r="F566" i="17"/>
  <c r="AJ24" i="2"/>
  <c r="O55" i="21"/>
  <c r="C650" i="20"/>
  <c r="O249" i="17"/>
  <c r="AJ12" i="2"/>
  <c r="O19" i="21"/>
  <c r="C182" i="20"/>
  <c r="O69" i="17"/>
  <c r="O7" i="21"/>
  <c r="C26" i="20"/>
  <c r="O9" i="17"/>
  <c r="C1547" i="20"/>
  <c r="O594" i="17"/>
  <c r="O112" i="21"/>
  <c r="C1391" i="20"/>
  <c r="O534" i="17"/>
  <c r="AJ13" i="2"/>
  <c r="O22" i="21"/>
  <c r="C221" i="20"/>
  <c r="O84" i="17"/>
  <c r="AJ29" i="2"/>
  <c r="O70" i="21"/>
  <c r="C845" i="20"/>
  <c r="O324" i="17"/>
  <c r="AJ45" i="2"/>
  <c r="O118" i="21"/>
  <c r="C1469" i="20"/>
  <c r="O564" i="17"/>
  <c r="C1664" i="20"/>
  <c r="O639" i="17"/>
  <c r="O13" i="21"/>
  <c r="C104" i="20"/>
  <c r="O39" i="17"/>
  <c r="O10" i="21"/>
  <c r="C65" i="20"/>
  <c r="O24" i="17"/>
  <c r="N11" i="21"/>
  <c r="D64" i="20"/>
  <c r="N25" i="17"/>
  <c r="N14" i="21"/>
  <c r="D103" i="20"/>
  <c r="N40" i="17"/>
  <c r="N17" i="21"/>
  <c r="D142" i="20"/>
  <c r="N55" i="17"/>
  <c r="N20" i="21"/>
  <c r="D181" i="20"/>
  <c r="N70" i="17"/>
  <c r="N26" i="21"/>
  <c r="D259" i="20"/>
  <c r="N100" i="17"/>
  <c r="N29" i="21"/>
  <c r="D298" i="20"/>
  <c r="N115" i="17"/>
  <c r="N32" i="21"/>
  <c r="D337" i="20"/>
  <c r="N130" i="17"/>
  <c r="O8" i="21"/>
  <c r="D26" i="20"/>
  <c r="O10" i="17"/>
  <c r="AJ75" i="2"/>
  <c r="N13" i="21"/>
  <c r="C103" i="20"/>
  <c r="N39" i="17"/>
  <c r="N16" i="21"/>
  <c r="C142" i="20"/>
  <c r="N54" i="17"/>
  <c r="N19" i="21"/>
  <c r="C181" i="20"/>
  <c r="N69" i="17"/>
  <c r="N22" i="21"/>
  <c r="C220" i="20"/>
  <c r="N84" i="17"/>
  <c r="N25" i="21"/>
  <c r="C259" i="20"/>
  <c r="N99" i="17"/>
  <c r="N28" i="21"/>
  <c r="C298" i="20"/>
  <c r="N114" i="17"/>
  <c r="N31" i="21"/>
  <c r="C337" i="20"/>
  <c r="N129" i="17"/>
  <c r="O11" i="21"/>
  <c r="D65" i="20"/>
  <c r="O25" i="17"/>
  <c r="O14" i="21"/>
  <c r="D104" i="20"/>
  <c r="O40" i="17"/>
  <c r="O17" i="21"/>
  <c r="D143" i="20"/>
  <c r="O55" i="17"/>
  <c r="O20" i="21"/>
  <c r="D182" i="20"/>
  <c r="O70" i="17"/>
  <c r="O23" i="21"/>
  <c r="D221" i="20"/>
  <c r="O85" i="17"/>
  <c r="O26" i="21"/>
  <c r="D260" i="20"/>
  <c r="O100" i="17"/>
  <c r="O29" i="21"/>
  <c r="D299" i="20"/>
  <c r="O115" i="17"/>
  <c r="O32" i="21"/>
  <c r="D338" i="20"/>
  <c r="O130" i="17"/>
  <c r="O35" i="21"/>
  <c r="D377" i="20"/>
  <c r="O145" i="17"/>
  <c r="C805" i="20"/>
  <c r="N309" i="17"/>
  <c r="O744" i="17"/>
  <c r="H731" i="17"/>
  <c r="AJ8" i="2"/>
  <c r="AJ151" i="2" l="1"/>
  <c r="AJ189" i="2"/>
  <c r="AJ147" i="2"/>
  <c r="AJ183" i="2"/>
  <c r="AJ160" i="2"/>
  <c r="AJ155" i="2"/>
  <c r="B344" i="20" s="1"/>
  <c r="AJ184" i="2"/>
  <c r="B1475" i="20" s="1"/>
  <c r="AJ154" i="2"/>
  <c r="AJ185" i="2"/>
  <c r="AJ180" i="2"/>
  <c r="AJ177" i="2"/>
  <c r="AJ166" i="2"/>
  <c r="AJ161" i="2"/>
  <c r="AJ156" i="2"/>
  <c r="B383" i="20" s="1"/>
  <c r="AJ152" i="2"/>
  <c r="AJ148" i="2"/>
  <c r="B71" i="20" s="1"/>
  <c r="AJ187" i="2"/>
  <c r="AJ186" i="2"/>
  <c r="AJ182" i="2"/>
  <c r="B1397" i="20" s="1"/>
  <c r="AJ181" i="2"/>
  <c r="AJ178" i="2"/>
  <c r="AJ176" i="2"/>
  <c r="AJ172" i="2"/>
  <c r="B1007" i="20" s="1"/>
  <c r="AJ170" i="2"/>
  <c r="B929" i="20" s="1"/>
  <c r="AJ168" i="2"/>
  <c r="AJ165" i="2"/>
  <c r="B734" i="20" s="1"/>
  <c r="AJ162" i="2"/>
  <c r="AJ158" i="2"/>
  <c r="B461" i="20" s="1"/>
  <c r="B32" i="20"/>
  <c r="B1631" i="20"/>
  <c r="B50" i="22"/>
  <c r="D50" i="22" s="1"/>
  <c r="B49" i="22"/>
  <c r="D49" i="22" s="1"/>
  <c r="B51" i="22"/>
  <c r="D51" i="22" s="1"/>
  <c r="E104" i="20"/>
  <c r="O684" i="17"/>
  <c r="C1898" i="20"/>
  <c r="B227" i="20"/>
  <c r="B266" i="20"/>
  <c r="B695" i="20"/>
  <c r="AI10" i="2"/>
  <c r="C5" i="22" s="1"/>
  <c r="O669" i="17"/>
  <c r="N669" i="17"/>
  <c r="B47" i="22"/>
  <c r="D47" i="22" s="1"/>
  <c r="B188" i="20"/>
  <c r="B149" i="20"/>
  <c r="B890" i="20"/>
  <c r="C1742" i="20"/>
  <c r="B968" i="20"/>
  <c r="B1670" i="20"/>
  <c r="B1046" i="20"/>
  <c r="B1826" i="20"/>
  <c r="B1787" i="20"/>
  <c r="AI8" i="2"/>
  <c r="C3" i="22" s="1"/>
  <c r="B1865" i="20"/>
  <c r="B1748" i="20"/>
  <c r="AI9" i="2"/>
  <c r="C4" i="22" s="1"/>
  <c r="B422" i="20"/>
  <c r="D806" i="20"/>
  <c r="AJ93" i="2"/>
  <c r="B110" i="20"/>
  <c r="AQ17" i="2"/>
  <c r="AN9" i="2"/>
  <c r="AN17" i="2"/>
  <c r="AM9" i="2"/>
  <c r="C728" i="20"/>
  <c r="O414" i="17"/>
  <c r="AJ37" i="2"/>
  <c r="C1235" i="20"/>
  <c r="O309" i="17"/>
  <c r="C533" i="20"/>
  <c r="AJ39" i="2"/>
  <c r="AJ33" i="2"/>
  <c r="C806" i="20"/>
  <c r="AJ21" i="2"/>
  <c r="AV101" i="2"/>
  <c r="AV102" i="2" s="1"/>
  <c r="D1235" i="20"/>
  <c r="G16" i="22"/>
  <c r="I16" i="22" s="1"/>
  <c r="AJ103" i="2"/>
  <c r="AJ89" i="2"/>
  <c r="G33" i="22"/>
  <c r="I33" i="22" s="1"/>
  <c r="O429" i="17"/>
  <c r="C1079" i="20"/>
  <c r="AJ26" i="2"/>
  <c r="C1118" i="20"/>
  <c r="AJ105" i="2"/>
  <c r="O430" i="17"/>
  <c r="D1079" i="20"/>
  <c r="O220" i="17"/>
  <c r="D533" i="20"/>
  <c r="G17" i="22"/>
  <c r="I17" i="22" s="1"/>
  <c r="G34" i="22"/>
  <c r="I34" i="22" s="1"/>
  <c r="AI126" i="2"/>
  <c r="P775" i="17" s="1"/>
  <c r="AJ106" i="2"/>
  <c r="O460" i="17"/>
  <c r="D1118" i="20"/>
  <c r="D572" i="20"/>
  <c r="G30" i="22"/>
  <c r="I30" i="22" s="1"/>
  <c r="AI127" i="2"/>
  <c r="P790" i="17" s="1"/>
  <c r="AM101" i="2"/>
  <c r="AM102" i="2" s="1"/>
  <c r="O475" i="17"/>
  <c r="D1196" i="20"/>
  <c r="AJ102" i="2"/>
  <c r="AJ88" i="2"/>
  <c r="G31" i="22"/>
  <c r="I31" i="22" s="1"/>
  <c r="AP101" i="2"/>
  <c r="AP102" i="2" s="1"/>
  <c r="AJ40" i="2"/>
  <c r="O294" i="17"/>
  <c r="O189" i="17"/>
  <c r="AJ27" i="2"/>
  <c r="O219" i="17"/>
  <c r="C494" i="20"/>
  <c r="O459" i="17"/>
  <c r="O444" i="17"/>
  <c r="O490" i="17"/>
  <c r="AJ104" i="2"/>
  <c r="AJ94" i="2"/>
  <c r="O280" i="17"/>
  <c r="AJ87" i="2"/>
  <c r="G21" i="22"/>
  <c r="I21" i="22" s="1"/>
  <c r="AQ101" i="2"/>
  <c r="AQ102" i="2" s="1"/>
  <c r="AN101" i="2"/>
  <c r="AN102" i="2" s="1"/>
  <c r="AI125" i="2"/>
  <c r="P760" i="17" s="1"/>
  <c r="D1274" i="20"/>
  <c r="O445" i="17"/>
  <c r="AJ95" i="2"/>
  <c r="O295" i="17"/>
  <c r="D728" i="20"/>
  <c r="O190" i="17"/>
  <c r="G22" i="22"/>
  <c r="I22" i="22" s="1"/>
  <c r="G35" i="22"/>
  <c r="I35" i="22" s="1"/>
  <c r="AW101" i="2"/>
  <c r="AW102" i="2" s="1"/>
  <c r="AT101" i="2"/>
  <c r="AT102" i="2" s="1"/>
  <c r="AI129" i="2"/>
  <c r="P821" i="17" s="1"/>
  <c r="D1157" i="20"/>
  <c r="O310" i="17"/>
  <c r="D767" i="20"/>
  <c r="D494" i="20"/>
  <c r="G15" i="22"/>
  <c r="I15" i="22" s="1"/>
  <c r="G23" i="22"/>
  <c r="I23" i="22" s="1"/>
  <c r="G32" i="22"/>
  <c r="I32" i="22" s="1"/>
  <c r="AS101" i="2"/>
  <c r="AS102" i="2" s="1"/>
  <c r="AI128" i="2"/>
  <c r="P805" i="17" s="1"/>
  <c r="N66" i="21"/>
  <c r="O102" i="21"/>
  <c r="O48" i="21"/>
  <c r="N48" i="21"/>
  <c r="O99" i="21"/>
  <c r="N99" i="21"/>
  <c r="O69" i="21"/>
  <c r="N69" i="21"/>
  <c r="O51" i="21"/>
  <c r="N51" i="21"/>
  <c r="B21" i="22"/>
  <c r="D21" i="22" s="1"/>
  <c r="O61" i="21"/>
  <c r="B30" i="22"/>
  <c r="D30" i="22" s="1"/>
  <c r="O88" i="21"/>
  <c r="O91" i="21"/>
  <c r="B31" i="22"/>
  <c r="D31" i="22" s="1"/>
  <c r="O93" i="21"/>
  <c r="N93" i="21"/>
  <c r="B16" i="22"/>
  <c r="D16" i="22" s="1"/>
  <c r="O46" i="21"/>
  <c r="O67" i="21"/>
  <c r="B23" i="22"/>
  <c r="D23" i="22" s="1"/>
  <c r="B34" i="22"/>
  <c r="D34" i="22" s="1"/>
  <c r="O100" i="21"/>
  <c r="O105" i="21"/>
  <c r="N105" i="21"/>
  <c r="O45" i="21"/>
  <c r="N45" i="21"/>
  <c r="O63" i="21"/>
  <c r="N63" i="21"/>
  <c r="O96" i="21"/>
  <c r="N96" i="21"/>
  <c r="O97" i="21"/>
  <c r="B33" i="22"/>
  <c r="D33" i="22" s="1"/>
  <c r="B32" i="22"/>
  <c r="D32" i="22" s="1"/>
  <c r="O94" i="21"/>
  <c r="O90" i="21"/>
  <c r="N90" i="21"/>
  <c r="B35" i="22"/>
  <c r="D35" i="22" s="1"/>
  <c r="O103" i="21"/>
  <c r="O43" i="21"/>
  <c r="B15" i="22"/>
  <c r="D15" i="22" s="1"/>
  <c r="B17" i="22"/>
  <c r="D17" i="22" s="1"/>
  <c r="O49" i="21"/>
  <c r="B22" i="22"/>
  <c r="D22" i="22" s="1"/>
  <c r="O64" i="21"/>
  <c r="C1001" i="20"/>
  <c r="O384" i="17"/>
  <c r="O82" i="21"/>
  <c r="C1820" i="20"/>
  <c r="AT153" i="2"/>
  <c r="AT154" i="2" s="1"/>
  <c r="AI59" i="2"/>
  <c r="P774" i="17" s="1"/>
  <c r="N684" i="17"/>
  <c r="AI62" i="2"/>
  <c r="P820" i="17" s="1"/>
  <c r="AN157" i="2"/>
  <c r="AN158" i="2" s="1"/>
  <c r="AI58" i="2"/>
  <c r="P759" i="17" s="1"/>
  <c r="AI61" i="2"/>
  <c r="P804" i="17" s="1"/>
  <c r="AI60" i="2"/>
  <c r="P789" i="17" s="1"/>
  <c r="AI57" i="2"/>
  <c r="C1938" i="20" s="1"/>
  <c r="F1937" i="20"/>
  <c r="F1975" i="20"/>
  <c r="F2013" i="20"/>
  <c r="F2051" i="20"/>
  <c r="F2089" i="20"/>
  <c r="F2127" i="20"/>
  <c r="F1936" i="20"/>
  <c r="F1974" i="20"/>
  <c r="F2012" i="20"/>
  <c r="F2050" i="20"/>
  <c r="F2088" i="20"/>
  <c r="F2126" i="20"/>
  <c r="AM153" i="2"/>
  <c r="AM154" i="2" s="1"/>
  <c r="AS157" i="2"/>
  <c r="AS158" i="2" s="1"/>
  <c r="AM147" i="2"/>
  <c r="AM148" i="2" s="1"/>
  <c r="C1897" i="20"/>
  <c r="AT149" i="2"/>
  <c r="AT150" i="2" s="1"/>
  <c r="AY70" i="2"/>
  <c r="Q49" i="22"/>
  <c r="AT147" i="2"/>
  <c r="AT148" i="2" s="1"/>
  <c r="AN147" i="2"/>
  <c r="AN148" i="2" s="1"/>
  <c r="AQ147" i="2"/>
  <c r="AQ148" i="2" s="1"/>
  <c r="AP153" i="2"/>
  <c r="AP154" i="2" s="1"/>
  <c r="AV153" i="2"/>
  <c r="AV154" i="2" s="1"/>
  <c r="J746" i="17"/>
  <c r="G746" i="17"/>
  <c r="AP147" i="2"/>
  <c r="AP148" i="2" s="1"/>
  <c r="AW147" i="2"/>
  <c r="AW148" i="2" s="1"/>
  <c r="AQ153" i="2"/>
  <c r="AQ154" i="2" s="1"/>
  <c r="AW153" i="2"/>
  <c r="AW154" i="2" s="1"/>
  <c r="E1932" i="20"/>
  <c r="E1929" i="20"/>
  <c r="AV147" i="2"/>
  <c r="AV148" i="2" s="1"/>
  <c r="AN153" i="2"/>
  <c r="AN154" i="2" s="1"/>
  <c r="AP149" i="2"/>
  <c r="AP150" i="2" s="1"/>
  <c r="AT157" i="2"/>
  <c r="AT158" i="2" s="1"/>
  <c r="E1930" i="20"/>
  <c r="AV149" i="2"/>
  <c r="AV150" i="2" s="1"/>
  <c r="AW149" i="2"/>
  <c r="AW150" i="2" s="1"/>
  <c r="AV157" i="2"/>
  <c r="AV158" i="2" s="1"/>
  <c r="AP157" i="2"/>
  <c r="AP158" i="2" s="1"/>
  <c r="H746" i="17"/>
  <c r="L746" i="17"/>
  <c r="AQ149" i="2"/>
  <c r="AQ150" i="2" s="1"/>
  <c r="AM149" i="2"/>
  <c r="AM150" i="2" s="1"/>
  <c r="AQ157" i="2"/>
  <c r="AQ158" i="2" s="1"/>
  <c r="AM157" i="2"/>
  <c r="AM158" i="2" s="1"/>
  <c r="E1934" i="20"/>
  <c r="AN149" i="2"/>
  <c r="AN150" i="2" s="1"/>
  <c r="AS149" i="2"/>
  <c r="AS150" i="2" s="1"/>
  <c r="AW157" i="2"/>
  <c r="AW158" i="2" s="1"/>
  <c r="C1741" i="20"/>
  <c r="N714" i="17"/>
  <c r="N729" i="17"/>
  <c r="AO8" i="2"/>
  <c r="AO9" i="2" s="1"/>
  <c r="AX9" i="2"/>
  <c r="AR8" i="2"/>
  <c r="AR9" i="2" s="1"/>
  <c r="AM137" i="2"/>
  <c r="AM138" i="2" s="1"/>
  <c r="AY93" i="2"/>
  <c r="AY75" i="2"/>
  <c r="AY142" i="2"/>
  <c r="AU8" i="2"/>
  <c r="AU9" i="2" s="1"/>
  <c r="AY13" i="2"/>
  <c r="AS31" i="2"/>
  <c r="AU30" i="2"/>
  <c r="AU31" i="2" s="1"/>
  <c r="AP31" i="2"/>
  <c r="AR30" i="2"/>
  <c r="AR31" i="2" s="1"/>
  <c r="AV31" i="2"/>
  <c r="AX30" i="2"/>
  <c r="AX31" i="2" s="1"/>
  <c r="AM31" i="2"/>
  <c r="AO30" i="2"/>
  <c r="AO29" i="2"/>
  <c r="AY29" i="2" s="1"/>
  <c r="AY28" i="2"/>
  <c r="AO91" i="2"/>
  <c r="AY91" i="2" s="1"/>
  <c r="AY90" i="2"/>
  <c r="AI16" i="2"/>
  <c r="C11" i="22" s="1"/>
  <c r="C1781" i="20"/>
  <c r="AI43" i="2"/>
  <c r="P534" i="17" s="1"/>
  <c r="AJ52" i="2"/>
  <c r="AJ54" i="2"/>
  <c r="O699" i="17"/>
  <c r="C1858" i="20"/>
  <c r="AO25" i="2"/>
  <c r="AY25" i="2" s="1"/>
  <c r="AY24" i="2"/>
  <c r="AO87" i="2"/>
  <c r="AY87" i="2" s="1"/>
  <c r="AY86" i="2"/>
  <c r="AS154" i="2"/>
  <c r="AO83" i="2"/>
  <c r="AY83" i="2" s="1"/>
  <c r="AY82" i="2"/>
  <c r="AO21" i="2"/>
  <c r="AY21" i="2" s="1"/>
  <c r="AY20" i="2"/>
  <c r="AS148" i="2"/>
  <c r="AI31" i="2"/>
  <c r="P354" i="17" s="1"/>
  <c r="AI52" i="2"/>
  <c r="C47" i="22" s="1"/>
  <c r="AI40" i="2"/>
  <c r="P103" i="21" s="1"/>
  <c r="O729" i="17"/>
  <c r="AO81" i="2"/>
  <c r="AY81" i="2" s="1"/>
  <c r="AY80" i="2"/>
  <c r="AI14" i="2"/>
  <c r="C9" i="22" s="1"/>
  <c r="AI30" i="2"/>
  <c r="P73" i="21" s="1"/>
  <c r="AI18" i="2"/>
  <c r="C13" i="22" s="1"/>
  <c r="N23" i="21"/>
  <c r="AO19" i="2"/>
  <c r="AY19" i="2" s="1"/>
  <c r="AY18" i="2"/>
  <c r="AI28" i="2"/>
  <c r="AI12" i="2"/>
  <c r="P69" i="17" s="1"/>
  <c r="AI41" i="2"/>
  <c r="C1314" i="20" s="1"/>
  <c r="AI17" i="2"/>
  <c r="C12" i="22" s="1"/>
  <c r="AI32" i="2"/>
  <c r="C27" i="22" s="1"/>
  <c r="AI46" i="2"/>
  <c r="P121" i="21" s="1"/>
  <c r="AI51" i="2"/>
  <c r="C46" i="22" s="1"/>
  <c r="AI13" i="2"/>
  <c r="C8" i="22" s="1"/>
  <c r="AI56" i="2"/>
  <c r="AI38" i="2"/>
  <c r="AI48" i="2"/>
  <c r="AI37" i="2"/>
  <c r="P94" i="21" s="1"/>
  <c r="AI27" i="2"/>
  <c r="AI49" i="2"/>
  <c r="C44" i="22" s="1"/>
  <c r="AJ56" i="2"/>
  <c r="O714" i="17"/>
  <c r="AP146" i="2"/>
  <c r="AR145" i="2"/>
  <c r="AR146" i="2" s="1"/>
  <c r="AO79" i="2"/>
  <c r="AY79" i="2" s="1"/>
  <c r="AY78" i="2"/>
  <c r="AM17" i="2"/>
  <c r="AO16" i="2"/>
  <c r="AI15" i="2"/>
  <c r="C10" i="22" s="1"/>
  <c r="AI42" i="2"/>
  <c r="P109" i="21" s="1"/>
  <c r="AI53" i="2"/>
  <c r="C48" i="22" s="1"/>
  <c r="AI33" i="2"/>
  <c r="P82" i="21" s="1"/>
  <c r="AI35" i="2"/>
  <c r="AI23" i="2"/>
  <c r="C612" i="20" s="1"/>
  <c r="AI29" i="2"/>
  <c r="C24" i="22" s="1"/>
  <c r="AI50" i="2"/>
  <c r="C45" i="22" s="1"/>
  <c r="AI45" i="2"/>
  <c r="C40" i="22" s="1"/>
  <c r="AI39" i="2"/>
  <c r="AI11" i="2"/>
  <c r="C6" i="22" s="1"/>
  <c r="AI55" i="2"/>
  <c r="C1860" i="20" s="1"/>
  <c r="N85" i="17"/>
  <c r="C1859" i="20"/>
  <c r="AV146" i="2"/>
  <c r="AX145" i="2"/>
  <c r="AX146" i="2" s="1"/>
  <c r="AV17" i="2"/>
  <c r="AX16" i="2"/>
  <c r="AX17" i="2" s="1"/>
  <c r="AS17" i="2"/>
  <c r="AU16" i="2"/>
  <c r="AU17" i="2" s="1"/>
  <c r="AP17" i="2"/>
  <c r="AR16" i="2"/>
  <c r="AR17" i="2" s="1"/>
  <c r="AS146" i="2"/>
  <c r="AU145" i="2"/>
  <c r="AU146" i="2" s="1"/>
  <c r="AI20" i="2"/>
  <c r="AI24" i="2"/>
  <c r="P55" i="21" s="1"/>
  <c r="AI26" i="2"/>
  <c r="AI54" i="2"/>
  <c r="P699" i="17" s="1"/>
  <c r="AI19" i="2"/>
  <c r="C14" i="22" s="1"/>
  <c r="AI21" i="2"/>
  <c r="AI47" i="2"/>
  <c r="C42" i="22" s="1"/>
  <c r="AI34" i="2"/>
  <c r="AI25" i="2"/>
  <c r="C20" i="22" s="1"/>
  <c r="AI44" i="2"/>
  <c r="P115" i="21" s="1"/>
  <c r="AI22" i="2"/>
  <c r="P49" i="21" s="1"/>
  <c r="AI36" i="2"/>
  <c r="AM146" i="2"/>
  <c r="AO145" i="2"/>
  <c r="N699" i="17"/>
  <c r="C1819" i="20"/>
  <c r="AM39" i="2"/>
  <c r="AO71" i="2"/>
  <c r="AY71" i="2" s="1"/>
  <c r="AT39" i="2"/>
  <c r="AT40" i="2" s="1"/>
  <c r="AQ39" i="2"/>
  <c r="AT137" i="2"/>
  <c r="AT138" i="2" s="1"/>
  <c r="AS137" i="2"/>
  <c r="AS138" i="2" s="1"/>
  <c r="AP39" i="2"/>
  <c r="AW39" i="2"/>
  <c r="AW40" i="2" s="1"/>
  <c r="AN137" i="2"/>
  <c r="AN138" i="2" s="1"/>
  <c r="AQ137" i="2"/>
  <c r="AQ138" i="2" s="1"/>
  <c r="AV39" i="2"/>
  <c r="AV40" i="2" s="1"/>
  <c r="AS39" i="2"/>
  <c r="AS40" i="2" s="1"/>
  <c r="AP137" i="2"/>
  <c r="AP138" i="2" s="1"/>
  <c r="AW137" i="2"/>
  <c r="AW138" i="2" s="1"/>
  <c r="AJ55" i="2"/>
  <c r="AN39" i="2"/>
  <c r="AV137" i="2"/>
  <c r="AV138" i="2" s="1"/>
  <c r="AX159" i="2"/>
  <c r="AX160" i="2" s="1"/>
  <c r="AO159" i="2"/>
  <c r="AO160" i="2" s="1"/>
  <c r="AY92" i="2"/>
  <c r="AU159" i="2"/>
  <c r="AU160" i="2" s="1"/>
  <c r="AR159" i="2"/>
  <c r="AR160" i="2" s="1"/>
  <c r="C1937" i="20"/>
  <c r="C1780" i="20"/>
  <c r="N325" i="17"/>
  <c r="B48" i="22"/>
  <c r="D48" i="22" s="1"/>
  <c r="AJ53" i="2"/>
  <c r="D844" i="20"/>
  <c r="Q33" i="22"/>
  <c r="Q16" i="22"/>
  <c r="Q35" i="22"/>
  <c r="N251" i="17"/>
  <c r="N551" i="17"/>
  <c r="F885" i="20"/>
  <c r="F1392" i="20"/>
  <c r="F729" i="20"/>
  <c r="F1041" i="20"/>
  <c r="F1743" i="20"/>
  <c r="AI112" i="2"/>
  <c r="AI111" i="2"/>
  <c r="E520" i="20"/>
  <c r="B206" i="17"/>
  <c r="E559" i="20"/>
  <c r="B221" i="17"/>
  <c r="H114" i="21"/>
  <c r="E1382" i="20"/>
  <c r="F536" i="17"/>
  <c r="H18" i="21"/>
  <c r="E134" i="20"/>
  <c r="F56" i="17"/>
  <c r="F1470" i="20"/>
  <c r="F963" i="20"/>
  <c r="D1897" i="20"/>
  <c r="N730" i="17"/>
  <c r="F108" i="21"/>
  <c r="E1300" i="20"/>
  <c r="B506" i="17"/>
  <c r="E1189" i="20"/>
  <c r="H461" i="17"/>
  <c r="K60" i="21"/>
  <c r="E684" i="20"/>
  <c r="J266" i="17"/>
  <c r="F33" i="21"/>
  <c r="E325" i="20"/>
  <c r="B131" i="17"/>
  <c r="E1539" i="20"/>
  <c r="G596" i="17"/>
  <c r="H42" i="21"/>
  <c r="E446" i="20"/>
  <c r="F176" i="17"/>
  <c r="E1807" i="20"/>
  <c r="B701" i="17"/>
  <c r="F27" i="21"/>
  <c r="E247" i="20"/>
  <c r="B101" i="17"/>
  <c r="E760" i="20"/>
  <c r="H296" i="17"/>
  <c r="J30" i="21"/>
  <c r="E292" i="20"/>
  <c r="H116" i="17"/>
  <c r="F1860" i="20"/>
  <c r="F222" i="20"/>
  <c r="F1899" i="20"/>
  <c r="F183" i="20"/>
  <c r="E1729" i="20"/>
  <c r="B671" i="17"/>
  <c r="E1227" i="20"/>
  <c r="G476" i="17"/>
  <c r="E1534" i="20"/>
  <c r="B596" i="17"/>
  <c r="F15" i="21"/>
  <c r="E91" i="20"/>
  <c r="B41" i="17"/>
  <c r="E486" i="20"/>
  <c r="G191" i="17"/>
  <c r="K84" i="21"/>
  <c r="E996" i="20"/>
  <c r="J386" i="17"/>
  <c r="J12" i="21"/>
  <c r="E58" i="20"/>
  <c r="H26" i="17"/>
  <c r="F57" i="21"/>
  <c r="E637" i="20"/>
  <c r="B251" i="17"/>
  <c r="F1314" i="20"/>
  <c r="F300" i="20"/>
  <c r="F1353" i="20"/>
  <c r="F495" i="20"/>
  <c r="D1937" i="20"/>
  <c r="O745" i="17"/>
  <c r="AJ124" i="2"/>
  <c r="AI124" i="2"/>
  <c r="E1113" i="20"/>
  <c r="J431" i="17"/>
  <c r="E1651" i="20"/>
  <c r="B641" i="17"/>
  <c r="F123" i="21"/>
  <c r="E1495" i="20"/>
  <c r="B581" i="17"/>
  <c r="F12" i="21"/>
  <c r="E52" i="20"/>
  <c r="B26" i="17"/>
  <c r="G15" i="21"/>
  <c r="E93" i="20"/>
  <c r="D41" i="17"/>
  <c r="F39" i="21"/>
  <c r="E403" i="20"/>
  <c r="B161" i="17"/>
  <c r="E1696" i="20"/>
  <c r="H656" i="17"/>
  <c r="L78" i="21"/>
  <c r="E920" i="20"/>
  <c r="L356" i="17"/>
  <c r="J114" i="21"/>
  <c r="E1384" i="20"/>
  <c r="H536" i="17"/>
  <c r="J78" i="21"/>
  <c r="E916" i="20"/>
  <c r="H356" i="17"/>
  <c r="F1626" i="20"/>
  <c r="G54" i="21"/>
  <c r="E600" i="20"/>
  <c r="D236" i="17"/>
  <c r="E1612" i="20"/>
  <c r="B626" i="17"/>
  <c r="E1545" i="20"/>
  <c r="M596" i="17"/>
  <c r="E1266" i="20"/>
  <c r="G491" i="17"/>
  <c r="K117" i="21"/>
  <c r="E1425" i="20"/>
  <c r="J551" i="17"/>
  <c r="K57" i="21"/>
  <c r="E645" i="20"/>
  <c r="J251" i="17"/>
  <c r="E1191" i="20"/>
  <c r="J461" i="17"/>
  <c r="E1846" i="20"/>
  <c r="B716" i="17"/>
  <c r="D1898" i="20"/>
  <c r="O730" i="17"/>
  <c r="AI117" i="2"/>
  <c r="AI105" i="2"/>
  <c r="P98" i="21" s="1"/>
  <c r="AI82" i="2"/>
  <c r="AI122" i="2"/>
  <c r="AI99" i="2"/>
  <c r="AI115" i="2"/>
  <c r="AJ123" i="2"/>
  <c r="AI100" i="2"/>
  <c r="AI121" i="2"/>
  <c r="AI113" i="2"/>
  <c r="AI90" i="2"/>
  <c r="AI104" i="2"/>
  <c r="P95" i="21" s="1"/>
  <c r="AI114" i="2"/>
  <c r="AI78" i="2"/>
  <c r="AI89" i="2"/>
  <c r="P50" i="21" s="1"/>
  <c r="AI101" i="2"/>
  <c r="AI79" i="2"/>
  <c r="AI119" i="2"/>
  <c r="AI88" i="2"/>
  <c r="P47" i="21" s="1"/>
  <c r="AI87" i="2"/>
  <c r="P44" i="21" s="1"/>
  <c r="AI84" i="2"/>
  <c r="AI92" i="2"/>
  <c r="AI106" i="2"/>
  <c r="P101" i="21" s="1"/>
  <c r="AI116" i="2"/>
  <c r="AI77" i="2"/>
  <c r="AI85" i="2"/>
  <c r="AI118" i="2"/>
  <c r="AI93" i="2"/>
  <c r="P62" i="21" s="1"/>
  <c r="AI107" i="2"/>
  <c r="P104" i="21" s="1"/>
  <c r="AI94" i="2"/>
  <c r="P65" i="21" s="1"/>
  <c r="AI81" i="2"/>
  <c r="AI91" i="2"/>
  <c r="AI76" i="2"/>
  <c r="AI96" i="2"/>
  <c r="AI108" i="2"/>
  <c r="AI97" i="2"/>
  <c r="AI95" i="2"/>
  <c r="P68" i="21" s="1"/>
  <c r="AI109" i="2"/>
  <c r="AI83" i="2"/>
  <c r="AI123" i="2"/>
  <c r="AI98" i="2"/>
  <c r="AI103" i="2"/>
  <c r="P92" i="21" s="1"/>
  <c r="AI80" i="2"/>
  <c r="AI120" i="2"/>
  <c r="AI86" i="2"/>
  <c r="AI102" i="2"/>
  <c r="P89" i="21" s="1"/>
  <c r="AI110" i="2"/>
  <c r="F1782" i="20"/>
  <c r="F1158" i="20"/>
  <c r="F1821" i="20"/>
  <c r="F1197" i="20"/>
  <c r="F60" i="21"/>
  <c r="E676" i="20"/>
  <c r="B266" i="17"/>
  <c r="E1662" i="20"/>
  <c r="M641" i="17"/>
  <c r="F114" i="21"/>
  <c r="E1378" i="20"/>
  <c r="B536" i="17"/>
  <c r="M123" i="21"/>
  <c r="E1506" i="20"/>
  <c r="M581" i="17"/>
  <c r="J72" i="21"/>
  <c r="E838" i="20"/>
  <c r="H326" i="17"/>
  <c r="J9" i="21"/>
  <c r="E19" i="20"/>
  <c r="H11" i="17"/>
  <c r="H57" i="21"/>
  <c r="E641" i="20"/>
  <c r="F251" i="17"/>
  <c r="G72" i="21"/>
  <c r="E834" i="20"/>
  <c r="D326" i="17"/>
  <c r="E1575" i="20"/>
  <c r="D611" i="17"/>
  <c r="E715" i="20"/>
  <c r="B281" i="17"/>
  <c r="L54" i="21"/>
  <c r="E608" i="20"/>
  <c r="L236" i="17"/>
  <c r="J54" i="21"/>
  <c r="E604" i="20"/>
  <c r="H236" i="17"/>
  <c r="E1692" i="20"/>
  <c r="D656" i="17"/>
  <c r="F1587" i="20"/>
  <c r="E1109" i="20"/>
  <c r="F431" i="17"/>
  <c r="L21" i="21"/>
  <c r="E179" i="20"/>
  <c r="L71" i="17"/>
  <c r="E1066" i="20"/>
  <c r="B416" i="17"/>
  <c r="E717" i="20"/>
  <c r="D281" i="17"/>
  <c r="G9" i="21"/>
  <c r="E15" i="20"/>
  <c r="D11" i="17"/>
  <c r="E1194" i="20"/>
  <c r="M461" i="17"/>
  <c r="E1070" i="20"/>
  <c r="F416" i="17"/>
  <c r="F117" i="21"/>
  <c r="E1417" i="20"/>
  <c r="B551" i="17"/>
  <c r="E1768" i="20"/>
  <c r="B686" i="17"/>
  <c r="E1544" i="20"/>
  <c r="L596" i="17"/>
  <c r="E1261" i="20"/>
  <c r="B491" i="17"/>
  <c r="F81" i="21"/>
  <c r="E949" i="20"/>
  <c r="B371" i="17"/>
  <c r="E1115" i="20"/>
  <c r="L431" i="17"/>
  <c r="L27" i="21"/>
  <c r="E257" i="20"/>
  <c r="L101" i="17"/>
  <c r="E491" i="20"/>
  <c r="L191" i="17"/>
  <c r="K30" i="21"/>
  <c r="E294" i="20"/>
  <c r="J116" i="17"/>
  <c r="E762" i="20"/>
  <c r="J296" i="17"/>
  <c r="I42" i="21"/>
  <c r="E447" i="20"/>
  <c r="G176" i="17"/>
  <c r="E1617" i="20"/>
  <c r="G626" i="17"/>
  <c r="E1226" i="20"/>
  <c r="F476" i="17"/>
  <c r="E1811" i="20"/>
  <c r="F701" i="17"/>
  <c r="H87" i="21"/>
  <c r="E1031" i="20"/>
  <c r="F401" i="17"/>
  <c r="H123" i="21"/>
  <c r="E1499" i="20"/>
  <c r="F581" i="17"/>
  <c r="E1924" i="20"/>
  <c r="B746" i="17"/>
  <c r="E1701" i="20"/>
  <c r="M656" i="17"/>
  <c r="E1183" i="20"/>
  <c r="B461" i="17"/>
  <c r="E756" i="20"/>
  <c r="D296" i="17"/>
  <c r="F144" i="20"/>
  <c r="F534" i="20"/>
  <c r="F1704" i="20"/>
  <c r="F1080" i="20"/>
  <c r="F573" i="20"/>
  <c r="F339" i="20"/>
  <c r="E1885" i="20"/>
  <c r="B731" i="17"/>
  <c r="I9" i="21"/>
  <c r="E18" i="20"/>
  <c r="G11" i="17"/>
  <c r="E1149" i="20"/>
  <c r="G446" i="17"/>
  <c r="F120" i="21"/>
  <c r="E1456" i="20"/>
  <c r="B566" i="17"/>
  <c r="E726" i="20"/>
  <c r="M281" i="17"/>
  <c r="E1071" i="20"/>
  <c r="G416" i="17"/>
  <c r="E1772" i="20"/>
  <c r="F686" i="17"/>
  <c r="H84" i="21"/>
  <c r="E992" i="20"/>
  <c r="F386" i="17"/>
  <c r="E754" i="20"/>
  <c r="B296" i="17"/>
  <c r="M114" i="21"/>
  <c r="E1389" i="20"/>
  <c r="M536" i="17"/>
  <c r="F846" i="20"/>
  <c r="F651" i="20"/>
  <c r="F66" i="20"/>
  <c r="F21" i="21"/>
  <c r="E169" i="20"/>
  <c r="B71" i="17"/>
  <c r="L18" i="21"/>
  <c r="E140" i="20"/>
  <c r="L56" i="17"/>
  <c r="I78" i="21"/>
  <c r="E915" i="20"/>
  <c r="G356" i="17"/>
  <c r="K111" i="21"/>
  <c r="E1347" i="20"/>
  <c r="J521" i="17"/>
  <c r="F78" i="21"/>
  <c r="E910" i="20"/>
  <c r="B356" i="17"/>
  <c r="E765" i="20"/>
  <c r="M296" i="17"/>
  <c r="L30" i="21"/>
  <c r="E296" i="20"/>
  <c r="L116" i="17"/>
  <c r="E1540" i="20"/>
  <c r="H596" i="17"/>
  <c r="G114" i="21"/>
  <c r="E1380" i="20"/>
  <c r="D536" i="17"/>
  <c r="F924" i="20"/>
  <c r="E1144" i="20"/>
  <c r="B446" i="17"/>
  <c r="E1269" i="20"/>
  <c r="J491" i="17"/>
  <c r="I27" i="21"/>
  <c r="E252" i="20"/>
  <c r="G101" i="17"/>
  <c r="F111" i="21"/>
  <c r="E1339" i="20"/>
  <c r="B521" i="17"/>
  <c r="E1148" i="20"/>
  <c r="F446" i="17"/>
  <c r="M81" i="21"/>
  <c r="E960" i="20"/>
  <c r="M371" i="17"/>
  <c r="M75" i="21"/>
  <c r="E882" i="20"/>
  <c r="M341" i="17"/>
  <c r="L111" i="21"/>
  <c r="E1349" i="20"/>
  <c r="L521" i="17"/>
  <c r="F690" i="20"/>
  <c r="F378" i="20"/>
  <c r="F1665" i="20"/>
  <c r="F807" i="20"/>
  <c r="F261" i="20"/>
  <c r="F1119" i="20"/>
  <c r="F87" i="21"/>
  <c r="E1027" i="20"/>
  <c r="B401" i="17"/>
  <c r="E793" i="20"/>
  <c r="B311" i="17"/>
  <c r="I120" i="21"/>
  <c r="E1461" i="20"/>
  <c r="G566" i="17"/>
  <c r="H36" i="21"/>
  <c r="E368" i="20"/>
  <c r="F146" i="17"/>
  <c r="E1222" i="20"/>
  <c r="B476" i="17"/>
  <c r="J42" i="21"/>
  <c r="E448" i="20"/>
  <c r="H176" i="17"/>
  <c r="E1228" i="20"/>
  <c r="H476" i="17"/>
  <c r="F36" i="21"/>
  <c r="E364" i="20"/>
  <c r="B146" i="17"/>
  <c r="J18" i="21"/>
  <c r="E136" i="20"/>
  <c r="H56" i="17"/>
  <c r="F27" i="20"/>
  <c r="F1548" i="20"/>
  <c r="F1236" i="20"/>
  <c r="F1002" i="20"/>
  <c r="F768" i="20"/>
  <c r="F1431" i="20"/>
  <c r="F417" i="20"/>
  <c r="F84" i="21"/>
  <c r="E988" i="20"/>
  <c r="B386" i="17"/>
  <c r="E1889" i="20"/>
  <c r="F731" i="17"/>
  <c r="E561" i="20"/>
  <c r="D221" i="17"/>
  <c r="K114" i="21"/>
  <c r="E1386" i="20"/>
  <c r="J536" i="17"/>
  <c r="J117" i="21"/>
  <c r="E1423" i="20"/>
  <c r="H551" i="17"/>
  <c r="F1509" i="20"/>
  <c r="F105" i="20"/>
  <c r="D1936" i="20"/>
  <c r="N745" i="17"/>
  <c r="E481" i="20"/>
  <c r="B191" i="17"/>
  <c r="F9" i="21"/>
  <c r="E13" i="20"/>
  <c r="B11" i="17"/>
  <c r="F18" i="21"/>
  <c r="E130" i="20"/>
  <c r="B56" i="17"/>
  <c r="E1618" i="20"/>
  <c r="H626" i="17"/>
  <c r="J36" i="21"/>
  <c r="E370" i="20"/>
  <c r="H146" i="17"/>
  <c r="E1695" i="20"/>
  <c r="G656" i="17"/>
  <c r="H15" i="21"/>
  <c r="E95" i="20"/>
  <c r="F41" i="17"/>
  <c r="F30" i="21"/>
  <c r="E286" i="20"/>
  <c r="B116" i="17"/>
  <c r="E1077" i="20"/>
  <c r="M416" i="17"/>
  <c r="E1856" i="20"/>
  <c r="L716" i="17"/>
  <c r="E1072" i="20"/>
  <c r="H416" i="17"/>
  <c r="F75" i="21"/>
  <c r="E871" i="20"/>
  <c r="B341" i="17"/>
  <c r="F456" i="20"/>
  <c r="F1275" i="20"/>
  <c r="E1690" i="20"/>
  <c r="B656" i="17"/>
  <c r="G87" i="21"/>
  <c r="E1029" i="20"/>
  <c r="D401" i="17"/>
  <c r="E1105" i="20"/>
  <c r="B431" i="17"/>
  <c r="J84" i="21"/>
  <c r="E994" i="20"/>
  <c r="H386" i="17"/>
  <c r="G108" i="21"/>
  <c r="E1302" i="20"/>
  <c r="D506" i="17"/>
  <c r="G18" i="21"/>
  <c r="E132" i="20"/>
  <c r="D56" i="17"/>
  <c r="F42" i="21"/>
  <c r="E442" i="20"/>
  <c r="B176" i="17"/>
  <c r="F612" i="20"/>
  <c r="F54" i="21"/>
  <c r="E598" i="20"/>
  <c r="B236" i="17"/>
  <c r="E1698" i="20"/>
  <c r="J656" i="17"/>
  <c r="M27" i="21"/>
  <c r="E258" i="20"/>
  <c r="M101" i="17"/>
  <c r="L120" i="21"/>
  <c r="E1466" i="20"/>
  <c r="L566" i="17"/>
  <c r="L108" i="21"/>
  <c r="E1310" i="20"/>
  <c r="L506" i="17"/>
  <c r="E567" i="20"/>
  <c r="J221" i="17"/>
  <c r="E1230" i="20"/>
  <c r="J476" i="17"/>
  <c r="K120" i="21"/>
  <c r="E1464" i="20"/>
  <c r="J566" i="17"/>
  <c r="I87" i="21"/>
  <c r="E1032" i="20"/>
  <c r="G401" i="17"/>
  <c r="E1577" i="20"/>
  <c r="F611" i="17"/>
  <c r="E719" i="20"/>
  <c r="F281" i="17"/>
  <c r="F72" i="21"/>
  <c r="E832" i="20"/>
  <c r="B326" i="17"/>
  <c r="E1573" i="20"/>
  <c r="B611" i="17"/>
  <c r="F24" i="21"/>
  <c r="E208" i="20"/>
  <c r="B86" i="17"/>
  <c r="M42" i="21"/>
  <c r="E453" i="20"/>
  <c r="M176" i="17"/>
  <c r="E1232" i="20"/>
  <c r="L476" i="17"/>
  <c r="E1068" i="20"/>
  <c r="D416" i="17"/>
  <c r="E1926" i="20"/>
  <c r="D746" i="17"/>
  <c r="N744" i="17"/>
  <c r="C1936" i="20"/>
  <c r="P85" i="21" l="1"/>
  <c r="C1041" i="20"/>
  <c r="B1904" i="20"/>
  <c r="B1943" i="20"/>
  <c r="N746" i="17"/>
  <c r="B1592" i="20"/>
  <c r="B1709" i="20"/>
  <c r="B1553" i="20"/>
  <c r="B1514" i="20"/>
  <c r="B1436" i="20"/>
  <c r="B1358" i="20"/>
  <c r="B1319" i="20"/>
  <c r="B1241" i="20"/>
  <c r="B1202" i="20"/>
  <c r="B1163" i="20"/>
  <c r="B1124" i="20"/>
  <c r="B1085" i="20"/>
  <c r="B851" i="20"/>
  <c r="B812" i="20"/>
  <c r="B656" i="20"/>
  <c r="B617" i="20"/>
  <c r="B539" i="20"/>
  <c r="B500" i="20"/>
  <c r="B305" i="20"/>
  <c r="D2128" i="20"/>
  <c r="D2052" i="20"/>
  <c r="AQ40" i="2"/>
  <c r="AP40" i="2"/>
  <c r="AN40" i="2"/>
  <c r="AM40" i="2"/>
  <c r="O66" i="21"/>
  <c r="D1976" i="20"/>
  <c r="AU153" i="2"/>
  <c r="AU154" i="2" s="1"/>
  <c r="AX101" i="2"/>
  <c r="AX102" i="2" s="1"/>
  <c r="D2090" i="20"/>
  <c r="D2014" i="20"/>
  <c r="AR101" i="2"/>
  <c r="AR102" i="2" s="1"/>
  <c r="AO101" i="2"/>
  <c r="AO102" i="2" s="1"/>
  <c r="AU101" i="2"/>
  <c r="AU102" i="2" s="1"/>
  <c r="N102" i="21"/>
  <c r="B1280" i="20"/>
  <c r="B578" i="20"/>
  <c r="C16" i="22"/>
  <c r="P46" i="21"/>
  <c r="C729" i="20"/>
  <c r="P61" i="21"/>
  <c r="C33" i="22"/>
  <c r="P97" i="21"/>
  <c r="C34" i="22"/>
  <c r="P100" i="21"/>
  <c r="C768" i="20"/>
  <c r="P64" i="21"/>
  <c r="P429" i="17"/>
  <c r="P91" i="21"/>
  <c r="C15" i="22"/>
  <c r="P43" i="21"/>
  <c r="C1080" i="20"/>
  <c r="P88" i="21"/>
  <c r="C23" i="22"/>
  <c r="P67" i="21"/>
  <c r="C2014" i="20"/>
  <c r="P39" i="17"/>
  <c r="C105" i="20"/>
  <c r="P13" i="21"/>
  <c r="C1976" i="20"/>
  <c r="C2128" i="20"/>
  <c r="C2052" i="20"/>
  <c r="C2090" i="20"/>
  <c r="F1938" i="20"/>
  <c r="F1976" i="20"/>
  <c r="F2014" i="20"/>
  <c r="F2052" i="20"/>
  <c r="F2090" i="20"/>
  <c r="F2128" i="20"/>
  <c r="AX147" i="2"/>
  <c r="AX148" i="2" s="1"/>
  <c r="N791" i="17"/>
  <c r="E2050" i="20"/>
  <c r="N776" i="17"/>
  <c r="E2012" i="20"/>
  <c r="N822" i="17"/>
  <c r="E2126" i="20"/>
  <c r="N806" i="17"/>
  <c r="E2088" i="20"/>
  <c r="N761" i="17"/>
  <c r="E1974" i="20"/>
  <c r="AU149" i="2"/>
  <c r="AU150" i="2" s="1"/>
  <c r="E1936" i="20"/>
  <c r="AU147" i="2"/>
  <c r="AU148" i="2" s="1"/>
  <c r="F1001" i="2"/>
  <c r="N1000" i="2"/>
  <c r="F933" i="2"/>
  <c r="N933" i="2"/>
  <c r="N866" i="2"/>
  <c r="N863" i="2"/>
  <c r="F866" i="2"/>
  <c r="N798" i="2"/>
  <c r="F799" i="2"/>
  <c r="F797" i="2"/>
  <c r="F731" i="2"/>
  <c r="N732" i="2"/>
  <c r="F663" i="2"/>
  <c r="N664" i="2"/>
  <c r="N597" i="2"/>
  <c r="N599" i="2"/>
  <c r="F599" i="2"/>
  <c r="F531" i="2"/>
  <c r="N528" i="2"/>
  <c r="F465" i="2"/>
  <c r="N461" i="2"/>
  <c r="N398" i="2"/>
  <c r="F398" i="2"/>
  <c r="N330" i="2"/>
  <c r="F331" i="2"/>
  <c r="N264" i="2"/>
  <c r="F263" i="2"/>
  <c r="F198" i="2"/>
  <c r="N194" i="2"/>
  <c r="F998" i="2"/>
  <c r="N997" i="2"/>
  <c r="F930" i="2"/>
  <c r="F934" i="2"/>
  <c r="N930" i="2"/>
  <c r="N867" i="2"/>
  <c r="F863" i="2"/>
  <c r="N800" i="2"/>
  <c r="F798" i="2"/>
  <c r="F732" i="2"/>
  <c r="N729" i="2"/>
  <c r="F664" i="2"/>
  <c r="F665" i="2"/>
  <c r="N666" i="2"/>
  <c r="N596" i="2"/>
  <c r="F596" i="2"/>
  <c r="F528" i="2"/>
  <c r="F532" i="2"/>
  <c r="N530" i="2"/>
  <c r="F464" i="2"/>
  <c r="F462" i="2"/>
  <c r="N465" i="2"/>
  <c r="N394" i="2"/>
  <c r="N395" i="2"/>
  <c r="F394" i="2"/>
  <c r="N327" i="2"/>
  <c r="F328" i="2"/>
  <c r="N263" i="2"/>
  <c r="F265" i="2"/>
  <c r="F195" i="2"/>
  <c r="N196" i="2"/>
  <c r="F997" i="2"/>
  <c r="F1000" i="2"/>
  <c r="N999" i="2"/>
  <c r="F931" i="2"/>
  <c r="N934" i="2"/>
  <c r="N932" i="2"/>
  <c r="N864" i="2"/>
  <c r="F864" i="2"/>
  <c r="F867" i="2"/>
  <c r="N799" i="2"/>
  <c r="F796" i="2"/>
  <c r="F729" i="2"/>
  <c r="F733" i="2"/>
  <c r="N730" i="2"/>
  <c r="N733" i="2"/>
  <c r="F666" i="2"/>
  <c r="N663" i="2"/>
  <c r="N662" i="2"/>
  <c r="N598" i="2"/>
  <c r="F595" i="2"/>
  <c r="F598" i="2"/>
  <c r="F529" i="2"/>
  <c r="N529" i="2"/>
  <c r="N531" i="2"/>
  <c r="F461" i="2"/>
  <c r="N462" i="2"/>
  <c r="N463" i="2"/>
  <c r="N396" i="2"/>
  <c r="F396" i="2"/>
  <c r="F395" i="2"/>
  <c r="N329" i="2"/>
  <c r="F330" i="2"/>
  <c r="F329" i="2"/>
  <c r="N261" i="2"/>
  <c r="F264" i="2"/>
  <c r="F262" i="2"/>
  <c r="F194" i="2"/>
  <c r="F197" i="2"/>
  <c r="N198" i="2"/>
  <c r="F999" i="2"/>
  <c r="N998" i="2"/>
  <c r="N1001" i="2"/>
  <c r="F932" i="2"/>
  <c r="N931" i="2"/>
  <c r="N865" i="2"/>
  <c r="F865" i="2"/>
  <c r="N797" i="2"/>
  <c r="N796" i="2"/>
  <c r="F800" i="2"/>
  <c r="F730" i="2"/>
  <c r="N731" i="2"/>
  <c r="F662" i="2"/>
  <c r="N665" i="2"/>
  <c r="N595" i="2"/>
  <c r="F597" i="2"/>
  <c r="F530" i="2"/>
  <c r="N532" i="2"/>
  <c r="F463" i="2"/>
  <c r="N464" i="2"/>
  <c r="N397" i="2"/>
  <c r="F397" i="2"/>
  <c r="N328" i="2"/>
  <c r="N331" i="2"/>
  <c r="F327" i="2"/>
  <c r="N262" i="2"/>
  <c r="N265" i="2"/>
  <c r="F261" i="2"/>
  <c r="F196" i="2"/>
  <c r="N197" i="2"/>
  <c r="N195" i="2"/>
  <c r="P729" i="17"/>
  <c r="AU157" i="2"/>
  <c r="AU158" i="2" s="1"/>
  <c r="AO153" i="2"/>
  <c r="AO154" i="2" s="1"/>
  <c r="AR153" i="2"/>
  <c r="AR154" i="2" s="1"/>
  <c r="AO157" i="2"/>
  <c r="AO158" i="2" s="1"/>
  <c r="AO147" i="2"/>
  <c r="AO148" i="2" s="1"/>
  <c r="AR147" i="2"/>
  <c r="AR148" i="2" s="1"/>
  <c r="AX153" i="2"/>
  <c r="AX154" i="2" s="1"/>
  <c r="AX157" i="2"/>
  <c r="AX158" i="2" s="1"/>
  <c r="AR149" i="2"/>
  <c r="AR150" i="2" s="1"/>
  <c r="AR157" i="2"/>
  <c r="AR158" i="2" s="1"/>
  <c r="AO149" i="2"/>
  <c r="AO150" i="2" s="1"/>
  <c r="AX149" i="2"/>
  <c r="AX150" i="2" s="1"/>
  <c r="C19" i="22"/>
  <c r="C26" i="1"/>
  <c r="N61" i="2"/>
  <c r="F63" i="2"/>
  <c r="N60" i="2"/>
  <c r="F62" i="2"/>
  <c r="F127" i="2"/>
  <c r="N62" i="2"/>
  <c r="F64" i="2"/>
  <c r="N131" i="2"/>
  <c r="N130" i="2"/>
  <c r="N129" i="2"/>
  <c r="N128" i="2"/>
  <c r="N127" i="2"/>
  <c r="N126" i="2"/>
  <c r="N64" i="2"/>
  <c r="F61" i="2"/>
  <c r="N63" i="2"/>
  <c r="F131" i="2"/>
  <c r="F130" i="2"/>
  <c r="F129" i="2"/>
  <c r="F128" i="2"/>
  <c r="F126" i="2"/>
  <c r="F60" i="2"/>
  <c r="C417" i="20"/>
  <c r="P249" i="17"/>
  <c r="P564" i="17"/>
  <c r="C222" i="20"/>
  <c r="P609" i="17"/>
  <c r="AY9" i="2"/>
  <c r="N431" i="17"/>
  <c r="E376" i="20"/>
  <c r="E1000" i="20"/>
  <c r="E805" i="20"/>
  <c r="N731" i="17"/>
  <c r="N81" i="21"/>
  <c r="E64" i="20"/>
  <c r="C30" i="22"/>
  <c r="C7" i="22"/>
  <c r="C21" i="22"/>
  <c r="P234" i="17"/>
  <c r="C1431" i="20"/>
  <c r="C1275" i="20"/>
  <c r="P19" i="21"/>
  <c r="C18" i="22"/>
  <c r="C22" i="22"/>
  <c r="C35" i="22"/>
  <c r="C39" i="22"/>
  <c r="C37" i="22"/>
  <c r="C51" i="22"/>
  <c r="C38" i="22"/>
  <c r="P294" i="17"/>
  <c r="P489" i="17"/>
  <c r="P549" i="17"/>
  <c r="C1353" i="20"/>
  <c r="C183" i="20"/>
  <c r="C534" i="20"/>
  <c r="P52" i="21"/>
  <c r="P79" i="21"/>
  <c r="P204" i="17"/>
  <c r="P129" i="17"/>
  <c r="C963" i="20"/>
  <c r="C1392" i="20"/>
  <c r="C1899" i="20"/>
  <c r="C1236" i="20"/>
  <c r="P519" i="17"/>
  <c r="P31" i="21"/>
  <c r="P112" i="21"/>
  <c r="P279" i="17"/>
  <c r="P369" i="17"/>
  <c r="P474" i="17"/>
  <c r="C339" i="20"/>
  <c r="P84" i="17"/>
  <c r="C1158" i="20"/>
  <c r="P58" i="21"/>
  <c r="P34" i="21"/>
  <c r="P28" i="21"/>
  <c r="P264" i="17"/>
  <c r="P114" i="17"/>
  <c r="P144" i="17"/>
  <c r="P444" i="17"/>
  <c r="P669" i="17"/>
  <c r="P414" i="17"/>
  <c r="C807" i="20"/>
  <c r="C690" i="20"/>
  <c r="C456" i="20"/>
  <c r="C651" i="20"/>
  <c r="C378" i="20"/>
  <c r="C300" i="20"/>
  <c r="C32" i="22"/>
  <c r="C1743" i="20"/>
  <c r="P40" i="21"/>
  <c r="P174" i="17"/>
  <c r="P159" i="17"/>
  <c r="P309" i="17"/>
  <c r="C1470" i="20"/>
  <c r="P37" i="21"/>
  <c r="P22" i="21"/>
  <c r="P118" i="21"/>
  <c r="AY8" i="2"/>
  <c r="C25" i="1"/>
  <c r="D1354" i="20" s="1"/>
  <c r="AX137" i="2"/>
  <c r="AX138" i="2" s="1"/>
  <c r="C30" i="1"/>
  <c r="AY160" i="2"/>
  <c r="C28" i="1"/>
  <c r="F11" i="2"/>
  <c r="N948" i="2"/>
  <c r="N952" i="2"/>
  <c r="N956" i="2"/>
  <c r="N960" i="2"/>
  <c r="N964" i="2"/>
  <c r="N968" i="2"/>
  <c r="N972" i="2"/>
  <c r="N976" i="2"/>
  <c r="N980" i="2"/>
  <c r="N984" i="2"/>
  <c r="N988" i="2"/>
  <c r="N992" i="2"/>
  <c r="N996" i="2"/>
  <c r="N881" i="2"/>
  <c r="N885" i="2"/>
  <c r="N889" i="2"/>
  <c r="N893" i="2"/>
  <c r="N897" i="2"/>
  <c r="N901" i="2"/>
  <c r="N905" i="2"/>
  <c r="N909" i="2"/>
  <c r="N913" i="2"/>
  <c r="N917" i="2"/>
  <c r="N921" i="2"/>
  <c r="N950" i="2"/>
  <c r="N954" i="2"/>
  <c r="N958" i="2"/>
  <c r="N962" i="2"/>
  <c r="N966" i="2"/>
  <c r="N970" i="2"/>
  <c r="N974" i="2"/>
  <c r="N978" i="2"/>
  <c r="N982" i="2"/>
  <c r="N986" i="2"/>
  <c r="N990" i="2"/>
  <c r="N994" i="2"/>
  <c r="N883" i="2"/>
  <c r="N887" i="2"/>
  <c r="N891" i="2"/>
  <c r="N895" i="2"/>
  <c r="N899" i="2"/>
  <c r="N903" i="2"/>
  <c r="N907" i="2"/>
  <c r="N911" i="2"/>
  <c r="N915" i="2"/>
  <c r="N919" i="2"/>
  <c r="N923" i="2"/>
  <c r="N927" i="2"/>
  <c r="N816" i="2"/>
  <c r="N820" i="2"/>
  <c r="N824" i="2"/>
  <c r="N828" i="2"/>
  <c r="N832" i="2"/>
  <c r="N836" i="2"/>
  <c r="N840" i="2"/>
  <c r="N844" i="2"/>
  <c r="N848" i="2"/>
  <c r="N852" i="2"/>
  <c r="N856" i="2"/>
  <c r="N860" i="2"/>
  <c r="N955" i="2"/>
  <c r="N963" i="2"/>
  <c r="N971" i="2"/>
  <c r="N979" i="2"/>
  <c r="N987" i="2"/>
  <c r="N995" i="2"/>
  <c r="N884" i="2"/>
  <c r="N892" i="2"/>
  <c r="N900" i="2"/>
  <c r="N949" i="2"/>
  <c r="N957" i="2"/>
  <c r="N965" i="2"/>
  <c r="N973" i="2"/>
  <c r="N981" i="2"/>
  <c r="N989" i="2"/>
  <c r="N947" i="2"/>
  <c r="N886" i="2"/>
  <c r="N894" i="2"/>
  <c r="N902" i="2"/>
  <c r="N910" i="2"/>
  <c r="N918" i="2"/>
  <c r="N925" i="2"/>
  <c r="N880" i="2"/>
  <c r="N953" i="2"/>
  <c r="N961" i="2"/>
  <c r="N969" i="2"/>
  <c r="N977" i="2"/>
  <c r="N985" i="2"/>
  <c r="N993" i="2"/>
  <c r="N882" i="2"/>
  <c r="N890" i="2"/>
  <c r="N898" i="2"/>
  <c r="N906" i="2"/>
  <c r="N914" i="2"/>
  <c r="N922" i="2"/>
  <c r="N928" i="2"/>
  <c r="N814" i="2"/>
  <c r="N819" i="2"/>
  <c r="N825" i="2"/>
  <c r="N830" i="2"/>
  <c r="N835" i="2"/>
  <c r="N841" i="2"/>
  <c r="N846" i="2"/>
  <c r="N851" i="2"/>
  <c r="N857" i="2"/>
  <c r="N862" i="2"/>
  <c r="N749" i="2"/>
  <c r="N753" i="2"/>
  <c r="N757" i="2"/>
  <c r="N761" i="2"/>
  <c r="N765" i="2"/>
  <c r="N769" i="2"/>
  <c r="N773" i="2"/>
  <c r="N777" i="2"/>
  <c r="N781" i="2"/>
  <c r="N785" i="2"/>
  <c r="N789" i="2"/>
  <c r="N793" i="2"/>
  <c r="N682" i="2"/>
  <c r="N686" i="2"/>
  <c r="N690" i="2"/>
  <c r="N694" i="2"/>
  <c r="N698" i="2"/>
  <c r="N702" i="2"/>
  <c r="N967" i="2"/>
  <c r="N896" i="2"/>
  <c r="N916" i="2"/>
  <c r="N929" i="2"/>
  <c r="N818" i="2"/>
  <c r="N826" i="2"/>
  <c r="N833" i="2"/>
  <c r="N839" i="2"/>
  <c r="N847" i="2"/>
  <c r="N854" i="2"/>
  <c r="N861" i="2"/>
  <c r="N747" i="2"/>
  <c r="N752" i="2"/>
  <c r="N758" i="2"/>
  <c r="N763" i="2"/>
  <c r="N768" i="2"/>
  <c r="N774" i="2"/>
  <c r="N779" i="2"/>
  <c r="N784" i="2"/>
  <c r="N790" i="2"/>
  <c r="N795" i="2"/>
  <c r="N681" i="2"/>
  <c r="N687" i="2"/>
  <c r="N692" i="2"/>
  <c r="N697" i="2"/>
  <c r="N703" i="2"/>
  <c r="N707" i="2"/>
  <c r="N711" i="2"/>
  <c r="N715" i="2"/>
  <c r="N719" i="2"/>
  <c r="N723" i="2"/>
  <c r="N727" i="2"/>
  <c r="N616" i="2"/>
  <c r="N620" i="2"/>
  <c r="N624" i="2"/>
  <c r="N628" i="2"/>
  <c r="N632" i="2"/>
  <c r="N636" i="2"/>
  <c r="N640" i="2"/>
  <c r="N644" i="2"/>
  <c r="N648" i="2"/>
  <c r="N652" i="2"/>
  <c r="N656" i="2"/>
  <c r="N660" i="2"/>
  <c r="N549" i="2"/>
  <c r="N553" i="2"/>
  <c r="N557" i="2"/>
  <c r="N561" i="2"/>
  <c r="N565" i="2"/>
  <c r="N569" i="2"/>
  <c r="N573" i="2"/>
  <c r="N577" i="2"/>
  <c r="N581" i="2"/>
  <c r="N585" i="2"/>
  <c r="N589" i="2"/>
  <c r="N593" i="2"/>
  <c r="N482" i="2"/>
  <c r="N486" i="2"/>
  <c r="N490" i="2"/>
  <c r="N494" i="2"/>
  <c r="N498" i="2"/>
  <c r="N502" i="2"/>
  <c r="N506" i="2"/>
  <c r="N510" i="2"/>
  <c r="N514" i="2"/>
  <c r="N518" i="2"/>
  <c r="N975" i="2"/>
  <c r="N904" i="2"/>
  <c r="N920" i="2"/>
  <c r="N821" i="2"/>
  <c r="N827" i="2"/>
  <c r="N834" i="2"/>
  <c r="N842" i="2"/>
  <c r="N849" i="2"/>
  <c r="N855" i="2"/>
  <c r="N813" i="2"/>
  <c r="N748" i="2"/>
  <c r="N754" i="2"/>
  <c r="N759" i="2"/>
  <c r="N764" i="2"/>
  <c r="N770" i="2"/>
  <c r="N775" i="2"/>
  <c r="N780" i="2"/>
  <c r="N786" i="2"/>
  <c r="N791" i="2"/>
  <c r="N746" i="2"/>
  <c r="N683" i="2"/>
  <c r="N688" i="2"/>
  <c r="N693" i="2"/>
  <c r="N699" i="2"/>
  <c r="N704" i="2"/>
  <c r="N708" i="2"/>
  <c r="N712" i="2"/>
  <c r="N716" i="2"/>
  <c r="N720" i="2"/>
  <c r="N724" i="2"/>
  <c r="N728" i="2"/>
  <c r="N613" i="2"/>
  <c r="N617" i="2"/>
  <c r="N621" i="2"/>
  <c r="N625" i="2"/>
  <c r="N629" i="2"/>
  <c r="N633" i="2"/>
  <c r="N637" i="2"/>
  <c r="N641" i="2"/>
  <c r="N645" i="2"/>
  <c r="N649" i="2"/>
  <c r="N653" i="2"/>
  <c r="N657" i="2"/>
  <c r="N661" i="2"/>
  <c r="N546" i="2"/>
  <c r="N550" i="2"/>
  <c r="N554" i="2"/>
  <c r="N558" i="2"/>
  <c r="N562" i="2"/>
  <c r="N566" i="2"/>
  <c r="N570" i="2"/>
  <c r="N574" i="2"/>
  <c r="N578" i="2"/>
  <c r="N582" i="2"/>
  <c r="N586" i="2"/>
  <c r="N590" i="2"/>
  <c r="N594" i="2"/>
  <c r="N479" i="2"/>
  <c r="N483" i="2"/>
  <c r="N487" i="2"/>
  <c r="N491" i="2"/>
  <c r="N495" i="2"/>
  <c r="N499" i="2"/>
  <c r="N503" i="2"/>
  <c r="N507" i="2"/>
  <c r="N511" i="2"/>
  <c r="N515" i="2"/>
  <c r="N519" i="2"/>
  <c r="N523" i="2"/>
  <c r="N527" i="2"/>
  <c r="N412" i="2"/>
  <c r="N416" i="2"/>
  <c r="N420" i="2"/>
  <c r="N424" i="2"/>
  <c r="N428" i="2"/>
  <c r="N432" i="2"/>
  <c r="N436" i="2"/>
  <c r="N440" i="2"/>
  <c r="N444" i="2"/>
  <c r="N448" i="2"/>
  <c r="N452" i="2"/>
  <c r="N456" i="2"/>
  <c r="N460" i="2"/>
  <c r="N951" i="2"/>
  <c r="N983" i="2"/>
  <c r="N908" i="2"/>
  <c r="N924" i="2"/>
  <c r="N815" i="2"/>
  <c r="N822" i="2"/>
  <c r="N829" i="2"/>
  <c r="N837" i="2"/>
  <c r="N843" i="2"/>
  <c r="N850" i="2"/>
  <c r="N858" i="2"/>
  <c r="N750" i="2"/>
  <c r="N755" i="2"/>
  <c r="N760" i="2"/>
  <c r="N766" i="2"/>
  <c r="N771" i="2"/>
  <c r="N776" i="2"/>
  <c r="N782" i="2"/>
  <c r="N787" i="2"/>
  <c r="N792" i="2"/>
  <c r="N684" i="2"/>
  <c r="N689" i="2"/>
  <c r="N695" i="2"/>
  <c r="N700" i="2"/>
  <c r="N705" i="2"/>
  <c r="N709" i="2"/>
  <c r="N713" i="2"/>
  <c r="N717" i="2"/>
  <c r="N721" i="2"/>
  <c r="N725" i="2"/>
  <c r="N679" i="2"/>
  <c r="N614" i="2"/>
  <c r="N618" i="2"/>
  <c r="N622" i="2"/>
  <c r="N626" i="2"/>
  <c r="N630" i="2"/>
  <c r="N634" i="2"/>
  <c r="N638" i="2"/>
  <c r="N642" i="2"/>
  <c r="N646" i="2"/>
  <c r="N650" i="2"/>
  <c r="N654" i="2"/>
  <c r="N658" i="2"/>
  <c r="N612" i="2"/>
  <c r="N547" i="2"/>
  <c r="N551" i="2"/>
  <c r="N555" i="2"/>
  <c r="N559" i="2"/>
  <c r="N563" i="2"/>
  <c r="N567" i="2"/>
  <c r="N571" i="2"/>
  <c r="N575" i="2"/>
  <c r="N579" i="2"/>
  <c r="N583" i="2"/>
  <c r="N587" i="2"/>
  <c r="N591" i="2"/>
  <c r="N545" i="2"/>
  <c r="N480" i="2"/>
  <c r="N484" i="2"/>
  <c r="N488" i="2"/>
  <c r="N492" i="2"/>
  <c r="N496" i="2"/>
  <c r="N500" i="2"/>
  <c r="N504" i="2"/>
  <c r="N508" i="2"/>
  <c r="N512" i="2"/>
  <c r="N516" i="2"/>
  <c r="N520" i="2"/>
  <c r="N524" i="2"/>
  <c r="N478" i="2"/>
  <c r="N413" i="2"/>
  <c r="N417" i="2"/>
  <c r="N421" i="2"/>
  <c r="N425" i="2"/>
  <c r="N429" i="2"/>
  <c r="N433" i="2"/>
  <c r="N437" i="2"/>
  <c r="N441" i="2"/>
  <c r="N445" i="2"/>
  <c r="N449" i="2"/>
  <c r="N453" i="2"/>
  <c r="N457" i="2"/>
  <c r="N411" i="2"/>
  <c r="N888" i="2"/>
  <c r="N838" i="2"/>
  <c r="N751" i="2"/>
  <c r="N772" i="2"/>
  <c r="N794" i="2"/>
  <c r="N691" i="2"/>
  <c r="N710" i="2"/>
  <c r="N726" i="2"/>
  <c r="N623" i="2"/>
  <c r="N639" i="2"/>
  <c r="N655" i="2"/>
  <c r="N552" i="2"/>
  <c r="N568" i="2"/>
  <c r="N584" i="2"/>
  <c r="N481" i="2"/>
  <c r="N497" i="2"/>
  <c r="N513" i="2"/>
  <c r="N525" i="2"/>
  <c r="N414" i="2"/>
  <c r="N422" i="2"/>
  <c r="N430" i="2"/>
  <c r="N438" i="2"/>
  <c r="N446" i="2"/>
  <c r="N454" i="2"/>
  <c r="N347" i="2"/>
  <c r="N351" i="2"/>
  <c r="N355" i="2"/>
  <c r="N359" i="2"/>
  <c r="N363" i="2"/>
  <c r="N367" i="2"/>
  <c r="N371" i="2"/>
  <c r="N375" i="2"/>
  <c r="N379" i="2"/>
  <c r="N383" i="2"/>
  <c r="N387" i="2"/>
  <c r="N391" i="2"/>
  <c r="N280" i="2"/>
  <c r="N284" i="2"/>
  <c r="N288" i="2"/>
  <c r="N292" i="2"/>
  <c r="N296" i="2"/>
  <c r="N300" i="2"/>
  <c r="N304" i="2"/>
  <c r="N308" i="2"/>
  <c r="N312" i="2"/>
  <c r="N316" i="2"/>
  <c r="N320" i="2"/>
  <c r="N324" i="2"/>
  <c r="N214" i="2"/>
  <c r="N218" i="2"/>
  <c r="N222" i="2"/>
  <c r="N226" i="2"/>
  <c r="N230" i="2"/>
  <c r="N234" i="2"/>
  <c r="N238" i="2"/>
  <c r="N242" i="2"/>
  <c r="N246" i="2"/>
  <c r="N250" i="2"/>
  <c r="N254" i="2"/>
  <c r="N258" i="2"/>
  <c r="N147" i="2"/>
  <c r="N151" i="2"/>
  <c r="N155" i="2"/>
  <c r="N159" i="2"/>
  <c r="N163" i="2"/>
  <c r="N167" i="2"/>
  <c r="N171" i="2"/>
  <c r="N175" i="2"/>
  <c r="N179" i="2"/>
  <c r="N183" i="2"/>
  <c r="N187" i="2"/>
  <c r="N191" i="2"/>
  <c r="N80" i="2"/>
  <c r="N84" i="2"/>
  <c r="N88" i="2"/>
  <c r="N92" i="2"/>
  <c r="N96" i="2"/>
  <c r="N100" i="2"/>
  <c r="N104" i="2"/>
  <c r="N108" i="2"/>
  <c r="N112" i="2"/>
  <c r="N116" i="2"/>
  <c r="N120" i="2"/>
  <c r="N124" i="2"/>
  <c r="N959" i="2"/>
  <c r="N912" i="2"/>
  <c r="N817" i="2"/>
  <c r="N845" i="2"/>
  <c r="N756" i="2"/>
  <c r="N778" i="2"/>
  <c r="N696" i="2"/>
  <c r="N714" i="2"/>
  <c r="N627" i="2"/>
  <c r="N643" i="2"/>
  <c r="N659" i="2"/>
  <c r="N556" i="2"/>
  <c r="N572" i="2"/>
  <c r="N588" i="2"/>
  <c r="N485" i="2"/>
  <c r="N501" i="2"/>
  <c r="N517" i="2"/>
  <c r="N526" i="2"/>
  <c r="N415" i="2"/>
  <c r="N423" i="2"/>
  <c r="N431" i="2"/>
  <c r="N439" i="2"/>
  <c r="N447" i="2"/>
  <c r="N455" i="2"/>
  <c r="N348" i="2"/>
  <c r="N352" i="2"/>
  <c r="N356" i="2"/>
  <c r="N360" i="2"/>
  <c r="N364" i="2"/>
  <c r="N368" i="2"/>
  <c r="N372" i="2"/>
  <c r="N376" i="2"/>
  <c r="N380" i="2"/>
  <c r="N384" i="2"/>
  <c r="N388" i="2"/>
  <c r="N392" i="2"/>
  <c r="N281" i="2"/>
  <c r="N285" i="2"/>
  <c r="N289" i="2"/>
  <c r="N293" i="2"/>
  <c r="N297" i="2"/>
  <c r="N301" i="2"/>
  <c r="N305" i="2"/>
  <c r="N309" i="2"/>
  <c r="N313" i="2"/>
  <c r="N317" i="2"/>
  <c r="N321" i="2"/>
  <c r="N325" i="2"/>
  <c r="N215" i="2"/>
  <c r="N219" i="2"/>
  <c r="N223" i="2"/>
  <c r="N227" i="2"/>
  <c r="N231" i="2"/>
  <c r="N235" i="2"/>
  <c r="N239" i="2"/>
  <c r="N243" i="2"/>
  <c r="N247" i="2"/>
  <c r="N251" i="2"/>
  <c r="N255" i="2"/>
  <c r="N259" i="2"/>
  <c r="N148" i="2"/>
  <c r="N152" i="2"/>
  <c r="N156" i="2"/>
  <c r="N160" i="2"/>
  <c r="N164" i="2"/>
  <c r="N168" i="2"/>
  <c r="N172" i="2"/>
  <c r="N176" i="2"/>
  <c r="N180" i="2"/>
  <c r="N184" i="2"/>
  <c r="N188" i="2"/>
  <c r="N192" i="2"/>
  <c r="N81" i="2"/>
  <c r="N85" i="2"/>
  <c r="N89" i="2"/>
  <c r="N93" i="2"/>
  <c r="N97" i="2"/>
  <c r="N101" i="2"/>
  <c r="N105" i="2"/>
  <c r="N109" i="2"/>
  <c r="N113" i="2"/>
  <c r="N117" i="2"/>
  <c r="N991" i="2"/>
  <c r="N926" i="2"/>
  <c r="N823" i="2"/>
  <c r="N853" i="2"/>
  <c r="N762" i="2"/>
  <c r="N783" i="2"/>
  <c r="N680" i="2"/>
  <c r="N701" i="2"/>
  <c r="N718" i="2"/>
  <c r="N615" i="2"/>
  <c r="N631" i="2"/>
  <c r="N647" i="2"/>
  <c r="N560" i="2"/>
  <c r="N576" i="2"/>
  <c r="N592" i="2"/>
  <c r="N489" i="2"/>
  <c r="N505" i="2"/>
  <c r="N521" i="2"/>
  <c r="N418" i="2"/>
  <c r="N426" i="2"/>
  <c r="N434" i="2"/>
  <c r="N442" i="2"/>
  <c r="N450" i="2"/>
  <c r="N458" i="2"/>
  <c r="N345" i="2"/>
  <c r="N349" i="2"/>
  <c r="N353" i="2"/>
  <c r="N357" i="2"/>
  <c r="N361" i="2"/>
  <c r="N365" i="2"/>
  <c r="N369" i="2"/>
  <c r="N373" i="2"/>
  <c r="N377" i="2"/>
  <c r="N381" i="2"/>
  <c r="N385" i="2"/>
  <c r="N389" i="2"/>
  <c r="N393" i="2"/>
  <c r="N278" i="2"/>
  <c r="N282" i="2"/>
  <c r="N286" i="2"/>
  <c r="N290" i="2"/>
  <c r="N294" i="2"/>
  <c r="N298" i="2"/>
  <c r="N302" i="2"/>
  <c r="N306" i="2"/>
  <c r="N310" i="2"/>
  <c r="N314" i="2"/>
  <c r="N318" i="2"/>
  <c r="N322" i="2"/>
  <c r="N326" i="2"/>
  <c r="N212" i="2"/>
  <c r="N216" i="2"/>
  <c r="N220" i="2"/>
  <c r="N224" i="2"/>
  <c r="N228" i="2"/>
  <c r="N232" i="2"/>
  <c r="N236" i="2"/>
  <c r="N240" i="2"/>
  <c r="N244" i="2"/>
  <c r="N248" i="2"/>
  <c r="N252" i="2"/>
  <c r="N256" i="2"/>
  <c r="N260" i="2"/>
  <c r="N145" i="2"/>
  <c r="N149" i="2"/>
  <c r="N153" i="2"/>
  <c r="N157" i="2"/>
  <c r="N161" i="2"/>
  <c r="N165" i="2"/>
  <c r="N169" i="2"/>
  <c r="N173" i="2"/>
  <c r="N177" i="2"/>
  <c r="N181" i="2"/>
  <c r="N185" i="2"/>
  <c r="N189" i="2"/>
  <c r="N193" i="2"/>
  <c r="N78" i="2"/>
  <c r="N82" i="2"/>
  <c r="N86" i="2"/>
  <c r="N90" i="2"/>
  <c r="N94" i="2"/>
  <c r="N98" i="2"/>
  <c r="N102" i="2"/>
  <c r="N106" i="2"/>
  <c r="N110" i="2"/>
  <c r="N114" i="2"/>
  <c r="N118" i="2"/>
  <c r="N122" i="2"/>
  <c r="N859" i="2"/>
  <c r="N788" i="2"/>
  <c r="N706" i="2"/>
  <c r="N564" i="2"/>
  <c r="N522" i="2"/>
  <c r="N419" i="2"/>
  <c r="N451" i="2"/>
  <c r="N346" i="2"/>
  <c r="N362" i="2"/>
  <c r="N378" i="2"/>
  <c r="N344" i="2"/>
  <c r="N291" i="2"/>
  <c r="N307" i="2"/>
  <c r="N323" i="2"/>
  <c r="N221" i="2"/>
  <c r="N237" i="2"/>
  <c r="N253" i="2"/>
  <c r="N150" i="2"/>
  <c r="N166" i="2"/>
  <c r="N182" i="2"/>
  <c r="N79" i="2"/>
  <c r="N95" i="2"/>
  <c r="N111" i="2"/>
  <c r="N123" i="2"/>
  <c r="N13" i="2"/>
  <c r="N17" i="2"/>
  <c r="N21" i="2"/>
  <c r="N25" i="2"/>
  <c r="N29" i="2"/>
  <c r="N33" i="2"/>
  <c r="N37" i="2"/>
  <c r="N41" i="2"/>
  <c r="N45" i="2"/>
  <c r="N49" i="2"/>
  <c r="N53" i="2"/>
  <c r="N57" i="2"/>
  <c r="N225" i="2"/>
  <c r="N241" i="2"/>
  <c r="N257" i="2"/>
  <c r="N154" i="2"/>
  <c r="N186" i="2"/>
  <c r="N99" i="2"/>
  <c r="N115" i="2"/>
  <c r="N14" i="2"/>
  <c r="N22" i="2"/>
  <c r="N26" i="2"/>
  <c r="N34" i="2"/>
  <c r="N42" i="2"/>
  <c r="N50" i="2"/>
  <c r="N54" i="2"/>
  <c r="N11" i="2"/>
  <c r="N19" i="2"/>
  <c r="N27" i="2"/>
  <c r="N35" i="2"/>
  <c r="N43" i="2"/>
  <c r="N51" i="2"/>
  <c r="N59" i="2"/>
  <c r="N767" i="2"/>
  <c r="N685" i="2"/>
  <c r="N548" i="2"/>
  <c r="N509" i="2"/>
  <c r="N358" i="2"/>
  <c r="N374" i="2"/>
  <c r="N390" i="2"/>
  <c r="N287" i="2"/>
  <c r="N303" i="2"/>
  <c r="N319" i="2"/>
  <c r="N217" i="2"/>
  <c r="N233" i="2"/>
  <c r="N249" i="2"/>
  <c r="N146" i="2"/>
  <c r="N162" i="2"/>
  <c r="N144" i="2"/>
  <c r="N91" i="2"/>
  <c r="N121" i="2"/>
  <c r="N12" i="2"/>
  <c r="N16" i="2"/>
  <c r="N20" i="2"/>
  <c r="N24" i="2"/>
  <c r="N28" i="2"/>
  <c r="N32" i="2"/>
  <c r="N36" i="2"/>
  <c r="N40" i="2"/>
  <c r="N44" i="2"/>
  <c r="N48" i="2"/>
  <c r="N52" i="2"/>
  <c r="N56" i="2"/>
  <c r="N10" i="2"/>
  <c r="N722" i="2"/>
  <c r="N619" i="2"/>
  <c r="N580" i="2"/>
  <c r="N427" i="2"/>
  <c r="N459" i="2"/>
  <c r="N350" i="2"/>
  <c r="N366" i="2"/>
  <c r="N382" i="2"/>
  <c r="N279" i="2"/>
  <c r="N295" i="2"/>
  <c r="N311" i="2"/>
  <c r="N277" i="2"/>
  <c r="N170" i="2"/>
  <c r="N83" i="2"/>
  <c r="N125" i="2"/>
  <c r="N18" i="2"/>
  <c r="N30" i="2"/>
  <c r="N38" i="2"/>
  <c r="N46" i="2"/>
  <c r="N58" i="2"/>
  <c r="N635" i="2"/>
  <c r="N493" i="2"/>
  <c r="N435" i="2"/>
  <c r="N354" i="2"/>
  <c r="N370" i="2"/>
  <c r="N386" i="2"/>
  <c r="N283" i="2"/>
  <c r="N299" i="2"/>
  <c r="N315" i="2"/>
  <c r="N213" i="2"/>
  <c r="N229" i="2"/>
  <c r="N245" i="2"/>
  <c r="N211" i="2"/>
  <c r="N158" i="2"/>
  <c r="N174" i="2"/>
  <c r="N190" i="2"/>
  <c r="N87" i="2"/>
  <c r="N103" i="2"/>
  <c r="N119" i="2"/>
  <c r="N77" i="2"/>
  <c r="N15" i="2"/>
  <c r="N23" i="2"/>
  <c r="N31" i="2"/>
  <c r="N39" i="2"/>
  <c r="N47" i="2"/>
  <c r="N55" i="2"/>
  <c r="N831" i="2"/>
  <c r="N651" i="2"/>
  <c r="N443" i="2"/>
  <c r="N178" i="2"/>
  <c r="N107" i="2"/>
  <c r="F881" i="2"/>
  <c r="F885" i="2"/>
  <c r="F889" i="2"/>
  <c r="F893" i="2"/>
  <c r="F897" i="2"/>
  <c r="F901" i="2"/>
  <c r="F905" i="2"/>
  <c r="F909" i="2"/>
  <c r="F913" i="2"/>
  <c r="F917" i="2"/>
  <c r="F921" i="2"/>
  <c r="F925" i="2"/>
  <c r="F929" i="2"/>
  <c r="F950" i="2"/>
  <c r="F954" i="2"/>
  <c r="F958" i="2"/>
  <c r="F962" i="2"/>
  <c r="F966" i="2"/>
  <c r="F970" i="2"/>
  <c r="F974" i="2"/>
  <c r="F978" i="2"/>
  <c r="F982" i="2"/>
  <c r="F986" i="2"/>
  <c r="F990" i="2"/>
  <c r="F994" i="2"/>
  <c r="F814" i="2"/>
  <c r="F818" i="2"/>
  <c r="F822" i="2"/>
  <c r="F826" i="2"/>
  <c r="F830" i="2"/>
  <c r="F834" i="2"/>
  <c r="F838" i="2"/>
  <c r="F842" i="2"/>
  <c r="F846" i="2"/>
  <c r="F850" i="2"/>
  <c r="F854" i="2"/>
  <c r="F858" i="2"/>
  <c r="F862" i="2"/>
  <c r="F749" i="2"/>
  <c r="F753" i="2"/>
  <c r="F757" i="2"/>
  <c r="F761" i="2"/>
  <c r="F765" i="2"/>
  <c r="F769" i="2"/>
  <c r="F773" i="2"/>
  <c r="F777" i="2"/>
  <c r="F781" i="2"/>
  <c r="F785" i="2"/>
  <c r="F789" i="2"/>
  <c r="F793" i="2"/>
  <c r="F680" i="2"/>
  <c r="F684" i="2"/>
  <c r="F688" i="2"/>
  <c r="F692" i="2"/>
  <c r="F696" i="2"/>
  <c r="F700" i="2"/>
  <c r="F704" i="2"/>
  <c r="F708" i="2"/>
  <c r="F712" i="2"/>
  <c r="F716" i="2"/>
  <c r="F720" i="2"/>
  <c r="F724" i="2"/>
  <c r="F728" i="2"/>
  <c r="F615" i="2"/>
  <c r="F619" i="2"/>
  <c r="F623" i="2"/>
  <c r="F627" i="2"/>
  <c r="F631" i="2"/>
  <c r="F635" i="2"/>
  <c r="F639" i="2"/>
  <c r="F643" i="2"/>
  <c r="F647" i="2"/>
  <c r="F651" i="2"/>
  <c r="F655" i="2"/>
  <c r="F659" i="2"/>
  <c r="F546" i="2"/>
  <c r="F550" i="2"/>
  <c r="F554" i="2"/>
  <c r="F558" i="2"/>
  <c r="F562" i="2"/>
  <c r="F566" i="2"/>
  <c r="F570" i="2"/>
  <c r="F574" i="2"/>
  <c r="F578" i="2"/>
  <c r="F582" i="2"/>
  <c r="F586" i="2"/>
  <c r="F590" i="2"/>
  <c r="F594" i="2"/>
  <c r="F481" i="2"/>
  <c r="F485" i="2"/>
  <c r="F489" i="2"/>
  <c r="F493" i="2"/>
  <c r="F497" i="2"/>
  <c r="F501" i="2"/>
  <c r="F505" i="2"/>
  <c r="F509" i="2"/>
  <c r="F513" i="2"/>
  <c r="F517" i="2"/>
  <c r="F521" i="2"/>
  <c r="F525" i="2"/>
  <c r="F412" i="2"/>
  <c r="F416" i="2"/>
  <c r="F420" i="2"/>
  <c r="F424" i="2"/>
  <c r="F428" i="2"/>
  <c r="F432" i="2"/>
  <c r="F436" i="2"/>
  <c r="F440" i="2"/>
  <c r="F444" i="2"/>
  <c r="F448" i="2"/>
  <c r="F452" i="2"/>
  <c r="F456" i="2"/>
  <c r="F460" i="2"/>
  <c r="F347" i="2"/>
  <c r="F351" i="2"/>
  <c r="F355" i="2"/>
  <c r="F359" i="2"/>
  <c r="F363" i="2"/>
  <c r="F367" i="2"/>
  <c r="F371" i="2"/>
  <c r="F375" i="2"/>
  <c r="F379" i="2"/>
  <c r="F383" i="2"/>
  <c r="F387" i="2"/>
  <c r="F391" i="2"/>
  <c r="F278" i="2"/>
  <c r="F282" i="2"/>
  <c r="F286" i="2"/>
  <c r="F290" i="2"/>
  <c r="F294" i="2"/>
  <c r="F298" i="2"/>
  <c r="F302" i="2"/>
  <c r="F306" i="2"/>
  <c r="F310" i="2"/>
  <c r="F314" i="2"/>
  <c r="F318" i="2"/>
  <c r="F322" i="2"/>
  <c r="F326" i="2"/>
  <c r="F214" i="2"/>
  <c r="F218" i="2"/>
  <c r="F222" i="2"/>
  <c r="F226" i="2"/>
  <c r="F230" i="2"/>
  <c r="F234" i="2"/>
  <c r="F238" i="2"/>
  <c r="F242" i="2"/>
  <c r="F246" i="2"/>
  <c r="F250" i="2"/>
  <c r="F254" i="2"/>
  <c r="F258" i="2"/>
  <c r="F145" i="2"/>
  <c r="F149" i="2"/>
  <c r="F153" i="2"/>
  <c r="F157" i="2"/>
  <c r="F161" i="2"/>
  <c r="F165" i="2"/>
  <c r="F169" i="2"/>
  <c r="F173" i="2"/>
  <c r="F177" i="2"/>
  <c r="F181" i="2"/>
  <c r="F185" i="2"/>
  <c r="F189" i="2"/>
  <c r="F193" i="2"/>
  <c r="F80" i="2"/>
  <c r="F84" i="2"/>
  <c r="F88" i="2"/>
  <c r="F92" i="2"/>
  <c r="F96" i="2"/>
  <c r="F100" i="2"/>
  <c r="F104" i="2"/>
  <c r="F108" i="2"/>
  <c r="F882" i="2"/>
  <c r="F886" i="2"/>
  <c r="F890" i="2"/>
  <c r="F894" i="2"/>
  <c r="F898" i="2"/>
  <c r="F902" i="2"/>
  <c r="F906" i="2"/>
  <c r="F910" i="2"/>
  <c r="F914" i="2"/>
  <c r="F918" i="2"/>
  <c r="F922" i="2"/>
  <c r="F926" i="2"/>
  <c r="F880" i="2"/>
  <c r="F951" i="2"/>
  <c r="F955" i="2"/>
  <c r="F959" i="2"/>
  <c r="F963" i="2"/>
  <c r="F967" i="2"/>
  <c r="F971" i="2"/>
  <c r="F975" i="2"/>
  <c r="F979" i="2"/>
  <c r="F983" i="2"/>
  <c r="F987" i="2"/>
  <c r="F991" i="2"/>
  <c r="F995" i="2"/>
  <c r="F815" i="2"/>
  <c r="F819" i="2"/>
  <c r="F823" i="2"/>
  <c r="F827" i="2"/>
  <c r="F831" i="2"/>
  <c r="F835" i="2"/>
  <c r="F839" i="2"/>
  <c r="F843" i="2"/>
  <c r="F847" i="2"/>
  <c r="F851" i="2"/>
  <c r="F855" i="2"/>
  <c r="F859" i="2"/>
  <c r="F813" i="2"/>
  <c r="F750" i="2"/>
  <c r="F754" i="2"/>
  <c r="F758" i="2"/>
  <c r="F762" i="2"/>
  <c r="F766" i="2"/>
  <c r="F770" i="2"/>
  <c r="F774" i="2"/>
  <c r="F778" i="2"/>
  <c r="F782" i="2"/>
  <c r="F786" i="2"/>
  <c r="F790" i="2"/>
  <c r="F794" i="2"/>
  <c r="F681" i="2"/>
  <c r="F685" i="2"/>
  <c r="F689" i="2"/>
  <c r="F693" i="2"/>
  <c r="F697" i="2"/>
  <c r="F701" i="2"/>
  <c r="F705" i="2"/>
  <c r="F709" i="2"/>
  <c r="F713" i="2"/>
  <c r="F717" i="2"/>
  <c r="F721" i="2"/>
  <c r="F725" i="2"/>
  <c r="F679" i="2"/>
  <c r="F616" i="2"/>
  <c r="F620" i="2"/>
  <c r="F624" i="2"/>
  <c r="F628" i="2"/>
  <c r="F632" i="2"/>
  <c r="F636" i="2"/>
  <c r="F640" i="2"/>
  <c r="F644" i="2"/>
  <c r="F648" i="2"/>
  <c r="F652" i="2"/>
  <c r="F656" i="2"/>
  <c r="F660" i="2"/>
  <c r="F547" i="2"/>
  <c r="F551" i="2"/>
  <c r="F555" i="2"/>
  <c r="F559" i="2"/>
  <c r="F563" i="2"/>
  <c r="F567" i="2"/>
  <c r="F571" i="2"/>
  <c r="F575" i="2"/>
  <c r="F579" i="2"/>
  <c r="F583" i="2"/>
  <c r="F587" i="2"/>
  <c r="F591" i="2"/>
  <c r="F545" i="2"/>
  <c r="F482" i="2"/>
  <c r="F486" i="2"/>
  <c r="F490" i="2"/>
  <c r="F494" i="2"/>
  <c r="F498" i="2"/>
  <c r="F502" i="2"/>
  <c r="F506" i="2"/>
  <c r="F510" i="2"/>
  <c r="F514" i="2"/>
  <c r="F518" i="2"/>
  <c r="F522" i="2"/>
  <c r="F526" i="2"/>
  <c r="F413" i="2"/>
  <c r="F417" i="2"/>
  <c r="F421" i="2"/>
  <c r="F425" i="2"/>
  <c r="F429" i="2"/>
  <c r="F433" i="2"/>
  <c r="F437" i="2"/>
  <c r="F441" i="2"/>
  <c r="F445" i="2"/>
  <c r="F449" i="2"/>
  <c r="F453" i="2"/>
  <c r="F457" i="2"/>
  <c r="F411" i="2"/>
  <c r="F348" i="2"/>
  <c r="F352" i="2"/>
  <c r="F356" i="2"/>
  <c r="F360" i="2"/>
  <c r="F364" i="2"/>
  <c r="F368" i="2"/>
  <c r="F372" i="2"/>
  <c r="F376" i="2"/>
  <c r="F380" i="2"/>
  <c r="F883" i="2"/>
  <c r="F887" i="2"/>
  <c r="F891" i="2"/>
  <c r="F895" i="2"/>
  <c r="F899" i="2"/>
  <c r="F903" i="2"/>
  <c r="F907" i="2"/>
  <c r="F911" i="2"/>
  <c r="F915" i="2"/>
  <c r="F919" i="2"/>
  <c r="F923" i="2"/>
  <c r="F927" i="2"/>
  <c r="F948" i="2"/>
  <c r="F952" i="2"/>
  <c r="F956" i="2"/>
  <c r="F960" i="2"/>
  <c r="F964" i="2"/>
  <c r="F968" i="2"/>
  <c r="F972" i="2"/>
  <c r="F976" i="2"/>
  <c r="F980" i="2"/>
  <c r="F984" i="2"/>
  <c r="F988" i="2"/>
  <c r="F992" i="2"/>
  <c r="F996" i="2"/>
  <c r="F816" i="2"/>
  <c r="F820" i="2"/>
  <c r="F824" i="2"/>
  <c r="F828" i="2"/>
  <c r="F832" i="2"/>
  <c r="F836" i="2"/>
  <c r="F840" i="2"/>
  <c r="F844" i="2"/>
  <c r="F848" i="2"/>
  <c r="F852" i="2"/>
  <c r="F856" i="2"/>
  <c r="F860" i="2"/>
  <c r="F747" i="2"/>
  <c r="F751" i="2"/>
  <c r="F755" i="2"/>
  <c r="F759" i="2"/>
  <c r="F763" i="2"/>
  <c r="F767" i="2"/>
  <c r="F771" i="2"/>
  <c r="F775" i="2"/>
  <c r="F779" i="2"/>
  <c r="F783" i="2"/>
  <c r="F787" i="2"/>
  <c r="F791" i="2"/>
  <c r="F795" i="2"/>
  <c r="F682" i="2"/>
  <c r="F686" i="2"/>
  <c r="F690" i="2"/>
  <c r="F694" i="2"/>
  <c r="F698" i="2"/>
  <c r="F702" i="2"/>
  <c r="F706" i="2"/>
  <c r="F710" i="2"/>
  <c r="F714" i="2"/>
  <c r="F718" i="2"/>
  <c r="F722" i="2"/>
  <c r="F726" i="2"/>
  <c r="F613" i="2"/>
  <c r="F617" i="2"/>
  <c r="F621" i="2"/>
  <c r="F625" i="2"/>
  <c r="F629" i="2"/>
  <c r="F633" i="2"/>
  <c r="F637" i="2"/>
  <c r="F641" i="2"/>
  <c r="F645" i="2"/>
  <c r="F649" i="2"/>
  <c r="F653" i="2"/>
  <c r="F657" i="2"/>
  <c r="F661" i="2"/>
  <c r="F548" i="2"/>
  <c r="F552" i="2"/>
  <c r="F556" i="2"/>
  <c r="F560" i="2"/>
  <c r="F564" i="2"/>
  <c r="F568" i="2"/>
  <c r="F572" i="2"/>
  <c r="F576" i="2"/>
  <c r="F580" i="2"/>
  <c r="F584" i="2"/>
  <c r="F588" i="2"/>
  <c r="F592" i="2"/>
  <c r="F479" i="2"/>
  <c r="F483" i="2"/>
  <c r="F487" i="2"/>
  <c r="F491" i="2"/>
  <c r="F495" i="2"/>
  <c r="F499" i="2"/>
  <c r="F503" i="2"/>
  <c r="F507" i="2"/>
  <c r="F511" i="2"/>
  <c r="F515" i="2"/>
  <c r="F519" i="2"/>
  <c r="F523" i="2"/>
  <c r="F527" i="2"/>
  <c r="F414" i="2"/>
  <c r="F418" i="2"/>
  <c r="F422" i="2"/>
  <c r="F426" i="2"/>
  <c r="F430" i="2"/>
  <c r="F434" i="2"/>
  <c r="F438" i="2"/>
  <c r="F442" i="2"/>
  <c r="F446" i="2"/>
  <c r="F450" i="2"/>
  <c r="F454" i="2"/>
  <c r="F458" i="2"/>
  <c r="F345" i="2"/>
  <c r="F349" i="2"/>
  <c r="F353" i="2"/>
  <c r="F357" i="2"/>
  <c r="F361" i="2"/>
  <c r="F365" i="2"/>
  <c r="F369" i="2"/>
  <c r="F373" i="2"/>
  <c r="F377" i="2"/>
  <c r="F381" i="2"/>
  <c r="F385" i="2"/>
  <c r="F389" i="2"/>
  <c r="F393" i="2"/>
  <c r="F280" i="2"/>
  <c r="F284" i="2"/>
  <c r="F288" i="2"/>
  <c r="F292" i="2"/>
  <c r="F296" i="2"/>
  <c r="F300" i="2"/>
  <c r="F304" i="2"/>
  <c r="F308" i="2"/>
  <c r="F312" i="2"/>
  <c r="F316" i="2"/>
  <c r="F320" i="2"/>
  <c r="F324" i="2"/>
  <c r="F212" i="2"/>
  <c r="F216" i="2"/>
  <c r="F220" i="2"/>
  <c r="F224" i="2"/>
  <c r="F228" i="2"/>
  <c r="F232" i="2"/>
  <c r="F236" i="2"/>
  <c r="F240" i="2"/>
  <c r="F244" i="2"/>
  <c r="F248" i="2"/>
  <c r="F252" i="2"/>
  <c r="F256" i="2"/>
  <c r="F260" i="2"/>
  <c r="F147" i="2"/>
  <c r="F151" i="2"/>
  <c r="F155" i="2"/>
  <c r="F159" i="2"/>
  <c r="F163" i="2"/>
  <c r="F167" i="2"/>
  <c r="F171" i="2"/>
  <c r="F175" i="2"/>
  <c r="F179" i="2"/>
  <c r="F183" i="2"/>
  <c r="F187" i="2"/>
  <c r="F191" i="2"/>
  <c r="F78" i="2"/>
  <c r="F82" i="2"/>
  <c r="F86" i="2"/>
  <c r="F90" i="2"/>
  <c r="F94" i="2"/>
  <c r="F98" i="2"/>
  <c r="F102" i="2"/>
  <c r="F106" i="2"/>
  <c r="F884" i="2"/>
  <c r="F900" i="2"/>
  <c r="F916" i="2"/>
  <c r="F949" i="2"/>
  <c r="F965" i="2"/>
  <c r="F981" i="2"/>
  <c r="F947" i="2"/>
  <c r="F829" i="2"/>
  <c r="F845" i="2"/>
  <c r="F861" i="2"/>
  <c r="F760" i="2"/>
  <c r="F776" i="2"/>
  <c r="F792" i="2"/>
  <c r="F691" i="2"/>
  <c r="F707" i="2"/>
  <c r="F723" i="2"/>
  <c r="F622" i="2"/>
  <c r="F638" i="2"/>
  <c r="F654" i="2"/>
  <c r="F553" i="2"/>
  <c r="F569" i="2"/>
  <c r="F585" i="2"/>
  <c r="F484" i="2"/>
  <c r="F500" i="2"/>
  <c r="F516" i="2"/>
  <c r="F415" i="2"/>
  <c r="F431" i="2"/>
  <c r="F447" i="2"/>
  <c r="F346" i="2"/>
  <c r="F362" i="2"/>
  <c r="F378" i="2"/>
  <c r="F388" i="2"/>
  <c r="F279" i="2"/>
  <c r="F287" i="2"/>
  <c r="F295" i="2"/>
  <c r="F303" i="2"/>
  <c r="F311" i="2"/>
  <c r="F319" i="2"/>
  <c r="F277" i="2"/>
  <c r="F219" i="2"/>
  <c r="F227" i="2"/>
  <c r="F235" i="2"/>
  <c r="F243" i="2"/>
  <c r="F251" i="2"/>
  <c r="F259" i="2"/>
  <c r="F150" i="2"/>
  <c r="F158" i="2"/>
  <c r="F166" i="2"/>
  <c r="F174" i="2"/>
  <c r="F182" i="2"/>
  <c r="F190" i="2"/>
  <c r="F81" i="2"/>
  <c r="F89" i="2"/>
  <c r="F97" i="2"/>
  <c r="F105" i="2"/>
  <c r="F111" i="2"/>
  <c r="F115" i="2"/>
  <c r="F119" i="2"/>
  <c r="F123" i="2"/>
  <c r="F77" i="2"/>
  <c r="F370" i="2"/>
  <c r="F283" i="2"/>
  <c r="F299" i="2"/>
  <c r="F323" i="2"/>
  <c r="F223" i="2"/>
  <c r="F239" i="2"/>
  <c r="F154" i="2"/>
  <c r="F170" i="2"/>
  <c r="F144" i="2"/>
  <c r="F85" i="2"/>
  <c r="F109" i="2"/>
  <c r="F117" i="2"/>
  <c r="F896" i="2"/>
  <c r="F977" i="2"/>
  <c r="F825" i="2"/>
  <c r="F857" i="2"/>
  <c r="F772" i="2"/>
  <c r="F703" i="2"/>
  <c r="F634" i="2"/>
  <c r="F549" i="2"/>
  <c r="F480" i="2"/>
  <c r="F478" i="2"/>
  <c r="F459" i="2"/>
  <c r="F344" i="2"/>
  <c r="F301" i="2"/>
  <c r="F317" i="2"/>
  <c r="F225" i="2"/>
  <c r="F241" i="2"/>
  <c r="F156" i="2"/>
  <c r="F172" i="2"/>
  <c r="F79" i="2"/>
  <c r="F103" i="2"/>
  <c r="F114" i="2"/>
  <c r="F888" i="2"/>
  <c r="F904" i="2"/>
  <c r="F920" i="2"/>
  <c r="F953" i="2"/>
  <c r="F969" i="2"/>
  <c r="F985" i="2"/>
  <c r="F817" i="2"/>
  <c r="F833" i="2"/>
  <c r="F849" i="2"/>
  <c r="F748" i="2"/>
  <c r="F764" i="2"/>
  <c r="F780" i="2"/>
  <c r="F746" i="2"/>
  <c r="F695" i="2"/>
  <c r="F711" i="2"/>
  <c r="F727" i="2"/>
  <c r="F626" i="2"/>
  <c r="F642" i="2"/>
  <c r="F658" i="2"/>
  <c r="F557" i="2"/>
  <c r="F573" i="2"/>
  <c r="F589" i="2"/>
  <c r="F488" i="2"/>
  <c r="F504" i="2"/>
  <c r="F520" i="2"/>
  <c r="F419" i="2"/>
  <c r="F435" i="2"/>
  <c r="F451" i="2"/>
  <c r="F350" i="2"/>
  <c r="F366" i="2"/>
  <c r="F382" i="2"/>
  <c r="F390" i="2"/>
  <c r="F281" i="2"/>
  <c r="F289" i="2"/>
  <c r="F297" i="2"/>
  <c r="F305" i="2"/>
  <c r="F313" i="2"/>
  <c r="F321" i="2"/>
  <c r="F213" i="2"/>
  <c r="F221" i="2"/>
  <c r="F229" i="2"/>
  <c r="F237" i="2"/>
  <c r="F245" i="2"/>
  <c r="F253" i="2"/>
  <c r="F211" i="2"/>
  <c r="F152" i="2"/>
  <c r="F160" i="2"/>
  <c r="F168" i="2"/>
  <c r="F176" i="2"/>
  <c r="F184" i="2"/>
  <c r="F192" i="2"/>
  <c r="F83" i="2"/>
  <c r="F91" i="2"/>
  <c r="F99" i="2"/>
  <c r="F107" i="2"/>
  <c r="F112" i="2"/>
  <c r="F116" i="2"/>
  <c r="F120" i="2"/>
  <c r="F124" i="2"/>
  <c r="F354" i="2"/>
  <c r="F392" i="2"/>
  <c r="F291" i="2"/>
  <c r="F315" i="2"/>
  <c r="F215" i="2"/>
  <c r="F231" i="2"/>
  <c r="F247" i="2"/>
  <c r="F146" i="2"/>
  <c r="F162" i="2"/>
  <c r="F178" i="2"/>
  <c r="F186" i="2"/>
  <c r="F93" i="2"/>
  <c r="F113" i="2"/>
  <c r="F121" i="2"/>
  <c r="F125" i="2"/>
  <c r="F912" i="2"/>
  <c r="F961" i="2"/>
  <c r="F993" i="2"/>
  <c r="F841" i="2"/>
  <c r="F756" i="2"/>
  <c r="F687" i="2"/>
  <c r="F719" i="2"/>
  <c r="F650" i="2"/>
  <c r="F565" i="2"/>
  <c r="F512" i="2"/>
  <c r="F443" i="2"/>
  <c r="F374" i="2"/>
  <c r="F285" i="2"/>
  <c r="F309" i="2"/>
  <c r="F217" i="2"/>
  <c r="F249" i="2"/>
  <c r="F148" i="2"/>
  <c r="F188" i="2"/>
  <c r="F95" i="2"/>
  <c r="F118" i="2"/>
  <c r="F892" i="2"/>
  <c r="F908" i="2"/>
  <c r="F924" i="2"/>
  <c r="F957" i="2"/>
  <c r="F973" i="2"/>
  <c r="F989" i="2"/>
  <c r="F821" i="2"/>
  <c r="F837" i="2"/>
  <c r="F853" i="2"/>
  <c r="F752" i="2"/>
  <c r="F768" i="2"/>
  <c r="F784" i="2"/>
  <c r="F683" i="2"/>
  <c r="F699" i="2"/>
  <c r="F715" i="2"/>
  <c r="F614" i="2"/>
  <c r="F630" i="2"/>
  <c r="F646" i="2"/>
  <c r="F612" i="2"/>
  <c r="F561" i="2"/>
  <c r="F577" i="2"/>
  <c r="F593" i="2"/>
  <c r="F492" i="2"/>
  <c r="F508" i="2"/>
  <c r="F524" i="2"/>
  <c r="F423" i="2"/>
  <c r="F439" i="2"/>
  <c r="F455" i="2"/>
  <c r="F384" i="2"/>
  <c r="F307" i="2"/>
  <c r="F255" i="2"/>
  <c r="F101" i="2"/>
  <c r="F928" i="2"/>
  <c r="F788" i="2"/>
  <c r="F618" i="2"/>
  <c r="F581" i="2"/>
  <c r="F496" i="2"/>
  <c r="F427" i="2"/>
  <c r="F358" i="2"/>
  <c r="F386" i="2"/>
  <c r="F293" i="2"/>
  <c r="F325" i="2"/>
  <c r="F233" i="2"/>
  <c r="F257" i="2"/>
  <c r="F164" i="2"/>
  <c r="F180" i="2"/>
  <c r="F87" i="2"/>
  <c r="F110" i="2"/>
  <c r="F122" i="2"/>
  <c r="F12" i="2"/>
  <c r="F16" i="2"/>
  <c r="F20" i="2"/>
  <c r="F24" i="2"/>
  <c r="F28" i="2"/>
  <c r="F32" i="2"/>
  <c r="F36" i="2"/>
  <c r="F40" i="2"/>
  <c r="F44" i="2"/>
  <c r="F48" i="2"/>
  <c r="F52" i="2"/>
  <c r="F56" i="2"/>
  <c r="F49" i="2"/>
  <c r="F57" i="2"/>
  <c r="F23" i="2"/>
  <c r="F31" i="2"/>
  <c r="F43" i="2"/>
  <c r="F55" i="2"/>
  <c r="F13" i="2"/>
  <c r="F17" i="2"/>
  <c r="F21" i="2"/>
  <c r="F25" i="2"/>
  <c r="F29" i="2"/>
  <c r="F33" i="2"/>
  <c r="F37" i="2"/>
  <c r="F41" i="2"/>
  <c r="F45" i="2"/>
  <c r="F53" i="2"/>
  <c r="F35" i="2"/>
  <c r="F47" i="2"/>
  <c r="F59" i="2"/>
  <c r="F14" i="2"/>
  <c r="F18" i="2"/>
  <c r="F22" i="2"/>
  <c r="F26" i="2"/>
  <c r="F30" i="2"/>
  <c r="F34" i="2"/>
  <c r="F38" i="2"/>
  <c r="F42" i="2"/>
  <c r="F46" i="2"/>
  <c r="F50" i="2"/>
  <c r="F54" i="2"/>
  <c r="F58" i="2"/>
  <c r="F15" i="2"/>
  <c r="F19" i="2"/>
  <c r="F27" i="2"/>
  <c r="F39" i="2"/>
  <c r="F51" i="2"/>
  <c r="F10" i="2"/>
  <c r="C31" i="1"/>
  <c r="C29" i="1"/>
  <c r="C27" i="1"/>
  <c r="AO31" i="2"/>
  <c r="AY31" i="2" s="1"/>
  <c r="AY30" i="2"/>
  <c r="P189" i="17"/>
  <c r="C924" i="20"/>
  <c r="C1002" i="20"/>
  <c r="C36" i="22"/>
  <c r="C26" i="22"/>
  <c r="C1665" i="20"/>
  <c r="C495" i="20"/>
  <c r="N311" i="17"/>
  <c r="C43" i="22"/>
  <c r="P399" i="17"/>
  <c r="P654" i="17"/>
  <c r="C29" i="22"/>
  <c r="E1897" i="20"/>
  <c r="P7" i="21"/>
  <c r="C27" i="20"/>
  <c r="P99" i="17"/>
  <c r="P219" i="17"/>
  <c r="P25" i="21"/>
  <c r="C573" i="20"/>
  <c r="C144" i="20"/>
  <c r="P324" i="17"/>
  <c r="P9" i="17"/>
  <c r="P744" i="17"/>
  <c r="C261" i="20"/>
  <c r="P504" i="17"/>
  <c r="P339" i="17"/>
  <c r="C1587" i="20"/>
  <c r="C1704" i="20"/>
  <c r="P714" i="17"/>
  <c r="P76" i="21"/>
  <c r="P106" i="21"/>
  <c r="E961" i="20"/>
  <c r="C49" i="22"/>
  <c r="C50" i="22"/>
  <c r="C25" i="22"/>
  <c r="O731" i="17"/>
  <c r="P24" i="17"/>
  <c r="C1821" i="20"/>
  <c r="C1119" i="20"/>
  <c r="P639" i="17"/>
  <c r="P384" i="17"/>
  <c r="P10" i="21"/>
  <c r="C31" i="22"/>
  <c r="C28" i="22"/>
  <c r="C885" i="20"/>
  <c r="C66" i="20"/>
  <c r="AO146" i="2"/>
  <c r="AY146" i="2" s="1"/>
  <c r="AY145" i="2"/>
  <c r="P70" i="21"/>
  <c r="C41" i="22"/>
  <c r="C1548" i="20"/>
  <c r="C1782" i="20"/>
  <c r="C1509" i="20"/>
  <c r="C1626" i="20"/>
  <c r="C1197" i="20"/>
  <c r="P594" i="17"/>
  <c r="P684" i="17"/>
  <c r="P579" i="17"/>
  <c r="C846" i="20"/>
  <c r="N12" i="21"/>
  <c r="C17" i="22"/>
  <c r="C52" i="22"/>
  <c r="P54" i="17"/>
  <c r="P624" i="17"/>
  <c r="P459" i="17"/>
  <c r="P16" i="21"/>
  <c r="AU39" i="2"/>
  <c r="AU40" i="2" s="1"/>
  <c r="AO17" i="2"/>
  <c r="AY17" i="2" s="1"/>
  <c r="AY16" i="2"/>
  <c r="N36" i="21"/>
  <c r="AR39" i="2"/>
  <c r="AR40" i="2" s="1"/>
  <c r="AX39" i="2"/>
  <c r="AX40" i="2" s="1"/>
  <c r="AU137" i="2"/>
  <c r="AU138" i="2" s="1"/>
  <c r="AO137" i="2"/>
  <c r="AO138" i="2" s="1"/>
  <c r="AR137" i="2"/>
  <c r="AR138" i="2" s="1"/>
  <c r="AO39" i="2"/>
  <c r="AO40" i="2" s="1"/>
  <c r="AY159" i="2"/>
  <c r="AM168" i="2"/>
  <c r="AM169" i="2" s="1"/>
  <c r="AQ168" i="2"/>
  <c r="AQ169" i="2" s="1"/>
  <c r="N26" i="17"/>
  <c r="L18" i="22"/>
  <c r="L5" i="22"/>
  <c r="L13" i="22"/>
  <c r="L31" i="22"/>
  <c r="L24" i="22"/>
  <c r="L17" i="22"/>
  <c r="L6" i="22"/>
  <c r="H14" i="22"/>
  <c r="H26" i="22"/>
  <c r="H23" i="22"/>
  <c r="H36" i="22"/>
  <c r="H9" i="22"/>
  <c r="H46" i="22"/>
  <c r="H34" i="22"/>
  <c r="H16" i="22"/>
  <c r="H17" i="22"/>
  <c r="H32" i="22"/>
  <c r="H28" i="22"/>
  <c r="H50" i="22"/>
  <c r="L50" i="22"/>
  <c r="L27" i="22"/>
  <c r="Q22" i="22"/>
  <c r="Q43" i="22"/>
  <c r="Q34" i="22"/>
  <c r="Q36" i="22"/>
  <c r="Q51" i="22"/>
  <c r="Q24" i="22"/>
  <c r="Q41" i="22"/>
  <c r="Q11" i="22"/>
  <c r="Q31" i="22"/>
  <c r="Q6" i="22"/>
  <c r="L38" i="22"/>
  <c r="Q18" i="22"/>
  <c r="L35" i="22"/>
  <c r="L14" i="22"/>
  <c r="L41" i="22"/>
  <c r="L39" i="22"/>
  <c r="L28" i="22"/>
  <c r="L3" i="22"/>
  <c r="L9" i="22"/>
  <c r="L4" i="22"/>
  <c r="L30" i="22"/>
  <c r="L33" i="22"/>
  <c r="L32" i="22"/>
  <c r="H48" i="22"/>
  <c r="H51" i="22"/>
  <c r="H25" i="22"/>
  <c r="H24" i="22"/>
  <c r="H22" i="22"/>
  <c r="H13" i="22"/>
  <c r="H20" i="22"/>
  <c r="H47" i="22"/>
  <c r="H6" i="22"/>
  <c r="H18" i="22"/>
  <c r="H10" i="22"/>
  <c r="L15" i="22"/>
  <c r="L37" i="22"/>
  <c r="L7" i="22"/>
  <c r="H40" i="22"/>
  <c r="Q5" i="22"/>
  <c r="Q39" i="22"/>
  <c r="Q20" i="22"/>
  <c r="L47" i="22"/>
  <c r="L29" i="22"/>
  <c r="Q50" i="22"/>
  <c r="Q13" i="22"/>
  <c r="Q30" i="22"/>
  <c r="L21" i="22"/>
  <c r="Q37" i="22"/>
  <c r="Q7" i="22"/>
  <c r="Q27" i="22"/>
  <c r="L25" i="22"/>
  <c r="Q3" i="22"/>
  <c r="L34" i="22"/>
  <c r="L23" i="22"/>
  <c r="L12" i="22"/>
  <c r="L19" i="22"/>
  <c r="L43" i="22"/>
  <c r="L49" i="22"/>
  <c r="L48" i="22"/>
  <c r="H38" i="22"/>
  <c r="H8" i="22"/>
  <c r="H11" i="22"/>
  <c r="H4" i="22"/>
  <c r="H35" i="22"/>
  <c r="H5" i="22"/>
  <c r="H12" i="22"/>
  <c r="H7" i="22"/>
  <c r="H3" i="22"/>
  <c r="H41" i="22"/>
  <c r="H43" i="22"/>
  <c r="H33" i="22"/>
  <c r="L52" i="22"/>
  <c r="H52" i="22"/>
  <c r="L10" i="22"/>
  <c r="L51" i="22"/>
  <c r="H39" i="22"/>
  <c r="Q44" i="22"/>
  <c r="Q32" i="22"/>
  <c r="Q14" i="22"/>
  <c r="Q8" i="22"/>
  <c r="Q25" i="22"/>
  <c r="Q42" i="22"/>
  <c r="Q47" i="22"/>
  <c r="Q46" i="22"/>
  <c r="Q19" i="22"/>
  <c r="Q17" i="22"/>
  <c r="Q28" i="22"/>
  <c r="Q52" i="22"/>
  <c r="Q23" i="22"/>
  <c r="L22" i="22"/>
  <c r="L42" i="22"/>
  <c r="L45" i="22"/>
  <c r="L20" i="22"/>
  <c r="L26" i="22"/>
  <c r="L11" i="22"/>
  <c r="L46" i="22"/>
  <c r="L16" i="22"/>
  <c r="H30" i="22"/>
  <c r="H31" i="22"/>
  <c r="H37" i="22"/>
  <c r="H19" i="22"/>
  <c r="H21" i="22"/>
  <c r="H44" i="22"/>
  <c r="H15" i="22"/>
  <c r="H29" i="22"/>
  <c r="H42" i="22"/>
  <c r="H49" i="22"/>
  <c r="H27" i="22"/>
  <c r="H45" i="22"/>
  <c r="L44" i="22"/>
  <c r="L36" i="22"/>
  <c r="L8" i="22"/>
  <c r="L40" i="22"/>
  <c r="Q48" i="22"/>
  <c r="Q9" i="22"/>
  <c r="Q26" i="22"/>
  <c r="Q21" i="22"/>
  <c r="Q38" i="22"/>
  <c r="Q45" i="22"/>
  <c r="Q12" i="22"/>
  <c r="Q29" i="22"/>
  <c r="Q15" i="22"/>
  <c r="Q10" i="22"/>
  <c r="Q40" i="22"/>
  <c r="Q4" i="22"/>
  <c r="N371" i="17"/>
  <c r="E1117" i="20"/>
  <c r="N57" i="21"/>
  <c r="P550" i="17"/>
  <c r="E1429" i="20"/>
  <c r="N191" i="17"/>
  <c r="E493" i="20"/>
  <c r="N117" i="21"/>
  <c r="P565" i="17"/>
  <c r="N84" i="21"/>
  <c r="E649" i="20"/>
  <c r="N146" i="17"/>
  <c r="N386" i="17"/>
  <c r="D1470" i="20"/>
  <c r="D1431" i="20"/>
  <c r="O746" i="17"/>
  <c r="E1937" i="20"/>
  <c r="P119" i="21"/>
  <c r="P116" i="21"/>
  <c r="AI171" i="2"/>
  <c r="E963" i="20" s="1"/>
  <c r="AI166" i="2"/>
  <c r="P66" i="21" s="1"/>
  <c r="O24" i="21"/>
  <c r="E221" i="20"/>
  <c r="O86" i="17"/>
  <c r="E1586" i="20"/>
  <c r="O611" i="17"/>
  <c r="E532" i="20"/>
  <c r="N206" i="17"/>
  <c r="O9" i="21"/>
  <c r="E26" i="20"/>
  <c r="O11" i="17"/>
  <c r="O36" i="21"/>
  <c r="E377" i="20"/>
  <c r="O146" i="17"/>
  <c r="N54" i="21"/>
  <c r="E610" i="20"/>
  <c r="N236" i="17"/>
  <c r="N87" i="21"/>
  <c r="E1039" i="20"/>
  <c r="N401" i="17"/>
  <c r="O87" i="21"/>
  <c r="E1040" i="20"/>
  <c r="O401" i="17"/>
  <c r="N30" i="21"/>
  <c r="E298" i="20"/>
  <c r="N116" i="17"/>
  <c r="O78" i="21"/>
  <c r="E923" i="20"/>
  <c r="O356" i="17"/>
  <c r="O21" i="21"/>
  <c r="E182" i="20"/>
  <c r="O71" i="17"/>
  <c r="E1273" i="20"/>
  <c r="N491" i="17"/>
  <c r="E1079" i="20"/>
  <c r="O416" i="17"/>
  <c r="O60" i="21"/>
  <c r="E689" i="20"/>
  <c r="O266" i="17"/>
  <c r="P41" i="21"/>
  <c r="D456" i="20"/>
  <c r="P175" i="17"/>
  <c r="P77" i="21"/>
  <c r="D924" i="20"/>
  <c r="P355" i="17"/>
  <c r="D807" i="20"/>
  <c r="P310" i="17"/>
  <c r="P107" i="21"/>
  <c r="D1314" i="20"/>
  <c r="P505" i="17"/>
  <c r="P26" i="21"/>
  <c r="D261" i="20"/>
  <c r="P100" i="17"/>
  <c r="D1704" i="20"/>
  <c r="P655" i="17"/>
  <c r="D1236" i="20"/>
  <c r="P475" i="17"/>
  <c r="D534" i="20"/>
  <c r="P205" i="17"/>
  <c r="D573" i="20"/>
  <c r="P220" i="17"/>
  <c r="D1158" i="20"/>
  <c r="P445" i="17"/>
  <c r="P83" i="21"/>
  <c r="D1002" i="20"/>
  <c r="P385" i="17"/>
  <c r="D1860" i="20"/>
  <c r="P715" i="17"/>
  <c r="E1859" i="20"/>
  <c r="O716" i="17"/>
  <c r="N39" i="21"/>
  <c r="E415" i="20"/>
  <c r="N161" i="17"/>
  <c r="E1663" i="20"/>
  <c r="N641" i="17"/>
  <c r="E1664" i="20"/>
  <c r="O641" i="17"/>
  <c r="D1938" i="20"/>
  <c r="P745" i="17"/>
  <c r="N72" i="21"/>
  <c r="E844" i="20"/>
  <c r="N326" i="17"/>
  <c r="E1156" i="20"/>
  <c r="N446" i="17"/>
  <c r="N18" i="21"/>
  <c r="E142" i="20"/>
  <c r="N56" i="17"/>
  <c r="E1858" i="20"/>
  <c r="N716" i="17"/>
  <c r="E572" i="20"/>
  <c r="O221" i="17"/>
  <c r="O54" i="21"/>
  <c r="E611" i="20"/>
  <c r="O236" i="17"/>
  <c r="N24" i="21"/>
  <c r="E220" i="20"/>
  <c r="N86" i="17"/>
  <c r="O42" i="21"/>
  <c r="E455" i="20"/>
  <c r="O176" i="17"/>
  <c r="E1741" i="20"/>
  <c r="N671" i="17"/>
  <c r="N9" i="21"/>
  <c r="E25" i="20"/>
  <c r="N11" i="17"/>
  <c r="E766" i="20"/>
  <c r="N296" i="17"/>
  <c r="E1780" i="20"/>
  <c r="N686" i="17"/>
  <c r="N114" i="21"/>
  <c r="E1390" i="20"/>
  <c r="N536" i="17"/>
  <c r="N78" i="21"/>
  <c r="E922" i="20"/>
  <c r="N356" i="17"/>
  <c r="E1585" i="20"/>
  <c r="N611" i="17"/>
  <c r="D1782" i="20"/>
  <c r="P685" i="17"/>
  <c r="D1899" i="20"/>
  <c r="P730" i="17"/>
  <c r="P74" i="21"/>
  <c r="D885" i="20"/>
  <c r="P340" i="17"/>
  <c r="P71" i="21"/>
  <c r="D846" i="20"/>
  <c r="P325" i="17"/>
  <c r="D768" i="20"/>
  <c r="P295" i="17"/>
  <c r="P38" i="21"/>
  <c r="D417" i="20"/>
  <c r="P160" i="17"/>
  <c r="P59" i="21"/>
  <c r="D690" i="20"/>
  <c r="P265" i="17"/>
  <c r="D1743" i="20"/>
  <c r="P670" i="17"/>
  <c r="P17" i="21"/>
  <c r="D144" i="20"/>
  <c r="P55" i="17"/>
  <c r="P53" i="21"/>
  <c r="D612" i="20"/>
  <c r="P235" i="17"/>
  <c r="P29" i="21"/>
  <c r="D300" i="20"/>
  <c r="P115" i="17"/>
  <c r="O39" i="21"/>
  <c r="E416" i="20"/>
  <c r="O161" i="17"/>
  <c r="N42" i="21"/>
  <c r="E454" i="20"/>
  <c r="N176" i="17"/>
  <c r="N27" i="21"/>
  <c r="E259" i="20"/>
  <c r="N101" i="17"/>
  <c r="O27" i="21"/>
  <c r="E260" i="20"/>
  <c r="O101" i="17"/>
  <c r="E1819" i="20"/>
  <c r="N701" i="17"/>
  <c r="E1820" i="20"/>
  <c r="O701" i="17"/>
  <c r="N33" i="21"/>
  <c r="E337" i="20"/>
  <c r="N131" i="17"/>
  <c r="O33" i="21"/>
  <c r="E338" i="20"/>
  <c r="O131" i="17"/>
  <c r="O108" i="21"/>
  <c r="E1313" i="20"/>
  <c r="O506" i="17"/>
  <c r="O72" i="21"/>
  <c r="E845" i="20"/>
  <c r="O326" i="17"/>
  <c r="N60" i="21"/>
  <c r="E688" i="20"/>
  <c r="N266" i="17"/>
  <c r="O30" i="21"/>
  <c r="E299" i="20"/>
  <c r="O116" i="17"/>
  <c r="N111" i="21"/>
  <c r="E1351" i="20"/>
  <c r="N521" i="17"/>
  <c r="O111" i="21"/>
  <c r="E1352" i="20"/>
  <c r="O521" i="17"/>
  <c r="O120" i="21"/>
  <c r="E1469" i="20"/>
  <c r="O566" i="17"/>
  <c r="O81" i="21"/>
  <c r="E962" i="20"/>
  <c r="O371" i="17"/>
  <c r="E1274" i="20"/>
  <c r="O491" i="17"/>
  <c r="E1781" i="20"/>
  <c r="O686" i="17"/>
  <c r="O117" i="21"/>
  <c r="E1430" i="20"/>
  <c r="O551" i="17"/>
  <c r="E727" i="20"/>
  <c r="N281" i="17"/>
  <c r="E728" i="20"/>
  <c r="O281" i="17"/>
  <c r="E1624" i="20"/>
  <c r="N626" i="17"/>
  <c r="P113" i="21"/>
  <c r="D1392" i="20"/>
  <c r="P535" i="17"/>
  <c r="P23" i="21"/>
  <c r="D222" i="20"/>
  <c r="P85" i="17"/>
  <c r="P32" i="21"/>
  <c r="D339" i="20"/>
  <c r="P130" i="17"/>
  <c r="P11" i="21"/>
  <c r="D66" i="20"/>
  <c r="P25" i="17"/>
  <c r="D1275" i="20"/>
  <c r="P490" i="17"/>
  <c r="P14" i="21"/>
  <c r="D105" i="20"/>
  <c r="P40" i="17"/>
  <c r="P35" i="21"/>
  <c r="D378" i="20"/>
  <c r="P145" i="17"/>
  <c r="P20" i="21"/>
  <c r="D183" i="20"/>
  <c r="P70" i="17"/>
  <c r="P8" i="21"/>
  <c r="D27" i="20"/>
  <c r="P10" i="17"/>
  <c r="P122" i="21"/>
  <c r="D1509" i="20"/>
  <c r="P580" i="17"/>
  <c r="D1587" i="20"/>
  <c r="P610" i="17"/>
  <c r="D1197" i="20"/>
  <c r="P460" i="17"/>
  <c r="E1625" i="20"/>
  <c r="O626" i="17"/>
  <c r="O12" i="21"/>
  <c r="E65" i="20"/>
  <c r="O26" i="17"/>
  <c r="N123" i="21"/>
  <c r="E1507" i="20"/>
  <c r="N581" i="17"/>
  <c r="O123" i="21"/>
  <c r="E1508" i="20"/>
  <c r="O581" i="17"/>
  <c r="O57" i="21"/>
  <c r="E650" i="20"/>
  <c r="O251" i="17"/>
  <c r="N15" i="21"/>
  <c r="E103" i="20"/>
  <c r="N41" i="17"/>
  <c r="O15" i="21"/>
  <c r="O41" i="17"/>
  <c r="E1742" i="20"/>
  <c r="O671" i="17"/>
  <c r="N108" i="21"/>
  <c r="E1312" i="20"/>
  <c r="N506" i="17"/>
  <c r="E571" i="20"/>
  <c r="N221" i="17"/>
  <c r="E533" i="20"/>
  <c r="O206" i="17"/>
  <c r="N120" i="21"/>
  <c r="E1468" i="20"/>
  <c r="N566" i="17"/>
  <c r="E1118" i="20"/>
  <c r="O431" i="17"/>
  <c r="E1546" i="20"/>
  <c r="N596" i="17"/>
  <c r="E1703" i="20"/>
  <c r="O656" i="17"/>
  <c r="N75" i="21"/>
  <c r="E883" i="20"/>
  <c r="N341" i="17"/>
  <c r="O75" i="21"/>
  <c r="E884" i="20"/>
  <c r="O341" i="17"/>
  <c r="O18" i="21"/>
  <c r="E143" i="20"/>
  <c r="O56" i="17"/>
  <c r="E494" i="20"/>
  <c r="O191" i="17"/>
  <c r="N21" i="21"/>
  <c r="E181" i="20"/>
  <c r="N71" i="17"/>
  <c r="O84" i="21"/>
  <c r="E1001" i="20"/>
  <c r="O386" i="17"/>
  <c r="E1235" i="20"/>
  <c r="O476" i="17"/>
  <c r="E806" i="20"/>
  <c r="O311" i="17"/>
  <c r="E1078" i="20"/>
  <c r="N416" i="17"/>
  <c r="E1157" i="20"/>
  <c r="O446" i="17"/>
  <c r="E1195" i="20"/>
  <c r="N461" i="17"/>
  <c r="E1196" i="20"/>
  <c r="O461" i="17"/>
  <c r="E1234" i="20"/>
  <c r="N476" i="17"/>
  <c r="O114" i="21"/>
  <c r="E1391" i="20"/>
  <c r="O536" i="17"/>
  <c r="D1080" i="20"/>
  <c r="P415" i="17"/>
  <c r="D1119" i="20"/>
  <c r="P430" i="17"/>
  <c r="P110" i="21"/>
  <c r="D1353" i="20"/>
  <c r="P520" i="17"/>
  <c r="P56" i="21"/>
  <c r="D651" i="20"/>
  <c r="P250" i="17"/>
  <c r="D729" i="20"/>
  <c r="P280" i="17"/>
  <c r="D1626" i="20"/>
  <c r="P625" i="17"/>
  <c r="D495" i="20"/>
  <c r="P190" i="17"/>
  <c r="P86" i="21"/>
  <c r="D1041" i="20"/>
  <c r="P400" i="17"/>
  <c r="D1548" i="20"/>
  <c r="P595" i="17"/>
  <c r="D1821" i="20"/>
  <c r="P700" i="17"/>
  <c r="P80" i="21"/>
  <c r="D963" i="20"/>
  <c r="P370" i="17"/>
  <c r="D1665" i="20"/>
  <c r="P640" i="17"/>
  <c r="E1547" i="20"/>
  <c r="O596" i="17"/>
  <c r="E1702" i="20"/>
  <c r="N656" i="17"/>
  <c r="E1898" i="20" l="1"/>
  <c r="E1432" i="20"/>
  <c r="AI195" i="2"/>
  <c r="P731" i="17" s="1"/>
  <c r="AI153" i="2"/>
  <c r="P101" i="17" s="1"/>
  <c r="AI179" i="2"/>
  <c r="P491" i="17" s="1"/>
  <c r="AI151" i="2"/>
  <c r="P21" i="21" s="1"/>
  <c r="AI189" i="2"/>
  <c r="P641" i="17" s="1"/>
  <c r="E767" i="20"/>
  <c r="AI180" i="2"/>
  <c r="P506" i="17" s="1"/>
  <c r="AI178" i="2"/>
  <c r="P102" i="21" s="1"/>
  <c r="AI192" i="2"/>
  <c r="P686" i="17" s="1"/>
  <c r="AI187" i="2"/>
  <c r="P611" i="17" s="1"/>
  <c r="AI190" i="2"/>
  <c r="E1704" i="20" s="1"/>
  <c r="AI183" i="2"/>
  <c r="P117" i="21" s="1"/>
  <c r="AI159" i="2"/>
  <c r="P45" i="21" s="1"/>
  <c r="AI155" i="2"/>
  <c r="E339" i="20" s="1"/>
  <c r="AI175" i="2"/>
  <c r="P431" i="17" s="1"/>
  <c r="AI186" i="2"/>
  <c r="E1548" i="20" s="1"/>
  <c r="AI149" i="2"/>
  <c r="E105" i="20" s="1"/>
  <c r="AI194" i="2"/>
  <c r="E1860" i="20" s="1"/>
  <c r="AN168" i="2"/>
  <c r="AN169" i="2" s="1"/>
  <c r="O296" i="17"/>
  <c r="AI164" i="2"/>
  <c r="P60" i="21" s="1"/>
  <c r="AI160" i="2"/>
  <c r="E534" i="20" s="1"/>
  <c r="AI152" i="2"/>
  <c r="P24" i="21" s="1"/>
  <c r="AI196" i="2"/>
  <c r="P746" i="17" s="1"/>
  <c r="AI163" i="2"/>
  <c r="P251" i="17" s="1"/>
  <c r="AI184" i="2"/>
  <c r="E1470" i="20" s="1"/>
  <c r="AP168" i="2"/>
  <c r="AP169" i="2" s="1"/>
  <c r="AI169" i="2"/>
  <c r="P75" i="21" s="1"/>
  <c r="AI156" i="2"/>
  <c r="P36" i="21" s="1"/>
  <c r="AI165" i="2"/>
  <c r="P63" i="21" s="1"/>
  <c r="AI157" i="2"/>
  <c r="P39" i="21" s="1"/>
  <c r="AI167" i="2"/>
  <c r="P69" i="21" s="1"/>
  <c r="AI176" i="2"/>
  <c r="P96" i="21" s="1"/>
  <c r="AI168" i="2"/>
  <c r="P72" i="21" s="1"/>
  <c r="AI188" i="2"/>
  <c r="P626" i="17" s="1"/>
  <c r="AI185" i="2"/>
  <c r="E1509" i="20" s="1"/>
  <c r="AI177" i="2"/>
  <c r="P99" i="21" s="1"/>
  <c r="AI158" i="2"/>
  <c r="P42" i="21" s="1"/>
  <c r="AI148" i="2"/>
  <c r="P12" i="21" s="1"/>
  <c r="AV168" i="2"/>
  <c r="AV169" i="2" s="1"/>
  <c r="AI154" i="2"/>
  <c r="E300" i="20" s="1"/>
  <c r="AI174" i="2"/>
  <c r="E1080" i="20" s="1"/>
  <c r="AI150" i="2"/>
  <c r="E144" i="20" s="1"/>
  <c r="AI170" i="2"/>
  <c r="E924" i="20" s="1"/>
  <c r="AI172" i="2"/>
  <c r="P84" i="21" s="1"/>
  <c r="AI161" i="2"/>
  <c r="P51" i="21" s="1"/>
  <c r="AI181" i="2"/>
  <c r="P111" i="21" s="1"/>
  <c r="AI173" i="2"/>
  <c r="P401" i="17" s="1"/>
  <c r="AI191" i="2"/>
  <c r="P671" i="17" s="1"/>
  <c r="AI193" i="2"/>
  <c r="P701" i="17" s="1"/>
  <c r="AI147" i="2"/>
  <c r="E27" i="20" s="1"/>
  <c r="AI182" i="2"/>
  <c r="E1392" i="20" s="1"/>
  <c r="AI162" i="2"/>
  <c r="E612" i="20" s="1"/>
  <c r="AT168" i="2"/>
  <c r="AT169" i="2" s="1"/>
  <c r="AI199" i="2"/>
  <c r="E2052" i="20" s="1"/>
  <c r="AS168" i="2"/>
  <c r="AS169" i="2" s="1"/>
  <c r="AI201" i="2"/>
  <c r="E2128" i="20" s="1"/>
  <c r="AI200" i="2"/>
  <c r="P806" i="17" s="1"/>
  <c r="AW168" i="2"/>
  <c r="AW169" i="2" s="1"/>
  <c r="AI198" i="2"/>
  <c r="E2014" i="20" s="1"/>
  <c r="AI197" i="2"/>
  <c r="P761" i="17" s="1"/>
  <c r="B773" i="20"/>
  <c r="AY102" i="2"/>
  <c r="AY101" i="2"/>
  <c r="D106" i="20"/>
  <c r="C1822" i="20"/>
  <c r="C1588" i="20"/>
  <c r="C1120" i="20"/>
  <c r="F28" i="20"/>
  <c r="F184" i="20"/>
  <c r="F340" i="20"/>
  <c r="F496" i="20"/>
  <c r="F652" i="20"/>
  <c r="F808" i="20"/>
  <c r="F964" i="20"/>
  <c r="F1120" i="20"/>
  <c r="F1276" i="20"/>
  <c r="F1432" i="20"/>
  <c r="F1588" i="20"/>
  <c r="F1744" i="20"/>
  <c r="F1900" i="20"/>
  <c r="F2053" i="20"/>
  <c r="F67" i="20"/>
  <c r="F223" i="20"/>
  <c r="F379" i="20"/>
  <c r="F535" i="20"/>
  <c r="F691" i="20"/>
  <c r="F847" i="20"/>
  <c r="F1003" i="20"/>
  <c r="F1159" i="20"/>
  <c r="F1315" i="20"/>
  <c r="F1471" i="20"/>
  <c r="F1627" i="20"/>
  <c r="F1783" i="20"/>
  <c r="F1939" i="20"/>
  <c r="F2091" i="20"/>
  <c r="F106" i="20"/>
  <c r="F262" i="20"/>
  <c r="F418" i="20"/>
  <c r="F574" i="20"/>
  <c r="F730" i="20"/>
  <c r="F886" i="20"/>
  <c r="F1042" i="20"/>
  <c r="F1198" i="20"/>
  <c r="F1354" i="20"/>
  <c r="F1510" i="20"/>
  <c r="F1666" i="20"/>
  <c r="F1822" i="20"/>
  <c r="F1977" i="20"/>
  <c r="F2129" i="20"/>
  <c r="F145" i="20"/>
  <c r="F301" i="20"/>
  <c r="F457" i="20"/>
  <c r="F613" i="20"/>
  <c r="F769" i="20"/>
  <c r="F925" i="20"/>
  <c r="F1081" i="20"/>
  <c r="F1237" i="20"/>
  <c r="F1393" i="20"/>
  <c r="F1549" i="20"/>
  <c r="F1705" i="20"/>
  <c r="F1861" i="20"/>
  <c r="F2015" i="20"/>
  <c r="D1861" i="20"/>
  <c r="C2015" i="20"/>
  <c r="E2091" i="20"/>
  <c r="D2053" i="20"/>
  <c r="D1977" i="20"/>
  <c r="C2129" i="20"/>
  <c r="D2129" i="20"/>
  <c r="D2015" i="20"/>
  <c r="E2053" i="20"/>
  <c r="E1977" i="20"/>
  <c r="E2129" i="20"/>
  <c r="C2091" i="20"/>
  <c r="E2015" i="20"/>
  <c r="D2091" i="20"/>
  <c r="C2053" i="20"/>
  <c r="C1977" i="20"/>
  <c r="AY154" i="2"/>
  <c r="C67" i="20"/>
  <c r="E652" i="20"/>
  <c r="E457" i="20"/>
  <c r="E574" i="20"/>
  <c r="C1159" i="20"/>
  <c r="D1588" i="20"/>
  <c r="C613" i="20"/>
  <c r="C1705" i="20"/>
  <c r="C1939" i="20"/>
  <c r="AY148" i="2"/>
  <c r="AY147" i="2"/>
  <c r="AY157" i="2"/>
  <c r="AY158" i="2"/>
  <c r="AY153" i="2"/>
  <c r="AY150" i="2"/>
  <c r="AY149" i="2"/>
  <c r="E67" i="20"/>
  <c r="D847" i="20"/>
  <c r="C1081" i="20"/>
  <c r="E1081" i="20"/>
  <c r="E1861" i="20"/>
  <c r="D28" i="20"/>
  <c r="C457" i="20"/>
  <c r="D730" i="20"/>
  <c r="D379" i="20"/>
  <c r="D925" i="20"/>
  <c r="E925" i="20"/>
  <c r="D262" i="20"/>
  <c r="D184" i="20"/>
  <c r="C535" i="20"/>
  <c r="D301" i="20"/>
  <c r="C652" i="20"/>
  <c r="E1276" i="20"/>
  <c r="C1861" i="20"/>
  <c r="D1510" i="20"/>
  <c r="D1627" i="20"/>
  <c r="E1510" i="20"/>
  <c r="C1744" i="20"/>
  <c r="E1666" i="20"/>
  <c r="D1393" i="20"/>
  <c r="D1939" i="20"/>
  <c r="D1783" i="20"/>
  <c r="D1744" i="20"/>
  <c r="C1471" i="20"/>
  <c r="E1393" i="20"/>
  <c r="E1744" i="20"/>
  <c r="E1471" i="20"/>
  <c r="C1354" i="20"/>
  <c r="D1822" i="20"/>
  <c r="D1666" i="20"/>
  <c r="C1315" i="20"/>
  <c r="E1237" i="20"/>
  <c r="D1159" i="20"/>
  <c r="C1237" i="20"/>
  <c r="E1159" i="20"/>
  <c r="D1081" i="20"/>
  <c r="D691" i="20"/>
  <c r="E964" i="20"/>
  <c r="D457" i="20"/>
  <c r="C184" i="20"/>
  <c r="E1003" i="20"/>
  <c r="E613" i="20"/>
  <c r="D340" i="20"/>
  <c r="E769" i="20"/>
  <c r="C847" i="20"/>
  <c r="D769" i="20"/>
  <c r="D535" i="20"/>
  <c r="C262" i="20"/>
  <c r="E184" i="20"/>
  <c r="E847" i="20"/>
  <c r="C925" i="20"/>
  <c r="D418" i="20"/>
  <c r="D1705" i="20"/>
  <c r="C1432" i="20"/>
  <c r="E1354" i="20"/>
  <c r="C1666" i="20"/>
  <c r="C1783" i="20"/>
  <c r="E1705" i="20"/>
  <c r="D1432" i="20"/>
  <c r="E1588" i="20"/>
  <c r="C1549" i="20"/>
  <c r="C1393" i="20"/>
  <c r="D1276" i="20"/>
  <c r="E1198" i="20"/>
  <c r="C1198" i="20"/>
  <c r="E1120" i="20"/>
  <c r="D1237" i="20"/>
  <c r="D1198" i="20"/>
  <c r="C730" i="20"/>
  <c r="C496" i="20"/>
  <c r="E418" i="20"/>
  <c r="D145" i="20"/>
  <c r="D652" i="20"/>
  <c r="C379" i="20"/>
  <c r="E301" i="20"/>
  <c r="E379" i="20"/>
  <c r="D1042" i="20"/>
  <c r="D808" i="20"/>
  <c r="E1042" i="20"/>
  <c r="E730" i="20"/>
  <c r="C808" i="20"/>
  <c r="C574" i="20"/>
  <c r="E496" i="20"/>
  <c r="D223" i="20"/>
  <c r="D886" i="20"/>
  <c r="C1003" i="20"/>
  <c r="E535" i="20"/>
  <c r="E28" i="20"/>
  <c r="D67" i="20"/>
  <c r="E106" i="20"/>
  <c r="C145" i="20"/>
  <c r="C769" i="20"/>
  <c r="E340" i="20"/>
  <c r="C964" i="20"/>
  <c r="D964" i="20"/>
  <c r="E223" i="20"/>
  <c r="E145" i="20"/>
  <c r="D496" i="20"/>
  <c r="E262" i="20"/>
  <c r="D613" i="20"/>
  <c r="C886" i="20"/>
  <c r="C1276" i="20"/>
  <c r="C1510" i="20"/>
  <c r="E1783" i="20"/>
  <c r="C1627" i="20"/>
  <c r="D1471" i="20"/>
  <c r="E1900" i="20"/>
  <c r="E1822" i="20"/>
  <c r="C28" i="20"/>
  <c r="C106" i="20"/>
  <c r="D574" i="20"/>
  <c r="E691" i="20"/>
  <c r="C418" i="20"/>
  <c r="E886" i="20"/>
  <c r="C691" i="20"/>
  <c r="C301" i="20"/>
  <c r="C223" i="20"/>
  <c r="C340" i="20"/>
  <c r="D1003" i="20"/>
  <c r="E808" i="20"/>
  <c r="C1042" i="20"/>
  <c r="E1315" i="20"/>
  <c r="D1315" i="20"/>
  <c r="D1120" i="20"/>
  <c r="E1627" i="20"/>
  <c r="E1939" i="20"/>
  <c r="E1549" i="20"/>
  <c r="D1900" i="20"/>
  <c r="D1549" i="20"/>
  <c r="C1900" i="20"/>
  <c r="AY138" i="2"/>
  <c r="AY137" i="2"/>
  <c r="AY40" i="2"/>
  <c r="AY39" i="2"/>
  <c r="P81" i="21"/>
  <c r="P296" i="17"/>
  <c r="P371" i="17"/>
  <c r="E768" i="20"/>
  <c r="AT35" i="4"/>
  <c r="AO35" i="4"/>
  <c r="E1899" i="20" l="1"/>
  <c r="E1665" i="20"/>
  <c r="P27" i="21"/>
  <c r="P656" i="17"/>
  <c r="E261" i="20"/>
  <c r="P108" i="21"/>
  <c r="E1587" i="20"/>
  <c r="E1314" i="20"/>
  <c r="E1431" i="20"/>
  <c r="E1275" i="20"/>
  <c r="P105" i="21"/>
  <c r="P71" i="17"/>
  <c r="E183" i="20"/>
  <c r="E1236" i="20"/>
  <c r="P551" i="17"/>
  <c r="P15" i="21"/>
  <c r="P30" i="21"/>
  <c r="P476" i="17"/>
  <c r="P191" i="17"/>
  <c r="E1782" i="20"/>
  <c r="P41" i="17"/>
  <c r="P206" i="17"/>
  <c r="P120" i="21"/>
  <c r="P48" i="21"/>
  <c r="E495" i="20"/>
  <c r="P57" i="21"/>
  <c r="P33" i="21"/>
  <c r="P566" i="17"/>
  <c r="E690" i="20"/>
  <c r="E378" i="20"/>
  <c r="P716" i="17"/>
  <c r="P131" i="17"/>
  <c r="P266" i="17"/>
  <c r="E1119" i="20"/>
  <c r="E651" i="20"/>
  <c r="E222" i="20"/>
  <c r="P356" i="17"/>
  <c r="P114" i="21"/>
  <c r="P86" i="17"/>
  <c r="E1938" i="20"/>
  <c r="P581" i="17"/>
  <c r="P596" i="17"/>
  <c r="AO168" i="2"/>
  <c r="AO169" i="2" s="1"/>
  <c r="P93" i="21"/>
  <c r="E885" i="20"/>
  <c r="P341" i="17"/>
  <c r="P311" i="17"/>
  <c r="AR168" i="2"/>
  <c r="AR169" i="2" s="1"/>
  <c r="E1158" i="20"/>
  <c r="E1743" i="20"/>
  <c r="P236" i="17"/>
  <c r="P54" i="21"/>
  <c r="P146" i="17"/>
  <c r="P116" i="17"/>
  <c r="E1197" i="20"/>
  <c r="E1002" i="20"/>
  <c r="P386" i="17"/>
  <c r="P446" i="17"/>
  <c r="P87" i="21"/>
  <c r="E1041" i="20"/>
  <c r="P78" i="21"/>
  <c r="E807" i="20"/>
  <c r="P123" i="21"/>
  <c r="P536" i="17"/>
  <c r="P461" i="17"/>
  <c r="P281" i="17"/>
  <c r="P221" i="17"/>
  <c r="E729" i="20"/>
  <c r="P521" i="17"/>
  <c r="P176" i="17"/>
  <c r="P90" i="21"/>
  <c r="P26" i="17"/>
  <c r="P56" i="17"/>
  <c r="P18" i="21"/>
  <c r="E456" i="20"/>
  <c r="P416" i="17"/>
  <c r="E66" i="20"/>
  <c r="P9" i="21"/>
  <c r="E1821" i="20"/>
  <c r="E573" i="20"/>
  <c r="E1353" i="20"/>
  <c r="E1626" i="20"/>
  <c r="P161" i="17"/>
  <c r="P11" i="17"/>
  <c r="E417" i="20"/>
  <c r="P326" i="17"/>
  <c r="E846" i="20"/>
  <c r="P791" i="17"/>
  <c r="P776" i="17"/>
  <c r="P822" i="17"/>
  <c r="E1976" i="20"/>
  <c r="AU168" i="2"/>
  <c r="AU169" i="2" s="1"/>
  <c r="E2090" i="20"/>
  <c r="AX168" i="2"/>
  <c r="AX169" i="2" s="1"/>
  <c r="A24" i="20"/>
  <c r="A23" i="20"/>
  <c r="A22" i="20"/>
  <c r="A21" i="20"/>
  <c r="A20" i="20"/>
  <c r="A19" i="20"/>
  <c r="A18" i="20"/>
  <c r="A17" i="20"/>
  <c r="A16" i="20"/>
  <c r="A15" i="20"/>
  <c r="A14" i="20"/>
  <c r="A13" i="20"/>
  <c r="AY169" i="2" l="1"/>
  <c r="AY168" i="2"/>
  <c r="N25" i="20"/>
  <c r="L25" i="20"/>
  <c r="J25" i="20"/>
  <c r="N33" i="20"/>
  <c r="N32" i="20"/>
  <c r="N31" i="20"/>
  <c r="N30" i="20"/>
  <c r="N29" i="20"/>
  <c r="N28" i="20"/>
  <c r="N27" i="20"/>
  <c r="L33" i="20"/>
  <c r="L32" i="20"/>
  <c r="L31" i="20"/>
  <c r="L30" i="20"/>
  <c r="L29" i="20"/>
  <c r="L28" i="20"/>
  <c r="L27" i="20"/>
  <c r="J33" i="20"/>
  <c r="J32" i="20"/>
  <c r="J31" i="20"/>
  <c r="J30" i="20"/>
  <c r="J29" i="20"/>
  <c r="J28" i="20"/>
  <c r="J27" i="20"/>
  <c r="C2" i="20"/>
  <c r="H1" i="15"/>
  <c r="A1" i="15"/>
  <c r="G2095" i="20" l="1"/>
  <c r="O3" i="17"/>
  <c r="E4" i="17"/>
  <c r="F4" i="17"/>
</calcChain>
</file>

<file path=xl/sharedStrings.xml><?xml version="1.0" encoding="utf-8"?>
<sst xmlns="http://schemas.openxmlformats.org/spreadsheetml/2006/main" count="5200" uniqueCount="266">
  <si>
    <t>Teacher's Name</t>
  </si>
  <si>
    <t>Subject</t>
  </si>
  <si>
    <t>Students' Names</t>
  </si>
  <si>
    <t>Age</t>
  </si>
  <si>
    <t>Sex</t>
  </si>
  <si>
    <t>A</t>
  </si>
  <si>
    <t>Grade</t>
  </si>
  <si>
    <t>F</t>
  </si>
  <si>
    <t>Student's Name:</t>
  </si>
  <si>
    <t>Yearly Average</t>
  </si>
  <si>
    <t>Punctuality</t>
  </si>
  <si>
    <t>English Use</t>
  </si>
  <si>
    <t>Conduct</t>
  </si>
  <si>
    <t>Good</t>
  </si>
  <si>
    <t xml:space="preserve">Grade </t>
  </si>
  <si>
    <t>Total</t>
  </si>
  <si>
    <t xml:space="preserve">Average </t>
  </si>
  <si>
    <t>Rank</t>
  </si>
  <si>
    <t>Absent Days</t>
  </si>
  <si>
    <t>Second Semester</t>
  </si>
  <si>
    <t xml:space="preserve"> Homeroom Teacher's Comments</t>
  </si>
  <si>
    <t>X</t>
  </si>
  <si>
    <t>ሽም ተምሃራይ</t>
  </si>
  <si>
    <t>ዕድመ</t>
  </si>
  <si>
    <t>ፆታ</t>
  </si>
  <si>
    <t>ክፍሊ</t>
  </si>
  <si>
    <t>Reading</t>
  </si>
  <si>
    <t>Writing</t>
  </si>
  <si>
    <t>Spelling</t>
  </si>
  <si>
    <t>Uniform</t>
  </si>
  <si>
    <t>Material Handling</t>
  </si>
  <si>
    <t>Following Direction</t>
  </si>
  <si>
    <t>Assignment Completion</t>
  </si>
  <si>
    <t>Work Ethics</t>
  </si>
  <si>
    <t>Evaluation Key</t>
  </si>
  <si>
    <t>Percentage</t>
  </si>
  <si>
    <t>Performance</t>
  </si>
  <si>
    <t>Cocurricular Activities</t>
  </si>
  <si>
    <t>Numeracy Skill</t>
  </si>
  <si>
    <t>&lt;60</t>
  </si>
  <si>
    <t>B</t>
  </si>
  <si>
    <t>C</t>
  </si>
  <si>
    <t>D</t>
  </si>
  <si>
    <t>Average</t>
  </si>
  <si>
    <t>Failing</t>
  </si>
  <si>
    <t>applies to the student</t>
  </si>
  <si>
    <t>doesn't apply to the student</t>
  </si>
  <si>
    <t>Comprehension</t>
  </si>
  <si>
    <t>Communication Skill</t>
  </si>
  <si>
    <t>Overall Progress</t>
  </si>
  <si>
    <t xml:space="preserve">______________ actively participates in class. </t>
  </si>
  <si>
    <t xml:space="preserve">______________'s class behavior is excellent. </t>
  </si>
  <si>
    <t>Very Great Distinction</t>
  </si>
  <si>
    <t>≥85</t>
  </si>
  <si>
    <t>Great Distinction</t>
  </si>
  <si>
    <t>≥80</t>
  </si>
  <si>
    <t>Distinction</t>
  </si>
  <si>
    <t>≥75</t>
  </si>
  <si>
    <t>≥70</t>
  </si>
  <si>
    <t>≥60</t>
  </si>
  <si>
    <t>Fair</t>
  </si>
  <si>
    <t>A+</t>
  </si>
  <si>
    <t>B+</t>
  </si>
  <si>
    <t>FINAL REPORT</t>
  </si>
  <si>
    <t>M</t>
  </si>
  <si>
    <t>A parent-school communication is required. Please come to our school to discuss about _________________________</t>
  </si>
  <si>
    <t>√</t>
  </si>
  <si>
    <t>≥90</t>
  </si>
  <si>
    <t>Mark Transfer Sheet</t>
  </si>
  <si>
    <t>#</t>
  </si>
  <si>
    <t>Marks</t>
  </si>
  <si>
    <t>Grade:</t>
  </si>
  <si>
    <t>GRADE</t>
  </si>
  <si>
    <t>መግለፂ ውፅኢት ተምሃራይ</t>
  </si>
  <si>
    <t>P.O.Box : 362</t>
  </si>
  <si>
    <t>T</t>
  </si>
  <si>
    <t>No.</t>
  </si>
  <si>
    <t>Ave.</t>
  </si>
  <si>
    <t>Score</t>
  </si>
  <si>
    <t>Signature:</t>
  </si>
  <si>
    <t>Home room Teacher's Name:</t>
  </si>
  <si>
    <t xml:space="preserve">Parent's/Guardian's Name:  </t>
  </si>
  <si>
    <t>Tigrigna</t>
  </si>
  <si>
    <t>English</t>
  </si>
  <si>
    <t>Mathematics</t>
  </si>
  <si>
    <t>Homeroom Teacher's Name</t>
  </si>
  <si>
    <t>SHEBA ACADEMY</t>
  </si>
  <si>
    <t>Academic Director's Name</t>
  </si>
  <si>
    <t xml:space="preserve">Grade/Section: </t>
  </si>
  <si>
    <t>Evaluation Key Formulas</t>
  </si>
  <si>
    <t>If Best is Possible, Better is Not Enough!</t>
  </si>
  <si>
    <t>No. Students</t>
  </si>
  <si>
    <t>_____________ is an asset to the class. Congratulations!</t>
  </si>
  <si>
    <t>_____________ needs extra help. Please help the student to read at home.</t>
  </si>
  <si>
    <t>_____________ is often disruptive in class. Guidance from home is needed.</t>
  </si>
  <si>
    <t>_____________ always tries to do his/her best.</t>
  </si>
  <si>
    <t>_____________ setting a solid program for studying is recommended for</t>
  </si>
  <si>
    <t xml:space="preserve">______________ more effort is required to improve </t>
  </si>
  <si>
    <t>መቐለ, ኢትዮጵያ/Mekelle, Ethiopia</t>
  </si>
  <si>
    <t>Other Comments (if any)</t>
  </si>
  <si>
    <t>Number of Students</t>
  </si>
  <si>
    <t>First Quarter:</t>
  </si>
  <si>
    <t>Second Quarter:</t>
  </si>
  <si>
    <t>First Semester:</t>
  </si>
  <si>
    <t>Fourth Quarter:</t>
  </si>
  <si>
    <t>Second Semester:</t>
  </si>
  <si>
    <t>Yearly Average:</t>
  </si>
  <si>
    <t>Third Quarter:</t>
  </si>
  <si>
    <t>Academic Year</t>
  </si>
  <si>
    <t>Temporary Grade Report</t>
  </si>
  <si>
    <t>Sub-Head Title: GRF</t>
  </si>
  <si>
    <t>Sub-Head Title: Roster</t>
  </si>
  <si>
    <t>Head-Title: MIP</t>
  </si>
  <si>
    <t>Subject:</t>
  </si>
  <si>
    <t>ê</t>
  </si>
  <si>
    <t>é</t>
  </si>
  <si>
    <t>S</t>
  </si>
  <si>
    <t>SEMESTER-I</t>
  </si>
  <si>
    <t>TOTAL</t>
  </si>
  <si>
    <t>AVERAGE</t>
  </si>
  <si>
    <t>RANK</t>
  </si>
  <si>
    <t>STATUS</t>
  </si>
  <si>
    <t>IMPORTANT TAGS</t>
  </si>
  <si>
    <t>Limitation for Rosters Head-Title</t>
  </si>
  <si>
    <t>SEX</t>
  </si>
  <si>
    <t>Average Formula</t>
  </si>
  <si>
    <t>SUBJECT</t>
  </si>
  <si>
    <t>FORMULAS</t>
  </si>
  <si>
    <t>&lt;75</t>
  </si>
  <si>
    <t>&gt;=75</t>
  </si>
  <si>
    <t>&lt;85</t>
  </si>
  <si>
    <t>&gt;=85</t>
  </si>
  <si>
    <t>&lt;=100</t>
  </si>
  <si>
    <t>Signature</t>
  </si>
  <si>
    <t>&gt;=1</t>
  </si>
  <si>
    <t>è</t>
  </si>
  <si>
    <t>Subjects</t>
  </si>
  <si>
    <t xml:space="preserve">Subject Teacher's Name:      </t>
  </si>
  <si>
    <t>______________ has the ability to do better through more effort. 
                            Please give extra help at home.</t>
  </si>
  <si>
    <t>______________ has shown improvement this quarter.
                            Please help her/him to keep up the good work.</t>
  </si>
  <si>
    <t xml:space="preserve">Grade and Section: </t>
  </si>
  <si>
    <t>Semesters</t>
  </si>
  <si>
    <t>CONDACT</t>
  </si>
  <si>
    <t xml:space="preserve">Page: </t>
  </si>
  <si>
    <t>Name of Students</t>
  </si>
  <si>
    <t>Av</t>
  </si>
  <si>
    <t>Rnk</t>
  </si>
  <si>
    <t>LVL</t>
  </si>
  <si>
    <t>Home Room Teacher:</t>
  </si>
  <si>
    <t>Parent's/Guardian's:</t>
  </si>
  <si>
    <t xml:space="preserve"> </t>
  </si>
  <si>
    <t>SEMESTER-I AVERAGE STATISTICS</t>
  </si>
  <si>
    <t xml:space="preserve">  </t>
  </si>
  <si>
    <t>-</t>
  </si>
  <si>
    <t>MALE:</t>
  </si>
  <si>
    <t>FEMALE:</t>
  </si>
  <si>
    <t>TOTAL:</t>
  </si>
  <si>
    <t>PERCENTAG:</t>
  </si>
  <si>
    <r>
      <t>2</t>
    </r>
    <r>
      <rPr>
        <vertAlign val="superscript"/>
        <sz val="20"/>
        <color theme="1"/>
        <rFont val="Book Antiqua"/>
        <family val="1"/>
      </rPr>
      <t xml:space="preserve">nd </t>
    </r>
    <r>
      <rPr>
        <sz val="20"/>
        <color theme="1"/>
        <rFont val="Book Antiqua"/>
        <family val="1"/>
      </rPr>
      <t>Q</t>
    </r>
  </si>
  <si>
    <r>
      <t>3</t>
    </r>
    <r>
      <rPr>
        <vertAlign val="superscript"/>
        <sz val="20"/>
        <color theme="1"/>
        <rFont val="Book Antiqua"/>
        <family val="1"/>
      </rPr>
      <t>rd</t>
    </r>
    <r>
      <rPr>
        <sz val="20"/>
        <color theme="1"/>
        <rFont val="Book Antiqua"/>
        <family val="1"/>
      </rPr>
      <t xml:space="preserve"> Q</t>
    </r>
  </si>
  <si>
    <r>
      <t>4</t>
    </r>
    <r>
      <rPr>
        <vertAlign val="superscript"/>
        <sz val="20"/>
        <color theme="1"/>
        <rFont val="Book Antiqua"/>
        <family val="1"/>
      </rPr>
      <t>th</t>
    </r>
    <r>
      <rPr>
        <sz val="20"/>
        <color theme="1"/>
        <rFont val="Book Antiqua"/>
        <family val="1"/>
      </rPr>
      <t xml:space="preserve"> Q</t>
    </r>
  </si>
  <si>
    <r>
      <t>1</t>
    </r>
    <r>
      <rPr>
        <b/>
        <vertAlign val="superscript"/>
        <sz val="20"/>
        <color theme="1"/>
        <rFont val="Book Antiqua"/>
        <family val="1"/>
      </rPr>
      <t>st</t>
    </r>
    <r>
      <rPr>
        <b/>
        <sz val="20"/>
        <color theme="1"/>
        <rFont val="Book Antiqua"/>
        <family val="1"/>
      </rPr>
      <t xml:space="preserve"> Q</t>
    </r>
  </si>
  <si>
    <t>STUDENTS NAME</t>
  </si>
  <si>
    <t>First Semester  Average</t>
  </si>
  <si>
    <t>Third Quarter Out Of (100%)</t>
  </si>
  <si>
    <t>TEACHER'S NAME</t>
  </si>
  <si>
    <t>Home Room Teacher:_________________</t>
  </si>
  <si>
    <t>I</t>
  </si>
  <si>
    <t>K</t>
  </si>
  <si>
    <t>L</t>
  </si>
  <si>
    <t>O</t>
  </si>
  <si>
    <t>P</t>
  </si>
  <si>
    <t>First Semester Out Of (100%)</t>
  </si>
  <si>
    <t>Second Semester Out Of (100%)</t>
  </si>
  <si>
    <t>1st S</t>
  </si>
  <si>
    <t>2nd S</t>
  </si>
  <si>
    <t>2nd Semester</t>
  </si>
  <si>
    <t xml:space="preserve">Geography </t>
  </si>
  <si>
    <r>
      <t>1</t>
    </r>
    <r>
      <rPr>
        <vertAlign val="superscript"/>
        <sz val="26"/>
        <rFont val="Book Antiqua"/>
        <family val="1"/>
      </rPr>
      <t xml:space="preserve">st </t>
    </r>
    <r>
      <rPr>
        <sz val="26"/>
        <rFont val="Book Antiqua"/>
        <family val="1"/>
      </rPr>
      <t>SEMESTER</t>
    </r>
  </si>
  <si>
    <r>
      <t>2</t>
    </r>
    <r>
      <rPr>
        <vertAlign val="superscript"/>
        <sz val="26"/>
        <rFont val="Book Antiqua"/>
        <family val="1"/>
      </rPr>
      <t>nd</t>
    </r>
    <r>
      <rPr>
        <sz val="26"/>
        <rFont val="Book Antiqua"/>
        <family val="1"/>
      </rPr>
      <t xml:space="preserve"> SEMESTER</t>
    </r>
  </si>
  <si>
    <t>1st Semester</t>
  </si>
  <si>
    <r>
      <t>1</t>
    </r>
    <r>
      <rPr>
        <vertAlign val="superscript"/>
        <sz val="26"/>
        <rFont val="Book Antiqua"/>
        <family val="1"/>
      </rPr>
      <t>st SEMESTER</t>
    </r>
  </si>
  <si>
    <r>
      <t>1</t>
    </r>
    <r>
      <rPr>
        <vertAlign val="superscript"/>
        <sz val="12"/>
        <color theme="1"/>
        <rFont val="Book Antiqua"/>
        <family val="1"/>
      </rPr>
      <t>st</t>
    </r>
    <r>
      <rPr>
        <sz val="12"/>
        <color theme="1"/>
        <rFont val="Book Antiqua"/>
        <family val="1"/>
      </rPr>
      <t xml:space="preserve"> SEMESTER ROSTER</t>
    </r>
  </si>
  <si>
    <r>
      <t>2</t>
    </r>
    <r>
      <rPr>
        <vertAlign val="superscript"/>
        <sz val="12"/>
        <color theme="1"/>
        <rFont val="Book Antiqua"/>
        <family val="1"/>
      </rPr>
      <t>nd</t>
    </r>
    <r>
      <rPr>
        <sz val="12"/>
        <color theme="1"/>
        <rFont val="Book Antiqua"/>
        <family val="1"/>
      </rPr>
      <t xml:space="preserve"> SEMESTER ROSTER</t>
    </r>
  </si>
  <si>
    <r>
      <t>1</t>
    </r>
    <r>
      <rPr>
        <vertAlign val="superscript"/>
        <sz val="12"/>
        <color theme="1"/>
        <rFont val="Book Antiqua"/>
        <family val="1"/>
      </rPr>
      <t>st</t>
    </r>
    <r>
      <rPr>
        <sz val="12"/>
        <color theme="1"/>
        <rFont val="Book Antiqua"/>
        <family val="1"/>
      </rPr>
      <t xml:space="preserve"> SEMESTER RESULT STATISTICS</t>
    </r>
  </si>
  <si>
    <r>
      <t>2</t>
    </r>
    <r>
      <rPr>
        <vertAlign val="superscript"/>
        <sz val="12"/>
        <color theme="1"/>
        <rFont val="Book Antiqua"/>
        <family val="1"/>
      </rPr>
      <t>nd</t>
    </r>
    <r>
      <rPr>
        <sz val="12"/>
        <color theme="1"/>
        <rFont val="Book Antiqua"/>
        <family val="1"/>
      </rPr>
      <t xml:space="preserve"> SEMESTER RESULT STATISTICS</t>
    </r>
  </si>
  <si>
    <t>Physics</t>
  </si>
  <si>
    <t>Chemistry</t>
  </si>
  <si>
    <t>Biology</t>
  </si>
  <si>
    <t>History</t>
  </si>
  <si>
    <t>Citizenship</t>
  </si>
  <si>
    <t>Economics</t>
  </si>
  <si>
    <t>3rd Cycle</t>
  </si>
  <si>
    <t>ICT</t>
  </si>
  <si>
    <t xml:space="preserve">ኣካዳሚ ሸባ ሓፈሻዊ ካልኣይ ብርኪ ቤት ት/ቲ </t>
  </si>
  <si>
    <t>1st Sem</t>
  </si>
  <si>
    <t>2nd Sem</t>
  </si>
  <si>
    <r>
      <t>1</t>
    </r>
    <r>
      <rPr>
        <b/>
        <vertAlign val="superscript"/>
        <sz val="11"/>
        <color theme="1"/>
        <rFont val="Book Antiqua"/>
        <family val="1"/>
      </rPr>
      <t>st</t>
    </r>
    <r>
      <rPr>
        <b/>
        <sz val="11"/>
        <color theme="1"/>
        <rFont val="Book Antiqua"/>
        <family val="1"/>
      </rPr>
      <t xml:space="preserve"> Semister</t>
    </r>
  </si>
  <si>
    <t>HPE</t>
  </si>
  <si>
    <t>PRO</t>
  </si>
  <si>
    <t>YEARLY  AVERAGE ROSTER</t>
  </si>
  <si>
    <t>&gt;=55</t>
  </si>
  <si>
    <t>&lt;55</t>
  </si>
  <si>
    <t>2025/26 G.C</t>
  </si>
  <si>
    <t>2018 ዓ/ም</t>
  </si>
  <si>
    <t>Mr. Brhane Yohanes</t>
  </si>
  <si>
    <t>E</t>
  </si>
  <si>
    <t>G</t>
  </si>
  <si>
    <t>H</t>
  </si>
  <si>
    <t>Website : www.shuaa.eduu.et</t>
  </si>
  <si>
    <t>Website : www.shuaa.edu.et</t>
  </si>
  <si>
    <t>E-mail: infoshu@shuaa.edu.et</t>
  </si>
  <si>
    <t>Tel : +251-342-40-24-28</t>
  </si>
  <si>
    <t xml:space="preserve">History </t>
  </si>
  <si>
    <t xml:space="preserve">Economics </t>
  </si>
  <si>
    <t xml:space="preserve">Accounting and finance </t>
  </si>
  <si>
    <t xml:space="preserve">Teklay Haile </t>
  </si>
  <si>
    <t xml:space="preserve">Berhe Hagos </t>
  </si>
  <si>
    <t xml:space="preserve">Biniam Desta </t>
  </si>
  <si>
    <t xml:space="preserve">G/michael Kidane </t>
  </si>
  <si>
    <t xml:space="preserve">Kahsay G/medhin </t>
  </si>
  <si>
    <t xml:space="preserve">Hagos Redae </t>
  </si>
  <si>
    <t xml:space="preserve">Tadele Berhe </t>
  </si>
  <si>
    <t xml:space="preserve">Amanuel Hagos Tesfay </t>
  </si>
  <si>
    <t xml:space="preserve">Beamlak Sultan Weldegebriel </t>
  </si>
  <si>
    <t xml:space="preserve">Betelihim Kalayu Mamo </t>
  </si>
  <si>
    <t xml:space="preserve">Bethelhem Teklay Weldegerima </t>
  </si>
  <si>
    <t xml:space="preserve">Bilen Mesfin Taye </t>
  </si>
  <si>
    <t xml:space="preserve">Biruk Mulat Kiros </t>
  </si>
  <si>
    <t xml:space="preserve">Bruk Gebreabyezgi Gebreselassie </t>
  </si>
  <si>
    <t xml:space="preserve">Dagim Hagos Mehari </t>
  </si>
  <si>
    <t xml:space="preserve">Danait Alem Haile </t>
  </si>
  <si>
    <t xml:space="preserve">Daniel Alem Beyene </t>
  </si>
  <si>
    <t xml:space="preserve">Dawit Gebegziabher Teklay </t>
  </si>
  <si>
    <t xml:space="preserve">Ibrahim Ahmedin Ebrahim </t>
  </si>
  <si>
    <t xml:space="preserve">Eldana Tewelde Negash </t>
  </si>
  <si>
    <t xml:space="preserve">Elilta Asay Eyasu </t>
  </si>
  <si>
    <t xml:space="preserve">Emebet Haftay Gebremichael </t>
  </si>
  <si>
    <t xml:space="preserve">Ermiyas Gebremeskel Hailu </t>
  </si>
  <si>
    <t xml:space="preserve">Esrom Amanuel Tsegay </t>
  </si>
  <si>
    <t xml:space="preserve">Eyorsalem Afera Gebremedhin </t>
  </si>
  <si>
    <t xml:space="preserve">Fasil Alem Kahsay </t>
  </si>
  <si>
    <t xml:space="preserve">Hassen Abdelruhman Salih </t>
  </si>
  <si>
    <t xml:space="preserve">Heldana Mengstu Mebrahtu </t>
  </si>
  <si>
    <t xml:space="preserve">Hilina Aregawi Abrha </t>
  </si>
  <si>
    <t xml:space="preserve">Kaleab Haile Kahsay </t>
  </si>
  <si>
    <t xml:space="preserve">Kalkidan Haile Berhe </t>
  </si>
  <si>
    <t xml:space="preserve">Kidus Tadesse Yewegalet </t>
  </si>
  <si>
    <t xml:space="preserve">Lidiya Mulu Gebreegzabher </t>
  </si>
  <si>
    <t xml:space="preserve">Menkem Solomon Yihdego </t>
  </si>
  <si>
    <t xml:space="preserve">Mewael Semere Tewelde </t>
  </si>
  <si>
    <t xml:space="preserve">Mikiyas Engida Mesfin </t>
  </si>
  <si>
    <t xml:space="preserve">Nahom Gobezay Beyene </t>
  </si>
  <si>
    <t xml:space="preserve">Nebyu Dawit Tadesse </t>
  </si>
  <si>
    <t xml:space="preserve">Rahwa Luel Birhane </t>
  </si>
  <si>
    <t xml:space="preserve">Raniya Jemal Gidey </t>
  </si>
  <si>
    <t xml:space="preserve">Samrawit Weldeslassie Kidane </t>
  </si>
  <si>
    <t xml:space="preserve">Samson Tekle Belay </t>
  </si>
  <si>
    <t xml:space="preserve">Sinados Solomon Kiflehadera </t>
  </si>
  <si>
    <t xml:space="preserve">Yeabsira Rezene Gebrecherkos </t>
  </si>
  <si>
    <t xml:space="preserve">Yohannes Gebregergis Weldegebriel </t>
  </si>
  <si>
    <t xml:space="preserve">Yohanns Gebremedhin Aregawi </t>
  </si>
  <si>
    <t xml:space="preserve">Yonatan Mulu Araya </t>
  </si>
  <si>
    <t xml:space="preserve">Yordanos Weldeslassie Kidane </t>
  </si>
  <si>
    <t xml:space="preserve">Yosef Mesfin Hailemicheal </t>
  </si>
  <si>
    <t xml:space="preserve">Yudana Dawit Tsegay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</si>
</sst>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30"/>
      <color theme="1"/>
      <name val="Calibri"/>
      <family val="2"/>
      <scheme val="minor"/>
    </font>
    <font>
      <sz val="30"/>
      <color theme="1"/>
      <name val="Gill Sans MT"/>
      <family val="2"/>
    </font>
    <font>
      <b/>
      <sz val="30"/>
      <color theme="1"/>
      <name val="Gill Sans MT"/>
      <family val="2"/>
    </font>
    <font>
      <b/>
      <sz val="14"/>
      <color theme="1"/>
      <name val="Book Antiqua"/>
      <family val="1"/>
    </font>
    <font>
      <sz val="12"/>
      <color theme="1"/>
      <name val="Book Antiqua"/>
      <family val="1"/>
    </font>
    <font>
      <b/>
      <sz val="12"/>
      <color theme="1"/>
      <name val="Book Antiqua"/>
      <family val="1"/>
    </font>
    <font>
      <b/>
      <sz val="16"/>
      <color theme="1"/>
      <name val="Book Antiqua"/>
      <family val="1"/>
    </font>
    <font>
      <sz val="11"/>
      <color theme="1"/>
      <name val="Book Antiqua"/>
      <family val="1"/>
    </font>
    <font>
      <sz val="13"/>
      <color theme="1"/>
      <name val="Book Antiqua"/>
      <family val="1"/>
    </font>
    <font>
      <b/>
      <sz val="13"/>
      <color theme="1"/>
      <name val="Book Antiqua"/>
      <family val="1"/>
    </font>
    <font>
      <sz val="16"/>
      <color theme="1"/>
      <name val="Book Antiqua"/>
      <family val="1"/>
    </font>
    <font>
      <b/>
      <sz val="20"/>
      <color theme="1"/>
      <name val="Book Antiqua"/>
      <family val="1"/>
    </font>
    <font>
      <sz val="22"/>
      <color theme="1"/>
      <name val="Book Antiqua"/>
      <family val="1"/>
    </font>
    <font>
      <sz val="28"/>
      <color theme="1"/>
      <name val="Book Antiqua"/>
      <family val="1"/>
    </font>
    <font>
      <sz val="26"/>
      <color theme="1"/>
      <name val="Book Antiqua"/>
      <family val="1"/>
    </font>
    <font>
      <sz val="45"/>
      <color theme="1"/>
      <name val="Book Antiqua"/>
      <family val="1"/>
    </font>
    <font>
      <sz val="23"/>
      <color theme="1"/>
      <name val="Book Antiqua"/>
      <family val="1"/>
    </font>
    <font>
      <b/>
      <sz val="48"/>
      <color theme="1"/>
      <name val="Book Antiqua"/>
      <family val="1"/>
    </font>
    <font>
      <u/>
      <sz val="11"/>
      <color theme="10"/>
      <name val="Calibri"/>
      <family val="2"/>
      <scheme val="minor"/>
    </font>
    <font>
      <b/>
      <sz val="22"/>
      <name val="Book Antiqua"/>
      <family val="1"/>
    </font>
    <font>
      <b/>
      <sz val="11"/>
      <name val="Book Antiqua"/>
      <family val="1"/>
    </font>
    <font>
      <sz val="10"/>
      <color theme="1"/>
      <name val="Book Antiqua"/>
      <family val="1"/>
    </font>
    <font>
      <sz val="10.5"/>
      <color theme="1"/>
      <name val="Book Antiqua"/>
      <family val="1"/>
    </font>
    <font>
      <b/>
      <sz val="12.5"/>
      <color theme="1"/>
      <name val="Book Antiqua"/>
      <family val="1"/>
    </font>
    <font>
      <b/>
      <sz val="28"/>
      <color theme="1"/>
      <name val="Book Antiqua"/>
      <family val="1"/>
    </font>
    <font>
      <b/>
      <sz val="16"/>
      <name val="Book Antiqua"/>
      <family val="1"/>
    </font>
    <font>
      <b/>
      <sz val="20"/>
      <name val="Book Antiqua"/>
      <family val="1"/>
    </font>
    <font>
      <b/>
      <sz val="18"/>
      <name val="Book Antiqua"/>
      <family val="1"/>
    </font>
    <font>
      <sz val="30"/>
      <color theme="1"/>
      <name val="Book Antiqua"/>
      <family val="1"/>
    </font>
    <font>
      <b/>
      <sz val="30"/>
      <color theme="1"/>
      <name val="Book Antiqua"/>
      <family val="1"/>
    </font>
    <font>
      <sz val="75"/>
      <color theme="1"/>
      <name val="Book Antiqua"/>
      <family val="1"/>
    </font>
    <font>
      <b/>
      <sz val="90"/>
      <color theme="1"/>
      <name val="Book Antiqua"/>
      <family val="1"/>
    </font>
    <font>
      <sz val="60"/>
      <color theme="1"/>
      <name val="Book Antiqua"/>
      <family val="1"/>
    </font>
    <font>
      <b/>
      <sz val="70"/>
      <color theme="1"/>
      <name val="Book Antiqua"/>
      <family val="1"/>
    </font>
    <font>
      <sz val="50"/>
      <color theme="1"/>
      <name val="Book Antiqua"/>
      <family val="1"/>
    </font>
    <font>
      <sz val="100"/>
      <color theme="1"/>
      <name val="Book Antiqua"/>
      <family val="1"/>
    </font>
    <font>
      <b/>
      <sz val="45"/>
      <name val="Book Antiqua"/>
      <family val="1"/>
    </font>
    <font>
      <b/>
      <sz val="60"/>
      <name val="Book Antiqua"/>
      <family val="1"/>
    </font>
    <font>
      <b/>
      <sz val="48"/>
      <name val="Book Antiqua"/>
      <family val="1"/>
    </font>
    <font>
      <sz val="45"/>
      <name val="Book Antiqua"/>
      <family val="1"/>
    </font>
    <font>
      <sz val="48"/>
      <name val="Book Antiqua"/>
      <family val="1"/>
    </font>
    <font>
      <sz val="36"/>
      <color theme="1"/>
      <name val="Book Antiqua"/>
      <family val="1"/>
    </font>
    <font>
      <sz val="30"/>
      <name val="Book Antiqua"/>
      <family val="1"/>
    </font>
    <font>
      <sz val="38"/>
      <color theme="1"/>
      <name val="Book Antiqua"/>
      <family val="1"/>
    </font>
    <font>
      <b/>
      <sz val="55"/>
      <name val="Book Antiqua"/>
      <family val="1"/>
    </font>
    <font>
      <b/>
      <sz val="50"/>
      <name val="Book Antiqua"/>
      <family val="1"/>
    </font>
    <font>
      <sz val="50"/>
      <name val="Book Antiqua"/>
      <family val="1"/>
    </font>
    <font>
      <sz val="48"/>
      <color theme="1"/>
      <name val="Book Antiqua"/>
      <family val="1"/>
    </font>
    <font>
      <b/>
      <sz val="53"/>
      <color theme="1"/>
      <name val="Book Antiqua"/>
      <family val="1"/>
    </font>
    <font>
      <b/>
      <sz val="72"/>
      <color theme="1"/>
      <name val="Book Antiqua"/>
      <family val="1"/>
    </font>
    <font>
      <sz val="80"/>
      <color theme="1"/>
      <name val="Book Antiqua"/>
      <family val="1"/>
    </font>
    <font>
      <sz val="18"/>
      <color theme="1"/>
      <name val="Book Antiqua"/>
      <family val="1"/>
    </font>
    <font>
      <b/>
      <sz val="44"/>
      <color indexed="8"/>
      <name val="Book Antiqua"/>
      <family val="1"/>
    </font>
    <font>
      <sz val="90"/>
      <color theme="1"/>
      <name val="Book Antiqua"/>
      <family val="1"/>
    </font>
    <font>
      <sz val="20"/>
      <color theme="1"/>
      <name val="Book Antiqua"/>
      <family val="1"/>
    </font>
    <font>
      <i/>
      <sz val="48"/>
      <color theme="1"/>
      <name val="Book Antiqua"/>
      <family val="1"/>
    </font>
    <font>
      <i/>
      <sz val="36"/>
      <color theme="1"/>
      <name val="Book Antiqua"/>
      <family val="1"/>
    </font>
    <font>
      <i/>
      <sz val="30"/>
      <color theme="1"/>
      <name val="Book Antiqua"/>
      <family val="1"/>
    </font>
    <font>
      <b/>
      <i/>
      <sz val="48"/>
      <color theme="1"/>
      <name val="Book Antiqua"/>
      <family val="1"/>
    </font>
    <font>
      <i/>
      <sz val="16"/>
      <color theme="1"/>
      <name val="Book Antiqua"/>
      <family val="1"/>
    </font>
    <font>
      <i/>
      <sz val="20"/>
      <color theme="1"/>
      <name val="Book Antiqua"/>
      <family val="1"/>
    </font>
    <font>
      <i/>
      <sz val="28"/>
      <color theme="1"/>
      <name val="Book Antiqua"/>
      <family val="1"/>
    </font>
    <font>
      <b/>
      <sz val="45"/>
      <color theme="1"/>
      <name val="Book Antiqua"/>
      <family val="1"/>
    </font>
    <font>
      <b/>
      <sz val="36"/>
      <color theme="1"/>
      <name val="Book Antiqua"/>
      <family val="1"/>
    </font>
    <font>
      <i/>
      <sz val="24"/>
      <color theme="1"/>
      <name val="Book Antiqua"/>
      <family val="1"/>
    </font>
    <font>
      <sz val="48"/>
      <color theme="1"/>
      <name val="Geez Able"/>
      <family val="3"/>
    </font>
    <font>
      <b/>
      <sz val="48"/>
      <color theme="1"/>
      <name val="Adobe Jenson Pro Capt"/>
      <family val="1"/>
    </font>
    <font>
      <i/>
      <sz val="48"/>
      <color theme="1"/>
      <name val="Geez Able"/>
      <family val="3"/>
    </font>
    <font>
      <b/>
      <sz val="52"/>
      <color theme="1"/>
      <name val="Adobe Jenson Pro Capt"/>
      <family val="1"/>
    </font>
    <font>
      <sz val="10"/>
      <color theme="1"/>
      <name val="Bodoni Six ITC TT"/>
    </font>
    <font>
      <sz val="13"/>
      <color theme="1"/>
      <name val="Calibri"/>
      <family val="2"/>
      <scheme val="minor"/>
    </font>
    <font>
      <b/>
      <sz val="24"/>
      <color theme="1"/>
      <name val="Book Antiqua"/>
      <family val="1"/>
    </font>
    <font>
      <vertAlign val="superscript"/>
      <sz val="12"/>
      <color theme="1"/>
      <name val="Book Antiqua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5"/>
      <color theme="1"/>
      <name val="Book Antiqua"/>
      <family val="1"/>
    </font>
    <font>
      <u/>
      <sz val="72"/>
      <color rgb="FF92D050"/>
      <name val="Wingdings"/>
      <charset val="2"/>
    </font>
    <font>
      <u/>
      <sz val="50"/>
      <color rgb="FF92D050"/>
      <name val="Wingdings"/>
      <charset val="2"/>
    </font>
    <font>
      <sz val="72"/>
      <color rgb="FF92D050"/>
      <name val="Wingdings"/>
      <charset val="2"/>
    </font>
    <font>
      <b/>
      <sz val="22"/>
      <color theme="1"/>
      <name val="Book Antiqua"/>
      <family val="1"/>
    </font>
    <font>
      <b/>
      <sz val="11"/>
      <color theme="1"/>
      <name val="Book Antiqua"/>
      <family val="1"/>
    </font>
    <font>
      <b/>
      <sz val="27"/>
      <color theme="1"/>
      <name val="Book Antiqua"/>
      <family val="1"/>
    </font>
    <font>
      <sz val="11"/>
      <name val="Calibri"/>
      <family val="2"/>
      <scheme val="minor"/>
    </font>
    <font>
      <sz val="22"/>
      <name val="Book Antiqua"/>
      <family val="1"/>
    </font>
    <font>
      <sz val="28"/>
      <color theme="1"/>
      <name val="Gill Sans MT"/>
      <family val="2"/>
    </font>
    <font>
      <u/>
      <sz val="25"/>
      <color theme="1"/>
      <name val="Book Antiqua"/>
      <family val="1"/>
    </font>
    <font>
      <sz val="11"/>
      <name val="Book Antiqua"/>
      <family val="1"/>
    </font>
    <font>
      <sz val="11"/>
      <color rgb="FF000000"/>
      <name val="Book Antiqua"/>
      <family val="1"/>
    </font>
    <font>
      <b/>
      <sz val="10.5"/>
      <color theme="1"/>
      <name val="Book Antiqua"/>
      <family val="1"/>
    </font>
    <font>
      <b/>
      <sz val="34"/>
      <name val="Book Antiqua"/>
      <family val="1"/>
    </font>
    <font>
      <sz val="27"/>
      <name val="Book Antiqua"/>
      <family val="1"/>
    </font>
    <font>
      <sz val="26"/>
      <name val="Book Antiqua"/>
      <family val="1"/>
    </font>
    <font>
      <b/>
      <sz val="26"/>
      <name val="Book Antiqua"/>
      <family val="1"/>
    </font>
    <font>
      <vertAlign val="superscript"/>
      <sz val="26"/>
      <name val="Book Antiqua"/>
      <family val="1"/>
    </font>
    <font>
      <b/>
      <sz val="36"/>
      <name val="Book Antiqua"/>
      <family val="1"/>
    </font>
    <font>
      <b/>
      <sz val="28"/>
      <name val="Book Antiqua"/>
      <family val="1"/>
    </font>
    <font>
      <sz val="25"/>
      <name val="Book Antiqua"/>
      <family val="1"/>
    </font>
    <font>
      <sz val="25"/>
      <name val="Calibri"/>
      <family val="2"/>
      <scheme val="minor"/>
    </font>
    <font>
      <b/>
      <sz val="25"/>
      <name val="Book Antiqua"/>
      <family val="1"/>
    </font>
    <font>
      <sz val="24"/>
      <name val="Book Antiqua"/>
      <family val="1"/>
    </font>
    <font>
      <b/>
      <sz val="12"/>
      <name val="Book Antiqua"/>
      <family val="1"/>
    </font>
    <font>
      <sz val="12"/>
      <color theme="1"/>
      <name val="Tw Cen MT"/>
      <family val="2"/>
    </font>
    <font>
      <sz val="28"/>
      <color theme="1"/>
      <name val="Calibri"/>
      <family val="2"/>
      <scheme val="minor"/>
    </font>
    <font>
      <sz val="29"/>
      <color theme="1"/>
      <name val="Book Antiqua"/>
      <family val="1"/>
    </font>
    <font>
      <sz val="14"/>
      <color theme="1"/>
      <name val="Calibri"/>
      <family val="2"/>
      <scheme val="minor"/>
    </font>
    <font>
      <vertAlign val="superscript"/>
      <sz val="20"/>
      <color theme="1"/>
      <name val="Book Antiqua"/>
      <family val="1"/>
    </font>
    <font>
      <b/>
      <vertAlign val="superscript"/>
      <sz val="20"/>
      <color theme="1"/>
      <name val="Book Antiqua"/>
      <family val="1"/>
    </font>
    <font>
      <u/>
      <sz val="88"/>
      <color rgb="FF92D050"/>
      <name val="Wingdings"/>
      <charset val="2"/>
    </font>
    <font>
      <b/>
      <sz val="72"/>
      <color rgb="FF92D050"/>
      <name val="Wingdings"/>
      <charset val="2"/>
    </font>
    <font>
      <b/>
      <sz val="72"/>
      <color rgb="FF92D050"/>
      <name val="Calibri"/>
      <family val="2"/>
      <scheme val="minor"/>
    </font>
    <font>
      <b/>
      <sz val="22"/>
      <color theme="1"/>
      <name val="‘DragonForcE’"/>
    </font>
    <font>
      <sz val="22"/>
      <color theme="1"/>
      <name val="Calibri"/>
      <family val="2"/>
      <scheme val="minor"/>
    </font>
    <font>
      <b/>
      <sz val="18"/>
      <color theme="1"/>
      <name val="‘DragonForcE’"/>
    </font>
    <font>
      <sz val="18"/>
      <color theme="1"/>
      <name val="Calibri"/>
      <family val="2"/>
      <scheme val="minor"/>
    </font>
    <font>
      <sz val="14"/>
      <color theme="1"/>
      <name val="Book Antiqua"/>
      <family val="1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vertAlign val="superscript"/>
      <sz val="11"/>
      <color theme="1"/>
      <name val="Book Antiqua"/>
      <family val="1"/>
    </font>
    <font>
      <sz val="12"/>
      <color theme="1"/>
      <name val="Bookman Old Style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theme="2" tint="-0.2499465926084170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/>
      <right style="slantDashDot">
        <color indexed="64"/>
      </right>
      <top/>
      <bottom/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0" fillId="0" borderId="0" applyNumberFormat="0" applyFill="0" applyBorder="0" applyAlignment="0" applyProtection="0"/>
    <xf numFmtId="9" fontId="76" fillId="0" borderId="0" applyFont="0" applyFill="0" applyBorder="0" applyAlignment="0" applyProtection="0"/>
    <xf numFmtId="0" fontId="103" fillId="0" borderId="0"/>
  </cellStyleXfs>
  <cellXfs count="691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14" fillId="0" borderId="0" xfId="0" applyFont="1"/>
    <xf numFmtId="0" fontId="16" fillId="0" borderId="0" xfId="0" applyFont="1"/>
    <xf numFmtId="0" fontId="18" fillId="0" borderId="0" xfId="0" applyFont="1"/>
    <xf numFmtId="0" fontId="9" fillId="0" borderId="0" xfId="0" applyFont="1"/>
    <xf numFmtId="0" fontId="9" fillId="0" borderId="0" xfId="0" applyFont="1" applyAlignment="1">
      <alignment vertical="center"/>
    </xf>
    <xf numFmtId="0" fontId="23" fillId="0" borderId="0" xfId="1" applyFont="1" applyAlignment="1">
      <alignment horizontal="center"/>
    </xf>
    <xf numFmtId="0" fontId="22" fillId="0" borderId="0" xfId="1" applyFont="1" applyAlignment="1">
      <alignment vertical="center"/>
    </xf>
    <xf numFmtId="0" fontId="22" fillId="0" borderId="0" xfId="1" applyFont="1" applyAlignment="1">
      <alignment horizontal="center" vertical="center"/>
    </xf>
    <xf numFmtId="0" fontId="22" fillId="0" borderId="0" xfId="1" applyFont="1"/>
    <xf numFmtId="0" fontId="22" fillId="0" borderId="1" xfId="1" applyFont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30" fillId="0" borderId="0" xfId="0" applyFont="1"/>
    <xf numFmtId="0" fontId="31" fillId="0" borderId="0" xfId="0" applyFont="1"/>
    <xf numFmtId="1" fontId="30" fillId="0" borderId="0" xfId="0" applyNumberFormat="1" applyFont="1" applyAlignment="1">
      <alignment vertical="center"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textRotation="90" wrapText="1"/>
    </xf>
    <xf numFmtId="0" fontId="42" fillId="6" borderId="13" xfId="0" applyFont="1" applyFill="1" applyBorder="1" applyAlignment="1">
      <alignment horizontal="center" vertical="center" wrapText="1"/>
    </xf>
    <xf numFmtId="0" fontId="42" fillId="6" borderId="13" xfId="0" quotePrefix="1" applyFont="1" applyFill="1" applyBorder="1" applyAlignment="1">
      <alignment horizontal="center" vertical="center" wrapText="1"/>
    </xf>
    <xf numFmtId="0" fontId="43" fillId="0" borderId="1" xfId="0" applyFont="1" applyBorder="1" applyAlignment="1" applyProtection="1">
      <alignment horizontal="center" vertical="center"/>
      <protection hidden="1"/>
    </xf>
    <xf numFmtId="0" fontId="43" fillId="0" borderId="0" xfId="0" applyFont="1" applyAlignment="1" applyProtection="1">
      <alignment horizontal="center" vertical="center"/>
      <protection hidden="1"/>
    </xf>
    <xf numFmtId="0" fontId="30" fillId="0" borderId="1" xfId="0" applyFont="1" applyBorder="1" applyAlignment="1" applyProtection="1">
      <alignment horizontal="center"/>
      <protection hidden="1"/>
    </xf>
    <xf numFmtId="0" fontId="30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164" fontId="45" fillId="0" borderId="1" xfId="0" applyNumberFormat="1" applyFont="1" applyBorder="1" applyAlignment="1">
      <alignment horizontal="center" vertical="center"/>
    </xf>
    <xf numFmtId="164" fontId="45" fillId="4" borderId="1" xfId="0" applyNumberFormat="1" applyFont="1" applyFill="1" applyBorder="1" applyAlignment="1">
      <alignment horizontal="center" vertical="center"/>
    </xf>
    <xf numFmtId="2" fontId="30" fillId="0" borderId="0" xfId="0" applyNumberFormat="1" applyFont="1" applyAlignment="1">
      <alignment horizontal="center" vertical="center" textRotation="90" wrapText="1"/>
    </xf>
    <xf numFmtId="2" fontId="30" fillId="0" borderId="0" xfId="0" applyNumberFormat="1" applyFont="1" applyAlignment="1">
      <alignment horizontal="center" vertical="center" wrapText="1"/>
    </xf>
    <xf numFmtId="0" fontId="44" fillId="0" borderId="1" xfId="0" applyFont="1" applyBorder="1" applyAlignment="1" applyProtection="1">
      <alignment horizontal="center" vertical="center"/>
      <protection locked="0"/>
    </xf>
    <xf numFmtId="0" fontId="44" fillId="0" borderId="0" xfId="0" applyFont="1" applyAlignment="1">
      <alignment horizontal="center" vertical="center" wrapText="1"/>
    </xf>
    <xf numFmtId="1" fontId="30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top" wrapText="1"/>
    </xf>
    <xf numFmtId="1" fontId="45" fillId="0" borderId="1" xfId="0" applyNumberFormat="1" applyFont="1" applyBorder="1" applyAlignment="1">
      <alignment horizontal="center" vertical="center"/>
    </xf>
    <xf numFmtId="1" fontId="45" fillId="4" borderId="1" xfId="0" applyNumberFormat="1" applyFont="1" applyFill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 vertical="center"/>
    </xf>
    <xf numFmtId="1" fontId="41" fillId="0" borderId="1" xfId="0" applyNumberFormat="1" applyFont="1" applyBorder="1" applyAlignment="1">
      <alignment horizontal="center" vertical="center"/>
    </xf>
    <xf numFmtId="1" fontId="41" fillId="4" borderId="1" xfId="0" applyNumberFormat="1" applyFont="1" applyFill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/>
    </xf>
    <xf numFmtId="0" fontId="37" fillId="0" borderId="3" xfId="0" applyFont="1" applyBorder="1" applyAlignment="1">
      <alignment vertical="center" wrapText="1"/>
    </xf>
    <xf numFmtId="0" fontId="49" fillId="0" borderId="0" xfId="0" applyFont="1" applyAlignment="1">
      <alignment vertical="center"/>
    </xf>
    <xf numFmtId="49" fontId="44" fillId="0" borderId="0" xfId="0" applyNumberFormat="1" applyFont="1" applyAlignment="1">
      <alignment horizontal="center" vertical="center"/>
    </xf>
    <xf numFmtId="0" fontId="37" fillId="0" borderId="0" xfId="0" applyFont="1" applyAlignment="1">
      <alignment vertical="center" wrapText="1"/>
    </xf>
    <xf numFmtId="164" fontId="9" fillId="0" borderId="0" xfId="0" applyNumberFormat="1" applyFont="1"/>
    <xf numFmtId="0" fontId="19" fillId="0" borderId="0" xfId="0" applyFont="1" applyAlignment="1">
      <alignment horizontal="center" vertical="center"/>
    </xf>
    <xf numFmtId="0" fontId="4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49" fillId="0" borderId="0" xfId="0" applyFont="1" applyAlignment="1">
      <alignment vertical="center" wrapText="1"/>
    </xf>
    <xf numFmtId="0" fontId="53" fillId="0" borderId="0" xfId="0" applyFont="1" applyAlignment="1">
      <alignment vertical="center"/>
    </xf>
    <xf numFmtId="49" fontId="49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49" fillId="0" borderId="0" xfId="0" applyFont="1" applyAlignment="1" applyProtection="1">
      <alignment horizontal="center" vertical="center"/>
      <protection locked="0"/>
    </xf>
    <xf numFmtId="0" fontId="56" fillId="0" borderId="0" xfId="0" applyFont="1" applyAlignment="1">
      <alignment vertical="center"/>
    </xf>
    <xf numFmtId="0" fontId="53" fillId="0" borderId="5" xfId="0" applyFont="1" applyBorder="1" applyAlignment="1">
      <alignment vertical="center"/>
    </xf>
    <xf numFmtId="0" fontId="53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3" fillId="0" borderId="4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58" fillId="0" borderId="0" xfId="0" applyFont="1" applyAlignment="1">
      <alignment vertical="center" wrapText="1"/>
    </xf>
    <xf numFmtId="0" fontId="53" fillId="0" borderId="6" xfId="0" applyFont="1" applyBorder="1" applyAlignment="1">
      <alignment vertical="center"/>
    </xf>
    <xf numFmtId="0" fontId="59" fillId="0" borderId="0" xfId="0" applyFont="1" applyAlignment="1">
      <alignment vertical="top" wrapText="1"/>
    </xf>
    <xf numFmtId="0" fontId="61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center" wrapText="1"/>
    </xf>
    <xf numFmtId="0" fontId="58" fillId="0" borderId="0" xfId="0" applyFont="1" applyAlignment="1">
      <alignment vertical="center"/>
    </xf>
    <xf numFmtId="0" fontId="62" fillId="0" borderId="0" xfId="0" applyFont="1" applyAlignment="1">
      <alignment vertical="center" wrapText="1"/>
    </xf>
    <xf numFmtId="0" fontId="57" fillId="0" borderId="0" xfId="0" applyFont="1" applyAlignment="1">
      <alignment vertical="center" wrapText="1"/>
    </xf>
    <xf numFmtId="0" fontId="63" fillId="0" borderId="0" xfId="0" applyFont="1" applyAlignment="1">
      <alignment horizontal="left" vertical="center" wrapText="1"/>
    </xf>
    <xf numFmtId="0" fontId="9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43" fillId="0" borderId="8" xfId="0" applyFont="1" applyBorder="1" applyAlignment="1">
      <alignment vertical="center"/>
    </xf>
    <xf numFmtId="0" fontId="56" fillId="0" borderId="8" xfId="0" applyFont="1" applyBorder="1" applyAlignment="1">
      <alignment vertical="center" wrapText="1"/>
    </xf>
    <xf numFmtId="0" fontId="56" fillId="0" borderId="0" xfId="0" applyFont="1" applyAlignment="1">
      <alignment vertical="center" wrapText="1"/>
    </xf>
    <xf numFmtId="0" fontId="58" fillId="0" borderId="3" xfId="0" applyFont="1" applyBorder="1" applyAlignment="1">
      <alignment vertical="center" wrapText="1"/>
    </xf>
    <xf numFmtId="0" fontId="64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64" fillId="0" borderId="0" xfId="0" applyFont="1" applyAlignment="1">
      <alignment vertical="center" wrapText="1"/>
    </xf>
    <xf numFmtId="0" fontId="43" fillId="0" borderId="0" xfId="0" applyFont="1" applyAlignment="1">
      <alignment vertical="center" wrapText="1"/>
    </xf>
    <xf numFmtId="0" fontId="68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72" fillId="0" borderId="0" xfId="0" applyFont="1"/>
    <xf numFmtId="0" fontId="11" fillId="0" borderId="10" xfId="0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16" xfId="0" applyFont="1" applyBorder="1" applyAlignment="1" applyProtection="1">
      <alignment horizontal="left" vertical="center"/>
      <protection locked="0"/>
    </xf>
    <xf numFmtId="0" fontId="10" fillId="0" borderId="16" xfId="0" applyFont="1" applyBorder="1" applyAlignment="1">
      <alignment horizontal="left" vertical="center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1" xfId="0" applyFont="1" applyBorder="1" applyAlignment="1" applyProtection="1">
      <alignment vertical="center"/>
      <protection locked="0"/>
    </xf>
    <xf numFmtId="0" fontId="11" fillId="0" borderId="1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8" fillId="5" borderId="17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/>
    <xf numFmtId="0" fontId="75" fillId="0" borderId="0" xfId="0" applyFont="1"/>
    <xf numFmtId="0" fontId="77" fillId="9" borderId="1" xfId="0" applyFont="1" applyFill="1" applyBorder="1" applyAlignment="1">
      <alignment horizontal="center" vertical="center"/>
    </xf>
    <xf numFmtId="0" fontId="77" fillId="9" borderId="1" xfId="0" applyFont="1" applyFill="1" applyBorder="1" applyAlignment="1">
      <alignment vertical="center"/>
    </xf>
    <xf numFmtId="0" fontId="77" fillId="8" borderId="1" xfId="0" applyFont="1" applyFill="1" applyBorder="1" applyAlignment="1">
      <alignment horizontal="center" vertical="center"/>
    </xf>
    <xf numFmtId="0" fontId="77" fillId="8" borderId="1" xfId="0" applyFont="1" applyFill="1" applyBorder="1" applyAlignment="1">
      <alignment vertical="center"/>
    </xf>
    <xf numFmtId="0" fontId="77" fillId="0" borderId="0" xfId="0" applyFont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81" fillId="14" borderId="1" xfId="0" applyFont="1" applyFill="1" applyBorder="1" applyAlignment="1">
      <alignment horizontal="center" vertical="center"/>
    </xf>
    <xf numFmtId="0" fontId="81" fillId="10" borderId="1" xfId="0" applyFont="1" applyFill="1" applyBorder="1" applyAlignment="1">
      <alignment horizontal="center" vertical="center"/>
    </xf>
    <xf numFmtId="164" fontId="14" fillId="14" borderId="1" xfId="0" applyNumberFormat="1" applyFont="1" applyFill="1" applyBorder="1" applyAlignment="1">
      <alignment horizontal="center" vertical="center"/>
    </xf>
    <xf numFmtId="164" fontId="14" fillId="10" borderId="1" xfId="0" applyNumberFormat="1" applyFont="1" applyFill="1" applyBorder="1" applyAlignment="1">
      <alignment horizontal="center" vertical="center"/>
    </xf>
    <xf numFmtId="0" fontId="9" fillId="0" borderId="1" xfId="0" applyFont="1" applyBorder="1"/>
    <xf numFmtId="0" fontId="83" fillId="8" borderId="1" xfId="0" applyFont="1" applyFill="1" applyBorder="1" applyAlignment="1">
      <alignment horizontal="center" vertical="center"/>
    </xf>
    <xf numFmtId="164" fontId="77" fillId="9" borderId="1" xfId="0" applyNumberFormat="1" applyFont="1" applyFill="1" applyBorder="1" applyAlignment="1">
      <alignment horizontal="center" vertical="center"/>
    </xf>
    <xf numFmtId="0" fontId="84" fillId="0" borderId="0" xfId="0" applyFont="1"/>
    <xf numFmtId="164" fontId="85" fillId="13" borderId="1" xfId="0" applyNumberFormat="1" applyFont="1" applyFill="1" applyBorder="1" applyAlignment="1">
      <alignment horizontal="center" vertical="center"/>
    </xf>
    <xf numFmtId="164" fontId="77" fillId="8" borderId="1" xfId="0" applyNumberFormat="1" applyFont="1" applyFill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77" fillId="0" borderId="0" xfId="0" applyFont="1"/>
    <xf numFmtId="0" fontId="9" fillId="0" borderId="1" xfId="0" applyFont="1" applyBorder="1" applyAlignment="1">
      <alignment horizontal="center" vertical="center"/>
    </xf>
    <xf numFmtId="164" fontId="88" fillId="0" borderId="1" xfId="1" applyNumberFormat="1" applyFont="1" applyBorder="1" applyAlignment="1">
      <alignment horizontal="center" vertical="center"/>
    </xf>
    <xf numFmtId="164" fontId="88" fillId="6" borderId="1" xfId="1" applyNumberFormat="1" applyFont="1" applyFill="1" applyBorder="1" applyAlignment="1">
      <alignment horizontal="center" vertical="center"/>
    </xf>
    <xf numFmtId="1" fontId="88" fillId="6" borderId="1" xfId="1" applyNumberFormat="1" applyFont="1" applyFill="1" applyBorder="1" applyAlignment="1">
      <alignment horizontal="center" vertical="center"/>
    </xf>
    <xf numFmtId="0" fontId="88" fillId="8" borderId="1" xfId="1" applyFont="1" applyFill="1" applyBorder="1" applyAlignment="1">
      <alignment horizontal="center" vertical="center"/>
    </xf>
    <xf numFmtId="164" fontId="88" fillId="8" borderId="1" xfId="1" applyNumberFormat="1" applyFont="1" applyFill="1" applyBorder="1" applyAlignment="1">
      <alignment horizontal="center" vertical="center"/>
    </xf>
    <xf numFmtId="0" fontId="89" fillId="0" borderId="1" xfId="0" applyFont="1" applyBorder="1" applyAlignment="1">
      <alignment horizontal="center"/>
    </xf>
    <xf numFmtId="0" fontId="85" fillId="0" borderId="0" xfId="0" applyFont="1"/>
    <xf numFmtId="0" fontId="93" fillId="0" borderId="9" xfId="0" applyFont="1" applyBorder="1" applyAlignment="1">
      <alignment horizontal="right" vertical="center"/>
    </xf>
    <xf numFmtId="0" fontId="93" fillId="5" borderId="1" xfId="0" applyFont="1" applyFill="1" applyBorder="1" applyAlignment="1">
      <alignment horizontal="right" vertical="center"/>
    </xf>
    <xf numFmtId="0" fontId="93" fillId="0" borderId="0" xfId="0" applyFont="1" applyAlignment="1">
      <alignment horizontal="right" vertical="center"/>
    </xf>
    <xf numFmtId="0" fontId="93" fillId="0" borderId="1" xfId="0" applyFont="1" applyBorder="1" applyAlignment="1">
      <alignment horizontal="center" vertical="center"/>
    </xf>
    <xf numFmtId="9" fontId="97" fillId="5" borderId="1" xfId="3" applyFont="1" applyFill="1" applyBorder="1" applyAlignment="1" applyProtection="1">
      <alignment horizontal="center" vertical="center"/>
    </xf>
    <xf numFmtId="9" fontId="97" fillId="5" borderId="1" xfId="0" applyNumberFormat="1" applyFont="1" applyFill="1" applyBorder="1" applyAlignment="1">
      <alignment horizontal="center" vertical="center"/>
    </xf>
    <xf numFmtId="0" fontId="98" fillId="9" borderId="1" xfId="0" applyFont="1" applyFill="1" applyBorder="1" applyAlignment="1">
      <alignment horizontal="center" vertical="center"/>
    </xf>
    <xf numFmtId="0" fontId="98" fillId="9" borderId="1" xfId="0" applyFont="1" applyFill="1" applyBorder="1" applyAlignment="1">
      <alignment vertical="center"/>
    </xf>
    <xf numFmtId="0" fontId="98" fillId="8" borderId="1" xfId="0" applyFont="1" applyFill="1" applyBorder="1" applyAlignment="1">
      <alignment horizontal="center" vertical="center"/>
    </xf>
    <xf numFmtId="0" fontId="98" fillId="8" borderId="1" xfId="0" applyFont="1" applyFill="1" applyBorder="1" applyAlignment="1">
      <alignment vertical="center"/>
    </xf>
    <xf numFmtId="0" fontId="99" fillId="8" borderId="1" xfId="0" applyFont="1" applyFill="1" applyBorder="1"/>
    <xf numFmtId="0" fontId="82" fillId="16" borderId="1" xfId="0" applyFont="1" applyFill="1" applyBorder="1" applyAlignment="1">
      <alignment horizontal="center" vertical="center" textRotation="90" wrapText="1"/>
    </xf>
    <xf numFmtId="0" fontId="9" fillId="16" borderId="1" xfId="0" applyFont="1" applyFill="1" applyBorder="1" applyAlignment="1">
      <alignment horizontal="center" vertical="center"/>
    </xf>
    <xf numFmtId="0" fontId="24" fillId="0" borderId="0" xfId="0" applyFont="1"/>
    <xf numFmtId="0" fontId="24" fillId="9" borderId="1" xfId="0" applyFont="1" applyFill="1" applyBorder="1" applyAlignment="1">
      <alignment horizontal="center"/>
    </xf>
    <xf numFmtId="0" fontId="24" fillId="8" borderId="1" xfId="0" applyFont="1" applyFill="1" applyBorder="1" applyAlignment="1">
      <alignment horizontal="center"/>
    </xf>
    <xf numFmtId="0" fontId="24" fillId="9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164" fontId="24" fillId="9" borderId="1" xfId="0" applyNumberFormat="1" applyFont="1" applyFill="1" applyBorder="1" applyAlignment="1">
      <alignment horizontal="center" vertical="center"/>
    </xf>
    <xf numFmtId="164" fontId="24" fillId="8" borderId="1" xfId="0" applyNumberFormat="1" applyFont="1" applyFill="1" applyBorder="1" applyAlignment="1">
      <alignment horizontal="center" vertical="center"/>
    </xf>
    <xf numFmtId="164" fontId="100" fillId="5" borderId="1" xfId="0" applyNumberFormat="1" applyFont="1" applyFill="1" applyBorder="1" applyAlignment="1">
      <alignment horizontal="center"/>
    </xf>
    <xf numFmtId="164" fontId="100" fillId="11" borderId="1" xfId="0" applyNumberFormat="1" applyFont="1" applyFill="1" applyBorder="1" applyAlignment="1">
      <alignment horizontal="center"/>
    </xf>
    <xf numFmtId="164" fontId="100" fillId="11" borderId="9" xfId="0" applyNumberFormat="1" applyFont="1" applyFill="1" applyBorder="1" applyAlignment="1">
      <alignment horizontal="center"/>
    </xf>
    <xf numFmtId="0" fontId="23" fillId="0" borderId="3" xfId="0" applyFont="1" applyBorder="1"/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104" fillId="0" borderId="0" xfId="0" applyFont="1"/>
    <xf numFmtId="0" fontId="15" fillId="0" borderId="0" xfId="0" applyFont="1"/>
    <xf numFmtId="0" fontId="26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64" fontId="77" fillId="9" borderId="1" xfId="0" applyNumberFormat="1" applyFont="1" applyFill="1" applyBorder="1" applyAlignment="1">
      <alignment horizontal="right" vertical="center"/>
    </xf>
    <xf numFmtId="0" fontId="26" fillId="0" borderId="9" xfId="0" applyFont="1" applyBorder="1" applyAlignment="1">
      <alignment horizontal="right" vertical="center"/>
    </xf>
    <xf numFmtId="0" fontId="26" fillId="0" borderId="9" xfId="0" applyFont="1" applyBorder="1" applyAlignment="1">
      <alignment horizontal="center" vertical="center"/>
    </xf>
    <xf numFmtId="164" fontId="77" fillId="9" borderId="1" xfId="3" applyNumberFormat="1" applyFont="1" applyFill="1" applyBorder="1" applyAlignment="1">
      <alignment horizontal="center" vertical="center"/>
    </xf>
    <xf numFmtId="164" fontId="15" fillId="8" borderId="1" xfId="0" applyNumberFormat="1" applyFont="1" applyFill="1" applyBorder="1" applyAlignment="1">
      <alignment horizontal="center" vertical="center"/>
    </xf>
    <xf numFmtId="164" fontId="15" fillId="9" borderId="1" xfId="3" applyNumberFormat="1" applyFont="1" applyFill="1" applyBorder="1" applyAlignment="1">
      <alignment horizontal="center" vertical="center"/>
    </xf>
    <xf numFmtId="164" fontId="15" fillId="9" borderId="1" xfId="0" applyNumberFormat="1" applyFont="1" applyFill="1" applyBorder="1" applyAlignment="1">
      <alignment horizontal="center" vertical="center"/>
    </xf>
    <xf numFmtId="164" fontId="105" fillId="8" borderId="1" xfId="0" applyNumberFormat="1" applyFont="1" applyFill="1" applyBorder="1" applyAlignment="1">
      <alignment horizontal="center" vertical="center"/>
    </xf>
    <xf numFmtId="164" fontId="105" fillId="9" borderId="1" xfId="0" applyNumberFormat="1" applyFont="1" applyFill="1" applyBorder="1" applyAlignment="1">
      <alignment horizontal="right" vertical="center"/>
    </xf>
    <xf numFmtId="0" fontId="106" fillId="0" borderId="0" xfId="0" applyFont="1"/>
    <xf numFmtId="0" fontId="23" fillId="17" borderId="1" xfId="0" applyFont="1" applyFill="1" applyBorder="1"/>
    <xf numFmtId="164" fontId="23" fillId="17" borderId="1" xfId="0" applyNumberFormat="1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center" vertical="center"/>
    </xf>
    <xf numFmtId="0" fontId="23" fillId="18" borderId="1" xfId="0" applyFont="1" applyFill="1" applyBorder="1"/>
    <xf numFmtId="164" fontId="23" fillId="18" borderId="1" xfId="0" applyNumberFormat="1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82" fillId="9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4" fillId="9" borderId="1" xfId="0" applyFont="1" applyFill="1" applyBorder="1" applyAlignment="1">
      <alignment horizontal="left" vertical="center"/>
    </xf>
    <xf numFmtId="164" fontId="90" fillId="9" borderId="1" xfId="0" applyNumberFormat="1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left" vertical="center"/>
    </xf>
    <xf numFmtId="164" fontId="90" fillId="8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83" fillId="9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3" fillId="0" borderId="1" xfId="0" applyFont="1" applyBorder="1"/>
    <xf numFmtId="164" fontId="90" fillId="0" borderId="1" xfId="0" applyNumberFormat="1" applyFont="1" applyBorder="1" applyAlignment="1">
      <alignment horizontal="center" vertical="center"/>
    </xf>
    <xf numFmtId="0" fontId="77" fillId="0" borderId="0" xfId="0" applyFont="1" applyAlignment="1">
      <alignment horizontal="right" vertical="center"/>
    </xf>
    <xf numFmtId="0" fontId="77" fillId="0" borderId="2" xfId="0" applyFont="1" applyBorder="1" applyAlignment="1">
      <alignment horizontal="center" vertical="center"/>
    </xf>
    <xf numFmtId="0" fontId="77" fillId="0" borderId="0" xfId="0" applyFont="1" applyAlignment="1">
      <alignment horizontal="right"/>
    </xf>
    <xf numFmtId="0" fontId="87" fillId="0" borderId="2" xfId="0" applyFont="1" applyBorder="1" applyAlignment="1">
      <alignment horizontal="center"/>
    </xf>
    <xf numFmtId="0" fontId="115" fillId="0" borderId="0" xfId="0" applyFont="1"/>
    <xf numFmtId="0" fontId="114" fillId="0" borderId="0" xfId="0" applyFont="1" applyAlignment="1">
      <alignment horizontal="center" vertical="center"/>
    </xf>
    <xf numFmtId="0" fontId="116" fillId="0" borderId="0" xfId="0" applyFont="1"/>
    <xf numFmtId="0" fontId="117" fillId="0" borderId="0" xfId="0" applyFont="1" applyAlignment="1">
      <alignment vertical="center"/>
    </xf>
    <xf numFmtId="0" fontId="117" fillId="0" borderId="0" xfId="0" applyFont="1"/>
    <xf numFmtId="0" fontId="113" fillId="0" borderId="0" xfId="0" applyFont="1"/>
    <xf numFmtId="0" fontId="37" fillId="0" borderId="0" xfId="0" applyFont="1" applyAlignment="1">
      <alignment horizontal="center" vertical="center"/>
    </xf>
    <xf numFmtId="0" fontId="9" fillId="0" borderId="16" xfId="0" applyFont="1" applyBorder="1" applyAlignment="1" applyProtection="1">
      <alignment horizontal="left" vertical="center"/>
      <protection locked="0"/>
    </xf>
    <xf numFmtId="0" fontId="9" fillId="0" borderId="16" xfId="0" applyFont="1" applyBorder="1" applyAlignment="1">
      <alignment horizontal="left" vertical="center"/>
    </xf>
    <xf numFmtId="0" fontId="13" fillId="8" borderId="11" xfId="0" applyFont="1" applyFill="1" applyBorder="1" applyAlignment="1">
      <alignment horizontal="center" vertical="center"/>
    </xf>
    <xf numFmtId="0" fontId="13" fillId="8" borderId="20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 wrapText="1"/>
    </xf>
    <xf numFmtId="0" fontId="82" fillId="0" borderId="3" xfId="0" applyFont="1" applyBorder="1" applyAlignment="1">
      <alignment horizontal="center" vertical="center"/>
    </xf>
    <xf numFmtId="0" fontId="38" fillId="8" borderId="16" xfId="0" applyFont="1" applyFill="1" applyBorder="1" applyAlignment="1">
      <alignment horizontal="center" vertical="center"/>
    </xf>
    <xf numFmtId="0" fontId="38" fillId="8" borderId="16" xfId="0" applyFont="1" applyFill="1" applyBorder="1" applyAlignment="1">
      <alignment vertical="center"/>
    </xf>
    <xf numFmtId="0" fontId="38" fillId="8" borderId="12" xfId="0" applyFont="1" applyFill="1" applyBorder="1" applyAlignment="1">
      <alignment vertical="center"/>
    </xf>
    <xf numFmtId="164" fontId="45" fillId="0" borderId="16" xfId="0" applyNumberFormat="1" applyFont="1" applyBorder="1" applyAlignment="1">
      <alignment horizontal="center" vertical="center"/>
    </xf>
    <xf numFmtId="1" fontId="45" fillId="0" borderId="16" xfId="0" applyNumberFormat="1" applyFont="1" applyBorder="1" applyAlignment="1">
      <alignment horizontal="center" vertical="center"/>
    </xf>
    <xf numFmtId="1" fontId="17" fillId="0" borderId="16" xfId="0" applyNumberFormat="1" applyFont="1" applyBorder="1" applyAlignment="1">
      <alignment horizontal="center" vertical="center"/>
    </xf>
    <xf numFmtId="1" fontId="41" fillId="0" borderId="16" xfId="0" applyNumberFormat="1" applyFont="1" applyBorder="1" applyAlignment="1">
      <alignment horizontal="center" vertical="center"/>
    </xf>
    <xf numFmtId="1" fontId="17" fillId="0" borderId="16" xfId="0" applyNumberFormat="1" applyFont="1" applyBorder="1" applyAlignment="1">
      <alignment horizontal="center"/>
    </xf>
    <xf numFmtId="164" fontId="45" fillId="0" borderId="0" xfId="0" applyNumberFormat="1" applyFont="1" applyAlignment="1">
      <alignment horizontal="center" vertical="center"/>
    </xf>
    <xf numFmtId="1" fontId="45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" fontId="41" fillId="0" borderId="0" xfId="0" applyNumberFormat="1" applyFont="1" applyAlignment="1">
      <alignment horizontal="center" vertical="center"/>
    </xf>
    <xf numFmtId="0" fontId="99" fillId="19" borderId="1" xfId="0" applyFont="1" applyFill="1" applyBorder="1"/>
    <xf numFmtId="0" fontId="65" fillId="0" borderId="1" xfId="0" applyFont="1" applyBorder="1" applyAlignment="1">
      <alignment vertical="center"/>
    </xf>
    <xf numFmtId="0" fontId="83" fillId="0" borderId="1" xfId="0" applyFont="1" applyBorder="1" applyAlignment="1">
      <alignment vertical="center"/>
    </xf>
    <xf numFmtId="0" fontId="14" fillId="0" borderId="1" xfId="0" applyFont="1" applyBorder="1"/>
    <xf numFmtId="0" fontId="23" fillId="0" borderId="0" xfId="0" applyFont="1" applyAlignment="1">
      <alignment horizontal="right"/>
    </xf>
    <xf numFmtId="0" fontId="23" fillId="0" borderId="0" xfId="1" applyFont="1" applyAlignment="1">
      <alignment horizontal="right"/>
    </xf>
    <xf numFmtId="0" fontId="8" fillId="0" borderId="0" xfId="0" applyFont="1" applyAlignment="1">
      <alignment horizontal="center" vertical="center"/>
    </xf>
    <xf numFmtId="164" fontId="90" fillId="0" borderId="16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164" fontId="8" fillId="9" borderId="0" xfId="0" applyNumberFormat="1" applyFont="1" applyFill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90" fillId="0" borderId="0" xfId="0" applyNumberFormat="1" applyFont="1" applyAlignment="1">
      <alignment horizontal="center" vertical="center"/>
    </xf>
    <xf numFmtId="0" fontId="115" fillId="0" borderId="1" xfId="0" applyFont="1" applyBorder="1"/>
    <xf numFmtId="0" fontId="114" fillId="0" borderId="1" xfId="0" applyFont="1" applyBorder="1" applyAlignment="1">
      <alignment horizontal="center" vertical="center"/>
    </xf>
    <xf numFmtId="0" fontId="115" fillId="0" borderId="16" xfId="0" applyFont="1" applyBorder="1"/>
    <xf numFmtId="0" fontId="8" fillId="0" borderId="19" xfId="0" applyFont="1" applyBorder="1" applyAlignment="1">
      <alignment horizontal="center" vertical="center"/>
    </xf>
    <xf numFmtId="0" fontId="115" fillId="0" borderId="19" xfId="0" applyFont="1" applyBorder="1"/>
    <xf numFmtId="0" fontId="9" fillId="0" borderId="19" xfId="0" applyFont="1" applyBorder="1"/>
    <xf numFmtId="164" fontId="8" fillId="9" borderId="13" xfId="0" applyNumberFormat="1" applyFont="1" applyFill="1" applyBorder="1" applyAlignment="1">
      <alignment horizontal="center" vertical="center"/>
    </xf>
    <xf numFmtId="164" fontId="8" fillId="9" borderId="19" xfId="0" applyNumberFormat="1" applyFont="1" applyFill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64" fontId="90" fillId="0" borderId="19" xfId="0" applyNumberFormat="1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23" fillId="0" borderId="16" xfId="0" applyFont="1" applyBorder="1"/>
    <xf numFmtId="0" fontId="114" fillId="0" borderId="16" xfId="0" applyFont="1" applyBorder="1" applyAlignment="1">
      <alignment horizontal="center" vertical="center"/>
    </xf>
    <xf numFmtId="0" fontId="23" fillId="0" borderId="17" xfId="0" applyFont="1" applyBorder="1"/>
    <xf numFmtId="164" fontId="116" fillId="9" borderId="1" xfId="0" applyNumberFormat="1" applyFont="1" applyFill="1" applyBorder="1" applyAlignment="1">
      <alignment horizontal="center" vertical="center"/>
    </xf>
    <xf numFmtId="0" fontId="119" fillId="0" borderId="0" xfId="0" applyFont="1"/>
    <xf numFmtId="0" fontId="82" fillId="0" borderId="0" xfId="0" applyFont="1" applyAlignment="1">
      <alignment vertical="center"/>
    </xf>
    <xf numFmtId="0" fontId="121" fillId="0" borderId="1" xfId="0" applyFont="1" applyBorder="1"/>
    <xf numFmtId="0" fontId="121" fillId="0" borderId="1" xfId="0" applyFont="1" applyBorder="1" applyAlignment="1">
      <alignment horizontal="center"/>
    </xf>
    <xf numFmtId="0" fontId="121" fillId="0" borderId="1" xfId="0" applyFont="1" applyBorder="1" applyAlignment="1">
      <alignment horizontal="left" vertical="center"/>
    </xf>
    <xf numFmtId="0" fontId="121" fillId="0" borderId="1" xfId="0" applyFont="1" applyBorder="1" applyAlignment="1">
      <alignment vertical="center"/>
    </xf>
    <xf numFmtId="0" fontId="121" fillId="0" borderId="0" xfId="0" applyFont="1"/>
    <xf numFmtId="0" fontId="121" fillId="0" borderId="0" xfId="0" applyFont="1" applyAlignment="1">
      <alignment horizontal="center"/>
    </xf>
    <xf numFmtId="0" fontId="72" fillId="0" borderId="1" xfId="0" applyFont="1" applyBorder="1"/>
    <xf numFmtId="0" fontId="72" fillId="0" borderId="1" xfId="0" applyFont="1" applyBorder="1" applyAlignment="1">
      <alignment vertical="center"/>
    </xf>
    <xf numFmtId="0" fontId="9" fillId="20" borderId="0" xfId="0" applyFont="1" applyFill="1"/>
    <xf numFmtId="164" fontId="5" fillId="20" borderId="0" xfId="0" applyNumberFormat="1" applyFont="1" applyFill="1" applyAlignment="1">
      <alignment horizontal="center" vertical="center"/>
    </xf>
    <xf numFmtId="164" fontId="5" fillId="20" borderId="19" xfId="0" applyNumberFormat="1" applyFont="1" applyFill="1" applyBorder="1" applyAlignment="1">
      <alignment horizontal="center" vertical="center"/>
    </xf>
    <xf numFmtId="9" fontId="25" fillId="20" borderId="0" xfId="0" applyNumberFormat="1" applyFont="1" applyFill="1" applyAlignment="1">
      <alignment horizontal="center" vertical="center"/>
    </xf>
    <xf numFmtId="9" fontId="25" fillId="20" borderId="19" xfId="0" applyNumberFormat="1" applyFont="1" applyFill="1" applyBorder="1" applyAlignment="1">
      <alignment horizontal="center" vertical="center"/>
    </xf>
    <xf numFmtId="0" fontId="25" fillId="20" borderId="0" xfId="0" applyFont="1" applyFill="1" applyAlignment="1">
      <alignment horizontal="center" vertical="center"/>
    </xf>
    <xf numFmtId="0" fontId="25" fillId="20" borderId="19" xfId="0" applyFont="1" applyFill="1" applyBorder="1" applyAlignment="1">
      <alignment horizontal="center" vertical="center"/>
    </xf>
    <xf numFmtId="0" fontId="24" fillId="20" borderId="1" xfId="0" applyFont="1" applyFill="1" applyBorder="1" applyAlignment="1">
      <alignment horizontal="center" vertical="center"/>
    </xf>
    <xf numFmtId="0" fontId="23" fillId="20" borderId="1" xfId="0" applyFont="1" applyFill="1" applyBorder="1"/>
    <xf numFmtId="164" fontId="90" fillId="20" borderId="1" xfId="0" applyNumberFormat="1" applyFont="1" applyFill="1" applyBorder="1" applyAlignment="1">
      <alignment horizontal="center" vertical="center"/>
    </xf>
    <xf numFmtId="164" fontId="90" fillId="20" borderId="16" xfId="0" applyNumberFormat="1" applyFont="1" applyFill="1" applyBorder="1" applyAlignment="1">
      <alignment horizontal="center" vertical="center"/>
    </xf>
    <xf numFmtId="164" fontId="90" fillId="20" borderId="0" xfId="0" applyNumberFormat="1" applyFont="1" applyFill="1" applyAlignment="1">
      <alignment horizontal="center" vertical="center"/>
    </xf>
    <xf numFmtId="164" fontId="90" fillId="20" borderId="19" xfId="0" applyNumberFormat="1" applyFont="1" applyFill="1" applyBorder="1" applyAlignment="1">
      <alignment horizontal="center" vertical="center"/>
    </xf>
    <xf numFmtId="0" fontId="23" fillId="20" borderId="16" xfId="0" applyFont="1" applyFill="1" applyBorder="1"/>
    <xf numFmtId="0" fontId="23" fillId="20" borderId="17" xfId="0" applyFont="1" applyFill="1" applyBorder="1"/>
    <xf numFmtId="0" fontId="24" fillId="20" borderId="17" xfId="0" applyFont="1" applyFill="1" applyBorder="1" applyAlignment="1">
      <alignment horizontal="center" vertical="center"/>
    </xf>
    <xf numFmtId="0" fontId="10" fillId="20" borderId="0" xfId="0" applyFont="1" applyFill="1"/>
    <xf numFmtId="0" fontId="11" fillId="20" borderId="0" xfId="0" applyFont="1" applyFill="1" applyAlignment="1">
      <alignment horizontal="center" vertical="center"/>
    </xf>
    <xf numFmtId="0" fontId="11" fillId="20" borderId="19" xfId="0" applyFont="1" applyFill="1" applyBorder="1" applyAlignment="1">
      <alignment horizontal="center" vertical="center"/>
    </xf>
    <xf numFmtId="0" fontId="8" fillId="20" borderId="0" xfId="0" applyFont="1" applyFill="1" applyAlignment="1">
      <alignment horizontal="center" vertical="center"/>
    </xf>
    <xf numFmtId="0" fontId="117" fillId="20" borderId="0" xfId="0" applyFont="1" applyFill="1" applyAlignment="1">
      <alignment vertical="center"/>
    </xf>
    <xf numFmtId="0" fontId="8" fillId="20" borderId="19" xfId="0" applyFont="1" applyFill="1" applyBorder="1" applyAlignment="1">
      <alignment horizontal="center" vertical="center"/>
    </xf>
    <xf numFmtId="0" fontId="112" fillId="20" borderId="0" xfId="0" applyFont="1" applyFill="1" applyAlignment="1">
      <alignment horizontal="center" vertical="center"/>
    </xf>
    <xf numFmtId="0" fontId="113" fillId="20" borderId="0" xfId="0" applyFont="1" applyFill="1"/>
    <xf numFmtId="0" fontId="113" fillId="20" borderId="1" xfId="0" applyFont="1" applyFill="1" applyBorder="1"/>
    <xf numFmtId="0" fontId="112" fillId="20" borderId="1" xfId="0" applyFont="1" applyFill="1" applyBorder="1" applyAlignment="1">
      <alignment horizontal="center" vertical="center"/>
    </xf>
    <xf numFmtId="0" fontId="113" fillId="20" borderId="16" xfId="0" applyFont="1" applyFill="1" applyBorder="1"/>
    <xf numFmtId="0" fontId="113" fillId="20" borderId="19" xfId="0" applyFont="1" applyFill="1" applyBorder="1"/>
    <xf numFmtId="0" fontId="112" fillId="20" borderId="16" xfId="0" applyFont="1" applyFill="1" applyBorder="1" applyAlignment="1">
      <alignment horizontal="center" vertical="center"/>
    </xf>
    <xf numFmtId="0" fontId="7" fillId="12" borderId="16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vertical="center"/>
    </xf>
    <xf numFmtId="0" fontId="9" fillId="0" borderId="0" xfId="0" applyFont="1" applyAlignment="1" applyProtection="1">
      <alignment horizontal="left" vertical="center"/>
      <protection locked="0"/>
    </xf>
    <xf numFmtId="0" fontId="6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right" vertical="center"/>
    </xf>
    <xf numFmtId="0" fontId="6" fillId="0" borderId="18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0" borderId="1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3" fillId="10" borderId="10" xfId="0" applyFont="1" applyFill="1" applyBorder="1" applyAlignment="1">
      <alignment horizontal="center" vertical="center"/>
    </xf>
    <xf numFmtId="0" fontId="73" fillId="10" borderId="0" xfId="0" applyFont="1" applyFill="1" applyAlignment="1">
      <alignment horizontal="center" vertical="center"/>
    </xf>
    <xf numFmtId="0" fontId="73" fillId="10" borderId="1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3" fillId="8" borderId="18" xfId="0" applyFont="1" applyFill="1" applyBorder="1" applyAlignment="1">
      <alignment horizontal="center" vertical="center"/>
    </xf>
    <xf numFmtId="0" fontId="13" fillId="8" borderId="20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82" fillId="0" borderId="16" xfId="0" applyFont="1" applyBorder="1" applyAlignment="1">
      <alignment horizontal="center" vertical="center"/>
    </xf>
    <xf numFmtId="0" fontId="82" fillId="0" borderId="12" xfId="0" applyFont="1" applyBorder="1" applyAlignment="1">
      <alignment horizontal="center" vertical="center"/>
    </xf>
    <xf numFmtId="0" fontId="82" fillId="0" borderId="17" xfId="0" applyFont="1" applyBorder="1" applyAlignment="1">
      <alignment horizontal="center" vertical="center"/>
    </xf>
    <xf numFmtId="0" fontId="109" fillId="0" borderId="10" xfId="2" applyFont="1" applyBorder="1" applyAlignment="1">
      <alignment horizontal="center" vertical="center"/>
    </xf>
    <xf numFmtId="0" fontId="110" fillId="0" borderId="19" xfId="2" applyFont="1" applyBorder="1" applyAlignment="1">
      <alignment horizontal="center" vertical="center"/>
    </xf>
    <xf numFmtId="0" fontId="111" fillId="0" borderId="19" xfId="2" applyFont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80" fillId="0" borderId="0" xfId="2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9" fillId="0" borderId="10" xfId="2" applyFont="1" applyBorder="1" applyAlignment="1">
      <alignment horizontal="center" vertical="center"/>
    </xf>
    <xf numFmtId="0" fontId="79" fillId="0" borderId="0" xfId="2" applyFont="1" applyAlignment="1">
      <alignment horizontal="center" vertical="center"/>
    </xf>
    <xf numFmtId="0" fontId="80" fillId="0" borderId="10" xfId="2" applyFont="1" applyBorder="1" applyAlignment="1">
      <alignment horizontal="center" vertical="center"/>
    </xf>
    <xf numFmtId="0" fontId="101" fillId="0" borderId="0" xfId="0" applyFont="1" applyAlignment="1">
      <alignment horizontal="right" vertical="center"/>
    </xf>
    <xf numFmtId="0" fontId="101" fillId="0" borderId="12" xfId="0" applyFont="1" applyBorder="1" applyAlignment="1">
      <alignment horizontal="center" vertical="center"/>
    </xf>
    <xf numFmtId="0" fontId="78" fillId="0" borderId="10" xfId="2" applyFont="1" applyBorder="1" applyAlignment="1">
      <alignment horizontal="center" vertical="center"/>
    </xf>
    <xf numFmtId="0" fontId="78" fillId="0" borderId="0" xfId="2" applyFont="1" applyBorder="1" applyAlignment="1">
      <alignment horizontal="center" vertical="center"/>
    </xf>
    <xf numFmtId="0" fontId="101" fillId="0" borderId="2" xfId="0" applyFont="1" applyBorder="1" applyAlignment="1">
      <alignment horizontal="center" vertical="center"/>
    </xf>
    <xf numFmtId="0" fontId="47" fillId="5" borderId="11" xfId="0" applyFont="1" applyFill="1" applyBorder="1" applyAlignment="1">
      <alignment horizontal="center" vertical="center"/>
    </xf>
    <xf numFmtId="0" fontId="47" fillId="5" borderId="3" xfId="0" applyFont="1" applyFill="1" applyBorder="1" applyAlignment="1">
      <alignment horizontal="center" vertical="center"/>
    </xf>
    <xf numFmtId="0" fontId="47" fillId="5" borderId="18" xfId="0" applyFont="1" applyFill="1" applyBorder="1" applyAlignment="1">
      <alignment horizontal="center" vertical="center"/>
    </xf>
    <xf numFmtId="0" fontId="47" fillId="5" borderId="10" xfId="0" applyFont="1" applyFill="1" applyBorder="1" applyAlignment="1">
      <alignment horizontal="center" vertical="center"/>
    </xf>
    <xf numFmtId="0" fontId="47" fillId="5" borderId="0" xfId="0" applyFont="1" applyFill="1" applyAlignment="1">
      <alignment horizontal="center" vertical="center"/>
    </xf>
    <xf numFmtId="0" fontId="47" fillId="5" borderId="14" xfId="0" applyFont="1" applyFill="1" applyBorder="1" applyAlignment="1">
      <alignment horizontal="center" vertical="center"/>
    </xf>
    <xf numFmtId="0" fontId="91" fillId="5" borderId="10" xfId="0" applyFont="1" applyFill="1" applyBorder="1" applyAlignment="1">
      <alignment horizontal="center" vertical="center"/>
    </xf>
    <xf numFmtId="0" fontId="91" fillId="5" borderId="0" xfId="0" applyFont="1" applyFill="1" applyAlignment="1">
      <alignment horizontal="center" vertical="center"/>
    </xf>
    <xf numFmtId="0" fontId="91" fillId="5" borderId="14" xfId="0" applyFont="1" applyFill="1" applyBorder="1" applyAlignment="1">
      <alignment horizontal="center" vertical="center"/>
    </xf>
    <xf numFmtId="0" fontId="91" fillId="5" borderId="20" xfId="0" applyFont="1" applyFill="1" applyBorder="1" applyAlignment="1">
      <alignment horizontal="center" vertical="center"/>
    </xf>
    <xf numFmtId="0" fontId="91" fillId="5" borderId="2" xfId="0" applyFont="1" applyFill="1" applyBorder="1" applyAlignment="1">
      <alignment horizontal="center" vertical="center"/>
    </xf>
    <xf numFmtId="0" fontId="91" fillId="5" borderId="15" xfId="0" applyFont="1" applyFill="1" applyBorder="1" applyAlignment="1">
      <alignment horizontal="center" vertical="center"/>
    </xf>
    <xf numFmtId="0" fontId="92" fillId="0" borderId="3" xfId="0" applyFont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2" fontId="94" fillId="0" borderId="16" xfId="0" applyNumberFormat="1" applyFont="1" applyBorder="1" applyAlignment="1">
      <alignment horizontal="center" vertical="center"/>
    </xf>
    <xf numFmtId="2" fontId="94" fillId="0" borderId="17" xfId="0" applyNumberFormat="1" applyFont="1" applyBorder="1" applyAlignment="1">
      <alignment horizontal="center" vertical="center"/>
    </xf>
    <xf numFmtId="0" fontId="94" fillId="5" borderId="16" xfId="0" applyFont="1" applyFill="1" applyBorder="1" applyAlignment="1">
      <alignment horizontal="center" vertical="center"/>
    </xf>
    <xf numFmtId="0" fontId="94" fillId="5" borderId="17" xfId="0" applyFont="1" applyFill="1" applyBorder="1" applyAlignment="1">
      <alignment horizontal="center" vertical="center"/>
    </xf>
    <xf numFmtId="0" fontId="93" fillId="0" borderId="16" xfId="0" applyFont="1" applyBorder="1" applyAlignment="1">
      <alignment horizontal="center" vertical="center"/>
    </xf>
    <xf numFmtId="0" fontId="93" fillId="0" borderId="17" xfId="0" applyFont="1" applyBorder="1" applyAlignment="1">
      <alignment horizontal="center" vertical="center"/>
    </xf>
    <xf numFmtId="0" fontId="96" fillId="5" borderId="13" xfId="0" applyFont="1" applyFill="1" applyBorder="1" applyAlignment="1">
      <alignment horizontal="center" vertical="center"/>
    </xf>
    <xf numFmtId="0" fontId="96" fillId="5" borderId="9" xfId="0" applyFont="1" applyFill="1" applyBorder="1" applyAlignment="1">
      <alignment horizontal="center" vertical="center"/>
    </xf>
    <xf numFmtId="0" fontId="97" fillId="5" borderId="16" xfId="0" applyFont="1" applyFill="1" applyBorder="1" applyAlignment="1">
      <alignment horizontal="center" vertical="center"/>
    </xf>
    <xf numFmtId="0" fontId="97" fillId="5" borderId="12" xfId="0" applyFont="1" applyFill="1" applyBorder="1" applyAlignment="1">
      <alignment horizontal="center" vertical="center"/>
    </xf>
    <xf numFmtId="0" fontId="97" fillId="5" borderId="17" xfId="0" applyFont="1" applyFill="1" applyBorder="1" applyAlignment="1">
      <alignment horizontal="center" vertical="center"/>
    </xf>
    <xf numFmtId="0" fontId="19" fillId="8" borderId="11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19" fillId="8" borderId="14" xfId="0" applyFont="1" applyFill="1" applyBorder="1" applyAlignment="1">
      <alignment horizontal="center" vertical="center"/>
    </xf>
    <xf numFmtId="0" fontId="19" fillId="8" borderId="20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19" fillId="8" borderId="15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87" fillId="0" borderId="2" xfId="0" applyFont="1" applyBorder="1" applyAlignment="1">
      <alignment horizontal="center"/>
    </xf>
    <xf numFmtId="0" fontId="77" fillId="0" borderId="0" xfId="0" applyFont="1" applyAlignment="1">
      <alignment horizontal="right"/>
    </xf>
    <xf numFmtId="0" fontId="77" fillId="0" borderId="2" xfId="0" applyFont="1" applyBorder="1" applyAlignment="1">
      <alignment horizontal="center" vertical="center"/>
    </xf>
    <xf numFmtId="0" fontId="77" fillId="0" borderId="0" xfId="0" applyFont="1" applyAlignment="1">
      <alignment horizontal="right" vertical="center"/>
    </xf>
    <xf numFmtId="0" fontId="83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29" xfId="0" applyFont="1" applyBorder="1" applyAlignment="1">
      <alignment horizontal="center"/>
    </xf>
    <xf numFmtId="0" fontId="82" fillId="0" borderId="0" xfId="0" applyFont="1" applyAlignment="1">
      <alignment horizontal="center"/>
    </xf>
    <xf numFmtId="0" fontId="82" fillId="0" borderId="28" xfId="0" applyFont="1" applyBorder="1" applyAlignment="1">
      <alignment horizontal="center"/>
    </xf>
    <xf numFmtId="0" fontId="82" fillId="0" borderId="0" xfId="0" applyFont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7" fillId="0" borderId="2" xfId="0" applyFont="1" applyBorder="1" applyAlignment="1">
      <alignment horizontal="left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8" fillId="15" borderId="2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24" fillId="0" borderId="27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right"/>
    </xf>
    <xf numFmtId="0" fontId="71" fillId="0" borderId="12" xfId="1" applyFont="1" applyBorder="1" applyAlignment="1">
      <alignment horizontal="center"/>
    </xf>
    <xf numFmtId="0" fontId="23" fillId="0" borderId="0" xfId="0" applyFont="1" applyAlignment="1">
      <alignment horizontal="right"/>
    </xf>
    <xf numFmtId="0" fontId="23" fillId="0" borderId="12" xfId="1" applyFont="1" applyBorder="1" applyAlignment="1">
      <alignment horizontal="center"/>
    </xf>
    <xf numFmtId="0" fontId="22" fillId="0" borderId="1" xfId="1" applyFont="1" applyBorder="1" applyAlignment="1">
      <alignment horizontal="center" vertical="center"/>
    </xf>
    <xf numFmtId="0" fontId="102" fillId="8" borderId="1" xfId="1" applyFont="1" applyFill="1" applyBorder="1" applyAlignment="1">
      <alignment horizontal="center" vertical="center" textRotation="90"/>
    </xf>
    <xf numFmtId="0" fontId="22" fillId="10" borderId="16" xfId="1" applyFont="1" applyFill="1" applyBorder="1" applyAlignment="1">
      <alignment horizontal="center" vertical="center"/>
    </xf>
    <xf numFmtId="0" fontId="9" fillId="10" borderId="12" xfId="0" applyFont="1" applyFill="1" applyBorder="1"/>
    <xf numFmtId="0" fontId="9" fillId="10" borderId="17" xfId="0" applyFont="1" applyFill="1" applyBorder="1"/>
    <xf numFmtId="164" fontId="102" fillId="8" borderId="1" xfId="1" applyNumberFormat="1" applyFont="1" applyFill="1" applyBorder="1" applyAlignment="1">
      <alignment horizontal="center" vertical="center" textRotation="90"/>
    </xf>
    <xf numFmtId="0" fontId="23" fillId="0" borderId="3" xfId="1" applyFont="1" applyBorder="1" applyAlignment="1">
      <alignment horizontal="right"/>
    </xf>
    <xf numFmtId="0" fontId="23" fillId="0" borderId="0" xfId="1" applyFont="1" applyAlignment="1">
      <alignment horizontal="right"/>
    </xf>
    <xf numFmtId="0" fontId="28" fillId="10" borderId="0" xfId="1" applyFont="1" applyFill="1" applyAlignment="1">
      <alignment horizontal="center" vertical="center"/>
    </xf>
    <xf numFmtId="0" fontId="29" fillId="8" borderId="3" xfId="1" applyFont="1" applyFill="1" applyBorder="1" applyAlignment="1">
      <alignment horizontal="center" vertical="center"/>
    </xf>
    <xf numFmtId="0" fontId="22" fillId="0" borderId="0" xfId="1" applyFont="1" applyAlignment="1">
      <alignment horizontal="right"/>
    </xf>
    <xf numFmtId="0" fontId="22" fillId="10" borderId="12" xfId="1" applyFont="1" applyFill="1" applyBorder="1" applyAlignment="1">
      <alignment horizontal="center" vertical="center"/>
    </xf>
    <xf numFmtId="0" fontId="22" fillId="10" borderId="17" xfId="1" applyFont="1" applyFill="1" applyBorder="1" applyAlignment="1">
      <alignment horizontal="center" vertical="center"/>
    </xf>
    <xf numFmtId="0" fontId="22" fillId="8" borderId="1" xfId="1" applyFont="1" applyFill="1" applyBorder="1" applyAlignment="1">
      <alignment horizontal="center" vertical="center" textRotation="45"/>
    </xf>
    <xf numFmtId="0" fontId="27" fillId="8" borderId="1" xfId="1" applyFont="1" applyFill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164" fontId="37" fillId="6" borderId="0" xfId="0" applyNumberFormat="1" applyFont="1" applyFill="1" applyAlignment="1">
      <alignment horizontal="center" vertical="center"/>
    </xf>
    <xf numFmtId="0" fontId="41" fillId="4" borderId="1" xfId="0" applyFont="1" applyFill="1" applyBorder="1" applyAlignment="1">
      <alignment horizontal="center" vertical="center" textRotation="90" wrapText="1"/>
    </xf>
    <xf numFmtId="0" fontId="17" fillId="0" borderId="11" xfId="0" applyFont="1" applyBorder="1" applyAlignment="1">
      <alignment horizontal="center" vertical="center" textRotation="90" wrapText="1"/>
    </xf>
    <xf numFmtId="0" fontId="17" fillId="0" borderId="10" xfId="0" applyFont="1" applyBorder="1" applyAlignment="1">
      <alignment horizontal="center" vertical="center" textRotation="90" wrapText="1"/>
    </xf>
    <xf numFmtId="0" fontId="17" fillId="0" borderId="20" xfId="0" applyFont="1" applyBorder="1" applyAlignment="1">
      <alignment horizontal="center" vertical="center" textRotation="90" wrapText="1"/>
    </xf>
    <xf numFmtId="0" fontId="42" fillId="6" borderId="16" xfId="0" applyFont="1" applyFill="1" applyBorder="1" applyAlignment="1">
      <alignment horizontal="left" vertical="center"/>
    </xf>
    <xf numFmtId="0" fontId="42" fillId="6" borderId="12" xfId="0" applyFont="1" applyFill="1" applyBorder="1" applyAlignment="1">
      <alignment horizontal="left" vertical="center"/>
    </xf>
    <xf numFmtId="0" fontId="42" fillId="6" borderId="17" xfId="0" applyFont="1" applyFill="1" applyBorder="1" applyAlignment="1">
      <alignment horizontal="left" vertical="center"/>
    </xf>
    <xf numFmtId="0" fontId="42" fillId="0" borderId="16" xfId="0" applyFont="1" applyBorder="1" applyAlignment="1">
      <alignment vertical="center"/>
    </xf>
    <xf numFmtId="0" fontId="42" fillId="0" borderId="12" xfId="0" applyFont="1" applyBorder="1" applyAlignment="1">
      <alignment vertical="center"/>
    </xf>
    <xf numFmtId="0" fontId="42" fillId="0" borderId="17" xfId="0" applyFont="1" applyBorder="1" applyAlignment="1">
      <alignment vertical="center"/>
    </xf>
    <xf numFmtId="1" fontId="17" fillId="0" borderId="16" xfId="0" applyNumberFormat="1" applyFont="1" applyBorder="1" applyAlignment="1">
      <alignment horizontal="left" vertical="center"/>
    </xf>
    <xf numFmtId="1" fontId="17" fillId="0" borderId="17" xfId="0" applyNumberFormat="1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5" borderId="2" xfId="0" applyFont="1" applyFill="1" applyBorder="1" applyAlignment="1">
      <alignment horizontal="left"/>
    </xf>
    <xf numFmtId="49" fontId="48" fillId="0" borderId="16" xfId="0" applyNumberFormat="1" applyFont="1" applyBorder="1" applyAlignment="1">
      <alignment horizontal="center" vertical="center"/>
    </xf>
    <xf numFmtId="0" fontId="48" fillId="0" borderId="17" xfId="0" applyFont="1" applyBorder="1" applyAlignment="1">
      <alignment horizontal="center" vertical="center"/>
    </xf>
    <xf numFmtId="0" fontId="48" fillId="0" borderId="12" xfId="0" applyFont="1" applyBorder="1" applyAlignment="1">
      <alignment horizontal="center" vertical="center"/>
    </xf>
    <xf numFmtId="2" fontId="39" fillId="0" borderId="0" xfId="0" applyNumberFormat="1" applyFont="1" applyAlignment="1">
      <alignment horizontal="center" vertical="center" textRotation="90"/>
    </xf>
    <xf numFmtId="0" fontId="32" fillId="0" borderId="11" xfId="0" applyFont="1" applyBorder="1" applyAlignment="1">
      <alignment horizontal="left" vertical="center" wrapText="1"/>
    </xf>
    <xf numFmtId="0" fontId="32" fillId="0" borderId="18" xfId="0" applyFont="1" applyBorder="1" applyAlignment="1">
      <alignment horizontal="left" vertical="center" wrapText="1"/>
    </xf>
    <xf numFmtId="0" fontId="32" fillId="0" borderId="20" xfId="0" applyFont="1" applyBorder="1" applyAlignment="1">
      <alignment horizontal="left" vertical="center" wrapText="1"/>
    </xf>
    <xf numFmtId="0" fontId="32" fillId="0" borderId="15" xfId="0" applyFont="1" applyBorder="1" applyAlignment="1">
      <alignment horizontal="left" vertical="center" wrapText="1"/>
    </xf>
    <xf numFmtId="0" fontId="33" fillId="2" borderId="13" xfId="0" applyFont="1" applyFill="1" applyBorder="1" applyAlignment="1">
      <alignment horizontal="center" vertical="center" wrapText="1"/>
    </xf>
    <xf numFmtId="0" fontId="33" fillId="2" borderId="9" xfId="0" applyFont="1" applyFill="1" applyBorder="1" applyAlignment="1">
      <alignment horizontal="center" vertical="center" wrapText="1"/>
    </xf>
    <xf numFmtId="1" fontId="32" fillId="0" borderId="11" xfId="0" applyNumberFormat="1" applyFont="1" applyBorder="1" applyAlignment="1">
      <alignment horizontal="center" vertical="center"/>
    </xf>
    <xf numFmtId="1" fontId="32" fillId="0" borderId="18" xfId="0" applyNumberFormat="1" applyFont="1" applyBorder="1" applyAlignment="1">
      <alignment horizontal="center" vertical="center"/>
    </xf>
    <xf numFmtId="1" fontId="32" fillId="0" borderId="20" xfId="0" applyNumberFormat="1" applyFont="1" applyBorder="1" applyAlignment="1">
      <alignment horizontal="center" vertical="center"/>
    </xf>
    <xf numFmtId="1" fontId="32" fillId="0" borderId="15" xfId="0" applyNumberFormat="1" applyFont="1" applyBorder="1" applyAlignment="1">
      <alignment horizontal="center" vertical="center"/>
    </xf>
    <xf numFmtId="0" fontId="35" fillId="2" borderId="13" xfId="0" applyFont="1" applyFill="1" applyBorder="1" applyAlignment="1">
      <alignment horizontal="center" vertical="center"/>
    </xf>
    <xf numFmtId="0" fontId="35" fillId="2" borderId="9" xfId="0" applyFont="1" applyFill="1" applyBorder="1" applyAlignment="1">
      <alignment horizontal="center" vertical="center"/>
    </xf>
    <xf numFmtId="0" fontId="37" fillId="6" borderId="11" xfId="0" applyFont="1" applyFill="1" applyBorder="1" applyAlignment="1">
      <alignment horizontal="center" vertical="center" textRotation="45"/>
    </xf>
    <xf numFmtId="0" fontId="37" fillId="6" borderId="18" xfId="0" applyFont="1" applyFill="1" applyBorder="1" applyAlignment="1">
      <alignment horizontal="center" vertical="center" textRotation="45"/>
    </xf>
    <xf numFmtId="0" fontId="37" fillId="6" borderId="10" xfId="0" applyFont="1" applyFill="1" applyBorder="1" applyAlignment="1">
      <alignment horizontal="center" vertical="center" textRotation="45"/>
    </xf>
    <xf numFmtId="0" fontId="37" fillId="6" borderId="14" xfId="0" applyFont="1" applyFill="1" applyBorder="1" applyAlignment="1">
      <alignment horizontal="center" vertical="center" textRotation="45"/>
    </xf>
    <xf numFmtId="0" fontId="37" fillId="6" borderId="20" xfId="0" applyFont="1" applyFill="1" applyBorder="1" applyAlignment="1">
      <alignment horizontal="center" vertical="center" textRotation="45"/>
    </xf>
    <xf numFmtId="0" fontId="37" fillId="6" borderId="15" xfId="0" applyFont="1" applyFill="1" applyBorder="1" applyAlignment="1">
      <alignment horizontal="center" vertical="center" textRotation="45"/>
    </xf>
    <xf numFmtId="0" fontId="38" fillId="8" borderId="16" xfId="0" applyFont="1" applyFill="1" applyBorder="1" applyAlignment="1">
      <alignment horizontal="center" vertical="center"/>
    </xf>
    <xf numFmtId="0" fontId="38" fillId="8" borderId="12" xfId="0" applyFont="1" applyFill="1" applyBorder="1" applyAlignment="1">
      <alignment horizontal="center" vertical="center"/>
    </xf>
    <xf numFmtId="0" fontId="38" fillId="8" borderId="17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left" vertical="center" wrapText="1"/>
    </xf>
    <xf numFmtId="0" fontId="17" fillId="0" borderId="17" xfId="0" applyFont="1" applyBorder="1" applyAlignment="1">
      <alignment horizontal="left" vertical="center" wrapText="1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38" fillId="8" borderId="1" xfId="0" applyFont="1" applyFill="1" applyBorder="1" applyAlignment="1">
      <alignment horizontal="center" vertical="center"/>
    </xf>
    <xf numFmtId="0" fontId="40" fillId="5" borderId="11" xfId="0" applyFont="1" applyFill="1" applyBorder="1" applyAlignment="1">
      <alignment horizontal="center" vertical="center" wrapText="1"/>
    </xf>
    <xf numFmtId="0" fontId="40" fillId="5" borderId="3" xfId="0" applyFont="1" applyFill="1" applyBorder="1" applyAlignment="1">
      <alignment horizontal="center" vertical="center" wrapText="1"/>
    </xf>
    <xf numFmtId="0" fontId="40" fillId="5" borderId="18" xfId="0" applyFont="1" applyFill="1" applyBorder="1" applyAlignment="1">
      <alignment horizontal="center" vertical="center" wrapText="1"/>
    </xf>
    <xf numFmtId="0" fontId="40" fillId="5" borderId="20" xfId="0" applyFont="1" applyFill="1" applyBorder="1" applyAlignment="1">
      <alignment horizontal="center" vertical="center" wrapText="1"/>
    </xf>
    <xf numFmtId="0" fontId="40" fillId="5" borderId="2" xfId="0" applyFont="1" applyFill="1" applyBorder="1" applyAlignment="1">
      <alignment horizontal="center" vertical="center" wrapText="1"/>
    </xf>
    <xf numFmtId="0" fontId="40" fillId="5" borderId="15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textRotation="90" wrapText="1"/>
    </xf>
    <xf numFmtId="0" fontId="17" fillId="0" borderId="1" xfId="0" applyFont="1" applyBorder="1" applyAlignment="1">
      <alignment horizontal="left" vertical="center" wrapText="1"/>
    </xf>
    <xf numFmtId="0" fontId="48" fillId="0" borderId="16" xfId="0" applyFont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3" xfId="0" applyFont="1" applyFill="1" applyBorder="1" applyAlignment="1">
      <alignment horizontal="center" vertical="center"/>
    </xf>
    <xf numFmtId="0" fontId="50" fillId="2" borderId="18" xfId="0" applyFont="1" applyFill="1" applyBorder="1" applyAlignment="1">
      <alignment horizontal="center" vertical="center"/>
    </xf>
    <xf numFmtId="0" fontId="50" fillId="2" borderId="20" xfId="0" applyFont="1" applyFill="1" applyBorder="1" applyAlignment="1">
      <alignment horizontal="center" vertical="center"/>
    </xf>
    <xf numFmtId="0" fontId="50" fillId="2" borderId="2" xfId="0" applyFont="1" applyFill="1" applyBorder="1" applyAlignment="1">
      <alignment horizontal="center" vertical="center"/>
    </xf>
    <xf numFmtId="0" fontId="50" fillId="2" borderId="15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textRotation="90" wrapText="1"/>
    </xf>
    <xf numFmtId="0" fontId="17" fillId="0" borderId="19" xfId="0" applyFont="1" applyBorder="1" applyAlignment="1">
      <alignment horizontal="center" vertical="center" textRotation="90" wrapText="1"/>
    </xf>
    <xf numFmtId="0" fontId="17" fillId="0" borderId="9" xfId="0" applyFont="1" applyBorder="1" applyAlignment="1">
      <alignment horizontal="center" vertical="center" textRotation="90" wrapText="1"/>
    </xf>
    <xf numFmtId="0" fontId="41" fillId="4" borderId="13" xfId="0" applyFont="1" applyFill="1" applyBorder="1" applyAlignment="1">
      <alignment horizontal="center" vertical="center" textRotation="90" wrapText="1"/>
    </xf>
    <xf numFmtId="0" fontId="41" fillId="4" borderId="19" xfId="0" applyFont="1" applyFill="1" applyBorder="1" applyAlignment="1">
      <alignment horizontal="center" vertical="center" textRotation="90" wrapText="1"/>
    </xf>
    <xf numFmtId="0" fontId="41" fillId="4" borderId="9" xfId="0" applyFont="1" applyFill="1" applyBorder="1" applyAlignment="1">
      <alignment horizontal="center" vertical="center" textRotation="90" wrapText="1"/>
    </xf>
    <xf numFmtId="0" fontId="47" fillId="6" borderId="11" xfId="0" applyFont="1" applyFill="1" applyBorder="1" applyAlignment="1">
      <alignment horizontal="center" vertical="center"/>
    </xf>
    <xf numFmtId="0" fontId="47" fillId="6" borderId="18" xfId="0" applyFont="1" applyFill="1" applyBorder="1" applyAlignment="1">
      <alignment horizontal="center" vertical="center"/>
    </xf>
    <xf numFmtId="0" fontId="47" fillId="6" borderId="20" xfId="0" applyFont="1" applyFill="1" applyBorder="1" applyAlignment="1">
      <alignment horizontal="center" vertical="center"/>
    </xf>
    <xf numFmtId="0" fontId="47" fillId="6" borderId="15" xfId="0" applyFont="1" applyFill="1" applyBorder="1" applyAlignment="1">
      <alignment horizontal="center" vertical="center"/>
    </xf>
    <xf numFmtId="0" fontId="47" fillId="6" borderId="3" xfId="0" applyFont="1" applyFill="1" applyBorder="1" applyAlignment="1">
      <alignment horizontal="center" vertical="center"/>
    </xf>
    <xf numFmtId="0" fontId="47" fillId="6" borderId="2" xfId="0" applyFont="1" applyFill="1" applyBorder="1" applyAlignment="1">
      <alignment horizontal="center" vertical="center"/>
    </xf>
    <xf numFmtId="0" fontId="46" fillId="5" borderId="11" xfId="0" applyFont="1" applyFill="1" applyBorder="1" applyAlignment="1">
      <alignment horizontal="center" vertical="center"/>
    </xf>
    <xf numFmtId="0" fontId="46" fillId="5" borderId="3" xfId="0" applyFont="1" applyFill="1" applyBorder="1" applyAlignment="1">
      <alignment horizontal="center" vertical="center"/>
    </xf>
    <xf numFmtId="0" fontId="46" fillId="5" borderId="18" xfId="0" applyFont="1" applyFill="1" applyBorder="1" applyAlignment="1">
      <alignment horizontal="center" vertical="center"/>
    </xf>
    <xf numFmtId="0" fontId="46" fillId="5" borderId="10" xfId="0" applyFont="1" applyFill="1" applyBorder="1" applyAlignment="1">
      <alignment horizontal="center" vertical="center"/>
    </xf>
    <xf numFmtId="0" fontId="46" fillId="5" borderId="0" xfId="0" applyFont="1" applyFill="1" applyAlignment="1">
      <alignment horizontal="center" vertical="center"/>
    </xf>
    <xf numFmtId="0" fontId="46" fillId="5" borderId="14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6" fillId="0" borderId="11" xfId="0" applyFont="1" applyBorder="1" applyAlignment="1">
      <alignment vertical="center"/>
    </xf>
    <xf numFmtId="0" fontId="36" fillId="0" borderId="3" xfId="0" applyFont="1" applyBorder="1" applyAlignment="1">
      <alignment vertical="center"/>
    </xf>
    <xf numFmtId="0" fontId="36" fillId="0" borderId="18" xfId="0" applyFont="1" applyBorder="1" applyAlignment="1">
      <alignment vertical="center"/>
    </xf>
    <xf numFmtId="0" fontId="36" fillId="0" borderId="20" xfId="0" applyFont="1" applyBorder="1" applyAlignment="1">
      <alignment vertical="center"/>
    </xf>
    <xf numFmtId="0" fontId="36" fillId="0" borderId="2" xfId="0" applyFont="1" applyBorder="1" applyAlignment="1">
      <alignment vertical="center"/>
    </xf>
    <xf numFmtId="0" fontId="36" fillId="0" borderId="15" xfId="0" applyFont="1" applyBorder="1" applyAlignment="1">
      <alignment vertical="center"/>
    </xf>
    <xf numFmtId="0" fontId="38" fillId="6" borderId="11" xfId="0" applyFont="1" applyFill="1" applyBorder="1" applyAlignment="1">
      <alignment horizontal="center" vertical="center" wrapText="1"/>
    </xf>
    <xf numFmtId="0" fontId="38" fillId="6" borderId="18" xfId="0" applyFont="1" applyFill="1" applyBorder="1" applyAlignment="1">
      <alignment horizontal="center" vertical="center" wrapText="1"/>
    </xf>
    <xf numFmtId="0" fontId="38" fillId="6" borderId="20" xfId="0" applyFont="1" applyFill="1" applyBorder="1" applyAlignment="1">
      <alignment horizontal="center" vertical="center" wrapText="1"/>
    </xf>
    <xf numFmtId="0" fontId="38" fillId="6" borderId="15" xfId="0" applyFont="1" applyFill="1" applyBorder="1" applyAlignment="1">
      <alignment horizontal="center" vertical="center" wrapText="1"/>
    </xf>
    <xf numFmtId="0" fontId="30" fillId="0" borderId="10" xfId="0" applyFont="1" applyBorder="1" applyAlignment="1">
      <alignment horizontal="center"/>
    </xf>
    <xf numFmtId="0" fontId="52" fillId="5" borderId="11" xfId="0" applyFont="1" applyFill="1" applyBorder="1" applyAlignment="1">
      <alignment horizontal="center" vertical="center" wrapText="1"/>
    </xf>
    <xf numFmtId="0" fontId="52" fillId="5" borderId="3" xfId="0" applyFont="1" applyFill="1" applyBorder="1" applyAlignment="1">
      <alignment horizontal="center" vertical="center" wrapText="1"/>
    </xf>
    <xf numFmtId="0" fontId="52" fillId="5" borderId="18" xfId="0" applyFont="1" applyFill="1" applyBorder="1" applyAlignment="1">
      <alignment horizontal="center" vertical="center" wrapText="1"/>
    </xf>
    <xf numFmtId="0" fontId="52" fillId="5" borderId="10" xfId="0" applyFont="1" applyFill="1" applyBorder="1" applyAlignment="1">
      <alignment horizontal="center" vertical="center" wrapText="1"/>
    </xf>
    <xf numFmtId="0" fontId="52" fillId="5" borderId="0" xfId="0" applyFont="1" applyFill="1" applyAlignment="1">
      <alignment horizontal="center" vertical="center" wrapText="1"/>
    </xf>
    <xf numFmtId="0" fontId="52" fillId="5" borderId="14" xfId="0" applyFont="1" applyFill="1" applyBorder="1" applyAlignment="1">
      <alignment horizontal="center" vertical="center" wrapText="1"/>
    </xf>
    <xf numFmtId="0" fontId="52" fillId="5" borderId="20" xfId="0" applyFont="1" applyFill="1" applyBorder="1" applyAlignment="1">
      <alignment horizontal="center" vertical="center" wrapText="1"/>
    </xf>
    <xf numFmtId="0" fontId="52" fillId="5" borderId="2" xfId="0" applyFont="1" applyFill="1" applyBorder="1" applyAlignment="1">
      <alignment horizontal="center" vertical="center" wrapText="1"/>
    </xf>
    <xf numFmtId="0" fontId="52" fillId="5" borderId="15" xfId="0" applyFont="1" applyFill="1" applyBorder="1" applyAlignment="1">
      <alignment horizontal="center" vertical="center" wrapText="1"/>
    </xf>
    <xf numFmtId="49" fontId="48" fillId="0" borderId="17" xfId="0" applyNumberFormat="1" applyFont="1" applyBorder="1" applyAlignment="1">
      <alignment horizontal="center" vertical="center"/>
    </xf>
    <xf numFmtId="49" fontId="48" fillId="0" borderId="12" xfId="0" applyNumberFormat="1" applyFont="1" applyBorder="1" applyAlignment="1">
      <alignment horizontal="center" vertical="center"/>
    </xf>
    <xf numFmtId="164" fontId="51" fillId="0" borderId="0" xfId="0" applyNumberFormat="1" applyFont="1" applyAlignment="1">
      <alignment horizontal="center" vertical="center"/>
    </xf>
    <xf numFmtId="164" fontId="19" fillId="0" borderId="0" xfId="0" applyNumberFormat="1" applyFont="1" applyAlignment="1">
      <alignment horizontal="center" vertical="center"/>
    </xf>
    <xf numFmtId="0" fontId="58" fillId="0" borderId="3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right" vertical="center" wrapText="1"/>
    </xf>
    <xf numFmtId="0" fontId="65" fillId="0" borderId="0" xfId="0" applyFont="1" applyAlignment="1">
      <alignment horizontal="center" vertical="center" wrapText="1"/>
    </xf>
    <xf numFmtId="0" fontId="65" fillId="0" borderId="2" xfId="0" applyFont="1" applyBorder="1" applyAlignment="1">
      <alignment horizontal="center" vertical="center" wrapText="1"/>
    </xf>
    <xf numFmtId="0" fontId="64" fillId="7" borderId="11" xfId="0" applyFont="1" applyFill="1" applyBorder="1" applyAlignment="1">
      <alignment horizontal="center" vertical="center"/>
    </xf>
    <xf numFmtId="0" fontId="64" fillId="7" borderId="3" xfId="0" applyFont="1" applyFill="1" applyBorder="1" applyAlignment="1">
      <alignment horizontal="center" vertical="center"/>
    </xf>
    <xf numFmtId="0" fontId="64" fillId="7" borderId="18" xfId="0" applyFont="1" applyFill="1" applyBorder="1" applyAlignment="1">
      <alignment horizontal="center" vertical="center"/>
    </xf>
    <xf numFmtId="0" fontId="64" fillId="7" borderId="10" xfId="0" applyFont="1" applyFill="1" applyBorder="1" applyAlignment="1">
      <alignment horizontal="center" vertical="center"/>
    </xf>
    <xf numFmtId="0" fontId="64" fillId="7" borderId="0" xfId="0" applyFont="1" applyFill="1" applyAlignment="1">
      <alignment horizontal="center" vertical="center"/>
    </xf>
    <xf numFmtId="0" fontId="64" fillId="7" borderId="14" xfId="0" applyFont="1" applyFill="1" applyBorder="1" applyAlignment="1">
      <alignment horizontal="center" vertical="center"/>
    </xf>
    <xf numFmtId="0" fontId="43" fillId="0" borderId="0" xfId="0" applyFont="1" applyAlignment="1">
      <alignment horizontal="right" vertical="center"/>
    </xf>
    <xf numFmtId="0" fontId="43" fillId="0" borderId="3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64" fillId="7" borderId="20" xfId="0" applyFont="1" applyFill="1" applyBorder="1" applyAlignment="1">
      <alignment horizontal="center" vertical="center"/>
    </xf>
    <xf numFmtId="0" fontId="64" fillId="7" borderId="2" xfId="0" applyFont="1" applyFill="1" applyBorder="1" applyAlignment="1">
      <alignment horizontal="center" vertical="center"/>
    </xf>
    <xf numFmtId="0" fontId="64" fillId="7" borderId="15" xfId="0" applyFont="1" applyFill="1" applyBorder="1" applyAlignment="1">
      <alignment horizontal="center" vertical="center"/>
    </xf>
    <xf numFmtId="0" fontId="55" fillId="0" borderId="0" xfId="0" applyFont="1" applyAlignment="1" applyProtection="1">
      <alignment horizontal="center" vertical="center"/>
      <protection locked="0"/>
    </xf>
    <xf numFmtId="0" fontId="55" fillId="0" borderId="8" xfId="0" applyFont="1" applyBorder="1" applyAlignment="1" applyProtection="1">
      <alignment horizontal="center" vertical="center"/>
      <protection locked="0"/>
    </xf>
    <xf numFmtId="0" fontId="49" fillId="0" borderId="11" xfId="0" applyFont="1" applyBorder="1" applyAlignment="1">
      <alignment horizontal="center" vertical="center" textRotation="135"/>
    </xf>
    <xf numFmtId="0" fontId="49" fillId="0" borderId="18" xfId="0" applyFont="1" applyBorder="1" applyAlignment="1">
      <alignment horizontal="center" vertical="center" textRotation="135"/>
    </xf>
    <xf numFmtId="0" fontId="49" fillId="0" borderId="20" xfId="0" applyFont="1" applyBorder="1" applyAlignment="1">
      <alignment horizontal="center" vertical="center" textRotation="135"/>
    </xf>
    <xf numFmtId="0" fontId="49" fillId="0" borderId="15" xfId="0" applyFont="1" applyBorder="1" applyAlignment="1">
      <alignment horizontal="center" vertical="center" textRotation="135"/>
    </xf>
    <xf numFmtId="0" fontId="15" fillId="0" borderId="11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18" xfId="0" applyFont="1" applyBorder="1" applyAlignment="1">
      <alignment vertical="center"/>
    </xf>
    <xf numFmtId="0" fontId="15" fillId="0" borderId="20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58" fillId="0" borderId="11" xfId="0" applyFont="1" applyBorder="1" applyAlignment="1">
      <alignment horizontal="center" vertical="center"/>
    </xf>
    <xf numFmtId="0" fontId="58" fillId="0" borderId="18" xfId="0" applyFont="1" applyBorder="1" applyAlignment="1">
      <alignment horizontal="center" vertical="center"/>
    </xf>
    <xf numFmtId="0" fontId="58" fillId="0" borderId="20" xfId="0" applyFont="1" applyBorder="1" applyAlignment="1">
      <alignment horizontal="center" vertical="center"/>
    </xf>
    <xf numFmtId="0" fontId="58" fillId="0" borderId="15" xfId="0" applyFont="1" applyBorder="1" applyAlignment="1">
      <alignment horizontal="center" vertical="center"/>
    </xf>
    <xf numFmtId="0" fontId="69" fillId="0" borderId="6" xfId="0" applyFont="1" applyBorder="1" applyAlignment="1">
      <alignment horizontal="center" wrapText="1"/>
    </xf>
    <xf numFmtId="0" fontId="69" fillId="0" borderId="0" xfId="0" applyFont="1" applyAlignment="1">
      <alignment horizontal="center" wrapText="1"/>
    </xf>
    <xf numFmtId="0" fontId="69" fillId="0" borderId="22" xfId="0" applyFont="1" applyBorder="1" applyAlignment="1">
      <alignment horizontal="center" wrapText="1"/>
    </xf>
    <xf numFmtId="0" fontId="70" fillId="5" borderId="5" xfId="0" quotePrefix="1" applyFont="1" applyFill="1" applyBorder="1" applyAlignment="1">
      <alignment horizontal="center" vertical="center" wrapText="1"/>
    </xf>
    <xf numFmtId="0" fontId="70" fillId="5" borderId="4" xfId="0" quotePrefix="1" applyFont="1" applyFill="1" applyBorder="1" applyAlignment="1">
      <alignment horizontal="center" vertical="center" wrapText="1"/>
    </xf>
    <xf numFmtId="0" fontId="70" fillId="5" borderId="21" xfId="0" quotePrefix="1" applyFont="1" applyFill="1" applyBorder="1" applyAlignment="1">
      <alignment horizontal="center" vertical="center" wrapText="1"/>
    </xf>
    <xf numFmtId="0" fontId="70" fillId="5" borderId="6" xfId="0" quotePrefix="1" applyFont="1" applyFill="1" applyBorder="1" applyAlignment="1">
      <alignment horizontal="center" vertical="center" wrapText="1"/>
    </xf>
    <xf numFmtId="0" fontId="70" fillId="5" borderId="0" xfId="0" quotePrefix="1" applyFont="1" applyFill="1" applyAlignment="1">
      <alignment horizontal="center" vertical="center" wrapText="1"/>
    </xf>
    <xf numFmtId="0" fontId="70" fillId="5" borderId="22" xfId="0" quotePrefix="1" applyFont="1" applyFill="1" applyBorder="1" applyAlignment="1">
      <alignment horizontal="center" vertical="center" wrapText="1"/>
    </xf>
    <xf numFmtId="0" fontId="70" fillId="5" borderId="7" xfId="0" quotePrefix="1" applyFont="1" applyFill="1" applyBorder="1" applyAlignment="1">
      <alignment horizontal="center" vertical="center" wrapText="1"/>
    </xf>
    <xf numFmtId="0" fontId="70" fillId="5" borderId="8" xfId="0" quotePrefix="1" applyFont="1" applyFill="1" applyBorder="1" applyAlignment="1">
      <alignment horizontal="center" vertical="center" wrapText="1"/>
    </xf>
    <xf numFmtId="0" fontId="70" fillId="5" borderId="23" xfId="0" quotePrefix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top" wrapText="1"/>
    </xf>
    <xf numFmtId="0" fontId="49" fillId="0" borderId="0" xfId="0" applyFont="1" applyAlignment="1">
      <alignment horizontal="center" vertical="center"/>
    </xf>
    <xf numFmtId="0" fontId="67" fillId="0" borderId="0" xfId="0" applyFont="1" applyAlignment="1">
      <alignment horizontal="center" wrapText="1"/>
    </xf>
    <xf numFmtId="0" fontId="67" fillId="0" borderId="22" xfId="0" applyFont="1" applyBorder="1" applyAlignment="1">
      <alignment horizontal="center" wrapText="1"/>
    </xf>
    <xf numFmtId="0" fontId="51" fillId="5" borderId="5" xfId="0" applyFont="1" applyFill="1" applyBorder="1" applyAlignment="1">
      <alignment horizontal="center" vertical="center" wrapText="1"/>
    </xf>
    <xf numFmtId="0" fontId="51" fillId="5" borderId="4" xfId="0" applyFont="1" applyFill="1" applyBorder="1" applyAlignment="1">
      <alignment horizontal="center" vertical="center" wrapText="1"/>
    </xf>
    <xf numFmtId="0" fontId="51" fillId="5" borderId="21" xfId="0" applyFont="1" applyFill="1" applyBorder="1" applyAlignment="1">
      <alignment horizontal="center" vertical="center" wrapText="1"/>
    </xf>
    <xf numFmtId="0" fontId="51" fillId="5" borderId="6" xfId="0" applyFont="1" applyFill="1" applyBorder="1" applyAlignment="1">
      <alignment horizontal="center" vertical="center" wrapText="1"/>
    </xf>
    <xf numFmtId="0" fontId="51" fillId="5" borderId="0" xfId="0" applyFont="1" applyFill="1" applyAlignment="1">
      <alignment horizontal="center" vertical="center" wrapText="1"/>
    </xf>
    <xf numFmtId="0" fontId="51" fillId="5" borderId="22" xfId="0" applyFont="1" applyFill="1" applyBorder="1" applyAlignment="1">
      <alignment horizontal="center" vertical="center" wrapText="1"/>
    </xf>
    <xf numFmtId="0" fontId="51" fillId="5" borderId="7" xfId="0" applyFont="1" applyFill="1" applyBorder="1" applyAlignment="1">
      <alignment horizontal="center" vertical="center" wrapText="1"/>
    </xf>
    <xf numFmtId="0" fontId="51" fillId="5" borderId="8" xfId="0" applyFont="1" applyFill="1" applyBorder="1" applyAlignment="1">
      <alignment horizontal="center" vertical="center" wrapText="1"/>
    </xf>
    <xf numFmtId="0" fontId="51" fillId="5" borderId="2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top" wrapText="1"/>
    </xf>
    <xf numFmtId="0" fontId="19" fillId="0" borderId="22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 wrapText="1"/>
    </xf>
    <xf numFmtId="0" fontId="33" fillId="5" borderId="5" xfId="0" applyFont="1" applyFill="1" applyBorder="1" applyAlignment="1">
      <alignment horizontal="center" vertical="center" wrapText="1"/>
    </xf>
    <xf numFmtId="0" fontId="33" fillId="5" borderId="4" xfId="0" applyFont="1" applyFill="1" applyBorder="1" applyAlignment="1">
      <alignment horizontal="center" vertical="center" wrapText="1"/>
    </xf>
    <xf numFmtId="0" fontId="33" fillId="5" borderId="21" xfId="0" applyFont="1" applyFill="1" applyBorder="1" applyAlignment="1">
      <alignment horizontal="center" vertical="center" wrapText="1"/>
    </xf>
    <xf numFmtId="0" fontId="33" fillId="5" borderId="6" xfId="0" applyFont="1" applyFill="1" applyBorder="1" applyAlignment="1">
      <alignment horizontal="center" vertical="center" wrapText="1"/>
    </xf>
    <xf numFmtId="0" fontId="33" fillId="5" borderId="0" xfId="0" applyFont="1" applyFill="1" applyAlignment="1">
      <alignment horizontal="center" vertical="center" wrapText="1"/>
    </xf>
    <xf numFmtId="0" fontId="33" fillId="5" borderId="22" xfId="0" applyFont="1" applyFill="1" applyBorder="1" applyAlignment="1">
      <alignment horizontal="center" vertical="center" wrapText="1"/>
    </xf>
    <xf numFmtId="0" fontId="33" fillId="5" borderId="7" xfId="0" applyFont="1" applyFill="1" applyBorder="1" applyAlignment="1">
      <alignment horizontal="center" vertical="center" wrapText="1"/>
    </xf>
    <xf numFmtId="0" fontId="33" fillId="5" borderId="8" xfId="0" applyFont="1" applyFill="1" applyBorder="1" applyAlignment="1">
      <alignment horizontal="center" vertical="center" wrapText="1"/>
    </xf>
    <xf numFmtId="0" fontId="33" fillId="5" borderId="23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 vertical="top" wrapText="1"/>
    </xf>
    <xf numFmtId="0" fontId="60" fillId="0" borderId="22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left" wrapText="1"/>
    </xf>
    <xf numFmtId="0" fontId="15" fillId="0" borderId="2" xfId="0" applyFont="1" applyBorder="1" applyAlignment="1">
      <alignment horizontal="left" wrapText="1"/>
    </xf>
    <xf numFmtId="0" fontId="30" fillId="0" borderId="0" xfId="0" applyFont="1" applyAlignment="1">
      <alignment vertical="center"/>
    </xf>
    <xf numFmtId="0" fontId="67" fillId="5" borderId="0" xfId="0" applyFont="1" applyFill="1" applyAlignment="1">
      <alignment horizontal="center" vertical="center" wrapText="1"/>
    </xf>
    <xf numFmtId="0" fontId="30" fillId="0" borderId="0" xfId="0" applyFont="1" applyAlignment="1">
      <alignment horizontal="left" vertical="center" wrapText="1"/>
    </xf>
    <xf numFmtId="0" fontId="53" fillId="0" borderId="0" xfId="0" applyFont="1" applyAlignment="1">
      <alignment horizontal="center" vertical="center"/>
    </xf>
    <xf numFmtId="0" fontId="68" fillId="5" borderId="0" xfId="0" applyFont="1" applyFill="1" applyAlignment="1">
      <alignment horizontal="center" vertical="center" wrapText="1"/>
    </xf>
    <xf numFmtId="0" fontId="54" fillId="5" borderId="0" xfId="0" applyFont="1" applyFill="1" applyAlignment="1">
      <alignment horizontal="center" vertical="center"/>
    </xf>
    <xf numFmtId="0" fontId="66" fillId="0" borderId="0" xfId="0" applyFont="1" applyAlignment="1">
      <alignment horizontal="left" vertical="center" wrapText="1"/>
    </xf>
    <xf numFmtId="0" fontId="34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49" fillId="0" borderId="1" xfId="0" applyFont="1" applyBorder="1" applyAlignment="1">
      <alignment horizontal="center" vertical="center" textRotation="135"/>
    </xf>
    <xf numFmtId="0" fontId="57" fillId="0" borderId="1" xfId="0" applyFont="1" applyBorder="1" applyAlignment="1">
      <alignment horizontal="center" vertical="center" textRotation="135"/>
    </xf>
    <xf numFmtId="0" fontId="15" fillId="0" borderId="1" xfId="0" applyFont="1" applyBorder="1" applyAlignment="1">
      <alignment vertical="center"/>
    </xf>
    <xf numFmtId="0" fontId="58" fillId="0" borderId="1" xfId="0" applyFont="1" applyBorder="1" applyAlignment="1">
      <alignment horizontal="center" vertical="center"/>
    </xf>
    <xf numFmtId="0" fontId="70" fillId="5" borderId="4" xfId="0" applyFont="1" applyFill="1" applyBorder="1" applyAlignment="1">
      <alignment horizontal="center" vertical="center" wrapText="1"/>
    </xf>
    <xf numFmtId="0" fontId="70" fillId="5" borderId="21" xfId="0" applyFont="1" applyFill="1" applyBorder="1" applyAlignment="1">
      <alignment horizontal="center" vertical="center" wrapText="1"/>
    </xf>
    <xf numFmtId="0" fontId="70" fillId="5" borderId="6" xfId="0" applyFont="1" applyFill="1" applyBorder="1" applyAlignment="1">
      <alignment horizontal="center" vertical="center" wrapText="1"/>
    </xf>
    <xf numFmtId="0" fontId="70" fillId="5" borderId="0" xfId="0" applyFont="1" applyFill="1" applyAlignment="1">
      <alignment horizontal="center" vertical="center" wrapText="1"/>
    </xf>
    <xf numFmtId="0" fontId="70" fillId="5" borderId="22" xfId="0" applyFont="1" applyFill="1" applyBorder="1" applyAlignment="1">
      <alignment horizontal="center" vertical="center" wrapText="1"/>
    </xf>
    <xf numFmtId="0" fontId="70" fillId="5" borderId="7" xfId="0" applyFont="1" applyFill="1" applyBorder="1" applyAlignment="1">
      <alignment horizontal="center" vertical="center" wrapText="1"/>
    </xf>
    <xf numFmtId="0" fontId="70" fillId="5" borderId="8" xfId="0" applyFont="1" applyFill="1" applyBorder="1" applyAlignment="1">
      <alignment horizontal="center" vertical="center" wrapText="1"/>
    </xf>
    <xf numFmtId="0" fontId="70" fillId="5" borderId="23" xfId="0" applyFont="1" applyFill="1" applyBorder="1" applyAlignment="1">
      <alignment horizontal="center" vertical="center" wrapText="1"/>
    </xf>
    <xf numFmtId="0" fontId="51" fillId="5" borderId="24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1" fillId="20" borderId="3" xfId="0" applyFont="1" applyFill="1" applyBorder="1" applyAlignment="1">
      <alignment horizontal="center" vertical="center"/>
    </xf>
    <xf numFmtId="0" fontId="8" fillId="20" borderId="0" xfId="0" applyFont="1" applyFill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20" borderId="11" xfId="0" applyFont="1" applyFill="1" applyBorder="1" applyAlignment="1">
      <alignment horizontal="center" vertical="center"/>
    </xf>
    <xf numFmtId="0" fontId="5" fillId="20" borderId="18" xfId="0" applyFont="1" applyFill="1" applyBorder="1" applyAlignment="1">
      <alignment horizontal="center" vertical="center"/>
    </xf>
    <xf numFmtId="0" fontId="5" fillId="20" borderId="20" xfId="0" applyFont="1" applyFill="1" applyBorder="1" applyAlignment="1">
      <alignment horizontal="center" vertical="center"/>
    </xf>
    <xf numFmtId="0" fontId="5" fillId="20" borderId="15" xfId="0" applyFont="1" applyFill="1" applyBorder="1" applyAlignment="1">
      <alignment horizontal="center" vertical="center"/>
    </xf>
    <xf numFmtId="164" fontId="5" fillId="20" borderId="11" xfId="0" applyNumberFormat="1" applyFont="1" applyFill="1" applyBorder="1" applyAlignment="1">
      <alignment horizontal="center" vertical="center"/>
    </xf>
    <xf numFmtId="164" fontId="5" fillId="20" borderId="20" xfId="0" applyNumberFormat="1" applyFont="1" applyFill="1" applyBorder="1" applyAlignment="1">
      <alignment horizontal="center" vertical="center"/>
    </xf>
    <xf numFmtId="164" fontId="5" fillId="20" borderId="13" xfId="0" applyNumberFormat="1" applyFont="1" applyFill="1" applyBorder="1" applyAlignment="1">
      <alignment horizontal="center" vertical="center"/>
    </xf>
    <xf numFmtId="164" fontId="5" fillId="20" borderId="9" xfId="0" applyNumberFormat="1" applyFont="1" applyFill="1" applyBorder="1" applyAlignment="1">
      <alignment horizontal="center" vertical="center"/>
    </xf>
    <xf numFmtId="0" fontId="9" fillId="20" borderId="13" xfId="0" applyFont="1" applyFill="1" applyBorder="1" applyAlignment="1">
      <alignment horizontal="center" vertical="center"/>
    </xf>
    <xf numFmtId="0" fontId="9" fillId="20" borderId="9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9" fontId="25" fillId="20" borderId="16" xfId="0" applyNumberFormat="1" applyFont="1" applyFill="1" applyBorder="1" applyAlignment="1">
      <alignment horizontal="center" vertical="center"/>
    </xf>
    <xf numFmtId="0" fontId="25" fillId="20" borderId="16" xfId="0" applyFont="1" applyFill="1" applyBorder="1" applyAlignment="1">
      <alignment horizontal="center" vertical="center"/>
    </xf>
    <xf numFmtId="0" fontId="9" fillId="20" borderId="18" xfId="0" applyFont="1" applyFill="1" applyBorder="1" applyAlignment="1">
      <alignment horizontal="center" vertical="center"/>
    </xf>
    <xf numFmtId="0" fontId="9" fillId="20" borderId="15" xfId="0" applyFont="1" applyFill="1" applyBorder="1" applyAlignment="1">
      <alignment horizontal="center" vertical="center"/>
    </xf>
    <xf numFmtId="9" fontId="25" fillId="20" borderId="1" xfId="0" applyNumberFormat="1" applyFont="1" applyFill="1" applyBorder="1" applyAlignment="1">
      <alignment horizontal="center" vertical="center"/>
    </xf>
    <xf numFmtId="0" fontId="25" fillId="20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64" fontId="8" fillId="9" borderId="16" xfId="0" applyNumberFormat="1" applyFont="1" applyFill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116" fillId="0" borderId="18" xfId="0" applyFont="1" applyBorder="1" applyAlignment="1">
      <alignment horizontal="center" vertical="center"/>
    </xf>
    <xf numFmtId="0" fontId="116" fillId="0" borderId="15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5" fillId="20" borderId="1" xfId="0" applyNumberFormat="1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20" borderId="17" xfId="0" applyFont="1" applyFill="1" applyBorder="1" applyAlignment="1">
      <alignment horizontal="center" vertical="center"/>
    </xf>
    <xf numFmtId="0" fontId="114" fillId="0" borderId="2" xfId="0" applyFont="1" applyBorder="1" applyAlignment="1">
      <alignment horizontal="center" vertical="center"/>
    </xf>
    <xf numFmtId="0" fontId="112" fillId="20" borderId="0" xfId="0" applyFont="1" applyFill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82" fillId="20" borderId="11" xfId="0" applyFont="1" applyFill="1" applyBorder="1" applyAlignment="1">
      <alignment horizontal="center" vertical="center"/>
    </xf>
    <xf numFmtId="0" fontId="82" fillId="20" borderId="18" xfId="0" applyFont="1" applyFill="1" applyBorder="1" applyAlignment="1">
      <alignment horizontal="center" vertical="center"/>
    </xf>
    <xf numFmtId="0" fontId="82" fillId="20" borderId="20" xfId="0" applyFont="1" applyFill="1" applyBorder="1" applyAlignment="1">
      <alignment horizontal="center" vertical="center"/>
    </xf>
    <xf numFmtId="0" fontId="82" fillId="20" borderId="15" xfId="0" applyFont="1" applyFill="1" applyBorder="1" applyAlignment="1">
      <alignment horizontal="center" vertical="center"/>
    </xf>
    <xf numFmtId="0" fontId="116" fillId="0" borderId="1" xfId="0" applyFont="1" applyBorder="1" applyAlignment="1">
      <alignment horizontal="center" vertical="center"/>
    </xf>
    <xf numFmtId="0" fontId="5" fillId="20" borderId="16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5" fillId="20" borderId="16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7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 wrapText="1"/>
    </xf>
    <xf numFmtId="0" fontId="82" fillId="0" borderId="3" xfId="0" applyFont="1" applyBorder="1" applyAlignment="1">
      <alignment horizontal="center" vertical="center"/>
    </xf>
    <xf numFmtId="0" fontId="118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5">
    <cellStyle name="Hyperlink" xfId="2" builtinId="8"/>
    <cellStyle name="Normal" xfId="0" builtinId="0"/>
    <cellStyle name="Normal 2" xfId="1" xr:uid="{00000000-0005-0000-0000-000002000000}"/>
    <cellStyle name="Normal 3" xfId="4" xr:uid="{00000000-0005-0000-0000-000003000000}"/>
    <cellStyle name="Percent" xfId="3" builtinId="5"/>
  </cellStyles>
  <dxfs count="0"/>
  <tableStyles count="0" defaultTableStyle="TableStyleMedium2" defaultPivotStyle="PivotStyleLight16"/>
  <colors>
    <mruColors>
      <color rgb="FFDEEFF2"/>
      <color rgb="FFFEFCFC"/>
      <color rgb="FFDBA1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0</xdr:rowOff>
    </xdr:from>
    <xdr:to>
      <xdr:col>1</xdr:col>
      <xdr:colOff>790576</xdr:colOff>
      <xdr:row>2</xdr:row>
      <xdr:rowOff>23757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6" y="0"/>
          <a:ext cx="781050" cy="690507"/>
        </a:xfrm>
        <a:prstGeom prst="rect">
          <a:avLst/>
        </a:prstGeom>
      </xdr:spPr>
    </xdr:pic>
    <xdr:clientData/>
  </xdr:twoCellAnchor>
  <xdr:twoCellAnchor editAs="oneCell">
    <xdr:from>
      <xdr:col>15</xdr:col>
      <xdr:colOff>200025</xdr:colOff>
      <xdr:row>0</xdr:row>
      <xdr:rowOff>0</xdr:rowOff>
    </xdr:from>
    <xdr:to>
      <xdr:col>17</xdr:col>
      <xdr:colOff>142875</xdr:colOff>
      <xdr:row>2</xdr:row>
      <xdr:rowOff>23757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525" y="0"/>
          <a:ext cx="781050" cy="6905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41580</xdr:colOff>
      <xdr:row>0</xdr:row>
      <xdr:rowOff>23446</xdr:rowOff>
    </xdr:from>
    <xdr:ext cx="718955" cy="637049"/>
    <xdr:pic>
      <xdr:nvPicPr>
        <xdr:cNvPr id="25" name="Picture 1" descr="Sheba Academy Logo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23446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15</xdr:row>
      <xdr:rowOff>23446</xdr:rowOff>
    </xdr:from>
    <xdr:ext cx="718955" cy="637049"/>
    <xdr:pic>
      <xdr:nvPicPr>
        <xdr:cNvPr id="80" name="Picture 1" descr="Sheba Academy Logo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23446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30</xdr:row>
      <xdr:rowOff>23446</xdr:rowOff>
    </xdr:from>
    <xdr:ext cx="718955" cy="637049"/>
    <xdr:pic>
      <xdr:nvPicPr>
        <xdr:cNvPr id="81" name="Picture 1" descr="Sheba Academy Logo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23446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45</xdr:row>
      <xdr:rowOff>23446</xdr:rowOff>
    </xdr:from>
    <xdr:ext cx="718955" cy="637049"/>
    <xdr:pic>
      <xdr:nvPicPr>
        <xdr:cNvPr id="82" name="Picture 1" descr="Sheba Academy Logo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23446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60</xdr:row>
      <xdr:rowOff>23446</xdr:rowOff>
    </xdr:from>
    <xdr:ext cx="718955" cy="637049"/>
    <xdr:pic>
      <xdr:nvPicPr>
        <xdr:cNvPr id="83" name="Picture 1" descr="Sheba Academy Logo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3602125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75</xdr:row>
      <xdr:rowOff>23446</xdr:rowOff>
    </xdr:from>
    <xdr:ext cx="718955" cy="637049"/>
    <xdr:pic>
      <xdr:nvPicPr>
        <xdr:cNvPr id="84" name="Picture 1" descr="Sheba Academy Logo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7180803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90</xdr:row>
      <xdr:rowOff>23446</xdr:rowOff>
    </xdr:from>
    <xdr:ext cx="718955" cy="637049"/>
    <xdr:pic>
      <xdr:nvPicPr>
        <xdr:cNvPr id="85" name="Picture 1" descr="Sheba Academy Logo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23446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105</xdr:row>
      <xdr:rowOff>23446</xdr:rowOff>
    </xdr:from>
    <xdr:ext cx="718955" cy="637049"/>
    <xdr:pic>
      <xdr:nvPicPr>
        <xdr:cNvPr id="86" name="Picture 1" descr="Sheba Academy Logo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3602125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120</xdr:row>
      <xdr:rowOff>23446</xdr:rowOff>
    </xdr:from>
    <xdr:ext cx="718955" cy="637049"/>
    <xdr:pic>
      <xdr:nvPicPr>
        <xdr:cNvPr id="87" name="Picture 1" descr="Sheba Academy Logo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7180803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135</xdr:row>
      <xdr:rowOff>23446</xdr:rowOff>
    </xdr:from>
    <xdr:ext cx="718955" cy="637049"/>
    <xdr:pic>
      <xdr:nvPicPr>
        <xdr:cNvPr id="88" name="Picture 1" descr="Sheba Academy Logo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21019267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150</xdr:row>
      <xdr:rowOff>23446</xdr:rowOff>
    </xdr:from>
    <xdr:ext cx="718955" cy="637049"/>
    <xdr:pic>
      <xdr:nvPicPr>
        <xdr:cNvPr id="89" name="Picture 1" descr="Sheba Academy Logo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24597946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165</xdr:row>
      <xdr:rowOff>23446</xdr:rowOff>
    </xdr:from>
    <xdr:ext cx="718955" cy="637049"/>
    <xdr:pic>
      <xdr:nvPicPr>
        <xdr:cNvPr id="90" name="Picture 1" descr="Sheba Academy Logo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28176625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180</xdr:row>
      <xdr:rowOff>0</xdr:rowOff>
    </xdr:from>
    <xdr:ext cx="718955" cy="637049"/>
    <xdr:pic>
      <xdr:nvPicPr>
        <xdr:cNvPr id="91" name="Picture 1" descr="Sheba Academy Logo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32016240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195</xdr:row>
      <xdr:rowOff>23446</xdr:rowOff>
    </xdr:from>
    <xdr:ext cx="718955" cy="637049"/>
    <xdr:pic>
      <xdr:nvPicPr>
        <xdr:cNvPr id="95" name="Picture 1" descr="Sheba Academy Logo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35635740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210</xdr:row>
      <xdr:rowOff>23446</xdr:rowOff>
    </xdr:from>
    <xdr:ext cx="718955" cy="637049"/>
    <xdr:pic>
      <xdr:nvPicPr>
        <xdr:cNvPr id="96" name="Picture 1" descr="Sheba Academy Logo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39255240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225</xdr:row>
      <xdr:rowOff>23446</xdr:rowOff>
    </xdr:from>
    <xdr:ext cx="718955" cy="637049"/>
    <xdr:pic>
      <xdr:nvPicPr>
        <xdr:cNvPr id="97" name="Picture 1" descr="Sheba Academy Logo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32016240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240</xdr:row>
      <xdr:rowOff>23446</xdr:rowOff>
    </xdr:from>
    <xdr:ext cx="718955" cy="637049"/>
    <xdr:pic>
      <xdr:nvPicPr>
        <xdr:cNvPr id="98" name="Picture 1" descr="Sheba Academy Logo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35635740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255</xdr:row>
      <xdr:rowOff>23446</xdr:rowOff>
    </xdr:from>
    <xdr:ext cx="718955" cy="637049"/>
    <xdr:pic>
      <xdr:nvPicPr>
        <xdr:cNvPr id="99" name="Picture 1" descr="Sheba Academy Logo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39255240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270</xdr:row>
      <xdr:rowOff>23446</xdr:rowOff>
    </xdr:from>
    <xdr:ext cx="718955" cy="637049"/>
    <xdr:pic>
      <xdr:nvPicPr>
        <xdr:cNvPr id="100" name="Picture 1" descr="Sheba Academy Logo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32016240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285</xdr:row>
      <xdr:rowOff>23446</xdr:rowOff>
    </xdr:from>
    <xdr:ext cx="718955" cy="637049"/>
    <xdr:pic>
      <xdr:nvPicPr>
        <xdr:cNvPr id="101" name="Picture 1" descr="Sheba Academy Logo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35635740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300</xdr:row>
      <xdr:rowOff>23446</xdr:rowOff>
    </xdr:from>
    <xdr:ext cx="718955" cy="637049"/>
    <xdr:pic>
      <xdr:nvPicPr>
        <xdr:cNvPr id="102" name="Picture 1" descr="Sheba Academy Logo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39255240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315</xdr:row>
      <xdr:rowOff>0</xdr:rowOff>
    </xdr:from>
    <xdr:ext cx="718955" cy="637049"/>
    <xdr:pic>
      <xdr:nvPicPr>
        <xdr:cNvPr id="103" name="Picture 1" descr="Sheba Academy Logo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74744270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330</xdr:row>
      <xdr:rowOff>23446</xdr:rowOff>
    </xdr:from>
    <xdr:ext cx="718955" cy="637049"/>
    <xdr:pic>
      <xdr:nvPicPr>
        <xdr:cNvPr id="116" name="Picture 1" descr="Sheba Academy Logo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78363770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345</xdr:row>
      <xdr:rowOff>23446</xdr:rowOff>
    </xdr:from>
    <xdr:ext cx="718955" cy="637049"/>
    <xdr:pic>
      <xdr:nvPicPr>
        <xdr:cNvPr id="117" name="Picture 1" descr="Sheba Academy Logo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81983270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360</xdr:row>
      <xdr:rowOff>23446</xdr:rowOff>
    </xdr:from>
    <xdr:ext cx="718955" cy="637049"/>
    <xdr:pic>
      <xdr:nvPicPr>
        <xdr:cNvPr id="41" name="Picture 1" descr="Sheba Academy Logo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28420446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375</xdr:row>
      <xdr:rowOff>23446</xdr:rowOff>
    </xdr:from>
    <xdr:ext cx="718955" cy="637049"/>
    <xdr:pic>
      <xdr:nvPicPr>
        <xdr:cNvPr id="42" name="Picture 1" descr="Sheba Academy Logo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32039946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390</xdr:row>
      <xdr:rowOff>23446</xdr:rowOff>
    </xdr:from>
    <xdr:ext cx="718955" cy="637049"/>
    <xdr:pic>
      <xdr:nvPicPr>
        <xdr:cNvPr id="43" name="Picture 1" descr="Sheba Academy Logo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35659446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405</xdr:row>
      <xdr:rowOff>23446</xdr:rowOff>
    </xdr:from>
    <xdr:ext cx="718955" cy="637049"/>
    <xdr:pic>
      <xdr:nvPicPr>
        <xdr:cNvPr id="44" name="Picture 1" descr="Sheba Academy Logo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28420446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420</xdr:row>
      <xdr:rowOff>23446</xdr:rowOff>
    </xdr:from>
    <xdr:ext cx="718955" cy="637049"/>
    <xdr:pic>
      <xdr:nvPicPr>
        <xdr:cNvPr id="45" name="Picture 1" descr="Sheba Academy Logo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32039946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435</xdr:row>
      <xdr:rowOff>23446</xdr:rowOff>
    </xdr:from>
    <xdr:ext cx="718955" cy="637049"/>
    <xdr:pic>
      <xdr:nvPicPr>
        <xdr:cNvPr id="46" name="Picture 1" descr="Sheba Academy Logo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35659446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450</xdr:row>
      <xdr:rowOff>23446</xdr:rowOff>
    </xdr:from>
    <xdr:ext cx="718955" cy="637049"/>
    <xdr:pic>
      <xdr:nvPicPr>
        <xdr:cNvPr id="47" name="Picture 1" descr="Sheba Academy Logo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28420446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465</xdr:row>
      <xdr:rowOff>23446</xdr:rowOff>
    </xdr:from>
    <xdr:ext cx="718955" cy="637049"/>
    <xdr:pic>
      <xdr:nvPicPr>
        <xdr:cNvPr id="48" name="Picture 1" descr="Sheba Academy Logo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32039946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480</xdr:row>
      <xdr:rowOff>23446</xdr:rowOff>
    </xdr:from>
    <xdr:ext cx="718955" cy="637049"/>
    <xdr:pic>
      <xdr:nvPicPr>
        <xdr:cNvPr id="49" name="Picture 1" descr="Sheba Academy Logo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35659446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495</xdr:row>
      <xdr:rowOff>23446</xdr:rowOff>
    </xdr:from>
    <xdr:ext cx="718955" cy="637049"/>
    <xdr:pic>
      <xdr:nvPicPr>
        <xdr:cNvPr id="50" name="Picture 1" descr="Sheba Academy Logo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28420446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510</xdr:row>
      <xdr:rowOff>23446</xdr:rowOff>
    </xdr:from>
    <xdr:ext cx="718955" cy="637049"/>
    <xdr:pic>
      <xdr:nvPicPr>
        <xdr:cNvPr id="51" name="Picture 1" descr="Sheba Academy Logo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32039946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525</xdr:row>
      <xdr:rowOff>23446</xdr:rowOff>
    </xdr:from>
    <xdr:ext cx="718955" cy="637049"/>
    <xdr:pic>
      <xdr:nvPicPr>
        <xdr:cNvPr id="52" name="Picture 1" descr="Sheba Academy Logo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35659446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540</xdr:row>
      <xdr:rowOff>23446</xdr:rowOff>
    </xdr:from>
    <xdr:ext cx="718955" cy="637049"/>
    <xdr:pic>
      <xdr:nvPicPr>
        <xdr:cNvPr id="53" name="Picture 1" descr="Sheba Academy Logo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71361387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555</xdr:row>
      <xdr:rowOff>23446</xdr:rowOff>
    </xdr:from>
    <xdr:ext cx="718955" cy="637049"/>
    <xdr:pic>
      <xdr:nvPicPr>
        <xdr:cNvPr id="54" name="Picture 1" descr="Sheba Academy Logo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74980887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570</xdr:row>
      <xdr:rowOff>23446</xdr:rowOff>
    </xdr:from>
    <xdr:ext cx="718955" cy="637049"/>
    <xdr:pic>
      <xdr:nvPicPr>
        <xdr:cNvPr id="55" name="Picture 1" descr="Sheba Academy Logo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78600387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585</xdr:row>
      <xdr:rowOff>23446</xdr:rowOff>
    </xdr:from>
    <xdr:ext cx="718955" cy="637049"/>
    <xdr:pic>
      <xdr:nvPicPr>
        <xdr:cNvPr id="56" name="Picture 1" descr="Sheba Academy Logo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71361387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600</xdr:row>
      <xdr:rowOff>23446</xdr:rowOff>
    </xdr:from>
    <xdr:ext cx="718955" cy="637049"/>
    <xdr:pic>
      <xdr:nvPicPr>
        <xdr:cNvPr id="57" name="Picture 1" descr="Sheba Academy Logo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74980887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615</xdr:row>
      <xdr:rowOff>23446</xdr:rowOff>
    </xdr:from>
    <xdr:ext cx="718955" cy="637049"/>
    <xdr:pic>
      <xdr:nvPicPr>
        <xdr:cNvPr id="58" name="Picture 1" descr="Sheba Academy Logo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78600387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630</xdr:row>
      <xdr:rowOff>23446</xdr:rowOff>
    </xdr:from>
    <xdr:ext cx="718955" cy="637049"/>
    <xdr:pic>
      <xdr:nvPicPr>
        <xdr:cNvPr id="59" name="Picture 1" descr="Sheba Academy Logo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71361387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645</xdr:row>
      <xdr:rowOff>23446</xdr:rowOff>
    </xdr:from>
    <xdr:ext cx="718955" cy="637049"/>
    <xdr:pic>
      <xdr:nvPicPr>
        <xdr:cNvPr id="60" name="Picture 1" descr="Sheba Academy Logo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74980887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660</xdr:row>
      <xdr:rowOff>23446</xdr:rowOff>
    </xdr:from>
    <xdr:ext cx="718955" cy="637049"/>
    <xdr:pic>
      <xdr:nvPicPr>
        <xdr:cNvPr id="61" name="Picture 1" descr="Sheba Academy Logo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78600387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675</xdr:row>
      <xdr:rowOff>23446</xdr:rowOff>
    </xdr:from>
    <xdr:ext cx="718955" cy="637049"/>
    <xdr:pic>
      <xdr:nvPicPr>
        <xdr:cNvPr id="62" name="Picture 1" descr="Sheba Academy Logo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71361387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690</xdr:row>
      <xdr:rowOff>23446</xdr:rowOff>
    </xdr:from>
    <xdr:ext cx="718955" cy="637049"/>
    <xdr:pic>
      <xdr:nvPicPr>
        <xdr:cNvPr id="63" name="Picture 1" descr="Sheba Academy Logo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74980887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705</xdr:row>
      <xdr:rowOff>23446</xdr:rowOff>
    </xdr:from>
    <xdr:ext cx="718955" cy="637049"/>
    <xdr:pic>
      <xdr:nvPicPr>
        <xdr:cNvPr id="64" name="Picture 1" descr="Sheba Academy Logo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78600387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720</xdr:row>
      <xdr:rowOff>23446</xdr:rowOff>
    </xdr:from>
    <xdr:ext cx="718955" cy="637049"/>
    <xdr:pic>
      <xdr:nvPicPr>
        <xdr:cNvPr id="65" name="Picture 1" descr="Sheba Academy Logo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71361387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735</xdr:row>
      <xdr:rowOff>23446</xdr:rowOff>
    </xdr:from>
    <xdr:ext cx="718955" cy="637049"/>
    <xdr:pic>
      <xdr:nvPicPr>
        <xdr:cNvPr id="66" name="Picture 1" descr="Sheba Academy Logo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74980887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750</xdr:row>
      <xdr:rowOff>23446</xdr:rowOff>
    </xdr:from>
    <xdr:ext cx="718955" cy="637049"/>
    <xdr:pic>
      <xdr:nvPicPr>
        <xdr:cNvPr id="67" name="Picture 1" descr="Sheba Academy Logo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69825621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765</xdr:row>
      <xdr:rowOff>23446</xdr:rowOff>
    </xdr:from>
    <xdr:ext cx="718955" cy="637049"/>
    <xdr:pic>
      <xdr:nvPicPr>
        <xdr:cNvPr id="68" name="Picture 1" descr="Sheba Academy Logo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73426071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780</xdr:row>
      <xdr:rowOff>23446</xdr:rowOff>
    </xdr:from>
    <xdr:ext cx="718955" cy="637049"/>
    <xdr:pic>
      <xdr:nvPicPr>
        <xdr:cNvPr id="69" name="Picture 1" descr="Sheba Academy Logo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69825621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795</xdr:row>
      <xdr:rowOff>23446</xdr:rowOff>
    </xdr:from>
    <xdr:ext cx="718955" cy="637049"/>
    <xdr:pic>
      <xdr:nvPicPr>
        <xdr:cNvPr id="70" name="Picture 1" descr="Sheba Academy Logo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73426071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41580</xdr:colOff>
      <xdr:row>811</xdr:row>
      <xdr:rowOff>23446</xdr:rowOff>
    </xdr:from>
    <xdr:ext cx="718955" cy="637049"/>
    <xdr:pic>
      <xdr:nvPicPr>
        <xdr:cNvPr id="71" name="Picture 1" descr="Sheba Academy Logo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80" y="169825621"/>
          <a:ext cx="718955" cy="637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38100</xdr:colOff>
      <xdr:row>0</xdr:row>
      <xdr:rowOff>0</xdr:rowOff>
    </xdr:from>
    <xdr:to>
      <xdr:col>53</xdr:col>
      <xdr:colOff>378279</xdr:colOff>
      <xdr:row>0</xdr:row>
      <xdr:rowOff>0</xdr:rowOff>
    </xdr:to>
    <xdr:pic>
      <xdr:nvPicPr>
        <xdr:cNvPr id="730968" name="Picture 3" descr="Sheba Academy Logo">
          <a:extLst>
            <a:ext uri="{FF2B5EF4-FFF2-40B4-BE49-F238E27FC236}">
              <a16:creationId xmlns:a16="http://schemas.microsoft.com/office/drawing/2014/main" id="{00000000-0008-0000-0500-00005827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26100" y="0"/>
          <a:ext cx="8058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171451</xdr:colOff>
      <xdr:row>0</xdr:row>
      <xdr:rowOff>134151</xdr:rowOff>
    </xdr:from>
    <xdr:to>
      <xdr:col>47</xdr:col>
      <xdr:colOff>234043</xdr:colOff>
      <xdr:row>3</xdr:row>
      <xdr:rowOff>459689</xdr:rowOff>
    </xdr:to>
    <xdr:pic>
      <xdr:nvPicPr>
        <xdr:cNvPr id="731003" name="Picture 38" descr="Sheba Academy Logo">
          <a:extLst>
            <a:ext uri="{FF2B5EF4-FFF2-40B4-BE49-F238E27FC236}">
              <a16:creationId xmlns:a16="http://schemas.microsoft.com/office/drawing/2014/main" id="{00000000-0008-0000-0500-00007B27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2151" y="134151"/>
          <a:ext cx="2000249" cy="1811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43</xdr:col>
      <xdr:colOff>171451</xdr:colOff>
      <xdr:row>50</xdr:row>
      <xdr:rowOff>134151</xdr:rowOff>
    </xdr:from>
    <xdr:ext cx="2076449" cy="1849538"/>
    <xdr:pic>
      <xdr:nvPicPr>
        <xdr:cNvPr id="103" name="Picture 38" descr="Sheba Academy Logo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91701" y="134151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171451</xdr:colOff>
      <xdr:row>100</xdr:row>
      <xdr:rowOff>134151</xdr:rowOff>
    </xdr:from>
    <xdr:ext cx="2076449" cy="1849538"/>
    <xdr:pic>
      <xdr:nvPicPr>
        <xdr:cNvPr id="104" name="Picture 38" descr="Sheba Academy Logo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91701" y="134151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171451</xdr:colOff>
      <xdr:row>150</xdr:row>
      <xdr:rowOff>134151</xdr:rowOff>
    </xdr:from>
    <xdr:ext cx="2076449" cy="1849538"/>
    <xdr:pic>
      <xdr:nvPicPr>
        <xdr:cNvPr id="106" name="Picture 38" descr="Sheba Academy Logo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91701" y="26296151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171451</xdr:colOff>
      <xdr:row>200</xdr:row>
      <xdr:rowOff>134151</xdr:rowOff>
    </xdr:from>
    <xdr:ext cx="2076449" cy="1849538"/>
    <xdr:pic>
      <xdr:nvPicPr>
        <xdr:cNvPr id="107" name="Picture 38" descr="Sheba Academy Logo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91701" y="52458151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171451</xdr:colOff>
      <xdr:row>250</xdr:row>
      <xdr:rowOff>134151</xdr:rowOff>
    </xdr:from>
    <xdr:ext cx="2076449" cy="1849538"/>
    <xdr:pic>
      <xdr:nvPicPr>
        <xdr:cNvPr id="108" name="Picture 38" descr="Sheba Academy Logo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91701" y="26296151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171451</xdr:colOff>
      <xdr:row>300</xdr:row>
      <xdr:rowOff>134151</xdr:rowOff>
    </xdr:from>
    <xdr:ext cx="2076449" cy="1849538"/>
    <xdr:pic>
      <xdr:nvPicPr>
        <xdr:cNvPr id="109" name="Picture 38" descr="Sheba Academy Logo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91701" y="52458151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171451</xdr:colOff>
      <xdr:row>350</xdr:row>
      <xdr:rowOff>134151</xdr:rowOff>
    </xdr:from>
    <xdr:ext cx="2076449" cy="1849538"/>
    <xdr:pic>
      <xdr:nvPicPr>
        <xdr:cNvPr id="10" name="Picture 38" descr="Sheba Academy Logo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50451" y="153753351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171451</xdr:colOff>
      <xdr:row>401</xdr:row>
      <xdr:rowOff>47625</xdr:rowOff>
    </xdr:from>
    <xdr:ext cx="2076449" cy="1285875"/>
    <xdr:pic>
      <xdr:nvPicPr>
        <xdr:cNvPr id="11" name="Picture 38" descr="Sheba Academy Logo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22076" y="190023750"/>
          <a:ext cx="2076449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171451</xdr:colOff>
      <xdr:row>450</xdr:row>
      <xdr:rowOff>134151</xdr:rowOff>
    </xdr:from>
    <xdr:ext cx="2076449" cy="1849538"/>
    <xdr:pic>
      <xdr:nvPicPr>
        <xdr:cNvPr id="12" name="Picture 38" descr="Sheba Academy Logo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07851" y="222638151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228600</xdr:colOff>
      <xdr:row>500</xdr:row>
      <xdr:rowOff>38100</xdr:rowOff>
    </xdr:from>
    <xdr:ext cx="2076449" cy="1849538"/>
    <xdr:pic>
      <xdr:nvPicPr>
        <xdr:cNvPr id="2" name="Picture 38" descr="Sheba Academy Logo">
          <a:extLst>
            <a:ext uri="{FF2B5EF4-FFF2-40B4-BE49-F238E27FC236}">
              <a16:creationId xmlns:a16="http://schemas.microsoft.com/office/drawing/2014/main" id="{77EA0296-A8C0-4A24-A387-0756B356B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0" y="2463927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419100</xdr:colOff>
      <xdr:row>550</xdr:row>
      <xdr:rowOff>38100</xdr:rowOff>
    </xdr:from>
    <xdr:ext cx="2076449" cy="1849538"/>
    <xdr:pic>
      <xdr:nvPicPr>
        <xdr:cNvPr id="3" name="Picture 38" descr="Sheba Academy Logo">
          <a:extLst>
            <a:ext uri="{FF2B5EF4-FFF2-40B4-BE49-F238E27FC236}">
              <a16:creationId xmlns:a16="http://schemas.microsoft.com/office/drawing/2014/main" id="{08EE812C-BAAC-4C55-B096-4CFD6BB0E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0" y="2711577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266700</xdr:colOff>
      <xdr:row>600</xdr:row>
      <xdr:rowOff>76200</xdr:rowOff>
    </xdr:from>
    <xdr:ext cx="2076449" cy="1849538"/>
    <xdr:pic>
      <xdr:nvPicPr>
        <xdr:cNvPr id="4" name="Picture 38" descr="Sheba Academy Logo">
          <a:extLst>
            <a:ext uri="{FF2B5EF4-FFF2-40B4-BE49-F238E27FC236}">
              <a16:creationId xmlns:a16="http://schemas.microsoft.com/office/drawing/2014/main" id="{CCD657B3-C3D8-4093-966E-233206F9F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03100" y="2959608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381000</xdr:colOff>
      <xdr:row>650</xdr:row>
      <xdr:rowOff>76200</xdr:rowOff>
    </xdr:from>
    <xdr:ext cx="2076449" cy="1849538"/>
    <xdr:pic>
      <xdr:nvPicPr>
        <xdr:cNvPr id="5" name="Picture 38" descr="Sheba Academy Logo">
          <a:extLst>
            <a:ext uri="{FF2B5EF4-FFF2-40B4-BE49-F238E27FC236}">
              <a16:creationId xmlns:a16="http://schemas.microsoft.com/office/drawing/2014/main" id="{E4033451-846E-4AA4-B469-44A223396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17400" y="3207258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190500</xdr:colOff>
      <xdr:row>700</xdr:row>
      <xdr:rowOff>76200</xdr:rowOff>
    </xdr:from>
    <xdr:ext cx="2076449" cy="1849538"/>
    <xdr:pic>
      <xdr:nvPicPr>
        <xdr:cNvPr id="6" name="Picture 38" descr="Sheba Academy Logo">
          <a:extLst>
            <a:ext uri="{FF2B5EF4-FFF2-40B4-BE49-F238E27FC236}">
              <a16:creationId xmlns:a16="http://schemas.microsoft.com/office/drawing/2014/main" id="{503E17A6-B4DB-4954-BFCF-D755E694C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26900" y="3454908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342900</xdr:colOff>
      <xdr:row>750</xdr:row>
      <xdr:rowOff>38100</xdr:rowOff>
    </xdr:from>
    <xdr:ext cx="2076449" cy="1849538"/>
    <xdr:pic>
      <xdr:nvPicPr>
        <xdr:cNvPr id="7" name="Picture 38" descr="Sheba Academy Logo">
          <a:extLst>
            <a:ext uri="{FF2B5EF4-FFF2-40B4-BE49-F238E27FC236}">
              <a16:creationId xmlns:a16="http://schemas.microsoft.com/office/drawing/2014/main" id="{2EE9C530-E68A-4AF5-85F3-F1C068B3B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79300" y="3702177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228600</xdr:colOff>
      <xdr:row>800</xdr:row>
      <xdr:rowOff>38100</xdr:rowOff>
    </xdr:from>
    <xdr:ext cx="2076449" cy="1849538"/>
    <xdr:pic>
      <xdr:nvPicPr>
        <xdr:cNvPr id="8" name="Picture 38" descr="Sheba Academy Logo">
          <a:extLst>
            <a:ext uri="{FF2B5EF4-FFF2-40B4-BE49-F238E27FC236}">
              <a16:creationId xmlns:a16="http://schemas.microsoft.com/office/drawing/2014/main" id="{544F7645-7E73-4BF5-B4FD-EDCB88BFC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0" y="3949827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419100</xdr:colOff>
      <xdr:row>850</xdr:row>
      <xdr:rowOff>38100</xdr:rowOff>
    </xdr:from>
    <xdr:ext cx="2076449" cy="1849538"/>
    <xdr:pic>
      <xdr:nvPicPr>
        <xdr:cNvPr id="9" name="Picture 38" descr="Sheba Academy Logo">
          <a:extLst>
            <a:ext uri="{FF2B5EF4-FFF2-40B4-BE49-F238E27FC236}">
              <a16:creationId xmlns:a16="http://schemas.microsoft.com/office/drawing/2014/main" id="{2F07931A-3932-4480-9B10-7132F1693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0" y="4197477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342900</xdr:colOff>
      <xdr:row>900</xdr:row>
      <xdr:rowOff>38100</xdr:rowOff>
    </xdr:from>
    <xdr:ext cx="2076449" cy="1849538"/>
    <xdr:pic>
      <xdr:nvPicPr>
        <xdr:cNvPr id="13" name="Picture 38" descr="Sheba Academy Logo">
          <a:extLst>
            <a:ext uri="{FF2B5EF4-FFF2-40B4-BE49-F238E27FC236}">
              <a16:creationId xmlns:a16="http://schemas.microsoft.com/office/drawing/2014/main" id="{C43304F6-B522-4F4A-82B4-CCA8029EA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79300" y="4445127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228600</xdr:colOff>
      <xdr:row>950</xdr:row>
      <xdr:rowOff>38100</xdr:rowOff>
    </xdr:from>
    <xdr:ext cx="2076449" cy="1849538"/>
    <xdr:pic>
      <xdr:nvPicPr>
        <xdr:cNvPr id="14" name="Picture 38" descr="Sheba Academy Logo">
          <a:extLst>
            <a:ext uri="{FF2B5EF4-FFF2-40B4-BE49-F238E27FC236}">
              <a16:creationId xmlns:a16="http://schemas.microsoft.com/office/drawing/2014/main" id="{7C8F26EA-FEE9-49BD-A9CC-68E61F793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0" y="4692777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152400</xdr:colOff>
      <xdr:row>1000</xdr:row>
      <xdr:rowOff>114300</xdr:rowOff>
    </xdr:from>
    <xdr:ext cx="2076449" cy="1849538"/>
    <xdr:pic>
      <xdr:nvPicPr>
        <xdr:cNvPr id="15" name="Picture 38" descr="Sheba Academy Logo">
          <a:extLst>
            <a:ext uri="{FF2B5EF4-FFF2-40B4-BE49-F238E27FC236}">
              <a16:creationId xmlns:a16="http://schemas.microsoft.com/office/drawing/2014/main" id="{51A79C17-BD13-43B7-9F97-F17135201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22200" y="4941189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266700</xdr:colOff>
      <xdr:row>1050</xdr:row>
      <xdr:rowOff>76200</xdr:rowOff>
    </xdr:from>
    <xdr:ext cx="2076449" cy="1849538"/>
    <xdr:pic>
      <xdr:nvPicPr>
        <xdr:cNvPr id="16" name="Picture 38" descr="Sheba Academy Logo">
          <a:extLst>
            <a:ext uri="{FF2B5EF4-FFF2-40B4-BE49-F238E27FC236}">
              <a16:creationId xmlns:a16="http://schemas.microsoft.com/office/drawing/2014/main" id="{E59852C7-8397-4C19-9C1D-D4B854FCA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0" y="5188458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419100</xdr:colOff>
      <xdr:row>1100</xdr:row>
      <xdr:rowOff>114300</xdr:rowOff>
    </xdr:from>
    <xdr:ext cx="2076449" cy="1849538"/>
    <xdr:pic>
      <xdr:nvPicPr>
        <xdr:cNvPr id="17" name="Picture 38" descr="Sheba Academy Logo">
          <a:extLst>
            <a:ext uri="{FF2B5EF4-FFF2-40B4-BE49-F238E27FC236}">
              <a16:creationId xmlns:a16="http://schemas.microsoft.com/office/drawing/2014/main" id="{3FBAA8EA-1601-4EF4-95AF-498FCE415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0" y="5436489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228600</xdr:colOff>
      <xdr:row>1150</xdr:row>
      <xdr:rowOff>38100</xdr:rowOff>
    </xdr:from>
    <xdr:ext cx="2076449" cy="1849538"/>
    <xdr:pic>
      <xdr:nvPicPr>
        <xdr:cNvPr id="18" name="Picture 38" descr="Sheba Academy Logo">
          <a:extLst>
            <a:ext uri="{FF2B5EF4-FFF2-40B4-BE49-F238E27FC236}">
              <a16:creationId xmlns:a16="http://schemas.microsoft.com/office/drawing/2014/main" id="{57B4D8E7-1986-4F10-97AB-231915B10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98400" y="5683377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114300</xdr:colOff>
      <xdr:row>1200</xdr:row>
      <xdr:rowOff>76200</xdr:rowOff>
    </xdr:from>
    <xdr:ext cx="2076449" cy="1849538"/>
    <xdr:pic>
      <xdr:nvPicPr>
        <xdr:cNvPr id="19" name="Picture 38" descr="Sheba Academy Logo">
          <a:extLst>
            <a:ext uri="{FF2B5EF4-FFF2-40B4-BE49-F238E27FC236}">
              <a16:creationId xmlns:a16="http://schemas.microsoft.com/office/drawing/2014/main" id="{1036376F-C45C-4323-8248-679D7AA27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84100" y="5931408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38100</xdr:colOff>
      <xdr:row>1250</xdr:row>
      <xdr:rowOff>38100</xdr:rowOff>
    </xdr:from>
    <xdr:ext cx="2076449" cy="1849538"/>
    <xdr:pic>
      <xdr:nvPicPr>
        <xdr:cNvPr id="20" name="Picture 38" descr="Sheba Academy Logo">
          <a:extLst>
            <a:ext uri="{FF2B5EF4-FFF2-40B4-BE49-F238E27FC236}">
              <a16:creationId xmlns:a16="http://schemas.microsoft.com/office/drawing/2014/main" id="{C06975F1-DDD6-47A9-B894-A68B564E8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07900" y="6178677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76200</xdr:colOff>
      <xdr:row>1300</xdr:row>
      <xdr:rowOff>76200</xdr:rowOff>
    </xdr:from>
    <xdr:ext cx="2076449" cy="1849538"/>
    <xdr:pic>
      <xdr:nvPicPr>
        <xdr:cNvPr id="21" name="Picture 38" descr="Sheba Academy Logo">
          <a:extLst>
            <a:ext uri="{FF2B5EF4-FFF2-40B4-BE49-F238E27FC236}">
              <a16:creationId xmlns:a16="http://schemas.microsoft.com/office/drawing/2014/main" id="{CFB041A6-A9D5-4DEA-AC29-471EE854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0" y="6426708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342900</xdr:colOff>
      <xdr:row>1350</xdr:row>
      <xdr:rowOff>114300</xdr:rowOff>
    </xdr:from>
    <xdr:ext cx="2076449" cy="1849538"/>
    <xdr:pic>
      <xdr:nvPicPr>
        <xdr:cNvPr id="22" name="Picture 38" descr="Sheba Academy Logo">
          <a:extLst>
            <a:ext uri="{FF2B5EF4-FFF2-40B4-BE49-F238E27FC236}">
              <a16:creationId xmlns:a16="http://schemas.microsoft.com/office/drawing/2014/main" id="{AFD47C68-0829-45BD-9076-EFF497C67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12700" y="6674739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266700</xdr:colOff>
      <xdr:row>1400</xdr:row>
      <xdr:rowOff>38100</xdr:rowOff>
    </xdr:from>
    <xdr:ext cx="2076449" cy="1849538"/>
    <xdr:pic>
      <xdr:nvPicPr>
        <xdr:cNvPr id="23" name="Picture 38" descr="Sheba Academy Logo">
          <a:extLst>
            <a:ext uri="{FF2B5EF4-FFF2-40B4-BE49-F238E27FC236}">
              <a16:creationId xmlns:a16="http://schemas.microsoft.com/office/drawing/2014/main" id="{8F5D55FB-58F3-4210-ACC8-21DCA2784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0" y="6921627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228600</xdr:colOff>
      <xdr:row>1450</xdr:row>
      <xdr:rowOff>38100</xdr:rowOff>
    </xdr:from>
    <xdr:ext cx="2076449" cy="1849538"/>
    <xdr:pic>
      <xdr:nvPicPr>
        <xdr:cNvPr id="24" name="Picture 38" descr="Sheba Academy Logo">
          <a:extLst>
            <a:ext uri="{FF2B5EF4-FFF2-40B4-BE49-F238E27FC236}">
              <a16:creationId xmlns:a16="http://schemas.microsoft.com/office/drawing/2014/main" id="{98676E1F-6FA2-4536-8F4F-534D92887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98400" y="7169277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190500</xdr:colOff>
      <xdr:row>1500</xdr:row>
      <xdr:rowOff>114300</xdr:rowOff>
    </xdr:from>
    <xdr:ext cx="2076449" cy="1849538"/>
    <xdr:pic>
      <xdr:nvPicPr>
        <xdr:cNvPr id="25" name="Picture 38" descr="Sheba Academy Logo">
          <a:extLst>
            <a:ext uri="{FF2B5EF4-FFF2-40B4-BE49-F238E27FC236}">
              <a16:creationId xmlns:a16="http://schemas.microsoft.com/office/drawing/2014/main" id="{51210860-2E03-4763-99D3-7FA891FA1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60300" y="7417689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266700</xdr:colOff>
      <xdr:row>1550</xdr:row>
      <xdr:rowOff>38100</xdr:rowOff>
    </xdr:from>
    <xdr:ext cx="2076449" cy="1849538"/>
    <xdr:pic>
      <xdr:nvPicPr>
        <xdr:cNvPr id="26" name="Picture 38" descr="Sheba Academy Logo">
          <a:extLst>
            <a:ext uri="{FF2B5EF4-FFF2-40B4-BE49-F238E27FC236}">
              <a16:creationId xmlns:a16="http://schemas.microsoft.com/office/drawing/2014/main" id="{21CF5D88-C4B9-47A1-A2E5-89A28D959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0" y="7664577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342900</xdr:colOff>
      <xdr:row>1600</xdr:row>
      <xdr:rowOff>76200</xdr:rowOff>
    </xdr:from>
    <xdr:ext cx="2076449" cy="1849538"/>
    <xdr:pic>
      <xdr:nvPicPr>
        <xdr:cNvPr id="27" name="Picture 38" descr="Sheba Academy Logo">
          <a:extLst>
            <a:ext uri="{FF2B5EF4-FFF2-40B4-BE49-F238E27FC236}">
              <a16:creationId xmlns:a16="http://schemas.microsoft.com/office/drawing/2014/main" id="{8741C29B-6B63-464A-8A58-D66329906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12700" y="7912608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152400</xdr:colOff>
      <xdr:row>1650</xdr:row>
      <xdr:rowOff>38100</xdr:rowOff>
    </xdr:from>
    <xdr:ext cx="2076449" cy="1849538"/>
    <xdr:pic>
      <xdr:nvPicPr>
        <xdr:cNvPr id="28" name="Picture 38" descr="Sheba Academy Logo">
          <a:extLst>
            <a:ext uri="{FF2B5EF4-FFF2-40B4-BE49-F238E27FC236}">
              <a16:creationId xmlns:a16="http://schemas.microsoft.com/office/drawing/2014/main" id="{8AB5C696-6999-4D0C-8FBA-7DF5AC383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22200" y="8159877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304800</xdr:colOff>
      <xdr:row>1700</xdr:row>
      <xdr:rowOff>114300</xdr:rowOff>
    </xdr:from>
    <xdr:ext cx="2076449" cy="1849538"/>
    <xdr:pic>
      <xdr:nvPicPr>
        <xdr:cNvPr id="29" name="Picture 38" descr="Sheba Academy Logo">
          <a:extLst>
            <a:ext uri="{FF2B5EF4-FFF2-40B4-BE49-F238E27FC236}">
              <a16:creationId xmlns:a16="http://schemas.microsoft.com/office/drawing/2014/main" id="{93E8735A-6F80-465B-B288-5E77F773B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74600" y="8408289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190500</xdr:colOff>
      <xdr:row>1750</xdr:row>
      <xdr:rowOff>76200</xdr:rowOff>
    </xdr:from>
    <xdr:ext cx="2076449" cy="1849538"/>
    <xdr:pic>
      <xdr:nvPicPr>
        <xdr:cNvPr id="30" name="Picture 38" descr="Sheba Academy Logo">
          <a:extLst>
            <a:ext uri="{FF2B5EF4-FFF2-40B4-BE49-F238E27FC236}">
              <a16:creationId xmlns:a16="http://schemas.microsoft.com/office/drawing/2014/main" id="{66545F19-FC26-41E8-BF74-D15D7C0D6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60300" y="8655558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152400</xdr:colOff>
      <xdr:row>1800</xdr:row>
      <xdr:rowOff>38100</xdr:rowOff>
    </xdr:from>
    <xdr:ext cx="2076449" cy="1849538"/>
    <xdr:pic>
      <xdr:nvPicPr>
        <xdr:cNvPr id="31" name="Picture 38" descr="Sheba Academy Logo">
          <a:extLst>
            <a:ext uri="{FF2B5EF4-FFF2-40B4-BE49-F238E27FC236}">
              <a16:creationId xmlns:a16="http://schemas.microsoft.com/office/drawing/2014/main" id="{D478F2A6-4413-48A7-BFC2-B7C40286B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22200" y="8902827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228600</xdr:colOff>
      <xdr:row>1850</xdr:row>
      <xdr:rowOff>114300</xdr:rowOff>
    </xdr:from>
    <xdr:ext cx="2076449" cy="1849538"/>
    <xdr:pic>
      <xdr:nvPicPr>
        <xdr:cNvPr id="32" name="Picture 38" descr="Sheba Academy Logo">
          <a:extLst>
            <a:ext uri="{FF2B5EF4-FFF2-40B4-BE49-F238E27FC236}">
              <a16:creationId xmlns:a16="http://schemas.microsoft.com/office/drawing/2014/main" id="{C3BA1614-A079-4889-874C-3D640EB28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98400" y="9151239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0</xdr:colOff>
      <xdr:row>1900</xdr:row>
      <xdr:rowOff>152400</xdr:rowOff>
    </xdr:from>
    <xdr:ext cx="2076449" cy="1849538"/>
    <xdr:pic>
      <xdr:nvPicPr>
        <xdr:cNvPr id="33" name="Picture 38" descr="Sheba Academy Logo">
          <a:extLst>
            <a:ext uri="{FF2B5EF4-FFF2-40B4-BE49-F238E27FC236}">
              <a16:creationId xmlns:a16="http://schemas.microsoft.com/office/drawing/2014/main" id="{464091BC-AC28-4F60-BD1D-A6D52851F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69800" y="9399270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457200</xdr:colOff>
      <xdr:row>1950</xdr:row>
      <xdr:rowOff>76200</xdr:rowOff>
    </xdr:from>
    <xdr:ext cx="2076449" cy="1849538"/>
    <xdr:pic>
      <xdr:nvPicPr>
        <xdr:cNvPr id="34" name="Picture 38" descr="Sheba Academy Logo">
          <a:extLst>
            <a:ext uri="{FF2B5EF4-FFF2-40B4-BE49-F238E27FC236}">
              <a16:creationId xmlns:a16="http://schemas.microsoft.com/office/drawing/2014/main" id="{6EA50287-9C32-4A50-B138-734CCD4E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93600" y="9646158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228600</xdr:colOff>
      <xdr:row>2000</xdr:row>
      <xdr:rowOff>76200</xdr:rowOff>
    </xdr:from>
    <xdr:ext cx="2076449" cy="1849538"/>
    <xdr:pic>
      <xdr:nvPicPr>
        <xdr:cNvPr id="35" name="Picture 38" descr="Sheba Academy Logo">
          <a:extLst>
            <a:ext uri="{FF2B5EF4-FFF2-40B4-BE49-F238E27FC236}">
              <a16:creationId xmlns:a16="http://schemas.microsoft.com/office/drawing/2014/main" id="{69728FD8-E92C-4CF1-B53F-0A3D57C26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98400" y="9893808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0</xdr:colOff>
      <xdr:row>2050</xdr:row>
      <xdr:rowOff>190500</xdr:rowOff>
    </xdr:from>
    <xdr:ext cx="2076449" cy="1849538"/>
    <xdr:pic>
      <xdr:nvPicPr>
        <xdr:cNvPr id="36" name="Picture 38" descr="Sheba Academy Logo">
          <a:extLst>
            <a:ext uri="{FF2B5EF4-FFF2-40B4-BE49-F238E27FC236}">
              <a16:creationId xmlns:a16="http://schemas.microsoft.com/office/drawing/2014/main" id="{4A6023CF-9B6E-4A96-AD02-740D8DFE3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69800" y="10142601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457200</xdr:colOff>
      <xdr:row>2100</xdr:row>
      <xdr:rowOff>38100</xdr:rowOff>
    </xdr:from>
    <xdr:ext cx="2076449" cy="1849538"/>
    <xdr:pic>
      <xdr:nvPicPr>
        <xdr:cNvPr id="37" name="Picture 38" descr="Sheba Academy Logo">
          <a:extLst>
            <a:ext uri="{FF2B5EF4-FFF2-40B4-BE49-F238E27FC236}">
              <a16:creationId xmlns:a16="http://schemas.microsoft.com/office/drawing/2014/main" id="{00D84984-9D18-4285-8975-5C15F9036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93600" y="10388727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304800</xdr:colOff>
      <xdr:row>2150</xdr:row>
      <xdr:rowOff>38100</xdr:rowOff>
    </xdr:from>
    <xdr:ext cx="2076449" cy="1849538"/>
    <xdr:pic>
      <xdr:nvPicPr>
        <xdr:cNvPr id="38" name="Picture 38" descr="Sheba Academy Logo">
          <a:extLst>
            <a:ext uri="{FF2B5EF4-FFF2-40B4-BE49-F238E27FC236}">
              <a16:creationId xmlns:a16="http://schemas.microsoft.com/office/drawing/2014/main" id="{6BD5635A-0111-4CFA-A06B-FE7EB4B5B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41200" y="10636377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419100</xdr:colOff>
      <xdr:row>2200</xdr:row>
      <xdr:rowOff>114300</xdr:rowOff>
    </xdr:from>
    <xdr:ext cx="2076449" cy="1849538"/>
    <xdr:pic>
      <xdr:nvPicPr>
        <xdr:cNvPr id="39" name="Picture 38" descr="Sheba Academy Logo">
          <a:extLst>
            <a:ext uri="{FF2B5EF4-FFF2-40B4-BE49-F238E27FC236}">
              <a16:creationId xmlns:a16="http://schemas.microsoft.com/office/drawing/2014/main" id="{029A84BE-28CB-4CC3-A9F8-08F9F5E29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88900" y="10884789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419100</xdr:colOff>
      <xdr:row>2250</xdr:row>
      <xdr:rowOff>76200</xdr:rowOff>
    </xdr:from>
    <xdr:ext cx="2076449" cy="1849538"/>
    <xdr:pic>
      <xdr:nvPicPr>
        <xdr:cNvPr id="40" name="Picture 38" descr="Sheba Academy Logo">
          <a:extLst>
            <a:ext uri="{FF2B5EF4-FFF2-40B4-BE49-F238E27FC236}">
              <a16:creationId xmlns:a16="http://schemas.microsoft.com/office/drawing/2014/main" id="{9B90ADBE-DACD-4D8C-889D-C5ACBF971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88900" y="11132058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419100</xdr:colOff>
      <xdr:row>2300</xdr:row>
      <xdr:rowOff>114300</xdr:rowOff>
    </xdr:from>
    <xdr:ext cx="2076449" cy="1849538"/>
    <xdr:pic>
      <xdr:nvPicPr>
        <xdr:cNvPr id="41" name="Picture 38" descr="Sheba Academy Logo">
          <a:extLst>
            <a:ext uri="{FF2B5EF4-FFF2-40B4-BE49-F238E27FC236}">
              <a16:creationId xmlns:a16="http://schemas.microsoft.com/office/drawing/2014/main" id="{7AD56FBB-E835-45A7-AD89-E3038F090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88900" y="11380089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43</xdr:col>
      <xdr:colOff>419100</xdr:colOff>
      <xdr:row>2350</xdr:row>
      <xdr:rowOff>38100</xdr:rowOff>
    </xdr:from>
    <xdr:ext cx="2076449" cy="1849538"/>
    <xdr:pic>
      <xdr:nvPicPr>
        <xdr:cNvPr id="42" name="Picture 38" descr="Sheba Academy Logo">
          <a:extLst>
            <a:ext uri="{FF2B5EF4-FFF2-40B4-BE49-F238E27FC236}">
              <a16:creationId xmlns:a16="http://schemas.microsoft.com/office/drawing/2014/main" id="{4EDC1629-50C7-4A71-9276-AF04F3199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0" y="11626977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44</xdr:col>
      <xdr:colOff>304800</xdr:colOff>
      <xdr:row>2400</xdr:row>
      <xdr:rowOff>76200</xdr:rowOff>
    </xdr:from>
    <xdr:ext cx="2076449" cy="1849538"/>
    <xdr:pic>
      <xdr:nvPicPr>
        <xdr:cNvPr id="43" name="Picture 38" descr="Sheba Academy Logo">
          <a:extLst>
            <a:ext uri="{FF2B5EF4-FFF2-40B4-BE49-F238E27FC236}">
              <a16:creationId xmlns:a16="http://schemas.microsoft.com/office/drawing/2014/main" id="{2C5DB80F-CD7B-45E3-9574-184593455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74600" y="11875008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457200</xdr:colOff>
      <xdr:row>2450</xdr:row>
      <xdr:rowOff>76200</xdr:rowOff>
    </xdr:from>
    <xdr:ext cx="2076449" cy="1849538"/>
    <xdr:pic>
      <xdr:nvPicPr>
        <xdr:cNvPr id="44" name="Picture 38" descr="Sheba Academy Logo">
          <a:extLst>
            <a:ext uri="{FF2B5EF4-FFF2-40B4-BE49-F238E27FC236}">
              <a16:creationId xmlns:a16="http://schemas.microsoft.com/office/drawing/2014/main" id="{0FD14E65-36E1-4D02-9963-E678CA2C5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0200" y="1212265800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457200</xdr:colOff>
      <xdr:row>2500</xdr:row>
      <xdr:rowOff>76200</xdr:rowOff>
    </xdr:from>
    <xdr:ext cx="2076449" cy="1849538"/>
    <xdr:pic>
      <xdr:nvPicPr>
        <xdr:cNvPr id="45" name="Picture 38" descr="Sheba Academy Logo">
          <a:extLst>
            <a:ext uri="{FF2B5EF4-FFF2-40B4-BE49-F238E27FC236}">
              <a16:creationId xmlns:a16="http://schemas.microsoft.com/office/drawing/2014/main" id="{E6E0EEAF-5FE1-4350-B19E-78194F868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83950" y="1166841075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457200</xdr:colOff>
      <xdr:row>2550</xdr:row>
      <xdr:rowOff>76200</xdr:rowOff>
    </xdr:from>
    <xdr:ext cx="2076449" cy="1849538"/>
    <xdr:pic>
      <xdr:nvPicPr>
        <xdr:cNvPr id="46" name="Picture 38" descr="Sheba Academy Logo">
          <a:extLst>
            <a:ext uri="{FF2B5EF4-FFF2-40B4-BE49-F238E27FC236}">
              <a16:creationId xmlns:a16="http://schemas.microsoft.com/office/drawing/2014/main" id="{377079B5-C1EE-4370-8ED3-8BB7BCC5F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83950" y="1166841075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457200</xdr:colOff>
      <xdr:row>2600</xdr:row>
      <xdr:rowOff>76200</xdr:rowOff>
    </xdr:from>
    <xdr:ext cx="2076449" cy="1849538"/>
    <xdr:pic>
      <xdr:nvPicPr>
        <xdr:cNvPr id="47" name="Picture 38" descr="Sheba Academy Logo">
          <a:extLst>
            <a:ext uri="{FF2B5EF4-FFF2-40B4-BE49-F238E27FC236}">
              <a16:creationId xmlns:a16="http://schemas.microsoft.com/office/drawing/2014/main" id="{8914F047-209A-45B0-B4EA-AED4DDE4F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83950" y="1166841075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457200</xdr:colOff>
      <xdr:row>2650</xdr:row>
      <xdr:rowOff>76200</xdr:rowOff>
    </xdr:from>
    <xdr:ext cx="2076449" cy="1849538"/>
    <xdr:pic>
      <xdr:nvPicPr>
        <xdr:cNvPr id="48" name="Picture 38" descr="Sheba Academy Logo">
          <a:extLst>
            <a:ext uri="{FF2B5EF4-FFF2-40B4-BE49-F238E27FC236}">
              <a16:creationId xmlns:a16="http://schemas.microsoft.com/office/drawing/2014/main" id="{29A1BF30-FC0E-45A0-A199-15E57A914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83950" y="1166841075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457200</xdr:colOff>
      <xdr:row>2700</xdr:row>
      <xdr:rowOff>76200</xdr:rowOff>
    </xdr:from>
    <xdr:ext cx="2076449" cy="1849538"/>
    <xdr:pic>
      <xdr:nvPicPr>
        <xdr:cNvPr id="49" name="Picture 38" descr="Sheba Academy Logo">
          <a:extLst>
            <a:ext uri="{FF2B5EF4-FFF2-40B4-BE49-F238E27FC236}">
              <a16:creationId xmlns:a16="http://schemas.microsoft.com/office/drawing/2014/main" id="{EA2D7DE2-B82B-4136-9B75-60CED44F7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83950" y="1166841075"/>
          <a:ext cx="2076449" cy="1849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2016%20Roaster\3rd%20cycle\Grade%209%20New\Grade%209F%202016%20Roster%20Sync.%20By.%20MereKosh..xlsx" TargetMode="External"/><Relationship Id="rId1" Type="http://schemas.openxmlformats.org/officeDocument/2006/relationships/externalLinkPath" Target="/2016%20Roaster/3rd%20cycle/Grade%209%20New/Grade%209F%202016%20Roster%20Sync.%20By.%20MereKosh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6%20Grade%201%20Roaster/Grade%201/Grade%201B%202016%20Roster%20Sync.%20By.%20MereKo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"/>
      <sheetName val="MIP"/>
      <sheetName val="Roster"/>
      <sheetName val="GRF"/>
      <sheetName val="Front"/>
      <sheetName val="Cover"/>
      <sheetName val="iCheck"/>
      <sheetName val="MEREKOSH"/>
      <sheetName val="Homeroom "/>
    </sheetNames>
    <sheetDataSet>
      <sheetData sheetId="0">
        <row r="23">
          <cell r="D23" t="str">
            <v>Academic Director's Name</v>
          </cell>
          <cell r="E23" t="str">
            <v>Homeroom Teacher's Name</v>
          </cell>
        </row>
        <row r="25">
          <cell r="D25" t="str">
            <v>Mr. Yohannes Hagos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"/>
      <sheetName val="MIP"/>
      <sheetName val="Roster"/>
      <sheetName val="GRF"/>
      <sheetName val="Front"/>
      <sheetName val="Cover"/>
      <sheetName val="iCheck"/>
      <sheetName val="MEREKOSH"/>
      <sheetName val="Homeroom "/>
    </sheetNames>
    <sheetDataSet>
      <sheetData sheetId="0">
        <row r="64">
          <cell r="B64">
            <v>60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</sheetPr>
  <dimension ref="A1:AG81"/>
  <sheetViews>
    <sheetView topLeftCell="A13" zoomScaleNormal="100" zoomScalePageLayoutView="40" workbookViewId="0">
      <selection activeCell="E25" sqref="E25:E31"/>
    </sheetView>
  </sheetViews>
  <sheetFormatPr defaultColWidth="5" defaultRowHeight="15.75"/>
  <cols>
    <col min="1" max="1" width="4.42578125" style="9" customWidth="1"/>
    <col min="2" max="2" width="30.5703125" style="7" customWidth="1"/>
    <col min="3" max="3" width="26.5703125" style="7" bestFit="1" customWidth="1"/>
    <col min="4" max="4" width="35.42578125" style="7" customWidth="1"/>
    <col min="5" max="5" width="37.140625" style="7" bestFit="1" customWidth="1"/>
    <col min="6" max="6" width="23.85546875" style="9" customWidth="1"/>
    <col min="7" max="7" width="6.140625" style="9" customWidth="1"/>
    <col min="8" max="8" width="50.42578125" style="9" customWidth="1"/>
    <col min="9" max="9" width="6.42578125" style="9" bestFit="1" customWidth="1"/>
    <col min="10" max="10" width="7" style="9" bestFit="1" customWidth="1"/>
    <col min="11" max="14" width="8.5703125" style="9" customWidth="1"/>
    <col min="15" max="15" width="8.85546875" style="9" customWidth="1"/>
    <col min="16" max="18" width="9.140625" style="7" customWidth="1"/>
    <col min="19" max="19" width="9.140625" style="8" customWidth="1"/>
    <col min="20" max="20" width="5.28515625" style="8" bestFit="1" customWidth="1"/>
    <col min="21" max="21" width="6" style="8" bestFit="1" customWidth="1"/>
    <col min="22" max="23" width="5" style="8"/>
    <col min="24" max="24" width="5.5703125" style="8" customWidth="1"/>
    <col min="25" max="16384" width="5" style="8"/>
  </cols>
  <sheetData>
    <row r="1" spans="1:33" s="111" customFormat="1" ht="26.25" customHeight="1">
      <c r="A1" s="320" t="s">
        <v>72</v>
      </c>
      <c r="B1" s="320"/>
      <c r="C1" s="320"/>
      <c r="D1" s="316" t="s">
        <v>86</v>
      </c>
      <c r="E1" s="317"/>
      <c r="F1" s="318"/>
      <c r="G1" s="94" t="s">
        <v>69</v>
      </c>
      <c r="H1" s="95" t="s">
        <v>2</v>
      </c>
      <c r="I1" s="95" t="s">
        <v>4</v>
      </c>
      <c r="J1" s="95" t="s">
        <v>3</v>
      </c>
      <c r="K1" s="112" t="s">
        <v>64</v>
      </c>
      <c r="L1" s="95" t="s">
        <v>7</v>
      </c>
      <c r="M1" s="95" t="s">
        <v>75</v>
      </c>
      <c r="N1" s="110"/>
      <c r="O1" s="110"/>
      <c r="P1" s="60"/>
      <c r="Q1" s="60"/>
      <c r="R1" s="60"/>
    </row>
    <row r="2" spans="1:33" s="99" customFormat="1" ht="15.75" customHeight="1">
      <c r="A2" s="320"/>
      <c r="B2" s="320"/>
      <c r="C2" s="320"/>
      <c r="D2" s="316"/>
      <c r="E2" s="317"/>
      <c r="F2" s="318"/>
      <c r="G2" s="93">
        <v>1</v>
      </c>
      <c r="H2" s="266" t="s">
        <v>223</v>
      </c>
      <c r="I2" s="267" t="s">
        <v>64</v>
      </c>
      <c r="J2" s="115"/>
      <c r="K2" s="21">
        <f>COUNTIF($I$2:$I$56, "M")</f>
        <v>26</v>
      </c>
      <c r="L2" s="21">
        <f>COUNTIF($I$2:$I$56, "f")</f>
        <v>17</v>
      </c>
      <c r="M2" s="21">
        <f>SUM(K2:L2)</f>
        <v>43</v>
      </c>
      <c r="N2" s="93" t="s">
        <v>199</v>
      </c>
      <c r="O2" s="100"/>
      <c r="P2" s="100"/>
      <c r="Q2" s="100"/>
      <c r="R2" s="97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</row>
    <row r="3" spans="1:33" s="99" customFormat="1" ht="15.75" customHeight="1">
      <c r="A3" s="322">
        <v>11</v>
      </c>
      <c r="B3" s="323"/>
      <c r="C3" s="326" t="s">
        <v>42</v>
      </c>
      <c r="D3" s="101"/>
      <c r="E3" s="102"/>
      <c r="F3"/>
      <c r="G3" s="93">
        <v>2</v>
      </c>
      <c r="H3" s="266" t="s">
        <v>224</v>
      </c>
      <c r="I3" s="267" t="s">
        <v>64</v>
      </c>
      <c r="J3" s="115"/>
      <c r="K3" s="116"/>
      <c r="L3" s="116"/>
      <c r="M3" s="116"/>
      <c r="N3" s="93" t="s">
        <v>199</v>
      </c>
      <c r="O3" s="100"/>
      <c r="P3" s="100"/>
      <c r="Q3" s="100"/>
      <c r="R3" s="97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</row>
    <row r="4" spans="1:33" s="99" customFormat="1" ht="15.75" customHeight="1">
      <c r="A4" s="324"/>
      <c r="B4" s="325"/>
      <c r="C4" s="327"/>
      <c r="D4" s="101"/>
      <c r="E4" s="102"/>
      <c r="F4"/>
      <c r="G4" s="93">
        <v>3</v>
      </c>
      <c r="H4" s="266" t="s">
        <v>225</v>
      </c>
      <c r="I4" s="267" t="s">
        <v>7</v>
      </c>
      <c r="J4" s="115"/>
      <c r="K4" s="116"/>
      <c r="L4" s="116"/>
      <c r="M4" s="116"/>
      <c r="N4" s="93" t="s">
        <v>199</v>
      </c>
      <c r="O4" s="100"/>
      <c r="P4" s="100"/>
      <c r="Q4" s="100"/>
      <c r="R4" s="97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</row>
    <row r="5" spans="1:33" s="99" customFormat="1" ht="15.75" customHeight="1">
      <c r="A5" s="321" t="s">
        <v>1</v>
      </c>
      <c r="B5" s="321"/>
      <c r="C5" s="321" t="s">
        <v>0</v>
      </c>
      <c r="D5" s="103"/>
      <c r="E5" s="103"/>
      <c r="F5"/>
      <c r="G5" s="93">
        <v>4</v>
      </c>
      <c r="H5" s="266" t="s">
        <v>226</v>
      </c>
      <c r="I5" s="267" t="s">
        <v>7</v>
      </c>
      <c r="J5" s="115"/>
      <c r="K5" s="116"/>
      <c r="L5" s="116"/>
      <c r="M5" s="116"/>
      <c r="N5" s="93" t="s">
        <v>199</v>
      </c>
      <c r="O5" s="100"/>
      <c r="P5" s="100"/>
      <c r="Q5" s="100"/>
      <c r="R5" s="97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</row>
    <row r="6" spans="1:33" s="99" customFormat="1" ht="15.75" customHeight="1">
      <c r="A6" s="321"/>
      <c r="B6" s="321"/>
      <c r="C6" s="321"/>
      <c r="D6" s="103"/>
      <c r="E6" s="103"/>
      <c r="F6" s="104"/>
      <c r="G6" s="93">
        <v>5</v>
      </c>
      <c r="H6" s="266" t="s">
        <v>227</v>
      </c>
      <c r="I6" s="267" t="s">
        <v>7</v>
      </c>
      <c r="J6" s="115"/>
      <c r="K6" s="9"/>
      <c r="L6" s="9"/>
      <c r="M6" s="9"/>
      <c r="N6" s="93" t="s">
        <v>199</v>
      </c>
      <c r="O6" s="98"/>
      <c r="P6" s="97"/>
      <c r="Q6" s="97"/>
      <c r="R6" s="97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</row>
    <row r="7" spans="1:33" s="99" customFormat="1" ht="15.75" customHeight="1">
      <c r="A7" s="92">
        <v>1</v>
      </c>
      <c r="B7" s="105" t="s">
        <v>83</v>
      </c>
      <c r="C7" s="96" t="s">
        <v>216</v>
      </c>
      <c r="D7" s="103"/>
      <c r="E7" s="103"/>
      <c r="F7" s="104"/>
      <c r="G7" s="93">
        <v>6</v>
      </c>
      <c r="H7" s="266" t="s">
        <v>228</v>
      </c>
      <c r="I7" s="267" t="s">
        <v>64</v>
      </c>
      <c r="J7" s="115"/>
      <c r="K7" s="9"/>
      <c r="L7" s="9"/>
      <c r="M7" s="9"/>
      <c r="N7" s="93" t="s">
        <v>199</v>
      </c>
      <c r="O7" s="98"/>
      <c r="P7" s="97"/>
      <c r="Q7" s="97"/>
      <c r="R7" s="97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</row>
    <row r="8" spans="1:33" s="99" customFormat="1" ht="15.75" customHeight="1">
      <c r="A8" s="92">
        <v>2</v>
      </c>
      <c r="B8" s="108" t="s">
        <v>153</v>
      </c>
      <c r="C8" s="96"/>
      <c r="D8" s="103"/>
      <c r="E8" s="103"/>
      <c r="F8" s="104"/>
      <c r="G8" s="93">
        <v>7</v>
      </c>
      <c r="H8" s="266" t="s">
        <v>229</v>
      </c>
      <c r="I8" s="267" t="s">
        <v>64</v>
      </c>
      <c r="J8" s="115"/>
      <c r="K8" s="10"/>
      <c r="L8" s="9"/>
      <c r="M8" s="9"/>
      <c r="N8" s="93" t="s">
        <v>199</v>
      </c>
      <c r="O8" s="98"/>
      <c r="P8" s="97"/>
      <c r="Q8" s="97"/>
      <c r="R8" s="97"/>
    </row>
    <row r="9" spans="1:33" s="99" customFormat="1" ht="15.75" customHeight="1">
      <c r="A9" s="92">
        <v>3</v>
      </c>
      <c r="B9" s="105" t="s">
        <v>84</v>
      </c>
      <c r="C9" s="96" t="s">
        <v>217</v>
      </c>
      <c r="D9"/>
      <c r="E9"/>
      <c r="F9" s="104"/>
      <c r="G9" s="93">
        <v>8</v>
      </c>
      <c r="H9" s="266" t="s">
        <v>230</v>
      </c>
      <c r="I9" s="267" t="s">
        <v>64</v>
      </c>
      <c r="J9" s="115"/>
      <c r="K9" s="10"/>
      <c r="L9" s="9"/>
      <c r="M9" s="9"/>
      <c r="N9" s="93" t="s">
        <v>199</v>
      </c>
      <c r="O9" s="98"/>
      <c r="P9" s="97"/>
      <c r="Q9" s="97"/>
      <c r="R9" s="97"/>
    </row>
    <row r="10" spans="1:33" s="99" customFormat="1" ht="15.75" customHeight="1">
      <c r="A10" s="92">
        <v>4</v>
      </c>
      <c r="B10" s="108" t="s">
        <v>153</v>
      </c>
      <c r="C10" s="96"/>
      <c r="D10"/>
      <c r="E10"/>
      <c r="F10" s="104"/>
      <c r="G10" s="93">
        <v>9</v>
      </c>
      <c r="H10" s="266" t="s">
        <v>231</v>
      </c>
      <c r="I10" s="267" t="s">
        <v>7</v>
      </c>
      <c r="J10" s="115"/>
      <c r="K10" s="10"/>
      <c r="L10" s="9"/>
      <c r="M10" s="9"/>
      <c r="N10" s="93" t="s">
        <v>199</v>
      </c>
      <c r="O10" s="98"/>
      <c r="P10" s="97"/>
      <c r="Q10" s="97"/>
      <c r="R10" s="97"/>
    </row>
    <row r="11" spans="1:33" s="99" customFormat="1" ht="15.75" customHeight="1">
      <c r="A11" s="92">
        <v>5</v>
      </c>
      <c r="B11" s="105" t="s">
        <v>213</v>
      </c>
      <c r="C11" s="96" t="s">
        <v>218</v>
      </c>
      <c r="D11"/>
      <c r="E11"/>
      <c r="F11" s="104"/>
      <c r="G11" s="93">
        <v>10</v>
      </c>
      <c r="H11" s="266" t="s">
        <v>232</v>
      </c>
      <c r="I11" s="267" t="s">
        <v>64</v>
      </c>
      <c r="J11" s="115"/>
      <c r="K11" s="10"/>
      <c r="L11" s="9"/>
      <c r="M11" s="9"/>
      <c r="N11" s="93" t="s">
        <v>199</v>
      </c>
      <c r="O11" s="98"/>
      <c r="P11" s="97"/>
      <c r="Q11" s="97"/>
      <c r="R11" s="97"/>
    </row>
    <row r="12" spans="1:33" s="99" customFormat="1" ht="15.75" customHeight="1">
      <c r="A12" s="92">
        <v>6</v>
      </c>
      <c r="B12" s="105" t="s">
        <v>177</v>
      </c>
      <c r="C12" s="96" t="s">
        <v>219</v>
      </c>
      <c r="D12"/>
      <c r="E12"/>
      <c r="F12" s="104"/>
      <c r="G12" s="93">
        <v>11</v>
      </c>
      <c r="H12" s="266" t="s">
        <v>233</v>
      </c>
      <c r="I12" s="267" t="s">
        <v>64</v>
      </c>
      <c r="J12" s="115"/>
      <c r="K12" s="10"/>
      <c r="L12" s="9"/>
      <c r="M12" s="9"/>
      <c r="N12" s="93" t="s">
        <v>199</v>
      </c>
      <c r="O12" s="98"/>
      <c r="P12" s="97"/>
      <c r="Q12" s="97"/>
      <c r="R12" s="97"/>
    </row>
    <row r="13" spans="1:33" s="99" customFormat="1" ht="15.75" customHeight="1">
      <c r="A13" s="92">
        <v>7</v>
      </c>
      <c r="B13" s="105" t="s">
        <v>214</v>
      </c>
      <c r="C13" s="96" t="s">
        <v>220</v>
      </c>
      <c r="D13"/>
      <c r="E13" s="103"/>
      <c r="F13" s="104"/>
      <c r="G13" s="93">
        <v>12</v>
      </c>
      <c r="H13" s="266" t="s">
        <v>234</v>
      </c>
      <c r="I13" s="267" t="s">
        <v>64</v>
      </c>
      <c r="J13" s="115"/>
      <c r="K13" s="10"/>
      <c r="L13" s="9"/>
      <c r="M13" s="9"/>
      <c r="N13" s="93" t="s">
        <v>199</v>
      </c>
      <c r="O13" s="98"/>
      <c r="P13" s="97"/>
      <c r="Q13" s="97"/>
      <c r="R13" s="97"/>
    </row>
    <row r="14" spans="1:33" s="99" customFormat="1" ht="15.75" customHeight="1">
      <c r="A14" s="92">
        <v>8</v>
      </c>
      <c r="B14" s="108" t="s">
        <v>153</v>
      </c>
      <c r="C14" s="96"/>
      <c r="D14" s="103"/>
      <c r="E14" s="103"/>
      <c r="F14" s="104"/>
      <c r="G14" s="93">
        <v>13</v>
      </c>
      <c r="H14" s="266" t="s">
        <v>235</v>
      </c>
      <c r="I14" s="267" t="s">
        <v>7</v>
      </c>
      <c r="J14" s="115"/>
      <c r="K14" s="10"/>
      <c r="L14" s="9"/>
      <c r="M14" s="9"/>
      <c r="N14" s="93" t="s">
        <v>199</v>
      </c>
      <c r="O14" s="98"/>
      <c r="P14" s="97"/>
      <c r="Q14" s="97"/>
      <c r="R14" s="97"/>
    </row>
    <row r="15" spans="1:33" s="99" customFormat="1" ht="15.75" customHeight="1">
      <c r="A15" s="92">
        <v>9</v>
      </c>
      <c r="B15" s="105" t="s">
        <v>193</v>
      </c>
      <c r="C15" s="96" t="s">
        <v>221</v>
      </c>
      <c r="D15" s="103"/>
      <c r="E15" s="103"/>
      <c r="F15" s="104"/>
      <c r="G15" s="93">
        <v>14</v>
      </c>
      <c r="H15" s="266" t="s">
        <v>236</v>
      </c>
      <c r="I15" s="267" t="s">
        <v>7</v>
      </c>
      <c r="J15" s="115"/>
      <c r="K15" s="9"/>
      <c r="L15" s="9"/>
      <c r="M15" s="9"/>
      <c r="N15" s="93" t="s">
        <v>199</v>
      </c>
      <c r="O15" s="98"/>
      <c r="P15" s="97"/>
      <c r="Q15" s="97"/>
      <c r="R15" s="97"/>
    </row>
    <row r="16" spans="1:33" s="99" customFormat="1" ht="15.75" customHeight="1">
      <c r="A16" s="92">
        <v>10</v>
      </c>
      <c r="B16" s="108" t="s">
        <v>153</v>
      </c>
      <c r="C16" s="96"/>
      <c r="D16" s="103"/>
      <c r="E16" s="103"/>
      <c r="F16" s="104"/>
      <c r="G16" s="93">
        <v>15</v>
      </c>
      <c r="H16" s="266" t="s">
        <v>237</v>
      </c>
      <c r="I16" s="267" t="s">
        <v>7</v>
      </c>
      <c r="J16" s="115"/>
      <c r="K16" s="9"/>
      <c r="L16" s="9"/>
      <c r="M16" s="9"/>
      <c r="N16" s="93" t="s">
        <v>199</v>
      </c>
      <c r="O16" s="98"/>
      <c r="P16" s="97"/>
      <c r="Q16" s="97"/>
      <c r="R16" s="97"/>
    </row>
    <row r="17" spans="1:18" s="99" customFormat="1" ht="15.75" customHeight="1">
      <c r="A17" s="92">
        <v>11</v>
      </c>
      <c r="B17" s="107" t="s">
        <v>215</v>
      </c>
      <c r="C17" s="96" t="s">
        <v>222</v>
      </c>
      <c r="D17" s="103"/>
      <c r="E17" s="103"/>
      <c r="F17" s="104"/>
      <c r="G17" s="93">
        <v>16</v>
      </c>
      <c r="H17" s="266" t="s">
        <v>238</v>
      </c>
      <c r="I17" s="267" t="s">
        <v>64</v>
      </c>
      <c r="J17" s="115"/>
      <c r="K17" s="10"/>
      <c r="L17" s="9"/>
      <c r="M17" s="9"/>
      <c r="N17" s="93" t="s">
        <v>199</v>
      </c>
      <c r="O17" s="98"/>
      <c r="P17" s="97"/>
      <c r="Q17" s="97"/>
      <c r="R17" s="97"/>
    </row>
    <row r="18" spans="1:18" s="99" customFormat="1" ht="15.75" customHeight="1">
      <c r="A18" s="92">
        <v>12</v>
      </c>
      <c r="B18" s="106" t="s">
        <v>153</v>
      </c>
      <c r="C18" s="96"/>
      <c r="D18" s="103"/>
      <c r="E18" s="103"/>
      <c r="F18" s="104"/>
      <c r="G18" s="93">
        <v>17</v>
      </c>
      <c r="H18" s="266" t="s">
        <v>239</v>
      </c>
      <c r="I18" s="267" t="s">
        <v>64</v>
      </c>
      <c r="J18" s="115"/>
      <c r="K18" s="10"/>
      <c r="L18" s="9"/>
      <c r="M18" s="9"/>
      <c r="N18" s="93" t="s">
        <v>199</v>
      </c>
      <c r="O18" s="98"/>
      <c r="P18" s="97"/>
      <c r="Q18" s="97"/>
      <c r="R18" s="97"/>
    </row>
    <row r="19" spans="1:18" s="99" customFormat="1" ht="15.75" customHeight="1">
      <c r="A19" s="92">
        <v>13</v>
      </c>
      <c r="B19" s="108" t="s">
        <v>153</v>
      </c>
      <c r="C19" s="109"/>
      <c r="D19" s="103"/>
      <c r="E19" s="103"/>
      <c r="F19" s="104"/>
      <c r="G19" s="93">
        <v>18</v>
      </c>
      <c r="H19" s="266" t="s">
        <v>240</v>
      </c>
      <c r="I19" s="267" t="s">
        <v>7</v>
      </c>
      <c r="J19" s="115"/>
      <c r="K19" s="9"/>
      <c r="L19" s="9"/>
      <c r="M19" s="9"/>
      <c r="N19" s="93" t="s">
        <v>199</v>
      </c>
      <c r="O19" s="98"/>
      <c r="P19" s="97"/>
      <c r="Q19" s="97"/>
      <c r="R19" s="97"/>
    </row>
    <row r="20" spans="1:18" s="99" customFormat="1" ht="15.75" customHeight="1">
      <c r="A20" s="92">
        <v>14</v>
      </c>
      <c r="B20" s="108" t="s">
        <v>153</v>
      </c>
      <c r="C20" s="109"/>
      <c r="D20" s="103"/>
      <c r="E20" s="103"/>
      <c r="F20" s="104"/>
      <c r="G20" s="93">
        <v>19</v>
      </c>
      <c r="H20" s="266" t="s">
        <v>241</v>
      </c>
      <c r="I20" s="267" t="s">
        <v>64</v>
      </c>
      <c r="J20" s="115"/>
      <c r="K20" s="9"/>
      <c r="L20" s="9"/>
      <c r="M20" s="9"/>
      <c r="N20" s="93" t="s">
        <v>199</v>
      </c>
      <c r="O20" s="98"/>
      <c r="P20" s="97"/>
      <c r="Q20" s="97"/>
      <c r="R20" s="97"/>
    </row>
    <row r="21" spans="1:18" s="99" customFormat="1" ht="15.75" customHeight="1">
      <c r="A21" s="92">
        <v>15</v>
      </c>
      <c r="B21" s="108" t="s">
        <v>153</v>
      </c>
      <c r="C21" s="109"/>
      <c r="D21" s="103"/>
      <c r="E21" s="103"/>
      <c r="F21" s="104"/>
      <c r="G21" s="93">
        <v>20</v>
      </c>
      <c r="H21" s="268" t="s">
        <v>242</v>
      </c>
      <c r="I21" s="267" t="s">
        <v>64</v>
      </c>
      <c r="J21" s="115"/>
      <c r="K21" s="9"/>
      <c r="L21" s="9"/>
      <c r="M21" s="9"/>
      <c r="N21" s="93" t="s">
        <v>199</v>
      </c>
      <c r="O21" s="98"/>
      <c r="P21" s="97"/>
      <c r="Q21" s="97"/>
      <c r="R21" s="97"/>
    </row>
    <row r="22" spans="1:18" s="99" customFormat="1" ht="15.75" customHeight="1">
      <c r="A22"/>
      <c r="B22"/>
      <c r="C22"/>
      <c r="D22"/>
      <c r="E22"/>
      <c r="F22"/>
      <c r="G22" s="93">
        <v>21</v>
      </c>
      <c r="H22" s="266" t="s">
        <v>243</v>
      </c>
      <c r="I22" s="267" t="s">
        <v>7</v>
      </c>
      <c r="J22" s="115"/>
      <c r="K22" s="9"/>
      <c r="L22" s="9"/>
      <c r="M22" s="9"/>
      <c r="N22" s="93" t="s">
        <v>199</v>
      </c>
      <c r="O22" s="98"/>
      <c r="P22" s="97"/>
      <c r="Q22" s="97"/>
      <c r="R22" s="97"/>
    </row>
    <row r="23" spans="1:18" s="99" customFormat="1" ht="15.75" customHeight="1">
      <c r="A23" s="309" t="s">
        <v>100</v>
      </c>
      <c r="B23" s="309"/>
      <c r="C23" s="309"/>
      <c r="D23" s="309" t="s">
        <v>87</v>
      </c>
      <c r="E23" s="309" t="s">
        <v>85</v>
      </c>
      <c r="F23"/>
      <c r="G23" s="93">
        <v>22</v>
      </c>
      <c r="H23" s="266" t="s">
        <v>244</v>
      </c>
      <c r="I23" s="267" t="s">
        <v>7</v>
      </c>
      <c r="J23" s="115"/>
      <c r="K23" s="9"/>
      <c r="L23" s="9"/>
      <c r="M23" s="9"/>
      <c r="N23" s="93" t="s">
        <v>199</v>
      </c>
      <c r="O23" s="98"/>
      <c r="P23" s="97"/>
      <c r="Q23" s="97"/>
      <c r="R23" s="97"/>
    </row>
    <row r="24" spans="1:18" s="99" customFormat="1" ht="15.75" customHeight="1">
      <c r="A24" s="309"/>
      <c r="B24" s="309"/>
      <c r="C24" s="309"/>
      <c r="D24" s="309"/>
      <c r="E24" s="309"/>
      <c r="G24" s="93">
        <v>23</v>
      </c>
      <c r="H24" s="266" t="s">
        <v>245</v>
      </c>
      <c r="I24" s="267" t="s">
        <v>64</v>
      </c>
      <c r="J24" s="115"/>
      <c r="K24" s="9"/>
      <c r="L24" s="9"/>
      <c r="M24" s="9"/>
      <c r="N24" s="93" t="s">
        <v>199</v>
      </c>
      <c r="O24" s="97"/>
      <c r="P24" s="97"/>
      <c r="Q24" s="97"/>
    </row>
    <row r="25" spans="1:18" s="99" customFormat="1" ht="15.75" customHeight="1">
      <c r="A25" s="310" t="s">
        <v>101</v>
      </c>
      <c r="B25" s="311"/>
      <c r="C25" s="92">
        <f t="shared" ref="C25:C31" si="0">$M$2</f>
        <v>43</v>
      </c>
      <c r="D25" s="93" t="s">
        <v>205</v>
      </c>
      <c r="E25" s="92" t="s">
        <v>218</v>
      </c>
      <c r="F25"/>
      <c r="G25" s="93">
        <v>24</v>
      </c>
      <c r="H25" s="266" t="s">
        <v>246</v>
      </c>
      <c r="I25" s="267" t="s">
        <v>7</v>
      </c>
      <c r="J25" s="115"/>
      <c r="K25" s="9"/>
      <c r="L25" s="9"/>
      <c r="M25" s="9"/>
      <c r="N25" s="93" t="s">
        <v>199</v>
      </c>
      <c r="O25" s="97"/>
      <c r="P25" s="97"/>
      <c r="Q25" s="97"/>
    </row>
    <row r="26" spans="1:18" s="99" customFormat="1" ht="15.75" customHeight="1">
      <c r="A26" s="310" t="s">
        <v>102</v>
      </c>
      <c r="B26" s="311"/>
      <c r="C26" s="92">
        <f t="shared" si="0"/>
        <v>43</v>
      </c>
      <c r="D26" s="93" t="s">
        <v>205</v>
      </c>
      <c r="E26" s="92" t="s">
        <v>218</v>
      </c>
      <c r="F26"/>
      <c r="G26" s="93">
        <v>25</v>
      </c>
      <c r="H26" s="266" t="s">
        <v>247</v>
      </c>
      <c r="I26" s="267" t="s">
        <v>64</v>
      </c>
      <c r="J26" s="115"/>
      <c r="K26" s="9"/>
      <c r="L26" s="9"/>
      <c r="M26" s="9"/>
      <c r="N26" s="93" t="s">
        <v>199</v>
      </c>
      <c r="O26" s="97"/>
      <c r="P26" s="97"/>
      <c r="Q26" s="97"/>
    </row>
    <row r="27" spans="1:18" s="99" customFormat="1" ht="15.75" customHeight="1">
      <c r="A27" s="310" t="s">
        <v>103</v>
      </c>
      <c r="B27" s="311"/>
      <c r="C27" s="92">
        <f t="shared" si="0"/>
        <v>43</v>
      </c>
      <c r="D27" s="93" t="s">
        <v>205</v>
      </c>
      <c r="E27" s="92" t="s">
        <v>218</v>
      </c>
      <c r="F27"/>
      <c r="G27" s="93">
        <v>26</v>
      </c>
      <c r="H27" s="266" t="s">
        <v>248</v>
      </c>
      <c r="I27" s="267" t="s">
        <v>7</v>
      </c>
      <c r="J27" s="115"/>
      <c r="K27" s="9"/>
      <c r="L27" s="9"/>
      <c r="M27" s="9"/>
      <c r="N27" s="93" t="s">
        <v>199</v>
      </c>
      <c r="O27" s="97"/>
      <c r="P27" s="97"/>
      <c r="Q27" s="97"/>
    </row>
    <row r="28" spans="1:18" s="99" customFormat="1" ht="15.75" customHeight="1">
      <c r="A28" s="310" t="s">
        <v>107</v>
      </c>
      <c r="B28" s="311"/>
      <c r="C28" s="92">
        <f t="shared" si="0"/>
        <v>43</v>
      </c>
      <c r="D28" s="93" t="s">
        <v>205</v>
      </c>
      <c r="E28" s="92" t="s">
        <v>218</v>
      </c>
      <c r="F28"/>
      <c r="G28" s="93">
        <v>27</v>
      </c>
      <c r="H28" s="266" t="s">
        <v>249</v>
      </c>
      <c r="I28" s="267" t="s">
        <v>64</v>
      </c>
      <c r="J28" s="115"/>
      <c r="K28" s="9"/>
      <c r="L28" s="9"/>
      <c r="M28" s="9"/>
      <c r="N28" s="93" t="s">
        <v>199</v>
      </c>
      <c r="O28" s="97"/>
      <c r="P28" s="97"/>
      <c r="Q28" s="97"/>
    </row>
    <row r="29" spans="1:18" s="99" customFormat="1" ht="15.75" customHeight="1">
      <c r="A29" s="310" t="s">
        <v>104</v>
      </c>
      <c r="B29" s="311"/>
      <c r="C29" s="92">
        <f t="shared" si="0"/>
        <v>43</v>
      </c>
      <c r="D29" s="93" t="s">
        <v>205</v>
      </c>
      <c r="E29" s="92" t="s">
        <v>218</v>
      </c>
      <c r="F29"/>
      <c r="G29" s="93">
        <v>28</v>
      </c>
      <c r="H29" s="269" t="s">
        <v>250</v>
      </c>
      <c r="I29" s="267" t="s">
        <v>64</v>
      </c>
      <c r="J29" s="115"/>
      <c r="K29" s="9"/>
      <c r="L29" s="9"/>
      <c r="M29" s="9"/>
      <c r="N29" s="93" t="s">
        <v>199</v>
      </c>
      <c r="O29" s="97"/>
      <c r="P29" s="97"/>
      <c r="Q29" s="97"/>
    </row>
    <row r="30" spans="1:18" s="99" customFormat="1" ht="15.75" customHeight="1">
      <c r="A30" s="310" t="s">
        <v>105</v>
      </c>
      <c r="B30" s="311"/>
      <c r="C30" s="92">
        <f t="shared" si="0"/>
        <v>43</v>
      </c>
      <c r="D30" s="93" t="s">
        <v>205</v>
      </c>
      <c r="E30" s="92" t="s">
        <v>218</v>
      </c>
      <c r="F30"/>
      <c r="G30" s="93">
        <v>29</v>
      </c>
      <c r="H30" s="266" t="s">
        <v>251</v>
      </c>
      <c r="I30" s="267" t="s">
        <v>64</v>
      </c>
      <c r="J30" s="115"/>
      <c r="K30" s="9"/>
      <c r="L30" s="9"/>
      <c r="M30" s="9"/>
      <c r="N30" s="93" t="s">
        <v>199</v>
      </c>
      <c r="O30" s="97"/>
      <c r="P30" s="97"/>
      <c r="Q30" s="97"/>
    </row>
    <row r="31" spans="1:18" s="99" customFormat="1" ht="15.75" customHeight="1">
      <c r="A31" s="312" t="s">
        <v>106</v>
      </c>
      <c r="B31" s="312"/>
      <c r="C31" s="92">
        <f t="shared" si="0"/>
        <v>43</v>
      </c>
      <c r="D31" s="93" t="s">
        <v>205</v>
      </c>
      <c r="E31" s="92" t="s">
        <v>218</v>
      </c>
      <c r="F31"/>
      <c r="G31" s="93">
        <v>30</v>
      </c>
      <c r="H31" s="266" t="s">
        <v>252</v>
      </c>
      <c r="I31" s="267" t="s">
        <v>64</v>
      </c>
      <c r="J31" s="115"/>
      <c r="K31" s="9"/>
      <c r="L31" s="9"/>
      <c r="M31" s="9"/>
      <c r="N31" s="93" t="s">
        <v>199</v>
      </c>
      <c r="O31" s="97"/>
      <c r="P31" s="97"/>
      <c r="Q31" s="97"/>
    </row>
    <row r="32" spans="1:18" s="99" customFormat="1" ht="15.75" customHeight="1">
      <c r="A32" s="100"/>
      <c r="B32"/>
      <c r="C32"/>
      <c r="D32"/>
      <c r="E32"/>
      <c r="F32"/>
      <c r="G32" s="93">
        <v>31</v>
      </c>
      <c r="H32" s="266" t="s">
        <v>253</v>
      </c>
      <c r="I32" s="267" t="s">
        <v>64</v>
      </c>
      <c r="J32" s="115"/>
      <c r="K32" s="9"/>
      <c r="L32" s="9"/>
      <c r="M32" s="9"/>
      <c r="N32" s="93" t="s">
        <v>199</v>
      </c>
      <c r="O32" s="98"/>
      <c r="P32" s="97"/>
      <c r="Q32" s="97"/>
      <c r="R32" s="97"/>
    </row>
    <row r="33" spans="1:18" s="99" customFormat="1" ht="15.75" customHeight="1">
      <c r="A33"/>
      <c r="B33"/>
      <c r="C33"/>
      <c r="D33"/>
      <c r="E33"/>
      <c r="F33"/>
      <c r="G33" s="93">
        <v>32</v>
      </c>
      <c r="H33" s="266" t="s">
        <v>254</v>
      </c>
      <c r="I33" s="267" t="s">
        <v>7</v>
      </c>
      <c r="J33" s="115"/>
      <c r="K33" s="9"/>
      <c r="L33" s="9"/>
      <c r="M33" s="9"/>
      <c r="N33" s="93" t="s">
        <v>199</v>
      </c>
      <c r="O33" s="98"/>
      <c r="P33" s="97"/>
      <c r="Q33" s="97"/>
      <c r="R33" s="97"/>
    </row>
    <row r="34" spans="1:18" s="99" customFormat="1" ht="15.75" customHeight="1">
      <c r="A34" s="310" t="s">
        <v>108</v>
      </c>
      <c r="B34" s="311"/>
      <c r="C34" s="93" t="s">
        <v>203</v>
      </c>
      <c r="D34" s="93" t="s">
        <v>204</v>
      </c>
      <c r="E34"/>
      <c r="F34"/>
      <c r="G34" s="93">
        <v>33</v>
      </c>
      <c r="H34" s="270" t="s">
        <v>255</v>
      </c>
      <c r="I34" s="271" t="s">
        <v>7</v>
      </c>
      <c r="J34" s="115"/>
      <c r="K34" s="9"/>
      <c r="L34" s="9"/>
      <c r="M34" s="9"/>
      <c r="N34" s="93" t="s">
        <v>199</v>
      </c>
      <c r="O34" s="98"/>
      <c r="P34" s="97"/>
      <c r="Q34" s="97"/>
      <c r="R34" s="97"/>
    </row>
    <row r="35" spans="1:18" s="99" customFormat="1" ht="15.75" customHeight="1">
      <c r="A35" s="313" t="str">
        <f>CONCATENATE($D$1," ", $D$35)</f>
        <v>SHEBA ACADEMY 3rd Cycle</v>
      </c>
      <c r="B35" s="314"/>
      <c r="C35" s="315"/>
      <c r="D35" s="113" t="s">
        <v>192</v>
      </c>
      <c r="E35"/>
      <c r="F35"/>
      <c r="G35" s="93">
        <v>34</v>
      </c>
      <c r="H35" s="266" t="s">
        <v>256</v>
      </c>
      <c r="I35" s="267" t="s">
        <v>7</v>
      </c>
      <c r="J35" s="115"/>
      <c r="K35" s="9"/>
      <c r="L35" s="9"/>
      <c r="M35" s="9"/>
      <c r="N35" s="93" t="s">
        <v>199</v>
      </c>
      <c r="O35" s="98"/>
      <c r="P35" s="97"/>
      <c r="Q35" s="97"/>
      <c r="R35" s="97"/>
    </row>
    <row r="36" spans="1:18" s="99" customFormat="1" ht="15.75" customHeight="1">
      <c r="A36" s="313" t="str">
        <f>CONCATENATE("STUDENTS' ROSTER GRADE ", $A$3)</f>
        <v>STUDENTS' ROSTER GRADE 11</v>
      </c>
      <c r="B36" s="314"/>
      <c r="C36" s="315"/>
      <c r="D36" s="114" t="s">
        <v>111</v>
      </c>
      <c r="E36"/>
      <c r="F36"/>
      <c r="G36" s="93">
        <v>35</v>
      </c>
      <c r="H36" s="266" t="s">
        <v>257</v>
      </c>
      <c r="I36" s="267" t="s">
        <v>64</v>
      </c>
      <c r="J36" s="115"/>
      <c r="K36" s="9"/>
      <c r="L36" s="9"/>
      <c r="M36" s="9"/>
      <c r="N36" s="93" t="s">
        <v>199</v>
      </c>
      <c r="O36" s="98"/>
      <c r="P36" s="97"/>
      <c r="Q36" s="97"/>
      <c r="R36" s="97"/>
    </row>
    <row r="37" spans="1:18" s="99" customFormat="1" ht="15.75" customHeight="1">
      <c r="A37" s="306" t="s">
        <v>109</v>
      </c>
      <c r="B37" s="307"/>
      <c r="C37" s="308"/>
      <c r="D37" s="114" t="s">
        <v>110</v>
      </c>
      <c r="E37"/>
      <c r="F37"/>
      <c r="G37" s="93">
        <v>36</v>
      </c>
      <c r="H37" s="266" t="s">
        <v>258</v>
      </c>
      <c r="I37" s="267" t="s">
        <v>64</v>
      </c>
      <c r="J37" s="115"/>
      <c r="K37" s="9"/>
      <c r="L37" s="9"/>
      <c r="M37" s="9"/>
      <c r="N37" s="93" t="s">
        <v>199</v>
      </c>
      <c r="O37" s="98"/>
      <c r="P37" s="97"/>
      <c r="Q37" s="97"/>
      <c r="R37" s="97"/>
    </row>
    <row r="38" spans="1:18" s="99" customFormat="1" ht="15.75" customHeight="1">
      <c r="A38" s="306" t="str">
        <f>CONCATENATE($D$1," ", $C$34, " ACADEMEC YEAR")</f>
        <v>SHEBA ACADEMY 2025/26 G.C ACADEMEC YEAR</v>
      </c>
      <c r="B38" s="307"/>
      <c r="C38" s="308"/>
      <c r="D38" s="114" t="s">
        <v>112</v>
      </c>
      <c r="E38"/>
      <c r="F38"/>
      <c r="G38" s="93">
        <v>37</v>
      </c>
      <c r="H38" s="266" t="s">
        <v>259</v>
      </c>
      <c r="I38" s="267" t="s">
        <v>64</v>
      </c>
      <c r="J38" s="115"/>
      <c r="K38" s="9"/>
      <c r="L38" s="9"/>
      <c r="M38" s="9"/>
      <c r="N38" s="93" t="s">
        <v>199</v>
      </c>
      <c r="O38" s="98"/>
      <c r="P38" s="97"/>
      <c r="Q38" s="97"/>
      <c r="R38" s="97"/>
    </row>
    <row r="39" spans="1:18" s="99" customFormat="1" ht="15.75" customHeight="1">
      <c r="A39" s="306" t="s">
        <v>182</v>
      </c>
      <c r="B39" s="307"/>
      <c r="C39" s="308"/>
      <c r="D39" s="93"/>
      <c r="E39"/>
      <c r="F39"/>
      <c r="G39" s="93">
        <v>38</v>
      </c>
      <c r="H39" s="266" t="s">
        <v>260</v>
      </c>
      <c r="I39" s="267" t="s">
        <v>64</v>
      </c>
      <c r="J39" s="115"/>
      <c r="K39" s="9"/>
      <c r="L39" s="9"/>
      <c r="M39" s="9"/>
      <c r="N39" s="93" t="s">
        <v>199</v>
      </c>
      <c r="O39" s="98"/>
      <c r="P39" s="97"/>
      <c r="Q39" s="97"/>
      <c r="R39" s="97"/>
    </row>
    <row r="40" spans="1:18" s="99" customFormat="1" ht="15.75" customHeight="1">
      <c r="A40" s="306" t="s">
        <v>183</v>
      </c>
      <c r="B40" s="307"/>
      <c r="C40" s="308"/>
      <c r="D40" s="93"/>
      <c r="E40"/>
      <c r="F40"/>
      <c r="G40" s="93">
        <v>39</v>
      </c>
      <c r="H40" s="269" t="s">
        <v>261</v>
      </c>
      <c r="I40" s="267" t="s">
        <v>64</v>
      </c>
      <c r="J40" s="115"/>
      <c r="K40" s="9"/>
      <c r="L40" s="9"/>
      <c r="M40" s="9"/>
      <c r="N40" s="93" t="s">
        <v>199</v>
      </c>
      <c r="O40" s="98"/>
      <c r="P40" s="97"/>
      <c r="Q40" s="97"/>
      <c r="R40" s="97"/>
    </row>
    <row r="41" spans="1:18" s="99" customFormat="1" ht="15.75" customHeight="1">
      <c r="A41" s="306" t="s">
        <v>200</v>
      </c>
      <c r="B41" s="307"/>
      <c r="C41" s="308"/>
      <c r="D41" s="93"/>
      <c r="E41"/>
      <c r="F41"/>
      <c r="G41" s="93">
        <v>40</v>
      </c>
      <c r="H41" s="266" t="s">
        <v>262</v>
      </c>
      <c r="I41" s="267" t="s">
        <v>64</v>
      </c>
      <c r="J41" s="115"/>
      <c r="K41" s="9"/>
      <c r="L41" s="9"/>
      <c r="M41" s="9"/>
      <c r="N41" s="93" t="s">
        <v>199</v>
      </c>
      <c r="O41" s="98"/>
      <c r="P41" s="97"/>
      <c r="Q41" s="97"/>
      <c r="R41" s="97"/>
    </row>
    <row r="42" spans="1:18" s="99" customFormat="1" ht="15.75" customHeight="1">
      <c r="A42" s="306"/>
      <c r="B42" s="307"/>
      <c r="C42" s="308"/>
      <c r="D42" s="93"/>
      <c r="E42"/>
      <c r="F42"/>
      <c r="G42" s="93">
        <v>41</v>
      </c>
      <c r="H42" s="266" t="s">
        <v>263</v>
      </c>
      <c r="I42" s="267" t="s">
        <v>7</v>
      </c>
      <c r="J42" s="115"/>
      <c r="K42" s="9"/>
      <c r="L42" s="9"/>
      <c r="M42" s="9"/>
      <c r="N42" s="93" t="s">
        <v>199</v>
      </c>
      <c r="O42" s="98"/>
      <c r="P42" s="97"/>
      <c r="Q42" s="97"/>
      <c r="R42" s="97"/>
    </row>
    <row r="43" spans="1:18" s="99" customFormat="1" ht="15.75" customHeight="1">
      <c r="A43" s="319"/>
      <c r="B43" s="319"/>
      <c r="C43" s="319"/>
      <c r="D43" s="93"/>
      <c r="E43"/>
      <c r="F43"/>
      <c r="G43" s="93">
        <v>42</v>
      </c>
      <c r="H43" s="272" t="s">
        <v>264</v>
      </c>
      <c r="I43" s="93" t="s">
        <v>64</v>
      </c>
      <c r="J43" s="115"/>
      <c r="K43" s="9"/>
      <c r="L43" s="9"/>
      <c r="M43" s="9"/>
      <c r="N43" s="93" t="s">
        <v>199</v>
      </c>
      <c r="O43" s="98"/>
      <c r="P43" s="97"/>
      <c r="Q43" s="97"/>
      <c r="R43" s="97"/>
    </row>
    <row r="44" spans="1:18" s="99" customFormat="1" ht="15.75" customHeight="1">
      <c r="A44" s="319"/>
      <c r="B44" s="319"/>
      <c r="C44" s="319"/>
      <c r="D44" s="93"/>
      <c r="E44"/>
      <c r="F44"/>
      <c r="G44" s="93">
        <v>43</v>
      </c>
      <c r="H44" s="273" t="s">
        <v>265</v>
      </c>
      <c r="I44" s="93" t="s">
        <v>7</v>
      </c>
      <c r="J44" s="115"/>
      <c r="K44" s="9"/>
      <c r="L44" s="9"/>
      <c r="M44" s="9"/>
      <c r="N44" s="93" t="s">
        <v>199</v>
      </c>
      <c r="O44" s="98"/>
      <c r="P44" s="97"/>
      <c r="Q44" s="97"/>
      <c r="R44" s="97"/>
    </row>
    <row r="45" spans="1:18" s="99" customFormat="1" ht="15.75" customHeight="1">
      <c r="A45" s="319"/>
      <c r="B45" s="319"/>
      <c r="C45" s="319"/>
      <c r="D45" s="93"/>
      <c r="E45"/>
      <c r="F45"/>
      <c r="G45" s="93">
        <v>44</v>
      </c>
      <c r="H45" s="272"/>
      <c r="I45" s="93"/>
      <c r="J45" s="115"/>
      <c r="K45" s="9"/>
      <c r="L45" s="9"/>
      <c r="M45" s="9"/>
      <c r="N45" s="93" t="s">
        <v>199</v>
      </c>
      <c r="O45" s="98"/>
      <c r="P45" s="97"/>
      <c r="Q45" s="97"/>
      <c r="R45" s="97"/>
    </row>
    <row r="46" spans="1:18" s="99" customFormat="1" ht="15.75" customHeight="1">
      <c r="A46" s="7"/>
      <c r="B46" s="7"/>
      <c r="C46" s="7"/>
      <c r="D46" s="7"/>
      <c r="E46"/>
      <c r="F46"/>
      <c r="G46" s="93">
        <v>45</v>
      </c>
      <c r="H46" s="115"/>
      <c r="I46" s="93"/>
      <c r="J46" s="115"/>
      <c r="K46" s="9"/>
      <c r="L46" s="9"/>
      <c r="M46" s="9"/>
      <c r="N46" s="93" t="s">
        <v>199</v>
      </c>
      <c r="O46" s="98"/>
      <c r="P46" s="97"/>
      <c r="Q46" s="97"/>
      <c r="R46" s="97"/>
    </row>
    <row r="47" spans="1:18" s="99" customFormat="1" ht="15.75" customHeight="1">
      <c r="A47" s="319" t="str">
        <f>CONCATENATE("ዘበነ ት/ቲ፡ ",$D$34," Academic Year: ",$C$34)</f>
        <v>ዘበነ ት/ቲ፡ 2018 ዓ/ም Academic Year: 2025/26 G.C</v>
      </c>
      <c r="B47" s="319"/>
      <c r="C47" s="319"/>
      <c r="D47" s="319"/>
      <c r="E47"/>
      <c r="F47"/>
      <c r="G47" s="93">
        <v>46</v>
      </c>
      <c r="H47" s="115"/>
      <c r="I47" s="93"/>
      <c r="J47" s="115"/>
      <c r="K47" s="9"/>
      <c r="L47" s="9"/>
      <c r="M47" s="9"/>
      <c r="N47" s="93" t="s">
        <v>199</v>
      </c>
      <c r="O47" s="98"/>
      <c r="P47" s="97"/>
      <c r="Q47" s="97"/>
      <c r="R47" s="97"/>
    </row>
    <row r="48" spans="1:18" s="99" customFormat="1" ht="15.75" customHeight="1">
      <c r="A48" s="319" t="str">
        <f>CONCATENATE($C$34, " Academic Year Basic Skills and Behavior Progress Report")</f>
        <v>2025/26 G.C Academic Year Basic Skills and Behavior Progress Report</v>
      </c>
      <c r="B48" s="319"/>
      <c r="C48" s="319"/>
      <c r="D48" s="319"/>
      <c r="E48"/>
      <c r="F48"/>
      <c r="G48" s="93">
        <v>47</v>
      </c>
      <c r="H48" s="115"/>
      <c r="I48" s="93"/>
      <c r="J48" s="115"/>
      <c r="K48" s="9"/>
      <c r="L48" s="9"/>
      <c r="M48" s="9"/>
      <c r="N48" s="93" t="s">
        <v>199</v>
      </c>
      <c r="O48" s="98"/>
      <c r="P48" s="97"/>
      <c r="Q48" s="97"/>
      <c r="R48" s="97"/>
    </row>
    <row r="49" spans="1:32" s="99" customFormat="1" ht="15.75" customHeight="1">
      <c r="A49" s="319" t="s">
        <v>73</v>
      </c>
      <c r="B49" s="319"/>
      <c r="C49" s="319"/>
      <c r="D49" s="319"/>
      <c r="E49"/>
      <c r="F49"/>
      <c r="G49" s="93">
        <v>48</v>
      </c>
      <c r="H49" s="115"/>
      <c r="I49" s="93"/>
      <c r="J49" s="115"/>
      <c r="K49" s="9"/>
      <c r="L49" s="9"/>
      <c r="M49" s="9"/>
      <c r="N49" s="93" t="s">
        <v>199</v>
      </c>
      <c r="O49" s="98"/>
      <c r="P49" s="97"/>
      <c r="Q49" s="97"/>
      <c r="R49" s="97"/>
    </row>
    <row r="50" spans="1:32" s="99" customFormat="1" ht="15.75" customHeight="1">
      <c r="A50" s="319" t="s">
        <v>194</v>
      </c>
      <c r="B50" s="319"/>
      <c r="C50" s="319"/>
      <c r="D50" s="319"/>
      <c r="E50"/>
      <c r="F50"/>
      <c r="G50" s="93">
        <v>49</v>
      </c>
      <c r="H50" s="115"/>
      <c r="I50" s="93"/>
      <c r="J50" s="115"/>
      <c r="K50" s="9"/>
      <c r="L50" s="9"/>
      <c r="M50" s="9"/>
      <c r="N50" s="93" t="s">
        <v>199</v>
      </c>
      <c r="O50" s="98"/>
      <c r="P50" s="97"/>
      <c r="Q50" s="97"/>
      <c r="R50" s="97"/>
    </row>
    <row r="51" spans="1:32" s="99" customFormat="1" ht="15.75" customHeight="1">
      <c r="A51" s="319" t="s">
        <v>98</v>
      </c>
      <c r="B51" s="319"/>
      <c r="C51" s="319"/>
      <c r="D51" s="319"/>
      <c r="E51"/>
      <c r="F51"/>
      <c r="G51" s="93">
        <v>50</v>
      </c>
      <c r="H51" s="115"/>
      <c r="I51" s="93"/>
      <c r="J51" s="115"/>
      <c r="K51" s="116"/>
      <c r="L51" s="9"/>
      <c r="M51" s="9"/>
      <c r="N51" s="93" t="s">
        <v>199</v>
      </c>
      <c r="O51" s="98"/>
      <c r="P51" s="97"/>
      <c r="Q51" s="97"/>
      <c r="R51" s="97"/>
    </row>
    <row r="52" spans="1:32">
      <c r="A52" s="319" t="str">
        <f>CONCATENATE(PROPER($D$1)," Comprehensive Secondary School Student's Grade Report Card")</f>
        <v>Sheba Academy Comprehensive Secondary School Student's Grade Report Card</v>
      </c>
      <c r="B52" s="319"/>
      <c r="C52" s="319"/>
      <c r="D52" s="319"/>
      <c r="E52"/>
      <c r="F52"/>
      <c r="G52" s="93">
        <v>51</v>
      </c>
      <c r="H52" s="115"/>
      <c r="I52" s="93"/>
      <c r="J52" s="115"/>
      <c r="K52" s="116"/>
      <c r="N52" s="93" t="s">
        <v>199</v>
      </c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1:32">
      <c r="A53" s="7"/>
      <c r="E53"/>
      <c r="F53"/>
      <c r="G53" s="93">
        <v>52</v>
      </c>
      <c r="H53" s="115"/>
      <c r="I53" s="93"/>
      <c r="J53" s="115"/>
      <c r="K53" s="116"/>
      <c r="N53" s="93" t="s">
        <v>199</v>
      </c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1:32" ht="18.75">
      <c r="A54" s="7"/>
      <c r="B54" s="319" t="s">
        <v>184</v>
      </c>
      <c r="C54" s="319"/>
      <c r="E54"/>
      <c r="F54"/>
      <c r="G54" s="93">
        <v>53</v>
      </c>
      <c r="H54" s="115"/>
      <c r="I54" s="93"/>
      <c r="J54" s="115"/>
      <c r="K54" s="116"/>
      <c r="N54" s="93" t="s">
        <v>199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1:32" ht="18.75">
      <c r="A55" s="7"/>
      <c r="B55" s="319" t="s">
        <v>185</v>
      </c>
      <c r="C55" s="319"/>
      <c r="E55"/>
      <c r="F55"/>
      <c r="G55" s="93">
        <v>54</v>
      </c>
      <c r="H55" s="115"/>
      <c r="I55" s="93"/>
      <c r="J55" s="115"/>
      <c r="K55" s="116"/>
      <c r="N55" s="93" t="s">
        <v>199</v>
      </c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 spans="1:32" ht="16.5" customHeight="1">
      <c r="A56" s="7"/>
      <c r="B56" s="319" t="s">
        <v>151</v>
      </c>
      <c r="C56" s="319"/>
      <c r="E56"/>
      <c r="F56"/>
      <c r="G56" s="93">
        <v>55</v>
      </c>
      <c r="H56" s="115"/>
      <c r="I56" s="93"/>
      <c r="J56" s="115"/>
      <c r="K56" s="116"/>
      <c r="N56" s="93" t="s">
        <v>199</v>
      </c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1:32" ht="16.5" customHeight="1">
      <c r="A57" s="7"/>
      <c r="B57" s="319"/>
      <c r="C57" s="319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pans="1:32" ht="16.5" customHeight="1">
      <c r="A58" s="7"/>
      <c r="B58" s="319"/>
      <c r="C58" s="319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1:32" ht="16.5" customHeight="1">
      <c r="A59" s="7"/>
      <c r="B59" s="319"/>
      <c r="C59" s="31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 spans="1:32" ht="16.5" customHeight="1">
      <c r="A60" s="7"/>
      <c r="B60" s="319"/>
      <c r="C60" s="319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1:32" customFormat="1" ht="15"/>
    <row r="62" spans="1:32">
      <c r="A62"/>
      <c r="B62" s="329" t="s">
        <v>122</v>
      </c>
      <c r="C62" s="330"/>
      <c r="D62" s="331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1:32" ht="16.5">
      <c r="A63"/>
      <c r="B63" s="127">
        <v>3</v>
      </c>
      <c r="C63" s="328" t="s">
        <v>123</v>
      </c>
      <c r="D63" s="328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 spans="1:32" ht="16.5">
      <c r="A64"/>
      <c r="B64" s="127">
        <v>55</v>
      </c>
      <c r="C64" s="328" t="s">
        <v>125</v>
      </c>
      <c r="D64" s="328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1:32" ht="16.5">
      <c r="A65"/>
      <c r="B65" s="138" t="s">
        <v>133</v>
      </c>
      <c r="C65" s="328"/>
      <c r="D65" s="328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 spans="1:32" ht="16.5">
      <c r="A66"/>
      <c r="B66" s="127"/>
      <c r="C66" s="328"/>
      <c r="D66" s="328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1:3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1:3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1:3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1:3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1:3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 spans="1:32" ht="21.6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1:32" ht="21.6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 spans="1:3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1:3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 spans="1:3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 spans="1:3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 spans="1:3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 spans="1:32">
      <c r="A79"/>
      <c r="B79"/>
      <c r="C79"/>
      <c r="D79"/>
      <c r="E79"/>
      <c r="F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</row>
    <row r="80" spans="1:32">
      <c r="A80"/>
      <c r="B80"/>
      <c r="C80"/>
      <c r="D80"/>
      <c r="E80"/>
      <c r="F80"/>
    </row>
    <row r="81" spans="1:6">
      <c r="A81"/>
      <c r="B81"/>
      <c r="C81"/>
      <c r="D81"/>
      <c r="E81"/>
      <c r="F81"/>
    </row>
  </sheetData>
  <sheetProtection formatCells="0" selectLockedCells="1"/>
  <sortState xmlns:xlrd2="http://schemas.microsoft.com/office/spreadsheetml/2017/richdata2" ref="H2:I48">
    <sortCondition ref="H2"/>
  </sortState>
  <mergeCells count="46">
    <mergeCell ref="B58:C58"/>
    <mergeCell ref="B59:C59"/>
    <mergeCell ref="B60:C60"/>
    <mergeCell ref="C66:D66"/>
    <mergeCell ref="C63:D63"/>
    <mergeCell ref="B62:D62"/>
    <mergeCell ref="C64:D64"/>
    <mergeCell ref="C65:D65"/>
    <mergeCell ref="B54:C54"/>
    <mergeCell ref="B55:C55"/>
    <mergeCell ref="B56:C56"/>
    <mergeCell ref="B57:C57"/>
    <mergeCell ref="A49:D49"/>
    <mergeCell ref="A50:D50"/>
    <mergeCell ref="A51:D51"/>
    <mergeCell ref="A52:D52"/>
    <mergeCell ref="D1:F2"/>
    <mergeCell ref="A45:C45"/>
    <mergeCell ref="A48:D48"/>
    <mergeCell ref="A47:D47"/>
    <mergeCell ref="A41:C41"/>
    <mergeCell ref="A42:C42"/>
    <mergeCell ref="A43:C43"/>
    <mergeCell ref="A44:C44"/>
    <mergeCell ref="A37:C37"/>
    <mergeCell ref="A1:C2"/>
    <mergeCell ref="C5:C6"/>
    <mergeCell ref="A3:B4"/>
    <mergeCell ref="C3:C4"/>
    <mergeCell ref="A5:B6"/>
    <mergeCell ref="A38:C38"/>
    <mergeCell ref="A39:C39"/>
    <mergeCell ref="A40:C40"/>
    <mergeCell ref="E23:E24"/>
    <mergeCell ref="A34:B34"/>
    <mergeCell ref="A25:B25"/>
    <mergeCell ref="A26:B26"/>
    <mergeCell ref="A28:B28"/>
    <mergeCell ref="A29:B29"/>
    <mergeCell ref="A30:B30"/>
    <mergeCell ref="A31:B31"/>
    <mergeCell ref="A27:B27"/>
    <mergeCell ref="A23:C24"/>
    <mergeCell ref="D23:D24"/>
    <mergeCell ref="A35:C35"/>
    <mergeCell ref="A36:C36"/>
  </mergeCells>
  <pageMargins left="0.25" right="0.11029411764705882" top="0.19607843137254902" bottom="0.35416666666666669" header="0.3" footer="0.3"/>
  <pageSetup paperSize="8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3"/>
    <pageSetUpPr fitToPage="1"/>
  </sheetPr>
  <dimension ref="A1:EV1060"/>
  <sheetViews>
    <sheetView showZeros="0" tabSelected="1" topLeftCell="A355" zoomScale="33" zoomScaleNormal="33" zoomScaleSheetLayoutView="40" zoomScalePageLayoutView="55" workbookViewId="0">
      <selection activeCell="E367" sqref="E367"/>
    </sheetView>
  </sheetViews>
  <sheetFormatPr defaultColWidth="12.7109375" defaultRowHeight="27" customHeight="1"/>
  <cols>
    <col min="1" max="1" width="11" style="130" customWidth="1"/>
    <col min="2" max="2" width="81.5703125" style="130" customWidth="1"/>
    <col min="3" max="3" width="22.28515625" style="130" customWidth="1"/>
    <col min="4" max="5" width="23.5703125" style="130" customWidth="1"/>
    <col min="6" max="7" width="15.85546875" bestFit="1" customWidth="1"/>
    <col min="8" max="8" width="20.42578125" customWidth="1"/>
    <col min="9" max="9" width="11" style="130" customWidth="1"/>
    <col min="10" max="10" width="81.5703125" style="130" customWidth="1"/>
    <col min="11" max="12" width="22.85546875" style="130" customWidth="1"/>
    <col min="13" max="13" width="21.7109375" style="130" customWidth="1"/>
    <col min="14" max="15" width="15.85546875" bestFit="1" customWidth="1"/>
    <col min="16" max="17" width="20.42578125" customWidth="1"/>
    <col min="18" max="18" width="32" style="130" bestFit="1" customWidth="1"/>
    <col min="19" max="19" width="34.140625" bestFit="1" customWidth="1"/>
    <col min="20" max="20" width="29.85546875" bestFit="1" customWidth="1"/>
    <col min="21" max="21" width="24.28515625" customWidth="1"/>
    <col min="22" max="22" width="13" customWidth="1"/>
    <col min="23" max="23" width="66.7109375" customWidth="1"/>
    <col min="24" max="24" width="17.28515625" style="172" customWidth="1"/>
    <col min="25" max="36" width="27" customWidth="1"/>
    <col min="37" max="37" width="35.5703125" customWidth="1"/>
    <col min="38" max="38" width="67.42578125" style="174" customWidth="1"/>
    <col min="39" max="51" width="28.140625" style="174" customWidth="1"/>
    <col min="52" max="52" width="19.28515625" customWidth="1"/>
    <col min="53" max="55" width="24.42578125" customWidth="1"/>
  </cols>
  <sheetData>
    <row r="1" spans="1:152" s="11" customFormat="1" ht="38.25" customHeight="1">
      <c r="A1" s="348" t="str">
        <f>GI!$D$1</f>
        <v>SHEBA ACADEMY</v>
      </c>
      <c r="B1" s="349"/>
      <c r="C1" s="349"/>
      <c r="D1" s="349"/>
      <c r="E1" s="350"/>
      <c r="F1" s="345" t="s">
        <v>135</v>
      </c>
      <c r="G1" s="346"/>
      <c r="H1"/>
      <c r="I1" s="348" t="str">
        <f>GI!$D$1</f>
        <v>SHEBA ACADEMY</v>
      </c>
      <c r="J1" s="349"/>
      <c r="K1" s="349"/>
      <c r="L1" s="349"/>
      <c r="M1" s="350"/>
      <c r="N1" s="345" t="s">
        <v>135</v>
      </c>
      <c r="O1" s="346"/>
      <c r="P1"/>
      <c r="Q1"/>
      <c r="R1" s="130"/>
      <c r="S1"/>
      <c r="T1"/>
      <c r="U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/>
      <c r="AH1"/>
      <c r="AI1"/>
      <c r="AJ1"/>
      <c r="AK1"/>
      <c r="AL1" s="174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</row>
    <row r="2" spans="1:152" s="11" customFormat="1" ht="38.25" customHeight="1">
      <c r="A2" s="351"/>
      <c r="B2" s="352"/>
      <c r="C2" s="352"/>
      <c r="D2" s="352"/>
      <c r="E2" s="353"/>
      <c r="F2" s="345"/>
      <c r="G2" s="346"/>
      <c r="H2"/>
      <c r="I2" s="351"/>
      <c r="J2" s="352"/>
      <c r="K2" s="352"/>
      <c r="L2" s="352"/>
      <c r="M2" s="353"/>
      <c r="N2" s="345"/>
      <c r="O2" s="346"/>
      <c r="P2"/>
      <c r="Q2"/>
      <c r="R2" s="130"/>
      <c r="S2"/>
      <c r="T2"/>
      <c r="U2"/>
      <c r="X2" s="121"/>
      <c r="Y2" s="121"/>
      <c r="Z2" s="121"/>
      <c r="AA2" s="121"/>
      <c r="AB2" s="121"/>
      <c r="AC2" s="121"/>
      <c r="AD2" s="121"/>
      <c r="AE2" s="121"/>
      <c r="AF2" s="121"/>
      <c r="AG2"/>
      <c r="AH2"/>
      <c r="AI2"/>
      <c r="AJ2"/>
      <c r="AK2"/>
      <c r="AL2" s="174"/>
      <c r="AM2" s="174"/>
      <c r="AN2" s="174"/>
      <c r="AO2" s="174"/>
      <c r="AP2" s="174"/>
      <c r="AQ2" s="174"/>
      <c r="AR2" s="174"/>
      <c r="AS2" s="174"/>
      <c r="AT2" s="174"/>
      <c r="AU2" s="174"/>
      <c r="AV2" s="174"/>
      <c r="AW2" s="174"/>
      <c r="AX2" s="174"/>
      <c r="AY2" s="174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</row>
    <row r="3" spans="1:152" s="11" customFormat="1" ht="45.75" customHeight="1">
      <c r="A3" s="354" t="str">
        <f>CONCATENATE(GI!$D$35," &amp; General Secondary School")</f>
        <v>3rd Cycle &amp; General Secondary School</v>
      </c>
      <c r="B3" s="355"/>
      <c r="C3" s="355"/>
      <c r="D3" s="355"/>
      <c r="E3" s="356"/>
      <c r="F3" s="345"/>
      <c r="G3" s="346"/>
      <c r="H3"/>
      <c r="I3" s="354" t="str">
        <f>CONCATENATE(GI!$D$35," &amp; General Secondary School")</f>
        <v>3rd Cycle &amp; General Secondary School</v>
      </c>
      <c r="J3" s="355"/>
      <c r="K3" s="355"/>
      <c r="L3" s="355"/>
      <c r="M3" s="356"/>
      <c r="N3" s="345"/>
      <c r="O3" s="346"/>
      <c r="P3"/>
      <c r="Q3"/>
      <c r="R3" s="130"/>
      <c r="S3"/>
      <c r="T3"/>
      <c r="U3"/>
      <c r="V3" s="335" t="str">
        <f>CONCATENATE(GI!$A$3, " ", GI!$C$3)</f>
        <v>11 D</v>
      </c>
      <c r="W3" s="335"/>
      <c r="X3" s="373" t="str">
        <f>GI!$A$38</f>
        <v>SHEBA ACADEMY 2025/26 G.C ACADEMEC YEAR</v>
      </c>
      <c r="Y3" s="374"/>
      <c r="Z3" s="374"/>
      <c r="AA3" s="374"/>
      <c r="AB3" s="374"/>
      <c r="AC3" s="374"/>
      <c r="AD3" s="374"/>
      <c r="AE3" s="374"/>
      <c r="AF3" s="374"/>
      <c r="AG3" s="374"/>
      <c r="AH3" s="374"/>
      <c r="AI3" s="374"/>
      <c r="AJ3" s="375"/>
      <c r="AK3" s="332" t="s">
        <v>114</v>
      </c>
      <c r="AL3" s="335" t="str">
        <f>CONCATENATE(GI!$D$1, " GRADE ", GI!$A$3,GI!$C$3," ", GI!$B$54)</f>
        <v>SHEBA ACADEMY GRADE 11D 1st SEMESTER RESULT STATISTICS</v>
      </c>
      <c r="AM3" s="335"/>
      <c r="AN3" s="335"/>
      <c r="AO3" s="335"/>
      <c r="AP3" s="335"/>
      <c r="AQ3" s="335"/>
      <c r="AR3" s="335"/>
      <c r="AS3" s="335"/>
      <c r="AT3" s="335"/>
      <c r="AU3" s="335"/>
      <c r="AV3" s="335"/>
      <c r="AW3" s="335"/>
      <c r="AX3" s="335"/>
      <c r="AY3" s="335"/>
      <c r="AZ3"/>
      <c r="BA3" s="133"/>
      <c r="BB3" s="133"/>
      <c r="BC3" s="13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</row>
    <row r="4" spans="1:152" s="11" customFormat="1" ht="38.25" customHeight="1">
      <c r="A4" s="357" t="s">
        <v>68</v>
      </c>
      <c r="B4" s="358"/>
      <c r="C4" s="358"/>
      <c r="D4" s="358"/>
      <c r="E4" s="359"/>
      <c r="F4"/>
      <c r="G4"/>
      <c r="H4"/>
      <c r="I4" s="357" t="s">
        <v>68</v>
      </c>
      <c r="J4" s="358"/>
      <c r="K4" s="358"/>
      <c r="L4" s="358"/>
      <c r="M4" s="359"/>
      <c r="N4"/>
      <c r="O4"/>
      <c r="P4"/>
      <c r="Q4"/>
      <c r="R4" s="130"/>
      <c r="S4"/>
      <c r="T4"/>
      <c r="U4"/>
      <c r="V4" s="335"/>
      <c r="W4" s="335"/>
      <c r="X4" s="376"/>
      <c r="Y4" s="377"/>
      <c r="Z4" s="377"/>
      <c r="AA4" s="377"/>
      <c r="AB4" s="377"/>
      <c r="AC4" s="377"/>
      <c r="AD4" s="377"/>
      <c r="AE4" s="377"/>
      <c r="AF4" s="377"/>
      <c r="AG4" s="377"/>
      <c r="AH4" s="377"/>
      <c r="AI4" s="377"/>
      <c r="AJ4" s="378"/>
      <c r="AK4" s="332"/>
      <c r="AL4" s="335"/>
      <c r="AM4" s="335"/>
      <c r="AN4" s="335"/>
      <c r="AO4" s="335"/>
      <c r="AP4" s="335"/>
      <c r="AQ4" s="335"/>
      <c r="AR4" s="335"/>
      <c r="AS4" s="335"/>
      <c r="AT4" s="335"/>
      <c r="AU4" s="335"/>
      <c r="AV4" s="335"/>
      <c r="AW4" s="335"/>
      <c r="AX4" s="335"/>
      <c r="AY4" s="335"/>
      <c r="AZ4"/>
      <c r="BA4" s="133"/>
      <c r="BB4" s="135" t="str">
        <f>GI!$A$3&amp;GI!$C$3</f>
        <v>11D</v>
      </c>
      <c r="BC4" s="133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</row>
    <row r="5" spans="1:152" s="11" customFormat="1" ht="38.25" customHeight="1">
      <c r="A5" s="360">
        <v>1</v>
      </c>
      <c r="B5" s="147"/>
      <c r="C5" s="148" t="s">
        <v>71</v>
      </c>
      <c r="D5" s="362" t="str">
        <f>GI!$A$3&amp;" "&amp;GI!$C$3</f>
        <v>11 D</v>
      </c>
      <c r="E5" s="363"/>
      <c r="F5" s="345" t="s">
        <v>114</v>
      </c>
      <c r="G5" s="346"/>
      <c r="H5" s="337" t="str">
        <f>$H$942</f>
        <v>S</v>
      </c>
      <c r="I5" s="360">
        <v>1</v>
      </c>
      <c r="J5" s="147"/>
      <c r="K5" s="148" t="s">
        <v>71</v>
      </c>
      <c r="L5" s="362" t="str">
        <f>GI!$A$3&amp;" "&amp;GI!$C$3</f>
        <v>11 D</v>
      </c>
      <c r="M5" s="363"/>
      <c r="N5" s="345" t="s">
        <v>114</v>
      </c>
      <c r="O5" s="346"/>
      <c r="P5" s="337" t="str">
        <f>$H$942</f>
        <v>S</v>
      </c>
      <c r="Q5" s="337" t="str">
        <f>$H$942</f>
        <v>S</v>
      </c>
      <c r="R5" s="130"/>
      <c r="S5"/>
      <c r="T5"/>
      <c r="U5"/>
      <c r="V5" s="335"/>
      <c r="W5" s="335"/>
      <c r="X5" s="376" t="str">
        <f>GI!$A$39</f>
        <v>1st SEMESTER ROSTER</v>
      </c>
      <c r="Y5" s="377"/>
      <c r="Z5" s="377"/>
      <c r="AA5" s="377"/>
      <c r="AB5" s="377"/>
      <c r="AC5" s="377"/>
      <c r="AD5" s="377"/>
      <c r="AE5" s="377"/>
      <c r="AF5" s="377"/>
      <c r="AG5" s="377"/>
      <c r="AH5" s="377"/>
      <c r="AI5" s="377"/>
      <c r="AJ5" s="378"/>
      <c r="AK5" s="332"/>
      <c r="AL5" s="176"/>
      <c r="AM5" s="176"/>
      <c r="AN5" s="176"/>
      <c r="AO5" s="176"/>
      <c r="AP5" s="176"/>
      <c r="AQ5" s="176"/>
      <c r="AR5" s="176"/>
      <c r="AS5" s="176"/>
      <c r="AT5" s="179" t="s">
        <v>154</v>
      </c>
      <c r="AU5" s="180">
        <f>COUNTIFS(_1Q_SEX, "M")</f>
        <v>26</v>
      </c>
      <c r="AV5" s="179" t="s">
        <v>155</v>
      </c>
      <c r="AW5" s="180">
        <f>COUNTIFS(_1Q_SEX, "F")</f>
        <v>17</v>
      </c>
      <c r="AX5" s="179" t="s">
        <v>156</v>
      </c>
      <c r="AY5" s="180">
        <f>SUM(AU5,AW5)</f>
        <v>43</v>
      </c>
      <c r="AZ5"/>
      <c r="BA5" s="382" t="s">
        <v>127</v>
      </c>
      <c r="BB5" s="382"/>
      <c r="BC5" s="382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</row>
    <row r="6" spans="1:152" s="11" customFormat="1" ht="38.25" customHeight="1">
      <c r="A6" s="361"/>
      <c r="B6" s="147"/>
      <c r="C6" s="149" t="s">
        <v>113</v>
      </c>
      <c r="D6" s="364" t="str">
        <f>UPPER(GI!$B$7)</f>
        <v>ENGLISH</v>
      </c>
      <c r="E6" s="365"/>
      <c r="F6" s="345"/>
      <c r="G6" s="346"/>
      <c r="H6" s="337"/>
      <c r="I6" s="361"/>
      <c r="J6" s="147"/>
      <c r="K6" s="149" t="s">
        <v>113</v>
      </c>
      <c r="L6" s="364" t="str">
        <f>UPPER(GI!$B$7)</f>
        <v>ENGLISH</v>
      </c>
      <c r="M6" s="365"/>
      <c r="N6" s="345"/>
      <c r="O6" s="346"/>
      <c r="P6" s="337"/>
      <c r="Q6" s="337"/>
      <c r="R6" s="130"/>
      <c r="S6"/>
      <c r="T6"/>
      <c r="U6"/>
      <c r="V6" s="238"/>
      <c r="W6" s="238"/>
      <c r="X6" s="379"/>
      <c r="Y6" s="380"/>
      <c r="Z6" s="380"/>
      <c r="AA6" s="380"/>
      <c r="AB6" s="380"/>
      <c r="AC6" s="380"/>
      <c r="AD6" s="380"/>
      <c r="AE6" s="380"/>
      <c r="AF6" s="380"/>
      <c r="AG6" s="380"/>
      <c r="AH6" s="380"/>
      <c r="AI6" s="380"/>
      <c r="AJ6" s="381"/>
      <c r="AK6" s="332"/>
      <c r="AL6" s="336" t="s">
        <v>126</v>
      </c>
      <c r="AM6" s="336" t="str">
        <f>$BA$6 &amp;" " &amp; $BC$6</f>
        <v>&gt;=1 &lt;55</v>
      </c>
      <c r="AN6" s="336"/>
      <c r="AO6" s="336"/>
      <c r="AP6" s="336" t="str">
        <f>$BA$7 &amp;" " &amp; $BC$7</f>
        <v>&gt;=55 &lt;75</v>
      </c>
      <c r="AQ6" s="336"/>
      <c r="AR6" s="336"/>
      <c r="AS6" s="336" t="str">
        <f>$BA$8 &amp;" " &amp; $BC$8</f>
        <v>&gt;=75 &lt;85</v>
      </c>
      <c r="AT6" s="336"/>
      <c r="AU6" s="336"/>
      <c r="AV6" s="336" t="str">
        <f>$BA$9 &amp;" " &amp; $BC$9</f>
        <v>&gt;=85 &lt;=100</v>
      </c>
      <c r="AW6" s="336"/>
      <c r="AX6" s="336"/>
      <c r="AY6" s="336" t="s">
        <v>118</v>
      </c>
      <c r="AZ6"/>
      <c r="BA6" s="137" t="s">
        <v>134</v>
      </c>
      <c r="BB6" s="134"/>
      <c r="BC6" s="137" t="s">
        <v>202</v>
      </c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</row>
    <row r="7" spans="1:152" s="11" customFormat="1" ht="38.25" customHeight="1">
      <c r="A7" s="130"/>
      <c r="B7" s="150" t="str">
        <f>GI!$A$34&amp; ":"</f>
        <v>Academic Year:</v>
      </c>
      <c r="C7" s="151" t="str">
        <f>GI!$C$34</f>
        <v>2025/26 G.C</v>
      </c>
      <c r="D7" s="366" t="s">
        <v>178</v>
      </c>
      <c r="E7" s="367"/>
      <c r="F7" s="345"/>
      <c r="G7" s="346"/>
      <c r="H7" s="337"/>
      <c r="I7" s="130"/>
      <c r="J7" s="150" t="str">
        <f>GI!$A$34&amp; ":"</f>
        <v>Academic Year:</v>
      </c>
      <c r="K7" s="151" t="str">
        <f>GI!$C$34</f>
        <v>2025/26 G.C</v>
      </c>
      <c r="L7" s="366" t="s">
        <v>179</v>
      </c>
      <c r="M7" s="367"/>
      <c r="N7" s="345"/>
      <c r="O7" s="346"/>
      <c r="P7" s="337"/>
      <c r="Q7" s="337"/>
      <c r="R7" s="130"/>
      <c r="S7"/>
      <c r="T7"/>
      <c r="U7"/>
      <c r="V7" s="237" t="s">
        <v>69</v>
      </c>
      <c r="W7" s="236" t="str">
        <f>GI!$H$1</f>
        <v>Students' Names</v>
      </c>
      <c r="X7" s="128" t="s">
        <v>124</v>
      </c>
      <c r="Y7" s="202" t="str">
        <f>UPPER(LEFT(GI!$B$7, GI!$B$63))</f>
        <v>ENG</v>
      </c>
      <c r="Z7" s="202" t="str">
        <f>UPPER(LEFT(GI!$B$9, GI!$B$63))</f>
        <v>MAT</v>
      </c>
      <c r="AA7" s="202" t="str">
        <f>UPPER(LEFT(GI!$B$11, GI!$B$63))</f>
        <v>HIS</v>
      </c>
      <c r="AB7" s="128" t="str">
        <f>UPPER(LEFT(GI!$B$12, GI!$B$63))</f>
        <v>GEO</v>
      </c>
      <c r="AC7" s="202" t="str">
        <f>UPPER(LEFT(GI!$B$13, GI!$B$63))</f>
        <v>ECO</v>
      </c>
      <c r="AD7" s="202" t="str">
        <f>UPPER(LEFT(GI!$B$15, GI!$B$63))</f>
        <v>ICT</v>
      </c>
      <c r="AE7" s="202" t="str">
        <f>UPPER(LEFT(GI!$B$17, GI!$B$63))</f>
        <v>ACC</v>
      </c>
      <c r="AF7" s="128" t="str">
        <f>UPPER(LEFT(GI!$B$18, GI!$B$63))</f>
        <v>-</v>
      </c>
      <c r="AG7" s="202" t="s">
        <v>118</v>
      </c>
      <c r="AH7" s="128" t="s">
        <v>119</v>
      </c>
      <c r="AI7" s="202" t="s">
        <v>120</v>
      </c>
      <c r="AJ7" s="128" t="s">
        <v>121</v>
      </c>
      <c r="AK7"/>
      <c r="AL7" s="336"/>
      <c r="AM7" s="177" t="s">
        <v>64</v>
      </c>
      <c r="AN7" s="177" t="s">
        <v>7</v>
      </c>
      <c r="AO7" s="177" t="s">
        <v>75</v>
      </c>
      <c r="AP7" s="177" t="s">
        <v>64</v>
      </c>
      <c r="AQ7" s="177" t="s">
        <v>7</v>
      </c>
      <c r="AR7" s="177" t="s">
        <v>75</v>
      </c>
      <c r="AS7" s="177" t="s">
        <v>64</v>
      </c>
      <c r="AT7" s="177" t="s">
        <v>7</v>
      </c>
      <c r="AU7" s="177" t="s">
        <v>75</v>
      </c>
      <c r="AV7" s="177" t="s">
        <v>64</v>
      </c>
      <c r="AW7" s="177" t="s">
        <v>7</v>
      </c>
      <c r="AX7" s="177" t="s">
        <v>75</v>
      </c>
      <c r="AY7" s="336"/>
      <c r="AZ7"/>
      <c r="BA7" s="136" t="s">
        <v>201</v>
      </c>
      <c r="BB7" s="134"/>
      <c r="BC7" s="136" t="s">
        <v>128</v>
      </c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</row>
    <row r="8" spans="1:152" s="11" customFormat="1" ht="38.25" customHeight="1">
      <c r="A8" s="368" t="s">
        <v>69</v>
      </c>
      <c r="B8" s="368" t="str">
        <f>GI!$H$1</f>
        <v>Students' Names</v>
      </c>
      <c r="C8" s="370" t="s">
        <v>70</v>
      </c>
      <c r="D8" s="371"/>
      <c r="E8" s="372"/>
      <c r="F8"/>
      <c r="G8"/>
      <c r="H8"/>
      <c r="I8" s="368" t="s">
        <v>69</v>
      </c>
      <c r="J8" s="368" t="str">
        <f>GI!$H$1</f>
        <v>Students' Names</v>
      </c>
      <c r="K8" s="370" t="s">
        <v>70</v>
      </c>
      <c r="L8" s="371"/>
      <c r="M8" s="372"/>
      <c r="N8"/>
      <c r="O8"/>
      <c r="P8"/>
      <c r="Q8"/>
      <c r="R8" s="130"/>
      <c r="S8"/>
      <c r="T8"/>
      <c r="U8"/>
      <c r="V8" s="117">
        <v>1</v>
      </c>
      <c r="W8" s="118" t="str">
        <f>GI!$H$2</f>
        <v xml:space="preserve">Amanuel Hagos Tesfay </v>
      </c>
      <c r="X8" s="117" t="str">
        <f>GI!$I$2</f>
        <v>M</v>
      </c>
      <c r="Y8" s="129">
        <f>$R$10</f>
        <v>76</v>
      </c>
      <c r="Z8" s="129">
        <f>$R$144</f>
        <v>57</v>
      </c>
      <c r="AA8" s="129">
        <f>$R$277</f>
        <v>91</v>
      </c>
      <c r="AB8" s="129">
        <f>$R$344</f>
        <v>85</v>
      </c>
      <c r="AC8" s="129">
        <f>$R$411</f>
        <v>71</v>
      </c>
      <c r="AD8" s="129">
        <f>$R$545</f>
        <v>82</v>
      </c>
      <c r="AE8" s="129">
        <f>$R$679</f>
        <v>83</v>
      </c>
      <c r="AF8" s="129">
        <f>$R$746</f>
        <v>0</v>
      </c>
      <c r="AG8" s="129">
        <f>SUM(Y8:AE8)</f>
        <v>545</v>
      </c>
      <c r="AH8" s="129">
        <f>AG8/7</f>
        <v>77.857142857142861</v>
      </c>
      <c r="AI8" s="129">
        <f>RANK(AH8, _1Q_AVERAGE)</f>
        <v>9</v>
      </c>
      <c r="AJ8" s="129" t="str">
        <f>IF(AH8&gt;=GI!$B$64, "PRO", "DET")</f>
        <v>PRO</v>
      </c>
      <c r="AK8"/>
      <c r="AL8" s="185" t="str">
        <f>UPPER(GI!$B$7)</f>
        <v>ENGLISH</v>
      </c>
      <c r="AM8" s="182">
        <f>COUNTIFS(_1Q_COL_1, $BA$6, _1Q_COL_1, $BC$6, _1Q_SEX, "M")</f>
        <v>2</v>
      </c>
      <c r="AN8" s="182">
        <f>COUNTIFS(_1Q_COL_1, $BA$6, _1Q_COL_1, $BC$6, _1Q_SEX, "F")</f>
        <v>1</v>
      </c>
      <c r="AO8" s="182">
        <f>SUM(AM8:AN8)</f>
        <v>3</v>
      </c>
      <c r="AP8" s="182">
        <f>COUNTIFS(_1Q_COL_1, $BA$7, _1Q_COL_1, $BC$7, _1Q_SEX, "M")</f>
        <v>19</v>
      </c>
      <c r="AQ8" s="182">
        <f>COUNTIFS(_1Q_COL_1, $BA$7, _1Q_COL_1, $BC$7, _1Q_SEX, "F")</f>
        <v>11</v>
      </c>
      <c r="AR8" s="182">
        <f>SUM(AP8:AQ8)</f>
        <v>30</v>
      </c>
      <c r="AS8" s="182">
        <f>COUNTIFS(_1Q_COL_1, $BA$8, _1Q_COL_1, $BC$8, _1Q_SEX, "M")</f>
        <v>4</v>
      </c>
      <c r="AT8" s="182">
        <f>COUNTIFS(_1Q_COL_1, $BA$8, _1Q_COL_1, $BC$8, _1Q_SEX, "F")</f>
        <v>5</v>
      </c>
      <c r="AU8" s="182">
        <f>SUM(AS8:AT8)</f>
        <v>9</v>
      </c>
      <c r="AV8" s="182">
        <f>COUNTIFS(_1Q_COL_1, $BA$9, _1Q_COL_1, $BC$9, _1Q_SEX, "M")</f>
        <v>1</v>
      </c>
      <c r="AW8" s="182">
        <f>COUNTIFS(_1Q_COL_1, $BA$9, _1Q_COL_1, $BC$9, _1Q_SEX, "F")</f>
        <v>0</v>
      </c>
      <c r="AX8" s="182">
        <f>SUM(AV8:AW8)</f>
        <v>1</v>
      </c>
      <c r="AY8" s="182">
        <f>SUM(AO8,AR8,AU8,AX8)</f>
        <v>43</v>
      </c>
      <c r="AZ8"/>
      <c r="BA8" s="136" t="s">
        <v>129</v>
      </c>
      <c r="BB8" s="134"/>
      <c r="BC8" s="136" t="s">
        <v>130</v>
      </c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</row>
    <row r="9" spans="1:152" s="12" customFormat="1" ht="38.25" customHeight="1">
      <c r="A9" s="369"/>
      <c r="B9" s="369"/>
      <c r="C9" s="152">
        <v>0.4</v>
      </c>
      <c r="D9" s="152">
        <v>0.6</v>
      </c>
      <c r="E9" s="153">
        <v>1</v>
      </c>
      <c r="F9"/>
      <c r="G9"/>
      <c r="H9"/>
      <c r="I9" s="369"/>
      <c r="J9" s="369"/>
      <c r="K9" s="152">
        <v>0.4</v>
      </c>
      <c r="L9" s="152">
        <v>0.6</v>
      </c>
      <c r="M9" s="153">
        <f>SUM(K9:L9)</f>
        <v>1</v>
      </c>
      <c r="N9"/>
      <c r="O9"/>
      <c r="P9"/>
      <c r="Q9"/>
      <c r="R9" s="122" t="str">
        <f>$D$7</f>
        <v>1st SEMESTER</v>
      </c>
      <c r="S9" s="123" t="str">
        <f>$L$7</f>
        <v>2nd SEMESTER</v>
      </c>
      <c r="T9" s="124" t="s">
        <v>117</v>
      </c>
      <c r="U9"/>
      <c r="V9" s="119">
        <v>2</v>
      </c>
      <c r="W9" s="120" t="str">
        <f>GI!$H$3</f>
        <v xml:space="preserve">Beamlak Sultan Weldegebriel </v>
      </c>
      <c r="X9" s="119" t="str">
        <f>GI!$I$3</f>
        <v>M</v>
      </c>
      <c r="Y9" s="132">
        <f>$R$11</f>
        <v>67</v>
      </c>
      <c r="Z9" s="132">
        <f>$R$145</f>
        <v>53</v>
      </c>
      <c r="AA9" s="132">
        <f>$R$278</f>
        <v>67</v>
      </c>
      <c r="AB9" s="132">
        <f>$R$345</f>
        <v>71</v>
      </c>
      <c r="AC9" s="132">
        <f>$R$412</f>
        <v>68</v>
      </c>
      <c r="AD9" s="132">
        <f>$R$546</f>
        <v>85</v>
      </c>
      <c r="AE9" s="132">
        <f>$R$680</f>
        <v>78</v>
      </c>
      <c r="AF9" s="132">
        <f>$R$747</f>
        <v>0</v>
      </c>
      <c r="AG9" s="129">
        <f t="shared" ref="AG9:AG62" si="0">SUM(Y9:AE9)</f>
        <v>489</v>
      </c>
      <c r="AH9" s="129">
        <f t="shared" ref="AH9:AH62" si="1">AG9/7</f>
        <v>69.857142857142861</v>
      </c>
      <c r="AI9" s="132">
        <f>RANK(AH9, _1Q_AVERAGE)</f>
        <v>24</v>
      </c>
      <c r="AJ9" s="132" t="str">
        <f>IF(AH9&gt;=GI!$B$64, "PRO", "DET")</f>
        <v>PRO</v>
      </c>
      <c r="AK9"/>
      <c r="AL9" s="186" t="s">
        <v>157</v>
      </c>
      <c r="AM9" s="183">
        <f>AM8*100/$AU$5</f>
        <v>7.6923076923076925</v>
      </c>
      <c r="AN9" s="183">
        <f>AN8*100/$AW$5</f>
        <v>5.882352941176471</v>
      </c>
      <c r="AO9" s="183">
        <f>AO8*100/$AY$5</f>
        <v>6.9767441860465116</v>
      </c>
      <c r="AP9" s="183">
        <f t="shared" ref="AP9" si="2">AP8*100/$AU$5</f>
        <v>73.07692307692308</v>
      </c>
      <c r="AQ9" s="183">
        <f t="shared" ref="AQ9" si="3">AQ8*100/$AW$5</f>
        <v>64.705882352941174</v>
      </c>
      <c r="AR9" s="183">
        <f t="shared" ref="AR9" si="4">AR8*100/$AY$5</f>
        <v>69.767441860465112</v>
      </c>
      <c r="AS9" s="183">
        <f t="shared" ref="AS9" si="5">AS8*100/$AU$5</f>
        <v>15.384615384615385</v>
      </c>
      <c r="AT9" s="183">
        <f t="shared" ref="AT9" si="6">AT8*100/$AW$5</f>
        <v>29.411764705882351</v>
      </c>
      <c r="AU9" s="183">
        <f t="shared" ref="AU9" si="7">AU8*100/$AY$5</f>
        <v>20.930232558139537</v>
      </c>
      <c r="AV9" s="183">
        <f t="shared" ref="AV9" si="8">AV8*100/$AU$5</f>
        <v>3.8461538461538463</v>
      </c>
      <c r="AW9" s="183">
        <f t="shared" ref="AW9" si="9">AW8*100/$AW$5</f>
        <v>0</v>
      </c>
      <c r="AX9" s="183">
        <f t="shared" ref="AX9" si="10">AX8*100/$AY$5</f>
        <v>2.3255813953488373</v>
      </c>
      <c r="AY9" s="184">
        <f>SUM(AO9,AR9,AU9,AX9)</f>
        <v>100</v>
      </c>
      <c r="AZ9"/>
      <c r="BA9" s="136" t="s">
        <v>131</v>
      </c>
      <c r="BB9" s="134"/>
      <c r="BC9" s="136" t="s">
        <v>132</v>
      </c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</row>
    <row r="10" spans="1:152" s="12" customFormat="1" ht="38.25" customHeight="1">
      <c r="A10" s="154">
        <v>1</v>
      </c>
      <c r="B10" s="155" t="str">
        <f>GI!$H$2</f>
        <v xml:space="preserve">Amanuel Hagos Tesfay </v>
      </c>
      <c r="C10" s="235"/>
      <c r="D10" s="235"/>
      <c r="E10" s="168">
        <v>76</v>
      </c>
      <c r="F10" s="338" t="str">
        <f>IF(E10&gt;100,"SKURRR~!!", IF(A10&gt;GI!$M$2," ", IF($D$6="-", " ", IF(ISBLANK(E10),"FALSE",""))))</f>
        <v/>
      </c>
      <c r="G10" s="339"/>
      <c r="H10"/>
      <c r="I10" s="154">
        <v>1</v>
      </c>
      <c r="J10" s="155" t="str">
        <f>GI!$H$2</f>
        <v xml:space="preserve">Amanuel Hagos Tesfay </v>
      </c>
      <c r="K10" s="235"/>
      <c r="L10" s="235"/>
      <c r="M10" s="168"/>
      <c r="N10" s="338" t="str">
        <f>IF(M10&gt;100,"SKURRR~!!", IF(I10&gt;GI!$M$2," ", IF($L$6="-", " ", IF(ISBLANK(M10),"FALSE",""))))</f>
        <v>FALSE</v>
      </c>
      <c r="O10" s="339"/>
      <c r="P10"/>
      <c r="Q10"/>
      <c r="R10" s="131">
        <f t="shared" ref="R10:R41" si="11">E10</f>
        <v>76</v>
      </c>
      <c r="S10" s="125">
        <f t="shared" ref="S10:S41" si="12">M10</f>
        <v>0</v>
      </c>
      <c r="T10" s="126">
        <f>AVERAGE(R10:S10)</f>
        <v>38</v>
      </c>
      <c r="U10"/>
      <c r="V10" s="117">
        <v>3</v>
      </c>
      <c r="W10" s="118" t="str">
        <f>GI!$H$4</f>
        <v xml:space="preserve">Betelihim Kalayu Mamo </v>
      </c>
      <c r="X10" s="117" t="str">
        <f>GI!$I$4</f>
        <v>F</v>
      </c>
      <c r="Y10" s="129">
        <f>$R$12</f>
        <v>59</v>
      </c>
      <c r="Z10" s="129">
        <f>$R$146</f>
        <v>65</v>
      </c>
      <c r="AA10" s="129">
        <f>$R$279</f>
        <v>68</v>
      </c>
      <c r="AB10" s="129">
        <f>$R$346</f>
        <v>79</v>
      </c>
      <c r="AC10" s="129">
        <f>$R$413</f>
        <v>62</v>
      </c>
      <c r="AD10" s="129">
        <f>$R$547</f>
        <v>93</v>
      </c>
      <c r="AE10" s="129">
        <f>$R$681</f>
        <v>76</v>
      </c>
      <c r="AF10" s="129">
        <f>$R$748</f>
        <v>0</v>
      </c>
      <c r="AG10" s="129">
        <f t="shared" si="0"/>
        <v>502</v>
      </c>
      <c r="AH10" s="129">
        <f t="shared" si="1"/>
        <v>71.714285714285708</v>
      </c>
      <c r="AI10" s="129">
        <f>RANK(AH10, _1Q_AVERAGE)</f>
        <v>20</v>
      </c>
      <c r="AJ10" s="129" t="str">
        <f>IF(AH10&gt;=GI!$B$64, "PRO", "DET")</f>
        <v>PRO</v>
      </c>
      <c r="AK10"/>
      <c r="AL10" s="185" t="str">
        <f>UPPER(GI!$B$8)</f>
        <v>-</v>
      </c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/>
      <c r="BA10" s="133"/>
      <c r="BB10" s="133"/>
      <c r="BC10" s="133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</row>
    <row r="11" spans="1:152" s="12" customFormat="1" ht="38.25" customHeight="1">
      <c r="A11" s="156">
        <v>2</v>
      </c>
      <c r="B11" s="157" t="str">
        <f>GI!$H$3</f>
        <v xml:space="preserve">Beamlak Sultan Weldegebriel </v>
      </c>
      <c r="C11" s="235"/>
      <c r="D11" s="235"/>
      <c r="E11" s="168">
        <v>67</v>
      </c>
      <c r="F11" s="338" t="str">
        <f>IF(E11&gt;100,"SKURRR~!!", IF(A11&gt;GI!$M$2," ", IF($D$6="-", " ", IF(ISBLANK(E11),"FALSE",""))))</f>
        <v/>
      </c>
      <c r="G11" s="339"/>
      <c r="H11"/>
      <c r="I11" s="156">
        <v>2</v>
      </c>
      <c r="J11" s="157" t="str">
        <f>GI!$H$3</f>
        <v xml:space="preserve">Beamlak Sultan Weldegebriel </v>
      </c>
      <c r="K11" s="235"/>
      <c r="L11" s="235"/>
      <c r="M11" s="168"/>
      <c r="N11" s="338" t="str">
        <f>IF(M11&gt;100,"SKURRR~!!", IF(I11&gt;GI!$M$2," ", IF($L$6="-", " ", IF(ISBLANK(M11),"FALSE",""))))</f>
        <v>FALSE</v>
      </c>
      <c r="O11" s="339"/>
      <c r="P11"/>
      <c r="Q11"/>
      <c r="R11" s="131">
        <f t="shared" si="11"/>
        <v>67</v>
      </c>
      <c r="S11" s="125">
        <f t="shared" si="12"/>
        <v>0</v>
      </c>
      <c r="T11" s="126">
        <f t="shared" ref="T11:T58" si="13">AVERAGE(R11:S11)</f>
        <v>33.5</v>
      </c>
      <c r="U11"/>
      <c r="V11" s="119">
        <v>4</v>
      </c>
      <c r="W11" s="120" t="str">
        <f>GI!$H$5</f>
        <v xml:space="preserve">Bethelhem Teklay Weldegerima </v>
      </c>
      <c r="X11" s="119" t="str">
        <f>GI!$I$5</f>
        <v>F</v>
      </c>
      <c r="Y11" s="132">
        <f>$R$13</f>
        <v>77</v>
      </c>
      <c r="Z11" s="132">
        <f>$R$147</f>
        <v>56</v>
      </c>
      <c r="AA11" s="132">
        <f>$R$280</f>
        <v>90</v>
      </c>
      <c r="AB11" s="132">
        <f>$R$347</f>
        <v>71</v>
      </c>
      <c r="AC11" s="132">
        <f>$R$414</f>
        <v>75</v>
      </c>
      <c r="AD11" s="132">
        <f>$R$548</f>
        <v>86</v>
      </c>
      <c r="AE11" s="132">
        <f>$R$682</f>
        <v>75</v>
      </c>
      <c r="AF11" s="132">
        <f>$R$749</f>
        <v>0</v>
      </c>
      <c r="AG11" s="129">
        <f t="shared" si="0"/>
        <v>530</v>
      </c>
      <c r="AH11" s="129">
        <f t="shared" si="1"/>
        <v>75.714285714285708</v>
      </c>
      <c r="AI11" s="132">
        <f t="shared" ref="AI11:AI39" si="14">RANK(AH11, _1Q_AVERAGE)</f>
        <v>13</v>
      </c>
      <c r="AJ11" s="132" t="str">
        <f>IF(AH11&gt;=GI!$B$64, "PRO", "DET")</f>
        <v>PRO</v>
      </c>
      <c r="AK11"/>
      <c r="AL11" s="186" t="s">
        <v>157</v>
      </c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  <c r="AY11" s="184"/>
      <c r="AZ11"/>
      <c r="BA11" s="133"/>
      <c r="BB11" s="133"/>
      <c r="BC11" s="133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</row>
    <row r="12" spans="1:152" s="12" customFormat="1" ht="38.25" customHeight="1">
      <c r="A12" s="154">
        <v>3</v>
      </c>
      <c r="B12" s="155" t="str">
        <f>GI!$H$4</f>
        <v xml:space="preserve">Betelihim Kalayu Mamo </v>
      </c>
      <c r="C12" s="235"/>
      <c r="D12" s="235"/>
      <c r="E12" s="168">
        <v>59</v>
      </c>
      <c r="F12" s="338" t="str">
        <f>IF(E12&gt;100,"SKURRR~!!", IF(A12&gt;GI!$M$2," ", IF($D$6="-", " ", IF(ISBLANK(E12),"FALSE",""))))</f>
        <v/>
      </c>
      <c r="G12" s="339"/>
      <c r="H12"/>
      <c r="I12" s="154">
        <v>3</v>
      </c>
      <c r="J12" s="155" t="str">
        <f>GI!$H$4</f>
        <v xml:space="preserve">Betelihim Kalayu Mamo </v>
      </c>
      <c r="K12" s="235"/>
      <c r="L12" s="235"/>
      <c r="M12" s="168"/>
      <c r="N12" s="338" t="str">
        <f>IF(M12&gt;100,"SKURRR~!!", IF(I12&gt;GI!$M$2," ", IF($L$6="-", " ", IF(ISBLANK(M12),"FALSE",""))))</f>
        <v>FALSE</v>
      </c>
      <c r="O12" s="339"/>
      <c r="P12"/>
      <c r="Q12"/>
      <c r="R12" s="131">
        <f t="shared" si="11"/>
        <v>59</v>
      </c>
      <c r="S12" s="125">
        <f t="shared" si="12"/>
        <v>0</v>
      </c>
      <c r="T12" s="126">
        <f t="shared" si="13"/>
        <v>29.5</v>
      </c>
      <c r="U12"/>
      <c r="V12" s="117">
        <v>5</v>
      </c>
      <c r="W12" s="118" t="str">
        <f>GI!$H$6</f>
        <v xml:space="preserve">Bilen Mesfin Taye </v>
      </c>
      <c r="X12" s="117" t="str">
        <f>GI!$I$6</f>
        <v>F</v>
      </c>
      <c r="Y12" s="129">
        <f>$R$14</f>
        <v>57</v>
      </c>
      <c r="Z12" s="129">
        <f>$R$148</f>
        <v>55</v>
      </c>
      <c r="AA12" s="129">
        <f>$R$281</f>
        <v>55</v>
      </c>
      <c r="AB12" s="129">
        <f>$R$348</f>
        <v>33</v>
      </c>
      <c r="AC12" s="129">
        <f>$R$415</f>
        <v>44</v>
      </c>
      <c r="AD12" s="129">
        <f>$R$549</f>
        <v>67</v>
      </c>
      <c r="AE12" s="129">
        <f>$R$683</f>
        <v>82</v>
      </c>
      <c r="AF12" s="129">
        <f>$R$750</f>
        <v>0</v>
      </c>
      <c r="AG12" s="129">
        <f t="shared" si="0"/>
        <v>393</v>
      </c>
      <c r="AH12" s="129">
        <f t="shared" si="1"/>
        <v>56.142857142857146</v>
      </c>
      <c r="AI12" s="129">
        <f t="shared" si="14"/>
        <v>43</v>
      </c>
      <c r="AJ12" s="129" t="str">
        <f>IF(AH12&gt;=GI!$B$64, "PRO", "DET")</f>
        <v>PRO</v>
      </c>
      <c r="AK12"/>
      <c r="AL12" s="185" t="str">
        <f>UPPER(GI!$B$9)</f>
        <v>MATHEMATICS</v>
      </c>
      <c r="AM12" s="182">
        <f>COUNTIFS(_1Q_COL_3, $BA$6, _1Q_COL_3, $BC$6, _1Q_SEX, "M")</f>
        <v>6</v>
      </c>
      <c r="AN12" s="182">
        <f>COUNTIFS(_1Q_COL_3, $BA$6, _1Q_COL_3, $BC$6, _1Q_SEX, "F")</f>
        <v>4</v>
      </c>
      <c r="AO12" s="182">
        <f>SUM(AM12:AN12)</f>
        <v>10</v>
      </c>
      <c r="AP12" s="182">
        <f>COUNTIFS(_1Q_COL_3, $BA$7, _1Q_COL_3, $BC$7, _1Q_SEX, "M")</f>
        <v>19</v>
      </c>
      <c r="AQ12" s="182">
        <f>COUNTIFS(_1Q_COL_3, $BA$7, _1Q_COL_3, $BC$7, _1Q_SEX, "F")</f>
        <v>12</v>
      </c>
      <c r="AR12" s="182">
        <f>SUM(AP12:AQ12)</f>
        <v>31</v>
      </c>
      <c r="AS12" s="182">
        <f>COUNTIFS(_1Q_COL_3, $BA$8, _1Q_COL_3, $BC$8, _1Q_SEX, "M")</f>
        <v>0</v>
      </c>
      <c r="AT12" s="182">
        <f>COUNTIFS(_1Q_COL_3, $BA$8, _1Q_COL_3, $BC$8, _1Q_SEX, "F")</f>
        <v>1</v>
      </c>
      <c r="AU12" s="182">
        <f>SUM(AS12:AT12)</f>
        <v>1</v>
      </c>
      <c r="AV12" s="182">
        <f>COUNTIFS(_1Q_COL_3, $BA$9, _1Q_COL_3, $BC$9, _1Q_SEX, "M")</f>
        <v>1</v>
      </c>
      <c r="AW12" s="182">
        <f>COUNTIFS(_1Q_COL_3, $BA$9, _1Q_COL_3, $BC$9, _1Q_SEX, "F")</f>
        <v>0</v>
      </c>
      <c r="AX12" s="182">
        <f>SUM(AV12:AW12)</f>
        <v>1</v>
      </c>
      <c r="AY12" s="182">
        <f t="shared" ref="AY12" si="15">SUM(AO12,AR12,AU12,AX12)</f>
        <v>43</v>
      </c>
      <c r="AZ12"/>
      <c r="BA12" s="133"/>
      <c r="BB12" s="133"/>
      <c r="BC12" s="133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</row>
    <row r="13" spans="1:152" s="12" customFormat="1" ht="38.25" customHeight="1">
      <c r="A13" s="156">
        <v>4</v>
      </c>
      <c r="B13" s="157" t="str">
        <f>GI!$H$5</f>
        <v xml:space="preserve">Bethelhem Teklay Weldegerima </v>
      </c>
      <c r="C13" s="235"/>
      <c r="D13" s="235"/>
      <c r="E13" s="168">
        <v>77</v>
      </c>
      <c r="F13" s="338" t="str">
        <f>IF(E13&gt;100,"SKURRR~!!", IF(A13&gt;GI!$M$2," ", IF($D$6="-", " ", IF(ISBLANK(E13),"FALSE",""))))</f>
        <v/>
      </c>
      <c r="G13" s="339"/>
      <c r="H13"/>
      <c r="I13" s="156">
        <v>4</v>
      </c>
      <c r="J13" s="157" t="str">
        <f>GI!$H$5</f>
        <v xml:space="preserve">Bethelhem Teklay Weldegerima </v>
      </c>
      <c r="K13" s="235"/>
      <c r="L13" s="235"/>
      <c r="M13" s="168"/>
      <c r="N13" s="338" t="str">
        <f>IF(M13&gt;100,"SKURRR~!!", IF(I13&gt;GI!$M$2," ", IF($L$6="-", " ", IF(ISBLANK(M13),"FALSE",""))))</f>
        <v>FALSE</v>
      </c>
      <c r="O13" s="339"/>
      <c r="P13"/>
      <c r="Q13"/>
      <c r="R13" s="131">
        <f t="shared" si="11"/>
        <v>77</v>
      </c>
      <c r="S13" s="125">
        <f t="shared" si="12"/>
        <v>0</v>
      </c>
      <c r="T13" s="126">
        <f t="shared" si="13"/>
        <v>38.5</v>
      </c>
      <c r="U13"/>
      <c r="V13" s="119">
        <v>6</v>
      </c>
      <c r="W13" s="120" t="str">
        <f>GI!$H$7</f>
        <v xml:space="preserve">Biruk Mulat Kiros </v>
      </c>
      <c r="X13" s="119" t="str">
        <f>GI!$I$7</f>
        <v>M</v>
      </c>
      <c r="Y13" s="132">
        <f>$R$15</f>
        <v>63</v>
      </c>
      <c r="Z13" s="132">
        <f>$R$149</f>
        <v>65</v>
      </c>
      <c r="AA13" s="132">
        <f>$R$282</f>
        <v>77</v>
      </c>
      <c r="AB13" s="132">
        <f>$R$349</f>
        <v>82</v>
      </c>
      <c r="AC13" s="132">
        <f>$R$416</f>
        <v>71</v>
      </c>
      <c r="AD13" s="132">
        <f>$R$550</f>
        <v>93</v>
      </c>
      <c r="AE13" s="132">
        <f>$R$684</f>
        <v>85</v>
      </c>
      <c r="AF13" s="132">
        <f>$R$751</f>
        <v>0</v>
      </c>
      <c r="AG13" s="129">
        <f t="shared" si="0"/>
        <v>536</v>
      </c>
      <c r="AH13" s="129">
        <f t="shared" si="1"/>
        <v>76.571428571428569</v>
      </c>
      <c r="AI13" s="132">
        <f t="shared" si="14"/>
        <v>11</v>
      </c>
      <c r="AJ13" s="132" t="str">
        <f>IF(AH13&gt;=GI!$B$64, "PRO", "DET")</f>
        <v>PRO</v>
      </c>
      <c r="AK13"/>
      <c r="AL13" s="186" t="s">
        <v>157</v>
      </c>
      <c r="AM13" s="183">
        <f>AM12*100/$AU$5</f>
        <v>23.076923076923077</v>
      </c>
      <c r="AN13" s="183">
        <f>AN12*100/$AW$5</f>
        <v>23.529411764705884</v>
      </c>
      <c r="AO13" s="183">
        <f>AO12*100/$AY$5</f>
        <v>23.255813953488371</v>
      </c>
      <c r="AP13" s="183">
        <f t="shared" ref="AP13" si="16">AP12*100/$AU$5</f>
        <v>73.07692307692308</v>
      </c>
      <c r="AQ13" s="183">
        <f t="shared" ref="AQ13" si="17">AQ12*100/$AW$5</f>
        <v>70.588235294117652</v>
      </c>
      <c r="AR13" s="183">
        <f t="shared" ref="AR13" si="18">AR12*100/$AY$5</f>
        <v>72.093023255813947</v>
      </c>
      <c r="AS13" s="183">
        <f t="shared" ref="AS13" si="19">AS12*100/$AU$5</f>
        <v>0</v>
      </c>
      <c r="AT13" s="183">
        <f t="shared" ref="AT13" si="20">AT12*100/$AW$5</f>
        <v>5.882352941176471</v>
      </c>
      <c r="AU13" s="183">
        <f t="shared" ref="AU13" si="21">AU12*100/$AY$5</f>
        <v>2.3255813953488373</v>
      </c>
      <c r="AV13" s="183">
        <f t="shared" ref="AV13" si="22">AV12*100/$AU$5</f>
        <v>3.8461538461538463</v>
      </c>
      <c r="AW13" s="183">
        <f t="shared" ref="AW13" si="23">AW12*100/$AW$5</f>
        <v>0</v>
      </c>
      <c r="AX13" s="183">
        <f t="shared" ref="AX13" si="24">AX12*100/$AY$5</f>
        <v>2.3255813953488373</v>
      </c>
      <c r="AY13" s="184">
        <f>SUM(AO13,AR13,AU13,AX13)</f>
        <v>99.999999999999986</v>
      </c>
      <c r="AZ13"/>
      <c r="BA13" s="133"/>
      <c r="BB13" s="133"/>
      <c r="BC13" s="13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</row>
    <row r="14" spans="1:152" s="12" customFormat="1" ht="38.25" customHeight="1">
      <c r="A14" s="154">
        <v>5</v>
      </c>
      <c r="B14" s="155" t="str">
        <f>GI!$H$6</f>
        <v xml:space="preserve">Bilen Mesfin Taye </v>
      </c>
      <c r="C14" s="235"/>
      <c r="D14" s="235"/>
      <c r="E14" s="168">
        <v>57</v>
      </c>
      <c r="F14" s="338" t="str">
        <f>IF(E14&gt;100,"SKURRR~!!", IF(A14&gt;GI!$M$2," ", IF($D$6="-", " ", IF(ISBLANK(E14),"FALSE",""))))</f>
        <v/>
      </c>
      <c r="G14" s="339"/>
      <c r="H14"/>
      <c r="I14" s="154">
        <v>5</v>
      </c>
      <c r="J14" s="155" t="str">
        <f>GI!$H$6</f>
        <v xml:space="preserve">Bilen Mesfin Taye </v>
      </c>
      <c r="K14" s="235"/>
      <c r="L14" s="235"/>
      <c r="M14" s="168"/>
      <c r="N14" s="338" t="str">
        <f>IF(M14&gt;100,"SKURRR~!!", IF(I14&gt;GI!$M$2," ", IF($L$6="-", " ", IF(ISBLANK(M14),"FALSE",""))))</f>
        <v>FALSE</v>
      </c>
      <c r="O14" s="339"/>
      <c r="P14"/>
      <c r="Q14"/>
      <c r="R14" s="131">
        <f t="shared" si="11"/>
        <v>57</v>
      </c>
      <c r="S14" s="125">
        <f t="shared" si="12"/>
        <v>0</v>
      </c>
      <c r="T14" s="126">
        <f t="shared" si="13"/>
        <v>28.5</v>
      </c>
      <c r="U14"/>
      <c r="V14" s="117">
        <v>7</v>
      </c>
      <c r="W14" s="118" t="str">
        <f>GI!$H$8</f>
        <v xml:space="preserve">Bruk Gebreabyezgi Gebreselassie </v>
      </c>
      <c r="X14" s="117" t="str">
        <f>GI!$I$8</f>
        <v>M</v>
      </c>
      <c r="Y14" s="129">
        <f>$R$16</f>
        <v>53</v>
      </c>
      <c r="Z14" s="129">
        <f>$R$150</f>
        <v>48</v>
      </c>
      <c r="AA14" s="129">
        <f>$R$283</f>
        <v>59</v>
      </c>
      <c r="AB14" s="129">
        <f>$R$350</f>
        <v>59</v>
      </c>
      <c r="AC14" s="129">
        <f>$R$417</f>
        <v>56</v>
      </c>
      <c r="AD14" s="129">
        <f>$R$551</f>
        <v>60</v>
      </c>
      <c r="AE14" s="129">
        <f>$R$685</f>
        <v>60</v>
      </c>
      <c r="AF14" s="129">
        <f>$R$752</f>
        <v>0</v>
      </c>
      <c r="AG14" s="129">
        <f t="shared" si="0"/>
        <v>395</v>
      </c>
      <c r="AH14" s="129">
        <f t="shared" si="1"/>
        <v>56.428571428571431</v>
      </c>
      <c r="AI14" s="129">
        <f t="shared" si="14"/>
        <v>42</v>
      </c>
      <c r="AJ14" s="129" t="str">
        <f>IF(AH14&gt;=GI!$B$64, "PRO", "DET")</f>
        <v>PRO</v>
      </c>
      <c r="AK14"/>
      <c r="AL14" s="185" t="str">
        <f>UPPER(GI!$B$10)</f>
        <v>-</v>
      </c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/>
      <c r="BA14" s="133"/>
      <c r="BB14" s="133"/>
      <c r="BC14" s="133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</row>
    <row r="15" spans="1:152" s="12" customFormat="1" ht="38.25" customHeight="1">
      <c r="A15" s="156">
        <v>6</v>
      </c>
      <c r="B15" s="157" t="str">
        <f>GI!$H$7</f>
        <v xml:space="preserve">Biruk Mulat Kiros </v>
      </c>
      <c r="C15" s="235"/>
      <c r="D15" s="235"/>
      <c r="E15" s="168">
        <v>63</v>
      </c>
      <c r="F15" s="338" t="str">
        <f>IF(E15&gt;100,"SKURRR~!!", IF(A15&gt;GI!$M$2," ", IF($D$6="-", " ", IF(ISBLANK(E15),"FALSE",""))))</f>
        <v/>
      </c>
      <c r="G15" s="339"/>
      <c r="H15"/>
      <c r="I15" s="156">
        <v>6</v>
      </c>
      <c r="J15" s="157" t="str">
        <f>GI!$H$7</f>
        <v xml:space="preserve">Biruk Mulat Kiros </v>
      </c>
      <c r="K15" s="235"/>
      <c r="L15" s="235"/>
      <c r="M15" s="168"/>
      <c r="N15" s="338" t="str">
        <f>IF(M15&gt;100,"SKURRR~!!", IF(I15&gt;GI!$M$2," ", IF($L$6="-", " ", IF(ISBLANK(M15),"FALSE",""))))</f>
        <v>FALSE</v>
      </c>
      <c r="O15" s="339"/>
      <c r="P15"/>
      <c r="Q15"/>
      <c r="R15" s="131">
        <f t="shared" si="11"/>
        <v>63</v>
      </c>
      <c r="S15" s="125">
        <f t="shared" si="12"/>
        <v>0</v>
      </c>
      <c r="T15" s="126">
        <f t="shared" si="13"/>
        <v>31.5</v>
      </c>
      <c r="U15"/>
      <c r="V15" s="119">
        <v>8</v>
      </c>
      <c r="W15" s="120" t="str">
        <f>GI!$H$9</f>
        <v xml:space="preserve">Dagim Hagos Mehari </v>
      </c>
      <c r="X15" s="119" t="str">
        <f>GI!$I$9</f>
        <v>M</v>
      </c>
      <c r="Y15" s="132">
        <f>$R$17</f>
        <v>66</v>
      </c>
      <c r="Z15" s="132">
        <f>$R$151</f>
        <v>58</v>
      </c>
      <c r="AA15" s="132">
        <f>$R$284</f>
        <v>73</v>
      </c>
      <c r="AB15" s="132">
        <f>$R$351</f>
        <v>73</v>
      </c>
      <c r="AC15" s="132">
        <f>$R$418</f>
        <v>61</v>
      </c>
      <c r="AD15" s="132">
        <f>$R$552</f>
        <v>80</v>
      </c>
      <c r="AE15" s="132">
        <f>$R$686</f>
        <v>75</v>
      </c>
      <c r="AF15" s="132">
        <f>$R$753</f>
        <v>0</v>
      </c>
      <c r="AG15" s="129">
        <f t="shared" si="0"/>
        <v>486</v>
      </c>
      <c r="AH15" s="129">
        <f t="shared" si="1"/>
        <v>69.428571428571431</v>
      </c>
      <c r="AI15" s="132">
        <f t="shared" si="14"/>
        <v>25</v>
      </c>
      <c r="AJ15" s="132" t="str">
        <f>IF(AH15&gt;=GI!$B$64, "PRO", "DET")</f>
        <v>PRO</v>
      </c>
      <c r="AK15"/>
      <c r="AL15" s="186" t="s">
        <v>157</v>
      </c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3"/>
      <c r="AX15" s="183"/>
      <c r="AY15" s="184"/>
      <c r="AZ15"/>
      <c r="BA15" s="133"/>
      <c r="BB15" s="133"/>
      <c r="BC15" s="133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</row>
    <row r="16" spans="1:152" s="12" customFormat="1" ht="38.25" customHeight="1">
      <c r="A16" s="154">
        <v>7</v>
      </c>
      <c r="B16" s="155" t="str">
        <f>GI!$H$8</f>
        <v xml:space="preserve">Bruk Gebreabyezgi Gebreselassie </v>
      </c>
      <c r="C16" s="235"/>
      <c r="D16" s="235"/>
      <c r="E16" s="168">
        <v>53</v>
      </c>
      <c r="F16" s="338" t="str">
        <f>IF(E16&gt;100,"SKURRR~!!", IF(A16&gt;GI!$M$2," ", IF($D$6="-", " ", IF(ISBLANK(E16),"FALSE",""))))</f>
        <v/>
      </c>
      <c r="G16" s="339"/>
      <c r="H16"/>
      <c r="I16" s="154">
        <v>7</v>
      </c>
      <c r="J16" s="155" t="str">
        <f>GI!$H$8</f>
        <v xml:space="preserve">Bruk Gebreabyezgi Gebreselassie </v>
      </c>
      <c r="K16" s="235"/>
      <c r="L16" s="235"/>
      <c r="M16" s="168"/>
      <c r="N16" s="338" t="str">
        <f>IF(M16&gt;100,"SKURRR~!!", IF(I16&gt;GI!$M$2," ", IF($L$6="-", " ", IF(ISBLANK(M16),"FALSE",""))))</f>
        <v>FALSE</v>
      </c>
      <c r="O16" s="339"/>
      <c r="P16"/>
      <c r="Q16"/>
      <c r="R16" s="131">
        <f t="shared" si="11"/>
        <v>53</v>
      </c>
      <c r="S16" s="125">
        <f t="shared" si="12"/>
        <v>0</v>
      </c>
      <c r="T16" s="126">
        <f t="shared" si="13"/>
        <v>26.5</v>
      </c>
      <c r="U16"/>
      <c r="V16" s="117">
        <v>9</v>
      </c>
      <c r="W16" s="118" t="str">
        <f>GI!$H$10</f>
        <v xml:space="preserve">Danait Alem Haile </v>
      </c>
      <c r="X16" s="117" t="str">
        <f>GI!$I$10</f>
        <v>F</v>
      </c>
      <c r="Y16" s="129">
        <f>$R$18</f>
        <v>56</v>
      </c>
      <c r="Z16" s="129">
        <f>$R$152</f>
        <v>60</v>
      </c>
      <c r="AA16" s="129">
        <f>$R$285</f>
        <v>56</v>
      </c>
      <c r="AB16" s="129">
        <f>$R$352</f>
        <v>58</v>
      </c>
      <c r="AC16" s="129">
        <f>$R$419</f>
        <v>39</v>
      </c>
      <c r="AD16" s="129">
        <f>$R$553</f>
        <v>78</v>
      </c>
      <c r="AE16" s="129">
        <f>$R$687</f>
        <v>70</v>
      </c>
      <c r="AF16" s="129">
        <f>$R$754</f>
        <v>0</v>
      </c>
      <c r="AG16" s="129">
        <f t="shared" si="0"/>
        <v>417</v>
      </c>
      <c r="AH16" s="129">
        <f t="shared" si="1"/>
        <v>59.571428571428569</v>
      </c>
      <c r="AI16" s="129">
        <f t="shared" si="14"/>
        <v>41</v>
      </c>
      <c r="AJ16" s="129" t="str">
        <f>IF(AH16&gt;=GI!$B$64, "PRO", "DET")</f>
        <v>PRO</v>
      </c>
      <c r="AK16"/>
      <c r="AL16" s="185" t="str">
        <f>UPPER(GI!$B$11)</f>
        <v xml:space="preserve">HISTORY </v>
      </c>
      <c r="AM16" s="182">
        <f>COUNTIFS(_1Q_COL_5, $BA$6, _1Q_COL_5, $BC$6, _1Q_SEX, "M")</f>
        <v>0</v>
      </c>
      <c r="AN16" s="182">
        <f>COUNTIFS(_1Q_COL_5, $BA$6, _1Q_COL_5, $BC$6, _1Q_SEX, "F")</f>
        <v>0</v>
      </c>
      <c r="AO16" s="182">
        <f>SUM(AM16:AN16)</f>
        <v>0</v>
      </c>
      <c r="AP16" s="182">
        <f>COUNTIFS(_1Q_COL_5, $BA$7, _1Q_COL_5, $BC$7, _1Q_SEX, "M")</f>
        <v>13</v>
      </c>
      <c r="AQ16" s="182">
        <f>COUNTIFS(_1Q_COL_5, $BA$7, _1Q_COL_5, $BC$7, _1Q_SEX, "F")</f>
        <v>7</v>
      </c>
      <c r="AR16" s="182">
        <f>SUM(AP16:AQ16)</f>
        <v>20</v>
      </c>
      <c r="AS16" s="182">
        <f>COUNTIFS(_1Q_COL_5, $BA$8, _1Q_COL_5, $BC$8, _1Q_SEX, "M")</f>
        <v>8</v>
      </c>
      <c r="AT16" s="182">
        <f>COUNTIFS(_1Q_COL_5, $BA$8, _1Q_COL_5, $BC$8, _1Q_SEX, "F")</f>
        <v>5</v>
      </c>
      <c r="AU16" s="182">
        <f>SUM(AS16:AT16)</f>
        <v>13</v>
      </c>
      <c r="AV16" s="182">
        <f>COUNTIFS(_1Q_COL_5, $BA$9, _1Q_COL_5, $BC$9, _1Q_SEX, "M")</f>
        <v>5</v>
      </c>
      <c r="AW16" s="182">
        <f>COUNTIFS(_1Q_COL_5, $BA$9, _1Q_COL_5, $BC$9, _1Q_SEX, "F")</f>
        <v>5</v>
      </c>
      <c r="AX16" s="182">
        <f>SUM(AV16:AW16)</f>
        <v>10</v>
      </c>
      <c r="AY16" s="182">
        <f t="shared" ref="AY16:AY30" si="25">SUM(AO16,AR16,AU16,AX16)</f>
        <v>43</v>
      </c>
      <c r="AZ16"/>
      <c r="BA16" s="133"/>
      <c r="BB16" s="133"/>
      <c r="BC16" s="133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</row>
    <row r="17" spans="1:152" s="12" customFormat="1" ht="38.25" customHeight="1">
      <c r="A17" s="156">
        <v>8</v>
      </c>
      <c r="B17" s="157" t="str">
        <f>GI!$H$9</f>
        <v xml:space="preserve">Dagim Hagos Mehari </v>
      </c>
      <c r="C17" s="235"/>
      <c r="D17" s="235"/>
      <c r="E17" s="168">
        <v>66</v>
      </c>
      <c r="F17" s="338" t="str">
        <f>IF(E17&gt;100,"SKURRR~!!", IF(A17&gt;GI!$M$2," ", IF($D$6="-", " ", IF(ISBLANK(E17),"FALSE",""))))</f>
        <v/>
      </c>
      <c r="G17" s="339"/>
      <c r="H17"/>
      <c r="I17" s="156">
        <v>8</v>
      </c>
      <c r="J17" s="157" t="str">
        <f>GI!$H$9</f>
        <v xml:space="preserve">Dagim Hagos Mehari </v>
      </c>
      <c r="K17" s="235"/>
      <c r="L17" s="235"/>
      <c r="M17" s="168"/>
      <c r="N17" s="338" t="str">
        <f>IF(M17&gt;100,"SKURRR~!!", IF(I17&gt;GI!$M$2," ", IF($L$6="-", " ", IF(ISBLANK(M17),"FALSE",""))))</f>
        <v>FALSE</v>
      </c>
      <c r="O17" s="339"/>
      <c r="P17"/>
      <c r="Q17"/>
      <c r="R17" s="131">
        <f t="shared" si="11"/>
        <v>66</v>
      </c>
      <c r="S17" s="125">
        <f t="shared" si="12"/>
        <v>0</v>
      </c>
      <c r="T17" s="126">
        <f t="shared" si="13"/>
        <v>33</v>
      </c>
      <c r="U17"/>
      <c r="V17" s="119">
        <v>10</v>
      </c>
      <c r="W17" s="120" t="str">
        <f>GI!$H$11</f>
        <v xml:space="preserve">Daniel Alem Beyene </v>
      </c>
      <c r="X17" s="119" t="str">
        <f>GI!$I$11</f>
        <v>M</v>
      </c>
      <c r="Y17" s="132">
        <f>$R$19</f>
        <v>74</v>
      </c>
      <c r="Z17" s="132">
        <f>$R$153</f>
        <v>61</v>
      </c>
      <c r="AA17" s="132">
        <f>$R$286</f>
        <v>67</v>
      </c>
      <c r="AB17" s="132">
        <f>$R$353</f>
        <v>81</v>
      </c>
      <c r="AC17" s="132">
        <f>$R$420</f>
        <v>73</v>
      </c>
      <c r="AD17" s="132">
        <f>$R$554</f>
        <v>73</v>
      </c>
      <c r="AE17" s="132">
        <f>$R$688</f>
        <v>74</v>
      </c>
      <c r="AF17" s="132">
        <f>$R$755</f>
        <v>0</v>
      </c>
      <c r="AG17" s="129">
        <f t="shared" si="0"/>
        <v>503</v>
      </c>
      <c r="AH17" s="129">
        <f t="shared" si="1"/>
        <v>71.857142857142861</v>
      </c>
      <c r="AI17" s="132">
        <f t="shared" si="14"/>
        <v>19</v>
      </c>
      <c r="AJ17" s="132" t="str">
        <f>IF(AH17&gt;=GI!$B$64, "PRO", "DET")</f>
        <v>PRO</v>
      </c>
      <c r="AK17"/>
      <c r="AL17" s="186" t="s">
        <v>157</v>
      </c>
      <c r="AM17" s="183">
        <f>AM16*100/$AU$5</f>
        <v>0</v>
      </c>
      <c r="AN17" s="183">
        <f>AN16*100/$AW$5</f>
        <v>0</v>
      </c>
      <c r="AO17" s="183">
        <f>AO16*100/$AY$5</f>
        <v>0</v>
      </c>
      <c r="AP17" s="183">
        <f t="shared" ref="AP17" si="26">AP16*100/$AU$5</f>
        <v>50</v>
      </c>
      <c r="AQ17" s="183">
        <f t="shared" ref="AQ17" si="27">AQ16*100/$AW$5</f>
        <v>41.176470588235297</v>
      </c>
      <c r="AR17" s="183">
        <f t="shared" ref="AR17" si="28">AR16*100/$AY$5</f>
        <v>46.511627906976742</v>
      </c>
      <c r="AS17" s="183">
        <f t="shared" ref="AS17" si="29">AS16*100/$AU$5</f>
        <v>30.76923076923077</v>
      </c>
      <c r="AT17" s="183">
        <f t="shared" ref="AT17" si="30">AT16*100/$AW$5</f>
        <v>29.411764705882351</v>
      </c>
      <c r="AU17" s="183">
        <f t="shared" ref="AU17" si="31">AU16*100/$AY$5</f>
        <v>30.232558139534884</v>
      </c>
      <c r="AV17" s="183">
        <f t="shared" ref="AV17" si="32">AV16*100/$AU$5</f>
        <v>19.23076923076923</v>
      </c>
      <c r="AW17" s="183">
        <f t="shared" ref="AW17" si="33">AW16*100/$AW$5</f>
        <v>29.411764705882351</v>
      </c>
      <c r="AX17" s="183">
        <f t="shared" ref="AX17" si="34">AX16*100/$AY$5</f>
        <v>23.255813953488371</v>
      </c>
      <c r="AY17" s="184">
        <f>SUM(AO17,AR17,AU17,AX17)</f>
        <v>100</v>
      </c>
      <c r="AZ17"/>
      <c r="BA17" s="133"/>
      <c r="BB17" s="133"/>
      <c r="BC17" s="133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</row>
    <row r="18" spans="1:152" s="12" customFormat="1" ht="38.25" customHeight="1">
      <c r="A18" s="154">
        <v>9</v>
      </c>
      <c r="B18" s="155" t="str">
        <f>GI!$H$10</f>
        <v xml:space="preserve">Danait Alem Haile </v>
      </c>
      <c r="C18" s="235"/>
      <c r="D18" s="235"/>
      <c r="E18" s="168">
        <v>56</v>
      </c>
      <c r="F18" s="338" t="str">
        <f>IF(E18&gt;100,"SKURRR~!!", IF(A18&gt;GI!$M$2," ", IF($D$6="-", " ", IF(ISBLANK(E18),"FALSE",""))))</f>
        <v/>
      </c>
      <c r="G18" s="339"/>
      <c r="H18"/>
      <c r="I18" s="154">
        <v>9</v>
      </c>
      <c r="J18" s="155" t="str">
        <f>GI!$H$10</f>
        <v xml:space="preserve">Danait Alem Haile </v>
      </c>
      <c r="K18" s="235"/>
      <c r="L18" s="235"/>
      <c r="M18" s="168"/>
      <c r="N18" s="338" t="str">
        <f>IF(M18&gt;100,"SKURRR~!!", IF(I18&gt;GI!$M$2," ", IF($L$6="-", " ", IF(ISBLANK(M18),"FALSE",""))))</f>
        <v>FALSE</v>
      </c>
      <c r="O18" s="339"/>
      <c r="P18"/>
      <c r="Q18"/>
      <c r="R18" s="131">
        <f t="shared" si="11"/>
        <v>56</v>
      </c>
      <c r="S18" s="125">
        <f t="shared" si="12"/>
        <v>0</v>
      </c>
      <c r="T18" s="126">
        <f t="shared" si="13"/>
        <v>28</v>
      </c>
      <c r="U18"/>
      <c r="V18" s="117">
        <v>11</v>
      </c>
      <c r="W18" s="118" t="str">
        <f>GI!$H$12</f>
        <v xml:space="preserve">Dawit Gebegziabher Teklay </v>
      </c>
      <c r="X18" s="117" t="str">
        <f>GI!$I$12</f>
        <v>M</v>
      </c>
      <c r="Y18" s="129">
        <f>$R$20</f>
        <v>63</v>
      </c>
      <c r="Z18" s="129">
        <f>$R$154</f>
        <v>60</v>
      </c>
      <c r="AA18" s="129">
        <f>$R$287</f>
        <v>76</v>
      </c>
      <c r="AB18" s="129">
        <f>$R$354</f>
        <v>59</v>
      </c>
      <c r="AC18" s="129">
        <f>$R$421</f>
        <v>60</v>
      </c>
      <c r="AD18" s="129">
        <f>$R$555</f>
        <v>74</v>
      </c>
      <c r="AE18" s="129">
        <f>$R$689</f>
        <v>66</v>
      </c>
      <c r="AF18" s="129">
        <f>$R$756</f>
        <v>0</v>
      </c>
      <c r="AG18" s="129">
        <f t="shared" si="0"/>
        <v>458</v>
      </c>
      <c r="AH18" s="129">
        <f t="shared" si="1"/>
        <v>65.428571428571431</v>
      </c>
      <c r="AI18" s="129">
        <f t="shared" si="14"/>
        <v>35</v>
      </c>
      <c r="AJ18" s="129" t="str">
        <f>IF(AH18&gt;=GI!$B$64, "PRO", "DET")</f>
        <v>PRO</v>
      </c>
      <c r="AK18"/>
      <c r="AL18" s="185" t="str">
        <f>UPPER(GI!$B$12)</f>
        <v xml:space="preserve">GEOGRAPHY </v>
      </c>
      <c r="AM18" s="182">
        <f>COUNTIFS(_1Q_COL_6, $BA$6, _1Q_COL_6, $BC$6, _1Q_SEX, "M")</f>
        <v>0</v>
      </c>
      <c r="AN18" s="182">
        <f>COUNTIFS(_1Q_COL_6, $BA$6, _1Q_COL_6, $BC$6, _1Q_SEX, "F")</f>
        <v>2</v>
      </c>
      <c r="AO18" s="182">
        <f>SUM(AM18:AN18)</f>
        <v>2</v>
      </c>
      <c r="AP18" s="182">
        <f>COUNTIFS(_1Q_COL_6, $BA$7, _1Q_COL_6, $BC$7, _1Q_SEX, "M")</f>
        <v>16</v>
      </c>
      <c r="AQ18" s="182">
        <f>COUNTIFS(_1Q_COL_6, $BA$7, _1Q_COL_6, $BC$7, _1Q_SEX, "F")</f>
        <v>6</v>
      </c>
      <c r="AR18" s="182">
        <f>SUM(AP18:AQ18)</f>
        <v>22</v>
      </c>
      <c r="AS18" s="182">
        <f>COUNTIFS(_1Q_COL_6, $BA$8, _1Q_COL_6, $BC$8, _1Q_SEX, "M")</f>
        <v>7</v>
      </c>
      <c r="AT18" s="182">
        <f>COUNTIFS(_1Q_COL_6, $BA$8, _1Q_COL_6, $BC$8, _1Q_SEX, "F")</f>
        <v>5</v>
      </c>
      <c r="AU18" s="182">
        <f>SUM(AS18:AT18)</f>
        <v>12</v>
      </c>
      <c r="AV18" s="182">
        <f>COUNTIFS(_1Q_COL_6, $BA$9, _1Q_COL_6, $BC$9, _1Q_SEX, "M")</f>
        <v>3</v>
      </c>
      <c r="AW18" s="182">
        <f>COUNTIFS(_1Q_COL_6, $BA$9, _1Q_COL_6, $BC$9, _1Q_SEX, "F")</f>
        <v>4</v>
      </c>
      <c r="AX18" s="182">
        <f>SUM(AV18:AW18)</f>
        <v>7</v>
      </c>
      <c r="AY18" s="182">
        <f t="shared" si="25"/>
        <v>43</v>
      </c>
      <c r="AZ18"/>
      <c r="BA18" s="133"/>
      <c r="BB18" s="133"/>
      <c r="BC18" s="133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</row>
    <row r="19" spans="1:152" s="12" customFormat="1" ht="38.25" customHeight="1">
      <c r="A19" s="156">
        <v>10</v>
      </c>
      <c r="B19" s="157" t="str">
        <f>GI!$H$11</f>
        <v xml:space="preserve">Daniel Alem Beyene </v>
      </c>
      <c r="C19" s="235"/>
      <c r="D19" s="235"/>
      <c r="E19" s="168">
        <v>74</v>
      </c>
      <c r="F19" s="338" t="str">
        <f>IF(E19&gt;100,"SKURRR~!!", IF(A19&gt;GI!$M$2," ", IF($D$6="-", " ", IF(ISBLANK(E19),"FALSE",""))))</f>
        <v/>
      </c>
      <c r="G19" s="339"/>
      <c r="H19"/>
      <c r="I19" s="156">
        <v>10</v>
      </c>
      <c r="J19" s="157" t="str">
        <f>GI!$H$11</f>
        <v xml:space="preserve">Daniel Alem Beyene </v>
      </c>
      <c r="K19" s="235"/>
      <c r="L19" s="235"/>
      <c r="M19" s="168"/>
      <c r="N19" s="338" t="str">
        <f>IF(M19&gt;100,"SKURRR~!!", IF(I19&gt;GI!$M$2," ", IF($L$6="-", " ", IF(ISBLANK(M19),"FALSE",""))))</f>
        <v>FALSE</v>
      </c>
      <c r="O19" s="339"/>
      <c r="P19"/>
      <c r="Q19"/>
      <c r="R19" s="131">
        <f t="shared" si="11"/>
        <v>74</v>
      </c>
      <c r="S19" s="125">
        <f t="shared" si="12"/>
        <v>0</v>
      </c>
      <c r="T19" s="126">
        <f t="shared" si="13"/>
        <v>37</v>
      </c>
      <c r="U19"/>
      <c r="V19" s="119">
        <v>12</v>
      </c>
      <c r="W19" s="120" t="str">
        <f>GI!$H$13</f>
        <v xml:space="preserve">Ibrahim Ahmedin Ebrahim </v>
      </c>
      <c r="X19" s="119" t="str">
        <f>GI!$I$13</f>
        <v>M</v>
      </c>
      <c r="Y19" s="132">
        <f>$R$21</f>
        <v>74</v>
      </c>
      <c r="Z19" s="132">
        <f>$R$155</f>
        <v>57</v>
      </c>
      <c r="AA19" s="132">
        <f>$R$288</f>
        <v>86</v>
      </c>
      <c r="AB19" s="132">
        <f>$R$355</f>
        <v>85</v>
      </c>
      <c r="AC19" s="132">
        <f>$R$422</f>
        <v>74</v>
      </c>
      <c r="AD19" s="132">
        <f>$R$556</f>
        <v>92</v>
      </c>
      <c r="AE19" s="132">
        <f>$R$690</f>
        <v>81</v>
      </c>
      <c r="AF19" s="132">
        <f>$R$757</f>
        <v>0</v>
      </c>
      <c r="AG19" s="129">
        <f t="shared" si="0"/>
        <v>549</v>
      </c>
      <c r="AH19" s="129">
        <f t="shared" si="1"/>
        <v>78.428571428571431</v>
      </c>
      <c r="AI19" s="132">
        <f t="shared" si="14"/>
        <v>8</v>
      </c>
      <c r="AJ19" s="132" t="str">
        <f>IF(AH19&gt;=GI!$B$64, "PRO", "DET")</f>
        <v>PRO</v>
      </c>
      <c r="AK19"/>
      <c r="AL19" s="186" t="s">
        <v>157</v>
      </c>
      <c r="AM19" s="183">
        <f>AM18*100/$AU$5</f>
        <v>0</v>
      </c>
      <c r="AN19" s="183">
        <f>AN18*100/$AW$5</f>
        <v>11.764705882352942</v>
      </c>
      <c r="AO19" s="183">
        <f>AO18*100/$AY$5</f>
        <v>4.6511627906976747</v>
      </c>
      <c r="AP19" s="183">
        <f t="shared" ref="AP19" si="35">AP18*100/$AU$5</f>
        <v>61.53846153846154</v>
      </c>
      <c r="AQ19" s="183">
        <f t="shared" ref="AQ19" si="36">AQ18*100/$AW$5</f>
        <v>35.294117647058826</v>
      </c>
      <c r="AR19" s="183">
        <f t="shared" ref="AR19" si="37">AR18*100/$AY$5</f>
        <v>51.162790697674417</v>
      </c>
      <c r="AS19" s="183">
        <f t="shared" ref="AS19" si="38">AS18*100/$AU$5</f>
        <v>26.923076923076923</v>
      </c>
      <c r="AT19" s="183">
        <f t="shared" ref="AT19" si="39">AT18*100/$AW$5</f>
        <v>29.411764705882351</v>
      </c>
      <c r="AU19" s="183">
        <f t="shared" ref="AU19" si="40">AU18*100/$AY$5</f>
        <v>27.906976744186046</v>
      </c>
      <c r="AV19" s="183">
        <f t="shared" ref="AV19" si="41">AV18*100/$AU$5</f>
        <v>11.538461538461538</v>
      </c>
      <c r="AW19" s="183">
        <f t="shared" ref="AW19" si="42">AW18*100/$AW$5</f>
        <v>23.529411764705884</v>
      </c>
      <c r="AX19" s="183">
        <f t="shared" ref="AX19" si="43">AX18*100/$AY$5</f>
        <v>16.279069767441861</v>
      </c>
      <c r="AY19" s="184">
        <f>SUM(AO19,AR19,AU19,AX19)</f>
        <v>100</v>
      </c>
      <c r="AZ19"/>
      <c r="BA19" s="133"/>
      <c r="BB19" s="133"/>
      <c r="BC19" s="133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</row>
    <row r="20" spans="1:152" s="12" customFormat="1" ht="38.25" customHeight="1">
      <c r="A20" s="154">
        <v>11</v>
      </c>
      <c r="B20" s="155" t="str">
        <f>GI!$H$12</f>
        <v xml:space="preserve">Dawit Gebegziabher Teklay </v>
      </c>
      <c r="C20" s="235"/>
      <c r="D20" s="235"/>
      <c r="E20" s="168">
        <v>63</v>
      </c>
      <c r="F20" s="338" t="str">
        <f>IF(E20&gt;100,"SKURRR~!!", IF(A20&gt;GI!$M$2," ", IF($D$6="-", " ", IF(ISBLANK(E20),"FALSE",""))))</f>
        <v/>
      </c>
      <c r="G20" s="339"/>
      <c r="H20"/>
      <c r="I20" s="154">
        <v>11</v>
      </c>
      <c r="J20" s="155" t="str">
        <f>GI!$H$12</f>
        <v xml:space="preserve">Dawit Gebegziabher Teklay </v>
      </c>
      <c r="K20" s="235"/>
      <c r="L20" s="235"/>
      <c r="M20" s="168"/>
      <c r="N20" s="338" t="str">
        <f>IF(M20&gt;100,"SKURRR~!!", IF(I20&gt;GI!$M$2," ", IF($L$6="-", " ", IF(ISBLANK(M20),"FALSE",""))))</f>
        <v>FALSE</v>
      </c>
      <c r="O20" s="339"/>
      <c r="P20"/>
      <c r="Q20"/>
      <c r="R20" s="131">
        <f t="shared" si="11"/>
        <v>63</v>
      </c>
      <c r="S20" s="125">
        <f t="shared" si="12"/>
        <v>0</v>
      </c>
      <c r="T20" s="126">
        <f t="shared" si="13"/>
        <v>31.5</v>
      </c>
      <c r="U20"/>
      <c r="V20" s="117">
        <v>13</v>
      </c>
      <c r="W20" s="118" t="str">
        <f>GI!$H$14</f>
        <v xml:space="preserve">Eldana Tewelde Negash </v>
      </c>
      <c r="X20" s="117" t="str">
        <f>GI!$I$14</f>
        <v>F</v>
      </c>
      <c r="Y20" s="129">
        <f>$R$22</f>
        <v>61</v>
      </c>
      <c r="Z20" s="129">
        <f>$R$156</f>
        <v>62</v>
      </c>
      <c r="AA20" s="129">
        <f>$R$289</f>
        <v>81</v>
      </c>
      <c r="AB20" s="129">
        <f>$R$356</f>
        <v>83</v>
      </c>
      <c r="AC20" s="129">
        <f>$R$423</f>
        <v>72</v>
      </c>
      <c r="AD20" s="129">
        <f>$R$557</f>
        <v>75</v>
      </c>
      <c r="AE20" s="129">
        <f>$R$691</f>
        <v>74</v>
      </c>
      <c r="AF20" s="129">
        <f>$R$758</f>
        <v>0</v>
      </c>
      <c r="AG20" s="129">
        <f t="shared" si="0"/>
        <v>508</v>
      </c>
      <c r="AH20" s="129">
        <f t="shared" si="1"/>
        <v>72.571428571428569</v>
      </c>
      <c r="AI20" s="129">
        <f t="shared" si="14"/>
        <v>18</v>
      </c>
      <c r="AJ20" s="129" t="str">
        <f>IF(AH20&gt;=GI!$B$64, "PRO", "DET")</f>
        <v>PRO</v>
      </c>
      <c r="AK20"/>
      <c r="AL20" s="185" t="str">
        <f>UPPER(GI!$B$13)</f>
        <v xml:space="preserve">ECONOMICS </v>
      </c>
      <c r="AM20" s="182">
        <f>COUNTIFS(_1Q_COL_7, $BA$6, _1Q_COL_7, $BC$6, _1Q_SEX, "M")</f>
        <v>1</v>
      </c>
      <c r="AN20" s="182">
        <f>COUNTIFS(_1Q_COL_7, $BA$6, _1Q_COL_7, $BC$6, _1Q_SEX, "F")</f>
        <v>3</v>
      </c>
      <c r="AO20" s="182">
        <f>SUM(AM20:AN20)</f>
        <v>4</v>
      </c>
      <c r="AP20" s="182">
        <f>COUNTIFS(_1Q_COL_7, $BA$7, _1Q_COL_7, $BC$7, _1Q_SEX, "M")</f>
        <v>22</v>
      </c>
      <c r="AQ20" s="182">
        <f>COUNTIFS(_1Q_COL_7, $BA$7, _1Q_COL_7, $BC$7, _1Q_SEX, "F")</f>
        <v>9</v>
      </c>
      <c r="AR20" s="182">
        <f>SUM(AP20:AQ20)</f>
        <v>31</v>
      </c>
      <c r="AS20" s="182">
        <f>COUNTIFS(_1Q_COL_7, $BA$8, _1Q_COL_7, $BC$8, _1Q_SEX, "M")</f>
        <v>2</v>
      </c>
      <c r="AT20" s="182">
        <f>COUNTIFS(_1Q_COL_7, $BA$8, _1Q_COL_7, $BC$8, _1Q_SEX, "F")</f>
        <v>4</v>
      </c>
      <c r="AU20" s="182">
        <f>SUM(AS20:AT20)</f>
        <v>6</v>
      </c>
      <c r="AV20" s="182">
        <f>COUNTIFS(_1Q_COL_7, $BA$9, _1Q_COL_7, $BC$9, _1Q_SEX, "M")</f>
        <v>1</v>
      </c>
      <c r="AW20" s="182">
        <f>COUNTIFS(_1Q_COL_7, $BA$9, _1Q_COL_7, $BC$9, _1Q_SEX, "F")</f>
        <v>1</v>
      </c>
      <c r="AX20" s="182">
        <f>SUM(AV20:AW20)</f>
        <v>2</v>
      </c>
      <c r="AY20" s="182">
        <f t="shared" si="25"/>
        <v>43</v>
      </c>
      <c r="AZ20"/>
      <c r="BA20" s="133"/>
      <c r="BB20" s="133"/>
      <c r="BC20" s="133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</row>
    <row r="21" spans="1:152" s="12" customFormat="1" ht="38.25" customHeight="1">
      <c r="A21" s="156">
        <v>12</v>
      </c>
      <c r="B21" s="157" t="str">
        <f>GI!$H$13</f>
        <v xml:space="preserve">Ibrahim Ahmedin Ebrahim </v>
      </c>
      <c r="C21" s="235"/>
      <c r="D21" s="235"/>
      <c r="E21" s="168">
        <v>74</v>
      </c>
      <c r="F21" s="338" t="str">
        <f>IF(E21&gt;100,"SKURRR~!!", IF(A21&gt;GI!$M$2," ", IF($D$6="-", " ", IF(ISBLANK(E21),"FALSE",""))))</f>
        <v/>
      </c>
      <c r="G21" s="339"/>
      <c r="H21"/>
      <c r="I21" s="156">
        <v>12</v>
      </c>
      <c r="J21" s="157" t="str">
        <f>GI!$H$13</f>
        <v xml:space="preserve">Ibrahim Ahmedin Ebrahim </v>
      </c>
      <c r="K21" s="235"/>
      <c r="L21" s="235"/>
      <c r="M21" s="168"/>
      <c r="N21" s="338" t="str">
        <f>IF(M21&gt;100,"SKURRR~!!", IF(I21&gt;GI!$M$2," ", IF($L$6="-", " ", IF(ISBLANK(M21),"FALSE",""))))</f>
        <v>FALSE</v>
      </c>
      <c r="O21" s="339"/>
      <c r="P21"/>
      <c r="Q21"/>
      <c r="R21" s="131">
        <f t="shared" si="11"/>
        <v>74</v>
      </c>
      <c r="S21" s="125">
        <f t="shared" si="12"/>
        <v>0</v>
      </c>
      <c r="T21" s="126">
        <f t="shared" si="13"/>
        <v>37</v>
      </c>
      <c r="U21"/>
      <c r="V21" s="119">
        <v>14</v>
      </c>
      <c r="W21" s="120" t="str">
        <f>GI!$H$15</f>
        <v xml:space="preserve">Elilta Asay Eyasu </v>
      </c>
      <c r="X21" s="119" t="str">
        <f>GI!$I$15</f>
        <v>F</v>
      </c>
      <c r="Y21" s="132">
        <f>$R$23</f>
        <v>75</v>
      </c>
      <c r="Z21" s="132">
        <f>$R$157</f>
        <v>52</v>
      </c>
      <c r="AA21" s="132">
        <f>$R$290</f>
        <v>90</v>
      </c>
      <c r="AB21" s="132">
        <f>$R$357</f>
        <v>82</v>
      </c>
      <c r="AC21" s="132">
        <f>$R$424</f>
        <v>79</v>
      </c>
      <c r="AD21" s="132">
        <f>$R$558</f>
        <v>91</v>
      </c>
      <c r="AE21" s="132">
        <f>$R$692</f>
        <v>88</v>
      </c>
      <c r="AF21" s="132">
        <f>$R$759</f>
        <v>0</v>
      </c>
      <c r="AG21" s="129">
        <f t="shared" si="0"/>
        <v>557</v>
      </c>
      <c r="AH21" s="129">
        <f t="shared" si="1"/>
        <v>79.571428571428569</v>
      </c>
      <c r="AI21" s="132">
        <f t="shared" si="14"/>
        <v>6</v>
      </c>
      <c r="AJ21" s="132" t="str">
        <f>IF(AH21&gt;=GI!$B$64, "PRO", "DET")</f>
        <v>PRO</v>
      </c>
      <c r="AK21"/>
      <c r="AL21" s="186" t="s">
        <v>157</v>
      </c>
      <c r="AM21" s="183">
        <f>AM20*100/$AU$5</f>
        <v>3.8461538461538463</v>
      </c>
      <c r="AN21" s="183">
        <f>AN20*100/$AW$5</f>
        <v>17.647058823529413</v>
      </c>
      <c r="AO21" s="183">
        <f>AO20*100/$AY$5</f>
        <v>9.3023255813953494</v>
      </c>
      <c r="AP21" s="183">
        <f t="shared" ref="AP21" si="44">AP20*100/$AU$5</f>
        <v>84.615384615384613</v>
      </c>
      <c r="AQ21" s="183">
        <f t="shared" ref="AQ21" si="45">AQ20*100/$AW$5</f>
        <v>52.941176470588232</v>
      </c>
      <c r="AR21" s="183">
        <f t="shared" ref="AR21" si="46">AR20*100/$AY$5</f>
        <v>72.093023255813947</v>
      </c>
      <c r="AS21" s="183">
        <f t="shared" ref="AS21" si="47">AS20*100/$AU$5</f>
        <v>7.6923076923076925</v>
      </c>
      <c r="AT21" s="183">
        <f t="shared" ref="AT21" si="48">AT20*100/$AW$5</f>
        <v>23.529411764705884</v>
      </c>
      <c r="AU21" s="183">
        <f t="shared" ref="AU21" si="49">AU20*100/$AY$5</f>
        <v>13.953488372093023</v>
      </c>
      <c r="AV21" s="183">
        <f t="shared" ref="AV21" si="50">AV20*100/$AU$5</f>
        <v>3.8461538461538463</v>
      </c>
      <c r="AW21" s="183">
        <f t="shared" ref="AW21" si="51">AW20*100/$AW$5</f>
        <v>5.882352941176471</v>
      </c>
      <c r="AX21" s="183">
        <f t="shared" ref="AX21" si="52">AX20*100/$AY$5</f>
        <v>4.6511627906976747</v>
      </c>
      <c r="AY21" s="184">
        <f>SUM(AO21,AR21,AU21,AX21)</f>
        <v>99.999999999999986</v>
      </c>
      <c r="AZ21"/>
      <c r="BA21" s="133"/>
      <c r="BB21" s="133"/>
      <c r="BC21" s="133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</row>
    <row r="22" spans="1:152" s="12" customFormat="1" ht="38.25" customHeight="1">
      <c r="A22" s="154">
        <v>13</v>
      </c>
      <c r="B22" s="155" t="str">
        <f>GI!$H$14</f>
        <v xml:space="preserve">Eldana Tewelde Negash </v>
      </c>
      <c r="C22" s="235"/>
      <c r="D22" s="235"/>
      <c r="E22" s="168">
        <v>61</v>
      </c>
      <c r="F22" s="338" t="str">
        <f>IF(E22&gt;100,"SKURRR~!!", IF(A22&gt;GI!$M$2," ", IF($D$6="-", " ", IF(ISBLANK(E22),"FALSE",""))))</f>
        <v/>
      </c>
      <c r="G22" s="339"/>
      <c r="H22"/>
      <c r="I22" s="154">
        <v>13</v>
      </c>
      <c r="J22" s="155" t="str">
        <f>GI!$H$14</f>
        <v xml:space="preserve">Eldana Tewelde Negash </v>
      </c>
      <c r="K22" s="235"/>
      <c r="L22" s="235"/>
      <c r="M22" s="168"/>
      <c r="N22" s="338" t="str">
        <f>IF(M22&gt;100,"SKURRR~!!", IF(I22&gt;GI!$M$2," ", IF($L$6="-", " ", IF(ISBLANK(M22),"FALSE",""))))</f>
        <v>FALSE</v>
      </c>
      <c r="O22" s="339"/>
      <c r="P22"/>
      <c r="Q22"/>
      <c r="R22" s="131">
        <f t="shared" si="11"/>
        <v>61</v>
      </c>
      <c r="S22" s="125">
        <f t="shared" si="12"/>
        <v>0</v>
      </c>
      <c r="T22" s="126">
        <f t="shared" si="13"/>
        <v>30.5</v>
      </c>
      <c r="U22"/>
      <c r="V22" s="117">
        <v>15</v>
      </c>
      <c r="W22" s="118" t="str">
        <f>GI!$H$16</f>
        <v xml:space="preserve">Emebet Haftay Gebremichael </v>
      </c>
      <c r="X22" s="117" t="str">
        <f>GI!$I$16</f>
        <v>F</v>
      </c>
      <c r="Y22" s="129">
        <f>$R$24</f>
        <v>76</v>
      </c>
      <c r="Z22" s="129">
        <f>$R$158</f>
        <v>61</v>
      </c>
      <c r="AA22" s="129">
        <f>$R$291</f>
        <v>100</v>
      </c>
      <c r="AB22" s="129">
        <f>$R$358</f>
        <v>96</v>
      </c>
      <c r="AC22" s="129">
        <f>$R$425</f>
        <v>88</v>
      </c>
      <c r="AD22" s="129">
        <f>$R$559</f>
        <v>89</v>
      </c>
      <c r="AE22" s="129">
        <f>$R$693</f>
        <v>94</v>
      </c>
      <c r="AF22" s="129">
        <f>$R$760</f>
        <v>0</v>
      </c>
      <c r="AG22" s="129">
        <f t="shared" si="0"/>
        <v>604</v>
      </c>
      <c r="AH22" s="129">
        <f t="shared" si="1"/>
        <v>86.285714285714292</v>
      </c>
      <c r="AI22" s="129">
        <f t="shared" si="14"/>
        <v>3</v>
      </c>
      <c r="AJ22" s="129" t="str">
        <f>IF(AH22&gt;=GI!$B$64, "PRO", "DET")</f>
        <v>PRO</v>
      </c>
      <c r="AK22"/>
      <c r="AL22" s="185" t="str">
        <f>UPPER(GI!$B$14)</f>
        <v>-</v>
      </c>
      <c r="AM22" s="182"/>
      <c r="AN22" s="182"/>
      <c r="AO22" s="182"/>
      <c r="AP22" s="182"/>
      <c r="AQ22" s="182"/>
      <c r="AR22" s="182"/>
      <c r="AS22" s="182"/>
      <c r="AT22" s="182"/>
      <c r="AU22" s="182"/>
      <c r="AV22" s="182"/>
      <c r="AW22" s="182"/>
      <c r="AX22" s="182"/>
      <c r="AY22" s="182"/>
      <c r="AZ22"/>
      <c r="BA22" s="133"/>
      <c r="BB22" s="133"/>
      <c r="BC22" s="133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</row>
    <row r="23" spans="1:152" s="12" customFormat="1" ht="38.25" customHeight="1">
      <c r="A23" s="156">
        <v>14</v>
      </c>
      <c r="B23" s="157" t="str">
        <f>GI!$H$15</f>
        <v xml:space="preserve">Elilta Asay Eyasu </v>
      </c>
      <c r="C23" s="235"/>
      <c r="D23" s="235"/>
      <c r="E23" s="168">
        <v>75</v>
      </c>
      <c r="F23" s="338" t="str">
        <f>IF(E23&gt;100,"SKURRR~!!", IF(A23&gt;GI!$M$2," ", IF($D$6="-", " ", IF(ISBLANK(E23),"FALSE",""))))</f>
        <v/>
      </c>
      <c r="G23" s="339"/>
      <c r="H23"/>
      <c r="I23" s="156">
        <v>14</v>
      </c>
      <c r="J23" s="157" t="str">
        <f>GI!$H$15</f>
        <v xml:space="preserve">Elilta Asay Eyasu </v>
      </c>
      <c r="K23" s="235"/>
      <c r="L23" s="235"/>
      <c r="M23" s="168"/>
      <c r="N23" s="338" t="str">
        <f>IF(M23&gt;100,"SKURRR~!!", IF(I23&gt;GI!$M$2," ", IF($L$6="-", " ", IF(ISBLANK(M23),"FALSE",""))))</f>
        <v>FALSE</v>
      </c>
      <c r="O23" s="339"/>
      <c r="P23"/>
      <c r="Q23"/>
      <c r="R23" s="131">
        <f t="shared" si="11"/>
        <v>75</v>
      </c>
      <c r="S23" s="125">
        <f t="shared" si="12"/>
        <v>0</v>
      </c>
      <c r="T23" s="126">
        <f t="shared" si="13"/>
        <v>37.5</v>
      </c>
      <c r="U23"/>
      <c r="V23" s="119">
        <v>16</v>
      </c>
      <c r="W23" s="120" t="str">
        <f>GI!$H$17</f>
        <v xml:space="preserve">Ermiyas Gebremeskel Hailu </v>
      </c>
      <c r="X23" s="119" t="str">
        <f>GI!$I$17</f>
        <v>M</v>
      </c>
      <c r="Y23" s="132">
        <f>$R$25</f>
        <v>59</v>
      </c>
      <c r="Z23" s="132">
        <f>$R$159</f>
        <v>60</v>
      </c>
      <c r="AA23" s="132">
        <f>$R$292</f>
        <v>70</v>
      </c>
      <c r="AB23" s="132">
        <f>$R$359</f>
        <v>76</v>
      </c>
      <c r="AC23" s="132">
        <f>$R$426</f>
        <v>62</v>
      </c>
      <c r="AD23" s="132">
        <f>$R$560</f>
        <v>90</v>
      </c>
      <c r="AE23" s="132">
        <f>$R$694</f>
        <v>63</v>
      </c>
      <c r="AF23" s="132">
        <f>$R$761</f>
        <v>0</v>
      </c>
      <c r="AG23" s="129">
        <f t="shared" si="0"/>
        <v>480</v>
      </c>
      <c r="AH23" s="129">
        <f t="shared" si="1"/>
        <v>68.571428571428569</v>
      </c>
      <c r="AI23" s="132">
        <f t="shared" si="14"/>
        <v>27</v>
      </c>
      <c r="AJ23" s="132" t="str">
        <f>IF(AH23&gt;=GI!$B$64, "PRO", "DET")</f>
        <v>PRO</v>
      </c>
      <c r="AK23"/>
      <c r="AL23" s="186" t="s">
        <v>157</v>
      </c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4"/>
      <c r="AZ23"/>
      <c r="BA23" s="133"/>
      <c r="BB23" s="133"/>
      <c r="BC23" s="13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</row>
    <row r="24" spans="1:152" s="12" customFormat="1" ht="38.25" customHeight="1">
      <c r="A24" s="154">
        <v>15</v>
      </c>
      <c r="B24" s="155" t="str">
        <f>GI!$H$16</f>
        <v xml:space="preserve">Emebet Haftay Gebremichael </v>
      </c>
      <c r="C24" s="235"/>
      <c r="D24" s="235"/>
      <c r="E24" s="168">
        <v>76</v>
      </c>
      <c r="F24" s="338" t="str">
        <f>IF(E24&gt;100,"SKURRR~!!", IF(A24&gt;GI!$M$2," ", IF($D$6="-", " ", IF(ISBLANK(E24),"FALSE",""))))</f>
        <v/>
      </c>
      <c r="G24" s="339"/>
      <c r="H24"/>
      <c r="I24" s="154">
        <v>15</v>
      </c>
      <c r="J24" s="155" t="str">
        <f>GI!$H$16</f>
        <v xml:space="preserve">Emebet Haftay Gebremichael </v>
      </c>
      <c r="K24" s="235"/>
      <c r="L24" s="235"/>
      <c r="M24" s="168"/>
      <c r="N24" s="338" t="str">
        <f>IF(M24&gt;100,"SKURRR~!!", IF(I24&gt;GI!$M$2," ", IF($L$6="-", " ", IF(ISBLANK(M24),"FALSE",""))))</f>
        <v>FALSE</v>
      </c>
      <c r="O24" s="339"/>
      <c r="P24"/>
      <c r="Q24"/>
      <c r="R24" s="131">
        <f t="shared" si="11"/>
        <v>76</v>
      </c>
      <c r="S24" s="125">
        <f t="shared" si="12"/>
        <v>0</v>
      </c>
      <c r="T24" s="126">
        <f t="shared" si="13"/>
        <v>38</v>
      </c>
      <c r="U24"/>
      <c r="V24" s="117">
        <v>17</v>
      </c>
      <c r="W24" s="118" t="str">
        <f>GI!$H$18</f>
        <v xml:space="preserve">Esrom Amanuel Tsegay </v>
      </c>
      <c r="X24" s="117" t="str">
        <f>GI!$I$18</f>
        <v>M</v>
      </c>
      <c r="Y24" s="129">
        <f>$R$26</f>
        <v>62</v>
      </c>
      <c r="Z24" s="129">
        <f>$R$160</f>
        <v>65</v>
      </c>
      <c r="AA24" s="129">
        <f>$R$293</f>
        <v>92</v>
      </c>
      <c r="AB24" s="129">
        <f>$R$360</f>
        <v>84</v>
      </c>
      <c r="AC24" s="129">
        <f>$R$427</f>
        <v>81</v>
      </c>
      <c r="AD24" s="129">
        <f>$R$561</f>
        <v>93</v>
      </c>
      <c r="AE24" s="129">
        <f>$R$695</f>
        <v>91</v>
      </c>
      <c r="AF24" s="129">
        <f>$R$762</f>
        <v>0</v>
      </c>
      <c r="AG24" s="129">
        <f t="shared" si="0"/>
        <v>568</v>
      </c>
      <c r="AH24" s="129">
        <f t="shared" si="1"/>
        <v>81.142857142857139</v>
      </c>
      <c r="AI24" s="129">
        <f t="shared" si="14"/>
        <v>4</v>
      </c>
      <c r="AJ24" s="129" t="str">
        <f>IF(AH24&gt;=GI!$B$64, "PRO", "DET")</f>
        <v>PRO</v>
      </c>
      <c r="AK24"/>
      <c r="AL24" s="185" t="str">
        <f>UPPER(GI!$B$15)</f>
        <v>ICT</v>
      </c>
      <c r="AM24" s="182">
        <f>COUNTIFS(_1Q_COL_9, $BA$6, _1Q_COL_9, $BC$6, _1Q_SEX, "M")</f>
        <v>0</v>
      </c>
      <c r="AN24" s="182">
        <f>COUNTIFS(_1Q_COL_9, $BA$6, _1Q_COL_9, $BC$6, _1Q_SEX, "F")</f>
        <v>0</v>
      </c>
      <c r="AO24" s="182">
        <f>SUM(AM24:AN24)</f>
        <v>0</v>
      </c>
      <c r="AP24" s="182">
        <f>COUNTIFS(_1Q_COL_9, $BA$7, _1Q_COL_9, $BC$7, _1Q_SEX, "M")</f>
        <v>5</v>
      </c>
      <c r="AQ24" s="182">
        <f>COUNTIFS(_1Q_COL_9, $BA$7, _1Q_COL_9, $BC$7, _1Q_SEX, "F")</f>
        <v>2</v>
      </c>
      <c r="AR24" s="182">
        <f>SUM(AP24:AQ24)</f>
        <v>7</v>
      </c>
      <c r="AS24" s="182">
        <f>COUNTIFS(_1Q_COL_9, $BA$8, _1Q_COL_9, $BC$8, _1Q_SEX, "M")</f>
        <v>8</v>
      </c>
      <c r="AT24" s="182">
        <f>COUNTIFS(_1Q_COL_9, $BA$8, _1Q_COL_9, $BC$8, _1Q_SEX, "F")</f>
        <v>6</v>
      </c>
      <c r="AU24" s="182">
        <f>SUM(AS24:AT24)</f>
        <v>14</v>
      </c>
      <c r="AV24" s="182">
        <f>COUNTIFS(_1Q_COL_9, $BA$9, _1Q_COL_9, $BC$9, _1Q_SEX, "M")</f>
        <v>13</v>
      </c>
      <c r="AW24" s="182">
        <f>COUNTIFS(_1Q_COL_9, $BA$9, _1Q_COL_9, $BC$9, _1Q_SEX, "F")</f>
        <v>9</v>
      </c>
      <c r="AX24" s="182">
        <f>SUM(AV24:AW24)</f>
        <v>22</v>
      </c>
      <c r="AY24" s="182">
        <f t="shared" si="25"/>
        <v>43</v>
      </c>
      <c r="AZ24"/>
      <c r="BA24" s="133"/>
      <c r="BB24" s="133"/>
      <c r="BC24" s="133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</row>
    <row r="25" spans="1:152" s="12" customFormat="1" ht="38.25" customHeight="1">
      <c r="A25" s="156">
        <v>16</v>
      </c>
      <c r="B25" s="157" t="str">
        <f>GI!$H$17</f>
        <v xml:space="preserve">Ermiyas Gebremeskel Hailu </v>
      </c>
      <c r="C25" s="235"/>
      <c r="D25" s="235"/>
      <c r="E25" s="168">
        <v>59</v>
      </c>
      <c r="F25" s="338" t="str">
        <f>IF(E25&gt;100,"SKURRR~!!", IF(A25&gt;GI!$M$2," ", IF($D$6="-", " ", IF(ISBLANK(E25),"FALSE",""))))</f>
        <v/>
      </c>
      <c r="G25" s="339"/>
      <c r="H25"/>
      <c r="I25" s="156">
        <v>16</v>
      </c>
      <c r="J25" s="157" t="str">
        <f>GI!$H$17</f>
        <v xml:space="preserve">Ermiyas Gebremeskel Hailu </v>
      </c>
      <c r="K25" s="235"/>
      <c r="L25" s="235"/>
      <c r="M25" s="168"/>
      <c r="N25" s="338" t="str">
        <f>IF(M25&gt;100,"SKURRR~!!", IF(I25&gt;GI!$M$2," ", IF($L$6="-", " ", IF(ISBLANK(M25),"FALSE",""))))</f>
        <v>FALSE</v>
      </c>
      <c r="O25" s="339"/>
      <c r="P25"/>
      <c r="Q25"/>
      <c r="R25" s="131">
        <f t="shared" si="11"/>
        <v>59</v>
      </c>
      <c r="S25" s="125">
        <f t="shared" si="12"/>
        <v>0</v>
      </c>
      <c r="T25" s="126">
        <f t="shared" si="13"/>
        <v>29.5</v>
      </c>
      <c r="U25"/>
      <c r="V25" s="119">
        <v>18</v>
      </c>
      <c r="W25" s="120" t="str">
        <f>GI!$H$19</f>
        <v xml:space="preserve">Eyorsalem Afera Gebremedhin </v>
      </c>
      <c r="X25" s="119" t="str">
        <f>GI!$I$19</f>
        <v>F</v>
      </c>
      <c r="Y25" s="132">
        <f>$R$27</f>
        <v>83</v>
      </c>
      <c r="Z25" s="132">
        <f>$R$161</f>
        <v>83</v>
      </c>
      <c r="AA25" s="132">
        <f>$R$294</f>
        <v>97</v>
      </c>
      <c r="AB25" s="132">
        <f>$R$361</f>
        <v>91</v>
      </c>
      <c r="AC25" s="132">
        <f>$R$428</f>
        <v>76</v>
      </c>
      <c r="AD25" s="132">
        <f>$R$562</f>
        <v>95</v>
      </c>
      <c r="AE25" s="132">
        <f>$R$696</f>
        <v>98</v>
      </c>
      <c r="AF25" s="132">
        <f>$R$763</f>
        <v>0</v>
      </c>
      <c r="AG25" s="129">
        <f t="shared" si="0"/>
        <v>623</v>
      </c>
      <c r="AH25" s="129">
        <f t="shared" si="1"/>
        <v>89</v>
      </c>
      <c r="AI25" s="132">
        <f t="shared" si="14"/>
        <v>2</v>
      </c>
      <c r="AJ25" s="132" t="str">
        <f>IF(AH25&gt;=GI!$B$64, "PRO", "DET")</f>
        <v>PRO</v>
      </c>
      <c r="AK25"/>
      <c r="AL25" s="186" t="s">
        <v>157</v>
      </c>
      <c r="AM25" s="183">
        <f>AM24*100/$AU$5</f>
        <v>0</v>
      </c>
      <c r="AN25" s="183">
        <f>AN24*100/$AW$5</f>
        <v>0</v>
      </c>
      <c r="AO25" s="183">
        <f>AO24*100/$AY$5</f>
        <v>0</v>
      </c>
      <c r="AP25" s="183">
        <f t="shared" ref="AP25" si="53">AP24*100/$AU$5</f>
        <v>19.23076923076923</v>
      </c>
      <c r="AQ25" s="183">
        <f t="shared" ref="AQ25" si="54">AQ24*100/$AW$5</f>
        <v>11.764705882352942</v>
      </c>
      <c r="AR25" s="183">
        <f t="shared" ref="AR25" si="55">AR24*100/$AY$5</f>
        <v>16.279069767441861</v>
      </c>
      <c r="AS25" s="183">
        <f t="shared" ref="AS25" si="56">AS24*100/$AU$5</f>
        <v>30.76923076923077</v>
      </c>
      <c r="AT25" s="183">
        <f t="shared" ref="AT25" si="57">AT24*100/$AW$5</f>
        <v>35.294117647058826</v>
      </c>
      <c r="AU25" s="183">
        <f t="shared" ref="AU25" si="58">AU24*100/$AY$5</f>
        <v>32.558139534883722</v>
      </c>
      <c r="AV25" s="183">
        <f t="shared" ref="AV25" si="59">AV24*100/$AU$5</f>
        <v>50</v>
      </c>
      <c r="AW25" s="183">
        <f t="shared" ref="AW25" si="60">AW24*100/$AW$5</f>
        <v>52.941176470588232</v>
      </c>
      <c r="AX25" s="183">
        <f t="shared" ref="AX25" si="61">AX24*100/$AY$5</f>
        <v>51.162790697674417</v>
      </c>
      <c r="AY25" s="184">
        <f>SUM(AO25,AR25,AU25,AX25)</f>
        <v>100</v>
      </c>
      <c r="AZ25"/>
      <c r="BA25" s="133"/>
      <c r="BB25" s="133"/>
      <c r="BC25" s="133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</row>
    <row r="26" spans="1:152" s="12" customFormat="1" ht="38.25" customHeight="1">
      <c r="A26" s="154">
        <v>17</v>
      </c>
      <c r="B26" s="155" t="str">
        <f>GI!$H$18</f>
        <v xml:space="preserve">Esrom Amanuel Tsegay </v>
      </c>
      <c r="C26" s="235"/>
      <c r="D26" s="235"/>
      <c r="E26" s="168">
        <v>62</v>
      </c>
      <c r="F26" s="338" t="str">
        <f>IF(E26&gt;100,"SKURRR~!!", IF(A26&gt;GI!$M$2," ", IF($D$6="-", " ", IF(ISBLANK(E26),"FALSE",""))))</f>
        <v/>
      </c>
      <c r="G26" s="339"/>
      <c r="H26"/>
      <c r="I26" s="154">
        <v>17</v>
      </c>
      <c r="J26" s="155" t="str">
        <f>GI!$H$18</f>
        <v xml:space="preserve">Esrom Amanuel Tsegay </v>
      </c>
      <c r="K26" s="235"/>
      <c r="L26" s="235"/>
      <c r="M26" s="168"/>
      <c r="N26" s="338" t="str">
        <f>IF(M26&gt;100,"SKURRR~!!", IF(I26&gt;GI!$M$2," ", IF($L$6="-", " ", IF(ISBLANK(M26),"FALSE",""))))</f>
        <v>FALSE</v>
      </c>
      <c r="O26" s="339"/>
      <c r="P26"/>
      <c r="Q26"/>
      <c r="R26" s="131">
        <f t="shared" si="11"/>
        <v>62</v>
      </c>
      <c r="S26" s="125">
        <f t="shared" si="12"/>
        <v>0</v>
      </c>
      <c r="T26" s="126">
        <f t="shared" si="13"/>
        <v>31</v>
      </c>
      <c r="U26"/>
      <c r="V26" s="117">
        <v>19</v>
      </c>
      <c r="W26" s="118" t="str">
        <f>GI!$H$20</f>
        <v xml:space="preserve">Fasil Alem Kahsay </v>
      </c>
      <c r="X26" s="117" t="str">
        <f>GI!$I$20</f>
        <v>M</v>
      </c>
      <c r="Y26" s="129">
        <f>$R$28</f>
        <v>62</v>
      </c>
      <c r="Z26" s="129">
        <f>$R$162</f>
        <v>55</v>
      </c>
      <c r="AA26" s="129">
        <f>$R$295</f>
        <v>80</v>
      </c>
      <c r="AB26" s="129">
        <f>$R$362</f>
        <v>63</v>
      </c>
      <c r="AC26" s="129">
        <f>$R$429</f>
        <v>56</v>
      </c>
      <c r="AD26" s="129">
        <f>$R$563</f>
        <v>65</v>
      </c>
      <c r="AE26" s="129">
        <f>$R$697</f>
        <v>75</v>
      </c>
      <c r="AF26" s="129">
        <f>$R$764</f>
        <v>0</v>
      </c>
      <c r="AG26" s="129">
        <f t="shared" si="0"/>
        <v>456</v>
      </c>
      <c r="AH26" s="129">
        <f t="shared" si="1"/>
        <v>65.142857142857139</v>
      </c>
      <c r="AI26" s="129">
        <f t="shared" si="14"/>
        <v>36</v>
      </c>
      <c r="AJ26" s="129" t="str">
        <f>IF(AH26&gt;=GI!$B$64, "PRO", "DET")</f>
        <v>PRO</v>
      </c>
      <c r="AK26"/>
      <c r="AL26" s="185" t="str">
        <f>UPPER(GI!$B$16)</f>
        <v>-</v>
      </c>
      <c r="AM26" s="182"/>
      <c r="AN26" s="182"/>
      <c r="AO26" s="182"/>
      <c r="AP26" s="182"/>
      <c r="AQ26" s="182"/>
      <c r="AR26" s="182"/>
      <c r="AS26" s="182"/>
      <c r="AT26" s="182"/>
      <c r="AU26" s="182"/>
      <c r="AV26" s="182"/>
      <c r="AW26" s="182"/>
      <c r="AX26" s="182"/>
      <c r="AY26" s="182"/>
      <c r="AZ26"/>
      <c r="BA26" s="133"/>
      <c r="BB26" s="133"/>
      <c r="BC26" s="133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</row>
    <row r="27" spans="1:152" s="12" customFormat="1" ht="38.25" customHeight="1">
      <c r="A27" s="156">
        <v>18</v>
      </c>
      <c r="B27" s="157" t="str">
        <f>GI!$H$19</f>
        <v xml:space="preserve">Eyorsalem Afera Gebremedhin </v>
      </c>
      <c r="C27" s="235"/>
      <c r="D27" s="235"/>
      <c r="E27" s="168">
        <v>83</v>
      </c>
      <c r="F27" s="338" t="str">
        <f>IF(E27&gt;100,"SKURRR~!!", IF(A27&gt;GI!$M$2," ", IF($D$6="-", " ", IF(ISBLANK(E27),"FALSE",""))))</f>
        <v/>
      </c>
      <c r="G27" s="339"/>
      <c r="H27"/>
      <c r="I27" s="156">
        <v>18</v>
      </c>
      <c r="J27" s="157" t="str">
        <f>GI!$H$19</f>
        <v xml:space="preserve">Eyorsalem Afera Gebremedhin </v>
      </c>
      <c r="K27" s="235"/>
      <c r="L27" s="235"/>
      <c r="M27" s="168"/>
      <c r="N27" s="338" t="str">
        <f>IF(M27&gt;100,"SKURRR~!!", IF(I27&gt;GI!$M$2," ", IF($L$6="-", " ", IF(ISBLANK(M27),"FALSE",""))))</f>
        <v>FALSE</v>
      </c>
      <c r="O27" s="339"/>
      <c r="P27"/>
      <c r="Q27"/>
      <c r="R27" s="131">
        <f t="shared" si="11"/>
        <v>83</v>
      </c>
      <c r="S27" s="125">
        <f t="shared" si="12"/>
        <v>0</v>
      </c>
      <c r="T27" s="126">
        <f t="shared" si="13"/>
        <v>41.5</v>
      </c>
      <c r="U27"/>
      <c r="V27" s="119">
        <v>20</v>
      </c>
      <c r="W27" s="120" t="str">
        <f>GI!$H$21</f>
        <v xml:space="preserve">Hassen Abdelruhman Salih </v>
      </c>
      <c r="X27" s="119" t="str">
        <f>GI!$I$21</f>
        <v>M</v>
      </c>
      <c r="Y27" s="132">
        <f>$R$29</f>
        <v>68</v>
      </c>
      <c r="Z27" s="132">
        <f>$R$163</f>
        <v>64</v>
      </c>
      <c r="AA27" s="132">
        <f>$R$296</f>
        <v>75</v>
      </c>
      <c r="AB27" s="132">
        <f>$R$363</f>
        <v>76</v>
      </c>
      <c r="AC27" s="132">
        <f>$R$430</f>
        <v>64</v>
      </c>
      <c r="AD27" s="132">
        <f>$R$564</f>
        <v>95</v>
      </c>
      <c r="AE27" s="132">
        <f>$R$698</f>
        <v>78</v>
      </c>
      <c r="AF27" s="132">
        <f>$R$765</f>
        <v>0</v>
      </c>
      <c r="AG27" s="129">
        <f t="shared" si="0"/>
        <v>520</v>
      </c>
      <c r="AH27" s="129">
        <f t="shared" si="1"/>
        <v>74.285714285714292</v>
      </c>
      <c r="AI27" s="132">
        <f t="shared" si="14"/>
        <v>16</v>
      </c>
      <c r="AJ27" s="132" t="str">
        <f>IF(AH27&gt;=GI!$B$64, "PRO", "DET")</f>
        <v>PRO</v>
      </c>
      <c r="AK27"/>
      <c r="AL27" s="186" t="s">
        <v>157</v>
      </c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3"/>
      <c r="AX27" s="183"/>
      <c r="AY27" s="184"/>
      <c r="AZ27"/>
      <c r="BA27" s="133"/>
      <c r="BB27" s="133"/>
      <c r="BC27" s="133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</row>
    <row r="28" spans="1:152" s="12" customFormat="1" ht="38.25" customHeight="1">
      <c r="A28" s="154">
        <v>19</v>
      </c>
      <c r="B28" s="155" t="str">
        <f>GI!$H$20</f>
        <v xml:space="preserve">Fasil Alem Kahsay </v>
      </c>
      <c r="C28" s="235"/>
      <c r="D28" s="235"/>
      <c r="E28" s="168">
        <v>62</v>
      </c>
      <c r="F28" s="338" t="str">
        <f>IF(E28&gt;100,"SKURRR~!!", IF(A28&gt;GI!$M$2," ", IF($D$6="-", " ", IF(ISBLANK(E28),"FALSE",""))))</f>
        <v/>
      </c>
      <c r="G28" s="339"/>
      <c r="H28"/>
      <c r="I28" s="154">
        <v>19</v>
      </c>
      <c r="J28" s="155" t="str">
        <f>GI!$H$20</f>
        <v xml:space="preserve">Fasil Alem Kahsay </v>
      </c>
      <c r="K28" s="235"/>
      <c r="L28" s="235"/>
      <c r="M28" s="168"/>
      <c r="N28" s="338" t="str">
        <f>IF(M28&gt;100,"SKURRR~!!", IF(I28&gt;GI!$M$2," ", IF($L$6="-", " ", IF(ISBLANK(M28),"FALSE",""))))</f>
        <v>FALSE</v>
      </c>
      <c r="O28" s="339"/>
      <c r="P28"/>
      <c r="Q28"/>
      <c r="R28" s="131">
        <f t="shared" si="11"/>
        <v>62</v>
      </c>
      <c r="S28" s="125">
        <f t="shared" si="12"/>
        <v>0</v>
      </c>
      <c r="T28" s="126">
        <f t="shared" si="13"/>
        <v>31</v>
      </c>
      <c r="U28"/>
      <c r="V28" s="117">
        <v>21</v>
      </c>
      <c r="W28" s="118" t="str">
        <f>GI!$H$22</f>
        <v xml:space="preserve">Heldana Mengstu Mebrahtu </v>
      </c>
      <c r="X28" s="117" t="str">
        <f>GI!$I$22</f>
        <v>F</v>
      </c>
      <c r="Y28" s="129">
        <f>$R$30</f>
        <v>76</v>
      </c>
      <c r="Z28" s="129">
        <f>$R$164</f>
        <v>60</v>
      </c>
      <c r="AA28" s="129">
        <f>$R$297</f>
        <v>84</v>
      </c>
      <c r="AB28" s="129">
        <f>$R$364</f>
        <v>87</v>
      </c>
      <c r="AC28" s="129">
        <f>$R$431</f>
        <v>73</v>
      </c>
      <c r="AD28" s="129">
        <f>$R$565</f>
        <v>82</v>
      </c>
      <c r="AE28" s="129">
        <f>$R$699</f>
        <v>82</v>
      </c>
      <c r="AF28" s="129">
        <f>$R$766</f>
        <v>0</v>
      </c>
      <c r="AG28" s="129">
        <f t="shared" si="0"/>
        <v>544</v>
      </c>
      <c r="AH28" s="129">
        <f t="shared" si="1"/>
        <v>77.714285714285708</v>
      </c>
      <c r="AI28" s="129">
        <f t="shared" si="14"/>
        <v>10</v>
      </c>
      <c r="AJ28" s="129" t="str">
        <f>IF(AH28&gt;=GI!$B$64, "PRO", "DET")</f>
        <v>PRO</v>
      </c>
      <c r="AK28"/>
      <c r="AL28" s="185" t="str">
        <f>UPPER(GI!$B$17)</f>
        <v xml:space="preserve">ACCOUNTING AND FINANCE </v>
      </c>
      <c r="AM28" s="182">
        <f>COUNTIFS(_1Q_COL_11, $BA$6, _1Q_COL_11, $BC$6, _1Q_SEX, "M")</f>
        <v>0</v>
      </c>
      <c r="AN28" s="182">
        <f>COUNTIFS(_1Q_COL_11, $BA$6, _1Q_COL_11, $BC$6, _1Q_SEX, "F")</f>
        <v>0</v>
      </c>
      <c r="AO28" s="182">
        <f>SUM(AM28:AN28)</f>
        <v>0</v>
      </c>
      <c r="AP28" s="182">
        <f>COUNTIFS(_1Q_COL_11, $BA$7, _1Q_COL_11, $BC$7, _1Q_SEX, "M")</f>
        <v>12</v>
      </c>
      <c r="AQ28" s="182">
        <f>COUNTIFS(_1Q_COL_11, $BA$7, _1Q_COL_11, $BC$7, _1Q_SEX, "F")</f>
        <v>5</v>
      </c>
      <c r="AR28" s="182">
        <f>SUM(AP28:AQ28)</f>
        <v>17</v>
      </c>
      <c r="AS28" s="182">
        <f>COUNTIFS(_1Q_COL_11, $BA$8, _1Q_COL_11, $BC$8, _1Q_SEX, "M")</f>
        <v>11</v>
      </c>
      <c r="AT28" s="182">
        <f>COUNTIFS(_1Q_COL_11, $BA$8, _1Q_COL_11, $BC$8, _1Q_SEX, "F")</f>
        <v>8</v>
      </c>
      <c r="AU28" s="182">
        <f>SUM(AS28:AT28)</f>
        <v>19</v>
      </c>
      <c r="AV28" s="182">
        <f>COUNTIFS(_1Q_COL_11, $BA$9, _1Q_COL_11, $BC$9, _1Q_SEX, "M")</f>
        <v>3</v>
      </c>
      <c r="AW28" s="182">
        <f>COUNTIFS(_1Q_COL_11, $BA$9, _1Q_COL_11, $BC$9, _1Q_SEX, "F")</f>
        <v>4</v>
      </c>
      <c r="AX28" s="182">
        <f>SUM(AV28:AW28)</f>
        <v>7</v>
      </c>
      <c r="AY28" s="182">
        <f t="shared" si="25"/>
        <v>43</v>
      </c>
      <c r="AZ28"/>
      <c r="BA28" s="133"/>
      <c r="BB28" s="133"/>
      <c r="BC28" s="133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</row>
    <row r="29" spans="1:152" s="12" customFormat="1" ht="38.25" customHeight="1">
      <c r="A29" s="156">
        <v>20</v>
      </c>
      <c r="B29" s="157" t="str">
        <f>GI!$H$21</f>
        <v xml:space="preserve">Hassen Abdelruhman Salih </v>
      </c>
      <c r="C29" s="235"/>
      <c r="D29" s="235"/>
      <c r="E29" s="168">
        <v>68</v>
      </c>
      <c r="F29" s="338" t="str">
        <f>IF(E29&gt;100,"SKURRR~!!", IF(A29&gt;GI!$M$2," ", IF($D$6="-", " ", IF(ISBLANK(E29),"FALSE",""))))</f>
        <v/>
      </c>
      <c r="G29" s="339"/>
      <c r="H29"/>
      <c r="I29" s="156">
        <v>20</v>
      </c>
      <c r="J29" s="157" t="str">
        <f>GI!$H$21</f>
        <v xml:space="preserve">Hassen Abdelruhman Salih </v>
      </c>
      <c r="K29" s="235"/>
      <c r="L29" s="235"/>
      <c r="M29" s="168"/>
      <c r="N29" s="338" t="str">
        <f>IF(M29&gt;100,"SKURRR~!!", IF(I29&gt;GI!$M$2," ", IF($L$6="-", " ", IF(ISBLANK(M29),"FALSE",""))))</f>
        <v>FALSE</v>
      </c>
      <c r="O29" s="339"/>
      <c r="P29"/>
      <c r="Q29"/>
      <c r="R29" s="131">
        <f t="shared" si="11"/>
        <v>68</v>
      </c>
      <c r="S29" s="125">
        <f t="shared" si="12"/>
        <v>0</v>
      </c>
      <c r="T29" s="126">
        <f t="shared" si="13"/>
        <v>34</v>
      </c>
      <c r="U29"/>
      <c r="V29" s="119">
        <v>22</v>
      </c>
      <c r="W29" s="120" t="str">
        <f>GI!$H$23</f>
        <v xml:space="preserve">Hilina Aregawi Abrha </v>
      </c>
      <c r="X29" s="119" t="str">
        <f>GI!$I$23</f>
        <v>F</v>
      </c>
      <c r="Y29" s="132">
        <f>$R$31</f>
        <v>61</v>
      </c>
      <c r="Z29" s="132">
        <f>$R$165</f>
        <v>54</v>
      </c>
      <c r="AA29" s="132">
        <f>$R$298</f>
        <v>94</v>
      </c>
      <c r="AB29" s="132">
        <f>$R$365</f>
        <v>80</v>
      </c>
      <c r="AC29" s="132">
        <f>$R$432</f>
        <v>72</v>
      </c>
      <c r="AD29" s="132">
        <f>$R$566</f>
        <v>84</v>
      </c>
      <c r="AE29" s="132">
        <f>$R$700</f>
        <v>88</v>
      </c>
      <c r="AF29" s="132">
        <f>$R$767</f>
        <v>0</v>
      </c>
      <c r="AG29" s="129">
        <f t="shared" si="0"/>
        <v>533</v>
      </c>
      <c r="AH29" s="129">
        <f t="shared" si="1"/>
        <v>76.142857142857139</v>
      </c>
      <c r="AI29" s="132">
        <f t="shared" si="14"/>
        <v>12</v>
      </c>
      <c r="AJ29" s="132" t="str">
        <f>IF(AH29&gt;=GI!$B$64, "PRO", "DET")</f>
        <v>PRO</v>
      </c>
      <c r="AK29"/>
      <c r="AL29" s="186" t="s">
        <v>157</v>
      </c>
      <c r="AM29" s="183">
        <f>AM28*100/$AU$5</f>
        <v>0</v>
      </c>
      <c r="AN29" s="183">
        <f>AN28*100/$AW$5</f>
        <v>0</v>
      </c>
      <c r="AO29" s="183">
        <f>AO28*100/$AY$5</f>
        <v>0</v>
      </c>
      <c r="AP29" s="183">
        <f t="shared" ref="AP29" si="62">AP28*100/$AU$5</f>
        <v>46.153846153846153</v>
      </c>
      <c r="AQ29" s="183">
        <f t="shared" ref="AQ29" si="63">AQ28*100/$AW$5</f>
        <v>29.411764705882351</v>
      </c>
      <c r="AR29" s="183">
        <f t="shared" ref="AR29" si="64">AR28*100/$AY$5</f>
        <v>39.534883720930232</v>
      </c>
      <c r="AS29" s="183">
        <f t="shared" ref="AS29" si="65">AS28*100/$AU$5</f>
        <v>42.307692307692307</v>
      </c>
      <c r="AT29" s="183">
        <f t="shared" ref="AT29" si="66">AT28*100/$AW$5</f>
        <v>47.058823529411768</v>
      </c>
      <c r="AU29" s="183">
        <f t="shared" ref="AU29" si="67">AU28*100/$AY$5</f>
        <v>44.186046511627907</v>
      </c>
      <c r="AV29" s="183">
        <f t="shared" ref="AV29" si="68">AV28*100/$AU$5</f>
        <v>11.538461538461538</v>
      </c>
      <c r="AW29" s="183">
        <f t="shared" ref="AW29" si="69">AW28*100/$AW$5</f>
        <v>23.529411764705884</v>
      </c>
      <c r="AX29" s="183">
        <f t="shared" ref="AX29" si="70">AX28*100/$AY$5</f>
        <v>16.279069767441861</v>
      </c>
      <c r="AY29" s="184">
        <f>SUM(AO29,AR29,AU29,AX29)</f>
        <v>100</v>
      </c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</row>
    <row r="30" spans="1:152" s="12" customFormat="1" ht="38.25" customHeight="1">
      <c r="A30" s="154">
        <v>21</v>
      </c>
      <c r="B30" s="155" t="str">
        <f>GI!$H$22</f>
        <v xml:space="preserve">Heldana Mengstu Mebrahtu </v>
      </c>
      <c r="C30" s="235"/>
      <c r="D30" s="235"/>
      <c r="E30" s="168">
        <v>76</v>
      </c>
      <c r="F30" s="338" t="str">
        <f>IF(E30&gt;100,"SKURRR~!!", IF(A30&gt;GI!$M$2," ", IF($D$6="-", " ", IF(ISBLANK(E30),"FALSE",""))))</f>
        <v/>
      </c>
      <c r="G30" s="339"/>
      <c r="H30"/>
      <c r="I30" s="154">
        <v>21</v>
      </c>
      <c r="J30" s="155" t="str">
        <f>GI!$H$22</f>
        <v xml:space="preserve">Heldana Mengstu Mebrahtu </v>
      </c>
      <c r="K30" s="235"/>
      <c r="L30" s="235"/>
      <c r="M30" s="168"/>
      <c r="N30" s="338" t="str">
        <f>IF(M30&gt;100,"SKURRR~!!", IF(I30&gt;GI!$M$2," ", IF($L$6="-", " ", IF(ISBLANK(M30),"FALSE",""))))</f>
        <v>FALSE</v>
      </c>
      <c r="O30" s="339"/>
      <c r="P30"/>
      <c r="Q30"/>
      <c r="R30" s="131">
        <f t="shared" si="11"/>
        <v>76</v>
      </c>
      <c r="S30" s="125">
        <f t="shared" si="12"/>
        <v>0</v>
      </c>
      <c r="T30" s="126">
        <f t="shared" si="13"/>
        <v>38</v>
      </c>
      <c r="U30"/>
      <c r="V30" s="117">
        <v>23</v>
      </c>
      <c r="W30" s="118" t="str">
        <f>GI!$H$24</f>
        <v xml:space="preserve">Kaleab Haile Kahsay </v>
      </c>
      <c r="X30" s="117" t="str">
        <f>GI!$I$24</f>
        <v>M</v>
      </c>
      <c r="Y30" s="129">
        <f>$R$32</f>
        <v>74</v>
      </c>
      <c r="Z30" s="129">
        <f>$R$166</f>
        <v>53</v>
      </c>
      <c r="AA30" s="129">
        <f>$R$299</f>
        <v>82</v>
      </c>
      <c r="AB30" s="129">
        <f>$R$366</f>
        <v>78</v>
      </c>
      <c r="AC30" s="129">
        <f>$R$433</f>
        <v>73</v>
      </c>
      <c r="AD30" s="129">
        <f>$R$567</f>
        <v>84</v>
      </c>
      <c r="AE30" s="129">
        <f>$R$701</f>
        <v>78</v>
      </c>
      <c r="AF30" s="129">
        <f>$R$768</f>
        <v>0</v>
      </c>
      <c r="AG30" s="129">
        <f t="shared" si="0"/>
        <v>522</v>
      </c>
      <c r="AH30" s="129">
        <f t="shared" si="1"/>
        <v>74.571428571428569</v>
      </c>
      <c r="AI30" s="129">
        <f t="shared" si="14"/>
        <v>14</v>
      </c>
      <c r="AJ30" s="129" t="str">
        <f>IF(AH30&gt;=GI!$B$64, "PRO", "DET")</f>
        <v>PRO</v>
      </c>
      <c r="AK30"/>
      <c r="AL30" s="185" t="str">
        <f>UPPER(GI!$B$18)</f>
        <v>-</v>
      </c>
      <c r="AM30" s="182">
        <f>COUNTIFS(_1Q_COL_12, $BA$6, _1Q_COL_12, $BC$6, _1Q_SEX, "M")</f>
        <v>0</v>
      </c>
      <c r="AN30" s="182">
        <f>COUNTIFS(_1Q_COL_12, $BA$6, _1Q_COL_12, $BC$6, _1Q_SEX, "F")</f>
        <v>0</v>
      </c>
      <c r="AO30" s="182">
        <f>SUM(AM30:AN30)</f>
        <v>0</v>
      </c>
      <c r="AP30" s="182">
        <f>COUNTIFS(_1Q_COL_12, $BA$7, _1Q_COL_12, $BC$7, _1Q_SEX, "M")</f>
        <v>0</v>
      </c>
      <c r="AQ30" s="182">
        <f>COUNTIFS(_1Q_COL_12, $BA$7, _1Q_COL_12, $BC$7, _1Q_SEX, "F")</f>
        <v>0</v>
      </c>
      <c r="AR30" s="182">
        <f>SUM(AP30:AQ30)</f>
        <v>0</v>
      </c>
      <c r="AS30" s="182">
        <f>COUNTIFS(_1Q_COL_12, $BA$8, _1Q_COL_12, $BC$8, _1Q_SEX, "M")</f>
        <v>0</v>
      </c>
      <c r="AT30" s="182">
        <f>COUNTIFS(_1Q_COL_12, $BA$8, _1Q_COL_12, $BC$8, _1Q_SEX, "F")</f>
        <v>0</v>
      </c>
      <c r="AU30" s="182">
        <f>SUM(AS30:AT30)</f>
        <v>0</v>
      </c>
      <c r="AV30" s="182">
        <f>COUNTIFS(_1Q_COL_12, $BA$9, _1Q_COL_12, $BC$9, _1Q_SEX, "M")</f>
        <v>0</v>
      </c>
      <c r="AW30" s="182">
        <f>COUNTIFS(_1Q_COL_12, $BA$9, _1Q_COL_12, $BC$9, _1Q_SEX, "F")</f>
        <v>0</v>
      </c>
      <c r="AX30" s="182">
        <f>SUM(AV30:AW30)</f>
        <v>0</v>
      </c>
      <c r="AY30" s="182">
        <f t="shared" si="25"/>
        <v>0</v>
      </c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</row>
    <row r="31" spans="1:152" s="12" customFormat="1" ht="38.25" customHeight="1">
      <c r="A31" s="156">
        <v>22</v>
      </c>
      <c r="B31" s="157" t="str">
        <f>GI!$H$23</f>
        <v xml:space="preserve">Hilina Aregawi Abrha </v>
      </c>
      <c r="C31" s="235"/>
      <c r="D31" s="235"/>
      <c r="E31" s="168">
        <v>61</v>
      </c>
      <c r="F31" s="338" t="str">
        <f>IF(E31&gt;100,"SKURRR~!!", IF(A31&gt;GI!$M$2," ", IF($D$6="-", " ", IF(ISBLANK(E31),"FALSE",""))))</f>
        <v/>
      </c>
      <c r="G31" s="339"/>
      <c r="H31"/>
      <c r="I31" s="156">
        <v>22</v>
      </c>
      <c r="J31" s="157" t="str">
        <f>GI!$H$23</f>
        <v xml:space="preserve">Hilina Aregawi Abrha </v>
      </c>
      <c r="K31" s="235"/>
      <c r="L31" s="235"/>
      <c r="M31" s="168"/>
      <c r="N31" s="338" t="str">
        <f>IF(M31&gt;100,"SKURRR~!!", IF(I31&gt;GI!$M$2," ", IF($L$6="-", " ", IF(ISBLANK(M31),"FALSE",""))))</f>
        <v>FALSE</v>
      </c>
      <c r="O31" s="339"/>
      <c r="P31"/>
      <c r="Q31"/>
      <c r="R31" s="131">
        <f t="shared" si="11"/>
        <v>61</v>
      </c>
      <c r="S31" s="125">
        <f t="shared" si="12"/>
        <v>0</v>
      </c>
      <c r="T31" s="126">
        <f t="shared" si="13"/>
        <v>30.5</v>
      </c>
      <c r="U31"/>
      <c r="V31" s="119">
        <v>24</v>
      </c>
      <c r="W31" s="120" t="str">
        <f>GI!$H$25</f>
        <v xml:space="preserve">Kalkidan Haile Berhe </v>
      </c>
      <c r="X31" s="119" t="str">
        <f>GI!$I$25</f>
        <v>F</v>
      </c>
      <c r="Y31" s="132">
        <f>$R$33</f>
        <v>71</v>
      </c>
      <c r="Z31" s="132">
        <f>$R$167</f>
        <v>51</v>
      </c>
      <c r="AA31" s="132">
        <f>$R$300</f>
        <v>55</v>
      </c>
      <c r="AB31" s="132">
        <f>$R$367</f>
        <v>51</v>
      </c>
      <c r="AC31" s="132">
        <f>$R$434</f>
        <v>58</v>
      </c>
      <c r="AD31" s="132">
        <f>$R$568</f>
        <v>82</v>
      </c>
      <c r="AE31" s="132">
        <f>$R$702</f>
        <v>71</v>
      </c>
      <c r="AF31" s="132">
        <f>$R$769</f>
        <v>0</v>
      </c>
      <c r="AG31" s="129">
        <f t="shared" si="0"/>
        <v>439</v>
      </c>
      <c r="AH31" s="129">
        <f t="shared" si="1"/>
        <v>62.714285714285715</v>
      </c>
      <c r="AI31" s="132">
        <f t="shared" si="14"/>
        <v>38</v>
      </c>
      <c r="AJ31" s="132" t="str">
        <f>IF(AH31&gt;=GI!$B$64, "PRO", "DET")</f>
        <v>PRO</v>
      </c>
      <c r="AK31"/>
      <c r="AL31" s="186" t="s">
        <v>157</v>
      </c>
      <c r="AM31" s="183">
        <f>AM30*100/$AU$5</f>
        <v>0</v>
      </c>
      <c r="AN31" s="183">
        <f>AN30*100/$AW$5</f>
        <v>0</v>
      </c>
      <c r="AO31" s="183">
        <f>AO30*100/$AY$5</f>
        <v>0</v>
      </c>
      <c r="AP31" s="183">
        <f t="shared" ref="AP31" si="71">AP30*100/$AU$5</f>
        <v>0</v>
      </c>
      <c r="AQ31" s="183">
        <f t="shared" ref="AQ31" si="72">AQ30*100/$AW$5</f>
        <v>0</v>
      </c>
      <c r="AR31" s="183">
        <f t="shared" ref="AR31" si="73">AR30*100/$AY$5</f>
        <v>0</v>
      </c>
      <c r="AS31" s="183">
        <f t="shared" ref="AS31" si="74">AS30*100/$AU$5</f>
        <v>0</v>
      </c>
      <c r="AT31" s="183">
        <f t="shared" ref="AT31" si="75">AT30*100/$AW$5</f>
        <v>0</v>
      </c>
      <c r="AU31" s="183">
        <f t="shared" ref="AU31" si="76">AU30*100/$AY$5</f>
        <v>0</v>
      </c>
      <c r="AV31" s="183">
        <f t="shared" ref="AV31" si="77">AV30*100/$AU$5</f>
        <v>0</v>
      </c>
      <c r="AW31" s="183">
        <f t="shared" ref="AW31" si="78">AW30*100/$AW$5</f>
        <v>0</v>
      </c>
      <c r="AX31" s="183">
        <f t="shared" ref="AX31" si="79">AX30*100/$AY$5</f>
        <v>0</v>
      </c>
      <c r="AY31" s="184">
        <f>SUM(AO31,AR31,AU31,AX31)</f>
        <v>0</v>
      </c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</row>
    <row r="32" spans="1:152" s="12" customFormat="1" ht="38.25" customHeight="1">
      <c r="A32" s="154">
        <v>23</v>
      </c>
      <c r="B32" s="155" t="str">
        <f>GI!$H$24</f>
        <v xml:space="preserve">Kaleab Haile Kahsay </v>
      </c>
      <c r="C32" s="235"/>
      <c r="D32" s="235"/>
      <c r="E32" s="168">
        <v>74</v>
      </c>
      <c r="F32" s="338" t="str">
        <f>IF(E32&gt;100,"SKURRR~!!", IF(A32&gt;GI!$M$2," ", IF($D$6="-", " ", IF(ISBLANK(E32),"FALSE",""))))</f>
        <v/>
      </c>
      <c r="G32" s="339"/>
      <c r="H32"/>
      <c r="I32" s="154">
        <v>23</v>
      </c>
      <c r="J32" s="155" t="str">
        <f>GI!$H$24</f>
        <v xml:space="preserve">Kaleab Haile Kahsay </v>
      </c>
      <c r="K32" s="235"/>
      <c r="L32" s="235"/>
      <c r="M32" s="168"/>
      <c r="N32" s="338" t="str">
        <f>IF(M32&gt;100,"SKURRR~!!", IF(I32&gt;GI!$M$2," ", IF($L$6="-", " ", IF(ISBLANK(M32),"FALSE",""))))</f>
        <v>FALSE</v>
      </c>
      <c r="O32" s="339"/>
      <c r="P32"/>
      <c r="Q32"/>
      <c r="R32" s="131">
        <f t="shared" si="11"/>
        <v>74</v>
      </c>
      <c r="S32" s="125">
        <f t="shared" si="12"/>
        <v>0</v>
      </c>
      <c r="T32" s="126">
        <f t="shared" si="13"/>
        <v>37</v>
      </c>
      <c r="U32"/>
      <c r="V32" s="117">
        <v>25</v>
      </c>
      <c r="W32" s="118" t="str">
        <f>GI!$H$26</f>
        <v xml:space="preserve">Kidus Tadesse Yewegalet </v>
      </c>
      <c r="X32" s="117" t="str">
        <f>GI!$I$26</f>
        <v>M</v>
      </c>
      <c r="Y32" s="129">
        <f>$R$34</f>
        <v>59</v>
      </c>
      <c r="Z32" s="129">
        <f>$R$168</f>
        <v>60</v>
      </c>
      <c r="AA32" s="129">
        <f>$R$301</f>
        <v>74</v>
      </c>
      <c r="AB32" s="129">
        <f>$R$368</f>
        <v>72</v>
      </c>
      <c r="AC32" s="129">
        <f>$R$435</f>
        <v>53</v>
      </c>
      <c r="AD32" s="129">
        <f>$R$569</f>
        <v>82</v>
      </c>
      <c r="AE32" s="129">
        <f>$R$703</f>
        <v>76</v>
      </c>
      <c r="AF32" s="129">
        <f>$R$770</f>
        <v>0</v>
      </c>
      <c r="AG32" s="129">
        <f t="shared" si="0"/>
        <v>476</v>
      </c>
      <c r="AH32" s="129">
        <f t="shared" si="1"/>
        <v>68</v>
      </c>
      <c r="AI32" s="129">
        <f t="shared" si="14"/>
        <v>29</v>
      </c>
      <c r="AJ32" s="129" t="str">
        <f>IF(AH32&gt;=GI!$B$64, "PRO", "DET")</f>
        <v>PRO</v>
      </c>
      <c r="AK32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</row>
    <row r="33" spans="1:152" s="12" customFormat="1" ht="38.25" customHeight="1">
      <c r="A33" s="156">
        <v>24</v>
      </c>
      <c r="B33" s="157" t="str">
        <f>GI!$H$25</f>
        <v xml:space="preserve">Kalkidan Haile Berhe </v>
      </c>
      <c r="C33" s="235"/>
      <c r="D33" s="235"/>
      <c r="E33" s="168">
        <v>71</v>
      </c>
      <c r="F33" s="338" t="str">
        <f>IF(E33&gt;100,"SKURRR~!!", IF(A33&gt;GI!$M$2," ", IF($D$6="-", " ", IF(ISBLANK(E33),"FALSE",""))))</f>
        <v/>
      </c>
      <c r="G33" s="339"/>
      <c r="H33"/>
      <c r="I33" s="156">
        <v>24</v>
      </c>
      <c r="J33" s="157" t="str">
        <f>GI!$H$25</f>
        <v xml:space="preserve">Kalkidan Haile Berhe </v>
      </c>
      <c r="K33" s="235"/>
      <c r="L33" s="235"/>
      <c r="M33" s="168"/>
      <c r="N33" s="338" t="str">
        <f>IF(M33&gt;100,"SKURRR~!!", IF(I33&gt;GI!$M$2," ", IF($L$6="-", " ", IF(ISBLANK(M33),"FALSE",""))))</f>
        <v>FALSE</v>
      </c>
      <c r="O33" s="339"/>
      <c r="P33"/>
      <c r="Q33"/>
      <c r="R33" s="131">
        <f t="shared" si="11"/>
        <v>71</v>
      </c>
      <c r="S33" s="125">
        <f t="shared" si="12"/>
        <v>0</v>
      </c>
      <c r="T33" s="126">
        <f t="shared" si="13"/>
        <v>35.5</v>
      </c>
      <c r="U33"/>
      <c r="V33" s="119">
        <v>26</v>
      </c>
      <c r="W33" s="120" t="str">
        <f>GI!$H$27</f>
        <v xml:space="preserve">Lidiya Mulu Gebreegzabher </v>
      </c>
      <c r="X33" s="119" t="str">
        <f>GI!$I$27</f>
        <v>F</v>
      </c>
      <c r="Y33" s="132">
        <f>$R$35</f>
        <v>49</v>
      </c>
      <c r="Z33" s="132">
        <f>$R$169</f>
        <v>58</v>
      </c>
      <c r="AA33" s="132">
        <f>$R$302</f>
        <v>63</v>
      </c>
      <c r="AB33" s="132">
        <f>$R$369</f>
        <v>61</v>
      </c>
      <c r="AC33" s="132">
        <f>$R$436</f>
        <v>49</v>
      </c>
      <c r="AD33" s="132">
        <f>$R$570</f>
        <v>73</v>
      </c>
      <c r="AE33" s="132">
        <f>$R$704</f>
        <v>74</v>
      </c>
      <c r="AF33" s="132">
        <f>$R$771</f>
        <v>0</v>
      </c>
      <c r="AG33" s="129">
        <f t="shared" si="0"/>
        <v>427</v>
      </c>
      <c r="AH33" s="129">
        <f t="shared" si="1"/>
        <v>61</v>
      </c>
      <c r="AI33" s="132">
        <f t="shared" si="14"/>
        <v>40</v>
      </c>
      <c r="AJ33" s="132" t="str">
        <f>IF(AH33&gt;=GI!$B$64, "PRO", "DET")</f>
        <v>PRO</v>
      </c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</row>
    <row r="34" spans="1:152" s="12" customFormat="1" ht="38.25" customHeight="1">
      <c r="A34" s="154">
        <v>25</v>
      </c>
      <c r="B34" s="155" t="str">
        <f>GI!$H$26</f>
        <v xml:space="preserve">Kidus Tadesse Yewegalet </v>
      </c>
      <c r="C34" s="235"/>
      <c r="D34" s="235"/>
      <c r="E34" s="168">
        <v>59</v>
      </c>
      <c r="F34" s="338" t="str">
        <f>IF(E34&gt;100,"SKURRR~!!", IF(A34&gt;GI!$M$2," ", IF($D$6="-", " ", IF(ISBLANK(E34),"FALSE",""))))</f>
        <v/>
      </c>
      <c r="G34" s="339"/>
      <c r="H34"/>
      <c r="I34" s="154">
        <v>25</v>
      </c>
      <c r="J34" s="155" t="str">
        <f>GI!$H$26</f>
        <v xml:space="preserve">Kidus Tadesse Yewegalet </v>
      </c>
      <c r="K34" s="235"/>
      <c r="L34" s="235"/>
      <c r="M34" s="168"/>
      <c r="N34" s="338" t="str">
        <f>IF(M34&gt;100,"SKURRR~!!", IF(I34&gt;GI!$M$2," ", IF($L$6="-", " ", IF(ISBLANK(M34),"FALSE",""))))</f>
        <v>FALSE</v>
      </c>
      <c r="O34" s="339"/>
      <c r="P34"/>
      <c r="Q34"/>
      <c r="R34" s="131">
        <f t="shared" si="11"/>
        <v>59</v>
      </c>
      <c r="S34" s="125">
        <f t="shared" si="12"/>
        <v>0</v>
      </c>
      <c r="T34" s="126">
        <f t="shared" si="13"/>
        <v>29.5</v>
      </c>
      <c r="U34"/>
      <c r="V34" s="117">
        <v>27</v>
      </c>
      <c r="W34" s="118" t="str">
        <f>GI!$H$28</f>
        <v xml:space="preserve">Menkem Solomon Yihdego </v>
      </c>
      <c r="X34" s="117" t="str">
        <f>GI!$I$28</f>
        <v>M</v>
      </c>
      <c r="Y34" s="129">
        <f>$R$36</f>
        <v>48</v>
      </c>
      <c r="Z34" s="129">
        <f>$R$170</f>
        <v>60</v>
      </c>
      <c r="AA34" s="129">
        <f>$R$303</f>
        <v>69</v>
      </c>
      <c r="AB34" s="129">
        <f>$R$370</f>
        <v>71</v>
      </c>
      <c r="AC34" s="129">
        <f>$R$437</f>
        <v>72</v>
      </c>
      <c r="AD34" s="129">
        <f>$R$571</f>
        <v>86</v>
      </c>
      <c r="AE34" s="129">
        <f>$R$705</f>
        <v>63</v>
      </c>
      <c r="AF34" s="129">
        <f>$R$772</f>
        <v>0</v>
      </c>
      <c r="AG34" s="129">
        <f t="shared" si="0"/>
        <v>469</v>
      </c>
      <c r="AH34" s="129">
        <f t="shared" si="1"/>
        <v>67</v>
      </c>
      <c r="AI34" s="129">
        <f t="shared" si="14"/>
        <v>32</v>
      </c>
      <c r="AJ34" s="129" t="str">
        <f>IF(AH34&gt;=GI!$B$64, "PRO", "DET")</f>
        <v>PRO</v>
      </c>
      <c r="AK34"/>
      <c r="AL34" s="335" t="str">
        <f>CONCATENATE(GI!$B$54," : ","AVERAGE")</f>
        <v>1st SEMESTER RESULT STATISTICS : AVERAGE</v>
      </c>
      <c r="AM34" s="335"/>
      <c r="AN34" s="335"/>
      <c r="AO34" s="335"/>
      <c r="AP34" s="335"/>
      <c r="AQ34" s="335"/>
      <c r="AR34" s="335"/>
      <c r="AS34" s="335"/>
      <c r="AT34" s="335"/>
      <c r="AU34" s="335"/>
      <c r="AV34" s="335"/>
      <c r="AW34" s="335"/>
      <c r="AX34" s="335"/>
      <c r="AY34" s="335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</row>
    <row r="35" spans="1:152" s="12" customFormat="1" ht="38.25" customHeight="1">
      <c r="A35" s="156">
        <v>26</v>
      </c>
      <c r="B35" s="157" t="str">
        <f>GI!$H$27</f>
        <v xml:space="preserve">Lidiya Mulu Gebreegzabher </v>
      </c>
      <c r="C35" s="235"/>
      <c r="D35" s="235"/>
      <c r="E35" s="168">
        <v>49</v>
      </c>
      <c r="F35" s="338" t="str">
        <f>IF(E35&gt;100,"SKURRR~!!", IF(A35&gt;GI!$M$2," ", IF($D$6="-", " ", IF(ISBLANK(E35),"FALSE",""))))</f>
        <v/>
      </c>
      <c r="G35" s="339"/>
      <c r="H35"/>
      <c r="I35" s="156">
        <v>26</v>
      </c>
      <c r="J35" s="157" t="str">
        <f>GI!$H$27</f>
        <v xml:space="preserve">Lidiya Mulu Gebreegzabher </v>
      </c>
      <c r="K35" s="235"/>
      <c r="L35" s="235"/>
      <c r="M35" s="168"/>
      <c r="N35" s="338" t="str">
        <f>IF(M35&gt;100,"SKURRR~!!", IF(I35&gt;GI!$M$2," ", IF($L$6="-", " ", IF(ISBLANK(M35),"FALSE",""))))</f>
        <v>FALSE</v>
      </c>
      <c r="O35" s="339"/>
      <c r="P35"/>
      <c r="Q35"/>
      <c r="R35" s="131">
        <f t="shared" si="11"/>
        <v>49</v>
      </c>
      <c r="S35" s="125">
        <f t="shared" si="12"/>
        <v>0</v>
      </c>
      <c r="T35" s="126">
        <f t="shared" si="13"/>
        <v>24.5</v>
      </c>
      <c r="U35"/>
      <c r="V35" s="119">
        <v>28</v>
      </c>
      <c r="W35" s="120" t="str">
        <f>GI!$H$29</f>
        <v xml:space="preserve">Mewael Semere Tewelde </v>
      </c>
      <c r="X35" s="119" t="str">
        <f>GI!$I$29</f>
        <v>M</v>
      </c>
      <c r="Y35" s="132">
        <f>$R$37</f>
        <v>77</v>
      </c>
      <c r="Z35" s="132">
        <f>$R$171</f>
        <v>57</v>
      </c>
      <c r="AA35" s="132">
        <f>$R$304</f>
        <v>80</v>
      </c>
      <c r="AB35" s="132">
        <f>$R$371</f>
        <v>71</v>
      </c>
      <c r="AC35" s="132">
        <f>$R$438</f>
        <v>65</v>
      </c>
      <c r="AD35" s="132">
        <f>$R$572</f>
        <v>88</v>
      </c>
      <c r="AE35" s="132">
        <f>$R$706</f>
        <v>73</v>
      </c>
      <c r="AF35" s="132">
        <f>$R$773</f>
        <v>0</v>
      </c>
      <c r="AG35" s="129">
        <f t="shared" si="0"/>
        <v>511</v>
      </c>
      <c r="AH35" s="129">
        <f t="shared" si="1"/>
        <v>73</v>
      </c>
      <c r="AI35" s="132">
        <f t="shared" si="14"/>
        <v>17</v>
      </c>
      <c r="AJ35" s="132" t="str">
        <f>IF(AH35&gt;=GI!$B$64, "PRO", "DET")</f>
        <v>PRO</v>
      </c>
      <c r="AK35"/>
      <c r="AL35" s="335"/>
      <c r="AM35" s="335"/>
      <c r="AN35" s="335"/>
      <c r="AO35" s="335"/>
      <c r="AP35" s="335"/>
      <c r="AQ35" s="335"/>
      <c r="AR35" s="335"/>
      <c r="AS35" s="335"/>
      <c r="AT35" s="335"/>
      <c r="AU35" s="335"/>
      <c r="AV35" s="335"/>
      <c r="AW35" s="335"/>
      <c r="AX35" s="335"/>
      <c r="AY35" s="3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</row>
    <row r="36" spans="1:152" s="12" customFormat="1" ht="38.25" customHeight="1">
      <c r="A36" s="154">
        <v>27</v>
      </c>
      <c r="B36" s="155" t="str">
        <f>GI!$H$28</f>
        <v xml:space="preserve">Menkem Solomon Yihdego </v>
      </c>
      <c r="C36" s="235"/>
      <c r="D36" s="235"/>
      <c r="E36" s="168">
        <v>48</v>
      </c>
      <c r="F36" s="338" t="str">
        <f>IF(E36&gt;100,"SKURRR~!!", IF(A36&gt;GI!$M$2," ", IF($D$6="-", " ", IF(ISBLANK(E36),"FALSE",""))))</f>
        <v/>
      </c>
      <c r="G36" s="339"/>
      <c r="H36"/>
      <c r="I36" s="154">
        <v>27</v>
      </c>
      <c r="J36" s="155" t="str">
        <f>GI!$H$28</f>
        <v xml:space="preserve">Menkem Solomon Yihdego </v>
      </c>
      <c r="K36" s="235"/>
      <c r="L36" s="235"/>
      <c r="M36" s="168"/>
      <c r="N36" s="338" t="str">
        <f>IF(M36&gt;100,"SKURRR~!!", IF(I36&gt;GI!$M$2," ", IF($L$6="-", " ", IF(ISBLANK(M36),"FALSE",""))))</f>
        <v>FALSE</v>
      </c>
      <c r="O36" s="339"/>
      <c r="P36"/>
      <c r="Q36"/>
      <c r="R36" s="131">
        <f t="shared" si="11"/>
        <v>48</v>
      </c>
      <c r="S36" s="125">
        <f t="shared" si="12"/>
        <v>0</v>
      </c>
      <c r="T36" s="126">
        <f t="shared" si="13"/>
        <v>24</v>
      </c>
      <c r="U36"/>
      <c r="V36" s="117">
        <v>29</v>
      </c>
      <c r="W36" s="118" t="str">
        <f>GI!$H$30</f>
        <v xml:space="preserve">Mikiyas Engida Mesfin </v>
      </c>
      <c r="X36" s="117" t="str">
        <f>GI!$I$30</f>
        <v>M</v>
      </c>
      <c r="Y36" s="129">
        <f>$R$38</f>
        <v>62</v>
      </c>
      <c r="Z36" s="129">
        <f>$R$172</f>
        <v>63</v>
      </c>
      <c r="AA36" s="129">
        <f>$R$305</f>
        <v>70</v>
      </c>
      <c r="AB36" s="129">
        <f>$R$372</f>
        <v>69</v>
      </c>
      <c r="AC36" s="129">
        <f>$R$439</f>
        <v>57</v>
      </c>
      <c r="AD36" s="129">
        <f>$R$573</f>
        <v>85</v>
      </c>
      <c r="AE36" s="129">
        <f>$R$707</f>
        <v>68</v>
      </c>
      <c r="AF36" s="129">
        <f>$R$774</f>
        <v>0</v>
      </c>
      <c r="AG36" s="129">
        <f t="shared" si="0"/>
        <v>474</v>
      </c>
      <c r="AH36" s="129">
        <f t="shared" si="1"/>
        <v>67.714285714285708</v>
      </c>
      <c r="AI36" s="129">
        <f t="shared" si="14"/>
        <v>30</v>
      </c>
      <c r="AJ36" s="129" t="str">
        <f>IF(AH36&gt;=GI!$B$64, "PRO", "DET")</f>
        <v>PRO</v>
      </c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</row>
    <row r="37" spans="1:152" s="12" customFormat="1" ht="38.25" customHeight="1">
      <c r="A37" s="156">
        <v>28</v>
      </c>
      <c r="B37" s="157" t="str">
        <f>GI!$H$29</f>
        <v xml:space="preserve">Mewael Semere Tewelde </v>
      </c>
      <c r="C37" s="235"/>
      <c r="D37" s="235"/>
      <c r="E37" s="168">
        <v>77</v>
      </c>
      <c r="F37" s="338" t="str">
        <f>IF(E37&gt;100,"SKURRR~!!", IF(A37&gt;GI!$M$2," ", IF($D$6="-", " ", IF(ISBLANK(E37),"FALSE",""))))</f>
        <v/>
      </c>
      <c r="G37" s="339"/>
      <c r="H37"/>
      <c r="I37" s="156">
        <v>28</v>
      </c>
      <c r="J37" s="157" t="str">
        <f>GI!$H$29</f>
        <v xml:space="preserve">Mewael Semere Tewelde </v>
      </c>
      <c r="K37" s="235"/>
      <c r="L37" s="235"/>
      <c r="M37" s="168"/>
      <c r="N37" s="338" t="str">
        <f>IF(M37&gt;100,"SKURRR~!!", IF(I37&gt;GI!$M$2," ", IF($L$6="-", " ", IF(ISBLANK(M37),"FALSE",""))))</f>
        <v>FALSE</v>
      </c>
      <c r="O37" s="339"/>
      <c r="P37"/>
      <c r="Q37"/>
      <c r="R37" s="131">
        <f t="shared" si="11"/>
        <v>77</v>
      </c>
      <c r="S37" s="125">
        <f t="shared" si="12"/>
        <v>0</v>
      </c>
      <c r="T37" s="126">
        <f t="shared" si="13"/>
        <v>38.5</v>
      </c>
      <c r="U37"/>
      <c r="V37" s="119">
        <v>30</v>
      </c>
      <c r="W37" s="120" t="str">
        <f>GI!$H$31</f>
        <v xml:space="preserve">Nahom Gobezay Beyene </v>
      </c>
      <c r="X37" s="119" t="str">
        <f>GI!$I$31</f>
        <v>M</v>
      </c>
      <c r="Y37" s="132">
        <f>$R$39</f>
        <v>85</v>
      </c>
      <c r="Z37" s="132">
        <f>$R$173</f>
        <v>90</v>
      </c>
      <c r="AA37" s="132">
        <f>$R$306</f>
        <v>98</v>
      </c>
      <c r="AB37" s="132">
        <f>$R$373</f>
        <v>96</v>
      </c>
      <c r="AC37" s="132">
        <f>$R$440</f>
        <v>91</v>
      </c>
      <c r="AD37" s="132">
        <f>$R$574</f>
        <v>97</v>
      </c>
      <c r="AE37" s="132">
        <f>$R$708</f>
        <v>86</v>
      </c>
      <c r="AF37" s="132">
        <f>$R$775</f>
        <v>0</v>
      </c>
      <c r="AG37" s="129">
        <f t="shared" si="0"/>
        <v>643</v>
      </c>
      <c r="AH37" s="129">
        <f t="shared" si="1"/>
        <v>91.857142857142861</v>
      </c>
      <c r="AI37" s="132">
        <f t="shared" si="14"/>
        <v>1</v>
      </c>
      <c r="AJ37" s="132" t="str">
        <f>IF(AH37&gt;=GI!$B$64, "PRO", "DET")</f>
        <v>PRO</v>
      </c>
      <c r="AK37"/>
      <c r="AL37"/>
      <c r="AM37" s="336" t="str">
        <f>$BA$6 &amp;" " &amp; $BC$6</f>
        <v>&gt;=1 &lt;55</v>
      </c>
      <c r="AN37" s="336"/>
      <c r="AO37" s="336"/>
      <c r="AP37" s="336" t="str">
        <f>$BA$7 &amp;" " &amp; $BC$7</f>
        <v>&gt;=55 &lt;75</v>
      </c>
      <c r="AQ37" s="336"/>
      <c r="AR37" s="336"/>
      <c r="AS37" s="336" t="str">
        <f>$BA$8 &amp;" " &amp; $BC$8</f>
        <v>&gt;=75 &lt;85</v>
      </c>
      <c r="AT37" s="336"/>
      <c r="AU37" s="336"/>
      <c r="AV37" s="336" t="str">
        <f>$BA$9 &amp;" " &amp; $BC$9</f>
        <v>&gt;=85 &lt;=100</v>
      </c>
      <c r="AW37" s="336"/>
      <c r="AX37" s="336"/>
      <c r="AY37" s="336" t="s">
        <v>118</v>
      </c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</row>
    <row r="38" spans="1:152" s="12" customFormat="1" ht="38.25" customHeight="1">
      <c r="A38" s="154">
        <v>29</v>
      </c>
      <c r="B38" s="155" t="str">
        <f>GI!$H$30</f>
        <v xml:space="preserve">Mikiyas Engida Mesfin </v>
      </c>
      <c r="C38" s="235"/>
      <c r="D38" s="235"/>
      <c r="E38" s="168">
        <v>62</v>
      </c>
      <c r="F38" s="338" t="str">
        <f>IF(E38&gt;100,"SKURRR~!!", IF(A38&gt;GI!$M$2," ", IF($D$6="-", " ", IF(ISBLANK(E38),"FALSE",""))))</f>
        <v/>
      </c>
      <c r="G38" s="339"/>
      <c r="H38"/>
      <c r="I38" s="154">
        <v>29</v>
      </c>
      <c r="J38" s="155" t="str">
        <f>GI!$H$30</f>
        <v xml:space="preserve">Mikiyas Engida Mesfin </v>
      </c>
      <c r="K38" s="235"/>
      <c r="L38" s="235"/>
      <c r="M38" s="168"/>
      <c r="N38" s="338" t="str">
        <f>IF(M38&gt;100,"SKURRR~!!", IF(I38&gt;GI!$M$2," ", IF($L$6="-", " ", IF(ISBLANK(M38),"FALSE",""))))</f>
        <v>FALSE</v>
      </c>
      <c r="O38" s="339"/>
      <c r="P38"/>
      <c r="Q38"/>
      <c r="R38" s="131">
        <f t="shared" si="11"/>
        <v>62</v>
      </c>
      <c r="S38" s="125">
        <f t="shared" si="12"/>
        <v>0</v>
      </c>
      <c r="T38" s="126">
        <f t="shared" si="13"/>
        <v>31</v>
      </c>
      <c r="U38"/>
      <c r="V38" s="117">
        <v>31</v>
      </c>
      <c r="W38" s="118" t="str">
        <f>GI!$H$32</f>
        <v xml:space="preserve">Nebyu Dawit Tadesse </v>
      </c>
      <c r="X38" s="117" t="str">
        <f>GI!$I$32</f>
        <v>M</v>
      </c>
      <c r="Y38" s="129">
        <f>$R$40</f>
        <v>84</v>
      </c>
      <c r="Z38" s="129">
        <f>$R$174</f>
        <v>61</v>
      </c>
      <c r="AA38" s="129">
        <f>$R$307</f>
        <v>92</v>
      </c>
      <c r="AB38" s="129">
        <f>$R$374</f>
        <v>84</v>
      </c>
      <c r="AC38" s="129">
        <f>$R$441</f>
        <v>77</v>
      </c>
      <c r="AD38" s="129">
        <f>$R$575</f>
        <v>93</v>
      </c>
      <c r="AE38" s="129">
        <f>$R$709</f>
        <v>72</v>
      </c>
      <c r="AF38" s="129">
        <f>$R$776</f>
        <v>0</v>
      </c>
      <c r="AG38" s="129">
        <f t="shared" si="0"/>
        <v>563</v>
      </c>
      <c r="AH38" s="129">
        <f t="shared" si="1"/>
        <v>80.428571428571431</v>
      </c>
      <c r="AI38" s="129">
        <f t="shared" si="14"/>
        <v>5</v>
      </c>
      <c r="AJ38" s="129" t="str">
        <f>IF(AH38&gt;=GI!$B$64, "PRO", "DET")</f>
        <v>PRO</v>
      </c>
      <c r="AK38"/>
      <c r="AL38"/>
      <c r="AM38" s="177" t="s">
        <v>64</v>
      </c>
      <c r="AN38" s="177" t="s">
        <v>7</v>
      </c>
      <c r="AO38" s="177" t="s">
        <v>75</v>
      </c>
      <c r="AP38" s="177" t="s">
        <v>64</v>
      </c>
      <c r="AQ38" s="177" t="s">
        <v>7</v>
      </c>
      <c r="AR38" s="177" t="s">
        <v>75</v>
      </c>
      <c r="AS38" s="177" t="s">
        <v>64</v>
      </c>
      <c r="AT38" s="177" t="s">
        <v>7</v>
      </c>
      <c r="AU38" s="177" t="s">
        <v>75</v>
      </c>
      <c r="AV38" s="177" t="s">
        <v>64</v>
      </c>
      <c r="AW38" s="177" t="s">
        <v>7</v>
      </c>
      <c r="AX38" s="177" t="s">
        <v>75</v>
      </c>
      <c r="AY38" s="336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</row>
    <row r="39" spans="1:152" s="12" customFormat="1" ht="38.25" customHeight="1">
      <c r="A39" s="156">
        <v>30</v>
      </c>
      <c r="B39" s="157" t="str">
        <f>GI!$H$31</f>
        <v xml:space="preserve">Nahom Gobezay Beyene </v>
      </c>
      <c r="C39" s="235"/>
      <c r="D39" s="235"/>
      <c r="E39" s="168">
        <v>85</v>
      </c>
      <c r="F39" s="338" t="str">
        <f>IF(E39&gt;100,"SKURRR~!!", IF(A39&gt;GI!$M$2," ", IF($D$6="-", " ", IF(ISBLANK(E39),"FALSE",""))))</f>
        <v/>
      </c>
      <c r="G39" s="339"/>
      <c r="H39"/>
      <c r="I39" s="156">
        <v>30</v>
      </c>
      <c r="J39" s="157" t="str">
        <f>GI!$H$31</f>
        <v xml:space="preserve">Nahom Gobezay Beyene </v>
      </c>
      <c r="K39" s="235"/>
      <c r="L39" s="235"/>
      <c r="M39" s="168"/>
      <c r="N39" s="338" t="str">
        <f>IF(M39&gt;100,"SKURRR~!!", IF(I39&gt;GI!$M$2," ", IF($L$6="-", " ", IF(ISBLANK(M39),"FALSE",""))))</f>
        <v>FALSE</v>
      </c>
      <c r="O39" s="339"/>
      <c r="P39"/>
      <c r="Q39"/>
      <c r="R39" s="131">
        <f t="shared" si="11"/>
        <v>85</v>
      </c>
      <c r="S39" s="125">
        <f t="shared" si="12"/>
        <v>0</v>
      </c>
      <c r="T39" s="126">
        <f t="shared" si="13"/>
        <v>42.5</v>
      </c>
      <c r="U39"/>
      <c r="V39" s="119">
        <v>32</v>
      </c>
      <c r="W39" s="120" t="str">
        <f>GI!$H$33</f>
        <v xml:space="preserve">Rahwa Luel Birhane </v>
      </c>
      <c r="X39" s="119" t="str">
        <f>GI!$I$33</f>
        <v>F</v>
      </c>
      <c r="Y39" s="132">
        <f>$R$41</f>
        <v>70</v>
      </c>
      <c r="Z39" s="132">
        <f>$R$175</f>
        <v>65</v>
      </c>
      <c r="AA39" s="132">
        <f>$R$308</f>
        <v>81</v>
      </c>
      <c r="AB39" s="132">
        <f>$R$375</f>
        <v>94</v>
      </c>
      <c r="AC39" s="132">
        <f>$R$442</f>
        <v>78</v>
      </c>
      <c r="AD39" s="132">
        <f>$R$576</f>
        <v>88</v>
      </c>
      <c r="AE39" s="132">
        <f>$R$710</f>
        <v>79</v>
      </c>
      <c r="AF39" s="132">
        <f>$R$777</f>
        <v>0</v>
      </c>
      <c r="AG39" s="129">
        <f t="shared" si="0"/>
        <v>555</v>
      </c>
      <c r="AH39" s="129">
        <f t="shared" si="1"/>
        <v>79.285714285714292</v>
      </c>
      <c r="AI39" s="132">
        <f t="shared" si="14"/>
        <v>7</v>
      </c>
      <c r="AJ39" s="132" t="str">
        <f>IF(AH39&gt;=GI!$B$64, "PRO", "DET")</f>
        <v>PRO</v>
      </c>
      <c r="AK39"/>
      <c r="AL39"/>
      <c r="AM39" s="132">
        <f>COUNTIFS(_1Q_AVERAGE, $BA$6, _1Q_AVERAGE, $BC$6, _1Q_SEX, "M")</f>
        <v>0</v>
      </c>
      <c r="AN39" s="132">
        <f>COUNTIFS(_1Q_AVERAGE, $BA$6, _1Q_AVERAGE, $BC$6, _1Q_SEX, "F")</f>
        <v>0</v>
      </c>
      <c r="AO39" s="132">
        <f>SUM(AM39:AN39)</f>
        <v>0</v>
      </c>
      <c r="AP39" s="132">
        <f>COUNTIFS(_1Q_AVERAGE, $BA$7, _1Q_AVERAGE, $BC$7, _1Q_SEX, "M")</f>
        <v>20</v>
      </c>
      <c r="AQ39" s="132">
        <f>COUNTIFS(_1Q_AVERAGE, $BA$7, _1Q_AVERAGE, $BC$7, _1Q_SEX, "F")</f>
        <v>10</v>
      </c>
      <c r="AR39" s="132">
        <f>SUM(AP39:AQ39)</f>
        <v>30</v>
      </c>
      <c r="AS39" s="132">
        <f>COUNTIFS(_1Q_AVERAGE, $BA$8, _1Q_AVERAGE, $BC$8, _1Q_SEX, "M")</f>
        <v>5</v>
      </c>
      <c r="AT39" s="132">
        <f>COUNTIFS(_1Q_AVERAGE, $BA$8, _1Q_AVERAGE, $BC$8, _1Q_SEX, "F")</f>
        <v>5</v>
      </c>
      <c r="AU39" s="132">
        <f>SUM(AS39:AT39)</f>
        <v>10</v>
      </c>
      <c r="AV39" s="132">
        <f>COUNTIFS(_1Q_AVERAGE, $BA$9, _1Q_AVERAGE, $BC$9, _1Q_SEX, "M")</f>
        <v>1</v>
      </c>
      <c r="AW39" s="132">
        <f>COUNTIFS(_1Q_AVERAGE, $BA$9, _1Q_AVERAGE, $BC$9, _1Q_SEX, "F")</f>
        <v>2</v>
      </c>
      <c r="AX39" s="132">
        <f>SUM(AV39:AW39)</f>
        <v>3</v>
      </c>
      <c r="AY39" s="132">
        <f t="shared" ref="AY39" si="80">SUM(AO39,AR39,AU39,AX39)</f>
        <v>43</v>
      </c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</row>
    <row r="40" spans="1:152" s="12" customFormat="1" ht="38.25" customHeight="1">
      <c r="A40" s="154">
        <v>31</v>
      </c>
      <c r="B40" s="155" t="str">
        <f>GI!$H$32</f>
        <v xml:space="preserve">Nebyu Dawit Tadesse </v>
      </c>
      <c r="C40" s="235"/>
      <c r="D40" s="235"/>
      <c r="E40" s="168">
        <v>84</v>
      </c>
      <c r="F40" s="338" t="str">
        <f>IF(E40&gt;100,"SKURRR~!!", IF(A40&gt;GI!$M$2," ", IF($D$6="-", " ", IF(ISBLANK(E40),"FALSE",""))))</f>
        <v/>
      </c>
      <c r="G40" s="339"/>
      <c r="H40"/>
      <c r="I40" s="154">
        <v>31</v>
      </c>
      <c r="J40" s="155" t="str">
        <f>GI!$H$32</f>
        <v xml:space="preserve">Nebyu Dawit Tadesse </v>
      </c>
      <c r="K40" s="235"/>
      <c r="L40" s="235"/>
      <c r="M40" s="168"/>
      <c r="N40" s="338" t="str">
        <f>IF(M40&gt;100,"SKURRR~!!", IF(I40&gt;GI!$M$2," ", IF($L$6="-", " ", IF(ISBLANK(M40),"FALSE",""))))</f>
        <v>FALSE</v>
      </c>
      <c r="O40" s="339"/>
      <c r="P40"/>
      <c r="Q40"/>
      <c r="R40" s="131">
        <f t="shared" si="11"/>
        <v>84</v>
      </c>
      <c r="S40" s="125">
        <f t="shared" si="12"/>
        <v>0</v>
      </c>
      <c r="T40" s="126">
        <f t="shared" si="13"/>
        <v>42</v>
      </c>
      <c r="U40"/>
      <c r="V40" s="117">
        <v>33</v>
      </c>
      <c r="W40" s="118" t="str">
        <f>GI!$H$34</f>
        <v xml:space="preserve">Raniya Jemal Gidey </v>
      </c>
      <c r="X40" s="117" t="str">
        <f>GI!$I$34</f>
        <v>F</v>
      </c>
      <c r="Y40" s="129">
        <f>$R$42</f>
        <v>60</v>
      </c>
      <c r="Z40" s="129">
        <f>$R$176</f>
        <v>58</v>
      </c>
      <c r="AA40" s="129">
        <f>$R$309</f>
        <v>64</v>
      </c>
      <c r="AB40" s="129">
        <f>$R$376</f>
        <v>66</v>
      </c>
      <c r="AC40" s="129">
        <f>$R$443</f>
        <v>62</v>
      </c>
      <c r="AD40" s="129">
        <f>$R$577</f>
        <v>92</v>
      </c>
      <c r="AE40" s="129">
        <f>$R$711</f>
        <v>75</v>
      </c>
      <c r="AF40" s="129">
        <f>$R$778</f>
        <v>0</v>
      </c>
      <c r="AG40" s="129">
        <f t="shared" si="0"/>
        <v>477</v>
      </c>
      <c r="AH40" s="129">
        <f t="shared" si="1"/>
        <v>68.142857142857139</v>
      </c>
      <c r="AI40" s="129">
        <f t="shared" ref="AI40:AI56" si="81">RANK(AH40, _1Q_AVERAGE)</f>
        <v>28</v>
      </c>
      <c r="AJ40" s="129" t="str">
        <f>IF(AH40&gt;=GI!$B$64, "PRO", "DET")</f>
        <v>PRO</v>
      </c>
      <c r="AK40"/>
      <c r="AL40" s="178" t="s">
        <v>157</v>
      </c>
      <c r="AM40" s="181">
        <f>AM39*100/$AU$5</f>
        <v>0</v>
      </c>
      <c r="AN40" s="181">
        <f>AN39*100/$AW$5</f>
        <v>0</v>
      </c>
      <c r="AO40" s="181">
        <f>AO39*100/$AY$5</f>
        <v>0</v>
      </c>
      <c r="AP40" s="181">
        <f t="shared" ref="AP40" si="82">AP39*100/$AU$5</f>
        <v>76.92307692307692</v>
      </c>
      <c r="AQ40" s="181">
        <f t="shared" ref="AQ40" si="83">AQ39*100/$AW$5</f>
        <v>58.823529411764703</v>
      </c>
      <c r="AR40" s="181">
        <f t="shared" ref="AR40" si="84">AR39*100/$AY$5</f>
        <v>69.767441860465112</v>
      </c>
      <c r="AS40" s="181">
        <f t="shared" ref="AS40" si="85">AS39*100/$AU$5</f>
        <v>19.23076923076923</v>
      </c>
      <c r="AT40" s="181">
        <f t="shared" ref="AT40" si="86">AT39*100/$AW$5</f>
        <v>29.411764705882351</v>
      </c>
      <c r="AU40" s="181">
        <f t="shared" ref="AU40" si="87">AU39*100/$AY$5</f>
        <v>23.255813953488371</v>
      </c>
      <c r="AV40" s="181">
        <f t="shared" ref="AV40" si="88">AV39*100/$AU$5</f>
        <v>3.8461538461538463</v>
      </c>
      <c r="AW40" s="181">
        <f t="shared" ref="AW40" si="89">AW39*100/$AW$5</f>
        <v>11.764705882352942</v>
      </c>
      <c r="AX40" s="181">
        <f t="shared" ref="AX40" si="90">AX39*100/$AY$5</f>
        <v>6.9767441860465116</v>
      </c>
      <c r="AY40" s="129">
        <f>SUM(AO40,AR40,AU40,AX40)</f>
        <v>100</v>
      </c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</row>
    <row r="41" spans="1:152" s="12" customFormat="1" ht="38.25" customHeight="1">
      <c r="A41" s="156">
        <v>32</v>
      </c>
      <c r="B41" s="157" t="str">
        <f>GI!$H$33</f>
        <v xml:space="preserve">Rahwa Luel Birhane </v>
      </c>
      <c r="C41" s="235"/>
      <c r="D41" s="235"/>
      <c r="E41" s="168">
        <v>70</v>
      </c>
      <c r="F41" s="338" t="str">
        <f>IF(E41&gt;100,"SKURRR~!!", IF(A41&gt;GI!$M$2," ", IF($D$6="-", " ", IF(ISBLANK(E41),"FALSE",""))))</f>
        <v/>
      </c>
      <c r="G41" s="339"/>
      <c r="H41"/>
      <c r="I41" s="156">
        <v>32</v>
      </c>
      <c r="J41" s="157" t="str">
        <f>GI!$H$33</f>
        <v xml:space="preserve">Rahwa Luel Birhane </v>
      </c>
      <c r="K41" s="235"/>
      <c r="L41" s="235"/>
      <c r="M41" s="168"/>
      <c r="N41" s="338" t="str">
        <f>IF(M41&gt;100,"SKURRR~!!", IF(I41&gt;GI!$M$2," ", IF($L$6="-", " ", IF(ISBLANK(M41),"FALSE",""))))</f>
        <v>FALSE</v>
      </c>
      <c r="O41" s="339"/>
      <c r="P41"/>
      <c r="Q41"/>
      <c r="R41" s="131">
        <f t="shared" si="11"/>
        <v>70</v>
      </c>
      <c r="S41" s="125">
        <f t="shared" si="12"/>
        <v>0</v>
      </c>
      <c r="T41" s="126">
        <f t="shared" si="13"/>
        <v>35</v>
      </c>
      <c r="U41"/>
      <c r="V41" s="119">
        <v>34</v>
      </c>
      <c r="W41" s="120" t="str">
        <f>GI!$H$35</f>
        <v xml:space="preserve">Samrawit Weldeslassie Kidane </v>
      </c>
      <c r="X41" s="119" t="str">
        <f>GI!$I$35</f>
        <v>F</v>
      </c>
      <c r="Y41" s="132">
        <f>$R$43</f>
        <v>70</v>
      </c>
      <c r="Z41" s="132">
        <f>$R$177</f>
        <v>54</v>
      </c>
      <c r="AA41" s="132">
        <f>$R$310</f>
        <v>56</v>
      </c>
      <c r="AB41" s="132">
        <f>$R$377</f>
        <v>75</v>
      </c>
      <c r="AC41" s="132">
        <f>$R$444</f>
        <v>59</v>
      </c>
      <c r="AD41" s="132">
        <f>$R$578</f>
        <v>88</v>
      </c>
      <c r="AE41" s="132">
        <f>$R$712</f>
        <v>58</v>
      </c>
      <c r="AF41" s="132">
        <f>$R$779</f>
        <v>0</v>
      </c>
      <c r="AG41" s="129">
        <f t="shared" si="0"/>
        <v>460</v>
      </c>
      <c r="AH41" s="129">
        <f t="shared" si="1"/>
        <v>65.714285714285708</v>
      </c>
      <c r="AI41" s="132">
        <f t="shared" si="81"/>
        <v>34</v>
      </c>
      <c r="AJ41" s="132" t="str">
        <f>IF(AH41&gt;=GI!$B$64, "PRO", "DET")</f>
        <v>PRO</v>
      </c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</row>
    <row r="42" spans="1:152" s="12" customFormat="1" ht="38.25" customHeight="1">
      <c r="A42" s="154">
        <v>33</v>
      </c>
      <c r="B42" s="155" t="str">
        <f>GI!$H$34</f>
        <v xml:space="preserve">Raniya Jemal Gidey </v>
      </c>
      <c r="C42" s="235"/>
      <c r="D42" s="235"/>
      <c r="E42" s="168">
        <v>60</v>
      </c>
      <c r="F42" s="338" t="str">
        <f>IF(E42&gt;100,"SKURRR~!!", IF(A42&gt;GI!$M$2," ", IF($D$6="-", " ", IF(ISBLANK(E42),"FALSE",""))))</f>
        <v/>
      </c>
      <c r="G42" s="339"/>
      <c r="H42"/>
      <c r="I42" s="154">
        <v>33</v>
      </c>
      <c r="J42" s="155" t="str">
        <f>GI!$H$34</f>
        <v xml:space="preserve">Raniya Jemal Gidey </v>
      </c>
      <c r="K42" s="235"/>
      <c r="L42" s="235"/>
      <c r="M42" s="168"/>
      <c r="N42" s="338" t="str">
        <f>IF(M42&gt;100,"SKURRR~!!", IF(I42&gt;GI!$M$2," ", IF($L$6="-", " ", IF(ISBLANK(M42),"FALSE",""))))</f>
        <v>FALSE</v>
      </c>
      <c r="O42" s="339"/>
      <c r="P42"/>
      <c r="Q42"/>
      <c r="R42" s="131">
        <f t="shared" ref="R42:R64" si="91">E42</f>
        <v>60</v>
      </c>
      <c r="S42" s="125">
        <f t="shared" ref="S42:S64" si="92">M42</f>
        <v>0</v>
      </c>
      <c r="T42" s="126">
        <f t="shared" si="13"/>
        <v>30</v>
      </c>
      <c r="U42"/>
      <c r="V42" s="117">
        <v>35</v>
      </c>
      <c r="W42" s="118" t="str">
        <f>GI!$H$36</f>
        <v xml:space="preserve">Samson Tekle Belay </v>
      </c>
      <c r="X42" s="117" t="str">
        <f>GI!$I$36</f>
        <v>M</v>
      </c>
      <c r="Y42" s="129">
        <f>$R$44</f>
        <v>62</v>
      </c>
      <c r="Z42" s="129">
        <f>$R$178</f>
        <v>48</v>
      </c>
      <c r="AA42" s="129">
        <f>$R$311</f>
        <v>72</v>
      </c>
      <c r="AB42" s="129">
        <f>$R$378</f>
        <v>71</v>
      </c>
      <c r="AC42" s="129">
        <f>$R$445</f>
        <v>65</v>
      </c>
      <c r="AD42" s="129">
        <f>$R$579</f>
        <v>75</v>
      </c>
      <c r="AE42" s="129">
        <f>$R$713</f>
        <v>76</v>
      </c>
      <c r="AF42" s="129">
        <f>$R$780</f>
        <v>0</v>
      </c>
      <c r="AG42" s="129">
        <f t="shared" si="0"/>
        <v>469</v>
      </c>
      <c r="AH42" s="129">
        <f t="shared" si="1"/>
        <v>67</v>
      </c>
      <c r="AI42" s="129">
        <f t="shared" si="81"/>
        <v>32</v>
      </c>
      <c r="AJ42" s="129" t="str">
        <f>IF(AH42&gt;=GI!$B$64, "PRO", "DET")</f>
        <v>PRO</v>
      </c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</row>
    <row r="43" spans="1:152" s="12" customFormat="1" ht="38.25" customHeight="1">
      <c r="A43" s="156">
        <v>34</v>
      </c>
      <c r="B43" s="157" t="str">
        <f>GI!$H$35</f>
        <v xml:space="preserve">Samrawit Weldeslassie Kidane </v>
      </c>
      <c r="C43" s="235"/>
      <c r="D43" s="235"/>
      <c r="E43" s="168">
        <v>70</v>
      </c>
      <c r="F43" s="338" t="str">
        <f>IF(E43&gt;100,"SKURRR~!!", IF(A43&gt;GI!$M$2," ", IF($D$6="-", " ", IF(ISBLANK(E43),"FALSE",""))))</f>
        <v/>
      </c>
      <c r="G43" s="339"/>
      <c r="H43"/>
      <c r="I43" s="156">
        <v>34</v>
      </c>
      <c r="J43" s="157" t="str">
        <f>GI!$H$35</f>
        <v xml:space="preserve">Samrawit Weldeslassie Kidane </v>
      </c>
      <c r="K43" s="235"/>
      <c r="L43" s="235"/>
      <c r="M43" s="168"/>
      <c r="N43" s="338" t="str">
        <f>IF(M43&gt;100,"SKURRR~!!", IF(I43&gt;GI!$M$2," ", IF($L$6="-", " ", IF(ISBLANK(M43),"FALSE",""))))</f>
        <v>FALSE</v>
      </c>
      <c r="O43" s="339"/>
      <c r="P43"/>
      <c r="Q43"/>
      <c r="R43" s="131">
        <f t="shared" si="91"/>
        <v>70</v>
      </c>
      <c r="S43" s="125">
        <f t="shared" si="92"/>
        <v>0</v>
      </c>
      <c r="T43" s="126">
        <f t="shared" si="13"/>
        <v>35</v>
      </c>
      <c r="U43"/>
      <c r="V43" s="119">
        <v>36</v>
      </c>
      <c r="W43" s="120" t="str">
        <f>GI!$H$37</f>
        <v xml:space="preserve">Sinados Solomon Kiflehadera </v>
      </c>
      <c r="X43" s="119" t="str">
        <f>GI!$I$37</f>
        <v>M</v>
      </c>
      <c r="Y43" s="132">
        <f>$R$45</f>
        <v>68</v>
      </c>
      <c r="Z43" s="132">
        <f>$R$179</f>
        <v>49</v>
      </c>
      <c r="AA43" s="132">
        <f>$R$312</f>
        <v>66</v>
      </c>
      <c r="AB43" s="132">
        <f>$R$379</f>
        <v>68</v>
      </c>
      <c r="AC43" s="132">
        <f>$R$446</f>
        <v>59</v>
      </c>
      <c r="AD43" s="132">
        <f>$R$580</f>
        <v>58</v>
      </c>
      <c r="AE43" s="132">
        <f>$R$714</f>
        <v>70</v>
      </c>
      <c r="AF43" s="132">
        <f>$R$781</f>
        <v>0</v>
      </c>
      <c r="AG43" s="129">
        <f t="shared" si="0"/>
        <v>438</v>
      </c>
      <c r="AH43" s="129">
        <f t="shared" si="1"/>
        <v>62.571428571428569</v>
      </c>
      <c r="AI43" s="132">
        <f t="shared" si="81"/>
        <v>39</v>
      </c>
      <c r="AJ43" s="132" t="str">
        <f>IF(AH43&gt;=GI!$B$64, "PRO", "DET")</f>
        <v>PRO</v>
      </c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</row>
    <row r="44" spans="1:152" s="12" customFormat="1" ht="38.25" customHeight="1">
      <c r="A44" s="154">
        <v>35</v>
      </c>
      <c r="B44" s="155" t="str">
        <f>GI!$H$36</f>
        <v xml:space="preserve">Samson Tekle Belay </v>
      </c>
      <c r="C44" s="235"/>
      <c r="D44" s="235"/>
      <c r="E44" s="168">
        <v>62</v>
      </c>
      <c r="F44" s="338" t="str">
        <f>IF(E44&gt;100,"SKURRR~!!", IF(A44&gt;GI!$M$2," ", IF($D$6="-", " ", IF(ISBLANK(E44),"FALSE",""))))</f>
        <v/>
      </c>
      <c r="G44" s="339"/>
      <c r="H44"/>
      <c r="I44" s="154">
        <v>35</v>
      </c>
      <c r="J44" s="155" t="str">
        <f>GI!$H$36</f>
        <v xml:space="preserve">Samson Tekle Belay </v>
      </c>
      <c r="K44" s="235"/>
      <c r="L44" s="235"/>
      <c r="M44" s="168"/>
      <c r="N44" s="338" t="str">
        <f>IF(M44&gt;100,"SKURRR~!!", IF(I44&gt;GI!$M$2," ", IF($L$6="-", " ", IF(ISBLANK(M44),"FALSE",""))))</f>
        <v>FALSE</v>
      </c>
      <c r="O44" s="339"/>
      <c r="P44"/>
      <c r="Q44"/>
      <c r="R44" s="131">
        <f t="shared" si="91"/>
        <v>62</v>
      </c>
      <c r="S44" s="125">
        <f t="shared" si="92"/>
        <v>0</v>
      </c>
      <c r="T44" s="126">
        <f t="shared" si="13"/>
        <v>31</v>
      </c>
      <c r="U44"/>
      <c r="V44" s="117">
        <v>37</v>
      </c>
      <c r="W44" s="118" t="str">
        <f>GI!$H$38</f>
        <v xml:space="preserve">Yeabsira Rezene Gebrecherkos </v>
      </c>
      <c r="X44" s="117" t="str">
        <f>GI!$I$38</f>
        <v>M</v>
      </c>
      <c r="Y44" s="129">
        <f>$R$46</f>
        <v>75</v>
      </c>
      <c r="Z44" s="129">
        <f>$R$180</f>
        <v>63</v>
      </c>
      <c r="AA44" s="129">
        <f>$R$313</f>
        <v>69</v>
      </c>
      <c r="AB44" s="129">
        <f>$R$380</f>
        <v>68</v>
      </c>
      <c r="AC44" s="129">
        <f>$R$447</f>
        <v>67</v>
      </c>
      <c r="AD44" s="129">
        <f>$R$581</f>
        <v>82</v>
      </c>
      <c r="AE44" s="129">
        <f>$R$715</f>
        <v>74</v>
      </c>
      <c r="AF44" s="129">
        <f>$R$782</f>
        <v>0</v>
      </c>
      <c r="AG44" s="129">
        <f t="shared" si="0"/>
        <v>498</v>
      </c>
      <c r="AH44" s="129">
        <f t="shared" si="1"/>
        <v>71.142857142857139</v>
      </c>
      <c r="AI44" s="129">
        <f t="shared" si="81"/>
        <v>22</v>
      </c>
      <c r="AJ44" s="129" t="str">
        <f>IF(AH44&gt;=GI!$B$64, "PRO", "DET")</f>
        <v>PRO</v>
      </c>
      <c r="AK44"/>
      <c r="AL44" s="174"/>
      <c r="AM44" s="174"/>
      <c r="AN44" s="174"/>
      <c r="AO44" s="174"/>
      <c r="AP44" s="174"/>
      <c r="AQ44" s="174"/>
      <c r="AR44" s="174"/>
      <c r="AS44" s="174"/>
      <c r="AT44" s="174"/>
      <c r="AU44" s="174"/>
      <c r="AV44" s="174"/>
      <c r="AW44" s="174"/>
      <c r="AX44" s="174"/>
      <c r="AY44" s="17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</row>
    <row r="45" spans="1:152" s="12" customFormat="1" ht="38.25" customHeight="1">
      <c r="A45" s="156">
        <v>36</v>
      </c>
      <c r="B45" s="157" t="str">
        <f>GI!$H$37</f>
        <v xml:space="preserve">Sinados Solomon Kiflehadera </v>
      </c>
      <c r="C45" s="235"/>
      <c r="D45" s="235"/>
      <c r="E45" s="168">
        <v>68</v>
      </c>
      <c r="F45" s="338" t="str">
        <f>IF(E45&gt;100,"SKURRR~!!", IF(A45&gt;GI!$M$2," ", IF($D$6="-", " ", IF(ISBLANK(E45),"FALSE",""))))</f>
        <v/>
      </c>
      <c r="G45" s="339"/>
      <c r="H45"/>
      <c r="I45" s="156">
        <v>36</v>
      </c>
      <c r="J45" s="157" t="str">
        <f>GI!$H$37</f>
        <v xml:space="preserve">Sinados Solomon Kiflehadera </v>
      </c>
      <c r="K45" s="235"/>
      <c r="L45" s="235"/>
      <c r="M45" s="168"/>
      <c r="N45" s="338" t="str">
        <f>IF(M45&gt;100,"SKURRR~!!", IF(I45&gt;GI!$M$2," ", IF($L$6="-", " ", IF(ISBLANK(M45),"FALSE",""))))</f>
        <v>FALSE</v>
      </c>
      <c r="O45" s="339"/>
      <c r="P45"/>
      <c r="Q45"/>
      <c r="R45" s="131">
        <f t="shared" si="91"/>
        <v>68</v>
      </c>
      <c r="S45" s="125">
        <f t="shared" si="92"/>
        <v>0</v>
      </c>
      <c r="T45" s="126">
        <f t="shared" si="13"/>
        <v>34</v>
      </c>
      <c r="U45"/>
      <c r="V45" s="119">
        <v>38</v>
      </c>
      <c r="W45" s="120" t="str">
        <f>GI!$H$39</f>
        <v xml:space="preserve">Yohannes Gebregergis Weldegebriel </v>
      </c>
      <c r="X45" s="119" t="str">
        <f>GI!$I$39</f>
        <v>M</v>
      </c>
      <c r="Y45" s="132">
        <f>$R$47</f>
        <v>58</v>
      </c>
      <c r="Z45" s="132">
        <f>$R$181</f>
        <v>61</v>
      </c>
      <c r="AA45" s="132">
        <f>$R$314</f>
        <v>76</v>
      </c>
      <c r="AB45" s="132">
        <f>$R$381</f>
        <v>65</v>
      </c>
      <c r="AC45" s="132">
        <f>$R$448</f>
        <v>63</v>
      </c>
      <c r="AD45" s="132">
        <f>$R$582</f>
        <v>75</v>
      </c>
      <c r="AE45" s="132">
        <f>$R$716</f>
        <v>73</v>
      </c>
      <c r="AF45" s="132">
        <f>$R$783</f>
        <v>0</v>
      </c>
      <c r="AG45" s="129">
        <f t="shared" si="0"/>
        <v>471</v>
      </c>
      <c r="AH45" s="129">
        <f t="shared" si="1"/>
        <v>67.285714285714292</v>
      </c>
      <c r="AI45" s="132">
        <f t="shared" si="81"/>
        <v>31</v>
      </c>
      <c r="AJ45" s="132" t="str">
        <f>IF(AH45&gt;=GI!$B$64, "PRO", "DET")</f>
        <v>PRO</v>
      </c>
      <c r="AK45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4"/>
      <c r="AX45" s="174"/>
      <c r="AY45" s="174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</row>
    <row r="46" spans="1:152" s="13" customFormat="1" ht="38.25" customHeight="1">
      <c r="A46" s="154">
        <v>37</v>
      </c>
      <c r="B46" s="155" t="str">
        <f>GI!$H$38</f>
        <v xml:space="preserve">Yeabsira Rezene Gebrecherkos </v>
      </c>
      <c r="C46" s="235"/>
      <c r="D46" s="235"/>
      <c r="E46" s="168">
        <v>75</v>
      </c>
      <c r="F46" s="338" t="str">
        <f>IF(E46&gt;100,"SKURRR~!!", IF(A46&gt;GI!$M$2," ", IF($D$6="-", " ", IF(ISBLANK(E46),"FALSE",""))))</f>
        <v/>
      </c>
      <c r="G46" s="339"/>
      <c r="H46"/>
      <c r="I46" s="154">
        <v>37</v>
      </c>
      <c r="J46" s="155" t="str">
        <f>GI!$H$38</f>
        <v xml:space="preserve">Yeabsira Rezene Gebrecherkos </v>
      </c>
      <c r="K46" s="235"/>
      <c r="L46" s="235"/>
      <c r="M46" s="168"/>
      <c r="N46" s="338" t="str">
        <f>IF(M46&gt;100,"SKURRR~!!", IF(I46&gt;GI!$M$2," ", IF($L$6="-", " ", IF(ISBLANK(M46),"FALSE",""))))</f>
        <v>FALSE</v>
      </c>
      <c r="O46" s="339"/>
      <c r="P46"/>
      <c r="Q46"/>
      <c r="R46" s="131">
        <f t="shared" si="91"/>
        <v>75</v>
      </c>
      <c r="S46" s="125">
        <f t="shared" si="92"/>
        <v>0</v>
      </c>
      <c r="T46" s="126">
        <f t="shared" si="13"/>
        <v>37.5</v>
      </c>
      <c r="U46"/>
      <c r="V46" s="117">
        <v>39</v>
      </c>
      <c r="W46" s="118" t="str">
        <f>GI!$H$40</f>
        <v xml:space="preserve">Yohanns Gebremedhin Aregawi </v>
      </c>
      <c r="X46" s="117" t="str">
        <f>GI!$I$40</f>
        <v>M</v>
      </c>
      <c r="Y46" s="129">
        <f>$R$48</f>
        <v>64</v>
      </c>
      <c r="Z46" s="129">
        <f>$R$182</f>
        <v>64</v>
      </c>
      <c r="AA46" s="129">
        <f>$R$315</f>
        <v>73</v>
      </c>
      <c r="AB46" s="129">
        <f>$R$382</f>
        <v>72</v>
      </c>
      <c r="AC46" s="129">
        <f>$R$449</f>
        <v>56</v>
      </c>
      <c r="AD46" s="129">
        <f>$R$583</f>
        <v>88</v>
      </c>
      <c r="AE46" s="129">
        <f>$R$717</f>
        <v>82</v>
      </c>
      <c r="AF46" s="129">
        <f>$R$784</f>
        <v>0</v>
      </c>
      <c r="AG46" s="129">
        <f t="shared" si="0"/>
        <v>499</v>
      </c>
      <c r="AH46" s="129">
        <f t="shared" si="1"/>
        <v>71.285714285714292</v>
      </c>
      <c r="AI46" s="129">
        <f t="shared" si="81"/>
        <v>21</v>
      </c>
      <c r="AJ46" s="129" t="str">
        <f>IF(AH46&gt;=GI!$B$64, "PRO", "DET")</f>
        <v>PRO</v>
      </c>
      <c r="AK46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</row>
    <row r="47" spans="1:152" s="13" customFormat="1" ht="38.25" customHeight="1">
      <c r="A47" s="156">
        <v>38</v>
      </c>
      <c r="B47" s="157" t="str">
        <f>GI!$H$39</f>
        <v xml:space="preserve">Yohannes Gebregergis Weldegebriel </v>
      </c>
      <c r="C47" s="235"/>
      <c r="D47" s="235"/>
      <c r="E47" s="168">
        <v>58</v>
      </c>
      <c r="F47" s="338" t="str">
        <f>IF(E47&gt;100,"SKURRR~!!", IF(A47&gt;GI!$M$2," ", IF($D$6="-", " ", IF(ISBLANK(E47),"FALSE",""))))</f>
        <v/>
      </c>
      <c r="G47" s="339"/>
      <c r="H47"/>
      <c r="I47" s="156">
        <v>38</v>
      </c>
      <c r="J47" s="157" t="str">
        <f>GI!$H$39</f>
        <v xml:space="preserve">Yohannes Gebregergis Weldegebriel </v>
      </c>
      <c r="K47" s="235"/>
      <c r="L47" s="235"/>
      <c r="M47" s="168"/>
      <c r="N47" s="338" t="str">
        <f>IF(M47&gt;100,"SKURRR~!!", IF(I47&gt;GI!$M$2," ", IF($L$6="-", " ", IF(ISBLANK(M47),"FALSE",""))))</f>
        <v>FALSE</v>
      </c>
      <c r="O47" s="339"/>
      <c r="P47"/>
      <c r="Q47"/>
      <c r="R47" s="131">
        <f t="shared" si="91"/>
        <v>58</v>
      </c>
      <c r="S47" s="125">
        <f t="shared" si="92"/>
        <v>0</v>
      </c>
      <c r="T47" s="126">
        <f t="shared" si="13"/>
        <v>29</v>
      </c>
      <c r="U47"/>
      <c r="V47" s="119">
        <v>40</v>
      </c>
      <c r="W47" s="120" t="str">
        <f>GI!$H$41</f>
        <v xml:space="preserve">Yonatan Mulu Araya </v>
      </c>
      <c r="X47" s="119" t="str">
        <f>GI!$I$41</f>
        <v>M</v>
      </c>
      <c r="Y47" s="132">
        <f>$R$49</f>
        <v>68</v>
      </c>
      <c r="Z47" s="132">
        <f>$R$183</f>
        <v>59</v>
      </c>
      <c r="AA47" s="132">
        <f>$R$316</f>
        <v>82</v>
      </c>
      <c r="AB47" s="132">
        <f>$R$383</f>
        <v>65</v>
      </c>
      <c r="AC47" s="132">
        <f>$R$450</f>
        <v>56</v>
      </c>
      <c r="AD47" s="132">
        <f>$R$584</f>
        <v>88</v>
      </c>
      <c r="AE47" s="132">
        <f>$R$718</f>
        <v>63</v>
      </c>
      <c r="AF47" s="132">
        <f>$R$785</f>
        <v>0</v>
      </c>
      <c r="AG47" s="129">
        <f t="shared" si="0"/>
        <v>481</v>
      </c>
      <c r="AH47" s="129">
        <f t="shared" si="1"/>
        <v>68.714285714285708</v>
      </c>
      <c r="AI47" s="132">
        <f t="shared" si="81"/>
        <v>26</v>
      </c>
      <c r="AJ47" s="132" t="str">
        <f>IF(AH47&gt;=GI!$B$64, "PRO", "DET")</f>
        <v>PRO</v>
      </c>
      <c r="AK47"/>
      <c r="AL47" s="174"/>
      <c r="AM47" s="174"/>
      <c r="AN47" s="174"/>
      <c r="AO47" s="174"/>
      <c r="AP47" s="174"/>
      <c r="AQ47" s="174"/>
      <c r="AR47" s="174"/>
      <c r="AS47" s="174"/>
      <c r="AT47" s="174"/>
      <c r="AU47" s="174"/>
      <c r="AV47" s="174"/>
      <c r="AW47" s="174"/>
      <c r="AX47" s="174"/>
      <c r="AY47" s="174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</row>
    <row r="48" spans="1:152" s="13" customFormat="1" ht="38.25" customHeight="1">
      <c r="A48" s="154">
        <v>39</v>
      </c>
      <c r="B48" s="155" t="str">
        <f>GI!$H$40</f>
        <v xml:space="preserve">Yohanns Gebremedhin Aregawi </v>
      </c>
      <c r="C48" s="235"/>
      <c r="D48" s="235"/>
      <c r="E48" s="168">
        <v>64</v>
      </c>
      <c r="F48" s="338" t="str">
        <f>IF(E48&gt;100,"SKURRR~!!", IF(A48&gt;GI!$M$2," ", IF($D$6="-", " ", IF(ISBLANK(E48),"FALSE",""))))</f>
        <v/>
      </c>
      <c r="G48" s="339"/>
      <c r="H48"/>
      <c r="I48" s="154">
        <v>39</v>
      </c>
      <c r="J48" s="155" t="str">
        <f>GI!$H$40</f>
        <v xml:space="preserve">Yohanns Gebremedhin Aregawi </v>
      </c>
      <c r="K48" s="235"/>
      <c r="L48" s="235"/>
      <c r="M48" s="168"/>
      <c r="N48" s="338" t="str">
        <f>IF(M48&gt;100,"SKURRR~!!", IF(I48&gt;GI!$M$2," ", IF($L$6="-", " ", IF(ISBLANK(M48),"FALSE",""))))</f>
        <v>FALSE</v>
      </c>
      <c r="O48" s="339"/>
      <c r="P48"/>
      <c r="Q48"/>
      <c r="R48" s="131">
        <f t="shared" si="91"/>
        <v>64</v>
      </c>
      <c r="S48" s="125">
        <f t="shared" si="92"/>
        <v>0</v>
      </c>
      <c r="T48" s="126">
        <f t="shared" si="13"/>
        <v>32</v>
      </c>
      <c r="U48"/>
      <c r="V48" s="117">
        <v>41</v>
      </c>
      <c r="W48" s="118" t="str">
        <f>GI!$H$42</f>
        <v xml:space="preserve">Yordanos Weldeslassie Kidane </v>
      </c>
      <c r="X48" s="117" t="str">
        <f>GI!$I$42</f>
        <v>F</v>
      </c>
      <c r="Y48" s="129">
        <f>$R$50</f>
        <v>66</v>
      </c>
      <c r="Z48" s="129">
        <f>$R$184</f>
        <v>63</v>
      </c>
      <c r="AA48" s="129">
        <f>$R$317</f>
        <v>81</v>
      </c>
      <c r="AB48" s="129">
        <f>$R$384</f>
        <v>69</v>
      </c>
      <c r="AC48" s="129">
        <f>$R$451</f>
        <v>57</v>
      </c>
      <c r="AD48" s="129">
        <f>$R$585</f>
        <v>83</v>
      </c>
      <c r="AE48" s="129">
        <f>$R$719</f>
        <v>77</v>
      </c>
      <c r="AF48" s="129">
        <f>$R$786</f>
        <v>0</v>
      </c>
      <c r="AG48" s="129">
        <f t="shared" si="0"/>
        <v>496</v>
      </c>
      <c r="AH48" s="129">
        <f t="shared" si="1"/>
        <v>70.857142857142861</v>
      </c>
      <c r="AI48" s="129">
        <f t="shared" si="81"/>
        <v>23</v>
      </c>
      <c r="AJ48" s="129" t="str">
        <f>IF(AH48&gt;=GI!$B$64, "PRO", "DET")</f>
        <v>PRO</v>
      </c>
      <c r="AK48"/>
      <c r="AL48" s="174"/>
      <c r="AM48" s="174"/>
      <c r="AN48" s="174"/>
      <c r="AO48" s="174"/>
      <c r="AP48" s="174"/>
      <c r="AQ48" s="174"/>
      <c r="AR48" s="174"/>
      <c r="AS48" s="174"/>
      <c r="AT48" s="174"/>
      <c r="AU48" s="174"/>
      <c r="AV48" s="174"/>
      <c r="AW48" s="174"/>
      <c r="AX48" s="174"/>
      <c r="AY48" s="174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</row>
    <row r="49" spans="1:152" s="13" customFormat="1" ht="38.25" customHeight="1">
      <c r="A49" s="156">
        <v>40</v>
      </c>
      <c r="B49" s="157" t="str">
        <f>GI!$H$41</f>
        <v xml:space="preserve">Yonatan Mulu Araya </v>
      </c>
      <c r="C49" s="235"/>
      <c r="D49" s="235"/>
      <c r="E49" s="168">
        <v>68</v>
      </c>
      <c r="F49" s="338" t="str">
        <f>IF(E49&gt;100,"SKURRR~!!", IF(A49&gt;GI!$M$2," ", IF($D$6="-", " ", IF(ISBLANK(E49),"FALSE",""))))</f>
        <v/>
      </c>
      <c r="G49" s="339"/>
      <c r="H49"/>
      <c r="I49" s="156">
        <v>40</v>
      </c>
      <c r="J49" s="157" t="str">
        <f>GI!$H$41</f>
        <v xml:space="preserve">Yonatan Mulu Araya </v>
      </c>
      <c r="K49" s="235"/>
      <c r="L49" s="235"/>
      <c r="M49" s="168"/>
      <c r="N49" s="338" t="str">
        <f>IF(M49&gt;100,"SKURRR~!!", IF(I49&gt;GI!$M$2," ", IF($L$6="-", " ", IF(ISBLANK(M49),"FALSE",""))))</f>
        <v>FALSE</v>
      </c>
      <c r="O49" s="339"/>
      <c r="P49"/>
      <c r="Q49"/>
      <c r="R49" s="131">
        <f t="shared" si="91"/>
        <v>68</v>
      </c>
      <c r="S49" s="125">
        <f t="shared" si="92"/>
        <v>0</v>
      </c>
      <c r="T49" s="126">
        <f t="shared" si="13"/>
        <v>34</v>
      </c>
      <c r="U49"/>
      <c r="V49" s="119">
        <v>42</v>
      </c>
      <c r="W49" s="120" t="str">
        <f>GI!$H$43</f>
        <v xml:space="preserve">Yosef Mesfin Hailemicheal </v>
      </c>
      <c r="X49" s="119" t="str">
        <f>GI!$I$43</f>
        <v>M</v>
      </c>
      <c r="Y49" s="132">
        <f>$R$51</f>
        <v>55</v>
      </c>
      <c r="Z49" s="132">
        <f>$R$185</f>
        <v>46</v>
      </c>
      <c r="AA49" s="132">
        <f>$R$318</f>
        <v>74</v>
      </c>
      <c r="AB49" s="132">
        <f>$R$385</f>
        <v>61</v>
      </c>
      <c r="AC49" s="132">
        <f>$R$452</f>
        <v>57</v>
      </c>
      <c r="AD49" s="132">
        <f>$R$586</f>
        <v>82</v>
      </c>
      <c r="AE49" s="132">
        <f>$R$720</f>
        <v>78</v>
      </c>
      <c r="AF49" s="132">
        <f>$R$787</f>
        <v>0</v>
      </c>
      <c r="AG49" s="129">
        <f t="shared" si="0"/>
        <v>453</v>
      </c>
      <c r="AH49" s="129">
        <f t="shared" si="1"/>
        <v>64.714285714285708</v>
      </c>
      <c r="AI49" s="132">
        <f t="shared" si="81"/>
        <v>37</v>
      </c>
      <c r="AJ49" s="132" t="str">
        <f>IF(AH49&gt;=GI!$B$64, "PRO", "DET")</f>
        <v>PRO</v>
      </c>
      <c r="AK49"/>
      <c r="AL49" s="174"/>
      <c r="AM49" s="174"/>
      <c r="AN49" s="174"/>
      <c r="AO49" s="174"/>
      <c r="AP49" s="174"/>
      <c r="AQ49" s="174"/>
      <c r="AR49" s="174"/>
      <c r="AS49" s="174"/>
      <c r="AT49" s="174"/>
      <c r="AU49" s="174"/>
      <c r="AV49" s="174"/>
      <c r="AW49" s="174"/>
      <c r="AX49" s="174"/>
      <c r="AY49" s="174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</row>
    <row r="50" spans="1:152" s="13" customFormat="1" ht="38.25" customHeight="1">
      <c r="A50" s="154">
        <v>41</v>
      </c>
      <c r="B50" s="155" t="str">
        <f>GI!$H$42</f>
        <v xml:space="preserve">Yordanos Weldeslassie Kidane </v>
      </c>
      <c r="C50" s="235"/>
      <c r="D50" s="235"/>
      <c r="E50" s="168">
        <v>66</v>
      </c>
      <c r="F50" s="338" t="str">
        <f>IF(E50&gt;100,"SKURRR~!!", IF(A50&gt;GI!$M$2," ", IF($D$6="-", " ", IF(ISBLANK(E50),"FALSE",""))))</f>
        <v/>
      </c>
      <c r="G50" s="339"/>
      <c r="H50"/>
      <c r="I50" s="154">
        <v>41</v>
      </c>
      <c r="J50" s="155" t="str">
        <f>GI!$H$42</f>
        <v xml:space="preserve">Yordanos Weldeslassie Kidane </v>
      </c>
      <c r="K50" s="235"/>
      <c r="L50" s="235"/>
      <c r="M50" s="168"/>
      <c r="N50" s="338" t="str">
        <f>IF(M50&gt;100,"SKURRR~!!", IF(I50&gt;GI!$M$2," ", IF($L$6="-", " ", IF(ISBLANK(M50),"FALSE",""))))</f>
        <v>FALSE</v>
      </c>
      <c r="O50" s="339"/>
      <c r="P50"/>
      <c r="Q50"/>
      <c r="R50" s="131">
        <f t="shared" si="91"/>
        <v>66</v>
      </c>
      <c r="S50" s="125">
        <f t="shared" si="92"/>
        <v>0</v>
      </c>
      <c r="T50" s="126">
        <f t="shared" si="13"/>
        <v>33</v>
      </c>
      <c r="U50"/>
      <c r="V50" s="117">
        <v>43</v>
      </c>
      <c r="W50" s="118" t="str">
        <f>GI!$H$44</f>
        <v xml:space="preserve">Yudana Dawit Tsegay </v>
      </c>
      <c r="X50" s="117" t="str">
        <f>GI!$I$44</f>
        <v>F</v>
      </c>
      <c r="Y50" s="129">
        <f>$R$52</f>
        <v>67</v>
      </c>
      <c r="Z50" s="129">
        <f>$R$186</f>
        <v>60</v>
      </c>
      <c r="AA50" s="129">
        <f>$R$319</f>
        <v>83</v>
      </c>
      <c r="AB50" s="129">
        <f>$R$386</f>
        <v>72</v>
      </c>
      <c r="AC50" s="129">
        <f>$R$453</f>
        <v>71</v>
      </c>
      <c r="AD50" s="129">
        <f>$R$587</f>
        <v>87</v>
      </c>
      <c r="AE50" s="129">
        <f>$R$721</f>
        <v>82</v>
      </c>
      <c r="AF50" s="129">
        <f>$R$788</f>
        <v>0</v>
      </c>
      <c r="AG50" s="129">
        <f t="shared" si="0"/>
        <v>522</v>
      </c>
      <c r="AH50" s="129">
        <f t="shared" si="1"/>
        <v>74.571428571428569</v>
      </c>
      <c r="AI50" s="129">
        <f t="shared" si="81"/>
        <v>14</v>
      </c>
      <c r="AJ50" s="129" t="str">
        <f>IF(AH50&gt;=GI!$B$64, "PRO", "DET")</f>
        <v>PRO</v>
      </c>
      <c r="AK50"/>
      <c r="AL50" s="174"/>
      <c r="AM50" s="174"/>
      <c r="AN50" s="174"/>
      <c r="AO50" s="174"/>
      <c r="AP50" s="174"/>
      <c r="AQ50" s="174"/>
      <c r="AR50" s="174"/>
      <c r="AS50" s="174"/>
      <c r="AT50" s="174"/>
      <c r="AU50" s="174"/>
      <c r="AV50" s="174"/>
      <c r="AW50" s="174"/>
      <c r="AX50" s="174"/>
      <c r="AY50" s="174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</row>
    <row r="51" spans="1:152" s="13" customFormat="1" ht="38.25" customHeight="1">
      <c r="A51" s="156">
        <v>42</v>
      </c>
      <c r="B51" s="157" t="str">
        <f>GI!$H$43</f>
        <v xml:space="preserve">Yosef Mesfin Hailemicheal </v>
      </c>
      <c r="C51" s="235"/>
      <c r="D51" s="235"/>
      <c r="E51" s="168">
        <v>55</v>
      </c>
      <c r="F51" s="338" t="str">
        <f>IF(E51&gt;100,"SKURRR~!!", IF(A51&gt;GI!$M$2," ", IF($D$6="-", " ", IF(ISBLANK(E51),"FALSE",""))))</f>
        <v/>
      </c>
      <c r="G51" s="339"/>
      <c r="H51"/>
      <c r="I51" s="156">
        <v>42</v>
      </c>
      <c r="J51" s="157" t="str">
        <f>GI!$H$43</f>
        <v xml:space="preserve">Yosef Mesfin Hailemicheal </v>
      </c>
      <c r="K51" s="235"/>
      <c r="L51" s="235"/>
      <c r="M51" s="168"/>
      <c r="N51" s="338" t="str">
        <f>IF(M51&gt;100,"SKURRR~!!", IF(I51&gt;GI!$M$2," ", IF($L$6="-", " ", IF(ISBLANK(M51),"FALSE",""))))</f>
        <v>FALSE</v>
      </c>
      <c r="O51" s="339"/>
      <c r="P51"/>
      <c r="Q51"/>
      <c r="R51" s="131">
        <f t="shared" si="91"/>
        <v>55</v>
      </c>
      <c r="S51" s="125">
        <f t="shared" si="92"/>
        <v>0</v>
      </c>
      <c r="T51" s="126">
        <f t="shared" si="13"/>
        <v>27.5</v>
      </c>
      <c r="U51"/>
      <c r="V51" s="119">
        <v>44</v>
      </c>
      <c r="W51" s="120">
        <f>GI!$H$45</f>
        <v>0</v>
      </c>
      <c r="X51" s="119">
        <f>GI!$I$45</f>
        <v>0</v>
      </c>
      <c r="Y51" s="132">
        <f>$R$53</f>
        <v>0</v>
      </c>
      <c r="Z51" s="132">
        <f>$R$187</f>
        <v>0</v>
      </c>
      <c r="AA51" s="132">
        <f>$R$320</f>
        <v>0</v>
      </c>
      <c r="AB51" s="132">
        <f>$R$387</f>
        <v>0</v>
      </c>
      <c r="AC51" s="132">
        <f>$R$454</f>
        <v>0</v>
      </c>
      <c r="AD51" s="132">
        <f>$R$588</f>
        <v>0</v>
      </c>
      <c r="AE51" s="132">
        <f>$R$722</f>
        <v>0</v>
      </c>
      <c r="AF51" s="132">
        <f>$R$789</f>
        <v>0</v>
      </c>
      <c r="AG51" s="129">
        <f t="shared" si="0"/>
        <v>0</v>
      </c>
      <c r="AH51" s="129">
        <f t="shared" si="1"/>
        <v>0</v>
      </c>
      <c r="AI51" s="132">
        <f t="shared" si="81"/>
        <v>44</v>
      </c>
      <c r="AJ51" s="132" t="str">
        <f>IF(AH51&gt;=GI!$B$64, "PRO", "DET")</f>
        <v>DET</v>
      </c>
      <c r="AK51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4"/>
      <c r="AX51" s="174"/>
      <c r="AY51" s="174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</row>
    <row r="52" spans="1:152" s="13" customFormat="1" ht="38.25" customHeight="1">
      <c r="A52" s="154">
        <v>43</v>
      </c>
      <c r="B52" s="155" t="str">
        <f>GI!$H$44</f>
        <v xml:space="preserve">Yudana Dawit Tsegay </v>
      </c>
      <c r="C52" s="235"/>
      <c r="D52" s="235"/>
      <c r="E52" s="169">
        <v>67</v>
      </c>
      <c r="F52" s="338" t="str">
        <f>IF(E52&gt;100,"SKURRR~!!", IF(A52&gt;GI!$M$2," ", IF($D$6="-", " ", IF(ISBLANK(E52),"FALSE",""))))</f>
        <v/>
      </c>
      <c r="G52" s="339"/>
      <c r="H52"/>
      <c r="I52" s="154">
        <v>43</v>
      </c>
      <c r="J52" s="155" t="str">
        <f>GI!$H$44</f>
        <v xml:space="preserve">Yudana Dawit Tsegay </v>
      </c>
      <c r="K52" s="235"/>
      <c r="L52" s="235"/>
      <c r="M52" s="169"/>
      <c r="N52" s="338" t="str">
        <f>IF(M52&gt;100,"SKURRR~!!", IF(I52&gt;GI!$M$2," ", IF($L$6="-", " ", IF(ISBLANK(M52),"FALSE",""))))</f>
        <v>FALSE</v>
      </c>
      <c r="O52" s="339"/>
      <c r="P52"/>
      <c r="Q52"/>
      <c r="R52" s="131">
        <f t="shared" si="91"/>
        <v>67</v>
      </c>
      <c r="S52" s="125">
        <f t="shared" si="92"/>
        <v>0</v>
      </c>
      <c r="T52" s="126">
        <f t="shared" si="13"/>
        <v>33.5</v>
      </c>
      <c r="U52"/>
      <c r="V52" s="117">
        <v>45</v>
      </c>
      <c r="W52" s="118">
        <f>GI!$H$46</f>
        <v>0</v>
      </c>
      <c r="X52" s="117">
        <f>GI!$I$46</f>
        <v>0</v>
      </c>
      <c r="Y52" s="129">
        <f>$R$54</f>
        <v>0</v>
      </c>
      <c r="Z52" s="129">
        <f>$R$188</f>
        <v>0</v>
      </c>
      <c r="AA52" s="129">
        <f>$R$321</f>
        <v>0</v>
      </c>
      <c r="AB52" s="129">
        <f>$R$388</f>
        <v>0</v>
      </c>
      <c r="AC52" s="129">
        <f>$R$455</f>
        <v>0</v>
      </c>
      <c r="AD52" s="129">
        <f>$R$589</f>
        <v>0</v>
      </c>
      <c r="AE52" s="129">
        <f>$R$723</f>
        <v>0</v>
      </c>
      <c r="AF52" s="129">
        <f>$R$790</f>
        <v>0</v>
      </c>
      <c r="AG52" s="129">
        <f t="shared" si="0"/>
        <v>0</v>
      </c>
      <c r="AH52" s="129">
        <f t="shared" si="1"/>
        <v>0</v>
      </c>
      <c r="AI52" s="129">
        <f t="shared" si="81"/>
        <v>44</v>
      </c>
      <c r="AJ52" s="129" t="str">
        <f>IF(AH52&gt;=GI!$B$64, "PRO", "DET")</f>
        <v>DET</v>
      </c>
      <c r="AK52"/>
      <c r="AL52" s="174"/>
      <c r="AM52" s="174"/>
      <c r="AN52" s="174"/>
      <c r="AO52" s="174"/>
      <c r="AP52" s="174"/>
      <c r="AQ52" s="174"/>
      <c r="AR52" s="174"/>
      <c r="AS52" s="174"/>
      <c r="AT52" s="174"/>
      <c r="AU52" s="174"/>
      <c r="AV52" s="174"/>
      <c r="AW52" s="174"/>
      <c r="AX52" s="174"/>
      <c r="AY52" s="174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</row>
    <row r="53" spans="1:152" s="13" customFormat="1" ht="38.25" customHeight="1">
      <c r="A53" s="156">
        <v>44</v>
      </c>
      <c r="B53" s="157">
        <f>GI!$H$45</f>
        <v>0</v>
      </c>
      <c r="C53" s="235"/>
      <c r="D53" s="235"/>
      <c r="E53" s="170"/>
      <c r="F53" s="338" t="str">
        <f>IF(E53&gt;100,"SKURRR~!!", IF(A53&gt;GI!$M$2," ", IF($D$6="-", " ", IF(ISBLANK(E53),"FALSE",""))))</f>
        <v xml:space="preserve"> </v>
      </c>
      <c r="G53" s="339"/>
      <c r="H53"/>
      <c r="I53" s="156">
        <v>44</v>
      </c>
      <c r="J53" s="157">
        <f>GI!$H$45</f>
        <v>0</v>
      </c>
      <c r="K53" s="235"/>
      <c r="L53" s="235"/>
      <c r="M53" s="170"/>
      <c r="N53" s="338" t="str">
        <f>IF(M53&gt;100,"SKURRR~!!", IF(I53&gt;GI!$M$2," ", IF($L$6="-", " ", IF(ISBLANK(M53),"FALSE",""))))</f>
        <v xml:space="preserve"> </v>
      </c>
      <c r="O53" s="339"/>
      <c r="P53"/>
      <c r="Q53"/>
      <c r="R53" s="131">
        <f t="shared" si="91"/>
        <v>0</v>
      </c>
      <c r="S53" s="125">
        <f t="shared" si="92"/>
        <v>0</v>
      </c>
      <c r="T53" s="126">
        <f t="shared" si="13"/>
        <v>0</v>
      </c>
      <c r="U53"/>
      <c r="V53" s="119">
        <v>46</v>
      </c>
      <c r="W53" s="120">
        <f>GI!$H$47</f>
        <v>0</v>
      </c>
      <c r="X53" s="119">
        <f>GI!$I$47</f>
        <v>0</v>
      </c>
      <c r="Y53" s="132">
        <f>$R$55</f>
        <v>0</v>
      </c>
      <c r="Z53" s="132">
        <f>$R$189</f>
        <v>0</v>
      </c>
      <c r="AA53" s="132">
        <f>$R$322</f>
        <v>0</v>
      </c>
      <c r="AB53" s="132">
        <f>$R$389</f>
        <v>0</v>
      </c>
      <c r="AC53" s="132">
        <f>$R$456</f>
        <v>0</v>
      </c>
      <c r="AD53" s="132">
        <f>$R$590</f>
        <v>0</v>
      </c>
      <c r="AE53" s="132">
        <f>$R$724</f>
        <v>0</v>
      </c>
      <c r="AF53" s="132">
        <f>$R$791</f>
        <v>0</v>
      </c>
      <c r="AG53" s="129">
        <f t="shared" si="0"/>
        <v>0</v>
      </c>
      <c r="AH53" s="129">
        <f t="shared" si="1"/>
        <v>0</v>
      </c>
      <c r="AI53" s="132">
        <f t="shared" si="81"/>
        <v>44</v>
      </c>
      <c r="AJ53" s="132" t="str">
        <f>IF(AH53&gt;=GI!$B$64, "PRO", "DET")</f>
        <v>DET</v>
      </c>
      <c r="AK53"/>
      <c r="AL53" s="174"/>
      <c r="AM53" s="174"/>
      <c r="AN53" s="174"/>
      <c r="AO53" s="174"/>
      <c r="AP53" s="174"/>
      <c r="AQ53" s="174"/>
      <c r="AR53" s="174"/>
      <c r="AS53" s="174"/>
      <c r="AT53" s="174"/>
      <c r="AU53" s="174"/>
      <c r="AV53" s="174"/>
      <c r="AW53" s="174"/>
      <c r="AX53" s="174"/>
      <c r="AY53" s="174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</row>
    <row r="54" spans="1:152" s="13" customFormat="1" ht="38.25" customHeight="1">
      <c r="A54" s="154">
        <v>45</v>
      </c>
      <c r="B54" s="155">
        <f>GI!$H$46</f>
        <v>0</v>
      </c>
      <c r="C54" s="235"/>
      <c r="D54" s="235"/>
      <c r="E54" s="170"/>
      <c r="F54" s="338" t="str">
        <f>IF(E54&gt;100,"SKURRR~!!", IF(A54&gt;GI!$M$2," ", IF($D$6="-", " ", IF(ISBLANK(E54),"FALSE",""))))</f>
        <v xml:space="preserve"> </v>
      </c>
      <c r="G54" s="339"/>
      <c r="H54"/>
      <c r="I54" s="154">
        <v>45</v>
      </c>
      <c r="J54" s="155">
        <f>GI!$H$46</f>
        <v>0</v>
      </c>
      <c r="K54" s="235"/>
      <c r="L54" s="235"/>
      <c r="M54" s="170"/>
      <c r="N54" s="338" t="str">
        <f>IF(M54&gt;100,"SKURRR~!!", IF(I54&gt;GI!$M$2," ", IF($L$6="-", " ", IF(ISBLANK(M54),"FALSE",""))))</f>
        <v xml:space="preserve"> </v>
      </c>
      <c r="O54" s="339"/>
      <c r="P54"/>
      <c r="Q54"/>
      <c r="R54" s="131">
        <f t="shared" si="91"/>
        <v>0</v>
      </c>
      <c r="S54" s="125">
        <f t="shared" si="92"/>
        <v>0</v>
      </c>
      <c r="T54" s="126">
        <f t="shared" si="13"/>
        <v>0</v>
      </c>
      <c r="U54"/>
      <c r="V54" s="117">
        <v>47</v>
      </c>
      <c r="W54" s="118">
        <f>GI!$H$48</f>
        <v>0</v>
      </c>
      <c r="X54" s="117">
        <f>GI!$I$48</f>
        <v>0</v>
      </c>
      <c r="Y54" s="129">
        <f>$R$56</f>
        <v>0</v>
      </c>
      <c r="Z54" s="129">
        <f>$R$190</f>
        <v>0</v>
      </c>
      <c r="AA54" s="129">
        <f>$R$323</f>
        <v>0</v>
      </c>
      <c r="AB54" s="129">
        <f>$R$390</f>
        <v>0</v>
      </c>
      <c r="AC54" s="129">
        <f>$R$457</f>
        <v>0</v>
      </c>
      <c r="AD54" s="129">
        <f>$R$591</f>
        <v>0</v>
      </c>
      <c r="AE54" s="129">
        <f>$R$725</f>
        <v>0</v>
      </c>
      <c r="AF54" s="129">
        <f>$R$792</f>
        <v>0</v>
      </c>
      <c r="AG54" s="129">
        <f t="shared" si="0"/>
        <v>0</v>
      </c>
      <c r="AH54" s="129">
        <f t="shared" si="1"/>
        <v>0</v>
      </c>
      <c r="AI54" s="129">
        <f t="shared" si="81"/>
        <v>44</v>
      </c>
      <c r="AJ54" s="129" t="str">
        <f>IF(AH54&gt;=GI!$B$64, "PRO", "DET")</f>
        <v>DET</v>
      </c>
      <c r="AK54"/>
      <c r="AL54" s="174"/>
      <c r="AM54" s="174"/>
      <c r="AN54" s="174"/>
      <c r="AO54" s="174"/>
      <c r="AP54" s="174"/>
      <c r="AQ54" s="174"/>
      <c r="AR54" s="174"/>
      <c r="AS54" s="174"/>
      <c r="AT54" s="174"/>
      <c r="AU54" s="174"/>
      <c r="AV54" s="174"/>
      <c r="AW54" s="174"/>
      <c r="AX54" s="174"/>
      <c r="AY54" s="17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</row>
    <row r="55" spans="1:152" s="13" customFormat="1" ht="38.25" customHeight="1">
      <c r="A55" s="156">
        <v>46</v>
      </c>
      <c r="B55" s="157">
        <f>GI!$H$47</f>
        <v>0</v>
      </c>
      <c r="C55" s="235"/>
      <c r="D55" s="235"/>
      <c r="E55" s="168"/>
      <c r="F55" s="338" t="str">
        <f>IF(E55&gt;100,"SKURRR~!!", IF(A55&gt;GI!$M$2," ", IF($D$6="-", " ", IF(ISBLANK(E55),"FALSE",""))))</f>
        <v xml:space="preserve"> </v>
      </c>
      <c r="G55" s="339"/>
      <c r="H55"/>
      <c r="I55" s="156">
        <v>46</v>
      </c>
      <c r="J55" s="157">
        <f>GI!$H$47</f>
        <v>0</v>
      </c>
      <c r="K55" s="235"/>
      <c r="L55" s="235"/>
      <c r="M55" s="168"/>
      <c r="N55" s="338" t="str">
        <f>IF(M55&gt;100,"SKURRR~!!", IF(I55&gt;GI!$M$2," ", IF($L$6="-", " ", IF(ISBLANK(M55),"FALSE",""))))</f>
        <v xml:space="preserve"> </v>
      </c>
      <c r="O55" s="339"/>
      <c r="P55"/>
      <c r="Q55"/>
      <c r="R55" s="131">
        <f t="shared" si="91"/>
        <v>0</v>
      </c>
      <c r="S55" s="125">
        <f t="shared" si="92"/>
        <v>0</v>
      </c>
      <c r="T55" s="126">
        <f t="shared" si="13"/>
        <v>0</v>
      </c>
      <c r="U55"/>
      <c r="V55" s="119">
        <v>48</v>
      </c>
      <c r="W55" s="120">
        <f>GI!$H$49</f>
        <v>0</v>
      </c>
      <c r="X55" s="119">
        <f>GI!$I$49</f>
        <v>0</v>
      </c>
      <c r="Y55" s="132">
        <f>$R$57</f>
        <v>0</v>
      </c>
      <c r="Z55" s="132">
        <f>$R$191</f>
        <v>0</v>
      </c>
      <c r="AA55" s="132">
        <f>$R$324</f>
        <v>0</v>
      </c>
      <c r="AB55" s="132">
        <f>$R$391</f>
        <v>0</v>
      </c>
      <c r="AC55" s="132">
        <f>$R$458</f>
        <v>0</v>
      </c>
      <c r="AD55" s="132">
        <f>$R$592</f>
        <v>0</v>
      </c>
      <c r="AE55" s="132">
        <f>$R$726</f>
        <v>0</v>
      </c>
      <c r="AF55" s="132">
        <f>$R$793</f>
        <v>0</v>
      </c>
      <c r="AG55" s="129">
        <f t="shared" si="0"/>
        <v>0</v>
      </c>
      <c r="AH55" s="129">
        <f t="shared" si="1"/>
        <v>0</v>
      </c>
      <c r="AI55" s="132">
        <f t="shared" si="81"/>
        <v>44</v>
      </c>
      <c r="AJ55" s="132" t="str">
        <f>IF(AH55&gt;=GI!$B$64, "PRO", "DET")</f>
        <v>DET</v>
      </c>
      <c r="AK55"/>
      <c r="AL55" s="174"/>
      <c r="AM55" s="174"/>
      <c r="AN55" s="174"/>
      <c r="AO55" s="174"/>
      <c r="AP55" s="174"/>
      <c r="AQ55" s="174"/>
      <c r="AR55" s="174"/>
      <c r="AS55" s="174"/>
      <c r="AT55" s="174"/>
      <c r="AU55" s="174"/>
      <c r="AV55" s="174"/>
      <c r="AW55" s="174"/>
      <c r="AX55" s="174"/>
      <c r="AY55" s="174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</row>
    <row r="56" spans="1:152" s="13" customFormat="1" ht="38.25" customHeight="1">
      <c r="A56" s="154">
        <v>47</v>
      </c>
      <c r="B56" s="155">
        <f>GI!$H$48</f>
        <v>0</v>
      </c>
      <c r="C56" s="235"/>
      <c r="D56" s="235"/>
      <c r="E56" s="168"/>
      <c r="F56" s="338" t="str">
        <f>IF(E56&gt;100,"SKURRR~!!", IF(A56&gt;GI!$M$2," ", IF($D$6="-", " ", IF(ISBLANK(E56),"FALSE",""))))</f>
        <v xml:space="preserve"> </v>
      </c>
      <c r="G56" s="339"/>
      <c r="H56"/>
      <c r="I56" s="154">
        <v>47</v>
      </c>
      <c r="J56" s="155">
        <f>GI!$H$48</f>
        <v>0</v>
      </c>
      <c r="K56" s="235"/>
      <c r="L56" s="235"/>
      <c r="M56" s="168"/>
      <c r="N56" s="338" t="str">
        <f>IF(M56&gt;100,"SKURRR~!!", IF(I56&gt;GI!$M$2," ", IF($L$6="-", " ", IF(ISBLANK(M56),"FALSE",""))))</f>
        <v xml:space="preserve"> </v>
      </c>
      <c r="O56" s="339"/>
      <c r="P56"/>
      <c r="Q56"/>
      <c r="R56" s="131">
        <f t="shared" si="91"/>
        <v>0</v>
      </c>
      <c r="S56" s="125">
        <f t="shared" si="92"/>
        <v>0</v>
      </c>
      <c r="T56" s="126">
        <f t="shared" si="13"/>
        <v>0</v>
      </c>
      <c r="U56"/>
      <c r="V56" s="117">
        <v>49</v>
      </c>
      <c r="W56" s="118">
        <f>GI!$H$50</f>
        <v>0</v>
      </c>
      <c r="X56" s="117">
        <f>GI!$I$50</f>
        <v>0</v>
      </c>
      <c r="Y56" s="129">
        <f>$R$58</f>
        <v>0</v>
      </c>
      <c r="Z56" s="129">
        <f>$R$192</f>
        <v>0</v>
      </c>
      <c r="AA56" s="129">
        <f>$R$325</f>
        <v>0</v>
      </c>
      <c r="AB56" s="129">
        <f>$R$392</f>
        <v>0</v>
      </c>
      <c r="AC56" s="129">
        <f>$R$459</f>
        <v>0</v>
      </c>
      <c r="AD56" s="129">
        <f>$R$593</f>
        <v>0</v>
      </c>
      <c r="AE56" s="129">
        <f>$R$727</f>
        <v>0</v>
      </c>
      <c r="AF56" s="129">
        <f>$R$794</f>
        <v>0</v>
      </c>
      <c r="AG56" s="129">
        <f t="shared" si="0"/>
        <v>0</v>
      </c>
      <c r="AH56" s="129">
        <f t="shared" si="1"/>
        <v>0</v>
      </c>
      <c r="AI56" s="129">
        <f t="shared" si="81"/>
        <v>44</v>
      </c>
      <c r="AJ56" s="129" t="str">
        <f>IF(AH56&gt;=GI!$B$64, "PRO", "DET")</f>
        <v>DET</v>
      </c>
      <c r="AK56"/>
      <c r="AL56" s="174"/>
      <c r="AM56" s="174"/>
      <c r="AN56" s="174"/>
      <c r="AO56" s="174"/>
      <c r="AP56" s="174"/>
      <c r="AQ56" s="174"/>
      <c r="AR56" s="174"/>
      <c r="AS56" s="174"/>
      <c r="AT56" s="174"/>
      <c r="AU56" s="174"/>
      <c r="AV56" s="174"/>
      <c r="AW56" s="174"/>
      <c r="AX56" s="174"/>
      <c r="AY56" s="174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</row>
    <row r="57" spans="1:152" s="13" customFormat="1" ht="38.25" customHeight="1">
      <c r="A57" s="156">
        <v>48</v>
      </c>
      <c r="B57" s="157">
        <f>GI!$H$49</f>
        <v>0</v>
      </c>
      <c r="C57" s="235"/>
      <c r="D57" s="235"/>
      <c r="E57" s="168"/>
      <c r="F57" s="338" t="str">
        <f>IF(E57&gt;100,"SKURRR~!!", IF(A57&gt;GI!$M$2," ", IF($D$6="-", " ", IF(ISBLANK(E57),"FALSE",""))))</f>
        <v xml:space="preserve"> </v>
      </c>
      <c r="G57" s="339"/>
      <c r="H57"/>
      <c r="I57" s="156">
        <v>48</v>
      </c>
      <c r="J57" s="157">
        <f>GI!$H$49</f>
        <v>0</v>
      </c>
      <c r="K57" s="235"/>
      <c r="L57" s="235"/>
      <c r="M57" s="168"/>
      <c r="N57" s="338" t="str">
        <f>IF(M57&gt;100,"SKURRR~!!", IF(I57&gt;GI!$M$2," ", IF($L$6="-", " ", IF(ISBLANK(M57),"FALSE",""))))</f>
        <v xml:space="preserve"> </v>
      </c>
      <c r="O57" s="339"/>
      <c r="P57"/>
      <c r="Q57"/>
      <c r="R57" s="131">
        <f t="shared" si="91"/>
        <v>0</v>
      </c>
      <c r="S57" s="125">
        <f t="shared" si="92"/>
        <v>0</v>
      </c>
      <c r="T57" s="126">
        <f t="shared" si="13"/>
        <v>0</v>
      </c>
      <c r="U57"/>
      <c r="V57" s="119">
        <v>50</v>
      </c>
      <c r="W57" s="118">
        <f>GI!$H$51</f>
        <v>0</v>
      </c>
      <c r="X57" s="117">
        <f>GI!$I$51</f>
        <v>0</v>
      </c>
      <c r="Y57" s="129">
        <f>$R$59</f>
        <v>0</v>
      </c>
      <c r="Z57" s="129">
        <f>$R$193</f>
        <v>0</v>
      </c>
      <c r="AA57" s="129">
        <f>$R$326</f>
        <v>0</v>
      </c>
      <c r="AB57" s="129">
        <f>$R$393</f>
        <v>0</v>
      </c>
      <c r="AC57" s="129">
        <f>$R$460</f>
        <v>0</v>
      </c>
      <c r="AD57" s="129">
        <f>$R$594</f>
        <v>0</v>
      </c>
      <c r="AE57" s="129">
        <f>$R$728</f>
        <v>0</v>
      </c>
      <c r="AF57" s="129">
        <f>$R$795</f>
        <v>0</v>
      </c>
      <c r="AG57" s="129">
        <f t="shared" si="0"/>
        <v>0</v>
      </c>
      <c r="AH57" s="129">
        <f t="shared" si="1"/>
        <v>0</v>
      </c>
      <c r="AI57" s="129">
        <f t="shared" ref="AI57:AI62" si="93">RANK(AH57, _1Q_AVERAGE)</f>
        <v>44</v>
      </c>
      <c r="AJ57" s="129" t="str">
        <f>IF(AH57&gt;=GI!$B$64, "PRO", "DET")</f>
        <v>DET</v>
      </c>
      <c r="AK57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</row>
    <row r="58" spans="1:152" s="13" customFormat="1" ht="38.25" customHeight="1">
      <c r="A58" s="154">
        <v>49</v>
      </c>
      <c r="B58" s="155">
        <f>GI!$H$50</f>
        <v>0</v>
      </c>
      <c r="C58" s="235"/>
      <c r="D58" s="235"/>
      <c r="E58" s="168"/>
      <c r="F58" s="338" t="str">
        <f>IF(E58&gt;100,"SKURRR~!!", IF(A58&gt;GI!$M$2," ", IF($D$6="-", " ", IF(ISBLANK(E58),"FALSE",""))))</f>
        <v xml:space="preserve"> </v>
      </c>
      <c r="G58" s="339"/>
      <c r="H58"/>
      <c r="I58" s="154">
        <v>49</v>
      </c>
      <c r="J58" s="155">
        <f>GI!$H$50</f>
        <v>0</v>
      </c>
      <c r="K58" s="235"/>
      <c r="L58" s="235"/>
      <c r="M58" s="168"/>
      <c r="N58" s="338" t="str">
        <f>IF(M58&gt;100,"SKURRR~!!", IF(I58&gt;GI!$M$2," ", IF($L$6="-", " ", IF(ISBLANK(M58),"FALSE",""))))</f>
        <v xml:space="preserve"> </v>
      </c>
      <c r="O58" s="339"/>
      <c r="P58"/>
      <c r="Q58"/>
      <c r="R58" s="131">
        <f t="shared" si="91"/>
        <v>0</v>
      </c>
      <c r="S58" s="125">
        <f t="shared" si="92"/>
        <v>0</v>
      </c>
      <c r="T58" s="126">
        <f t="shared" si="13"/>
        <v>0</v>
      </c>
      <c r="U58"/>
      <c r="V58" s="119">
        <v>51</v>
      </c>
      <c r="W58" s="118">
        <f>GI!$H$52</f>
        <v>0</v>
      </c>
      <c r="X58" s="117">
        <f>GI!$I$52</f>
        <v>0</v>
      </c>
      <c r="Y58" s="129">
        <f>$R$60</f>
        <v>0</v>
      </c>
      <c r="Z58" s="129">
        <f>$R$199</f>
        <v>0</v>
      </c>
      <c r="AA58" s="129">
        <f>$R$332</f>
        <v>0</v>
      </c>
      <c r="AB58" s="129">
        <f>$R$399</f>
        <v>0</v>
      </c>
      <c r="AC58" s="129">
        <f>$R$466</f>
        <v>0</v>
      </c>
      <c r="AD58" s="129">
        <f>$R$600</f>
        <v>0</v>
      </c>
      <c r="AE58" s="129">
        <f>$R$734</f>
        <v>0</v>
      </c>
      <c r="AF58" s="129">
        <f>$R$801</f>
        <v>0</v>
      </c>
      <c r="AG58" s="129">
        <f t="shared" si="0"/>
        <v>0</v>
      </c>
      <c r="AH58" s="129">
        <f t="shared" si="1"/>
        <v>0</v>
      </c>
      <c r="AI58" s="129">
        <f t="shared" si="93"/>
        <v>44</v>
      </c>
      <c r="AJ58" s="129" t="str">
        <f>IF(AH58&gt;=GI!$B$64, "PRO", "DET")</f>
        <v>DET</v>
      </c>
      <c r="AK58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174"/>
      <c r="AY58" s="174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</row>
    <row r="59" spans="1:152" s="13" customFormat="1" ht="38.25" customHeight="1">
      <c r="A59" s="156">
        <v>50</v>
      </c>
      <c r="B59" s="157">
        <f>GI!$H$51</f>
        <v>0</v>
      </c>
      <c r="C59" s="235"/>
      <c r="D59" s="235"/>
      <c r="E59" s="168"/>
      <c r="F59" s="338" t="str">
        <f>IF(E59&gt;100,"SKURRR~!!", IF(A59&gt;GI!$M$2," ", IF($D$6="-", " ", IF(ISBLANK(E59),"FALSE",""))))</f>
        <v xml:space="preserve"> </v>
      </c>
      <c r="G59" s="339"/>
      <c r="H59"/>
      <c r="I59" s="156">
        <v>50</v>
      </c>
      <c r="J59" s="157">
        <f>GI!$H$51</f>
        <v>0</v>
      </c>
      <c r="K59" s="235"/>
      <c r="L59" s="235"/>
      <c r="M59" s="168"/>
      <c r="N59" s="338" t="str">
        <f>IF(M59&gt;100,"SKURRR~!!", IF(I59&gt;GI!$M$2," ", IF($L$6="-", " ", IF(ISBLANK(M59),"FALSE",""))))</f>
        <v xml:space="preserve"> </v>
      </c>
      <c r="O59" s="339"/>
      <c r="P59"/>
      <c r="Q59"/>
      <c r="R59" s="131">
        <f t="shared" si="91"/>
        <v>0</v>
      </c>
      <c r="S59" s="125">
        <f t="shared" si="92"/>
        <v>0</v>
      </c>
      <c r="T59" s="126">
        <f>AVERAGE(R59:S59)</f>
        <v>0</v>
      </c>
      <c r="U59"/>
      <c r="V59" s="119">
        <v>52</v>
      </c>
      <c r="W59" s="118">
        <f>GI!$H$53</f>
        <v>0</v>
      </c>
      <c r="X59" s="117">
        <f>GI!$I$53</f>
        <v>0</v>
      </c>
      <c r="Y59" s="129">
        <f>$R$61</f>
        <v>0</v>
      </c>
      <c r="Z59" s="129">
        <f>$R$200</f>
        <v>0</v>
      </c>
      <c r="AA59" s="129">
        <f>$R$333</f>
        <v>0</v>
      </c>
      <c r="AB59" s="129">
        <f>$R$400</f>
        <v>0</v>
      </c>
      <c r="AC59" s="129">
        <f>$R$467</f>
        <v>0</v>
      </c>
      <c r="AD59" s="129">
        <f>$R$601</f>
        <v>0</v>
      </c>
      <c r="AE59" s="129">
        <f>$R$735</f>
        <v>0</v>
      </c>
      <c r="AF59" s="129">
        <f>$R$802</f>
        <v>0</v>
      </c>
      <c r="AG59" s="129">
        <f t="shared" si="0"/>
        <v>0</v>
      </c>
      <c r="AH59" s="129">
        <f t="shared" si="1"/>
        <v>0</v>
      </c>
      <c r="AI59" s="129">
        <f t="shared" si="93"/>
        <v>44</v>
      </c>
      <c r="AJ59" s="129" t="str">
        <f>IF(AH59&gt;=GI!$B$64, "PRO", "DET")</f>
        <v>DET</v>
      </c>
      <c r="AK59" s="139"/>
      <c r="AL59" s="175"/>
      <c r="AM59" s="174"/>
      <c r="AN59" s="174"/>
      <c r="AO59" s="174"/>
      <c r="AP59" s="174"/>
      <c r="AQ59" s="174"/>
      <c r="AR59" s="174"/>
      <c r="AS59" s="174"/>
      <c r="AT59" s="174"/>
      <c r="AU59" s="174"/>
      <c r="AV59" s="174"/>
      <c r="AW59" s="174"/>
      <c r="AX59" s="174"/>
      <c r="AY59" s="174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</row>
    <row r="60" spans="1:152" s="11" customFormat="1" ht="38.25" customHeight="1">
      <c r="A60" s="156">
        <v>51</v>
      </c>
      <c r="B60" s="157">
        <f>GI!$H$52</f>
        <v>0</v>
      </c>
      <c r="C60" s="235"/>
      <c r="D60" s="235"/>
      <c r="E60" s="168"/>
      <c r="F60" s="338" t="str">
        <f>IF(E60&gt;100,"SKURRR~!!", IF(A60&gt;GI!$M$2," ", IF($D$6="-", " ", IF(ISBLANK(E60),"FALSE",""))))</f>
        <v xml:space="preserve"> </v>
      </c>
      <c r="G60" s="339"/>
      <c r="H60"/>
      <c r="I60" s="156">
        <v>51</v>
      </c>
      <c r="J60" s="157">
        <f>GI!$H$52</f>
        <v>0</v>
      </c>
      <c r="K60" s="235"/>
      <c r="L60" s="235"/>
      <c r="M60" s="168"/>
      <c r="N60" s="338" t="str">
        <f>IF(M60&gt;100,"SKURRR~!!", IF(I60&gt;GI!$M$2," ", IF($L$6="-", " ", IF(ISBLANK(M60),"FALSE",""))))</f>
        <v xml:space="preserve"> </v>
      </c>
      <c r="O60" s="339"/>
      <c r="P60"/>
      <c r="Q60"/>
      <c r="R60" s="131">
        <f t="shared" si="91"/>
        <v>0</v>
      </c>
      <c r="S60" s="125">
        <f t="shared" si="92"/>
        <v>0</v>
      </c>
      <c r="T60" s="126">
        <f t="shared" ref="T60:T64" si="94">AVERAGE(R60:S60)</f>
        <v>0</v>
      </c>
      <c r="U60"/>
      <c r="V60" s="119">
        <v>53</v>
      </c>
      <c r="W60" s="118">
        <f>GI!$H$54</f>
        <v>0</v>
      </c>
      <c r="X60" s="117">
        <f>GI!$I$54</f>
        <v>0</v>
      </c>
      <c r="Y60" s="129">
        <f>$R$62</f>
        <v>0</v>
      </c>
      <c r="Z60" s="129">
        <f>$R$201</f>
        <v>0</v>
      </c>
      <c r="AA60" s="129">
        <f>$R$334</f>
        <v>0</v>
      </c>
      <c r="AB60" s="129">
        <f>$R$401</f>
        <v>0</v>
      </c>
      <c r="AC60" s="129">
        <f>$R$468</f>
        <v>0</v>
      </c>
      <c r="AD60" s="129">
        <f>$R$602</f>
        <v>0</v>
      </c>
      <c r="AE60" s="129">
        <f>$R$736</f>
        <v>0</v>
      </c>
      <c r="AF60" s="129">
        <f>$R$803</f>
        <v>0</v>
      </c>
      <c r="AG60" s="129">
        <f t="shared" si="0"/>
        <v>0</v>
      </c>
      <c r="AH60" s="129">
        <f t="shared" si="1"/>
        <v>0</v>
      </c>
      <c r="AI60" s="129">
        <f t="shared" si="93"/>
        <v>44</v>
      </c>
      <c r="AJ60" s="129" t="str">
        <f>IF(AH60&gt;=GI!$B$64, "PRO", "DET")</f>
        <v>DET</v>
      </c>
      <c r="AK60" s="139"/>
      <c r="AL60" s="175"/>
      <c r="AM60" s="174"/>
      <c r="AN60" s="174"/>
      <c r="AO60" s="174"/>
      <c r="AP60" s="174"/>
      <c r="AQ60" s="174"/>
      <c r="AR60" s="174"/>
      <c r="AS60" s="174"/>
      <c r="AT60" s="174"/>
      <c r="AU60" s="174"/>
      <c r="AV60" s="174"/>
      <c r="AW60" s="174"/>
      <c r="AX60" s="174"/>
      <c r="AY60" s="174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</row>
    <row r="61" spans="1:152" s="11" customFormat="1" ht="38.25" customHeight="1">
      <c r="A61" s="156">
        <v>52</v>
      </c>
      <c r="B61" s="157">
        <f>GI!$H$53</f>
        <v>0</v>
      </c>
      <c r="C61" s="235"/>
      <c r="D61" s="235"/>
      <c r="E61" s="168"/>
      <c r="F61" s="338" t="str">
        <f>IF(E61&gt;100,"SKURRR~!!", IF(A61&gt;GI!$M$2," ", IF($D$6="-", " ", IF(ISBLANK(E61),"FALSE",""))))</f>
        <v xml:space="preserve"> </v>
      </c>
      <c r="G61" s="339"/>
      <c r="H61"/>
      <c r="I61" s="156">
        <v>52</v>
      </c>
      <c r="J61" s="157">
        <f>GI!$H$53</f>
        <v>0</v>
      </c>
      <c r="K61" s="235"/>
      <c r="L61" s="235"/>
      <c r="M61" s="168"/>
      <c r="N61" s="338" t="str">
        <f>IF(M61&gt;100,"SKURRR~!!", IF(I61&gt;GI!$M$2," ", IF($L$6="-", " ", IF(ISBLANK(M61),"FALSE",""))))</f>
        <v xml:space="preserve"> </v>
      </c>
      <c r="O61" s="339"/>
      <c r="P61"/>
      <c r="Q61"/>
      <c r="R61" s="131">
        <f t="shared" si="91"/>
        <v>0</v>
      </c>
      <c r="S61" s="125">
        <f t="shared" si="92"/>
        <v>0</v>
      </c>
      <c r="T61" s="126">
        <f t="shared" si="94"/>
        <v>0</v>
      </c>
      <c r="U61"/>
      <c r="V61" s="119">
        <v>54</v>
      </c>
      <c r="W61" s="118">
        <f>GI!$H$55</f>
        <v>0</v>
      </c>
      <c r="X61" s="117">
        <f>GI!$I$55</f>
        <v>0</v>
      </c>
      <c r="Y61" s="129">
        <f>$R$63</f>
        <v>0</v>
      </c>
      <c r="Z61" s="129">
        <f>$R$202</f>
        <v>0</v>
      </c>
      <c r="AA61" s="129">
        <f>$R$335</f>
        <v>0</v>
      </c>
      <c r="AB61" s="129">
        <f>$R$402</f>
        <v>0</v>
      </c>
      <c r="AC61" s="129">
        <f>$R$469</f>
        <v>0</v>
      </c>
      <c r="AD61" s="129">
        <f>$R$603</f>
        <v>0</v>
      </c>
      <c r="AE61" s="129">
        <f>$R$737</f>
        <v>0</v>
      </c>
      <c r="AF61" s="129">
        <f>$R$804</f>
        <v>0</v>
      </c>
      <c r="AG61" s="129">
        <f t="shared" si="0"/>
        <v>0</v>
      </c>
      <c r="AH61" s="129">
        <f t="shared" si="1"/>
        <v>0</v>
      </c>
      <c r="AI61" s="129">
        <f t="shared" si="93"/>
        <v>44</v>
      </c>
      <c r="AJ61" s="129" t="str">
        <f>IF(AH61&gt;=GI!$B$64, "PRO", "DET")</f>
        <v>DET</v>
      </c>
      <c r="AK61" s="139"/>
      <c r="AL61" s="175"/>
      <c r="AM61" s="174"/>
      <c r="AN61" s="174"/>
      <c r="AO61" s="174"/>
      <c r="AP61" s="174"/>
      <c r="AQ61" s="174"/>
      <c r="AR61" s="174"/>
      <c r="AS61" s="174"/>
      <c r="AT61" s="174"/>
      <c r="AU61" s="174"/>
      <c r="AV61" s="174"/>
      <c r="AW61" s="174"/>
      <c r="AX61" s="174"/>
      <c r="AY61" s="174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</row>
    <row r="62" spans="1:152" s="11" customFormat="1" ht="38.25" customHeight="1">
      <c r="A62" s="156">
        <v>53</v>
      </c>
      <c r="B62" s="157">
        <f>GI!$H$54</f>
        <v>0</v>
      </c>
      <c r="C62" s="235"/>
      <c r="D62" s="235"/>
      <c r="E62" s="168"/>
      <c r="F62" s="338" t="str">
        <f>IF(E62&gt;100,"SKURRR~!!", IF(A62&gt;GI!$M$2," ", IF($D$6="-", " ", IF(ISBLANK(E62),"FALSE",""))))</f>
        <v xml:space="preserve"> </v>
      </c>
      <c r="G62" s="339"/>
      <c r="H62"/>
      <c r="I62" s="156">
        <v>53</v>
      </c>
      <c r="J62" s="157">
        <f>GI!$H$54</f>
        <v>0</v>
      </c>
      <c r="K62" s="235"/>
      <c r="L62" s="235"/>
      <c r="M62" s="168"/>
      <c r="N62" s="338" t="str">
        <f>IF(M62&gt;100,"SKURRR~!!", IF(I62&gt;GI!$M$2," ", IF($L$6="-", " ", IF(ISBLANK(M62),"FALSE",""))))</f>
        <v xml:space="preserve"> </v>
      </c>
      <c r="O62" s="339"/>
      <c r="P62"/>
      <c r="Q62"/>
      <c r="R62" s="131">
        <f t="shared" si="91"/>
        <v>0</v>
      </c>
      <c r="S62" s="125">
        <f t="shared" si="92"/>
        <v>0</v>
      </c>
      <c r="T62" s="126">
        <f t="shared" si="94"/>
        <v>0</v>
      </c>
      <c r="U62"/>
      <c r="V62" s="119">
        <v>55</v>
      </c>
      <c r="W62" s="118">
        <f>GI!$H$56</f>
        <v>0</v>
      </c>
      <c r="X62" s="117">
        <f>GI!$I$56</f>
        <v>0</v>
      </c>
      <c r="Y62" s="129">
        <f>$R$64</f>
        <v>0</v>
      </c>
      <c r="Z62" s="129">
        <f>$R$203</f>
        <v>0</v>
      </c>
      <c r="AA62" s="129">
        <f>$R$336</f>
        <v>0</v>
      </c>
      <c r="AB62" s="129">
        <f>$R$403</f>
        <v>0</v>
      </c>
      <c r="AC62" s="129">
        <f>$R$470</f>
        <v>0</v>
      </c>
      <c r="AD62" s="129">
        <f>$R$604</f>
        <v>0</v>
      </c>
      <c r="AE62" s="129">
        <f>$R$738</f>
        <v>0</v>
      </c>
      <c r="AF62" s="129">
        <f>$R$805</f>
        <v>0</v>
      </c>
      <c r="AG62" s="129">
        <f t="shared" si="0"/>
        <v>0</v>
      </c>
      <c r="AH62" s="129">
        <f t="shared" si="1"/>
        <v>0</v>
      </c>
      <c r="AI62" s="129">
        <f t="shared" si="93"/>
        <v>44</v>
      </c>
      <c r="AJ62" s="129" t="str">
        <f>IF(AH62&gt;=GI!$B$64, "PRO", "DET")</f>
        <v>DET</v>
      </c>
      <c r="AK62" s="139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</row>
    <row r="63" spans="1:152" s="11" customFormat="1" ht="38.25" customHeight="1">
      <c r="A63" s="156">
        <v>54</v>
      </c>
      <c r="B63" s="157">
        <f>GI!$H$55</f>
        <v>0</v>
      </c>
      <c r="C63" s="235"/>
      <c r="D63" s="235"/>
      <c r="E63" s="168"/>
      <c r="F63" s="338" t="str">
        <f>IF(E63&gt;100,"SKURRR~!!", IF(A63&gt;GI!$M$2," ", IF($D$6="-", " ", IF(ISBLANK(E63),"FALSE",""))))</f>
        <v xml:space="preserve"> </v>
      </c>
      <c r="G63" s="339"/>
      <c r="H63"/>
      <c r="I63" s="156">
        <v>54</v>
      </c>
      <c r="J63" s="157">
        <f>GI!$H$55</f>
        <v>0</v>
      </c>
      <c r="K63" s="235"/>
      <c r="L63" s="235"/>
      <c r="M63" s="168"/>
      <c r="N63" s="338" t="str">
        <f>IF(M63&gt;100,"SKURRR~!!", IF(I63&gt;GI!$M$2," ", IF($L$6="-", " ", IF(ISBLANK(M63),"FALSE",""))))</f>
        <v xml:space="preserve"> </v>
      </c>
      <c r="O63" s="339"/>
      <c r="P63"/>
      <c r="Q63"/>
      <c r="R63" s="131">
        <f t="shared" si="91"/>
        <v>0</v>
      </c>
      <c r="S63" s="125">
        <f t="shared" si="92"/>
        <v>0</v>
      </c>
      <c r="T63" s="126">
        <f t="shared" si="94"/>
        <v>0</v>
      </c>
      <c r="U63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/>
      <c r="AH63"/>
      <c r="AI63"/>
      <c r="AJ63"/>
      <c r="AK63" s="139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</row>
    <row r="64" spans="1:152" s="11" customFormat="1" ht="38.25" customHeight="1">
      <c r="A64" s="156">
        <v>55</v>
      </c>
      <c r="B64" s="157">
        <f>GI!$H$56</f>
        <v>0</v>
      </c>
      <c r="C64" s="235"/>
      <c r="D64" s="235"/>
      <c r="E64" s="168"/>
      <c r="F64" s="338" t="str">
        <f>IF(E64&gt;100,"SKURRR~!!", IF(A64&gt;GI!$M$2," ", IF($D$6="-", " ", IF(ISBLANK(E64),"FALSE",""))))</f>
        <v xml:space="preserve"> </v>
      </c>
      <c r="G64" s="339"/>
      <c r="H64"/>
      <c r="I64" s="156">
        <v>55</v>
      </c>
      <c r="J64" s="157">
        <f>GI!$H$56</f>
        <v>0</v>
      </c>
      <c r="K64" s="235"/>
      <c r="L64" s="235"/>
      <c r="M64" s="168"/>
      <c r="N64" s="338" t="str">
        <f>IF(M64&gt;100,"SKURRR~!!", IF(I64&gt;GI!$M$2," ", IF($L$6="-", " ", IF(ISBLANK(M64),"FALSE",""))))</f>
        <v xml:space="preserve"> </v>
      </c>
      <c r="O64" s="339"/>
      <c r="P64"/>
      <c r="Q64"/>
      <c r="R64" s="131">
        <f t="shared" si="91"/>
        <v>0</v>
      </c>
      <c r="S64" s="125">
        <f t="shared" si="92"/>
        <v>0</v>
      </c>
      <c r="T64" s="126">
        <f t="shared" si="94"/>
        <v>0</v>
      </c>
      <c r="U64"/>
      <c r="V64" s="121"/>
      <c r="W64" s="121"/>
      <c r="X64" s="121"/>
      <c r="Y64" s="121"/>
      <c r="Z64" s="121"/>
      <c r="AA64" s="121"/>
      <c r="AB64" s="121"/>
      <c r="AC64" s="121"/>
      <c r="AD64" s="386"/>
      <c r="AE64" s="385" t="str">
        <f>GI!$E$25</f>
        <v xml:space="preserve">Biniam Desta </v>
      </c>
      <c r="AF64" s="385"/>
      <c r="AG64" s="384" t="str">
        <f>GI!$B$65 &amp; ":"</f>
        <v>Signature:</v>
      </c>
      <c r="AH64" s="384"/>
      <c r="AI64" s="383"/>
      <c r="AJ64" s="383"/>
      <c r="AK64" s="139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</row>
    <row r="65" spans="1:152" s="11" customFormat="1" ht="40.5" customHeight="1">
      <c r="A65" s="343" t="s">
        <v>137</v>
      </c>
      <c r="B65" s="343"/>
      <c r="C65" s="343"/>
      <c r="D65" s="347" t="str">
        <f>GI!$C$7</f>
        <v xml:space="preserve">Teklay Haile </v>
      </c>
      <c r="E65" s="347"/>
      <c r="F65"/>
      <c r="G65"/>
      <c r="H65"/>
      <c r="I65" s="343" t="s">
        <v>137</v>
      </c>
      <c r="J65" s="343"/>
      <c r="K65" s="343"/>
      <c r="L65" s="347" t="str">
        <f>GI!$C$7</f>
        <v xml:space="preserve">Teklay Haile </v>
      </c>
      <c r="M65" s="347"/>
      <c r="N65"/>
      <c r="O65"/>
      <c r="P65"/>
      <c r="Q65"/>
      <c r="R65" s="130"/>
      <c r="S65"/>
      <c r="T65"/>
      <c r="U65"/>
      <c r="V65" s="121"/>
      <c r="W65" s="121"/>
      <c r="X65" s="121"/>
      <c r="Y65" s="121"/>
      <c r="Z65" s="121"/>
      <c r="AA65" s="121"/>
      <c r="AB65" s="121"/>
      <c r="AC65" s="121"/>
      <c r="AD65" s="386"/>
      <c r="AE65" s="385" t="str">
        <f>GI!$D$25</f>
        <v>Mr. Brhane Yohanes</v>
      </c>
      <c r="AF65" s="385"/>
      <c r="AG65" s="384" t="str">
        <f>GI!$B$65 &amp; ":"</f>
        <v>Signature:</v>
      </c>
      <c r="AH65" s="384"/>
      <c r="AI65" s="383"/>
      <c r="AJ65" s="383"/>
      <c r="AK65" s="333" t="s">
        <v>115</v>
      </c>
      <c r="AL65" s="335" t="str">
        <f>CONCATENATE(GI!$D$1, " GRADE ", GI!$A$3,GI!$C$3," ", GI!$B$55)</f>
        <v>SHEBA ACADEMY GRADE 11D 2nd SEMESTER RESULT STATISTICS</v>
      </c>
      <c r="AM65" s="335"/>
      <c r="AN65" s="335"/>
      <c r="AO65" s="335"/>
      <c r="AP65" s="335"/>
      <c r="AQ65" s="335"/>
      <c r="AR65" s="335"/>
      <c r="AS65" s="335"/>
      <c r="AT65" s="335"/>
      <c r="AU65" s="335"/>
      <c r="AV65" s="335"/>
      <c r="AW65" s="335"/>
      <c r="AX65" s="335"/>
      <c r="AY65" s="33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</row>
    <row r="66" spans="1:152" s="11" customFormat="1" ht="40.5" customHeight="1">
      <c r="A66" s="343" t="str">
        <f>GI!$D$23 &amp;":"</f>
        <v>Academic Director's Name:</v>
      </c>
      <c r="B66" s="343"/>
      <c r="C66" s="343"/>
      <c r="D66" s="344" t="str">
        <f>GI!$D$25</f>
        <v>Mr. Brhane Yohanes</v>
      </c>
      <c r="E66" s="344"/>
      <c r="F66"/>
      <c r="G66"/>
      <c r="H66"/>
      <c r="I66" s="343" t="str">
        <f>GI!$D$23 &amp;":"</f>
        <v>Academic Director's Name:</v>
      </c>
      <c r="J66" s="343"/>
      <c r="K66" s="343"/>
      <c r="L66" s="344" t="str">
        <f>GI!$D$25</f>
        <v>Mr. Brhane Yohanes</v>
      </c>
      <c r="M66" s="344"/>
      <c r="N66"/>
      <c r="O66"/>
      <c r="P66"/>
      <c r="Q66"/>
      <c r="R66" s="130"/>
      <c r="S66"/>
      <c r="T66"/>
      <c r="U66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39"/>
      <c r="AH66" s="139"/>
      <c r="AI66" s="139"/>
      <c r="AJ66" s="139"/>
      <c r="AK66" s="334"/>
      <c r="AL66" s="335"/>
      <c r="AM66" s="335"/>
      <c r="AN66" s="335"/>
      <c r="AO66" s="335"/>
      <c r="AP66" s="335"/>
      <c r="AQ66" s="335"/>
      <c r="AR66" s="335"/>
      <c r="AS66" s="335"/>
      <c r="AT66" s="335"/>
      <c r="AU66" s="335"/>
      <c r="AV66" s="335"/>
      <c r="AW66" s="335"/>
      <c r="AX66" s="335"/>
      <c r="AY66" s="335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</row>
    <row r="67" spans="1:152" s="11" customFormat="1" ht="40.5" customHeight="1">
      <c r="A67" s="130"/>
      <c r="B67" s="130"/>
      <c r="C67" s="130"/>
      <c r="D67" s="130"/>
      <c r="E67" s="130"/>
      <c r="F67"/>
      <c r="G67"/>
      <c r="H67"/>
      <c r="I67" s="130"/>
      <c r="J67" s="130"/>
      <c r="K67" s="130"/>
      <c r="L67" s="130"/>
      <c r="M67" s="130"/>
      <c r="N67"/>
      <c r="O67"/>
      <c r="P67"/>
      <c r="Q67"/>
      <c r="R67" s="130"/>
      <c r="S67"/>
      <c r="T67"/>
      <c r="U67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39"/>
      <c r="AH67" s="139"/>
      <c r="AI67" s="139"/>
      <c r="AJ67" s="139"/>
      <c r="AK67" s="333" t="s">
        <v>114</v>
      </c>
      <c r="AL67" s="176"/>
      <c r="AM67" s="176"/>
      <c r="AN67" s="176"/>
      <c r="AO67" s="176"/>
      <c r="AP67" s="176"/>
      <c r="AQ67" s="176"/>
      <c r="AR67" s="176"/>
      <c r="AS67" s="176"/>
      <c r="AT67" s="179" t="s">
        <v>154</v>
      </c>
      <c r="AU67" s="180">
        <f>COUNTIFS(_2Q_SEX, "M")</f>
        <v>26</v>
      </c>
      <c r="AV67" s="179" t="s">
        <v>155</v>
      </c>
      <c r="AW67" s="180">
        <f>COUNTIFS(_2Q_SEX, "F")</f>
        <v>17</v>
      </c>
      <c r="AX67" s="179" t="s">
        <v>156</v>
      </c>
      <c r="AY67" s="180">
        <f>SUM(AU67,AW67)</f>
        <v>43</v>
      </c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</row>
    <row r="68" spans="1:152" s="11" customFormat="1" ht="40.5" customHeight="1">
      <c r="A68" s="348" t="str">
        <f>GI!$D$1</f>
        <v>SHEBA ACADEMY</v>
      </c>
      <c r="B68" s="349"/>
      <c r="C68" s="349"/>
      <c r="D68" s="349"/>
      <c r="E68" s="350"/>
      <c r="F68"/>
      <c r="G68"/>
      <c r="H68"/>
      <c r="I68" s="348" t="str">
        <f>GI!$D$1</f>
        <v>SHEBA ACADEMY</v>
      </c>
      <c r="J68" s="349"/>
      <c r="K68" s="349"/>
      <c r="L68" s="349"/>
      <c r="M68" s="350"/>
      <c r="N68"/>
      <c r="O68"/>
      <c r="P68"/>
      <c r="Q68"/>
      <c r="R68" s="130"/>
      <c r="S68"/>
      <c r="T68"/>
      <c r="U68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39"/>
      <c r="AH68" s="139"/>
      <c r="AI68" s="139"/>
      <c r="AJ68" s="139"/>
      <c r="AK68" s="334"/>
      <c r="AL68" s="336" t="s">
        <v>126</v>
      </c>
      <c r="AM68" s="336" t="str">
        <f>$BA$6 &amp;" " &amp; $BC$6</f>
        <v>&gt;=1 &lt;55</v>
      </c>
      <c r="AN68" s="336"/>
      <c r="AO68" s="336"/>
      <c r="AP68" s="336" t="str">
        <f>$BA$7 &amp;" " &amp; $BC$7</f>
        <v>&gt;=55 &lt;75</v>
      </c>
      <c r="AQ68" s="336"/>
      <c r="AR68" s="336"/>
      <c r="AS68" s="336" t="str">
        <f>$BA$8 &amp;" " &amp; $BC$8</f>
        <v>&gt;=75 &lt;85</v>
      </c>
      <c r="AT68" s="336"/>
      <c r="AU68" s="336"/>
      <c r="AV68" s="336" t="str">
        <f>$BA$9 &amp;" " &amp; $BC$9</f>
        <v>&gt;=85 &lt;=100</v>
      </c>
      <c r="AW68" s="336"/>
      <c r="AX68" s="336"/>
      <c r="AY68" s="336" t="s">
        <v>118</v>
      </c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</row>
    <row r="69" spans="1:152" s="11" customFormat="1" ht="38.25" customHeight="1">
      <c r="A69" s="351"/>
      <c r="B69" s="352"/>
      <c r="C69" s="352"/>
      <c r="D69" s="352"/>
      <c r="E69" s="353"/>
      <c r="F69"/>
      <c r="G69"/>
      <c r="H69"/>
      <c r="I69" s="351"/>
      <c r="J69" s="352"/>
      <c r="K69" s="352"/>
      <c r="L69" s="352"/>
      <c r="M69" s="353"/>
      <c r="N69"/>
      <c r="O69"/>
      <c r="P69"/>
      <c r="Q69"/>
      <c r="R69" s="130"/>
      <c r="S69"/>
      <c r="T69"/>
      <c r="U69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39"/>
      <c r="AH69" s="139"/>
      <c r="AI69" s="139"/>
      <c r="AJ69" s="139"/>
      <c r="AK69"/>
      <c r="AL69" s="336"/>
      <c r="AM69" s="177" t="s">
        <v>64</v>
      </c>
      <c r="AN69" s="177" t="s">
        <v>7</v>
      </c>
      <c r="AO69" s="177" t="s">
        <v>75</v>
      </c>
      <c r="AP69" s="177" t="s">
        <v>64</v>
      </c>
      <c r="AQ69" s="177" t="s">
        <v>7</v>
      </c>
      <c r="AR69" s="177" t="s">
        <v>75</v>
      </c>
      <c r="AS69" s="177" t="s">
        <v>64</v>
      </c>
      <c r="AT69" s="177" t="s">
        <v>7</v>
      </c>
      <c r="AU69" s="177" t="s">
        <v>75</v>
      </c>
      <c r="AV69" s="177" t="s">
        <v>64</v>
      </c>
      <c r="AW69" s="177" t="s">
        <v>7</v>
      </c>
      <c r="AX69" s="177" t="s">
        <v>75</v>
      </c>
      <c r="AY69" s="336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</row>
    <row r="70" spans="1:152" s="11" customFormat="1" ht="38.25" customHeight="1">
      <c r="A70" s="354" t="str">
        <f>$A$3</f>
        <v>3rd Cycle &amp; General Secondary School</v>
      </c>
      <c r="B70" s="355"/>
      <c r="C70" s="355"/>
      <c r="D70" s="355"/>
      <c r="E70" s="356"/>
      <c r="F70"/>
      <c r="G70"/>
      <c r="H70"/>
      <c r="I70" s="354" t="str">
        <f>$A$3</f>
        <v>3rd Cycle &amp; General Secondary School</v>
      </c>
      <c r="J70" s="355"/>
      <c r="K70" s="355"/>
      <c r="L70" s="355"/>
      <c r="M70" s="356"/>
      <c r="N70"/>
      <c r="O70"/>
      <c r="P70"/>
      <c r="Q70"/>
      <c r="R70" s="130"/>
      <c r="S70"/>
      <c r="T70"/>
      <c r="U70"/>
      <c r="V70" s="335" t="str">
        <f>CONCATENATE(GI!$A$3, " ", GI!$C$3)</f>
        <v>11 D</v>
      </c>
      <c r="W70" s="335"/>
      <c r="X70" s="373" t="str">
        <f>GI!$A$38</f>
        <v>SHEBA ACADEMY 2025/26 G.C ACADEMEC YEAR</v>
      </c>
      <c r="Y70" s="374"/>
      <c r="Z70" s="374"/>
      <c r="AA70" s="374"/>
      <c r="AB70" s="374"/>
      <c r="AC70" s="374"/>
      <c r="AD70" s="374"/>
      <c r="AE70" s="374"/>
      <c r="AF70" s="374"/>
      <c r="AG70" s="374"/>
      <c r="AH70" s="374"/>
      <c r="AI70" s="374"/>
      <c r="AJ70" s="375"/>
      <c r="AK70"/>
      <c r="AL70" s="132" t="str">
        <f>UPPER(GI!$B$7)</f>
        <v>ENGLISH</v>
      </c>
      <c r="AM70" s="132">
        <f>COUNTIFS(_2Q_COL_1, $BA$6, _2Q_COL_1, $BC$6, _2Q_SEX, "M")</f>
        <v>0</v>
      </c>
      <c r="AN70" s="132">
        <f>COUNTIFS(_2Q_COL_1, $BA$6, _2Q_COL_1, $BC$6, _2Q_SEX, "F")</f>
        <v>0</v>
      </c>
      <c r="AO70" s="132">
        <f>SUM(AM70:AN70)</f>
        <v>0</v>
      </c>
      <c r="AP70" s="132">
        <f>COUNTIFS(_2Q_COL_1, $BA$7, _2Q_COL_1, $BC$7, _2Q_SEX, "M")</f>
        <v>0</v>
      </c>
      <c r="AQ70" s="132">
        <f>COUNTIFS(_2Q_COL_1, $BA$7, _2Q_COL_1, $BC$7, _2Q_SEX, "F")</f>
        <v>0</v>
      </c>
      <c r="AR70" s="132">
        <f>SUM(AP70:AQ70)</f>
        <v>0</v>
      </c>
      <c r="AS70" s="132">
        <f>COUNTIFS(_2Q_COL_1, $BA$8, _2Q_COL_1, $BC$8, _2Q_SEX, "M")</f>
        <v>0</v>
      </c>
      <c r="AT70" s="132">
        <f>COUNTIFS(_2Q_COL_1, $BA$8, _2Q_COL_1, $BC$8, _2Q_SEX, "F")</f>
        <v>0</v>
      </c>
      <c r="AU70" s="132">
        <f>SUM(AS70:AT70)</f>
        <v>0</v>
      </c>
      <c r="AV70" s="132">
        <f>COUNTIFS(_2Q_COL_1, $BA$9, _2Q_COL_1, $BC$9, _2Q_SEX, "M")</f>
        <v>0</v>
      </c>
      <c r="AW70" s="132">
        <f>COUNTIFS(_2Q_COL_1, $BA$9, _2Q_COL_1, $BC$9, _2Q_SEX, "F")</f>
        <v>0</v>
      </c>
      <c r="AX70" s="132">
        <f>SUM(AV70:AW70)</f>
        <v>0</v>
      </c>
      <c r="AY70" s="132">
        <f>SUM(AO70,AR70,AU70,AX70)</f>
        <v>0</v>
      </c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</row>
    <row r="71" spans="1:152" s="12" customFormat="1" ht="38.25" customHeight="1">
      <c r="A71" s="357" t="str">
        <f>$A$4</f>
        <v>Mark Transfer Sheet</v>
      </c>
      <c r="B71" s="358"/>
      <c r="C71" s="358"/>
      <c r="D71" s="358"/>
      <c r="E71" s="359"/>
      <c r="F71"/>
      <c r="G71"/>
      <c r="H71"/>
      <c r="I71" s="357" t="str">
        <f>$A$4</f>
        <v>Mark Transfer Sheet</v>
      </c>
      <c r="J71" s="358"/>
      <c r="K71" s="358"/>
      <c r="L71" s="358"/>
      <c r="M71" s="359"/>
      <c r="N71"/>
      <c r="O71"/>
      <c r="P71"/>
      <c r="Q71"/>
      <c r="R71" s="130"/>
      <c r="S71"/>
      <c r="T71"/>
      <c r="U71"/>
      <c r="V71" s="335"/>
      <c r="W71" s="335"/>
      <c r="X71" s="376"/>
      <c r="Y71" s="377"/>
      <c r="Z71" s="377"/>
      <c r="AA71" s="377"/>
      <c r="AB71" s="377"/>
      <c r="AC71" s="377"/>
      <c r="AD71" s="377"/>
      <c r="AE71" s="377"/>
      <c r="AF71" s="377"/>
      <c r="AG71" s="377"/>
      <c r="AH71" s="377"/>
      <c r="AI71" s="377"/>
      <c r="AJ71" s="378"/>
      <c r="AK71"/>
      <c r="AL71" s="178" t="s">
        <v>157</v>
      </c>
      <c r="AM71" s="181">
        <f>AM70*100/$AU$67</f>
        <v>0</v>
      </c>
      <c r="AN71" s="181">
        <f>AN70*100/$AW$67</f>
        <v>0</v>
      </c>
      <c r="AO71" s="181">
        <f>AO70*100/$AY$67</f>
        <v>0</v>
      </c>
      <c r="AP71" s="181">
        <f>AP70*100/$AU$67</f>
        <v>0</v>
      </c>
      <c r="AQ71" s="181">
        <f>AQ70*100/$AW$67</f>
        <v>0</v>
      </c>
      <c r="AR71" s="181">
        <f>AR70*100/$AY$67</f>
        <v>0</v>
      </c>
      <c r="AS71" s="181">
        <f>AS70*100/$AU$67</f>
        <v>0</v>
      </c>
      <c r="AT71" s="181">
        <f>AT70*100/$AW$67</f>
        <v>0</v>
      </c>
      <c r="AU71" s="181">
        <f>AU70*100/$AY$67</f>
        <v>0</v>
      </c>
      <c r="AV71" s="181">
        <f>AV70*100/$AU$67</f>
        <v>0</v>
      </c>
      <c r="AW71" s="181">
        <f>AW70*100/$AW$67</f>
        <v>0</v>
      </c>
      <c r="AX71" s="181">
        <f>AX70*100/$AY$67</f>
        <v>0</v>
      </c>
      <c r="AY71" s="129">
        <f>SUM(AO71,AR71,AU71,AX71)</f>
        <v>0</v>
      </c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</row>
    <row r="72" spans="1:152" s="12" customFormat="1" ht="38.25" customHeight="1">
      <c r="A72" s="360">
        <v>2</v>
      </c>
      <c r="B72" s="147"/>
      <c r="C72" s="148" t="s">
        <v>71</v>
      </c>
      <c r="D72" s="362" t="str">
        <f>GI!$A$3&amp;" "&amp;GI!$C$3</f>
        <v>11 D</v>
      </c>
      <c r="E72" s="363"/>
      <c r="F72" s="340" t="s">
        <v>114</v>
      </c>
      <c r="G72" s="341" t="s">
        <v>115</v>
      </c>
      <c r="H72"/>
      <c r="I72" s="360">
        <v>2</v>
      </c>
      <c r="J72" s="147"/>
      <c r="K72" s="148" t="s">
        <v>71</v>
      </c>
      <c r="L72" s="362" t="str">
        <f>GI!$A$3&amp;" "&amp;GI!$C$3</f>
        <v>11 D</v>
      </c>
      <c r="M72" s="363"/>
      <c r="N72" s="340" t="s">
        <v>114</v>
      </c>
      <c r="O72" s="341" t="s">
        <v>115</v>
      </c>
      <c r="P72"/>
      <c r="Q72"/>
      <c r="R72" s="130"/>
      <c r="S72"/>
      <c r="T72"/>
      <c r="U72"/>
      <c r="V72" s="335"/>
      <c r="W72" s="335"/>
      <c r="X72" s="376" t="str">
        <f>GI!$A$40</f>
        <v>2nd SEMESTER ROSTER</v>
      </c>
      <c r="Y72" s="377"/>
      <c r="Z72" s="377"/>
      <c r="AA72" s="377"/>
      <c r="AB72" s="377"/>
      <c r="AC72" s="377"/>
      <c r="AD72" s="377"/>
      <c r="AE72" s="377"/>
      <c r="AF72" s="377"/>
      <c r="AG72" s="377"/>
      <c r="AH72" s="377"/>
      <c r="AI72" s="377"/>
      <c r="AJ72" s="378"/>
      <c r="AK72"/>
      <c r="AL72" s="132" t="str">
        <f>UPPER(GI!$B$8)</f>
        <v>-</v>
      </c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</row>
    <row r="73" spans="1:152" s="12" customFormat="1" ht="38.25" customHeight="1">
      <c r="A73" s="361"/>
      <c r="B73" s="147"/>
      <c r="C73" s="149" t="s">
        <v>113</v>
      </c>
      <c r="D73" s="364" t="str">
        <f>UPPER(GI!$B$8)</f>
        <v>-</v>
      </c>
      <c r="E73" s="365"/>
      <c r="F73" s="340"/>
      <c r="G73" s="341"/>
      <c r="H73"/>
      <c r="I73" s="361"/>
      <c r="J73" s="147"/>
      <c r="K73" s="149" t="s">
        <v>113</v>
      </c>
      <c r="L73" s="364" t="str">
        <f>UPPER(GI!$B$8)</f>
        <v>-</v>
      </c>
      <c r="M73" s="365"/>
      <c r="N73" s="340"/>
      <c r="O73" s="341"/>
      <c r="P73"/>
      <c r="Q73"/>
      <c r="R73" s="130"/>
      <c r="S73"/>
      <c r="T73"/>
      <c r="U73"/>
      <c r="V73" s="387" t="s">
        <v>69</v>
      </c>
      <c r="W73" s="388" t="str">
        <f>GI!$H$1</f>
        <v>Students' Names</v>
      </c>
      <c r="X73" s="379"/>
      <c r="Y73" s="380"/>
      <c r="Z73" s="380"/>
      <c r="AA73" s="380"/>
      <c r="AB73" s="380"/>
      <c r="AC73" s="380"/>
      <c r="AD73" s="380"/>
      <c r="AE73" s="380"/>
      <c r="AF73" s="380"/>
      <c r="AG73" s="380"/>
      <c r="AH73" s="380"/>
      <c r="AI73" s="380"/>
      <c r="AJ73" s="381"/>
      <c r="AK73"/>
      <c r="AL73" s="178" t="s">
        <v>157</v>
      </c>
      <c r="AM73" s="181"/>
      <c r="AN73" s="181"/>
      <c r="AO73" s="181"/>
      <c r="AP73" s="181"/>
      <c r="AQ73" s="181"/>
      <c r="AR73" s="181"/>
      <c r="AS73" s="181"/>
      <c r="AT73" s="181"/>
      <c r="AU73" s="181"/>
      <c r="AV73" s="181"/>
      <c r="AW73" s="181"/>
      <c r="AX73" s="181"/>
      <c r="AY73" s="129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</row>
    <row r="74" spans="1:152" s="12" customFormat="1" ht="38.25" customHeight="1">
      <c r="A74" s="130"/>
      <c r="B74" s="150" t="str">
        <f>GI!$A$34&amp; ":"</f>
        <v>Academic Year:</v>
      </c>
      <c r="C74" s="151" t="str">
        <f>GI!$C$34</f>
        <v>2025/26 G.C</v>
      </c>
      <c r="D74" s="366" t="s">
        <v>178</v>
      </c>
      <c r="E74" s="367"/>
      <c r="F74" s="340"/>
      <c r="G74" s="341"/>
      <c r="H74"/>
      <c r="I74" s="130"/>
      <c r="J74" s="150" t="str">
        <f>GI!$A$34&amp; ":"</f>
        <v>Academic Year:</v>
      </c>
      <c r="K74" s="151" t="str">
        <f>GI!$C$34</f>
        <v>2025/26 G.C</v>
      </c>
      <c r="L74" s="366" t="s">
        <v>179</v>
      </c>
      <c r="M74" s="367"/>
      <c r="N74" s="340"/>
      <c r="O74" s="341"/>
      <c r="P74"/>
      <c r="Q74"/>
      <c r="R74" s="130"/>
      <c r="S74"/>
      <c r="T74"/>
      <c r="U74"/>
      <c r="V74" s="387"/>
      <c r="W74" s="388"/>
      <c r="X74" s="128" t="s">
        <v>124</v>
      </c>
      <c r="Y74" s="202" t="str">
        <f>UPPER(LEFT(GI!$B$7, GI!$B$63))</f>
        <v>ENG</v>
      </c>
      <c r="Z74" s="202" t="str">
        <f>UPPER(LEFT(GI!$B$9, GI!$B$63))</f>
        <v>MAT</v>
      </c>
      <c r="AA74" s="202" t="str">
        <f>UPPER(LEFT(GI!$B$11, GI!$B$63))</f>
        <v>HIS</v>
      </c>
      <c r="AB74" s="128" t="str">
        <f>UPPER(LEFT(GI!$B$12, GI!$B$63))</f>
        <v>GEO</v>
      </c>
      <c r="AC74" s="202" t="str">
        <f>UPPER(LEFT(GI!$B$13, GI!$B$63))</f>
        <v>ECO</v>
      </c>
      <c r="AD74" s="202" t="str">
        <f>UPPER(LEFT(GI!$B$15, GI!$B$63))</f>
        <v>ICT</v>
      </c>
      <c r="AE74" s="202" t="str">
        <f>UPPER(LEFT(GI!$B$17, GI!$B$63))</f>
        <v>ACC</v>
      </c>
      <c r="AF74" s="128" t="str">
        <f>UPPER(LEFT(GI!$B$18, GI!$B$63))</f>
        <v>-</v>
      </c>
      <c r="AG74" s="202" t="s">
        <v>118</v>
      </c>
      <c r="AH74" s="128" t="s">
        <v>119</v>
      </c>
      <c r="AI74" s="202" t="s">
        <v>120</v>
      </c>
      <c r="AJ74" s="128" t="s">
        <v>121</v>
      </c>
      <c r="AK74"/>
      <c r="AL74" s="132" t="str">
        <f>UPPER(GI!$B$9)</f>
        <v>MATHEMATICS</v>
      </c>
      <c r="AM74" s="132">
        <f>COUNTIFS(_2Q_COL_3, $BA$6, _2Q_COL_3, $BC$6, _2Q_SEX, "M")</f>
        <v>0</v>
      </c>
      <c r="AN74" s="132">
        <f>COUNTIFS(_2Q_COL_3, $BA$6, _2Q_COL_3, $BC$6, _2Q_SEX, "F")</f>
        <v>0</v>
      </c>
      <c r="AO74" s="132">
        <f>SUM(AM74:AN74)</f>
        <v>0</v>
      </c>
      <c r="AP74" s="132">
        <f>COUNTIFS(_2Q_COL_3, $BA$7, _2Q_COL_3, $BC$7, _2Q_SEX, "M")</f>
        <v>0</v>
      </c>
      <c r="AQ74" s="132">
        <f>COUNTIFS(_2Q_COL_3, $BA$7, _2Q_COL_3, $BC$7, _2Q_SEX, "F")</f>
        <v>0</v>
      </c>
      <c r="AR74" s="132">
        <f>SUM(AP74:AQ74)</f>
        <v>0</v>
      </c>
      <c r="AS74" s="132">
        <f>COUNTIFS(_2Q_COL_3, $BA$8, _2Q_COL_3, $BC$8, _2Q_SEX, "M")</f>
        <v>0</v>
      </c>
      <c r="AT74" s="132">
        <f>COUNTIFS(_2Q_COL_3, $BA$8, _2Q_COL_3, $BC$8, _2Q_SEX, "F")</f>
        <v>0</v>
      </c>
      <c r="AU74" s="132">
        <f>SUM(AS74:AT74)</f>
        <v>0</v>
      </c>
      <c r="AV74" s="132">
        <f>COUNTIFS(_2Q_COL_3, $BA$9, _2Q_COL_3, $BC$9, _2Q_SEX, "M")</f>
        <v>0</v>
      </c>
      <c r="AW74" s="132">
        <f>COUNTIFS(_2Q_COL_3, $BA$9, _2Q_COL_3, $BC$9, _2Q_SEX, "F")</f>
        <v>0</v>
      </c>
      <c r="AX74" s="132">
        <f>SUM(AV74:AW74)</f>
        <v>0</v>
      </c>
      <c r="AY74" s="132">
        <f t="shared" ref="AY74" si="95">SUM(AO74,AR74,AU74,AX74)</f>
        <v>0</v>
      </c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</row>
    <row r="75" spans="1:152" s="12" customFormat="1" ht="38.25" customHeight="1">
      <c r="A75" s="368" t="s">
        <v>69</v>
      </c>
      <c r="B75" s="368" t="str">
        <f>GI!$H$1</f>
        <v>Students' Names</v>
      </c>
      <c r="C75" s="370" t="s">
        <v>70</v>
      </c>
      <c r="D75" s="371"/>
      <c r="E75" s="372"/>
      <c r="F75"/>
      <c r="G75"/>
      <c r="H75"/>
      <c r="I75" s="368" t="s">
        <v>69</v>
      </c>
      <c r="J75" s="368" t="str">
        <f>GI!$H$1</f>
        <v>Students' Names</v>
      </c>
      <c r="K75" s="370" t="s">
        <v>70</v>
      </c>
      <c r="L75" s="371"/>
      <c r="M75" s="372"/>
      <c r="N75"/>
      <c r="O75"/>
      <c r="P75"/>
      <c r="Q75"/>
      <c r="R75" s="130"/>
      <c r="S75"/>
      <c r="T75"/>
      <c r="U75"/>
      <c r="V75" s="117">
        <v>1</v>
      </c>
      <c r="W75" s="118" t="str">
        <f>GI!$H$2</f>
        <v xml:space="preserve">Amanuel Hagos Tesfay </v>
      </c>
      <c r="X75" s="117" t="str">
        <f>GI!$I$2</f>
        <v>M</v>
      </c>
      <c r="Y75" s="129">
        <f>$S$10</f>
        <v>0</v>
      </c>
      <c r="Z75" s="129">
        <f>$S$144</f>
        <v>0</v>
      </c>
      <c r="AA75" s="129">
        <f>$S$277</f>
        <v>0</v>
      </c>
      <c r="AB75" s="129">
        <f>$S$344</f>
        <v>0</v>
      </c>
      <c r="AC75" s="129">
        <f>$S$411</f>
        <v>0</v>
      </c>
      <c r="AD75" s="129">
        <f>$S$545</f>
        <v>0</v>
      </c>
      <c r="AE75" s="129">
        <f>$S$679</f>
        <v>0</v>
      </c>
      <c r="AF75" s="129">
        <f>$S$746</f>
        <v>0</v>
      </c>
      <c r="AG75" s="129">
        <f>SUM(Y75:AE75)</f>
        <v>0</v>
      </c>
      <c r="AH75" s="129">
        <f>AG75/7</f>
        <v>0</v>
      </c>
      <c r="AI75" s="129">
        <f>RANK(AH75, _2Q_AVERAGE)</f>
        <v>1</v>
      </c>
      <c r="AJ75" s="129" t="str">
        <f>IF(AH75&gt;=GI!$B$64, "PRO", "DET")</f>
        <v>DET</v>
      </c>
      <c r="AK75"/>
      <c r="AL75" s="178" t="s">
        <v>157</v>
      </c>
      <c r="AM75" s="181">
        <f>AM74*100/$AU$67</f>
        <v>0</v>
      </c>
      <c r="AN75" s="181">
        <f>AN74*100/$AW$67</f>
        <v>0</v>
      </c>
      <c r="AO75" s="181">
        <f>AO74*100/$AY$67</f>
        <v>0</v>
      </c>
      <c r="AP75" s="181">
        <f>AP74*100/$AU$67</f>
        <v>0</v>
      </c>
      <c r="AQ75" s="181">
        <f>AQ74*100/$AW$67</f>
        <v>0</v>
      </c>
      <c r="AR75" s="181">
        <f>AR74*100/$AY$67</f>
        <v>0</v>
      </c>
      <c r="AS75" s="181">
        <f>AS74*100/$AU$67</f>
        <v>0</v>
      </c>
      <c r="AT75" s="181">
        <f>AT74*100/$AW$67</f>
        <v>0</v>
      </c>
      <c r="AU75" s="181">
        <f>AU74*100/$AY$67</f>
        <v>0</v>
      </c>
      <c r="AV75" s="181">
        <f>AV74*100/$AU$67</f>
        <v>0</v>
      </c>
      <c r="AW75" s="181">
        <f>AW74*100/$AW$67</f>
        <v>0</v>
      </c>
      <c r="AX75" s="181">
        <f>AX74*100/$AY$67</f>
        <v>0</v>
      </c>
      <c r="AY75" s="129">
        <f>SUM(AO75,AR75,AU75,AX75)</f>
        <v>0</v>
      </c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</row>
    <row r="76" spans="1:152" s="12" customFormat="1" ht="38.25" customHeight="1">
      <c r="A76" s="369"/>
      <c r="B76" s="369"/>
      <c r="C76" s="152">
        <v>0.4</v>
      </c>
      <c r="D76" s="152">
        <v>0.6</v>
      </c>
      <c r="E76" s="153">
        <f>SUM(C76:D76)</f>
        <v>1</v>
      </c>
      <c r="F76"/>
      <c r="G76"/>
      <c r="H76"/>
      <c r="I76" s="369"/>
      <c r="J76" s="369"/>
      <c r="K76" s="152">
        <v>0.4</v>
      </c>
      <c r="L76" s="152">
        <v>0.6</v>
      </c>
      <c r="M76" s="153">
        <f>SUM(K76:L76)</f>
        <v>1</v>
      </c>
      <c r="N76"/>
      <c r="O76"/>
      <c r="P76"/>
      <c r="Q76"/>
      <c r="R76" s="122" t="str">
        <f>$D$7</f>
        <v>1st SEMESTER</v>
      </c>
      <c r="S76" s="123" t="str">
        <f>$L$7</f>
        <v>2nd SEMESTER</v>
      </c>
      <c r="T76" s="124" t="s">
        <v>117</v>
      </c>
      <c r="U76"/>
      <c r="V76" s="119">
        <v>2</v>
      </c>
      <c r="W76" s="120" t="str">
        <f>GI!$H$3</f>
        <v xml:space="preserve">Beamlak Sultan Weldegebriel </v>
      </c>
      <c r="X76" s="119" t="str">
        <f>GI!$I$3</f>
        <v>M</v>
      </c>
      <c r="Y76" s="132">
        <f>$S$11</f>
        <v>0</v>
      </c>
      <c r="Z76" s="132">
        <f>$S$145</f>
        <v>0</v>
      </c>
      <c r="AA76" s="132">
        <f>$S$278</f>
        <v>0</v>
      </c>
      <c r="AB76" s="132">
        <f>$S$345</f>
        <v>0</v>
      </c>
      <c r="AC76" s="132">
        <f>$S$412</f>
        <v>0</v>
      </c>
      <c r="AD76" s="132">
        <f>$S$546</f>
        <v>0</v>
      </c>
      <c r="AE76" s="132">
        <f>$S$680</f>
        <v>0</v>
      </c>
      <c r="AF76" s="132">
        <f>$S$747</f>
        <v>0</v>
      </c>
      <c r="AG76" s="129">
        <f t="shared" ref="AG76:AG129" si="96">SUM(Y76:AE76)</f>
        <v>0</v>
      </c>
      <c r="AH76" s="129">
        <f t="shared" ref="AH76:AH129" si="97">AG76/7</f>
        <v>0</v>
      </c>
      <c r="AI76" s="132">
        <f t="shared" ref="AI76:AI106" si="98">RANK(AH76, _2Q_AVERAGE)</f>
        <v>1</v>
      </c>
      <c r="AJ76" s="132" t="str">
        <f>IF(AH76&gt;=GI!$B$64, "PRO", "DET")</f>
        <v>DET</v>
      </c>
      <c r="AK76"/>
      <c r="AL76" s="132" t="str">
        <f>UPPER(GI!$B$10)</f>
        <v>-</v>
      </c>
      <c r="AM76" s="132"/>
      <c r="AN76" s="132"/>
      <c r="AO76" s="132"/>
      <c r="AP76" s="132"/>
      <c r="AQ76" s="132"/>
      <c r="AR76" s="132"/>
      <c r="AS76" s="132"/>
      <c r="AT76" s="132"/>
      <c r="AU76" s="132"/>
      <c r="AV76" s="132"/>
      <c r="AW76" s="132"/>
      <c r="AX76" s="132"/>
      <c r="AY76" s="132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</row>
    <row r="77" spans="1:152" s="12" customFormat="1" ht="38.25" customHeight="1">
      <c r="A77" s="154">
        <v>1</v>
      </c>
      <c r="B77" s="155" t="str">
        <f>GI!$H$2</f>
        <v xml:space="preserve">Amanuel Hagos Tesfay </v>
      </c>
      <c r="C77" s="235"/>
      <c r="D77" s="235"/>
      <c r="E77" s="168"/>
      <c r="F77" s="338" t="str">
        <f>IF(E77&gt;100,"SKURRR~!!", IF(A77&gt;GI!$M$2," ", IF($D$73="-", " ", IF(ISBLANK(E77),"FALSE",""))))</f>
        <v xml:space="preserve"> </v>
      </c>
      <c r="G77" s="339"/>
      <c r="H77"/>
      <c r="I77" s="154">
        <v>1</v>
      </c>
      <c r="J77" s="155" t="str">
        <f>GI!$H$2</f>
        <v xml:space="preserve">Amanuel Hagos Tesfay </v>
      </c>
      <c r="K77" s="235"/>
      <c r="L77" s="235"/>
      <c r="M77" s="168"/>
      <c r="N77" s="338" t="str">
        <f>IF(M77&gt;100,"SKURRR~!!", IF(I77&gt;GI!$M$2," ", IF($L$73="-", " ", IF(ISBLANK(M77),"FALSE",""))))</f>
        <v xml:space="preserve"> </v>
      </c>
      <c r="O77" s="339"/>
      <c r="P77"/>
      <c r="Q77"/>
      <c r="R77" s="131">
        <f t="shared" ref="R77:R108" si="99">E77</f>
        <v>0</v>
      </c>
      <c r="S77" s="125">
        <f t="shared" ref="S77:S108" si="100">M77</f>
        <v>0</v>
      </c>
      <c r="T77" s="126">
        <f>AVERAGE(R77:S77)</f>
        <v>0</v>
      </c>
      <c r="U77"/>
      <c r="V77" s="117">
        <v>3</v>
      </c>
      <c r="W77" s="118" t="str">
        <f>GI!$H$4</f>
        <v xml:space="preserve">Betelihim Kalayu Mamo </v>
      </c>
      <c r="X77" s="117" t="str">
        <f>GI!$I$4</f>
        <v>F</v>
      </c>
      <c r="Y77" s="129">
        <f>$S$12</f>
        <v>0</v>
      </c>
      <c r="Z77" s="129">
        <f>$S$146</f>
        <v>0</v>
      </c>
      <c r="AA77" s="129">
        <f>$S$279</f>
        <v>0</v>
      </c>
      <c r="AB77" s="129">
        <f>$S$346</f>
        <v>0</v>
      </c>
      <c r="AC77" s="129">
        <f>$S$413</f>
        <v>0</v>
      </c>
      <c r="AD77" s="129">
        <f>$S$547</f>
        <v>0</v>
      </c>
      <c r="AE77" s="129">
        <f>$S$681</f>
        <v>0</v>
      </c>
      <c r="AF77" s="129">
        <f>$S$748</f>
        <v>0</v>
      </c>
      <c r="AG77" s="129">
        <f t="shared" si="96"/>
        <v>0</v>
      </c>
      <c r="AH77" s="129">
        <f t="shared" si="97"/>
        <v>0</v>
      </c>
      <c r="AI77" s="129">
        <f t="shared" si="98"/>
        <v>1</v>
      </c>
      <c r="AJ77" s="129" t="str">
        <f>IF(AH77&gt;=GI!$B$64, "PRO", "DET")</f>
        <v>DET</v>
      </c>
      <c r="AK77"/>
      <c r="AL77" s="178" t="s">
        <v>157</v>
      </c>
      <c r="AM77" s="181"/>
      <c r="AN77" s="181"/>
      <c r="AO77" s="181"/>
      <c r="AP77" s="181"/>
      <c r="AQ77" s="181"/>
      <c r="AR77" s="181"/>
      <c r="AS77" s="181"/>
      <c r="AT77" s="181"/>
      <c r="AU77" s="181"/>
      <c r="AV77" s="181"/>
      <c r="AW77" s="181"/>
      <c r="AX77" s="181"/>
      <c r="AY77" s="129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</row>
    <row r="78" spans="1:152" s="12" customFormat="1" ht="38.25" customHeight="1">
      <c r="A78" s="156">
        <v>2</v>
      </c>
      <c r="B78" s="157" t="str">
        <f>GI!$H$3</f>
        <v xml:space="preserve">Beamlak Sultan Weldegebriel </v>
      </c>
      <c r="C78" s="235"/>
      <c r="D78" s="235"/>
      <c r="E78" s="168"/>
      <c r="F78" s="338" t="str">
        <f>IF(E78&gt;100,"SKURRR~!!", IF(A78&gt;GI!$M$2," ", IF($D$73="-", " ", IF(ISBLANK(E78),"FALSE",""))))</f>
        <v xml:space="preserve"> </v>
      </c>
      <c r="G78" s="339"/>
      <c r="H78"/>
      <c r="I78" s="156">
        <v>2</v>
      </c>
      <c r="J78" s="157" t="str">
        <f>GI!$H$3</f>
        <v xml:space="preserve">Beamlak Sultan Weldegebriel </v>
      </c>
      <c r="K78" s="235"/>
      <c r="L78" s="235"/>
      <c r="M78" s="168"/>
      <c r="N78" s="338" t="str">
        <f>IF(M78&gt;100,"SKURRR~!!", IF(I78&gt;GI!$M$2," ", IF($L$73="-", " ", IF(ISBLANK(M78),"FALSE",""))))</f>
        <v xml:space="preserve"> </v>
      </c>
      <c r="O78" s="339"/>
      <c r="P78"/>
      <c r="Q78"/>
      <c r="R78" s="131">
        <f t="shared" si="99"/>
        <v>0</v>
      </c>
      <c r="S78" s="125">
        <f t="shared" si="100"/>
        <v>0</v>
      </c>
      <c r="T78" s="126">
        <f t="shared" ref="T78:T124" si="101">AVERAGE(R78:S78)</f>
        <v>0</v>
      </c>
      <c r="U78"/>
      <c r="V78" s="119">
        <v>4</v>
      </c>
      <c r="W78" s="120" t="str">
        <f>GI!$H$5</f>
        <v xml:space="preserve">Bethelhem Teklay Weldegerima </v>
      </c>
      <c r="X78" s="119" t="str">
        <f>GI!$I$5</f>
        <v>F</v>
      </c>
      <c r="Y78" s="132">
        <f>$S$13</f>
        <v>0</v>
      </c>
      <c r="Z78" s="132">
        <f>$S$147</f>
        <v>0</v>
      </c>
      <c r="AA78" s="132">
        <f>$S$280</f>
        <v>0</v>
      </c>
      <c r="AB78" s="132">
        <f>$S$347</f>
        <v>0</v>
      </c>
      <c r="AC78" s="132">
        <f>$S$414</f>
        <v>0</v>
      </c>
      <c r="AD78" s="132">
        <f>$S$548</f>
        <v>0</v>
      </c>
      <c r="AE78" s="132">
        <f>$S$682</f>
        <v>0</v>
      </c>
      <c r="AF78" s="132">
        <f>$S$749</f>
        <v>0</v>
      </c>
      <c r="AG78" s="129">
        <f>SUM(Y78:AE78)</f>
        <v>0</v>
      </c>
      <c r="AH78" s="129">
        <f t="shared" si="97"/>
        <v>0</v>
      </c>
      <c r="AI78" s="132">
        <f t="shared" si="98"/>
        <v>1</v>
      </c>
      <c r="AJ78" s="132" t="str">
        <f>IF(AH78&gt;=GI!$B$64, "PRO", "DET")</f>
        <v>DET</v>
      </c>
      <c r="AK78"/>
      <c r="AL78" s="132" t="str">
        <f>UPPER(GI!$B$11)</f>
        <v xml:space="preserve">HISTORY </v>
      </c>
      <c r="AM78" s="132">
        <f>COUNTIFS(_2Q_COL_5, $BA$6, _2Q_COL_5, $BC$6, _2Q_SEX, "M")</f>
        <v>0</v>
      </c>
      <c r="AN78" s="132">
        <f>COUNTIFS(_2Q_COL_5, $BA$6, _2Q_COL_5, $BC$6, _2Q_SEX, "F")</f>
        <v>0</v>
      </c>
      <c r="AO78" s="132">
        <f>SUM(AM78:AN78)</f>
        <v>0</v>
      </c>
      <c r="AP78" s="132">
        <f>COUNTIFS(_2Q_COL_5, $BA$7, _2Q_COL_5, $BC$7, _2Q_SEX, "M")</f>
        <v>0</v>
      </c>
      <c r="AQ78" s="132">
        <f>COUNTIFS(_2Q_COL_5, $BA$7, _2Q_COL_5, $BC$7, _2Q_SEX, "F")</f>
        <v>0</v>
      </c>
      <c r="AR78" s="132">
        <f>SUM(AP78:AQ78)</f>
        <v>0</v>
      </c>
      <c r="AS78" s="132">
        <f>COUNTIFS(_2Q_COL_5, $BA$8, _2Q_COL_5, $BC$8, _2Q_SEX, "M")</f>
        <v>0</v>
      </c>
      <c r="AT78" s="132">
        <f>COUNTIFS(_2Q_COL_5, $BA$8, _2Q_COL_5, $BC$8, _2Q_SEX, "F")</f>
        <v>0</v>
      </c>
      <c r="AU78" s="132">
        <f>SUM(AS78:AT78)</f>
        <v>0</v>
      </c>
      <c r="AV78" s="132">
        <f>COUNTIFS(_2Q_COL_5, $BA$9, _2Q_COL_5, $BC$9, _2Q_SEX, "M")</f>
        <v>0</v>
      </c>
      <c r="AW78" s="132">
        <f>COUNTIFS(_2Q_COL_5, $BA$9, _2Q_COL_5, $BC$9, _2Q_SEX, "F")</f>
        <v>0</v>
      </c>
      <c r="AX78" s="132">
        <f>SUM(AV78:AW78)</f>
        <v>0</v>
      </c>
      <c r="AY78" s="132">
        <f t="shared" ref="AY78" si="102">SUM(AO78,AR78,AU78,AX78)</f>
        <v>0</v>
      </c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</row>
    <row r="79" spans="1:152" s="12" customFormat="1" ht="38.25" customHeight="1">
      <c r="A79" s="154">
        <v>3</v>
      </c>
      <c r="B79" s="155" t="str">
        <f>GI!$H$4</f>
        <v xml:space="preserve">Betelihim Kalayu Mamo </v>
      </c>
      <c r="C79" s="235"/>
      <c r="D79" s="235"/>
      <c r="E79" s="168"/>
      <c r="F79" s="338" t="str">
        <f>IF(E79&gt;100,"SKURRR~!!", IF(A79&gt;GI!$M$2," ", IF($D$73="-", " ", IF(ISBLANK(E79),"FALSE",""))))</f>
        <v xml:space="preserve"> </v>
      </c>
      <c r="G79" s="339"/>
      <c r="H79"/>
      <c r="I79" s="154">
        <v>3</v>
      </c>
      <c r="J79" s="155" t="str">
        <f>GI!$H$4</f>
        <v xml:space="preserve">Betelihim Kalayu Mamo </v>
      </c>
      <c r="K79" s="235"/>
      <c r="L79" s="235"/>
      <c r="M79" s="168"/>
      <c r="N79" s="338" t="str">
        <f>IF(M79&gt;100,"SKURRR~!!", IF(I79&gt;GI!$M$2," ", IF($L$73="-", " ", IF(ISBLANK(M79),"FALSE",""))))</f>
        <v xml:space="preserve"> </v>
      </c>
      <c r="O79" s="339"/>
      <c r="P79"/>
      <c r="Q79"/>
      <c r="R79" s="131">
        <f t="shared" si="99"/>
        <v>0</v>
      </c>
      <c r="S79" s="125">
        <f t="shared" si="100"/>
        <v>0</v>
      </c>
      <c r="T79" s="126">
        <f t="shared" si="101"/>
        <v>0</v>
      </c>
      <c r="U79"/>
      <c r="V79" s="117">
        <v>5</v>
      </c>
      <c r="W79" s="118" t="str">
        <f>GI!$H$6</f>
        <v xml:space="preserve">Bilen Mesfin Taye </v>
      </c>
      <c r="X79" s="117" t="str">
        <f>GI!$I$6</f>
        <v>F</v>
      </c>
      <c r="Y79" s="129">
        <f>$S$14</f>
        <v>0</v>
      </c>
      <c r="Z79" s="129">
        <f>$S$148</f>
        <v>0</v>
      </c>
      <c r="AA79" s="129">
        <f>$S$281</f>
        <v>0</v>
      </c>
      <c r="AB79" s="129">
        <f>$S$348</f>
        <v>0</v>
      </c>
      <c r="AC79" s="129">
        <f>$S$415</f>
        <v>0</v>
      </c>
      <c r="AD79" s="129">
        <f>$S$549</f>
        <v>0</v>
      </c>
      <c r="AE79" s="129">
        <f>$S$683</f>
        <v>0</v>
      </c>
      <c r="AF79" s="129">
        <f>$S$750</f>
        <v>0</v>
      </c>
      <c r="AG79" s="129">
        <f t="shared" si="96"/>
        <v>0</v>
      </c>
      <c r="AH79" s="129">
        <f t="shared" si="97"/>
        <v>0</v>
      </c>
      <c r="AI79" s="129">
        <f t="shared" si="98"/>
        <v>1</v>
      </c>
      <c r="AJ79" s="129" t="str">
        <f>IF(AH79&gt;=GI!$B$64, "PRO", "DET")</f>
        <v>DET</v>
      </c>
      <c r="AK79"/>
      <c r="AL79" s="178" t="s">
        <v>157</v>
      </c>
      <c r="AM79" s="181">
        <f>AM78*100/$AU$67</f>
        <v>0</v>
      </c>
      <c r="AN79" s="181">
        <f>AN78*100/$AW$67</f>
        <v>0</v>
      </c>
      <c r="AO79" s="181">
        <f>AO78*100/$AY$67</f>
        <v>0</v>
      </c>
      <c r="AP79" s="181">
        <f>AP78*100/$AU$67</f>
        <v>0</v>
      </c>
      <c r="AQ79" s="181">
        <f>AQ78*100/$AW$67</f>
        <v>0</v>
      </c>
      <c r="AR79" s="181">
        <f>AR78*100/$AY$67</f>
        <v>0</v>
      </c>
      <c r="AS79" s="181">
        <f>AS78*100/$AU$67</f>
        <v>0</v>
      </c>
      <c r="AT79" s="181">
        <f>AT78*100/$AW$67</f>
        <v>0</v>
      </c>
      <c r="AU79" s="181">
        <f>AU78*100/$AY$67</f>
        <v>0</v>
      </c>
      <c r="AV79" s="181">
        <f>AV78*100/$AU$67</f>
        <v>0</v>
      </c>
      <c r="AW79" s="181">
        <f>AW78*100/$AW$67</f>
        <v>0</v>
      </c>
      <c r="AX79" s="181">
        <f>AX78*100/$AY$67</f>
        <v>0</v>
      </c>
      <c r="AY79" s="129">
        <f>SUM(AO79,AR79,AU79,AX79)</f>
        <v>0</v>
      </c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</row>
    <row r="80" spans="1:152" s="12" customFormat="1" ht="38.25" customHeight="1">
      <c r="A80" s="156">
        <v>4</v>
      </c>
      <c r="B80" s="157" t="str">
        <f>GI!$H$5</f>
        <v xml:space="preserve">Bethelhem Teklay Weldegerima </v>
      </c>
      <c r="C80" s="235"/>
      <c r="D80" s="235"/>
      <c r="E80" s="168"/>
      <c r="F80" s="338" t="str">
        <f>IF(E80&gt;100,"SKURRR~!!", IF(A80&gt;GI!$M$2," ", IF($D$73="-", " ", IF(ISBLANK(E80),"FALSE",""))))</f>
        <v xml:space="preserve"> </v>
      </c>
      <c r="G80" s="339"/>
      <c r="H80"/>
      <c r="I80" s="156">
        <v>4</v>
      </c>
      <c r="J80" s="157" t="str">
        <f>GI!$H$5</f>
        <v xml:space="preserve">Bethelhem Teklay Weldegerima </v>
      </c>
      <c r="K80" s="235"/>
      <c r="L80" s="235"/>
      <c r="M80" s="168"/>
      <c r="N80" s="338" t="str">
        <f>IF(M80&gt;100,"SKURRR~!!", IF(I80&gt;GI!$M$2," ", IF($L$73="-", " ", IF(ISBLANK(M80),"FALSE",""))))</f>
        <v xml:space="preserve"> </v>
      </c>
      <c r="O80" s="339"/>
      <c r="P80"/>
      <c r="Q80"/>
      <c r="R80" s="131">
        <f t="shared" si="99"/>
        <v>0</v>
      </c>
      <c r="S80" s="125">
        <f t="shared" si="100"/>
        <v>0</v>
      </c>
      <c r="T80" s="126">
        <f t="shared" si="101"/>
        <v>0</v>
      </c>
      <c r="U80"/>
      <c r="V80" s="119">
        <v>6</v>
      </c>
      <c r="W80" s="120" t="str">
        <f>GI!$H$7</f>
        <v xml:space="preserve">Biruk Mulat Kiros </v>
      </c>
      <c r="X80" s="119" t="str">
        <f>GI!$I$7</f>
        <v>M</v>
      </c>
      <c r="Y80" s="132">
        <f>$S$15</f>
        <v>0</v>
      </c>
      <c r="Z80" s="132">
        <f>$S$149</f>
        <v>0</v>
      </c>
      <c r="AA80" s="132">
        <f>$S$282</f>
        <v>0</v>
      </c>
      <c r="AB80" s="132">
        <f>$S$349</f>
        <v>0</v>
      </c>
      <c r="AC80" s="132">
        <f>$S$416</f>
        <v>0</v>
      </c>
      <c r="AD80" s="132">
        <f>$S$550</f>
        <v>0</v>
      </c>
      <c r="AE80" s="132">
        <f>$S$684</f>
        <v>0</v>
      </c>
      <c r="AF80" s="132">
        <f>$S$751</f>
        <v>0</v>
      </c>
      <c r="AG80" s="129">
        <f t="shared" si="96"/>
        <v>0</v>
      </c>
      <c r="AH80" s="129">
        <f t="shared" si="97"/>
        <v>0</v>
      </c>
      <c r="AI80" s="132">
        <f t="shared" si="98"/>
        <v>1</v>
      </c>
      <c r="AJ80" s="132" t="str">
        <f>IF(AH80&gt;=GI!$B$64, "PRO", "DET")</f>
        <v>DET</v>
      </c>
      <c r="AK80"/>
      <c r="AL80" s="132" t="str">
        <f>UPPER(GI!$B$12)</f>
        <v xml:space="preserve">GEOGRAPHY </v>
      </c>
      <c r="AM80" s="132">
        <f>COUNTIFS(_2Q_COL_6, $BA$6, _2Q_COL_6, $BC$6, _2Q_SEX, "M")</f>
        <v>0</v>
      </c>
      <c r="AN80" s="132">
        <f>COUNTIFS(_2Q_COL_6, $BA$6, _2Q_COL_6, $BC$6, _2Q_SEX, "F")</f>
        <v>0</v>
      </c>
      <c r="AO80" s="132">
        <f>SUM(AM80:AN80)</f>
        <v>0</v>
      </c>
      <c r="AP80" s="132">
        <f>COUNTIFS(_2Q_COL_6, $BA$7, _2Q_COL_6, $BC$7, _2Q_SEX, "M")</f>
        <v>0</v>
      </c>
      <c r="AQ80" s="132">
        <f>COUNTIFS(_2Q_COL_6, $BA$7, _2Q_COL_6, $BC$7, _2Q_SEX, "F")</f>
        <v>0</v>
      </c>
      <c r="AR80" s="132">
        <f>SUM(AP80:AQ80)</f>
        <v>0</v>
      </c>
      <c r="AS80" s="132">
        <f>COUNTIFS(_2Q_COL_6, $BA$8, _2Q_COL_6, $BC$8, _2Q_SEX, "M")</f>
        <v>0</v>
      </c>
      <c r="AT80" s="132">
        <f>COUNTIFS(_2Q_COL_6, $BA$8, _2Q_COL_6, $BC$8, _2Q_SEX, "F")</f>
        <v>0</v>
      </c>
      <c r="AU80" s="132">
        <f>SUM(AS80:AT80)</f>
        <v>0</v>
      </c>
      <c r="AV80" s="132">
        <f>COUNTIFS(_2Q_COL_6, $BA$9, _2Q_COL_6, $BC$9, _2Q_SEX, "M")</f>
        <v>0</v>
      </c>
      <c r="AW80" s="132">
        <f>COUNTIFS(_2Q_COL_6, $BA$9, _2Q_COL_6, $BC$9, _2Q_SEX, "F")</f>
        <v>0</v>
      </c>
      <c r="AX80" s="132">
        <f>SUM(AV80:AW80)</f>
        <v>0</v>
      </c>
      <c r="AY80" s="132">
        <f t="shared" ref="AY80" si="103">SUM(AO80,AR80,AU80,AX80)</f>
        <v>0</v>
      </c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</row>
    <row r="81" spans="1:152" s="12" customFormat="1" ht="38.25" customHeight="1">
      <c r="A81" s="154">
        <v>5</v>
      </c>
      <c r="B81" s="155" t="str">
        <f>GI!$H$6</f>
        <v xml:space="preserve">Bilen Mesfin Taye </v>
      </c>
      <c r="C81" s="235"/>
      <c r="D81" s="235"/>
      <c r="E81" s="168"/>
      <c r="F81" s="338" t="str">
        <f>IF(E81&gt;100,"SKURRR~!!", IF(A81&gt;GI!$M$2," ", IF($D$73="-", " ", IF(ISBLANK(E81),"FALSE",""))))</f>
        <v xml:space="preserve"> </v>
      </c>
      <c r="G81" s="339"/>
      <c r="H81"/>
      <c r="I81" s="154">
        <v>5</v>
      </c>
      <c r="J81" s="155" t="str">
        <f>GI!$H$6</f>
        <v xml:space="preserve">Bilen Mesfin Taye </v>
      </c>
      <c r="K81" s="235"/>
      <c r="L81" s="235"/>
      <c r="M81" s="168"/>
      <c r="N81" s="338" t="str">
        <f>IF(M81&gt;100,"SKURRR~!!", IF(I81&gt;GI!$M$2," ", IF($L$73="-", " ", IF(ISBLANK(M81),"FALSE",""))))</f>
        <v xml:space="preserve"> </v>
      </c>
      <c r="O81" s="339"/>
      <c r="P81"/>
      <c r="Q81"/>
      <c r="R81" s="131">
        <f t="shared" si="99"/>
        <v>0</v>
      </c>
      <c r="S81" s="125">
        <f t="shared" si="100"/>
        <v>0</v>
      </c>
      <c r="T81" s="126">
        <f t="shared" si="101"/>
        <v>0</v>
      </c>
      <c r="U81"/>
      <c r="V81" s="117">
        <v>7</v>
      </c>
      <c r="W81" s="118" t="str">
        <f>GI!$H$8</f>
        <v xml:space="preserve">Bruk Gebreabyezgi Gebreselassie </v>
      </c>
      <c r="X81" s="117" t="str">
        <f>GI!$I$8</f>
        <v>M</v>
      </c>
      <c r="Y81" s="129">
        <f>$S$16</f>
        <v>0</v>
      </c>
      <c r="Z81" s="129">
        <f>$S$150</f>
        <v>0</v>
      </c>
      <c r="AA81" s="129">
        <f>$S$283</f>
        <v>0</v>
      </c>
      <c r="AB81" s="129">
        <f>$S$350</f>
        <v>0</v>
      </c>
      <c r="AC81" s="129">
        <f>$S$417</f>
        <v>0</v>
      </c>
      <c r="AD81" s="129">
        <f>$S$551</f>
        <v>0</v>
      </c>
      <c r="AE81" s="129">
        <f>$S$685</f>
        <v>0</v>
      </c>
      <c r="AF81" s="129">
        <f>$S$752</f>
        <v>0</v>
      </c>
      <c r="AG81" s="129">
        <f t="shared" si="96"/>
        <v>0</v>
      </c>
      <c r="AH81" s="129">
        <f t="shared" si="97"/>
        <v>0</v>
      </c>
      <c r="AI81" s="129">
        <f t="shared" si="98"/>
        <v>1</v>
      </c>
      <c r="AJ81" s="129" t="str">
        <f>IF(AH81&gt;=GI!$B$64, "PRO", "DET")</f>
        <v>DET</v>
      </c>
      <c r="AK81"/>
      <c r="AL81" s="178" t="s">
        <v>157</v>
      </c>
      <c r="AM81" s="181">
        <f>AM80*100/$AU$67</f>
        <v>0</v>
      </c>
      <c r="AN81" s="181">
        <f>AN80*100/$AW$67</f>
        <v>0</v>
      </c>
      <c r="AO81" s="181">
        <f>AO80*100/$AY$67</f>
        <v>0</v>
      </c>
      <c r="AP81" s="181">
        <f>AP80*100/$AU$67</f>
        <v>0</v>
      </c>
      <c r="AQ81" s="181">
        <f>AQ80*100/$AW$67</f>
        <v>0</v>
      </c>
      <c r="AR81" s="181">
        <f>AR80*100/$AY$67</f>
        <v>0</v>
      </c>
      <c r="AS81" s="181">
        <f>AS80*100/$AU$67</f>
        <v>0</v>
      </c>
      <c r="AT81" s="181">
        <f>AT80*100/$AW$67</f>
        <v>0</v>
      </c>
      <c r="AU81" s="181">
        <f>AU80*100/$AY$67</f>
        <v>0</v>
      </c>
      <c r="AV81" s="181">
        <f>AV80*100/$AU$67</f>
        <v>0</v>
      </c>
      <c r="AW81" s="181">
        <f>AW80*100/$AW$67</f>
        <v>0</v>
      </c>
      <c r="AX81" s="181">
        <f>AX80*100/$AY$67</f>
        <v>0</v>
      </c>
      <c r="AY81" s="129">
        <f>SUM(AO81,AR81,AU81,AX81)</f>
        <v>0</v>
      </c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</row>
    <row r="82" spans="1:152" s="12" customFormat="1" ht="38.25" customHeight="1">
      <c r="A82" s="156">
        <v>6</v>
      </c>
      <c r="B82" s="157" t="str">
        <f>GI!$H$7</f>
        <v xml:space="preserve">Biruk Mulat Kiros </v>
      </c>
      <c r="C82" s="235"/>
      <c r="D82" s="235"/>
      <c r="E82" s="168"/>
      <c r="F82" s="338" t="str">
        <f>IF(E82&gt;100,"SKURRR~!!", IF(A82&gt;GI!$M$2," ", IF($D$73="-", " ", IF(ISBLANK(E82),"FALSE",""))))</f>
        <v xml:space="preserve"> </v>
      </c>
      <c r="G82" s="339"/>
      <c r="H82"/>
      <c r="I82" s="156">
        <v>6</v>
      </c>
      <c r="J82" s="157" t="str">
        <f>GI!$H$7</f>
        <v xml:space="preserve">Biruk Mulat Kiros </v>
      </c>
      <c r="K82" s="235"/>
      <c r="L82" s="235"/>
      <c r="M82" s="168"/>
      <c r="N82" s="338" t="str">
        <f>IF(M82&gt;100,"SKURRR~!!", IF(I82&gt;GI!$M$2," ", IF($L$73="-", " ", IF(ISBLANK(M82),"FALSE",""))))</f>
        <v xml:space="preserve"> </v>
      </c>
      <c r="O82" s="339"/>
      <c r="P82"/>
      <c r="Q82"/>
      <c r="R82" s="131">
        <f t="shared" si="99"/>
        <v>0</v>
      </c>
      <c r="S82" s="125">
        <f t="shared" si="100"/>
        <v>0</v>
      </c>
      <c r="T82" s="126">
        <f t="shared" si="101"/>
        <v>0</v>
      </c>
      <c r="U82"/>
      <c r="V82" s="119">
        <v>8</v>
      </c>
      <c r="W82" s="120" t="str">
        <f>GI!$H$9</f>
        <v xml:space="preserve">Dagim Hagos Mehari </v>
      </c>
      <c r="X82" s="119" t="str">
        <f>GI!$I$9</f>
        <v>M</v>
      </c>
      <c r="Y82" s="132">
        <f>$S$17</f>
        <v>0</v>
      </c>
      <c r="Z82" s="132">
        <f>$S$151</f>
        <v>0</v>
      </c>
      <c r="AA82" s="132">
        <f>$S$284</f>
        <v>0</v>
      </c>
      <c r="AB82" s="132">
        <f>$S$351</f>
        <v>0</v>
      </c>
      <c r="AC82" s="132">
        <f>$S$418</f>
        <v>0</v>
      </c>
      <c r="AD82" s="132">
        <f>$S$552</f>
        <v>0</v>
      </c>
      <c r="AE82" s="132">
        <f>$S$686</f>
        <v>0</v>
      </c>
      <c r="AF82" s="132">
        <f>$S$753</f>
        <v>0</v>
      </c>
      <c r="AG82" s="129">
        <f t="shared" si="96"/>
        <v>0</v>
      </c>
      <c r="AH82" s="129">
        <f t="shared" si="97"/>
        <v>0</v>
      </c>
      <c r="AI82" s="132">
        <f t="shared" si="98"/>
        <v>1</v>
      </c>
      <c r="AJ82" s="132" t="str">
        <f>IF(AH82&gt;=GI!$B$64, "PRO", "DET")</f>
        <v>DET</v>
      </c>
      <c r="AK82"/>
      <c r="AL82" s="132" t="str">
        <f>UPPER(GI!$B$13)</f>
        <v xml:space="preserve">ECONOMICS </v>
      </c>
      <c r="AM82" s="132">
        <f>COUNTIFS(_2Q_COL_7, $BA$6, _2Q_COL_7, $BC$6, _2Q_SEX, "M")</f>
        <v>0</v>
      </c>
      <c r="AN82" s="132">
        <f>COUNTIFS(_2Q_COL_7, $BA$6, _2Q_COL_7, $BC$6, _2Q_SEX, "F")</f>
        <v>0</v>
      </c>
      <c r="AO82" s="132">
        <f>SUM(AM82:AN82)</f>
        <v>0</v>
      </c>
      <c r="AP82" s="132">
        <f>COUNTIFS(_2Q_COL_7, $BA$7, _2Q_COL_7, $BC$7, _2Q_SEX, "M")</f>
        <v>0</v>
      </c>
      <c r="AQ82" s="132">
        <f>COUNTIFS(_2Q_COL_7, $BA$7, _2Q_COL_7, $BC$7, _2Q_SEX, "F")</f>
        <v>0</v>
      </c>
      <c r="AR82" s="132">
        <f>SUM(AP82:AQ82)</f>
        <v>0</v>
      </c>
      <c r="AS82" s="132">
        <f>COUNTIFS(_2Q_COL_7, $BA$8, _2Q_COL_7, $BC$8, _2Q_SEX, "M")</f>
        <v>0</v>
      </c>
      <c r="AT82" s="132">
        <f>COUNTIFS(_2Q_COL_7, $BA$8, _2Q_COL_7, $BC$8, _2Q_SEX, "F")</f>
        <v>0</v>
      </c>
      <c r="AU82" s="132">
        <f>SUM(AS82:AT82)</f>
        <v>0</v>
      </c>
      <c r="AV82" s="132">
        <f>COUNTIFS(_2Q_COL_7, $BA$9, _2Q_COL_7, $BC$9, _2Q_SEX, "M")</f>
        <v>0</v>
      </c>
      <c r="AW82" s="132">
        <f>COUNTIFS(_2Q_COL_7, $BA$9, _2Q_COL_7, $BC$9, _2Q_SEX, "F")</f>
        <v>0</v>
      </c>
      <c r="AX82" s="132">
        <f>SUM(AV82:AW82)</f>
        <v>0</v>
      </c>
      <c r="AY82" s="132">
        <f t="shared" ref="AY82" si="104">SUM(AO82,AR82,AU82,AX82)</f>
        <v>0</v>
      </c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</row>
    <row r="83" spans="1:152" s="12" customFormat="1" ht="38.25" customHeight="1">
      <c r="A83" s="154">
        <v>7</v>
      </c>
      <c r="B83" s="155" t="str">
        <f>GI!$H$8</f>
        <v xml:space="preserve">Bruk Gebreabyezgi Gebreselassie </v>
      </c>
      <c r="C83" s="235"/>
      <c r="D83" s="235"/>
      <c r="E83" s="168"/>
      <c r="F83" s="338" t="str">
        <f>IF(E83&gt;100,"SKURRR~!!", IF(A83&gt;GI!$M$2," ", IF($D$73="-", " ", IF(ISBLANK(E83),"FALSE",""))))</f>
        <v xml:space="preserve"> </v>
      </c>
      <c r="G83" s="339"/>
      <c r="H83"/>
      <c r="I83" s="154">
        <v>7</v>
      </c>
      <c r="J83" s="155" t="str">
        <f>GI!$H$8</f>
        <v xml:space="preserve">Bruk Gebreabyezgi Gebreselassie </v>
      </c>
      <c r="K83" s="235"/>
      <c r="L83" s="235"/>
      <c r="M83" s="168"/>
      <c r="N83" s="338" t="str">
        <f>IF(M83&gt;100,"SKURRR~!!", IF(I83&gt;GI!$M$2," ", IF($L$73="-", " ", IF(ISBLANK(M83),"FALSE",""))))</f>
        <v xml:space="preserve"> </v>
      </c>
      <c r="O83" s="339"/>
      <c r="P83"/>
      <c r="Q83"/>
      <c r="R83" s="131">
        <f t="shared" si="99"/>
        <v>0</v>
      </c>
      <c r="S83" s="125">
        <f t="shared" si="100"/>
        <v>0</v>
      </c>
      <c r="T83" s="126">
        <f t="shared" si="101"/>
        <v>0</v>
      </c>
      <c r="U83"/>
      <c r="V83" s="117">
        <v>9</v>
      </c>
      <c r="W83" s="118" t="str">
        <f>GI!$H$10</f>
        <v xml:space="preserve">Danait Alem Haile </v>
      </c>
      <c r="X83" s="117" t="str">
        <f>GI!$I$10</f>
        <v>F</v>
      </c>
      <c r="Y83" s="129">
        <f>$S$18</f>
        <v>0</v>
      </c>
      <c r="Z83" s="129">
        <f>$S$152</f>
        <v>0</v>
      </c>
      <c r="AA83" s="129">
        <f>$S$285</f>
        <v>0</v>
      </c>
      <c r="AB83" s="129">
        <f>$S$352</f>
        <v>0</v>
      </c>
      <c r="AC83" s="129">
        <f>$S$419</f>
        <v>0</v>
      </c>
      <c r="AD83" s="129">
        <f>$S$553</f>
        <v>0</v>
      </c>
      <c r="AE83" s="129">
        <f>$S$687</f>
        <v>0</v>
      </c>
      <c r="AF83" s="129">
        <f>$S$754</f>
        <v>0</v>
      </c>
      <c r="AG83" s="129">
        <f t="shared" si="96"/>
        <v>0</v>
      </c>
      <c r="AH83" s="129">
        <f t="shared" si="97"/>
        <v>0</v>
      </c>
      <c r="AI83" s="129">
        <f t="shared" si="98"/>
        <v>1</v>
      </c>
      <c r="AJ83" s="129" t="str">
        <f>IF(AH83&gt;=GI!$B$64, "PRO", "DET")</f>
        <v>DET</v>
      </c>
      <c r="AK83"/>
      <c r="AL83" s="178" t="s">
        <v>157</v>
      </c>
      <c r="AM83" s="181">
        <f>AM82*100/$AU$67</f>
        <v>0</v>
      </c>
      <c r="AN83" s="181">
        <f>AN82*100/$AW$67</f>
        <v>0</v>
      </c>
      <c r="AO83" s="181">
        <f>AO82*100/$AY$67</f>
        <v>0</v>
      </c>
      <c r="AP83" s="181">
        <f>AP82*100/$AU$67</f>
        <v>0</v>
      </c>
      <c r="AQ83" s="181">
        <f>AQ82*100/$AW$67</f>
        <v>0</v>
      </c>
      <c r="AR83" s="181">
        <f>AR82*100/$AY$67</f>
        <v>0</v>
      </c>
      <c r="AS83" s="181">
        <f>AS82*100/$AU$67</f>
        <v>0</v>
      </c>
      <c r="AT83" s="181">
        <f>AT82*100/$AW$67</f>
        <v>0</v>
      </c>
      <c r="AU83" s="181">
        <f>AU82*100/$AY$67</f>
        <v>0</v>
      </c>
      <c r="AV83" s="181">
        <f>AV82*100/$AU$67</f>
        <v>0</v>
      </c>
      <c r="AW83" s="181">
        <f>AW82*100/$AW$67</f>
        <v>0</v>
      </c>
      <c r="AX83" s="181">
        <f>AX82*100/$AY$67</f>
        <v>0</v>
      </c>
      <c r="AY83" s="129">
        <f>SUM(AO83,AR83,AU83,AX83)</f>
        <v>0</v>
      </c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</row>
    <row r="84" spans="1:152" s="12" customFormat="1" ht="38.25" customHeight="1">
      <c r="A84" s="156">
        <v>8</v>
      </c>
      <c r="B84" s="157" t="str">
        <f>GI!$H$9</f>
        <v xml:space="preserve">Dagim Hagos Mehari </v>
      </c>
      <c r="C84" s="235"/>
      <c r="D84" s="235"/>
      <c r="E84" s="168"/>
      <c r="F84" s="338" t="str">
        <f>IF(E84&gt;100,"SKURRR~!!", IF(A84&gt;GI!$M$2," ", IF($D$73="-", " ", IF(ISBLANK(E84),"FALSE",""))))</f>
        <v xml:space="preserve"> </v>
      </c>
      <c r="G84" s="339"/>
      <c r="H84"/>
      <c r="I84" s="156">
        <v>8</v>
      </c>
      <c r="J84" s="157" t="str">
        <f>GI!$H$9</f>
        <v xml:space="preserve">Dagim Hagos Mehari </v>
      </c>
      <c r="K84" s="235"/>
      <c r="L84" s="235"/>
      <c r="M84" s="168"/>
      <c r="N84" s="338" t="str">
        <f>IF(M84&gt;100,"SKURRR~!!", IF(I84&gt;GI!$M$2," ", IF($L$73="-", " ", IF(ISBLANK(M84),"FALSE",""))))</f>
        <v xml:space="preserve"> </v>
      </c>
      <c r="O84" s="339"/>
      <c r="P84"/>
      <c r="Q84"/>
      <c r="R84" s="131">
        <f t="shared" si="99"/>
        <v>0</v>
      </c>
      <c r="S84" s="125">
        <f t="shared" si="100"/>
        <v>0</v>
      </c>
      <c r="T84" s="126">
        <f t="shared" si="101"/>
        <v>0</v>
      </c>
      <c r="U84"/>
      <c r="V84" s="119">
        <v>10</v>
      </c>
      <c r="W84" s="120" t="str">
        <f>GI!$H$11</f>
        <v xml:space="preserve">Daniel Alem Beyene </v>
      </c>
      <c r="X84" s="119" t="str">
        <f>GI!$I$11</f>
        <v>M</v>
      </c>
      <c r="Y84" s="132">
        <f>$S$19</f>
        <v>0</v>
      </c>
      <c r="Z84" s="132">
        <f>$S$153</f>
        <v>0</v>
      </c>
      <c r="AA84" s="132">
        <f>$S$286</f>
        <v>0</v>
      </c>
      <c r="AB84" s="132">
        <f>$S$353</f>
        <v>0</v>
      </c>
      <c r="AC84" s="132">
        <f>$S$420</f>
        <v>0</v>
      </c>
      <c r="AD84" s="132">
        <f>$S$554</f>
        <v>0</v>
      </c>
      <c r="AE84" s="132">
        <f>$S$688</f>
        <v>0</v>
      </c>
      <c r="AF84" s="132">
        <f>$S$755</f>
        <v>0</v>
      </c>
      <c r="AG84" s="129">
        <f t="shared" si="96"/>
        <v>0</v>
      </c>
      <c r="AH84" s="129">
        <f t="shared" si="97"/>
        <v>0</v>
      </c>
      <c r="AI84" s="132">
        <f t="shared" si="98"/>
        <v>1</v>
      </c>
      <c r="AJ84" s="132" t="str">
        <f>IF(AH84&gt;=GI!$B$64, "PRO", "DET")</f>
        <v>DET</v>
      </c>
      <c r="AK84"/>
      <c r="AL84" s="132" t="str">
        <f>UPPER(GI!$B$14)</f>
        <v>-</v>
      </c>
      <c r="AM84" s="132"/>
      <c r="AN84" s="132"/>
      <c r="AO84" s="132"/>
      <c r="AP84" s="132"/>
      <c r="AQ84" s="132"/>
      <c r="AR84" s="132"/>
      <c r="AS84" s="132"/>
      <c r="AT84" s="132"/>
      <c r="AU84" s="132"/>
      <c r="AV84" s="132"/>
      <c r="AW84" s="132"/>
      <c r="AX84" s="132"/>
      <c r="AY84" s="132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</row>
    <row r="85" spans="1:152" s="12" customFormat="1" ht="38.25" customHeight="1">
      <c r="A85" s="154">
        <v>9</v>
      </c>
      <c r="B85" s="155" t="str">
        <f>GI!$H$10</f>
        <v xml:space="preserve">Danait Alem Haile </v>
      </c>
      <c r="C85" s="235"/>
      <c r="D85" s="235"/>
      <c r="E85" s="168"/>
      <c r="F85" s="338" t="str">
        <f>IF(E85&gt;100,"SKURRR~!!", IF(A85&gt;GI!$M$2," ", IF($D$73="-", " ", IF(ISBLANK(E85),"FALSE",""))))</f>
        <v xml:space="preserve"> </v>
      </c>
      <c r="G85" s="339"/>
      <c r="H85"/>
      <c r="I85" s="154">
        <v>9</v>
      </c>
      <c r="J85" s="155" t="str">
        <f>GI!$H$10</f>
        <v xml:space="preserve">Danait Alem Haile </v>
      </c>
      <c r="K85" s="235"/>
      <c r="L85" s="235"/>
      <c r="M85" s="168"/>
      <c r="N85" s="338" t="str">
        <f>IF(M85&gt;100,"SKURRR~!!", IF(I85&gt;GI!$M$2," ", IF($L$73="-", " ", IF(ISBLANK(M85),"FALSE",""))))</f>
        <v xml:space="preserve"> </v>
      </c>
      <c r="O85" s="339"/>
      <c r="P85"/>
      <c r="Q85"/>
      <c r="R85" s="131">
        <f t="shared" si="99"/>
        <v>0</v>
      </c>
      <c r="S85" s="125">
        <f t="shared" si="100"/>
        <v>0</v>
      </c>
      <c r="T85" s="126">
        <f t="shared" si="101"/>
        <v>0</v>
      </c>
      <c r="U85"/>
      <c r="V85" s="117">
        <v>11</v>
      </c>
      <c r="W85" s="118" t="str">
        <f>GI!$H$12</f>
        <v xml:space="preserve">Dawit Gebegziabher Teklay </v>
      </c>
      <c r="X85" s="117" t="str">
        <f>GI!$I$12</f>
        <v>M</v>
      </c>
      <c r="Y85" s="129">
        <f>$S$20</f>
        <v>0</v>
      </c>
      <c r="Z85" s="129">
        <f>$S$154</f>
        <v>0</v>
      </c>
      <c r="AA85" s="129">
        <f>$S$287</f>
        <v>0</v>
      </c>
      <c r="AB85" s="129">
        <f>$S$354</f>
        <v>0</v>
      </c>
      <c r="AC85" s="129">
        <f>$S$421</f>
        <v>0</v>
      </c>
      <c r="AD85" s="129">
        <f>$S$555</f>
        <v>0</v>
      </c>
      <c r="AE85" s="129">
        <f>$S$689</f>
        <v>0</v>
      </c>
      <c r="AF85" s="129">
        <f>$S$756</f>
        <v>0</v>
      </c>
      <c r="AG85" s="129">
        <f t="shared" si="96"/>
        <v>0</v>
      </c>
      <c r="AH85" s="129">
        <f t="shared" si="97"/>
        <v>0</v>
      </c>
      <c r="AI85" s="129">
        <f t="shared" si="98"/>
        <v>1</v>
      </c>
      <c r="AJ85" s="129" t="str">
        <f>IF(AH85&gt;=GI!$B$64, "PRO", "DET")</f>
        <v>DET</v>
      </c>
      <c r="AK85"/>
      <c r="AL85" s="178" t="s">
        <v>157</v>
      </c>
      <c r="AM85" s="181"/>
      <c r="AN85" s="181"/>
      <c r="AO85" s="181"/>
      <c r="AP85" s="181"/>
      <c r="AQ85" s="181"/>
      <c r="AR85" s="181"/>
      <c r="AS85" s="181"/>
      <c r="AT85" s="181"/>
      <c r="AU85" s="181"/>
      <c r="AV85" s="181"/>
      <c r="AW85" s="181"/>
      <c r="AX85" s="181"/>
      <c r="AY85" s="129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</row>
    <row r="86" spans="1:152" s="12" customFormat="1" ht="38.25" customHeight="1">
      <c r="A86" s="156">
        <v>10</v>
      </c>
      <c r="B86" s="157" t="str">
        <f>GI!$H$11</f>
        <v xml:space="preserve">Daniel Alem Beyene </v>
      </c>
      <c r="C86" s="235"/>
      <c r="D86" s="235"/>
      <c r="E86" s="168"/>
      <c r="F86" s="338" t="str">
        <f>IF(E86&gt;100,"SKURRR~!!", IF(A86&gt;GI!$M$2," ", IF($D$73="-", " ", IF(ISBLANK(E86),"FALSE",""))))</f>
        <v xml:space="preserve"> </v>
      </c>
      <c r="G86" s="339"/>
      <c r="H86"/>
      <c r="I86" s="156">
        <v>10</v>
      </c>
      <c r="J86" s="157" t="str">
        <f>GI!$H$11</f>
        <v xml:space="preserve">Daniel Alem Beyene </v>
      </c>
      <c r="K86" s="235"/>
      <c r="L86" s="235"/>
      <c r="M86" s="168"/>
      <c r="N86" s="338" t="str">
        <f>IF(M86&gt;100,"SKURRR~!!", IF(I86&gt;GI!$M$2," ", IF($L$73="-", " ", IF(ISBLANK(M86),"FALSE",""))))</f>
        <v xml:space="preserve"> </v>
      </c>
      <c r="O86" s="339"/>
      <c r="P86"/>
      <c r="Q86"/>
      <c r="R86" s="131">
        <f t="shared" si="99"/>
        <v>0</v>
      </c>
      <c r="S86" s="125">
        <f t="shared" si="100"/>
        <v>0</v>
      </c>
      <c r="T86" s="126">
        <f t="shared" si="101"/>
        <v>0</v>
      </c>
      <c r="U86"/>
      <c r="V86" s="119">
        <v>12</v>
      </c>
      <c r="W86" s="120" t="str">
        <f>GI!$H$13</f>
        <v xml:space="preserve">Ibrahim Ahmedin Ebrahim </v>
      </c>
      <c r="X86" s="119" t="str">
        <f>GI!$I$13</f>
        <v>M</v>
      </c>
      <c r="Y86" s="132">
        <f>$S$21</f>
        <v>0</v>
      </c>
      <c r="Z86" s="132">
        <f>$S$155</f>
        <v>0</v>
      </c>
      <c r="AA86" s="132">
        <f>$S$288</f>
        <v>0</v>
      </c>
      <c r="AB86" s="132">
        <f>$S$355</f>
        <v>0</v>
      </c>
      <c r="AC86" s="132">
        <f>$S$422</f>
        <v>0</v>
      </c>
      <c r="AD86" s="132">
        <f>$S$556</f>
        <v>0</v>
      </c>
      <c r="AE86" s="132">
        <f>$S$690</f>
        <v>0</v>
      </c>
      <c r="AF86" s="132">
        <f>$S$757</f>
        <v>0</v>
      </c>
      <c r="AG86" s="129">
        <f t="shared" si="96"/>
        <v>0</v>
      </c>
      <c r="AH86" s="129">
        <f t="shared" si="97"/>
        <v>0</v>
      </c>
      <c r="AI86" s="132">
        <f t="shared" si="98"/>
        <v>1</v>
      </c>
      <c r="AJ86" s="132" t="str">
        <f>IF(AH86&gt;=GI!$B$64, "PRO", "DET")</f>
        <v>DET</v>
      </c>
      <c r="AK86"/>
      <c r="AL86" s="132" t="str">
        <f>UPPER(GI!$B$15)</f>
        <v>ICT</v>
      </c>
      <c r="AM86" s="132">
        <f>COUNTIFS(_2Q_COL_9, $BA$6, _2Q_COL_9, $BC$6, _2Q_SEX, "M")</f>
        <v>0</v>
      </c>
      <c r="AN86" s="132">
        <f>COUNTIFS(_2Q_COL_9, $BA$6, _2Q_COL_9, $BC$6, _2Q_SEX, "F")</f>
        <v>0</v>
      </c>
      <c r="AO86" s="132">
        <f>SUM(AM86:AN86)</f>
        <v>0</v>
      </c>
      <c r="AP86" s="132">
        <f>COUNTIFS(_2Q_COL_9, $BA$7, _2Q_COL_9, $BC$7, _2Q_SEX, "M")</f>
        <v>0</v>
      </c>
      <c r="AQ86" s="132">
        <f>COUNTIFS(_2Q_COL_9, $BA$7, _2Q_COL_9, $BC$7, _2Q_SEX, "F")</f>
        <v>0</v>
      </c>
      <c r="AR86" s="132">
        <f>SUM(AP86:AQ86)</f>
        <v>0</v>
      </c>
      <c r="AS86" s="132">
        <f>COUNTIFS(_2Q_COL_9, $BA$8, _2Q_COL_9, $BC$8, _2Q_SEX, "M")</f>
        <v>0</v>
      </c>
      <c r="AT86" s="132">
        <f>COUNTIFS(_2Q_COL_9, $BA$8, _2Q_COL_9, $BC$8, _2Q_SEX, "F")</f>
        <v>0</v>
      </c>
      <c r="AU86" s="132">
        <f>SUM(AS86:AT86)</f>
        <v>0</v>
      </c>
      <c r="AV86" s="132">
        <f>COUNTIFS(_2Q_COL_9, $BA$9, _2Q_COL_9, $BC$9, _2Q_SEX, "M")</f>
        <v>0</v>
      </c>
      <c r="AW86" s="132">
        <f>COUNTIFS(_2Q_COL_9, $BA$9, _2Q_COL_9, $BC$9, _2Q_SEX, "F")</f>
        <v>0</v>
      </c>
      <c r="AX86" s="132">
        <f>SUM(AV86:AW86)</f>
        <v>0</v>
      </c>
      <c r="AY86" s="132">
        <f t="shared" ref="AY86" si="105">SUM(AO86,AR86,AU86,AX86)</f>
        <v>0</v>
      </c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</row>
    <row r="87" spans="1:152" s="12" customFormat="1" ht="38.25" customHeight="1">
      <c r="A87" s="154">
        <v>11</v>
      </c>
      <c r="B87" s="155" t="str">
        <f>GI!$H$12</f>
        <v xml:space="preserve">Dawit Gebegziabher Teklay </v>
      </c>
      <c r="C87" s="235"/>
      <c r="D87" s="235"/>
      <c r="E87" s="168"/>
      <c r="F87" s="338" t="str">
        <f>IF(E87&gt;100,"SKURRR~!!", IF(A87&gt;GI!$M$2," ", IF($D$73="-", " ", IF(ISBLANK(E87),"FALSE",""))))</f>
        <v xml:space="preserve"> </v>
      </c>
      <c r="G87" s="339"/>
      <c r="H87"/>
      <c r="I87" s="154">
        <v>11</v>
      </c>
      <c r="J87" s="155" t="str">
        <f>GI!$H$12</f>
        <v xml:space="preserve">Dawit Gebegziabher Teklay </v>
      </c>
      <c r="K87" s="235"/>
      <c r="L87" s="235"/>
      <c r="M87" s="168"/>
      <c r="N87" s="338" t="str">
        <f>IF(M87&gt;100,"SKURRR~!!", IF(I87&gt;GI!$M$2," ", IF($L$73="-", " ", IF(ISBLANK(M87),"FALSE",""))))</f>
        <v xml:space="preserve"> </v>
      </c>
      <c r="O87" s="339"/>
      <c r="P87"/>
      <c r="Q87"/>
      <c r="R87" s="131">
        <f t="shared" si="99"/>
        <v>0</v>
      </c>
      <c r="S87" s="125">
        <f t="shared" si="100"/>
        <v>0</v>
      </c>
      <c r="T87" s="126">
        <f t="shared" si="101"/>
        <v>0</v>
      </c>
      <c r="U87"/>
      <c r="V87" s="117">
        <v>13</v>
      </c>
      <c r="W87" s="118" t="str">
        <f>GI!$H$14</f>
        <v xml:space="preserve">Eldana Tewelde Negash </v>
      </c>
      <c r="X87" s="117" t="str">
        <f>GI!$I$14</f>
        <v>F</v>
      </c>
      <c r="Y87" s="129">
        <f>$S$22</f>
        <v>0</v>
      </c>
      <c r="Z87" s="129">
        <f>$S$156</f>
        <v>0</v>
      </c>
      <c r="AA87" s="129">
        <f>$S$289</f>
        <v>0</v>
      </c>
      <c r="AB87" s="129">
        <f>$S$356</f>
        <v>0</v>
      </c>
      <c r="AC87" s="129">
        <f>$S$423</f>
        <v>0</v>
      </c>
      <c r="AD87" s="129">
        <f>$S$557</f>
        <v>0</v>
      </c>
      <c r="AE87" s="129">
        <f>$S$691</f>
        <v>0</v>
      </c>
      <c r="AF87" s="129">
        <f>$S$758</f>
        <v>0</v>
      </c>
      <c r="AG87" s="129">
        <f t="shared" si="96"/>
        <v>0</v>
      </c>
      <c r="AH87" s="129">
        <f t="shared" si="97"/>
        <v>0</v>
      </c>
      <c r="AI87" s="129">
        <f t="shared" si="98"/>
        <v>1</v>
      </c>
      <c r="AJ87" s="129" t="str">
        <f>IF(AH87&gt;=GI!$B$64, "PRO", "DET")</f>
        <v>DET</v>
      </c>
      <c r="AK87"/>
      <c r="AL87" s="178" t="s">
        <v>157</v>
      </c>
      <c r="AM87" s="181">
        <f>AM86*100/$AU$67</f>
        <v>0</v>
      </c>
      <c r="AN87" s="181">
        <f>AN86*100/$AW$67</f>
        <v>0</v>
      </c>
      <c r="AO87" s="181">
        <f>AO86*100/$AY$67</f>
        <v>0</v>
      </c>
      <c r="AP87" s="181">
        <f>AP86*100/$AU$67</f>
        <v>0</v>
      </c>
      <c r="AQ87" s="181">
        <f>AQ86*100/$AW$67</f>
        <v>0</v>
      </c>
      <c r="AR87" s="181">
        <f>AR86*100/$AY$67</f>
        <v>0</v>
      </c>
      <c r="AS87" s="181">
        <f>AS86*100/$AU$67</f>
        <v>0</v>
      </c>
      <c r="AT87" s="181">
        <f>AT86*100/$AW$67</f>
        <v>0</v>
      </c>
      <c r="AU87" s="181">
        <f>AU86*100/$AY$67</f>
        <v>0</v>
      </c>
      <c r="AV87" s="181">
        <f>AV86*100/$AU$67</f>
        <v>0</v>
      </c>
      <c r="AW87" s="181">
        <f>AW86*100/$AW$67</f>
        <v>0</v>
      </c>
      <c r="AX87" s="181">
        <f>AX86*100/$AY$67</f>
        <v>0</v>
      </c>
      <c r="AY87" s="129">
        <f>SUM(AO87,AR87,AU87,AX87)</f>
        <v>0</v>
      </c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</row>
    <row r="88" spans="1:152" s="12" customFormat="1" ht="38.25" customHeight="1">
      <c r="A88" s="156">
        <v>12</v>
      </c>
      <c r="B88" s="157" t="str">
        <f>GI!$H$13</f>
        <v xml:space="preserve">Ibrahim Ahmedin Ebrahim </v>
      </c>
      <c r="C88" s="235"/>
      <c r="D88" s="235"/>
      <c r="E88" s="168"/>
      <c r="F88" s="338" t="str">
        <f>IF(E88&gt;100,"SKURRR~!!", IF(A88&gt;GI!$M$2," ", IF($D$73="-", " ", IF(ISBLANK(E88),"FALSE",""))))</f>
        <v xml:space="preserve"> </v>
      </c>
      <c r="G88" s="339"/>
      <c r="H88"/>
      <c r="I88" s="156">
        <v>12</v>
      </c>
      <c r="J88" s="157" t="str">
        <f>GI!$H$13</f>
        <v xml:space="preserve">Ibrahim Ahmedin Ebrahim </v>
      </c>
      <c r="K88" s="235"/>
      <c r="L88" s="235"/>
      <c r="M88" s="168"/>
      <c r="N88" s="338" t="str">
        <f>IF(M88&gt;100,"SKURRR~!!", IF(I88&gt;GI!$M$2," ", IF($L$73="-", " ", IF(ISBLANK(M88),"FALSE",""))))</f>
        <v xml:space="preserve"> </v>
      </c>
      <c r="O88" s="339"/>
      <c r="P88"/>
      <c r="Q88"/>
      <c r="R88" s="131">
        <f t="shared" si="99"/>
        <v>0</v>
      </c>
      <c r="S88" s="125">
        <f t="shared" si="100"/>
        <v>0</v>
      </c>
      <c r="T88" s="126">
        <f t="shared" si="101"/>
        <v>0</v>
      </c>
      <c r="U88"/>
      <c r="V88" s="119">
        <v>14</v>
      </c>
      <c r="W88" s="120" t="str">
        <f>GI!$H$15</f>
        <v xml:space="preserve">Elilta Asay Eyasu </v>
      </c>
      <c r="X88" s="119" t="str">
        <f>GI!$I$15</f>
        <v>F</v>
      </c>
      <c r="Y88" s="132">
        <f>$S$23</f>
        <v>0</v>
      </c>
      <c r="Z88" s="132">
        <f>$S$157</f>
        <v>0</v>
      </c>
      <c r="AA88" s="132">
        <f>$S$290</f>
        <v>0</v>
      </c>
      <c r="AB88" s="132">
        <f>$S$357</f>
        <v>0</v>
      </c>
      <c r="AC88" s="132">
        <f>$S$424</f>
        <v>0</v>
      </c>
      <c r="AD88" s="132">
        <f>$S$558</f>
        <v>0</v>
      </c>
      <c r="AE88" s="132">
        <f>$S$692</f>
        <v>0</v>
      </c>
      <c r="AF88" s="132">
        <f>$S$759</f>
        <v>0</v>
      </c>
      <c r="AG88" s="129">
        <f t="shared" si="96"/>
        <v>0</v>
      </c>
      <c r="AH88" s="129">
        <f t="shared" si="97"/>
        <v>0</v>
      </c>
      <c r="AI88" s="132">
        <f t="shared" si="98"/>
        <v>1</v>
      </c>
      <c r="AJ88" s="132" t="str">
        <f>IF(AH88&gt;=GI!$B$64, "PRO", "DET")</f>
        <v>DET</v>
      </c>
      <c r="AK88"/>
      <c r="AL88" s="132" t="str">
        <f>UPPER(GI!$B$16)</f>
        <v>-</v>
      </c>
      <c r="AM88" s="132"/>
      <c r="AN88" s="132"/>
      <c r="AO88" s="132"/>
      <c r="AP88" s="132"/>
      <c r="AQ88" s="132"/>
      <c r="AR88" s="132"/>
      <c r="AS88" s="132"/>
      <c r="AT88" s="132"/>
      <c r="AU88" s="132"/>
      <c r="AV88" s="132"/>
      <c r="AW88" s="132"/>
      <c r="AX88" s="132"/>
      <c r="AY88" s="132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</row>
    <row r="89" spans="1:152" s="12" customFormat="1" ht="38.25" customHeight="1">
      <c r="A89" s="154">
        <v>13</v>
      </c>
      <c r="B89" s="155" t="str">
        <f>GI!$H$14</f>
        <v xml:space="preserve">Eldana Tewelde Negash </v>
      </c>
      <c r="C89" s="235"/>
      <c r="D89" s="235"/>
      <c r="E89" s="168"/>
      <c r="F89" s="338" t="str">
        <f>IF(E89&gt;100,"SKURRR~!!", IF(A89&gt;GI!$M$2," ", IF($D$73="-", " ", IF(ISBLANK(E89),"FALSE",""))))</f>
        <v xml:space="preserve"> </v>
      </c>
      <c r="G89" s="339"/>
      <c r="H89"/>
      <c r="I89" s="154">
        <v>13</v>
      </c>
      <c r="J89" s="155" t="str">
        <f>GI!$H$14</f>
        <v xml:space="preserve">Eldana Tewelde Negash </v>
      </c>
      <c r="K89" s="235"/>
      <c r="L89" s="235"/>
      <c r="M89" s="168"/>
      <c r="N89" s="338" t="str">
        <f>IF(M89&gt;100,"SKURRR~!!", IF(I89&gt;GI!$M$2," ", IF($L$73="-", " ", IF(ISBLANK(M89),"FALSE",""))))</f>
        <v xml:space="preserve"> </v>
      </c>
      <c r="O89" s="339"/>
      <c r="P89"/>
      <c r="Q89"/>
      <c r="R89" s="131">
        <f t="shared" si="99"/>
        <v>0</v>
      </c>
      <c r="S89" s="125">
        <f t="shared" si="100"/>
        <v>0</v>
      </c>
      <c r="T89" s="126">
        <f t="shared" si="101"/>
        <v>0</v>
      </c>
      <c r="U89"/>
      <c r="V89" s="117">
        <v>15</v>
      </c>
      <c r="W89" s="118" t="str">
        <f>GI!$H$16</f>
        <v xml:space="preserve">Emebet Haftay Gebremichael </v>
      </c>
      <c r="X89" s="117" t="str">
        <f>GI!$I$16</f>
        <v>F</v>
      </c>
      <c r="Y89" s="129">
        <f>$S$24</f>
        <v>0</v>
      </c>
      <c r="Z89" s="129">
        <f>$S$158</f>
        <v>0</v>
      </c>
      <c r="AA89" s="129">
        <f>$S$291</f>
        <v>0</v>
      </c>
      <c r="AB89" s="129">
        <f>$S$358</f>
        <v>0</v>
      </c>
      <c r="AC89" s="129">
        <f>$S$425</f>
        <v>0</v>
      </c>
      <c r="AD89" s="129">
        <f>$S$559</f>
        <v>0</v>
      </c>
      <c r="AE89" s="129">
        <f>$S$693</f>
        <v>0</v>
      </c>
      <c r="AF89" s="129">
        <f>$S$760</f>
        <v>0</v>
      </c>
      <c r="AG89" s="129">
        <f t="shared" si="96"/>
        <v>0</v>
      </c>
      <c r="AH89" s="129">
        <f t="shared" si="97"/>
        <v>0</v>
      </c>
      <c r="AI89" s="129">
        <f t="shared" si="98"/>
        <v>1</v>
      </c>
      <c r="AJ89" s="129" t="str">
        <f>IF(AH89&gt;=GI!$B$64, "PRO", "DET")</f>
        <v>DET</v>
      </c>
      <c r="AK89"/>
      <c r="AL89" s="178" t="s">
        <v>157</v>
      </c>
      <c r="AM89" s="181"/>
      <c r="AN89" s="181"/>
      <c r="AO89" s="181"/>
      <c r="AP89" s="181"/>
      <c r="AQ89" s="181"/>
      <c r="AR89" s="181"/>
      <c r="AS89" s="181"/>
      <c r="AT89" s="181"/>
      <c r="AU89" s="181"/>
      <c r="AV89" s="181"/>
      <c r="AW89" s="181"/>
      <c r="AX89" s="181"/>
      <c r="AY89" s="12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</row>
    <row r="90" spans="1:152" s="12" customFormat="1" ht="38.25" customHeight="1">
      <c r="A90" s="156">
        <v>14</v>
      </c>
      <c r="B90" s="157" t="str">
        <f>GI!$H$15</f>
        <v xml:space="preserve">Elilta Asay Eyasu </v>
      </c>
      <c r="C90" s="235"/>
      <c r="D90" s="235"/>
      <c r="E90" s="168"/>
      <c r="F90" s="338" t="str">
        <f>IF(E90&gt;100,"SKURRR~!!", IF(A90&gt;GI!$M$2," ", IF($D$73="-", " ", IF(ISBLANK(E90),"FALSE",""))))</f>
        <v xml:space="preserve"> </v>
      </c>
      <c r="G90" s="339"/>
      <c r="H90"/>
      <c r="I90" s="156">
        <v>14</v>
      </c>
      <c r="J90" s="157" t="str">
        <f>GI!$H$15</f>
        <v xml:space="preserve">Elilta Asay Eyasu </v>
      </c>
      <c r="K90" s="235"/>
      <c r="L90" s="235"/>
      <c r="M90" s="168"/>
      <c r="N90" s="338" t="str">
        <f>IF(M90&gt;100,"SKURRR~!!", IF(I90&gt;GI!$M$2," ", IF($L$73="-", " ", IF(ISBLANK(M90),"FALSE",""))))</f>
        <v xml:space="preserve"> </v>
      </c>
      <c r="O90" s="339"/>
      <c r="P90"/>
      <c r="Q90"/>
      <c r="R90" s="131">
        <f t="shared" si="99"/>
        <v>0</v>
      </c>
      <c r="S90" s="125">
        <f t="shared" si="100"/>
        <v>0</v>
      </c>
      <c r="T90" s="126">
        <f t="shared" si="101"/>
        <v>0</v>
      </c>
      <c r="U90"/>
      <c r="V90" s="119">
        <v>16</v>
      </c>
      <c r="W90" s="120" t="str">
        <f>GI!$H$17</f>
        <v xml:space="preserve">Ermiyas Gebremeskel Hailu </v>
      </c>
      <c r="X90" s="119" t="str">
        <f>GI!$I$17</f>
        <v>M</v>
      </c>
      <c r="Y90" s="132">
        <f>$S$25</f>
        <v>0</v>
      </c>
      <c r="Z90" s="132">
        <f>$S$159</f>
        <v>0</v>
      </c>
      <c r="AA90" s="132">
        <f>$S$292</f>
        <v>0</v>
      </c>
      <c r="AB90" s="132">
        <f>$S$359</f>
        <v>0</v>
      </c>
      <c r="AC90" s="132">
        <f>$S$426</f>
        <v>0</v>
      </c>
      <c r="AD90" s="132">
        <f>$S$560</f>
        <v>0</v>
      </c>
      <c r="AE90" s="132">
        <f>$S$694</f>
        <v>0</v>
      </c>
      <c r="AF90" s="132">
        <f>$S$761</f>
        <v>0</v>
      </c>
      <c r="AG90" s="129">
        <f t="shared" si="96"/>
        <v>0</v>
      </c>
      <c r="AH90" s="129">
        <f t="shared" si="97"/>
        <v>0</v>
      </c>
      <c r="AI90" s="132">
        <f t="shared" si="98"/>
        <v>1</v>
      </c>
      <c r="AJ90" s="132" t="str">
        <f>IF(AH90&gt;=GI!$B$64, "PRO", "DET")</f>
        <v>DET</v>
      </c>
      <c r="AK90"/>
      <c r="AL90" s="132" t="str">
        <f>UPPER(GI!$B$17)</f>
        <v xml:space="preserve">ACCOUNTING AND FINANCE </v>
      </c>
      <c r="AM90" s="132">
        <f>COUNTIFS(_2Q_COL_11, $BA$6, _2Q_COL_11, $BC$6, _2Q_SEX, "M")</f>
        <v>0</v>
      </c>
      <c r="AN90" s="132">
        <f>COUNTIFS(_2Q_COL_11, $BA$6, _2Q_COL_11, $BC$6, _2Q_SEX, "F")</f>
        <v>0</v>
      </c>
      <c r="AO90" s="132">
        <f>SUM(AM90:AN90)</f>
        <v>0</v>
      </c>
      <c r="AP90" s="132">
        <f>COUNTIFS(_2Q_COL_11, $BA$7, _2Q_COL_11, $BC$7, _2Q_SEX, "M")</f>
        <v>0</v>
      </c>
      <c r="AQ90" s="132">
        <f>COUNTIFS(_2Q_COL_11, $BA$7, _2Q_COL_11, $BC$7, _2Q_SEX, "F")</f>
        <v>0</v>
      </c>
      <c r="AR90" s="132">
        <f>SUM(AP90:AQ90)</f>
        <v>0</v>
      </c>
      <c r="AS90" s="132">
        <f>COUNTIFS(_2Q_COL_11, $BA$8, _2Q_COL_11, $BC$8, _2Q_SEX, "M")</f>
        <v>0</v>
      </c>
      <c r="AT90" s="132">
        <f>COUNTIFS(_2Q_COL_11, $BA$8, _2Q_COL_11, $BC$8, _2Q_SEX, "F")</f>
        <v>0</v>
      </c>
      <c r="AU90" s="132">
        <f>SUM(AS90:AT90)</f>
        <v>0</v>
      </c>
      <c r="AV90" s="132">
        <f>COUNTIFS(_2Q_COL_11, $BA$9, _2Q_COL_11, $BC$9, _2Q_SEX, "M")</f>
        <v>0</v>
      </c>
      <c r="AW90" s="132">
        <f>COUNTIFS(_2Q_COL_11, $BA$9, _2Q_COL_11, $BC$9, _2Q_SEX, "F")</f>
        <v>0</v>
      </c>
      <c r="AX90" s="132">
        <f>SUM(AV90:AW90)</f>
        <v>0</v>
      </c>
      <c r="AY90" s="132">
        <f t="shared" ref="AY90" si="106">SUM(AO90,AR90,AU90,AX90)</f>
        <v>0</v>
      </c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</row>
    <row r="91" spans="1:152" s="12" customFormat="1" ht="38.25" customHeight="1">
      <c r="A91" s="154">
        <v>15</v>
      </c>
      <c r="B91" s="155" t="str">
        <f>GI!$H$16</f>
        <v xml:space="preserve">Emebet Haftay Gebremichael </v>
      </c>
      <c r="C91" s="235"/>
      <c r="D91" s="235"/>
      <c r="E91" s="168"/>
      <c r="F91" s="338" t="str">
        <f>IF(E91&gt;100,"SKURRR~!!", IF(A91&gt;GI!$M$2," ", IF($D$73="-", " ", IF(ISBLANK(E91),"FALSE",""))))</f>
        <v xml:space="preserve"> </v>
      </c>
      <c r="G91" s="339"/>
      <c r="H91"/>
      <c r="I91" s="154">
        <v>15</v>
      </c>
      <c r="J91" s="155" t="str">
        <f>GI!$H$16</f>
        <v xml:space="preserve">Emebet Haftay Gebremichael </v>
      </c>
      <c r="K91" s="235"/>
      <c r="L91" s="235"/>
      <c r="M91" s="168"/>
      <c r="N91" s="338" t="str">
        <f>IF(M91&gt;100,"SKURRR~!!", IF(I91&gt;GI!$M$2," ", IF($L$73="-", " ", IF(ISBLANK(M91),"FALSE",""))))</f>
        <v xml:space="preserve"> </v>
      </c>
      <c r="O91" s="339"/>
      <c r="P91"/>
      <c r="Q91"/>
      <c r="R91" s="131">
        <f t="shared" si="99"/>
        <v>0</v>
      </c>
      <c r="S91" s="125">
        <f t="shared" si="100"/>
        <v>0</v>
      </c>
      <c r="T91" s="126">
        <f t="shared" si="101"/>
        <v>0</v>
      </c>
      <c r="U91"/>
      <c r="V91" s="117">
        <v>17</v>
      </c>
      <c r="W91" s="118" t="str">
        <f>GI!$H$18</f>
        <v xml:space="preserve">Esrom Amanuel Tsegay </v>
      </c>
      <c r="X91" s="117" t="str">
        <f>GI!$I$18</f>
        <v>M</v>
      </c>
      <c r="Y91" s="129">
        <f>$S$26</f>
        <v>0</v>
      </c>
      <c r="Z91" s="129">
        <f>$S$160</f>
        <v>0</v>
      </c>
      <c r="AA91" s="129">
        <f>$S$293</f>
        <v>0</v>
      </c>
      <c r="AB91" s="129">
        <f>$S$360</f>
        <v>0</v>
      </c>
      <c r="AC91" s="129">
        <f>$S$427</f>
        <v>0</v>
      </c>
      <c r="AD91" s="129">
        <f>$S$561</f>
        <v>0</v>
      </c>
      <c r="AE91" s="129">
        <f>$S$695</f>
        <v>0</v>
      </c>
      <c r="AF91" s="129">
        <f>$S$762</f>
        <v>0</v>
      </c>
      <c r="AG91" s="129">
        <f t="shared" si="96"/>
        <v>0</v>
      </c>
      <c r="AH91" s="129">
        <f t="shared" si="97"/>
        <v>0</v>
      </c>
      <c r="AI91" s="129">
        <f t="shared" si="98"/>
        <v>1</v>
      </c>
      <c r="AJ91" s="129" t="str">
        <f>IF(AH91&gt;=GI!$B$64, "PRO", "DET")</f>
        <v>DET</v>
      </c>
      <c r="AK91"/>
      <c r="AL91" s="178" t="s">
        <v>157</v>
      </c>
      <c r="AM91" s="181">
        <f>AM90*100/$AU$67</f>
        <v>0</v>
      </c>
      <c r="AN91" s="181">
        <f>AN90*100/$AW$67</f>
        <v>0</v>
      </c>
      <c r="AO91" s="181">
        <f>AO90*100/$AY$67</f>
        <v>0</v>
      </c>
      <c r="AP91" s="181">
        <f>AP90*100/$AU$67</f>
        <v>0</v>
      </c>
      <c r="AQ91" s="181">
        <f>AQ90*100/$AW$67</f>
        <v>0</v>
      </c>
      <c r="AR91" s="181">
        <f>AR90*100/$AY$67</f>
        <v>0</v>
      </c>
      <c r="AS91" s="181">
        <f>AS90*100/$AU$67</f>
        <v>0</v>
      </c>
      <c r="AT91" s="181">
        <f>AT90*100/$AW$67</f>
        <v>0</v>
      </c>
      <c r="AU91" s="181">
        <f>AU90*100/$AY$67</f>
        <v>0</v>
      </c>
      <c r="AV91" s="181">
        <f>AV90*100/$AU$67</f>
        <v>0</v>
      </c>
      <c r="AW91" s="181">
        <f>AW90*100/$AW$67</f>
        <v>0</v>
      </c>
      <c r="AX91" s="181">
        <f>AX90*100/$AY$67</f>
        <v>0</v>
      </c>
      <c r="AY91" s="129">
        <f>SUM(AO91,AR91,AU91,AX91)</f>
        <v>0</v>
      </c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</row>
    <row r="92" spans="1:152" s="12" customFormat="1" ht="38.25" customHeight="1">
      <c r="A92" s="156">
        <v>16</v>
      </c>
      <c r="B92" s="157" t="str">
        <f>GI!$H$17</f>
        <v xml:space="preserve">Ermiyas Gebremeskel Hailu </v>
      </c>
      <c r="C92" s="235"/>
      <c r="D92" s="235"/>
      <c r="E92" s="168"/>
      <c r="F92" s="338" t="str">
        <f>IF(E92&gt;100,"SKURRR~!!", IF(A92&gt;GI!$M$2," ", IF($D$73="-", " ", IF(ISBLANK(E92),"FALSE",""))))</f>
        <v xml:space="preserve"> </v>
      </c>
      <c r="G92" s="339"/>
      <c r="H92"/>
      <c r="I92" s="156">
        <v>16</v>
      </c>
      <c r="J92" s="157" t="str">
        <f>GI!$H$17</f>
        <v xml:space="preserve">Ermiyas Gebremeskel Hailu </v>
      </c>
      <c r="K92" s="235"/>
      <c r="L92" s="235"/>
      <c r="M92" s="168"/>
      <c r="N92" s="338" t="str">
        <f>IF(M92&gt;100,"SKURRR~!!", IF(I92&gt;GI!$M$2," ", IF($L$73="-", " ", IF(ISBLANK(M92),"FALSE",""))))</f>
        <v xml:space="preserve"> </v>
      </c>
      <c r="O92" s="339"/>
      <c r="P92"/>
      <c r="Q92"/>
      <c r="R92" s="131">
        <f t="shared" si="99"/>
        <v>0</v>
      </c>
      <c r="S92" s="125">
        <f t="shared" si="100"/>
        <v>0</v>
      </c>
      <c r="T92" s="126">
        <f t="shared" si="101"/>
        <v>0</v>
      </c>
      <c r="U92"/>
      <c r="V92" s="119">
        <v>18</v>
      </c>
      <c r="W92" s="120" t="str">
        <f>GI!$H$19</f>
        <v xml:space="preserve">Eyorsalem Afera Gebremedhin </v>
      </c>
      <c r="X92" s="119" t="str">
        <f>GI!$I$19</f>
        <v>F</v>
      </c>
      <c r="Y92" s="132">
        <f>$S$27</f>
        <v>0</v>
      </c>
      <c r="Z92" s="132">
        <f>$S$161</f>
        <v>0</v>
      </c>
      <c r="AA92" s="132">
        <f>$S$294</f>
        <v>0</v>
      </c>
      <c r="AB92" s="132">
        <f>$S$361</f>
        <v>0</v>
      </c>
      <c r="AC92" s="132">
        <f>$S$428</f>
        <v>0</v>
      </c>
      <c r="AD92" s="132">
        <f>$S$562</f>
        <v>0</v>
      </c>
      <c r="AE92" s="132">
        <f>$S$696</f>
        <v>0</v>
      </c>
      <c r="AF92" s="132">
        <f>$S$763</f>
        <v>0</v>
      </c>
      <c r="AG92" s="129">
        <f t="shared" si="96"/>
        <v>0</v>
      </c>
      <c r="AH92" s="129">
        <f t="shared" si="97"/>
        <v>0</v>
      </c>
      <c r="AI92" s="132">
        <f t="shared" si="98"/>
        <v>1</v>
      </c>
      <c r="AJ92" s="132" t="str">
        <f>IF(AH92&gt;=GI!$B$64, "PRO", "DET")</f>
        <v>DET</v>
      </c>
      <c r="AK92"/>
      <c r="AL92" s="132" t="str">
        <f>UPPER(GI!$B$18)</f>
        <v>-</v>
      </c>
      <c r="AM92" s="132">
        <f>COUNTIFS(_2Q_COL_12, $BA$6, _2Q_COL_12, $BC$6, _2Q_SEX, "M")</f>
        <v>0</v>
      </c>
      <c r="AN92" s="132">
        <f>COUNTIFS(_2Q_COL_12, $BA$6, _2Q_COL_12, $BC$6, _2Q_SEX, "F")</f>
        <v>0</v>
      </c>
      <c r="AO92" s="132">
        <f>SUM(AM92:AN92)</f>
        <v>0</v>
      </c>
      <c r="AP92" s="132">
        <f>COUNTIFS(_2Q_COL_12, $BA$7, _2Q_COL_12, $BC$7, _2Q_SEX, "M")</f>
        <v>0</v>
      </c>
      <c r="AQ92" s="132">
        <f>COUNTIFS(_2Q_COL_12, $BA$7, _2Q_COL_12, $BC$7, _2Q_SEX, "F")</f>
        <v>0</v>
      </c>
      <c r="AR92" s="132">
        <f>SUM(AP92:AQ92)</f>
        <v>0</v>
      </c>
      <c r="AS92" s="132">
        <f>COUNTIFS(_2Q_COL_12, $BA$8, _2Q_COL_12, $BC$8, _2Q_SEX, "M")</f>
        <v>0</v>
      </c>
      <c r="AT92" s="132">
        <f>COUNTIFS(_2Q_COL_12, $BA$8, _2Q_COL_12, $BC$8, _2Q_SEX, "F")</f>
        <v>0</v>
      </c>
      <c r="AU92" s="132">
        <f>SUM(AS92:AT92)</f>
        <v>0</v>
      </c>
      <c r="AV92" s="132">
        <f>COUNTIFS(_2Q_COL_12, $BA$9, _2Q_COL_12, $BC$9, _2Q_SEX, "M")</f>
        <v>0</v>
      </c>
      <c r="AW92" s="132">
        <f>COUNTIFS(_2Q_COL_12, $BA$9, _2Q_COL_12, $BC$9, _2Q_SEX, "F")</f>
        <v>0</v>
      </c>
      <c r="AX92" s="132">
        <f>SUM(AV92:AW92)</f>
        <v>0</v>
      </c>
      <c r="AY92" s="132">
        <f t="shared" ref="AY92" si="107">SUM(AO92,AR92,AU92,AX92)</f>
        <v>0</v>
      </c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</row>
    <row r="93" spans="1:152" s="12" customFormat="1" ht="38.25" customHeight="1">
      <c r="A93" s="154">
        <v>17</v>
      </c>
      <c r="B93" s="155" t="str">
        <f>GI!$H$18</f>
        <v xml:space="preserve">Esrom Amanuel Tsegay </v>
      </c>
      <c r="C93" s="235"/>
      <c r="D93" s="235"/>
      <c r="E93" s="168"/>
      <c r="F93" s="338" t="str">
        <f>IF(E93&gt;100,"SKURRR~!!", IF(A93&gt;GI!$M$2," ", IF($D$73="-", " ", IF(ISBLANK(E93),"FALSE",""))))</f>
        <v xml:space="preserve"> </v>
      </c>
      <c r="G93" s="339"/>
      <c r="H93"/>
      <c r="I93" s="154">
        <v>17</v>
      </c>
      <c r="J93" s="155" t="str">
        <f>GI!$H$18</f>
        <v xml:space="preserve">Esrom Amanuel Tsegay </v>
      </c>
      <c r="K93" s="235"/>
      <c r="L93" s="235"/>
      <c r="M93" s="168"/>
      <c r="N93" s="338" t="str">
        <f>IF(M93&gt;100,"SKURRR~!!", IF(I93&gt;GI!$M$2," ", IF($L$73="-", " ", IF(ISBLANK(M93),"FALSE",""))))</f>
        <v xml:space="preserve"> </v>
      </c>
      <c r="O93" s="339"/>
      <c r="P93"/>
      <c r="Q93"/>
      <c r="R93" s="131">
        <f t="shared" si="99"/>
        <v>0</v>
      </c>
      <c r="S93" s="125">
        <f t="shared" si="100"/>
        <v>0</v>
      </c>
      <c r="T93" s="126">
        <f t="shared" si="101"/>
        <v>0</v>
      </c>
      <c r="U93"/>
      <c r="V93" s="117">
        <v>19</v>
      </c>
      <c r="W93" s="118" t="str">
        <f>GI!$H$20</f>
        <v xml:space="preserve">Fasil Alem Kahsay </v>
      </c>
      <c r="X93" s="117" t="str">
        <f>GI!$I$20</f>
        <v>M</v>
      </c>
      <c r="Y93" s="129">
        <f>$S$28</f>
        <v>0</v>
      </c>
      <c r="Z93" s="129">
        <f>$S$162</f>
        <v>0</v>
      </c>
      <c r="AA93" s="129">
        <f>$S$295</f>
        <v>0</v>
      </c>
      <c r="AB93" s="129">
        <f>$S$362</f>
        <v>0</v>
      </c>
      <c r="AC93" s="129">
        <f>$S$429</f>
        <v>0</v>
      </c>
      <c r="AD93" s="129">
        <f>$S$563</f>
        <v>0</v>
      </c>
      <c r="AE93" s="129">
        <f>$S$697</f>
        <v>0</v>
      </c>
      <c r="AF93" s="129">
        <f>$S$764</f>
        <v>0</v>
      </c>
      <c r="AG93" s="129">
        <f t="shared" si="96"/>
        <v>0</v>
      </c>
      <c r="AH93" s="129">
        <f t="shared" si="97"/>
        <v>0</v>
      </c>
      <c r="AI93" s="129">
        <f t="shared" si="98"/>
        <v>1</v>
      </c>
      <c r="AJ93" s="129" t="str">
        <f>IF(AH93&gt;=GI!$B$64, "PRO", "DET")</f>
        <v>DET</v>
      </c>
      <c r="AK93"/>
      <c r="AL93" s="178" t="s">
        <v>157</v>
      </c>
      <c r="AM93" s="181">
        <f>AM92*100/$AU$67</f>
        <v>0</v>
      </c>
      <c r="AN93" s="181">
        <f>AN92*100/$AW$67</f>
        <v>0</v>
      </c>
      <c r="AO93" s="181">
        <f>AO92*100/$AY$67</f>
        <v>0</v>
      </c>
      <c r="AP93" s="181">
        <f>AP92*100/$AU$67</f>
        <v>0</v>
      </c>
      <c r="AQ93" s="181">
        <f>AQ92*100/$AW$67</f>
        <v>0</v>
      </c>
      <c r="AR93" s="181">
        <f>AR92*100/$AY$67</f>
        <v>0</v>
      </c>
      <c r="AS93" s="181">
        <f>AS92*100/$AU$67</f>
        <v>0</v>
      </c>
      <c r="AT93" s="181">
        <f>AT92*100/$AW$67</f>
        <v>0</v>
      </c>
      <c r="AU93" s="181">
        <f>AU92*100/$AY$67</f>
        <v>0</v>
      </c>
      <c r="AV93" s="181">
        <f>AV92*100/$AU$67</f>
        <v>0</v>
      </c>
      <c r="AW93" s="181">
        <f>AW92*100/$AW$67</f>
        <v>0</v>
      </c>
      <c r="AX93" s="181">
        <f>AX92*100/$AY$67</f>
        <v>0</v>
      </c>
      <c r="AY93" s="129">
        <f>SUM(AO93,AR93,AU93,AX93)</f>
        <v>0</v>
      </c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</row>
    <row r="94" spans="1:152" s="12" customFormat="1" ht="38.25" customHeight="1">
      <c r="A94" s="156">
        <v>18</v>
      </c>
      <c r="B94" s="157" t="str">
        <f>GI!$H$19</f>
        <v xml:space="preserve">Eyorsalem Afera Gebremedhin </v>
      </c>
      <c r="C94" s="235"/>
      <c r="D94" s="235"/>
      <c r="E94" s="168"/>
      <c r="F94" s="338" t="str">
        <f>IF(E94&gt;100,"SKURRR~!!", IF(A94&gt;GI!$M$2," ", IF($D$73="-", " ", IF(ISBLANK(E94),"FALSE",""))))</f>
        <v xml:space="preserve"> </v>
      </c>
      <c r="G94" s="339"/>
      <c r="H94"/>
      <c r="I94" s="156">
        <v>18</v>
      </c>
      <c r="J94" s="157" t="str">
        <f>GI!$H$19</f>
        <v xml:space="preserve">Eyorsalem Afera Gebremedhin </v>
      </c>
      <c r="K94" s="235"/>
      <c r="L94" s="235"/>
      <c r="M94" s="168"/>
      <c r="N94" s="338" t="str">
        <f>IF(M94&gt;100,"SKURRR~!!", IF(I94&gt;GI!$M$2," ", IF($L$73="-", " ", IF(ISBLANK(M94),"FALSE",""))))</f>
        <v xml:space="preserve"> </v>
      </c>
      <c r="O94" s="339"/>
      <c r="P94"/>
      <c r="Q94"/>
      <c r="R94" s="131">
        <f t="shared" si="99"/>
        <v>0</v>
      </c>
      <c r="S94" s="125">
        <f t="shared" si="100"/>
        <v>0</v>
      </c>
      <c r="T94" s="126">
        <f t="shared" si="101"/>
        <v>0</v>
      </c>
      <c r="U94"/>
      <c r="V94" s="119">
        <v>20</v>
      </c>
      <c r="W94" s="120" t="str">
        <f>GI!$H$21</f>
        <v xml:space="preserve">Hassen Abdelruhman Salih </v>
      </c>
      <c r="X94" s="119" t="str">
        <f>GI!$I$21</f>
        <v>M</v>
      </c>
      <c r="Y94" s="132">
        <f>$S$29</f>
        <v>0</v>
      </c>
      <c r="Z94" s="132">
        <f>$S$163</f>
        <v>0</v>
      </c>
      <c r="AA94" s="132">
        <f>$S$296</f>
        <v>0</v>
      </c>
      <c r="AB94" s="132">
        <f>$S$363</f>
        <v>0</v>
      </c>
      <c r="AC94" s="132">
        <f>$S$430</f>
        <v>0</v>
      </c>
      <c r="AD94" s="132">
        <f>$S$564</f>
        <v>0</v>
      </c>
      <c r="AE94" s="132">
        <f>$S$698</f>
        <v>0</v>
      </c>
      <c r="AF94" s="132">
        <f>$S$765</f>
        <v>0</v>
      </c>
      <c r="AG94" s="129">
        <f t="shared" si="96"/>
        <v>0</v>
      </c>
      <c r="AH94" s="129">
        <f t="shared" si="97"/>
        <v>0</v>
      </c>
      <c r="AI94" s="132">
        <f t="shared" si="98"/>
        <v>1</v>
      </c>
      <c r="AJ94" s="132" t="str">
        <f>IF(AH94&gt;=GI!$B$64, "PRO", "DET")</f>
        <v>DET</v>
      </c>
      <c r="AK94"/>
      <c r="AL94" s="174"/>
      <c r="AM94" s="174"/>
      <c r="AN94" s="174"/>
      <c r="AO94" s="174"/>
      <c r="AP94" s="174"/>
      <c r="AQ94" s="174"/>
      <c r="AR94" s="174"/>
      <c r="AS94" s="174"/>
      <c r="AT94" s="174"/>
      <c r="AU94" s="174"/>
      <c r="AV94" s="174"/>
      <c r="AW94" s="174"/>
      <c r="AX94" s="174"/>
      <c r="AY94" s="17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</row>
    <row r="95" spans="1:152" s="12" customFormat="1" ht="38.25" customHeight="1">
      <c r="A95" s="154">
        <v>19</v>
      </c>
      <c r="B95" s="155" t="str">
        <f>GI!$H$20</f>
        <v xml:space="preserve">Fasil Alem Kahsay </v>
      </c>
      <c r="C95" s="235"/>
      <c r="D95" s="235"/>
      <c r="E95" s="168"/>
      <c r="F95" s="338" t="str">
        <f>IF(E95&gt;100,"SKURRR~!!", IF(A95&gt;GI!$M$2," ", IF($D$73="-", " ", IF(ISBLANK(E95),"FALSE",""))))</f>
        <v xml:space="preserve"> </v>
      </c>
      <c r="G95" s="339"/>
      <c r="H95"/>
      <c r="I95" s="154">
        <v>19</v>
      </c>
      <c r="J95" s="155" t="str">
        <f>GI!$H$20</f>
        <v xml:space="preserve">Fasil Alem Kahsay </v>
      </c>
      <c r="K95" s="235"/>
      <c r="L95" s="235"/>
      <c r="M95" s="168"/>
      <c r="N95" s="338" t="str">
        <f>IF(M95&gt;100,"SKURRR~!!", IF(I95&gt;GI!$M$2," ", IF($L$73="-", " ", IF(ISBLANK(M95),"FALSE",""))))</f>
        <v xml:space="preserve"> </v>
      </c>
      <c r="O95" s="339"/>
      <c r="P95"/>
      <c r="Q95"/>
      <c r="R95" s="131">
        <f t="shared" si="99"/>
        <v>0</v>
      </c>
      <c r="S95" s="125">
        <f t="shared" si="100"/>
        <v>0</v>
      </c>
      <c r="T95" s="126">
        <f t="shared" si="101"/>
        <v>0</v>
      </c>
      <c r="U95"/>
      <c r="V95" s="117">
        <v>21</v>
      </c>
      <c r="W95" s="118" t="str">
        <f>GI!$H$22</f>
        <v xml:space="preserve">Heldana Mengstu Mebrahtu </v>
      </c>
      <c r="X95" s="117" t="str">
        <f>GI!$I$22</f>
        <v>F</v>
      </c>
      <c r="Y95" s="129">
        <f>$S$30</f>
        <v>0</v>
      </c>
      <c r="Z95" s="129">
        <f>$S$164</f>
        <v>0</v>
      </c>
      <c r="AA95" s="129">
        <f>$S$297</f>
        <v>0</v>
      </c>
      <c r="AB95" s="129">
        <f>$S$364</f>
        <v>0</v>
      </c>
      <c r="AC95" s="129">
        <f>$S$431</f>
        <v>0</v>
      </c>
      <c r="AD95" s="129">
        <f>$S$565</f>
        <v>0</v>
      </c>
      <c r="AE95" s="129">
        <f>$S$699</f>
        <v>0</v>
      </c>
      <c r="AF95" s="129">
        <f>$S$766</f>
        <v>0</v>
      </c>
      <c r="AG95" s="129">
        <f t="shared" si="96"/>
        <v>0</v>
      </c>
      <c r="AH95" s="129">
        <f t="shared" si="97"/>
        <v>0</v>
      </c>
      <c r="AI95" s="129">
        <f t="shared" si="98"/>
        <v>1</v>
      </c>
      <c r="AJ95" s="129" t="str">
        <f>IF(AH95&gt;=GI!$B$64, "PRO", "DET")</f>
        <v>DET</v>
      </c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</row>
    <row r="96" spans="1:152" s="12" customFormat="1" ht="38.25" customHeight="1">
      <c r="A96" s="156">
        <v>20</v>
      </c>
      <c r="B96" s="157" t="str">
        <f>GI!$H$21</f>
        <v xml:space="preserve">Hassen Abdelruhman Salih </v>
      </c>
      <c r="C96" s="235"/>
      <c r="D96" s="235"/>
      <c r="E96" s="168"/>
      <c r="F96" s="338" t="str">
        <f>IF(E96&gt;100,"SKURRR~!!", IF(A96&gt;GI!$M$2," ", IF($D$73="-", " ", IF(ISBLANK(E96),"FALSE",""))))</f>
        <v xml:space="preserve"> </v>
      </c>
      <c r="G96" s="339"/>
      <c r="H96"/>
      <c r="I96" s="156">
        <v>20</v>
      </c>
      <c r="J96" s="157" t="str">
        <f>GI!$H$21</f>
        <v xml:space="preserve">Hassen Abdelruhman Salih </v>
      </c>
      <c r="K96" s="235"/>
      <c r="L96" s="235"/>
      <c r="M96" s="168"/>
      <c r="N96" s="338" t="str">
        <f>IF(M96&gt;100,"SKURRR~!!", IF(I96&gt;GI!$M$2," ", IF($L$73="-", " ", IF(ISBLANK(M96),"FALSE",""))))</f>
        <v xml:space="preserve"> </v>
      </c>
      <c r="O96" s="339"/>
      <c r="P96"/>
      <c r="Q96"/>
      <c r="R96" s="131">
        <f t="shared" si="99"/>
        <v>0</v>
      </c>
      <c r="S96" s="125">
        <f t="shared" si="100"/>
        <v>0</v>
      </c>
      <c r="T96" s="126">
        <f t="shared" si="101"/>
        <v>0</v>
      </c>
      <c r="U96"/>
      <c r="V96" s="119">
        <v>22</v>
      </c>
      <c r="W96" s="120" t="str">
        <f>GI!$H$23</f>
        <v xml:space="preserve">Hilina Aregawi Abrha </v>
      </c>
      <c r="X96" s="119" t="str">
        <f>GI!$I$23</f>
        <v>F</v>
      </c>
      <c r="Y96" s="132">
        <f>$S$31</f>
        <v>0</v>
      </c>
      <c r="Z96" s="132">
        <f>$S$165</f>
        <v>0</v>
      </c>
      <c r="AA96" s="132">
        <f>$S$298</f>
        <v>0</v>
      </c>
      <c r="AB96" s="132">
        <f>$S$365</f>
        <v>0</v>
      </c>
      <c r="AC96" s="132">
        <f>$S$432</f>
        <v>0</v>
      </c>
      <c r="AD96" s="132">
        <f>$S$566</f>
        <v>0</v>
      </c>
      <c r="AE96" s="132">
        <f>$S$700</f>
        <v>0</v>
      </c>
      <c r="AF96" s="132">
        <f>$S$767</f>
        <v>0</v>
      </c>
      <c r="AG96" s="129">
        <f t="shared" si="96"/>
        <v>0</v>
      </c>
      <c r="AH96" s="129">
        <f t="shared" si="97"/>
        <v>0</v>
      </c>
      <c r="AI96" s="132">
        <f t="shared" si="98"/>
        <v>1</v>
      </c>
      <c r="AJ96" s="132" t="str">
        <f>IF(AH96&gt;=GI!$B$64, "PRO", "DET")</f>
        <v>DET</v>
      </c>
      <c r="AK96"/>
      <c r="AL96" s="335" t="str">
        <f>CONCATENATE(GI!$B$55," : ","AVERAGE")</f>
        <v>2nd SEMESTER RESULT STATISTICS : AVERAGE</v>
      </c>
      <c r="AM96" s="335"/>
      <c r="AN96" s="335"/>
      <c r="AO96" s="335"/>
      <c r="AP96" s="335"/>
      <c r="AQ96" s="335"/>
      <c r="AR96" s="335"/>
      <c r="AS96" s="335"/>
      <c r="AT96" s="335"/>
      <c r="AU96" s="335"/>
      <c r="AV96" s="335"/>
      <c r="AW96" s="335"/>
      <c r="AX96" s="335"/>
      <c r="AY96" s="335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</row>
    <row r="97" spans="1:152" s="12" customFormat="1" ht="38.25" customHeight="1">
      <c r="A97" s="154">
        <v>21</v>
      </c>
      <c r="B97" s="155" t="str">
        <f>GI!$H$22</f>
        <v xml:space="preserve">Heldana Mengstu Mebrahtu </v>
      </c>
      <c r="C97" s="235"/>
      <c r="D97" s="235"/>
      <c r="E97" s="168"/>
      <c r="F97" s="338" t="str">
        <f>IF(E97&gt;100,"SKURRR~!!", IF(A97&gt;GI!$M$2," ", IF($D$73="-", " ", IF(ISBLANK(E97),"FALSE",""))))</f>
        <v xml:space="preserve"> </v>
      </c>
      <c r="G97" s="339"/>
      <c r="H97"/>
      <c r="I97" s="154">
        <v>21</v>
      </c>
      <c r="J97" s="155" t="str">
        <f>GI!$H$22</f>
        <v xml:space="preserve">Heldana Mengstu Mebrahtu </v>
      </c>
      <c r="K97" s="235"/>
      <c r="L97" s="235"/>
      <c r="M97" s="168"/>
      <c r="N97" s="338" t="str">
        <f>IF(M97&gt;100,"SKURRR~!!", IF(I97&gt;GI!$M$2," ", IF($L$73="-", " ", IF(ISBLANK(M97),"FALSE",""))))</f>
        <v xml:space="preserve"> </v>
      </c>
      <c r="O97" s="339"/>
      <c r="P97"/>
      <c r="Q97"/>
      <c r="R97" s="131">
        <f t="shared" si="99"/>
        <v>0</v>
      </c>
      <c r="S97" s="125">
        <f t="shared" si="100"/>
        <v>0</v>
      </c>
      <c r="T97" s="126">
        <f t="shared" si="101"/>
        <v>0</v>
      </c>
      <c r="U97"/>
      <c r="V97" s="117">
        <v>23</v>
      </c>
      <c r="W97" s="118" t="str">
        <f>GI!$H$24</f>
        <v xml:space="preserve">Kaleab Haile Kahsay </v>
      </c>
      <c r="X97" s="117" t="str">
        <f>GI!$I$24</f>
        <v>M</v>
      </c>
      <c r="Y97" s="129">
        <f>$S$32</f>
        <v>0</v>
      </c>
      <c r="Z97" s="129">
        <f>$S$166</f>
        <v>0</v>
      </c>
      <c r="AA97" s="129">
        <f>$S$299</f>
        <v>0</v>
      </c>
      <c r="AB97" s="129">
        <f>$S$366</f>
        <v>0</v>
      </c>
      <c r="AC97" s="129">
        <f>$S$433</f>
        <v>0</v>
      </c>
      <c r="AD97" s="129">
        <f>$S$567</f>
        <v>0</v>
      </c>
      <c r="AE97" s="129">
        <f>$S$701</f>
        <v>0</v>
      </c>
      <c r="AF97" s="129">
        <f>$S$768</f>
        <v>0</v>
      </c>
      <c r="AG97" s="129">
        <f t="shared" si="96"/>
        <v>0</v>
      </c>
      <c r="AH97" s="129">
        <f t="shared" si="97"/>
        <v>0</v>
      </c>
      <c r="AI97" s="129">
        <f t="shared" si="98"/>
        <v>1</v>
      </c>
      <c r="AJ97" s="129" t="str">
        <f>IF(AH97&gt;=GI!$B$64, "PRO", "DET")</f>
        <v>DET</v>
      </c>
      <c r="AK97"/>
      <c r="AL97" s="335"/>
      <c r="AM97" s="335"/>
      <c r="AN97" s="335"/>
      <c r="AO97" s="335"/>
      <c r="AP97" s="335"/>
      <c r="AQ97" s="335"/>
      <c r="AR97" s="335"/>
      <c r="AS97" s="335"/>
      <c r="AT97" s="335"/>
      <c r="AU97" s="335"/>
      <c r="AV97" s="335"/>
      <c r="AW97" s="335"/>
      <c r="AX97" s="335"/>
      <c r="AY97" s="335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</row>
    <row r="98" spans="1:152" s="12" customFormat="1" ht="38.25" customHeight="1">
      <c r="A98" s="156">
        <v>22</v>
      </c>
      <c r="B98" s="157" t="str">
        <f>GI!$H$23</f>
        <v xml:space="preserve">Hilina Aregawi Abrha </v>
      </c>
      <c r="C98" s="235"/>
      <c r="D98" s="235"/>
      <c r="E98" s="168"/>
      <c r="F98" s="338" t="str">
        <f>IF(E98&gt;100,"SKURRR~!!", IF(A98&gt;GI!$M$2," ", IF($D$73="-", " ", IF(ISBLANK(E98),"FALSE",""))))</f>
        <v xml:space="preserve"> </v>
      </c>
      <c r="G98" s="339"/>
      <c r="H98"/>
      <c r="I98" s="156">
        <v>22</v>
      </c>
      <c r="J98" s="157" t="str">
        <f>GI!$H$23</f>
        <v xml:space="preserve">Hilina Aregawi Abrha </v>
      </c>
      <c r="K98" s="235"/>
      <c r="L98" s="235"/>
      <c r="M98" s="168"/>
      <c r="N98" s="338" t="str">
        <f>IF(M98&gt;100,"SKURRR~!!", IF(I98&gt;GI!$M$2," ", IF($L$73="-", " ", IF(ISBLANK(M98),"FALSE",""))))</f>
        <v xml:space="preserve"> </v>
      </c>
      <c r="O98" s="339"/>
      <c r="P98"/>
      <c r="Q98"/>
      <c r="R98" s="131">
        <f t="shared" si="99"/>
        <v>0</v>
      </c>
      <c r="S98" s="125">
        <f t="shared" si="100"/>
        <v>0</v>
      </c>
      <c r="T98" s="126">
        <f t="shared" si="101"/>
        <v>0</v>
      </c>
      <c r="U98"/>
      <c r="V98" s="119">
        <v>24</v>
      </c>
      <c r="W98" s="120" t="str">
        <f>GI!$H$25</f>
        <v xml:space="preserve">Kalkidan Haile Berhe </v>
      </c>
      <c r="X98" s="119" t="str">
        <f>GI!$I$25</f>
        <v>F</v>
      </c>
      <c r="Y98" s="132">
        <f>$S$33</f>
        <v>0</v>
      </c>
      <c r="Z98" s="132">
        <f>$S$167</f>
        <v>0</v>
      </c>
      <c r="AA98" s="132">
        <f>$S$300</f>
        <v>0</v>
      </c>
      <c r="AB98" s="132">
        <f>$S$367</f>
        <v>0</v>
      </c>
      <c r="AC98" s="132">
        <f>$S$434</f>
        <v>0</v>
      </c>
      <c r="AD98" s="132">
        <f>$S$568</f>
        <v>0</v>
      </c>
      <c r="AE98" s="132">
        <f>$S$702</f>
        <v>0</v>
      </c>
      <c r="AF98" s="132">
        <f>$S$769</f>
        <v>0</v>
      </c>
      <c r="AG98" s="129">
        <f t="shared" si="96"/>
        <v>0</v>
      </c>
      <c r="AH98" s="129">
        <f t="shared" si="97"/>
        <v>0</v>
      </c>
      <c r="AI98" s="132">
        <f t="shared" si="98"/>
        <v>1</v>
      </c>
      <c r="AJ98" s="132" t="str">
        <f>IF(AH98&gt;=GI!$B$64, "PRO", "DET")</f>
        <v>DET</v>
      </c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</row>
    <row r="99" spans="1:152" s="12" customFormat="1" ht="38.25" customHeight="1">
      <c r="A99" s="154">
        <v>23</v>
      </c>
      <c r="B99" s="155" t="str">
        <f>GI!$H$24</f>
        <v xml:space="preserve">Kaleab Haile Kahsay </v>
      </c>
      <c r="C99" s="235"/>
      <c r="D99" s="235"/>
      <c r="E99" s="168"/>
      <c r="F99" s="338" t="str">
        <f>IF(E99&gt;100,"SKURRR~!!", IF(A99&gt;GI!$M$2," ", IF($D$73="-", " ", IF(ISBLANK(E99),"FALSE",""))))</f>
        <v xml:space="preserve"> </v>
      </c>
      <c r="G99" s="339"/>
      <c r="H99"/>
      <c r="I99" s="154">
        <v>23</v>
      </c>
      <c r="J99" s="155" t="str">
        <f>GI!$H$24</f>
        <v xml:space="preserve">Kaleab Haile Kahsay </v>
      </c>
      <c r="K99" s="235"/>
      <c r="L99" s="235"/>
      <c r="M99" s="168"/>
      <c r="N99" s="338" t="str">
        <f>IF(M99&gt;100,"SKURRR~!!", IF(I99&gt;GI!$M$2," ", IF($L$73="-", " ", IF(ISBLANK(M99),"FALSE",""))))</f>
        <v xml:space="preserve"> </v>
      </c>
      <c r="O99" s="339"/>
      <c r="P99"/>
      <c r="Q99"/>
      <c r="R99" s="131">
        <f t="shared" si="99"/>
        <v>0</v>
      </c>
      <c r="S99" s="125">
        <f t="shared" si="100"/>
        <v>0</v>
      </c>
      <c r="T99" s="126">
        <f t="shared" si="101"/>
        <v>0</v>
      </c>
      <c r="U99"/>
      <c r="V99" s="117">
        <v>25</v>
      </c>
      <c r="W99" s="118" t="str">
        <f>GI!$H$26</f>
        <v xml:space="preserve">Kidus Tadesse Yewegalet </v>
      </c>
      <c r="X99" s="117" t="str">
        <f>GI!$I$26</f>
        <v>M</v>
      </c>
      <c r="Y99" s="129">
        <f>$S$34</f>
        <v>0</v>
      </c>
      <c r="Z99" s="129">
        <f>$S$168</f>
        <v>0</v>
      </c>
      <c r="AA99" s="129">
        <f>$S$301</f>
        <v>0</v>
      </c>
      <c r="AB99" s="129">
        <f>$S$368</f>
        <v>0</v>
      </c>
      <c r="AC99" s="129">
        <f>$S$435</f>
        <v>0</v>
      </c>
      <c r="AD99" s="129">
        <f>$S$569</f>
        <v>0</v>
      </c>
      <c r="AE99" s="129">
        <f>$S$703</f>
        <v>0</v>
      </c>
      <c r="AF99" s="129">
        <f>$S$770</f>
        <v>0</v>
      </c>
      <c r="AG99" s="129">
        <f t="shared" si="96"/>
        <v>0</v>
      </c>
      <c r="AH99" s="129">
        <f t="shared" si="97"/>
        <v>0</v>
      </c>
      <c r="AI99" s="129">
        <f t="shared" si="98"/>
        <v>1</v>
      </c>
      <c r="AJ99" s="129" t="str">
        <f>IF(AH99&gt;=GI!$B$64, "PRO", "DET")</f>
        <v>DET</v>
      </c>
      <c r="AK99"/>
      <c r="AL99"/>
      <c r="AM99" s="336" t="str">
        <f>$BA$6 &amp;" " &amp; $BC$6</f>
        <v>&gt;=1 &lt;55</v>
      </c>
      <c r="AN99" s="336"/>
      <c r="AO99" s="336"/>
      <c r="AP99" s="336" t="str">
        <f>$BA$7 &amp;" " &amp; $BC$7</f>
        <v>&gt;=55 &lt;75</v>
      </c>
      <c r="AQ99" s="336"/>
      <c r="AR99" s="336"/>
      <c r="AS99" s="336" t="str">
        <f>$BA$8 &amp;" " &amp; $BC$8</f>
        <v>&gt;=75 &lt;85</v>
      </c>
      <c r="AT99" s="336"/>
      <c r="AU99" s="336"/>
      <c r="AV99" s="336" t="str">
        <f>$BA$9 &amp;" " &amp; $BC$9</f>
        <v>&gt;=85 &lt;=100</v>
      </c>
      <c r="AW99" s="336"/>
      <c r="AX99" s="336"/>
      <c r="AY99" s="336" t="s">
        <v>118</v>
      </c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</row>
    <row r="100" spans="1:152" s="12" customFormat="1" ht="38.25" customHeight="1">
      <c r="A100" s="156">
        <v>24</v>
      </c>
      <c r="B100" s="157" t="str">
        <f>GI!$H$25</f>
        <v xml:space="preserve">Kalkidan Haile Berhe </v>
      </c>
      <c r="C100" s="235"/>
      <c r="D100" s="235"/>
      <c r="E100" s="168"/>
      <c r="F100" s="338" t="str">
        <f>IF(E100&gt;100,"SKURRR~!!", IF(A100&gt;GI!$M$2," ", IF($D$73="-", " ", IF(ISBLANK(E100),"FALSE",""))))</f>
        <v xml:space="preserve"> </v>
      </c>
      <c r="G100" s="339"/>
      <c r="H100"/>
      <c r="I100" s="156">
        <v>24</v>
      </c>
      <c r="J100" s="157" t="str">
        <f>GI!$H$25</f>
        <v xml:space="preserve">Kalkidan Haile Berhe </v>
      </c>
      <c r="K100" s="235"/>
      <c r="L100" s="235"/>
      <c r="M100" s="168"/>
      <c r="N100" s="338" t="str">
        <f>IF(M100&gt;100,"SKURRR~!!", IF(I100&gt;GI!$M$2," ", IF($L$73="-", " ", IF(ISBLANK(M100),"FALSE",""))))</f>
        <v xml:space="preserve"> </v>
      </c>
      <c r="O100" s="339"/>
      <c r="P100"/>
      <c r="Q100"/>
      <c r="R100" s="131">
        <f t="shared" si="99"/>
        <v>0</v>
      </c>
      <c r="S100" s="125">
        <f t="shared" si="100"/>
        <v>0</v>
      </c>
      <c r="T100" s="126">
        <f t="shared" si="101"/>
        <v>0</v>
      </c>
      <c r="U100"/>
      <c r="V100" s="119">
        <v>26</v>
      </c>
      <c r="W100" s="120" t="str">
        <f>GI!$H$27</f>
        <v xml:space="preserve">Lidiya Mulu Gebreegzabher </v>
      </c>
      <c r="X100" s="119" t="str">
        <f>GI!$I$27</f>
        <v>F</v>
      </c>
      <c r="Y100" s="132">
        <f>$S$35</f>
        <v>0</v>
      </c>
      <c r="Z100" s="132">
        <f>$S$169</f>
        <v>0</v>
      </c>
      <c r="AA100" s="132">
        <f>$S$302</f>
        <v>0</v>
      </c>
      <c r="AB100" s="132">
        <f>$S$369</f>
        <v>0</v>
      </c>
      <c r="AC100" s="132">
        <f>$S$436</f>
        <v>0</v>
      </c>
      <c r="AD100" s="132">
        <f>$S$570</f>
        <v>0</v>
      </c>
      <c r="AE100" s="132">
        <f>$S$704</f>
        <v>0</v>
      </c>
      <c r="AF100" s="132">
        <f>$S$771</f>
        <v>0</v>
      </c>
      <c r="AG100" s="129">
        <f t="shared" si="96"/>
        <v>0</v>
      </c>
      <c r="AH100" s="129">
        <f t="shared" si="97"/>
        <v>0</v>
      </c>
      <c r="AI100" s="132">
        <f t="shared" si="98"/>
        <v>1</v>
      </c>
      <c r="AJ100" s="132" t="str">
        <f>IF(AH100&gt;=GI!$B$64, "PRO", "DET")</f>
        <v>DET</v>
      </c>
      <c r="AK100"/>
      <c r="AL100"/>
      <c r="AM100" s="177" t="s">
        <v>64</v>
      </c>
      <c r="AN100" s="177" t="s">
        <v>7</v>
      </c>
      <c r="AO100" s="177" t="s">
        <v>75</v>
      </c>
      <c r="AP100" s="177" t="s">
        <v>64</v>
      </c>
      <c r="AQ100" s="177" t="s">
        <v>7</v>
      </c>
      <c r="AR100" s="177" t="s">
        <v>75</v>
      </c>
      <c r="AS100" s="177" t="s">
        <v>64</v>
      </c>
      <c r="AT100" s="177" t="s">
        <v>7</v>
      </c>
      <c r="AU100" s="177" t="s">
        <v>75</v>
      </c>
      <c r="AV100" s="177" t="s">
        <v>64</v>
      </c>
      <c r="AW100" s="177" t="s">
        <v>7</v>
      </c>
      <c r="AX100" s="177" t="s">
        <v>75</v>
      </c>
      <c r="AY100" s="336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</row>
    <row r="101" spans="1:152" s="12" customFormat="1" ht="38.25" customHeight="1">
      <c r="A101" s="154">
        <v>25</v>
      </c>
      <c r="B101" s="155" t="str">
        <f>GI!$H$26</f>
        <v xml:space="preserve">Kidus Tadesse Yewegalet </v>
      </c>
      <c r="C101" s="235"/>
      <c r="D101" s="235"/>
      <c r="E101" s="168"/>
      <c r="F101" s="338" t="str">
        <f>IF(E101&gt;100,"SKURRR~!!", IF(A101&gt;GI!$M$2," ", IF($D$73="-", " ", IF(ISBLANK(E101),"FALSE",""))))</f>
        <v xml:space="preserve"> </v>
      </c>
      <c r="G101" s="339"/>
      <c r="H101"/>
      <c r="I101" s="154">
        <v>25</v>
      </c>
      <c r="J101" s="155" t="str">
        <f>GI!$H$26</f>
        <v xml:space="preserve">Kidus Tadesse Yewegalet </v>
      </c>
      <c r="K101" s="235"/>
      <c r="L101" s="235"/>
      <c r="M101" s="168"/>
      <c r="N101" s="338" t="str">
        <f>IF(M101&gt;100,"SKURRR~!!", IF(I101&gt;GI!$M$2," ", IF($L$73="-", " ", IF(ISBLANK(M101),"FALSE",""))))</f>
        <v xml:space="preserve"> </v>
      </c>
      <c r="O101" s="339"/>
      <c r="P101"/>
      <c r="Q101"/>
      <c r="R101" s="131">
        <f t="shared" si="99"/>
        <v>0</v>
      </c>
      <c r="S101" s="125">
        <f t="shared" si="100"/>
        <v>0</v>
      </c>
      <c r="T101" s="126">
        <f t="shared" si="101"/>
        <v>0</v>
      </c>
      <c r="U101"/>
      <c r="V101" s="117">
        <v>27</v>
      </c>
      <c r="W101" s="118" t="str">
        <f>GI!$H$28</f>
        <v xml:space="preserve">Menkem Solomon Yihdego </v>
      </c>
      <c r="X101" s="117" t="str">
        <f>GI!$I$28</f>
        <v>M</v>
      </c>
      <c r="Y101" s="129">
        <f>$S$36</f>
        <v>0</v>
      </c>
      <c r="Z101" s="129">
        <f>$S$170</f>
        <v>0</v>
      </c>
      <c r="AA101" s="129">
        <f>$S$303</f>
        <v>0</v>
      </c>
      <c r="AB101" s="129">
        <f>$S$370</f>
        <v>0</v>
      </c>
      <c r="AC101" s="129">
        <f>$S$437</f>
        <v>0</v>
      </c>
      <c r="AD101" s="129">
        <f>$S$571</f>
        <v>0</v>
      </c>
      <c r="AE101" s="129">
        <f>$S$705</f>
        <v>0</v>
      </c>
      <c r="AF101" s="129">
        <f>$S$772</f>
        <v>0</v>
      </c>
      <c r="AG101" s="129">
        <f t="shared" si="96"/>
        <v>0</v>
      </c>
      <c r="AH101" s="129">
        <f t="shared" si="97"/>
        <v>0</v>
      </c>
      <c r="AI101" s="129">
        <f t="shared" si="98"/>
        <v>1</v>
      </c>
      <c r="AJ101" s="129" t="str">
        <f>IF(AH101&gt;=GI!$B$64, "PRO", "DET")</f>
        <v>DET</v>
      </c>
      <c r="AK101"/>
      <c r="AL101"/>
      <c r="AM101" s="132">
        <f>COUNTIFS(_2Q_AVERAGE, $BA$6, _2Q_AVERAGE, $BC$6, _2Q_SEX, "M")</f>
        <v>0</v>
      </c>
      <c r="AN101" s="132">
        <f>COUNTIFS(_2Q_AVERAGE, $BA$6, _2Q_AVERAGE, $BC$6, _2Q_SEX, "F")</f>
        <v>0</v>
      </c>
      <c r="AO101" s="132">
        <f>SUM(AM101:AN101)</f>
        <v>0</v>
      </c>
      <c r="AP101" s="132">
        <f>COUNTIFS(_2Q_AVERAGE, $BA$7, _2Q_AVERAGE, $BC$7, _2Q_SEX, "M")</f>
        <v>0</v>
      </c>
      <c r="AQ101" s="132">
        <f>COUNTIFS(_2Q_AVERAGE, $BA$7, _2Q_AVERAGE, $BC$7, _2Q_SEX, "F")</f>
        <v>0</v>
      </c>
      <c r="AR101" s="132">
        <f>SUM(AP101:AQ101)</f>
        <v>0</v>
      </c>
      <c r="AS101" s="132">
        <f>COUNTIFS(_2Q_AVERAGE, $BA$8, _2Q_AVERAGE, $BC$8, _2Q_SEX, "M")</f>
        <v>0</v>
      </c>
      <c r="AT101" s="132">
        <f>COUNTIFS(_2Q_AVERAGE, $BA$8, _2Q_AVERAGE, $BC$8, _2Q_SEX, "F")</f>
        <v>0</v>
      </c>
      <c r="AU101" s="132">
        <f>SUM(AS101:AT101)</f>
        <v>0</v>
      </c>
      <c r="AV101" s="132">
        <f>COUNTIFS(_2Q_AVERAGE, $BA$9, _2Q_AVERAGE, $BC$9, _2Q_SEX, "M")</f>
        <v>0</v>
      </c>
      <c r="AW101" s="132">
        <f>COUNTIFS(_2Q_AVERAGE, $BA$9, _2Q_AVERAGE, $BC$9, _2Q_SEX, "F")</f>
        <v>0</v>
      </c>
      <c r="AX101" s="132">
        <f>SUM(AV101:AW101)</f>
        <v>0</v>
      </c>
      <c r="AY101" s="132">
        <f>SUM(AO101,AR101,AU101,AX101)</f>
        <v>0</v>
      </c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</row>
    <row r="102" spans="1:152" s="12" customFormat="1" ht="38.25" customHeight="1">
      <c r="A102" s="156">
        <v>26</v>
      </c>
      <c r="B102" s="157" t="str">
        <f>GI!$H$27</f>
        <v xml:space="preserve">Lidiya Mulu Gebreegzabher </v>
      </c>
      <c r="C102" s="235"/>
      <c r="D102" s="235"/>
      <c r="E102" s="168"/>
      <c r="F102" s="338" t="str">
        <f>IF(E102&gt;100,"SKURRR~!!", IF(A102&gt;GI!$M$2," ", IF($D$73="-", " ", IF(ISBLANK(E102),"FALSE",""))))</f>
        <v xml:space="preserve"> </v>
      </c>
      <c r="G102" s="339"/>
      <c r="H102"/>
      <c r="I102" s="156">
        <v>26</v>
      </c>
      <c r="J102" s="157" t="str">
        <f>GI!$H$27</f>
        <v xml:space="preserve">Lidiya Mulu Gebreegzabher </v>
      </c>
      <c r="K102" s="235"/>
      <c r="L102" s="235"/>
      <c r="M102" s="168"/>
      <c r="N102" s="338" t="str">
        <f>IF(M102&gt;100,"SKURRR~!!", IF(I102&gt;GI!$M$2," ", IF($L$73="-", " ", IF(ISBLANK(M102),"FALSE",""))))</f>
        <v xml:space="preserve"> </v>
      </c>
      <c r="O102" s="339"/>
      <c r="P102"/>
      <c r="Q102"/>
      <c r="R102" s="131">
        <f t="shared" si="99"/>
        <v>0</v>
      </c>
      <c r="S102" s="125">
        <f t="shared" si="100"/>
        <v>0</v>
      </c>
      <c r="T102" s="126">
        <f t="shared" si="101"/>
        <v>0</v>
      </c>
      <c r="U102"/>
      <c r="V102" s="119">
        <v>28</v>
      </c>
      <c r="W102" s="120" t="str">
        <f>GI!$H$29</f>
        <v xml:space="preserve">Mewael Semere Tewelde </v>
      </c>
      <c r="X102" s="119" t="str">
        <f>GI!$I$29</f>
        <v>M</v>
      </c>
      <c r="Y102" s="132">
        <f>$S$37</f>
        <v>0</v>
      </c>
      <c r="Z102" s="132">
        <f>$S$171</f>
        <v>0</v>
      </c>
      <c r="AA102" s="132">
        <f>$S$304</f>
        <v>0</v>
      </c>
      <c r="AB102" s="132">
        <f>$S$371</f>
        <v>0</v>
      </c>
      <c r="AC102" s="132">
        <f>$S$438</f>
        <v>0</v>
      </c>
      <c r="AD102" s="132">
        <f>$S$572</f>
        <v>0</v>
      </c>
      <c r="AE102" s="132">
        <f>$S$706</f>
        <v>0</v>
      </c>
      <c r="AF102" s="132">
        <f>$S$773</f>
        <v>0</v>
      </c>
      <c r="AG102" s="129">
        <f t="shared" si="96"/>
        <v>0</v>
      </c>
      <c r="AH102" s="129">
        <f t="shared" si="97"/>
        <v>0</v>
      </c>
      <c r="AI102" s="132">
        <f t="shared" si="98"/>
        <v>1</v>
      </c>
      <c r="AJ102" s="132" t="str">
        <f>IF(AH102&gt;=GI!$B$64, "PRO", "DET")</f>
        <v>DET</v>
      </c>
      <c r="AK102"/>
      <c r="AL102" s="178" t="s">
        <v>157</v>
      </c>
      <c r="AM102" s="181">
        <f>AM101*100/$AU$67</f>
        <v>0</v>
      </c>
      <c r="AN102" s="181">
        <f>AN101*100/$AW$67</f>
        <v>0</v>
      </c>
      <c r="AO102" s="181">
        <f>AO101*100/$AY$67</f>
        <v>0</v>
      </c>
      <c r="AP102" s="181">
        <f>AP101*100/$AU$67</f>
        <v>0</v>
      </c>
      <c r="AQ102" s="181">
        <f>AQ101*100/$AW$67</f>
        <v>0</v>
      </c>
      <c r="AR102" s="181">
        <f>AR101*100/$AY$67</f>
        <v>0</v>
      </c>
      <c r="AS102" s="181">
        <f>AS101*100/$AU$67</f>
        <v>0</v>
      </c>
      <c r="AT102" s="181">
        <f>AT101*100/$AW$67</f>
        <v>0</v>
      </c>
      <c r="AU102" s="181">
        <f>AU101*100/$AY$67</f>
        <v>0</v>
      </c>
      <c r="AV102" s="181">
        <f>AV101*100/$AU$67</f>
        <v>0</v>
      </c>
      <c r="AW102" s="181">
        <f>AW101*100/$AW$67</f>
        <v>0</v>
      </c>
      <c r="AX102" s="181">
        <f>AX101*100/$AY$67</f>
        <v>0</v>
      </c>
      <c r="AY102" s="129">
        <f>SUM(AO102,AR102,AU102,AX102)</f>
        <v>0</v>
      </c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</row>
    <row r="103" spans="1:152" s="12" customFormat="1" ht="38.25" customHeight="1">
      <c r="A103" s="154">
        <v>27</v>
      </c>
      <c r="B103" s="155" t="str">
        <f>GI!$H$28</f>
        <v xml:space="preserve">Menkem Solomon Yihdego </v>
      </c>
      <c r="C103" s="235"/>
      <c r="D103" s="235"/>
      <c r="E103" s="168"/>
      <c r="F103" s="338" t="str">
        <f>IF(E103&gt;100,"SKURRR~!!", IF(A103&gt;GI!$M$2," ", IF($D$73="-", " ", IF(ISBLANK(E103),"FALSE",""))))</f>
        <v xml:space="preserve"> </v>
      </c>
      <c r="G103" s="339"/>
      <c r="H103"/>
      <c r="I103" s="154">
        <v>27</v>
      </c>
      <c r="J103" s="155" t="str">
        <f>GI!$H$28</f>
        <v xml:space="preserve">Menkem Solomon Yihdego </v>
      </c>
      <c r="K103" s="235"/>
      <c r="L103" s="235"/>
      <c r="M103" s="168"/>
      <c r="N103" s="338" t="str">
        <f>IF(M103&gt;100,"SKURRR~!!", IF(I103&gt;GI!$M$2," ", IF($L$73="-", " ", IF(ISBLANK(M103),"FALSE",""))))</f>
        <v xml:space="preserve"> </v>
      </c>
      <c r="O103" s="339"/>
      <c r="P103"/>
      <c r="Q103"/>
      <c r="R103" s="131">
        <f t="shared" si="99"/>
        <v>0</v>
      </c>
      <c r="S103" s="125">
        <f t="shared" si="100"/>
        <v>0</v>
      </c>
      <c r="T103" s="126">
        <f t="shared" si="101"/>
        <v>0</v>
      </c>
      <c r="U103"/>
      <c r="V103" s="117">
        <v>29</v>
      </c>
      <c r="W103" s="118" t="str">
        <f>GI!$H$30</f>
        <v xml:space="preserve">Mikiyas Engida Mesfin </v>
      </c>
      <c r="X103" s="117" t="str">
        <f>GI!$I$30</f>
        <v>M</v>
      </c>
      <c r="Y103" s="129">
        <f>$S$38</f>
        <v>0</v>
      </c>
      <c r="Z103" s="129">
        <f>$S$172</f>
        <v>0</v>
      </c>
      <c r="AA103" s="129">
        <f>$S$305</f>
        <v>0</v>
      </c>
      <c r="AB103" s="129">
        <f>$S$372</f>
        <v>0</v>
      </c>
      <c r="AC103" s="129">
        <f>$S$439</f>
        <v>0</v>
      </c>
      <c r="AD103" s="129">
        <f>$S$573</f>
        <v>0</v>
      </c>
      <c r="AE103" s="129">
        <f>$S$707</f>
        <v>0</v>
      </c>
      <c r="AF103" s="129">
        <f>$S$774</f>
        <v>0</v>
      </c>
      <c r="AG103" s="129">
        <f t="shared" si="96"/>
        <v>0</v>
      </c>
      <c r="AH103" s="129">
        <f t="shared" si="97"/>
        <v>0</v>
      </c>
      <c r="AI103" s="129">
        <f t="shared" si="98"/>
        <v>1</v>
      </c>
      <c r="AJ103" s="129" t="str">
        <f>IF(AH103&gt;=GI!$B$64, "PRO", "DET")</f>
        <v>DET</v>
      </c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</row>
    <row r="104" spans="1:152" s="12" customFormat="1" ht="38.25" customHeight="1">
      <c r="A104" s="156">
        <v>28</v>
      </c>
      <c r="B104" s="157" t="str">
        <f>GI!$H$29</f>
        <v xml:space="preserve">Mewael Semere Tewelde </v>
      </c>
      <c r="C104" s="235"/>
      <c r="D104" s="235"/>
      <c r="E104" s="168"/>
      <c r="F104" s="338" t="str">
        <f>IF(E104&gt;100,"SKURRR~!!", IF(A104&gt;GI!$M$2," ", IF($D$73="-", " ", IF(ISBLANK(E104),"FALSE",""))))</f>
        <v xml:space="preserve"> </v>
      </c>
      <c r="G104" s="339"/>
      <c r="H104"/>
      <c r="I104" s="156">
        <v>28</v>
      </c>
      <c r="J104" s="157" t="str">
        <f>GI!$H$29</f>
        <v xml:space="preserve">Mewael Semere Tewelde </v>
      </c>
      <c r="K104" s="235"/>
      <c r="L104" s="235"/>
      <c r="M104" s="168"/>
      <c r="N104" s="338" t="str">
        <f>IF(M104&gt;100,"SKURRR~!!", IF(I104&gt;GI!$M$2," ", IF($L$73="-", " ", IF(ISBLANK(M104),"FALSE",""))))</f>
        <v xml:space="preserve"> </v>
      </c>
      <c r="O104" s="339"/>
      <c r="P104"/>
      <c r="Q104"/>
      <c r="R104" s="131">
        <f t="shared" si="99"/>
        <v>0</v>
      </c>
      <c r="S104" s="125">
        <f t="shared" si="100"/>
        <v>0</v>
      </c>
      <c r="T104" s="126">
        <f t="shared" si="101"/>
        <v>0</v>
      </c>
      <c r="U104"/>
      <c r="V104" s="119">
        <v>30</v>
      </c>
      <c r="W104" s="120" t="str">
        <f>GI!$H$31</f>
        <v xml:space="preserve">Nahom Gobezay Beyene </v>
      </c>
      <c r="X104" s="119" t="str">
        <f>GI!$I$31</f>
        <v>M</v>
      </c>
      <c r="Y104" s="132">
        <f>$S$39</f>
        <v>0</v>
      </c>
      <c r="Z104" s="132">
        <f>$S$173</f>
        <v>0</v>
      </c>
      <c r="AA104" s="132">
        <f>$S$306</f>
        <v>0</v>
      </c>
      <c r="AB104" s="132">
        <f>$S$373</f>
        <v>0</v>
      </c>
      <c r="AC104" s="132">
        <f>$S$440</f>
        <v>0</v>
      </c>
      <c r="AD104" s="132">
        <f>$S$574</f>
        <v>0</v>
      </c>
      <c r="AE104" s="132">
        <f>$S$708</f>
        <v>0</v>
      </c>
      <c r="AF104" s="132">
        <f>$S$775</f>
        <v>0</v>
      </c>
      <c r="AG104" s="129">
        <f t="shared" si="96"/>
        <v>0</v>
      </c>
      <c r="AH104" s="129">
        <f t="shared" si="97"/>
        <v>0</v>
      </c>
      <c r="AI104" s="132">
        <f t="shared" si="98"/>
        <v>1</v>
      </c>
      <c r="AJ104" s="132" t="str">
        <f>IF(AH104&gt;=GI!$B$64, "PRO", "DET")</f>
        <v>DET</v>
      </c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</row>
    <row r="105" spans="1:152" s="12" customFormat="1" ht="38.25" customHeight="1">
      <c r="A105" s="154">
        <v>29</v>
      </c>
      <c r="B105" s="155" t="str">
        <f>GI!$H$30</f>
        <v xml:space="preserve">Mikiyas Engida Mesfin </v>
      </c>
      <c r="C105" s="235"/>
      <c r="D105" s="235"/>
      <c r="E105" s="168"/>
      <c r="F105" s="338" t="str">
        <f>IF(E105&gt;100,"SKURRR~!!", IF(A105&gt;GI!$M$2," ", IF($D$73="-", " ", IF(ISBLANK(E105),"FALSE",""))))</f>
        <v xml:space="preserve"> </v>
      </c>
      <c r="G105" s="339"/>
      <c r="H105"/>
      <c r="I105" s="154">
        <v>29</v>
      </c>
      <c r="J105" s="155" t="str">
        <f>GI!$H$30</f>
        <v xml:space="preserve">Mikiyas Engida Mesfin </v>
      </c>
      <c r="K105" s="235"/>
      <c r="L105" s="235"/>
      <c r="M105" s="168"/>
      <c r="N105" s="338" t="str">
        <f>IF(M105&gt;100,"SKURRR~!!", IF(I105&gt;GI!$M$2," ", IF($L$73="-", " ", IF(ISBLANK(M105),"FALSE",""))))</f>
        <v xml:space="preserve"> </v>
      </c>
      <c r="O105" s="339"/>
      <c r="P105"/>
      <c r="Q105"/>
      <c r="R105" s="131">
        <f t="shared" si="99"/>
        <v>0</v>
      </c>
      <c r="S105" s="125">
        <f t="shared" si="100"/>
        <v>0</v>
      </c>
      <c r="T105" s="126">
        <f t="shared" si="101"/>
        <v>0</v>
      </c>
      <c r="U105"/>
      <c r="V105" s="117">
        <v>31</v>
      </c>
      <c r="W105" s="118" t="str">
        <f>GI!$H$32</f>
        <v xml:space="preserve">Nebyu Dawit Tadesse </v>
      </c>
      <c r="X105" s="117" t="str">
        <f>GI!$I$32</f>
        <v>M</v>
      </c>
      <c r="Y105" s="129">
        <f>$S$40</f>
        <v>0</v>
      </c>
      <c r="Z105" s="129">
        <f>$S$174</f>
        <v>0</v>
      </c>
      <c r="AA105" s="129">
        <f>$S$307</f>
        <v>0</v>
      </c>
      <c r="AB105" s="129">
        <f>$S$374</f>
        <v>0</v>
      </c>
      <c r="AC105" s="129">
        <f>$S$441</f>
        <v>0</v>
      </c>
      <c r="AD105" s="129">
        <f>$S$575</f>
        <v>0</v>
      </c>
      <c r="AE105" s="129">
        <f>$S$709</f>
        <v>0</v>
      </c>
      <c r="AF105" s="129">
        <f>$S$776</f>
        <v>0</v>
      </c>
      <c r="AG105" s="129">
        <f t="shared" si="96"/>
        <v>0</v>
      </c>
      <c r="AH105" s="129">
        <f t="shared" si="97"/>
        <v>0</v>
      </c>
      <c r="AI105" s="129">
        <f t="shared" si="98"/>
        <v>1</v>
      </c>
      <c r="AJ105" s="129" t="str">
        <f>IF(AH105&gt;=GI!$B$64, "PRO", "DET")</f>
        <v>DET</v>
      </c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</row>
    <row r="106" spans="1:152" s="12" customFormat="1" ht="38.25" customHeight="1">
      <c r="A106" s="156">
        <v>30</v>
      </c>
      <c r="B106" s="157" t="str">
        <f>GI!$H$31</f>
        <v xml:space="preserve">Nahom Gobezay Beyene </v>
      </c>
      <c r="C106" s="235"/>
      <c r="D106" s="235"/>
      <c r="E106" s="168"/>
      <c r="F106" s="338" t="str">
        <f>IF(E106&gt;100,"SKURRR~!!", IF(A106&gt;GI!$M$2," ", IF($D$73="-", " ", IF(ISBLANK(E106),"FALSE",""))))</f>
        <v xml:space="preserve"> </v>
      </c>
      <c r="G106" s="339"/>
      <c r="H106"/>
      <c r="I106" s="156">
        <v>30</v>
      </c>
      <c r="J106" s="157" t="str">
        <f>GI!$H$31</f>
        <v xml:space="preserve">Nahom Gobezay Beyene </v>
      </c>
      <c r="K106" s="235"/>
      <c r="L106" s="235"/>
      <c r="M106" s="168"/>
      <c r="N106" s="338" t="str">
        <f>IF(M106&gt;100,"SKURRR~!!", IF(I106&gt;GI!$M$2," ", IF($L$73="-", " ", IF(ISBLANK(M106),"FALSE",""))))</f>
        <v xml:space="preserve"> </v>
      </c>
      <c r="O106" s="339"/>
      <c r="P106"/>
      <c r="Q106"/>
      <c r="R106" s="131">
        <f t="shared" si="99"/>
        <v>0</v>
      </c>
      <c r="S106" s="125">
        <f t="shared" si="100"/>
        <v>0</v>
      </c>
      <c r="T106" s="126">
        <f t="shared" si="101"/>
        <v>0</v>
      </c>
      <c r="U106"/>
      <c r="V106" s="119">
        <v>32</v>
      </c>
      <c r="W106" s="120" t="str">
        <f>GI!$H$33</f>
        <v xml:space="preserve">Rahwa Luel Birhane </v>
      </c>
      <c r="X106" s="119" t="str">
        <f>GI!$I$33</f>
        <v>F</v>
      </c>
      <c r="Y106" s="132">
        <f>$S$41</f>
        <v>0</v>
      </c>
      <c r="Z106" s="132">
        <f>$S$175</f>
        <v>0</v>
      </c>
      <c r="AA106" s="132">
        <f>$S$308</f>
        <v>0</v>
      </c>
      <c r="AB106" s="132">
        <f>$S$375</f>
        <v>0</v>
      </c>
      <c r="AC106" s="132">
        <f>$S$442</f>
        <v>0</v>
      </c>
      <c r="AD106" s="132">
        <f>$S$576</f>
        <v>0</v>
      </c>
      <c r="AE106" s="132">
        <f>$S$710</f>
        <v>0</v>
      </c>
      <c r="AF106" s="132">
        <f>$S$777</f>
        <v>0</v>
      </c>
      <c r="AG106" s="129">
        <f t="shared" si="96"/>
        <v>0</v>
      </c>
      <c r="AH106" s="129">
        <f t="shared" si="97"/>
        <v>0</v>
      </c>
      <c r="AI106" s="132">
        <f t="shared" si="98"/>
        <v>1</v>
      </c>
      <c r="AJ106" s="132" t="str">
        <f>IF(AH106&gt;=GI!$B$64, "PRO", "DET")</f>
        <v>DET</v>
      </c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</row>
    <row r="107" spans="1:152" s="12" customFormat="1" ht="38.25" customHeight="1">
      <c r="A107" s="154">
        <v>31</v>
      </c>
      <c r="B107" s="155" t="str">
        <f>GI!$H$32</f>
        <v xml:space="preserve">Nebyu Dawit Tadesse </v>
      </c>
      <c r="C107" s="235"/>
      <c r="D107" s="235"/>
      <c r="E107" s="168"/>
      <c r="F107" s="338" t="str">
        <f>IF(E107&gt;100,"SKURRR~!!", IF(A107&gt;GI!$M$2," ", IF($D$73="-", " ", IF(ISBLANK(E107),"FALSE",""))))</f>
        <v xml:space="preserve"> </v>
      </c>
      <c r="G107" s="339"/>
      <c r="H107"/>
      <c r="I107" s="154">
        <v>31</v>
      </c>
      <c r="J107" s="155" t="str">
        <f>GI!$H$32</f>
        <v xml:space="preserve">Nebyu Dawit Tadesse </v>
      </c>
      <c r="K107" s="235"/>
      <c r="L107" s="235"/>
      <c r="M107" s="168"/>
      <c r="N107" s="338" t="str">
        <f>IF(M107&gt;100,"SKURRR~!!", IF(I107&gt;GI!$M$2," ", IF($L$73="-", " ", IF(ISBLANK(M107),"FALSE",""))))</f>
        <v xml:space="preserve"> </v>
      </c>
      <c r="O107" s="339"/>
      <c r="P107"/>
      <c r="Q107"/>
      <c r="R107" s="131">
        <f t="shared" si="99"/>
        <v>0</v>
      </c>
      <c r="S107" s="125">
        <f t="shared" si="100"/>
        <v>0</v>
      </c>
      <c r="T107" s="126">
        <f t="shared" si="101"/>
        <v>0</v>
      </c>
      <c r="U107"/>
      <c r="V107" s="117">
        <v>33</v>
      </c>
      <c r="W107" s="118" t="str">
        <f>GI!$H$34</f>
        <v xml:space="preserve">Raniya Jemal Gidey </v>
      </c>
      <c r="X107" s="117" t="str">
        <f>GI!$I$34</f>
        <v>F</v>
      </c>
      <c r="Y107" s="129">
        <f>$S$42</f>
        <v>0</v>
      </c>
      <c r="Z107" s="129">
        <f>$S$176</f>
        <v>0</v>
      </c>
      <c r="AA107" s="129">
        <f>$S$309</f>
        <v>0</v>
      </c>
      <c r="AB107" s="129">
        <f>$S$376</f>
        <v>0</v>
      </c>
      <c r="AC107" s="129">
        <f>$S$443</f>
        <v>0</v>
      </c>
      <c r="AD107" s="129">
        <f>$S$577</f>
        <v>0</v>
      </c>
      <c r="AE107" s="129">
        <f>$S$711</f>
        <v>0</v>
      </c>
      <c r="AF107" s="129">
        <f>$S$778</f>
        <v>0</v>
      </c>
      <c r="AG107" s="129">
        <f t="shared" si="96"/>
        <v>0</v>
      </c>
      <c r="AH107" s="129">
        <f t="shared" si="97"/>
        <v>0</v>
      </c>
      <c r="AI107" s="129">
        <f t="shared" ref="AI107:AI124" si="108">RANK(AH107, _2Q_AVERAGE)</f>
        <v>1</v>
      </c>
      <c r="AJ107" s="129" t="str">
        <f>IF(AH107&gt;=GI!$B$64, "PRO", "DET")</f>
        <v>DET</v>
      </c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</row>
    <row r="108" spans="1:152" s="13" customFormat="1" ht="38.25" customHeight="1">
      <c r="A108" s="156">
        <v>32</v>
      </c>
      <c r="B108" s="157" t="str">
        <f>GI!$H$33</f>
        <v xml:space="preserve">Rahwa Luel Birhane </v>
      </c>
      <c r="C108" s="235"/>
      <c r="D108" s="235"/>
      <c r="E108" s="168"/>
      <c r="F108" s="338" t="str">
        <f>IF(E108&gt;100,"SKURRR~!!", IF(A108&gt;GI!$M$2," ", IF($D$73="-", " ", IF(ISBLANK(E108),"FALSE",""))))</f>
        <v xml:space="preserve"> </v>
      </c>
      <c r="G108" s="339"/>
      <c r="H108"/>
      <c r="I108" s="156">
        <v>32</v>
      </c>
      <c r="J108" s="157" t="str">
        <f>GI!$H$33</f>
        <v xml:space="preserve">Rahwa Luel Birhane </v>
      </c>
      <c r="K108" s="235"/>
      <c r="L108" s="235"/>
      <c r="M108" s="168"/>
      <c r="N108" s="338" t="str">
        <f>IF(M108&gt;100,"SKURRR~!!", IF(I108&gt;GI!$M$2," ", IF($L$73="-", " ", IF(ISBLANK(M108),"FALSE",""))))</f>
        <v xml:space="preserve"> </v>
      </c>
      <c r="O108" s="339"/>
      <c r="P108"/>
      <c r="Q108"/>
      <c r="R108" s="131">
        <f t="shared" si="99"/>
        <v>0</v>
      </c>
      <c r="S108" s="125">
        <f t="shared" si="100"/>
        <v>0</v>
      </c>
      <c r="T108" s="126">
        <f t="shared" si="101"/>
        <v>0</v>
      </c>
      <c r="U108"/>
      <c r="V108" s="119">
        <v>34</v>
      </c>
      <c r="W108" s="120" t="str">
        <f>GI!$H$35</f>
        <v xml:space="preserve">Samrawit Weldeslassie Kidane </v>
      </c>
      <c r="X108" s="119" t="str">
        <f>GI!$I$35</f>
        <v>F</v>
      </c>
      <c r="Y108" s="132">
        <f>$S$43</f>
        <v>0</v>
      </c>
      <c r="Z108" s="132">
        <f>$S$177</f>
        <v>0</v>
      </c>
      <c r="AA108" s="132">
        <f>$S$310</f>
        <v>0</v>
      </c>
      <c r="AB108" s="132">
        <f>$S$377</f>
        <v>0</v>
      </c>
      <c r="AC108" s="132">
        <f>$S$444</f>
        <v>0</v>
      </c>
      <c r="AD108" s="132">
        <f>$S$578</f>
        <v>0</v>
      </c>
      <c r="AE108" s="132">
        <f>$S$712</f>
        <v>0</v>
      </c>
      <c r="AF108" s="132">
        <f>$S$779</f>
        <v>0</v>
      </c>
      <c r="AG108" s="129">
        <f t="shared" si="96"/>
        <v>0</v>
      </c>
      <c r="AH108" s="129">
        <f t="shared" si="97"/>
        <v>0</v>
      </c>
      <c r="AI108" s="132">
        <f t="shared" si="108"/>
        <v>1</v>
      </c>
      <c r="AJ108" s="132" t="str">
        <f>IF(AH108&gt;=GI!$B$64, "PRO", "DET")</f>
        <v>DET</v>
      </c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</row>
    <row r="109" spans="1:152" s="13" customFormat="1" ht="38.25" customHeight="1">
      <c r="A109" s="154">
        <v>33</v>
      </c>
      <c r="B109" s="155" t="str">
        <f>GI!$H$34</f>
        <v xml:space="preserve">Raniya Jemal Gidey </v>
      </c>
      <c r="C109" s="235"/>
      <c r="D109" s="235"/>
      <c r="E109" s="168"/>
      <c r="F109" s="338" t="str">
        <f>IF(E109&gt;100,"SKURRR~!!", IF(A109&gt;GI!$M$2," ", IF($D$73="-", " ", IF(ISBLANK(E109),"FALSE",""))))</f>
        <v xml:space="preserve"> </v>
      </c>
      <c r="G109" s="339"/>
      <c r="H109"/>
      <c r="I109" s="154">
        <v>33</v>
      </c>
      <c r="J109" s="155" t="str">
        <f>GI!$H$34</f>
        <v xml:space="preserve">Raniya Jemal Gidey </v>
      </c>
      <c r="K109" s="235"/>
      <c r="L109" s="235"/>
      <c r="M109" s="168"/>
      <c r="N109" s="338" t="str">
        <f>IF(M109&gt;100,"SKURRR~!!", IF(I109&gt;GI!$M$2," ", IF($L$73="-", " ", IF(ISBLANK(M109),"FALSE",""))))</f>
        <v xml:space="preserve"> </v>
      </c>
      <c r="O109" s="339"/>
      <c r="P109"/>
      <c r="Q109"/>
      <c r="R109" s="131">
        <f t="shared" ref="R109:R131" si="109">E109</f>
        <v>0</v>
      </c>
      <c r="S109" s="125">
        <f t="shared" ref="S109:S131" si="110">M109</f>
        <v>0</v>
      </c>
      <c r="T109" s="126">
        <f t="shared" si="101"/>
        <v>0</v>
      </c>
      <c r="U109"/>
      <c r="V109" s="117">
        <v>35</v>
      </c>
      <c r="W109" s="118" t="str">
        <f>GI!$H$36</f>
        <v xml:space="preserve">Samson Tekle Belay </v>
      </c>
      <c r="X109" s="117" t="str">
        <f>GI!$I$36</f>
        <v>M</v>
      </c>
      <c r="Y109" s="129">
        <f>$S$44</f>
        <v>0</v>
      </c>
      <c r="Z109" s="129">
        <f>$S$178</f>
        <v>0</v>
      </c>
      <c r="AA109" s="129">
        <f>$S$311</f>
        <v>0</v>
      </c>
      <c r="AB109" s="129">
        <f>$S$378</f>
        <v>0</v>
      </c>
      <c r="AC109" s="129">
        <f>$S$445</f>
        <v>0</v>
      </c>
      <c r="AD109" s="129">
        <f>$S$579</f>
        <v>0</v>
      </c>
      <c r="AE109" s="129">
        <f>$S$713</f>
        <v>0</v>
      </c>
      <c r="AF109" s="129">
        <f>$S$780</f>
        <v>0</v>
      </c>
      <c r="AG109" s="129">
        <f t="shared" si="96"/>
        <v>0</v>
      </c>
      <c r="AH109" s="129">
        <f t="shared" si="97"/>
        <v>0</v>
      </c>
      <c r="AI109" s="129">
        <f t="shared" si="108"/>
        <v>1</v>
      </c>
      <c r="AJ109" s="129" t="str">
        <f>IF(AH109&gt;=GI!$B$64, "PRO", "DET")</f>
        <v>DET</v>
      </c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</row>
    <row r="110" spans="1:152" s="13" customFormat="1" ht="38.25" customHeight="1">
      <c r="A110" s="156">
        <v>34</v>
      </c>
      <c r="B110" s="157" t="str">
        <f>GI!$H$35</f>
        <v xml:space="preserve">Samrawit Weldeslassie Kidane </v>
      </c>
      <c r="C110" s="235"/>
      <c r="D110" s="235"/>
      <c r="E110" s="168"/>
      <c r="F110" s="338" t="str">
        <f>IF(E110&gt;100,"SKURRR~!!", IF(A110&gt;GI!$M$2," ", IF($D$73="-", " ", IF(ISBLANK(E110),"FALSE",""))))</f>
        <v xml:space="preserve"> </v>
      </c>
      <c r="G110" s="339"/>
      <c r="H110"/>
      <c r="I110" s="156">
        <v>34</v>
      </c>
      <c r="J110" s="157" t="str">
        <f>GI!$H$35</f>
        <v xml:space="preserve">Samrawit Weldeslassie Kidane </v>
      </c>
      <c r="K110" s="235"/>
      <c r="L110" s="235"/>
      <c r="M110" s="168"/>
      <c r="N110" s="338" t="str">
        <f>IF(M110&gt;100,"SKURRR~!!", IF(I110&gt;GI!$M$2," ", IF($L$73="-", " ", IF(ISBLANK(M110),"FALSE",""))))</f>
        <v xml:space="preserve"> </v>
      </c>
      <c r="O110" s="339"/>
      <c r="P110"/>
      <c r="Q110"/>
      <c r="R110" s="131">
        <f t="shared" si="109"/>
        <v>0</v>
      </c>
      <c r="S110" s="125">
        <f t="shared" si="110"/>
        <v>0</v>
      </c>
      <c r="T110" s="126">
        <f t="shared" si="101"/>
        <v>0</v>
      </c>
      <c r="U110"/>
      <c r="V110" s="119">
        <v>36</v>
      </c>
      <c r="W110" s="120" t="str">
        <f>GI!$H$37</f>
        <v xml:space="preserve">Sinados Solomon Kiflehadera </v>
      </c>
      <c r="X110" s="119" t="str">
        <f>GI!$I$37</f>
        <v>M</v>
      </c>
      <c r="Y110" s="132">
        <f>$S$45</f>
        <v>0</v>
      </c>
      <c r="Z110" s="132">
        <f>$S$179</f>
        <v>0</v>
      </c>
      <c r="AA110" s="132">
        <f>$S$312</f>
        <v>0</v>
      </c>
      <c r="AB110" s="132">
        <f>$S$379</f>
        <v>0</v>
      </c>
      <c r="AC110" s="132">
        <f>$S$446</f>
        <v>0</v>
      </c>
      <c r="AD110" s="132">
        <f>$S$580</f>
        <v>0</v>
      </c>
      <c r="AE110" s="132">
        <f>$S$714</f>
        <v>0</v>
      </c>
      <c r="AF110" s="132">
        <f>$S$781</f>
        <v>0</v>
      </c>
      <c r="AG110" s="129">
        <f t="shared" si="96"/>
        <v>0</v>
      </c>
      <c r="AH110" s="129">
        <f t="shared" si="97"/>
        <v>0</v>
      </c>
      <c r="AI110" s="132">
        <f t="shared" si="108"/>
        <v>1</v>
      </c>
      <c r="AJ110" s="132" t="str">
        <f>IF(AH110&gt;=GI!$B$64, "PRO", "DET")</f>
        <v>DET</v>
      </c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</row>
    <row r="111" spans="1:152" s="13" customFormat="1" ht="38.25" customHeight="1">
      <c r="A111" s="154">
        <v>35</v>
      </c>
      <c r="B111" s="155" t="str">
        <f>GI!$H$36</f>
        <v xml:space="preserve">Samson Tekle Belay </v>
      </c>
      <c r="C111" s="235"/>
      <c r="D111" s="235"/>
      <c r="E111" s="168"/>
      <c r="F111" s="338" t="str">
        <f>IF(E111&gt;100,"SKURRR~!!", IF(A111&gt;GI!$M$2," ", IF($D$73="-", " ", IF(ISBLANK(E111),"FALSE",""))))</f>
        <v xml:space="preserve"> </v>
      </c>
      <c r="G111" s="339"/>
      <c r="H111"/>
      <c r="I111" s="154">
        <v>35</v>
      </c>
      <c r="J111" s="155" t="str">
        <f>GI!$H$36</f>
        <v xml:space="preserve">Samson Tekle Belay </v>
      </c>
      <c r="K111" s="235"/>
      <c r="L111" s="235"/>
      <c r="M111" s="168"/>
      <c r="N111" s="338" t="str">
        <f>IF(M111&gt;100,"SKURRR~!!", IF(I111&gt;GI!$M$2," ", IF($L$73="-", " ", IF(ISBLANK(M111),"FALSE",""))))</f>
        <v xml:space="preserve"> </v>
      </c>
      <c r="O111" s="339"/>
      <c r="P111"/>
      <c r="Q111"/>
      <c r="R111" s="131">
        <f t="shared" si="109"/>
        <v>0</v>
      </c>
      <c r="S111" s="125">
        <f t="shared" si="110"/>
        <v>0</v>
      </c>
      <c r="T111" s="126">
        <f t="shared" si="101"/>
        <v>0</v>
      </c>
      <c r="U111"/>
      <c r="V111" s="117">
        <v>37</v>
      </c>
      <c r="W111" s="118" t="str">
        <f>GI!$H$38</f>
        <v xml:space="preserve">Yeabsira Rezene Gebrecherkos </v>
      </c>
      <c r="X111" s="117" t="str">
        <f>GI!$I$38</f>
        <v>M</v>
      </c>
      <c r="Y111" s="129">
        <f>$S$46</f>
        <v>0</v>
      </c>
      <c r="Z111" s="129">
        <f>$S$180</f>
        <v>0</v>
      </c>
      <c r="AA111" s="129">
        <f>$S$313</f>
        <v>0</v>
      </c>
      <c r="AB111" s="129">
        <f>$S$380</f>
        <v>0</v>
      </c>
      <c r="AC111" s="129">
        <f>$S$447</f>
        <v>0</v>
      </c>
      <c r="AD111" s="129">
        <f>$S$581</f>
        <v>0</v>
      </c>
      <c r="AE111" s="129">
        <f>$S$715</f>
        <v>0</v>
      </c>
      <c r="AF111" s="129">
        <f>$S$782</f>
        <v>0</v>
      </c>
      <c r="AG111" s="129">
        <f t="shared" si="96"/>
        <v>0</v>
      </c>
      <c r="AH111" s="129">
        <f t="shared" si="97"/>
        <v>0</v>
      </c>
      <c r="AI111" s="129">
        <f t="shared" si="108"/>
        <v>1</v>
      </c>
      <c r="AJ111" s="129" t="str">
        <f>IF(AH111&gt;=GI!$B$64, "PRO", "DET")</f>
        <v>DET</v>
      </c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</row>
    <row r="112" spans="1:152" s="13" customFormat="1" ht="38.25" customHeight="1">
      <c r="A112" s="156">
        <v>36</v>
      </c>
      <c r="B112" s="157" t="str">
        <f>GI!$H$37</f>
        <v xml:space="preserve">Sinados Solomon Kiflehadera </v>
      </c>
      <c r="C112" s="235"/>
      <c r="D112" s="235"/>
      <c r="E112" s="168"/>
      <c r="F112" s="338" t="str">
        <f>IF(E112&gt;100,"SKURRR~!!", IF(A112&gt;GI!$M$2," ", IF($D$73="-", " ", IF(ISBLANK(E112),"FALSE",""))))</f>
        <v xml:space="preserve"> </v>
      </c>
      <c r="G112" s="339"/>
      <c r="H112"/>
      <c r="I112" s="156">
        <v>36</v>
      </c>
      <c r="J112" s="157" t="str">
        <f>GI!$H$37</f>
        <v xml:space="preserve">Sinados Solomon Kiflehadera </v>
      </c>
      <c r="K112" s="235"/>
      <c r="L112" s="235"/>
      <c r="M112" s="168"/>
      <c r="N112" s="338" t="str">
        <f>IF(M112&gt;100,"SKURRR~!!", IF(I112&gt;GI!$M$2," ", IF($L$73="-", " ", IF(ISBLANK(M112),"FALSE",""))))</f>
        <v xml:space="preserve"> </v>
      </c>
      <c r="O112" s="339"/>
      <c r="P112"/>
      <c r="Q112"/>
      <c r="R112" s="131">
        <f t="shared" si="109"/>
        <v>0</v>
      </c>
      <c r="S112" s="125">
        <f t="shared" si="110"/>
        <v>0</v>
      </c>
      <c r="T112" s="126">
        <f t="shared" si="101"/>
        <v>0</v>
      </c>
      <c r="U112"/>
      <c r="V112" s="119">
        <v>38</v>
      </c>
      <c r="W112" s="120" t="str">
        <f>GI!$H$39</f>
        <v xml:space="preserve">Yohannes Gebregergis Weldegebriel </v>
      </c>
      <c r="X112" s="119" t="str">
        <f>GI!$I$39</f>
        <v>M</v>
      </c>
      <c r="Y112" s="132">
        <f>$S$47</f>
        <v>0</v>
      </c>
      <c r="Z112" s="132">
        <f>$S$181</f>
        <v>0</v>
      </c>
      <c r="AA112" s="132">
        <f>$S$314</f>
        <v>0</v>
      </c>
      <c r="AB112" s="132">
        <f>$S$381</f>
        <v>0</v>
      </c>
      <c r="AC112" s="132">
        <f>$S$448</f>
        <v>0</v>
      </c>
      <c r="AD112" s="132">
        <f>$S$582</f>
        <v>0</v>
      </c>
      <c r="AE112" s="132">
        <f>$S$716</f>
        <v>0</v>
      </c>
      <c r="AF112" s="132">
        <f>$S$783</f>
        <v>0</v>
      </c>
      <c r="AG112" s="129">
        <f t="shared" si="96"/>
        <v>0</v>
      </c>
      <c r="AH112" s="129">
        <f t="shared" si="97"/>
        <v>0</v>
      </c>
      <c r="AI112" s="132">
        <f t="shared" si="108"/>
        <v>1</v>
      </c>
      <c r="AJ112" s="132" t="str">
        <f>IF(AH112&gt;=GI!$B$64, "PRO", "DET")</f>
        <v>DET</v>
      </c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</row>
    <row r="113" spans="1:152" s="13" customFormat="1" ht="38.25" customHeight="1">
      <c r="A113" s="154">
        <v>37</v>
      </c>
      <c r="B113" s="155" t="str">
        <f>GI!$H$38</f>
        <v xml:space="preserve">Yeabsira Rezene Gebrecherkos </v>
      </c>
      <c r="C113" s="235"/>
      <c r="D113" s="235"/>
      <c r="E113" s="168"/>
      <c r="F113" s="338" t="str">
        <f>IF(E113&gt;100,"SKURRR~!!", IF(A113&gt;GI!$M$2," ", IF($D$73="-", " ", IF(ISBLANK(E113),"FALSE",""))))</f>
        <v xml:space="preserve"> </v>
      </c>
      <c r="G113" s="339"/>
      <c r="H113"/>
      <c r="I113" s="154">
        <v>37</v>
      </c>
      <c r="J113" s="155" t="str">
        <f>GI!$H$38</f>
        <v xml:space="preserve">Yeabsira Rezene Gebrecherkos </v>
      </c>
      <c r="K113" s="235"/>
      <c r="L113" s="235"/>
      <c r="M113" s="168"/>
      <c r="N113" s="338" t="str">
        <f>IF(M113&gt;100,"SKURRR~!!", IF(I113&gt;GI!$M$2," ", IF($L$73="-", " ", IF(ISBLANK(M113),"FALSE",""))))</f>
        <v xml:space="preserve"> </v>
      </c>
      <c r="O113" s="339"/>
      <c r="P113"/>
      <c r="Q113"/>
      <c r="R113" s="131">
        <f t="shared" si="109"/>
        <v>0</v>
      </c>
      <c r="S113" s="125">
        <f t="shared" si="110"/>
        <v>0</v>
      </c>
      <c r="T113" s="126">
        <f t="shared" si="101"/>
        <v>0</v>
      </c>
      <c r="U113"/>
      <c r="V113" s="117">
        <v>39</v>
      </c>
      <c r="W113" s="118" t="str">
        <f>GI!$H$40</f>
        <v xml:space="preserve">Yohanns Gebremedhin Aregawi </v>
      </c>
      <c r="X113" s="117" t="str">
        <f>GI!$I$40</f>
        <v>M</v>
      </c>
      <c r="Y113" s="129">
        <f>$S$48</f>
        <v>0</v>
      </c>
      <c r="Z113" s="129">
        <f>$S$182</f>
        <v>0</v>
      </c>
      <c r="AA113" s="129">
        <f>$S$315</f>
        <v>0</v>
      </c>
      <c r="AB113" s="129">
        <f>$S$382</f>
        <v>0</v>
      </c>
      <c r="AC113" s="129">
        <f>$S$449</f>
        <v>0</v>
      </c>
      <c r="AD113" s="129">
        <f>$S$583</f>
        <v>0</v>
      </c>
      <c r="AE113" s="129">
        <f>$S$717</f>
        <v>0</v>
      </c>
      <c r="AF113" s="129">
        <f>$S$784</f>
        <v>0</v>
      </c>
      <c r="AG113" s="129">
        <f t="shared" si="96"/>
        <v>0</v>
      </c>
      <c r="AH113" s="129">
        <f t="shared" si="97"/>
        <v>0</v>
      </c>
      <c r="AI113" s="129">
        <f t="shared" si="108"/>
        <v>1</v>
      </c>
      <c r="AJ113" s="129" t="str">
        <f>IF(AH113&gt;=GI!$B$64, "PRO", "DET")</f>
        <v>DET</v>
      </c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</row>
    <row r="114" spans="1:152" s="13" customFormat="1" ht="38.25" customHeight="1">
      <c r="A114" s="156">
        <v>38</v>
      </c>
      <c r="B114" s="157" t="str">
        <f>GI!$H$39</f>
        <v xml:space="preserve">Yohannes Gebregergis Weldegebriel </v>
      </c>
      <c r="C114" s="235"/>
      <c r="D114" s="235"/>
      <c r="E114" s="168"/>
      <c r="F114" s="338" t="str">
        <f>IF(E114&gt;100,"SKURRR~!!", IF(A114&gt;GI!$M$2," ", IF($D$73="-", " ", IF(ISBLANK(E114),"FALSE",""))))</f>
        <v xml:space="preserve"> </v>
      </c>
      <c r="G114" s="339"/>
      <c r="H114"/>
      <c r="I114" s="156">
        <v>38</v>
      </c>
      <c r="J114" s="157" t="str">
        <f>GI!$H$39</f>
        <v xml:space="preserve">Yohannes Gebregergis Weldegebriel </v>
      </c>
      <c r="K114" s="235"/>
      <c r="L114" s="235"/>
      <c r="M114" s="168"/>
      <c r="N114" s="338" t="str">
        <f>IF(M114&gt;100,"SKURRR~!!", IF(I114&gt;GI!$M$2," ", IF($L$73="-", " ", IF(ISBLANK(M114),"FALSE",""))))</f>
        <v xml:space="preserve"> </v>
      </c>
      <c r="O114" s="339"/>
      <c r="P114"/>
      <c r="Q114"/>
      <c r="R114" s="131">
        <f t="shared" si="109"/>
        <v>0</v>
      </c>
      <c r="S114" s="125">
        <f t="shared" si="110"/>
        <v>0</v>
      </c>
      <c r="T114" s="126">
        <f t="shared" si="101"/>
        <v>0</v>
      </c>
      <c r="U114"/>
      <c r="V114" s="119">
        <v>40</v>
      </c>
      <c r="W114" s="120" t="str">
        <f>GI!$H$41</f>
        <v xml:space="preserve">Yonatan Mulu Araya </v>
      </c>
      <c r="X114" s="119" t="str">
        <f>GI!$I$41</f>
        <v>M</v>
      </c>
      <c r="Y114" s="132">
        <f>$S$49</f>
        <v>0</v>
      </c>
      <c r="Z114" s="132">
        <f>$S$183</f>
        <v>0</v>
      </c>
      <c r="AA114" s="132">
        <f>$S$316</f>
        <v>0</v>
      </c>
      <c r="AB114" s="132">
        <f>$S$383</f>
        <v>0</v>
      </c>
      <c r="AC114" s="132">
        <f>$S$450</f>
        <v>0</v>
      </c>
      <c r="AD114" s="132">
        <f>$S$584</f>
        <v>0</v>
      </c>
      <c r="AE114" s="132">
        <f>$S$718</f>
        <v>0</v>
      </c>
      <c r="AF114" s="132">
        <f>$S$785</f>
        <v>0</v>
      </c>
      <c r="AG114" s="129">
        <f t="shared" si="96"/>
        <v>0</v>
      </c>
      <c r="AH114" s="129">
        <f t="shared" si="97"/>
        <v>0</v>
      </c>
      <c r="AI114" s="132">
        <f t="shared" si="108"/>
        <v>1</v>
      </c>
      <c r="AJ114" s="132" t="str">
        <f>IF(AH114&gt;=GI!$B$64, "PRO", "DET")</f>
        <v>DET</v>
      </c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</row>
    <row r="115" spans="1:152" s="13" customFormat="1" ht="38.25" customHeight="1">
      <c r="A115" s="154">
        <v>39</v>
      </c>
      <c r="B115" s="155" t="str">
        <f>GI!$H$40</f>
        <v xml:space="preserve">Yohanns Gebremedhin Aregawi </v>
      </c>
      <c r="C115" s="235"/>
      <c r="D115" s="235"/>
      <c r="E115" s="168"/>
      <c r="F115" s="338" t="str">
        <f>IF(E115&gt;100,"SKURRR~!!", IF(A115&gt;GI!$M$2," ", IF($D$73="-", " ", IF(ISBLANK(E115),"FALSE",""))))</f>
        <v xml:space="preserve"> </v>
      </c>
      <c r="G115" s="339"/>
      <c r="H115"/>
      <c r="I115" s="154">
        <v>39</v>
      </c>
      <c r="J115" s="155" t="str">
        <f>GI!$H$40</f>
        <v xml:space="preserve">Yohanns Gebremedhin Aregawi </v>
      </c>
      <c r="K115" s="235"/>
      <c r="L115" s="235"/>
      <c r="M115" s="168"/>
      <c r="N115" s="338" t="str">
        <f>IF(M115&gt;100,"SKURRR~!!", IF(I115&gt;GI!$M$2," ", IF($L$73="-", " ", IF(ISBLANK(M115),"FALSE",""))))</f>
        <v xml:space="preserve"> </v>
      </c>
      <c r="O115" s="339"/>
      <c r="P115"/>
      <c r="Q115"/>
      <c r="R115" s="131">
        <f t="shared" si="109"/>
        <v>0</v>
      </c>
      <c r="S115" s="125">
        <f t="shared" si="110"/>
        <v>0</v>
      </c>
      <c r="T115" s="126">
        <f t="shared" si="101"/>
        <v>0</v>
      </c>
      <c r="U115"/>
      <c r="V115" s="117">
        <v>41</v>
      </c>
      <c r="W115" s="118" t="str">
        <f>GI!$H$42</f>
        <v xml:space="preserve">Yordanos Weldeslassie Kidane </v>
      </c>
      <c r="X115" s="117" t="str">
        <f>GI!$I$42</f>
        <v>F</v>
      </c>
      <c r="Y115" s="129">
        <f>$S$50</f>
        <v>0</v>
      </c>
      <c r="Z115" s="129">
        <f>$S$184</f>
        <v>0</v>
      </c>
      <c r="AA115" s="129">
        <f>$S$317</f>
        <v>0</v>
      </c>
      <c r="AB115" s="129">
        <f>$S$384</f>
        <v>0</v>
      </c>
      <c r="AC115" s="129">
        <f>$S$451</f>
        <v>0</v>
      </c>
      <c r="AD115" s="129">
        <f>$S$585</f>
        <v>0</v>
      </c>
      <c r="AE115" s="129">
        <f>$S$719</f>
        <v>0</v>
      </c>
      <c r="AF115" s="129">
        <f>$S$786</f>
        <v>0</v>
      </c>
      <c r="AG115" s="129">
        <f t="shared" si="96"/>
        <v>0</v>
      </c>
      <c r="AH115" s="129">
        <f t="shared" si="97"/>
        <v>0</v>
      </c>
      <c r="AI115" s="129">
        <f t="shared" si="108"/>
        <v>1</v>
      </c>
      <c r="AJ115" s="129" t="str">
        <f>IF(AH115&gt;=GI!$B$64, "PRO", "DET")</f>
        <v>DET</v>
      </c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</row>
    <row r="116" spans="1:152" s="13" customFormat="1" ht="38.25" customHeight="1">
      <c r="A116" s="156">
        <v>40</v>
      </c>
      <c r="B116" s="157" t="str">
        <f>GI!$H$41</f>
        <v xml:space="preserve">Yonatan Mulu Araya </v>
      </c>
      <c r="C116" s="235"/>
      <c r="D116" s="235"/>
      <c r="E116" s="168"/>
      <c r="F116" s="338" t="str">
        <f>IF(E116&gt;100,"SKURRR~!!", IF(A116&gt;GI!$M$2," ", IF($D$73="-", " ", IF(ISBLANK(E116),"FALSE",""))))</f>
        <v xml:space="preserve"> </v>
      </c>
      <c r="G116" s="339"/>
      <c r="H116"/>
      <c r="I116" s="156">
        <v>40</v>
      </c>
      <c r="J116" s="157" t="str">
        <f>GI!$H$41</f>
        <v xml:space="preserve">Yonatan Mulu Araya </v>
      </c>
      <c r="K116" s="235"/>
      <c r="L116" s="235"/>
      <c r="M116" s="168"/>
      <c r="N116" s="338" t="str">
        <f>IF(M116&gt;100,"SKURRR~!!", IF(I116&gt;GI!$M$2," ", IF($L$73="-", " ", IF(ISBLANK(M116),"FALSE",""))))</f>
        <v xml:space="preserve"> </v>
      </c>
      <c r="O116" s="339"/>
      <c r="P116"/>
      <c r="Q116"/>
      <c r="R116" s="131">
        <f t="shared" si="109"/>
        <v>0</v>
      </c>
      <c r="S116" s="125">
        <f t="shared" si="110"/>
        <v>0</v>
      </c>
      <c r="T116" s="126">
        <f t="shared" si="101"/>
        <v>0</v>
      </c>
      <c r="U116"/>
      <c r="V116" s="119">
        <v>42</v>
      </c>
      <c r="W116" s="120" t="str">
        <f>GI!$H$43</f>
        <v xml:space="preserve">Yosef Mesfin Hailemicheal </v>
      </c>
      <c r="X116" s="119" t="str">
        <f>GI!$I$43</f>
        <v>M</v>
      </c>
      <c r="Y116" s="132">
        <f>$S$51</f>
        <v>0</v>
      </c>
      <c r="Z116" s="132">
        <f>$S$185</f>
        <v>0</v>
      </c>
      <c r="AA116" s="132">
        <f>$S$318</f>
        <v>0</v>
      </c>
      <c r="AB116" s="132">
        <f>$S$385</f>
        <v>0</v>
      </c>
      <c r="AC116" s="132">
        <f>$S$452</f>
        <v>0</v>
      </c>
      <c r="AD116" s="132">
        <f>$S$586</f>
        <v>0</v>
      </c>
      <c r="AE116" s="132">
        <f>$S$720</f>
        <v>0</v>
      </c>
      <c r="AF116" s="132">
        <f>$S$787</f>
        <v>0</v>
      </c>
      <c r="AG116" s="129">
        <f t="shared" si="96"/>
        <v>0</v>
      </c>
      <c r="AH116" s="129">
        <f t="shared" si="97"/>
        <v>0</v>
      </c>
      <c r="AI116" s="132">
        <f t="shared" si="108"/>
        <v>1</v>
      </c>
      <c r="AJ116" s="132" t="str">
        <f>IF(AH116&gt;=GI!$B$64, "PRO", "DET")</f>
        <v>DET</v>
      </c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</row>
    <row r="117" spans="1:152" s="13" customFormat="1" ht="38.25" customHeight="1">
      <c r="A117" s="154">
        <v>41</v>
      </c>
      <c r="B117" s="155" t="str">
        <f>GI!$H$42</f>
        <v xml:space="preserve">Yordanos Weldeslassie Kidane </v>
      </c>
      <c r="C117" s="235"/>
      <c r="D117" s="235"/>
      <c r="E117" s="168"/>
      <c r="F117" s="338" t="str">
        <f>IF(E117&gt;100,"SKURRR~!!", IF(A117&gt;GI!$M$2," ", IF($D$73="-", " ", IF(ISBLANK(E117),"FALSE",""))))</f>
        <v xml:space="preserve"> </v>
      </c>
      <c r="G117" s="339"/>
      <c r="H117"/>
      <c r="I117" s="154">
        <v>41</v>
      </c>
      <c r="J117" s="155" t="str">
        <f>GI!$H$42</f>
        <v xml:space="preserve">Yordanos Weldeslassie Kidane </v>
      </c>
      <c r="K117" s="235"/>
      <c r="L117" s="235"/>
      <c r="M117" s="168"/>
      <c r="N117" s="338" t="str">
        <f>IF(M117&gt;100,"SKURRR~!!", IF(I117&gt;GI!$M$2," ", IF($L$73="-", " ", IF(ISBLANK(M117),"FALSE",""))))</f>
        <v xml:space="preserve"> </v>
      </c>
      <c r="O117" s="339"/>
      <c r="P117"/>
      <c r="Q117"/>
      <c r="R117" s="131">
        <f t="shared" si="109"/>
        <v>0</v>
      </c>
      <c r="S117" s="125">
        <f t="shared" si="110"/>
        <v>0</v>
      </c>
      <c r="T117" s="126">
        <f t="shared" si="101"/>
        <v>0</v>
      </c>
      <c r="U117"/>
      <c r="V117" s="117">
        <v>43</v>
      </c>
      <c r="W117" s="118" t="str">
        <f>GI!$H$44</f>
        <v xml:space="preserve">Yudana Dawit Tsegay </v>
      </c>
      <c r="X117" s="117" t="str">
        <f>GI!$I$44</f>
        <v>F</v>
      </c>
      <c r="Y117" s="129">
        <f>$S$52</f>
        <v>0</v>
      </c>
      <c r="Z117" s="129">
        <f>$S$186</f>
        <v>0</v>
      </c>
      <c r="AA117" s="129">
        <f>$S$319</f>
        <v>0</v>
      </c>
      <c r="AB117" s="129">
        <f>$S$386</f>
        <v>0</v>
      </c>
      <c r="AC117" s="129">
        <f>$S$453</f>
        <v>0</v>
      </c>
      <c r="AD117" s="129">
        <f>$S$587</f>
        <v>0</v>
      </c>
      <c r="AE117" s="129">
        <f>$S$721</f>
        <v>0</v>
      </c>
      <c r="AF117" s="129">
        <f>$S$788</f>
        <v>0</v>
      </c>
      <c r="AG117" s="129">
        <f t="shared" si="96"/>
        <v>0</v>
      </c>
      <c r="AH117" s="129">
        <f t="shared" si="97"/>
        <v>0</v>
      </c>
      <c r="AI117" s="129">
        <f t="shared" si="108"/>
        <v>1</v>
      </c>
      <c r="AJ117" s="129" t="str">
        <f>IF(AH117&gt;=GI!$B$64, "PRO", "DET")</f>
        <v>DET</v>
      </c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</row>
    <row r="118" spans="1:152" s="13" customFormat="1" ht="38.25" customHeight="1">
      <c r="A118" s="156">
        <v>42</v>
      </c>
      <c r="B118" s="157" t="str">
        <f>GI!$H$43</f>
        <v xml:space="preserve">Yosef Mesfin Hailemicheal </v>
      </c>
      <c r="C118" s="235"/>
      <c r="D118" s="235"/>
      <c r="E118" s="168"/>
      <c r="F118" s="338" t="str">
        <f>IF(E118&gt;100,"SKURRR~!!", IF(A118&gt;GI!$M$2," ", IF($D$73="-", " ", IF(ISBLANK(E118),"FALSE",""))))</f>
        <v xml:space="preserve"> </v>
      </c>
      <c r="G118" s="339"/>
      <c r="H118"/>
      <c r="I118" s="156">
        <v>42</v>
      </c>
      <c r="J118" s="157" t="str">
        <f>GI!$H$43</f>
        <v xml:space="preserve">Yosef Mesfin Hailemicheal </v>
      </c>
      <c r="K118" s="235"/>
      <c r="L118" s="235"/>
      <c r="M118" s="168"/>
      <c r="N118" s="338" t="str">
        <f>IF(M118&gt;100,"SKURRR~!!", IF(I118&gt;GI!$M$2," ", IF($L$73="-", " ", IF(ISBLANK(M118),"FALSE",""))))</f>
        <v xml:space="preserve"> </v>
      </c>
      <c r="O118" s="339"/>
      <c r="P118"/>
      <c r="Q118"/>
      <c r="R118" s="131">
        <f t="shared" si="109"/>
        <v>0</v>
      </c>
      <c r="S118" s="125">
        <f t="shared" si="110"/>
        <v>0</v>
      </c>
      <c r="T118" s="126">
        <f t="shared" si="101"/>
        <v>0</v>
      </c>
      <c r="U118"/>
      <c r="V118" s="119">
        <v>44</v>
      </c>
      <c r="W118" s="120">
        <f>GI!$H$45</f>
        <v>0</v>
      </c>
      <c r="X118" s="119">
        <f>GI!$I$45</f>
        <v>0</v>
      </c>
      <c r="Y118" s="132">
        <f>$S$53</f>
        <v>0</v>
      </c>
      <c r="Z118" s="132">
        <f>$S$187</f>
        <v>0</v>
      </c>
      <c r="AA118" s="132">
        <f>$S$320</f>
        <v>0</v>
      </c>
      <c r="AB118" s="132">
        <f>$S$387</f>
        <v>0</v>
      </c>
      <c r="AC118" s="132">
        <f>$S$454</f>
        <v>0</v>
      </c>
      <c r="AD118" s="132">
        <f>$S$588</f>
        <v>0</v>
      </c>
      <c r="AE118" s="132">
        <f>$S$722</f>
        <v>0</v>
      </c>
      <c r="AF118" s="132">
        <f>$S$789</f>
        <v>0</v>
      </c>
      <c r="AG118" s="129">
        <f t="shared" si="96"/>
        <v>0</v>
      </c>
      <c r="AH118" s="129">
        <f t="shared" si="97"/>
        <v>0</v>
      </c>
      <c r="AI118" s="132">
        <f t="shared" si="108"/>
        <v>1</v>
      </c>
      <c r="AJ118" s="132" t="str">
        <f>IF(AH118&gt;=GI!$B$64, "PRO", "DET")</f>
        <v>DET</v>
      </c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</row>
    <row r="119" spans="1:152" s="13" customFormat="1" ht="38.25" customHeight="1">
      <c r="A119" s="154">
        <v>43</v>
      </c>
      <c r="B119" s="155" t="str">
        <f>GI!$H$44</f>
        <v xml:space="preserve">Yudana Dawit Tsegay </v>
      </c>
      <c r="C119" s="235"/>
      <c r="D119" s="235"/>
      <c r="E119" s="169"/>
      <c r="F119" s="338" t="str">
        <f>IF(E119&gt;100,"SKURRR~!!", IF(A119&gt;GI!$M$2," ", IF($D$73="-", " ", IF(ISBLANK(E119),"FALSE",""))))</f>
        <v xml:space="preserve"> </v>
      </c>
      <c r="G119" s="339"/>
      <c r="H119"/>
      <c r="I119" s="154">
        <v>43</v>
      </c>
      <c r="J119" s="155" t="str">
        <f>GI!$H$44</f>
        <v xml:space="preserve">Yudana Dawit Tsegay </v>
      </c>
      <c r="K119" s="235"/>
      <c r="L119" s="235"/>
      <c r="M119" s="169"/>
      <c r="N119" s="338" t="str">
        <f>IF(M119&gt;100,"SKURRR~!!", IF(I119&gt;GI!$M$2," ", IF($L$73="-", " ", IF(ISBLANK(M119),"FALSE",""))))</f>
        <v xml:space="preserve"> </v>
      </c>
      <c r="O119" s="339"/>
      <c r="P119"/>
      <c r="Q119"/>
      <c r="R119" s="131">
        <f t="shared" si="109"/>
        <v>0</v>
      </c>
      <c r="S119" s="125">
        <f t="shared" si="110"/>
        <v>0</v>
      </c>
      <c r="T119" s="126">
        <f t="shared" si="101"/>
        <v>0</v>
      </c>
      <c r="U119"/>
      <c r="V119" s="117">
        <v>45</v>
      </c>
      <c r="W119" s="118">
        <f>GI!$H$46</f>
        <v>0</v>
      </c>
      <c r="X119" s="117">
        <f>GI!$I$46</f>
        <v>0</v>
      </c>
      <c r="Y119" s="129">
        <f>$S$54</f>
        <v>0</v>
      </c>
      <c r="Z119" s="129">
        <f>$S$188</f>
        <v>0</v>
      </c>
      <c r="AA119" s="129">
        <f>$S$321</f>
        <v>0</v>
      </c>
      <c r="AB119" s="129">
        <f>$S$388</f>
        <v>0</v>
      </c>
      <c r="AC119" s="129">
        <f>$S$455</f>
        <v>0</v>
      </c>
      <c r="AD119" s="129">
        <f>$S$589</f>
        <v>0</v>
      </c>
      <c r="AE119" s="129">
        <f>$S$723</f>
        <v>0</v>
      </c>
      <c r="AF119" s="129">
        <f>$S$790</f>
        <v>0</v>
      </c>
      <c r="AG119" s="129">
        <f t="shared" si="96"/>
        <v>0</v>
      </c>
      <c r="AH119" s="129">
        <f t="shared" si="97"/>
        <v>0</v>
      </c>
      <c r="AI119" s="129">
        <f t="shared" si="108"/>
        <v>1</v>
      </c>
      <c r="AJ119" s="129" t="str">
        <f>IF(AH119&gt;=GI!$B$64, "PRO", "DET")</f>
        <v>DET</v>
      </c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</row>
    <row r="120" spans="1:152" s="13" customFormat="1" ht="38.25" customHeight="1">
      <c r="A120" s="156">
        <v>44</v>
      </c>
      <c r="B120" s="157">
        <f>GI!$H$45</f>
        <v>0</v>
      </c>
      <c r="C120" s="235"/>
      <c r="D120" s="235"/>
      <c r="E120" s="170"/>
      <c r="F120" s="338" t="str">
        <f>IF(E120&gt;100,"SKURRR~!!", IF(A120&gt;GI!$M$2," ", IF($D$73="-", " ", IF(ISBLANK(E120),"FALSE",""))))</f>
        <v xml:space="preserve"> </v>
      </c>
      <c r="G120" s="339"/>
      <c r="H120"/>
      <c r="I120" s="156">
        <v>44</v>
      </c>
      <c r="J120" s="157">
        <f>GI!$H$45</f>
        <v>0</v>
      </c>
      <c r="K120" s="235"/>
      <c r="L120" s="235"/>
      <c r="M120" s="170"/>
      <c r="N120" s="338" t="str">
        <f>IF(M120&gt;100,"SKURRR~!!", IF(I120&gt;GI!$M$2," ", IF($L$73="-", " ", IF(ISBLANK(M120),"FALSE",""))))</f>
        <v xml:space="preserve"> </v>
      </c>
      <c r="O120" s="339"/>
      <c r="P120"/>
      <c r="Q120"/>
      <c r="R120" s="131">
        <f t="shared" si="109"/>
        <v>0</v>
      </c>
      <c r="S120" s="125">
        <f t="shared" si="110"/>
        <v>0</v>
      </c>
      <c r="T120" s="126">
        <f t="shared" si="101"/>
        <v>0</v>
      </c>
      <c r="U120"/>
      <c r="V120" s="119">
        <v>46</v>
      </c>
      <c r="W120" s="120">
        <f>GI!$H$47</f>
        <v>0</v>
      </c>
      <c r="X120" s="119">
        <f>GI!$I$47</f>
        <v>0</v>
      </c>
      <c r="Y120" s="132">
        <f>$S$55</f>
        <v>0</v>
      </c>
      <c r="Z120" s="132">
        <f>$S$189</f>
        <v>0</v>
      </c>
      <c r="AA120" s="132">
        <f>$S$322</f>
        <v>0</v>
      </c>
      <c r="AB120" s="132">
        <f>$S$389</f>
        <v>0</v>
      </c>
      <c r="AC120" s="132">
        <f>$S$456</f>
        <v>0</v>
      </c>
      <c r="AD120" s="132">
        <f>$S$590</f>
        <v>0</v>
      </c>
      <c r="AE120" s="132">
        <f>$S$724</f>
        <v>0</v>
      </c>
      <c r="AF120" s="132">
        <f>$S$791</f>
        <v>0</v>
      </c>
      <c r="AG120" s="129">
        <f t="shared" si="96"/>
        <v>0</v>
      </c>
      <c r="AH120" s="129">
        <f t="shared" si="97"/>
        <v>0</v>
      </c>
      <c r="AI120" s="132">
        <f t="shared" si="108"/>
        <v>1</v>
      </c>
      <c r="AJ120" s="132" t="str">
        <f>IF(AH120&gt;=GI!$B$64, "PRO", "DET")</f>
        <v>DET</v>
      </c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</row>
    <row r="121" spans="1:152" s="13" customFormat="1" ht="38.25" customHeight="1">
      <c r="A121" s="154">
        <v>45</v>
      </c>
      <c r="B121" s="155">
        <f>GI!$H$46</f>
        <v>0</v>
      </c>
      <c r="C121" s="235"/>
      <c r="D121" s="235"/>
      <c r="E121" s="170"/>
      <c r="F121" s="338" t="str">
        <f>IF(E121&gt;100,"SKURRR~!!", IF(A121&gt;GI!$M$2," ", IF($D$73="-", " ", IF(ISBLANK(E121),"FALSE",""))))</f>
        <v xml:space="preserve"> </v>
      </c>
      <c r="G121" s="339"/>
      <c r="H121"/>
      <c r="I121" s="154">
        <v>45</v>
      </c>
      <c r="J121" s="155">
        <f>GI!$H$46</f>
        <v>0</v>
      </c>
      <c r="K121" s="235"/>
      <c r="L121" s="235"/>
      <c r="M121" s="170"/>
      <c r="N121" s="338" t="str">
        <f>IF(M121&gt;100,"SKURRR~!!", IF(I121&gt;GI!$M$2," ", IF($L$73="-", " ", IF(ISBLANK(M121),"FALSE",""))))</f>
        <v xml:space="preserve"> </v>
      </c>
      <c r="O121" s="339"/>
      <c r="P121"/>
      <c r="Q121"/>
      <c r="R121" s="131">
        <f t="shared" si="109"/>
        <v>0</v>
      </c>
      <c r="S121" s="125">
        <f t="shared" si="110"/>
        <v>0</v>
      </c>
      <c r="T121" s="126">
        <f t="shared" si="101"/>
        <v>0</v>
      </c>
      <c r="U121"/>
      <c r="V121" s="117">
        <v>47</v>
      </c>
      <c r="W121" s="118">
        <f>GI!$H$48</f>
        <v>0</v>
      </c>
      <c r="X121" s="117">
        <f>GI!$I$48</f>
        <v>0</v>
      </c>
      <c r="Y121" s="129">
        <f>$S$56</f>
        <v>0</v>
      </c>
      <c r="Z121" s="129">
        <f>$S$190</f>
        <v>0</v>
      </c>
      <c r="AA121" s="129">
        <f>$S$323</f>
        <v>0</v>
      </c>
      <c r="AB121" s="129">
        <f>$S$390</f>
        <v>0</v>
      </c>
      <c r="AC121" s="129">
        <f>$S$457</f>
        <v>0</v>
      </c>
      <c r="AD121" s="129">
        <f>$S$591</f>
        <v>0</v>
      </c>
      <c r="AE121" s="129">
        <f>$S$725</f>
        <v>0</v>
      </c>
      <c r="AF121" s="129">
        <f>$S$792</f>
        <v>0</v>
      </c>
      <c r="AG121" s="129">
        <f t="shared" si="96"/>
        <v>0</v>
      </c>
      <c r="AH121" s="129">
        <f t="shared" si="97"/>
        <v>0</v>
      </c>
      <c r="AI121" s="129">
        <f t="shared" si="108"/>
        <v>1</v>
      </c>
      <c r="AJ121" s="129" t="str">
        <f>IF(AH121&gt;=GI!$B$64, "PRO", "DET")</f>
        <v>DET</v>
      </c>
      <c r="AK121" s="139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</row>
    <row r="122" spans="1:152" s="11" customFormat="1" ht="38.25" customHeight="1">
      <c r="A122" s="156">
        <v>46</v>
      </c>
      <c r="B122" s="157">
        <f>GI!$H$47</f>
        <v>0</v>
      </c>
      <c r="C122" s="235"/>
      <c r="D122" s="235"/>
      <c r="E122" s="168"/>
      <c r="F122" s="338" t="str">
        <f>IF(E122&gt;100,"SKURRR~!!", IF(A122&gt;GI!$M$2," ", IF($D$73="-", " ", IF(ISBLANK(E122),"FALSE",""))))</f>
        <v xml:space="preserve"> </v>
      </c>
      <c r="G122" s="339"/>
      <c r="H122"/>
      <c r="I122" s="156">
        <v>46</v>
      </c>
      <c r="J122" s="157">
        <f>GI!$H$47</f>
        <v>0</v>
      </c>
      <c r="K122" s="235"/>
      <c r="L122" s="235"/>
      <c r="M122" s="168"/>
      <c r="N122" s="338" t="str">
        <f>IF(M122&gt;100,"SKURRR~!!", IF(I122&gt;GI!$M$2," ", IF($L$73="-", " ", IF(ISBLANK(M122),"FALSE",""))))</f>
        <v xml:space="preserve"> </v>
      </c>
      <c r="O122" s="339"/>
      <c r="P122"/>
      <c r="Q122"/>
      <c r="R122" s="131">
        <f t="shared" si="109"/>
        <v>0</v>
      </c>
      <c r="S122" s="125">
        <f t="shared" si="110"/>
        <v>0</v>
      </c>
      <c r="T122" s="126">
        <f t="shared" si="101"/>
        <v>0</v>
      </c>
      <c r="U122"/>
      <c r="V122" s="119">
        <v>48</v>
      </c>
      <c r="W122" s="120">
        <f>GI!$H$49</f>
        <v>0</v>
      </c>
      <c r="X122" s="119">
        <f>GI!$I$49</f>
        <v>0</v>
      </c>
      <c r="Y122" s="132">
        <f>$S$57</f>
        <v>0</v>
      </c>
      <c r="Z122" s="132">
        <f>$S$191</f>
        <v>0</v>
      </c>
      <c r="AA122" s="132">
        <f>$S$324</f>
        <v>0</v>
      </c>
      <c r="AB122" s="132">
        <f>$S$391</f>
        <v>0</v>
      </c>
      <c r="AC122" s="132">
        <f>$S$458</f>
        <v>0</v>
      </c>
      <c r="AD122" s="132">
        <f>$S$592</f>
        <v>0</v>
      </c>
      <c r="AE122" s="132">
        <f>$S$726</f>
        <v>0</v>
      </c>
      <c r="AF122" s="132">
        <f>$S$793</f>
        <v>0</v>
      </c>
      <c r="AG122" s="129">
        <f t="shared" si="96"/>
        <v>0</v>
      </c>
      <c r="AH122" s="129">
        <f t="shared" si="97"/>
        <v>0</v>
      </c>
      <c r="AI122" s="132">
        <f t="shared" si="108"/>
        <v>1</v>
      </c>
      <c r="AJ122" s="132" t="str">
        <f>IF(AH122&gt;=GI!$B$64, "PRO", "DET")</f>
        <v>DET</v>
      </c>
      <c r="AK122" s="139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</row>
    <row r="123" spans="1:152" s="11" customFormat="1" ht="38.25" customHeight="1">
      <c r="A123" s="154">
        <v>47</v>
      </c>
      <c r="B123" s="155">
        <f>GI!$H$48</f>
        <v>0</v>
      </c>
      <c r="C123" s="235"/>
      <c r="D123" s="235"/>
      <c r="E123" s="168"/>
      <c r="F123" s="338" t="str">
        <f>IF(E123&gt;100,"SKURRR~!!", IF(A123&gt;GI!$M$2," ", IF($D$73="-", " ", IF(ISBLANK(E123),"FALSE",""))))</f>
        <v xml:space="preserve"> </v>
      </c>
      <c r="G123" s="339"/>
      <c r="H123"/>
      <c r="I123" s="154">
        <v>47</v>
      </c>
      <c r="J123" s="155">
        <f>GI!$H$48</f>
        <v>0</v>
      </c>
      <c r="K123" s="235"/>
      <c r="L123" s="235"/>
      <c r="M123" s="168"/>
      <c r="N123" s="338" t="str">
        <f>IF(M123&gt;100,"SKURRR~!!", IF(I123&gt;GI!$M$2," ", IF($L$73="-", " ", IF(ISBLANK(M123),"FALSE",""))))</f>
        <v xml:space="preserve"> </v>
      </c>
      <c r="O123" s="339"/>
      <c r="P123"/>
      <c r="Q123"/>
      <c r="R123" s="131">
        <f t="shared" si="109"/>
        <v>0</v>
      </c>
      <c r="S123" s="125">
        <f t="shared" si="110"/>
        <v>0</v>
      </c>
      <c r="T123" s="126">
        <f t="shared" si="101"/>
        <v>0</v>
      </c>
      <c r="U123"/>
      <c r="V123" s="117">
        <v>49</v>
      </c>
      <c r="W123" s="118">
        <f>GI!$H$50</f>
        <v>0</v>
      </c>
      <c r="X123" s="117">
        <f>GI!$I$50</f>
        <v>0</v>
      </c>
      <c r="Y123" s="129">
        <f>$S$58</f>
        <v>0</v>
      </c>
      <c r="Z123" s="129">
        <f>$S$192</f>
        <v>0</v>
      </c>
      <c r="AA123" s="129">
        <f>$S$325</f>
        <v>0</v>
      </c>
      <c r="AB123" s="129">
        <f>$S$392</f>
        <v>0</v>
      </c>
      <c r="AC123" s="129">
        <f>$S$459</f>
        <v>0</v>
      </c>
      <c r="AD123" s="129">
        <f>$S$593</f>
        <v>0</v>
      </c>
      <c r="AE123" s="129">
        <f>$S$727</f>
        <v>0</v>
      </c>
      <c r="AF123" s="129">
        <f>$S$794</f>
        <v>0</v>
      </c>
      <c r="AG123" s="129">
        <f t="shared" si="96"/>
        <v>0</v>
      </c>
      <c r="AH123" s="129">
        <f t="shared" si="97"/>
        <v>0</v>
      </c>
      <c r="AI123" s="129">
        <f t="shared" si="108"/>
        <v>1</v>
      </c>
      <c r="AJ123" s="129" t="str">
        <f>IF(AH123&gt;=GI!$B$64, "PRO", "DET")</f>
        <v>DET</v>
      </c>
      <c r="AK123" s="139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</row>
    <row r="124" spans="1:152" s="11" customFormat="1" ht="38.25" customHeight="1">
      <c r="A124" s="156">
        <v>48</v>
      </c>
      <c r="B124" s="157">
        <f>GI!$H$49</f>
        <v>0</v>
      </c>
      <c r="C124" s="235"/>
      <c r="D124" s="235"/>
      <c r="E124" s="168"/>
      <c r="F124" s="338" t="str">
        <f>IF(E124&gt;100,"SKURRR~!!", IF(A124&gt;GI!$M$2," ", IF($D$73="-", " ", IF(ISBLANK(E124),"FALSE",""))))</f>
        <v xml:space="preserve"> </v>
      </c>
      <c r="G124" s="339"/>
      <c r="H124"/>
      <c r="I124" s="156">
        <v>48</v>
      </c>
      <c r="J124" s="157">
        <f>GI!$H$49</f>
        <v>0</v>
      </c>
      <c r="K124" s="235"/>
      <c r="L124" s="235"/>
      <c r="M124" s="168"/>
      <c r="N124" s="338" t="str">
        <f>IF(M124&gt;100,"SKURRR~!!", IF(I124&gt;GI!$M$2," ", IF($L$73="-", " ", IF(ISBLANK(M124),"FALSE",""))))</f>
        <v xml:space="preserve"> </v>
      </c>
      <c r="O124" s="339"/>
      <c r="P124"/>
      <c r="Q124"/>
      <c r="R124" s="131">
        <f t="shared" si="109"/>
        <v>0</v>
      </c>
      <c r="S124" s="125">
        <f t="shared" si="110"/>
        <v>0</v>
      </c>
      <c r="T124" s="126">
        <f t="shared" si="101"/>
        <v>0</v>
      </c>
      <c r="U124"/>
      <c r="V124" s="119">
        <v>50</v>
      </c>
      <c r="W124" s="118">
        <f>GI!$H$51</f>
        <v>0</v>
      </c>
      <c r="X124" s="117">
        <f>GI!$I$51</f>
        <v>0</v>
      </c>
      <c r="Y124" s="132">
        <f>$S$59</f>
        <v>0</v>
      </c>
      <c r="Z124" s="132">
        <f>$S$193</f>
        <v>0</v>
      </c>
      <c r="AA124" s="132">
        <f>$S$326</f>
        <v>0</v>
      </c>
      <c r="AB124" s="132">
        <f>$S$393</f>
        <v>0</v>
      </c>
      <c r="AC124" s="132">
        <f>$S$460</f>
        <v>0</v>
      </c>
      <c r="AD124" s="132">
        <f>$S$594</f>
        <v>0</v>
      </c>
      <c r="AE124" s="132">
        <f>$S$728</f>
        <v>0</v>
      </c>
      <c r="AF124" s="132">
        <f>$S$795</f>
        <v>0</v>
      </c>
      <c r="AG124" s="129">
        <f t="shared" si="96"/>
        <v>0</v>
      </c>
      <c r="AH124" s="129">
        <f t="shared" si="97"/>
        <v>0</v>
      </c>
      <c r="AI124" s="132">
        <f t="shared" si="108"/>
        <v>1</v>
      </c>
      <c r="AJ124" s="132" t="str">
        <f>IF(AH124&gt;=GI!$B$64, "PRO", "DET")</f>
        <v>DET</v>
      </c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</row>
    <row r="125" spans="1:152" s="11" customFormat="1" ht="38.25" customHeight="1">
      <c r="A125" s="154">
        <v>49</v>
      </c>
      <c r="B125" s="155">
        <f>GI!$H$50</f>
        <v>0</v>
      </c>
      <c r="C125" s="235"/>
      <c r="D125" s="235"/>
      <c r="E125" s="168"/>
      <c r="F125" s="338" t="str">
        <f>IF(E125&gt;100,"SKURRR~!!", IF(A125&gt;GI!$M$2," ", IF($D$73="-", " ", IF(ISBLANK(E125),"FALSE",""))))</f>
        <v xml:space="preserve"> </v>
      </c>
      <c r="G125" s="339"/>
      <c r="H125"/>
      <c r="I125" s="154">
        <v>49</v>
      </c>
      <c r="J125" s="155">
        <f>GI!$H$50</f>
        <v>0</v>
      </c>
      <c r="K125" s="235"/>
      <c r="L125" s="235"/>
      <c r="M125" s="168"/>
      <c r="N125" s="338" t="str">
        <f>IF(M125&gt;100,"SKURRR~!!", IF(I125&gt;GI!$M$2," ", IF($L$73="-", " ", IF(ISBLANK(M125),"FALSE",""))))</f>
        <v xml:space="preserve"> </v>
      </c>
      <c r="O125" s="339"/>
      <c r="P125"/>
      <c r="Q125"/>
      <c r="R125" s="131">
        <f t="shared" si="109"/>
        <v>0</v>
      </c>
      <c r="S125" s="125">
        <f t="shared" si="110"/>
        <v>0</v>
      </c>
      <c r="T125" s="126">
        <f>AVERAGE(R125:S125)</f>
        <v>0</v>
      </c>
      <c r="U125"/>
      <c r="V125" s="119">
        <v>51</v>
      </c>
      <c r="W125" s="118">
        <f>GI!$H$52</f>
        <v>0</v>
      </c>
      <c r="X125" s="117">
        <f>GI!$I$52</f>
        <v>0</v>
      </c>
      <c r="Y125" s="132">
        <f>$S$60</f>
        <v>0</v>
      </c>
      <c r="Z125" s="132">
        <f>$S$194</f>
        <v>0</v>
      </c>
      <c r="AA125" s="132">
        <f>$S$327</f>
        <v>0</v>
      </c>
      <c r="AB125" s="132">
        <f>$S$394</f>
        <v>0</v>
      </c>
      <c r="AC125" s="132">
        <f>$S$461</f>
        <v>0</v>
      </c>
      <c r="AD125" s="132">
        <f>$S$595</f>
        <v>0</v>
      </c>
      <c r="AE125" s="132">
        <f>$S$729</f>
        <v>0</v>
      </c>
      <c r="AF125" s="132">
        <f>$S$796</f>
        <v>0</v>
      </c>
      <c r="AG125" s="129">
        <f t="shared" si="96"/>
        <v>0</v>
      </c>
      <c r="AH125" s="129">
        <f t="shared" si="97"/>
        <v>0</v>
      </c>
      <c r="AI125" s="132">
        <f t="shared" ref="AI125:AI129" si="111">RANK(AH125, _2Q_AVERAGE)</f>
        <v>1</v>
      </c>
      <c r="AJ125" s="132" t="str">
        <f>IF(AH125&gt;=GI!$B$64, "PRO", "DET")</f>
        <v>DET</v>
      </c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</row>
    <row r="126" spans="1:152" s="11" customFormat="1" ht="38.25" customHeight="1">
      <c r="A126" s="156">
        <v>50</v>
      </c>
      <c r="B126" s="157">
        <f>GI!$H$51</f>
        <v>0</v>
      </c>
      <c r="C126" s="235"/>
      <c r="D126" s="235"/>
      <c r="E126" s="168"/>
      <c r="F126" s="338" t="str">
        <f>IF(E126&gt;100,"SKURRR~!!", IF(A126&gt;GI!$M$2," ", IF($D$6="-", " ", IF(ISBLANK(E126),"FALSE",""))))</f>
        <v xml:space="preserve"> </v>
      </c>
      <c r="G126" s="339"/>
      <c r="H126"/>
      <c r="I126" s="156">
        <v>50</v>
      </c>
      <c r="J126" s="157">
        <f>GI!$H$51</f>
        <v>0</v>
      </c>
      <c r="K126" s="235"/>
      <c r="L126" s="235"/>
      <c r="M126" s="168"/>
      <c r="N126" s="338" t="str">
        <f>IF(M126&gt;100,"SKURRR~!!", IF(I126&gt;GI!$M$2," ", IF($L$6="-", " ", IF(ISBLANK(M126),"FALSE",""))))</f>
        <v xml:space="preserve"> </v>
      </c>
      <c r="O126" s="339"/>
      <c r="P126"/>
      <c r="Q126"/>
      <c r="R126" s="131">
        <f t="shared" si="109"/>
        <v>0</v>
      </c>
      <c r="S126" s="125">
        <f t="shared" si="110"/>
        <v>0</v>
      </c>
      <c r="T126" s="126">
        <f>AVERAGE(R126:S126)</f>
        <v>0</v>
      </c>
      <c r="U126"/>
      <c r="V126" s="119">
        <v>52</v>
      </c>
      <c r="W126" s="118">
        <f>GI!$H$53</f>
        <v>0</v>
      </c>
      <c r="X126" s="117">
        <f>GI!$I$53</f>
        <v>0</v>
      </c>
      <c r="Y126" s="132">
        <f>$S$61</f>
        <v>0</v>
      </c>
      <c r="Z126" s="132">
        <f>$S$195</f>
        <v>0</v>
      </c>
      <c r="AA126" s="132">
        <f>$S$328</f>
        <v>0</v>
      </c>
      <c r="AB126" s="132">
        <f>$S$395</f>
        <v>0</v>
      </c>
      <c r="AC126" s="132">
        <f>$S$462</f>
        <v>0</v>
      </c>
      <c r="AD126" s="132">
        <f>$S$596</f>
        <v>0</v>
      </c>
      <c r="AE126" s="132">
        <f>$S$730</f>
        <v>0</v>
      </c>
      <c r="AF126" s="132">
        <f>$S$797</f>
        <v>0</v>
      </c>
      <c r="AG126" s="129">
        <f t="shared" si="96"/>
        <v>0</v>
      </c>
      <c r="AH126" s="129">
        <f t="shared" si="97"/>
        <v>0</v>
      </c>
      <c r="AI126" s="132">
        <f t="shared" si="111"/>
        <v>1</v>
      </c>
      <c r="AJ126" s="132" t="str">
        <f>IF(AH126&gt;=GI!$B$64, "PRO", "DET")</f>
        <v>DET</v>
      </c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</row>
    <row r="127" spans="1:152" s="11" customFormat="1" ht="38.25" customHeight="1">
      <c r="A127" s="156">
        <v>51</v>
      </c>
      <c r="B127" s="157">
        <f>GI!$H$52</f>
        <v>0</v>
      </c>
      <c r="C127" s="235"/>
      <c r="D127" s="235"/>
      <c r="E127" s="168"/>
      <c r="F127" s="338" t="str">
        <f>IF(E127&gt;100,"SKURRR~!!", IF(A127&gt;GI!$M$2," ", IF($D$6="-", " ", IF(ISBLANK(E127),"FALSE",""))))</f>
        <v xml:space="preserve"> </v>
      </c>
      <c r="G127" s="339"/>
      <c r="H127"/>
      <c r="I127" s="156">
        <v>51</v>
      </c>
      <c r="J127" s="157">
        <f>GI!$H$52</f>
        <v>0</v>
      </c>
      <c r="K127" s="235"/>
      <c r="L127" s="235"/>
      <c r="M127" s="168"/>
      <c r="N127" s="338" t="str">
        <f>IF(M127&gt;100,"SKURRR~!!", IF(I127&gt;GI!$M$2," ", IF($L$6="-", " ", IF(ISBLANK(M127),"FALSE",""))))</f>
        <v xml:space="preserve"> </v>
      </c>
      <c r="O127" s="339"/>
      <c r="P127"/>
      <c r="Q127"/>
      <c r="R127" s="131">
        <f t="shared" si="109"/>
        <v>0</v>
      </c>
      <c r="S127" s="125">
        <f t="shared" si="110"/>
        <v>0</v>
      </c>
      <c r="T127" s="126">
        <f t="shared" ref="T127:T131" si="112">AVERAGE(R127:S127)</f>
        <v>0</v>
      </c>
      <c r="U127"/>
      <c r="V127" s="119">
        <v>53</v>
      </c>
      <c r="W127" s="118">
        <f>GI!$H$54</f>
        <v>0</v>
      </c>
      <c r="X127" s="117">
        <f>GI!$I$54</f>
        <v>0</v>
      </c>
      <c r="Y127" s="132">
        <f>$S$62</f>
        <v>0</v>
      </c>
      <c r="Z127" s="132">
        <f>$S$196</f>
        <v>0</v>
      </c>
      <c r="AA127" s="132">
        <f>$S$329</f>
        <v>0</v>
      </c>
      <c r="AB127" s="132">
        <f>$S$396</f>
        <v>0</v>
      </c>
      <c r="AC127" s="132">
        <f>$S$463</f>
        <v>0</v>
      </c>
      <c r="AD127" s="132">
        <f>$S$597</f>
        <v>0</v>
      </c>
      <c r="AE127" s="132">
        <f>$S$731</f>
        <v>0</v>
      </c>
      <c r="AF127" s="132">
        <f>$S$798</f>
        <v>0</v>
      </c>
      <c r="AG127" s="129">
        <f t="shared" si="96"/>
        <v>0</v>
      </c>
      <c r="AH127" s="129">
        <f t="shared" si="97"/>
        <v>0</v>
      </c>
      <c r="AI127" s="132">
        <f t="shared" si="111"/>
        <v>1</v>
      </c>
      <c r="AJ127" s="132" t="str">
        <f>IF(AH127&gt;=GI!$B$64, "PRO", "DET")</f>
        <v>DET</v>
      </c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</row>
    <row r="128" spans="1:152" s="11" customFormat="1" ht="38.25" customHeight="1">
      <c r="A128" s="156">
        <v>52</v>
      </c>
      <c r="B128" s="157">
        <f>GI!$H$53</f>
        <v>0</v>
      </c>
      <c r="C128" s="235"/>
      <c r="D128" s="235"/>
      <c r="E128" s="168"/>
      <c r="F128" s="338" t="str">
        <f>IF(E128&gt;100,"SKURRR~!!", IF(A128&gt;GI!$M$2," ", IF($D$6="-", " ", IF(ISBLANK(E128),"FALSE",""))))</f>
        <v xml:space="preserve"> </v>
      </c>
      <c r="G128" s="339"/>
      <c r="H128"/>
      <c r="I128" s="156">
        <v>52</v>
      </c>
      <c r="J128" s="157">
        <f>GI!$H$53</f>
        <v>0</v>
      </c>
      <c r="K128" s="235"/>
      <c r="L128" s="235"/>
      <c r="M128" s="168"/>
      <c r="N128" s="338" t="str">
        <f>IF(M128&gt;100,"SKURRR~!!", IF(I128&gt;GI!$M$2," ", IF($L$6="-", " ", IF(ISBLANK(M128),"FALSE",""))))</f>
        <v xml:space="preserve"> </v>
      </c>
      <c r="O128" s="339"/>
      <c r="P128"/>
      <c r="Q128"/>
      <c r="R128" s="131">
        <f t="shared" si="109"/>
        <v>0</v>
      </c>
      <c r="S128" s="125">
        <f t="shared" si="110"/>
        <v>0</v>
      </c>
      <c r="T128" s="126">
        <f t="shared" si="112"/>
        <v>0</v>
      </c>
      <c r="U128"/>
      <c r="V128" s="119">
        <v>54</v>
      </c>
      <c r="W128" s="118">
        <f>GI!$H$55</f>
        <v>0</v>
      </c>
      <c r="X128" s="117">
        <f>GI!$I$55</f>
        <v>0</v>
      </c>
      <c r="Y128" s="132">
        <f>$S$63</f>
        <v>0</v>
      </c>
      <c r="Z128" s="132">
        <f>$S$197</f>
        <v>0</v>
      </c>
      <c r="AA128" s="132">
        <f>$S$330</f>
        <v>0</v>
      </c>
      <c r="AB128" s="132">
        <f>$S$397</f>
        <v>0</v>
      </c>
      <c r="AC128" s="132">
        <f>$S$464</f>
        <v>0</v>
      </c>
      <c r="AD128" s="132">
        <f>$S$598</f>
        <v>0</v>
      </c>
      <c r="AE128" s="132">
        <f>$S$732</f>
        <v>0</v>
      </c>
      <c r="AF128" s="132">
        <f>$S$799</f>
        <v>0</v>
      </c>
      <c r="AG128" s="129">
        <f t="shared" si="96"/>
        <v>0</v>
      </c>
      <c r="AH128" s="129">
        <f t="shared" si="97"/>
        <v>0</v>
      </c>
      <c r="AI128" s="132">
        <f t="shared" si="111"/>
        <v>1</v>
      </c>
      <c r="AJ128" s="132" t="str">
        <f>IF(AH128&gt;=GI!$B$64, "PRO", "DET")</f>
        <v>DET</v>
      </c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</row>
    <row r="129" spans="1:152" s="11" customFormat="1" ht="38.25" customHeight="1">
      <c r="A129" s="156">
        <v>53</v>
      </c>
      <c r="B129" s="157">
        <f>GI!$H$54</f>
        <v>0</v>
      </c>
      <c r="C129" s="235"/>
      <c r="D129" s="235"/>
      <c r="E129" s="168"/>
      <c r="F129" s="338" t="str">
        <f>IF(E129&gt;100,"SKURRR~!!", IF(A129&gt;GI!$M$2," ", IF($D$6="-", " ", IF(ISBLANK(E129),"FALSE",""))))</f>
        <v xml:space="preserve"> </v>
      </c>
      <c r="G129" s="339"/>
      <c r="H129"/>
      <c r="I129" s="156">
        <v>53</v>
      </c>
      <c r="J129" s="157">
        <f>GI!$H$54</f>
        <v>0</v>
      </c>
      <c r="K129" s="235"/>
      <c r="L129" s="235"/>
      <c r="M129" s="168"/>
      <c r="N129" s="338" t="str">
        <f>IF(M129&gt;100,"SKURRR~!!", IF(I129&gt;GI!$M$2," ", IF($L$6="-", " ", IF(ISBLANK(M129),"FALSE",""))))</f>
        <v xml:space="preserve"> </v>
      </c>
      <c r="O129" s="339"/>
      <c r="P129"/>
      <c r="Q129"/>
      <c r="R129" s="131">
        <f t="shared" si="109"/>
        <v>0</v>
      </c>
      <c r="S129" s="125">
        <f t="shared" si="110"/>
        <v>0</v>
      </c>
      <c r="T129" s="126">
        <f t="shared" si="112"/>
        <v>0</v>
      </c>
      <c r="U129"/>
      <c r="V129" s="119">
        <v>55</v>
      </c>
      <c r="W129" s="118">
        <f>GI!$H$56</f>
        <v>0</v>
      </c>
      <c r="X129" s="117">
        <f>GI!$I$56</f>
        <v>0</v>
      </c>
      <c r="Y129" s="132">
        <f>$S$64</f>
        <v>0</v>
      </c>
      <c r="Z129" s="132">
        <f>$S$198</f>
        <v>0</v>
      </c>
      <c r="AA129" s="132">
        <f>$S$331</f>
        <v>0</v>
      </c>
      <c r="AB129" s="132">
        <f>$S$398</f>
        <v>0</v>
      </c>
      <c r="AC129" s="132">
        <f>$S$465</f>
        <v>0</v>
      </c>
      <c r="AD129" s="132">
        <f>$S$599</f>
        <v>0</v>
      </c>
      <c r="AE129" s="132">
        <f>$S$733</f>
        <v>0</v>
      </c>
      <c r="AF129" s="132">
        <f>$S$800</f>
        <v>0</v>
      </c>
      <c r="AG129" s="129">
        <f t="shared" si="96"/>
        <v>0</v>
      </c>
      <c r="AH129" s="129">
        <f t="shared" si="97"/>
        <v>0</v>
      </c>
      <c r="AI129" s="132">
        <f t="shared" si="111"/>
        <v>1</v>
      </c>
      <c r="AJ129" s="132" t="str">
        <f>IF(AH129&gt;=GI!$B$64, "PRO", "DET")</f>
        <v>DET</v>
      </c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</row>
    <row r="130" spans="1:152" s="11" customFormat="1" ht="38.25" customHeight="1">
      <c r="A130" s="156">
        <v>54</v>
      </c>
      <c r="B130" s="157">
        <f>GI!$H$55</f>
        <v>0</v>
      </c>
      <c r="C130" s="235"/>
      <c r="D130" s="235"/>
      <c r="E130" s="168"/>
      <c r="F130" s="338" t="str">
        <f>IF(E130&gt;100,"SKURRR~!!", IF(A130&gt;GI!$M$2," ", IF($D$6="-", " ", IF(ISBLANK(E130),"FALSE",""))))</f>
        <v xml:space="preserve"> </v>
      </c>
      <c r="G130" s="339"/>
      <c r="H130"/>
      <c r="I130" s="156">
        <v>54</v>
      </c>
      <c r="J130" s="157">
        <f>GI!$H$55</f>
        <v>0</v>
      </c>
      <c r="K130" s="235"/>
      <c r="L130" s="235"/>
      <c r="M130" s="168"/>
      <c r="N130" s="338" t="str">
        <f>IF(M130&gt;100,"SKURRR~!!", IF(I130&gt;GI!$M$2," ", IF($L$6="-", " ", IF(ISBLANK(M130),"FALSE",""))))</f>
        <v xml:space="preserve"> </v>
      </c>
      <c r="O130" s="339"/>
      <c r="P130"/>
      <c r="Q130"/>
      <c r="R130" s="131">
        <f t="shared" si="109"/>
        <v>0</v>
      </c>
      <c r="S130" s="125">
        <f t="shared" si="110"/>
        <v>0</v>
      </c>
      <c r="T130" s="126">
        <f t="shared" si="112"/>
        <v>0</v>
      </c>
      <c r="U130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</row>
    <row r="131" spans="1:152" s="11" customFormat="1" ht="38.25" customHeight="1">
      <c r="A131" s="156">
        <v>55</v>
      </c>
      <c r="B131" s="157">
        <f>GI!$H$56</f>
        <v>0</v>
      </c>
      <c r="C131" s="235"/>
      <c r="D131" s="235"/>
      <c r="E131" s="168"/>
      <c r="F131" s="338" t="str">
        <f>IF(E131&gt;100,"SKURRR~!!", IF(A131&gt;GI!$M$2," ", IF($D$6="-", " ", IF(ISBLANK(E131),"FALSE",""))))</f>
        <v xml:space="preserve"> </v>
      </c>
      <c r="G131" s="339"/>
      <c r="H131"/>
      <c r="I131" s="156">
        <v>55</v>
      </c>
      <c r="J131" s="157">
        <f>GI!$H$56</f>
        <v>0</v>
      </c>
      <c r="K131" s="235"/>
      <c r="L131" s="235"/>
      <c r="M131" s="168"/>
      <c r="N131" s="338" t="str">
        <f>IF(M131&gt;100,"SKURRR~!!", IF(I131&gt;GI!$M$2," ", IF($L$6="-", " ", IF(ISBLANK(M131),"FALSE",""))))</f>
        <v xml:space="preserve"> </v>
      </c>
      <c r="O131" s="339"/>
      <c r="P131"/>
      <c r="Q131"/>
      <c r="R131" s="131">
        <f t="shared" si="109"/>
        <v>0</v>
      </c>
      <c r="S131" s="125">
        <f t="shared" si="110"/>
        <v>0</v>
      </c>
      <c r="T131" s="126">
        <f t="shared" si="112"/>
        <v>0</v>
      </c>
      <c r="U131"/>
      <c r="V131" s="121"/>
      <c r="W131" s="121"/>
      <c r="X131" s="121"/>
      <c r="Y131" s="121"/>
      <c r="Z131" s="121"/>
      <c r="AA131" s="121"/>
      <c r="AB131" s="121"/>
      <c r="AC131" s="121"/>
      <c r="AD131" s="386"/>
      <c r="AE131" s="385" t="str">
        <f>GI!$E$25</f>
        <v xml:space="preserve">Biniam Desta </v>
      </c>
      <c r="AF131" s="385"/>
      <c r="AG131" s="384" t="str">
        <f>GI!$B$65 &amp; ":"</f>
        <v>Signature:</v>
      </c>
      <c r="AH131" s="384"/>
      <c r="AI131" s="383"/>
      <c r="AJ131" s="383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</row>
    <row r="132" spans="1:152" s="11" customFormat="1" ht="45.75" customHeight="1">
      <c r="A132" s="343" t="s">
        <v>137</v>
      </c>
      <c r="B132" s="343"/>
      <c r="C132" s="343"/>
      <c r="D132" s="347">
        <f>GI!$C$8</f>
        <v>0</v>
      </c>
      <c r="E132" s="347"/>
      <c r="F132"/>
      <c r="G132"/>
      <c r="H132"/>
      <c r="I132" s="343" t="s">
        <v>137</v>
      </c>
      <c r="J132" s="343"/>
      <c r="K132" s="343"/>
      <c r="L132" s="347">
        <f>GI!$C$8</f>
        <v>0</v>
      </c>
      <c r="M132" s="347"/>
      <c r="N132"/>
      <c r="O132"/>
      <c r="P132"/>
      <c r="Q132"/>
      <c r="R132" s="130"/>
      <c r="S132"/>
      <c r="T132"/>
      <c r="U132"/>
      <c r="V132" s="121"/>
      <c r="W132" s="121"/>
      <c r="X132" s="121"/>
      <c r="Y132" s="121"/>
      <c r="Z132" s="121"/>
      <c r="AA132" s="121"/>
      <c r="AB132" s="121"/>
      <c r="AC132" s="121"/>
      <c r="AD132" s="206"/>
      <c r="AE132" s="207"/>
      <c r="AF132" s="207"/>
      <c r="AG132" s="208"/>
      <c r="AH132" s="208"/>
      <c r="AI132" s="209"/>
      <c r="AJ132" s="209"/>
      <c r="AK132" s="333" t="s">
        <v>115</v>
      </c>
      <c r="AL132" s="335" t="str">
        <f>CONCATENATE(GI!$D$1, " GRADE ", GI!$A$3,GI!$C$3," ", GI!$B$56)</f>
        <v>SHEBA ACADEMY GRADE 11D SEMESTER-I AVERAGE STATISTICS</v>
      </c>
      <c r="AM132" s="335"/>
      <c r="AN132" s="335"/>
      <c r="AO132" s="335"/>
      <c r="AP132" s="335"/>
      <c r="AQ132" s="335"/>
      <c r="AR132" s="335"/>
      <c r="AS132" s="335"/>
      <c r="AT132" s="335"/>
      <c r="AU132" s="335"/>
      <c r="AV132" s="335"/>
      <c r="AW132" s="335"/>
      <c r="AX132" s="335"/>
      <c r="AY132" s="335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</row>
    <row r="133" spans="1:152" s="11" customFormat="1" ht="38.25" customHeight="1">
      <c r="A133" s="343" t="str">
        <f>GI!$D$23 &amp;":"</f>
        <v>Academic Director's Name:</v>
      </c>
      <c r="B133" s="343"/>
      <c r="C133" s="343"/>
      <c r="D133" s="344" t="str">
        <f>GI!$D$25</f>
        <v>Mr. Brhane Yohanes</v>
      </c>
      <c r="E133" s="344"/>
      <c r="F133"/>
      <c r="G133"/>
      <c r="H133"/>
      <c r="I133" s="343" t="str">
        <f>GI!$D$23 &amp;":"</f>
        <v>Academic Director's Name:</v>
      </c>
      <c r="J133" s="343"/>
      <c r="K133" s="343"/>
      <c r="L133" s="344" t="str">
        <f>GI!$D$25</f>
        <v>Mr. Brhane Yohanes</v>
      </c>
      <c r="M133" s="344"/>
      <c r="N133"/>
      <c r="O133"/>
      <c r="P133"/>
      <c r="Q133"/>
      <c r="R133" s="130"/>
      <c r="S133"/>
      <c r="T133"/>
      <c r="U133"/>
      <c r="V133" s="121"/>
      <c r="W133" s="121"/>
      <c r="X133" s="121"/>
      <c r="Y133" s="121"/>
      <c r="Z133" s="121"/>
      <c r="AA133" s="121"/>
      <c r="AB133" s="121"/>
      <c r="AC133" s="121"/>
      <c r="AD133" s="206"/>
      <c r="AE133" s="207"/>
      <c r="AF133" s="207"/>
      <c r="AG133" s="208"/>
      <c r="AH133" s="208"/>
      <c r="AI133" s="209"/>
      <c r="AJ133" s="209"/>
      <c r="AK133" s="334"/>
      <c r="AL133" s="335"/>
      <c r="AM133" s="335"/>
      <c r="AN133" s="335"/>
      <c r="AO133" s="335"/>
      <c r="AP133" s="335"/>
      <c r="AQ133" s="335"/>
      <c r="AR133" s="335"/>
      <c r="AS133" s="335"/>
      <c r="AT133" s="335"/>
      <c r="AU133" s="335"/>
      <c r="AV133" s="335"/>
      <c r="AW133" s="335"/>
      <c r="AX133" s="335"/>
      <c r="AY133" s="335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</row>
    <row r="134" spans="1:152" s="11" customFormat="1" ht="38.25" customHeight="1">
      <c r="A134" s="130"/>
      <c r="B134" s="130"/>
      <c r="C134" s="130"/>
      <c r="D134" s="130"/>
      <c r="E134" s="130"/>
      <c r="F134"/>
      <c r="G134"/>
      <c r="H134"/>
      <c r="I134" s="130"/>
      <c r="J134" s="130"/>
      <c r="K134" s="130"/>
      <c r="L134" s="130"/>
      <c r="M134" s="130"/>
      <c r="N134"/>
      <c r="O134"/>
      <c r="P134"/>
      <c r="Q134"/>
      <c r="R134" s="130"/>
      <c r="S134"/>
      <c r="T134"/>
      <c r="U134"/>
      <c r="V134" s="121"/>
      <c r="W134" s="121"/>
      <c r="X134" s="121"/>
      <c r="Y134" s="121"/>
      <c r="Z134" s="121"/>
      <c r="AA134" s="121"/>
      <c r="AB134" s="121"/>
      <c r="AC134" s="121"/>
      <c r="AD134" s="206"/>
      <c r="AE134" s="207"/>
      <c r="AF134" s="207"/>
      <c r="AG134" s="208"/>
      <c r="AH134" s="208"/>
      <c r="AI134" s="209"/>
      <c r="AJ134" s="209"/>
      <c r="AK134" s="333" t="s">
        <v>114</v>
      </c>
      <c r="AL134" s="176"/>
      <c r="AM134" s="176"/>
      <c r="AN134" s="176"/>
      <c r="AO134" s="176"/>
      <c r="AP134" s="176"/>
      <c r="AQ134" s="176"/>
      <c r="AR134" s="176"/>
      <c r="AS134" s="176"/>
      <c r="AT134" s="179" t="s">
        <v>154</v>
      </c>
      <c r="AU134" s="180">
        <f>COUNTIFS(_SEMESTER_1_SEX, "M")</f>
        <v>26</v>
      </c>
      <c r="AV134" s="179" t="s">
        <v>155</v>
      </c>
      <c r="AW134" s="180">
        <f>COUNTIFS(_SEMESTER_1_SEX, "F")</f>
        <v>17</v>
      </c>
      <c r="AX134" s="179" t="s">
        <v>156</v>
      </c>
      <c r="AY134" s="180">
        <f>SUM(AU134,AW134)</f>
        <v>43</v>
      </c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</row>
    <row r="135" spans="1:152" s="11" customFormat="1" ht="38.25" customHeight="1">
      <c r="A135" s="348" t="str">
        <f>GI!$D$1</f>
        <v>SHEBA ACADEMY</v>
      </c>
      <c r="B135" s="349"/>
      <c r="C135" s="349"/>
      <c r="D135" s="349"/>
      <c r="E135" s="350"/>
      <c r="F135"/>
      <c r="G135"/>
      <c r="H135"/>
      <c r="I135" s="348" t="str">
        <f>GI!$D$1</f>
        <v>SHEBA ACADEMY</v>
      </c>
      <c r="J135" s="349"/>
      <c r="K135" s="349"/>
      <c r="L135" s="349"/>
      <c r="M135" s="350"/>
      <c r="N135"/>
      <c r="O135"/>
      <c r="P135"/>
      <c r="Q135"/>
      <c r="R135" s="130"/>
      <c r="S135"/>
      <c r="T135"/>
      <c r="U135"/>
      <c r="V135" s="121"/>
      <c r="W135" s="121"/>
      <c r="X135" s="121"/>
      <c r="Y135" s="121"/>
      <c r="Z135" s="121"/>
      <c r="AA135" s="121"/>
      <c r="AB135" s="121"/>
      <c r="AC135" s="121"/>
      <c r="AD135" s="206"/>
      <c r="AE135" s="207"/>
      <c r="AF135" s="207"/>
      <c r="AG135" s="208"/>
      <c r="AH135" s="208"/>
      <c r="AI135" s="209"/>
      <c r="AJ135" s="209"/>
      <c r="AK135" s="334"/>
      <c r="AL135" s="336" t="s">
        <v>126</v>
      </c>
      <c r="AM135" s="336" t="str">
        <f>$BA$6 &amp;" " &amp; $BC$6</f>
        <v>&gt;=1 &lt;55</v>
      </c>
      <c r="AN135" s="336"/>
      <c r="AO135" s="336"/>
      <c r="AP135" s="336" t="str">
        <f>$BA$7 &amp;" " &amp; $BC$7</f>
        <v>&gt;=55 &lt;75</v>
      </c>
      <c r="AQ135" s="336"/>
      <c r="AR135" s="336"/>
      <c r="AS135" s="336" t="str">
        <f>$BA$8 &amp;" " &amp; $BC$8</f>
        <v>&gt;=75 &lt;85</v>
      </c>
      <c r="AT135" s="336"/>
      <c r="AU135" s="336"/>
      <c r="AV135" s="336" t="str">
        <f>$BA$9 &amp;" " &amp; $BC$9</f>
        <v>&gt;=85 &lt;=100</v>
      </c>
      <c r="AW135" s="336"/>
      <c r="AX135" s="336"/>
      <c r="AY135" s="336" t="s">
        <v>118</v>
      </c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</row>
    <row r="136" spans="1:152" s="11" customFormat="1" ht="38.25" customHeight="1">
      <c r="A136" s="351"/>
      <c r="B136" s="352"/>
      <c r="C136" s="352"/>
      <c r="D136" s="352"/>
      <c r="E136" s="353"/>
      <c r="F136"/>
      <c r="G136"/>
      <c r="H136"/>
      <c r="I136" s="351"/>
      <c r="J136" s="352"/>
      <c r="K136" s="352"/>
      <c r="L136" s="352"/>
      <c r="M136" s="353"/>
      <c r="N136"/>
      <c r="O136"/>
      <c r="P136"/>
      <c r="Q136"/>
      <c r="R136" s="130"/>
      <c r="S136"/>
      <c r="T136"/>
      <c r="U136"/>
      <c r="V136" s="121"/>
      <c r="W136" s="121"/>
      <c r="X136" s="121"/>
      <c r="Y136" s="121"/>
      <c r="Z136" s="121"/>
      <c r="AA136" s="121"/>
      <c r="AB136" s="121"/>
      <c r="AC136" s="121"/>
      <c r="AD136" s="206"/>
      <c r="AE136" s="207"/>
      <c r="AF136" s="207"/>
      <c r="AG136" s="208"/>
      <c r="AH136" s="208"/>
      <c r="AI136" s="209"/>
      <c r="AJ136" s="209"/>
      <c r="AK136"/>
      <c r="AL136" s="336"/>
      <c r="AM136" s="177" t="s">
        <v>64</v>
      </c>
      <c r="AN136" s="177" t="s">
        <v>7</v>
      </c>
      <c r="AO136" s="177" t="s">
        <v>75</v>
      </c>
      <c r="AP136" s="177" t="s">
        <v>64</v>
      </c>
      <c r="AQ136" s="177" t="s">
        <v>7</v>
      </c>
      <c r="AR136" s="177" t="s">
        <v>75</v>
      </c>
      <c r="AS136" s="177" t="s">
        <v>64</v>
      </c>
      <c r="AT136" s="177" t="s">
        <v>7</v>
      </c>
      <c r="AU136" s="177" t="s">
        <v>75</v>
      </c>
      <c r="AV136" s="177" t="s">
        <v>64</v>
      </c>
      <c r="AW136" s="177" t="s">
        <v>7</v>
      </c>
      <c r="AX136" s="177" t="s">
        <v>75</v>
      </c>
      <c r="AY136" s="3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</row>
    <row r="137" spans="1:152" s="11" customFormat="1" ht="38.25" customHeight="1">
      <c r="A137" s="354" t="str">
        <f>$A$3</f>
        <v>3rd Cycle &amp; General Secondary School</v>
      </c>
      <c r="B137" s="355"/>
      <c r="C137" s="355"/>
      <c r="D137" s="355"/>
      <c r="E137" s="356"/>
      <c r="F137"/>
      <c r="G137"/>
      <c r="H137"/>
      <c r="I137" s="354" t="str">
        <f>$A$3</f>
        <v>3rd Cycle &amp; General Secondary School</v>
      </c>
      <c r="J137" s="355"/>
      <c r="K137" s="355"/>
      <c r="L137" s="355"/>
      <c r="M137" s="356"/>
      <c r="N137"/>
      <c r="O137"/>
      <c r="P137"/>
      <c r="Q137"/>
      <c r="R137" s="130"/>
      <c r="S137"/>
      <c r="T137"/>
      <c r="U137"/>
      <c r="V137" s="121"/>
      <c r="W137" s="121"/>
      <c r="X137" s="121"/>
      <c r="Y137" s="121"/>
      <c r="Z137" s="121"/>
      <c r="AA137" s="121"/>
      <c r="AB137" s="121"/>
      <c r="AC137" s="121"/>
      <c r="AD137" s="386"/>
      <c r="AE137" s="385" t="str">
        <f>GI!$D$25</f>
        <v>Mr. Brhane Yohanes</v>
      </c>
      <c r="AF137" s="385"/>
      <c r="AG137" s="384" t="str">
        <f>GI!$B$65 &amp; ":"</f>
        <v>Signature:</v>
      </c>
      <c r="AH137" s="384"/>
      <c r="AI137" s="383"/>
      <c r="AJ137" s="383"/>
      <c r="AK137"/>
      <c r="AL137" s="132" t="str">
        <f>UPPER(GI!$B$7)</f>
        <v>ENGLISH</v>
      </c>
      <c r="AM137" s="132">
        <f>COUNTIFS(_SEMESTER_1_COL_1, $BA$6, _SEMESTER_1_COL_1, $BC$6, _SEMESTER_1_SEX, "M")</f>
        <v>26</v>
      </c>
      <c r="AN137" s="132">
        <f>COUNTIFS(_SEMESTER_1_COL_1, $BA$6, _SEMESTER_1_COL_1, $BC$6, _SEMESTER_1_SEX, "F")</f>
        <v>17</v>
      </c>
      <c r="AO137" s="132">
        <f>SUM(AM137:AN137)</f>
        <v>43</v>
      </c>
      <c r="AP137" s="132">
        <f>COUNTIFS(_SEMESTER_1_COL_1, $BA$7, _SEMESTER_1_COL_1, $BC$7, _SEMESTER_1_SEX, "M")</f>
        <v>0</v>
      </c>
      <c r="AQ137" s="132">
        <f>COUNTIFS(_SEMESTER_1_COL_1, $BA$7, _SEMESTER_1_COL_1, $BC$7, _SEMESTER_1_SEX, "F")</f>
        <v>0</v>
      </c>
      <c r="AR137" s="132">
        <f>SUM(AP137:AQ137)</f>
        <v>0</v>
      </c>
      <c r="AS137" s="132">
        <f>COUNTIFS(_SEMESTER_1_COL_1, $BA$8, _SEMESTER_1_COL_1, $BC$8, _SEMESTER_1_SEX, "M")</f>
        <v>0</v>
      </c>
      <c r="AT137" s="132">
        <f>COUNTIFS(_SEMESTER_1_COL_1, $BA$8, _SEMESTER_1_COL_1, $BC$8, _SEMESTER_1_SEX, "F")</f>
        <v>0</v>
      </c>
      <c r="AU137" s="132">
        <f>SUM(AS137:AT137)</f>
        <v>0</v>
      </c>
      <c r="AV137" s="132">
        <f>COUNTIFS(_SEMESTER_1_COL_1, $BA$9, _SEMESTER_1_COL_1, $BC$9, _SEMESTER_1_SEX, "M")</f>
        <v>0</v>
      </c>
      <c r="AW137" s="132">
        <f>COUNTIFS(_SEMESTER_1_COL_1, $BA$9, _SEMESTER_1_COL_1, $BC$9, _SEMESTER_1_SEX, "F")</f>
        <v>0</v>
      </c>
      <c r="AX137" s="132">
        <f>SUM(AV137:AW137)</f>
        <v>0</v>
      </c>
      <c r="AY137" s="132">
        <f>SUM(AO137,AR137,AU137,AX137)</f>
        <v>43</v>
      </c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</row>
    <row r="138" spans="1:152" s="12" customFormat="1" ht="38.25" customHeight="1">
      <c r="A138" s="357" t="str">
        <f>$A$4</f>
        <v>Mark Transfer Sheet</v>
      </c>
      <c r="B138" s="358"/>
      <c r="C138" s="358"/>
      <c r="D138" s="358"/>
      <c r="E138" s="359"/>
      <c r="F138"/>
      <c r="G138"/>
      <c r="H138"/>
      <c r="I138" s="357" t="str">
        <f>$A$4</f>
        <v>Mark Transfer Sheet</v>
      </c>
      <c r="J138" s="358"/>
      <c r="K138" s="358"/>
      <c r="L138" s="358"/>
      <c r="M138" s="359"/>
      <c r="N138"/>
      <c r="O138"/>
      <c r="P138"/>
      <c r="Q138"/>
      <c r="R138" s="130"/>
      <c r="S138"/>
      <c r="T138"/>
      <c r="U138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39"/>
      <c r="AH138" s="139"/>
      <c r="AI138" s="139"/>
      <c r="AJ138" s="139"/>
      <c r="AK138"/>
      <c r="AL138" s="178" t="s">
        <v>157</v>
      </c>
      <c r="AM138" s="181">
        <f>AM137*100/$AU$134</f>
        <v>100</v>
      </c>
      <c r="AN138" s="181">
        <f>AN137*100/$AW$134</f>
        <v>100</v>
      </c>
      <c r="AO138" s="181">
        <f>AO137*100/$AY$134</f>
        <v>100</v>
      </c>
      <c r="AP138" s="181">
        <f>AP137*100/$AU$134</f>
        <v>0</v>
      </c>
      <c r="AQ138" s="181">
        <f>AQ137*100/$AW$134</f>
        <v>0</v>
      </c>
      <c r="AR138" s="181">
        <f>AR137*100/$AY$134</f>
        <v>0</v>
      </c>
      <c r="AS138" s="181">
        <f>AS137*100/$AU$134</f>
        <v>0</v>
      </c>
      <c r="AT138" s="181">
        <f>AT137*100/$AW$134</f>
        <v>0</v>
      </c>
      <c r="AU138" s="181">
        <f>AU137*100/$AY$134</f>
        <v>0</v>
      </c>
      <c r="AV138" s="181">
        <f>AV137*100/$AU$134</f>
        <v>0</v>
      </c>
      <c r="AW138" s="181">
        <f>AW137*100/$AW$134</f>
        <v>0</v>
      </c>
      <c r="AX138" s="181">
        <f>AX137*100/$AY$134</f>
        <v>0</v>
      </c>
      <c r="AY138" s="129">
        <f>SUM(AO138,AR138,AU138,AX138)</f>
        <v>100</v>
      </c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</row>
    <row r="139" spans="1:152" s="12" customFormat="1" ht="38.25" customHeight="1">
      <c r="A139" s="360">
        <v>3</v>
      </c>
      <c r="B139" s="147"/>
      <c r="C139" s="148" t="s">
        <v>71</v>
      </c>
      <c r="D139" s="362" t="str">
        <f>GI!$A$3&amp;" "&amp;GI!$C$3</f>
        <v>11 D</v>
      </c>
      <c r="E139" s="363"/>
      <c r="F139" s="340" t="s">
        <v>114</v>
      </c>
      <c r="G139" s="341" t="s">
        <v>115</v>
      </c>
      <c r="H139"/>
      <c r="I139" s="360">
        <v>3</v>
      </c>
      <c r="J139" s="147"/>
      <c r="K139" s="148" t="s">
        <v>71</v>
      </c>
      <c r="L139" s="362" t="str">
        <f>GI!$A$3&amp;" "&amp;GI!$C$3</f>
        <v>11 D</v>
      </c>
      <c r="M139" s="363"/>
      <c r="N139" s="340" t="s">
        <v>114</v>
      </c>
      <c r="O139" s="341" t="s">
        <v>115</v>
      </c>
      <c r="P139"/>
      <c r="Q139"/>
      <c r="R139" s="130"/>
      <c r="S139"/>
      <c r="T139"/>
      <c r="U139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/>
      <c r="AH139"/>
      <c r="AI139"/>
      <c r="AJ139"/>
      <c r="AK139"/>
      <c r="AL139" s="132" t="str">
        <f>UPPER(GI!$B$8)</f>
        <v>-</v>
      </c>
      <c r="AM139" s="132"/>
      <c r="AN139" s="132"/>
      <c r="AO139" s="132"/>
      <c r="AP139" s="132"/>
      <c r="AQ139" s="132"/>
      <c r="AR139" s="132"/>
      <c r="AS139" s="132"/>
      <c r="AT139" s="132"/>
      <c r="AU139" s="132"/>
      <c r="AV139" s="132"/>
      <c r="AW139" s="132"/>
      <c r="AX139" s="132"/>
      <c r="AY139" s="132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</row>
    <row r="140" spans="1:152" s="12" customFormat="1" ht="38.25" customHeight="1">
      <c r="A140" s="361"/>
      <c r="B140" s="147"/>
      <c r="C140" s="149" t="s">
        <v>113</v>
      </c>
      <c r="D140" s="364" t="str">
        <f>UPPER(GI!$B$9)</f>
        <v>MATHEMATICS</v>
      </c>
      <c r="E140" s="365"/>
      <c r="F140" s="340"/>
      <c r="G140" s="341"/>
      <c r="H140"/>
      <c r="I140" s="361"/>
      <c r="J140" s="147"/>
      <c r="K140" s="149" t="s">
        <v>113</v>
      </c>
      <c r="L140" s="364" t="str">
        <f>UPPER(GI!$B$9)</f>
        <v>MATHEMATICS</v>
      </c>
      <c r="M140" s="365"/>
      <c r="N140" s="340"/>
      <c r="O140" s="341"/>
      <c r="P140"/>
      <c r="Q140"/>
      <c r="R140" s="130"/>
      <c r="S140"/>
      <c r="T140"/>
      <c r="U140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/>
      <c r="AH140"/>
      <c r="AI140"/>
      <c r="AJ140"/>
      <c r="AK140"/>
      <c r="AL140" s="178" t="s">
        <v>157</v>
      </c>
      <c r="AM140" s="181"/>
      <c r="AN140" s="181"/>
      <c r="AO140" s="181"/>
      <c r="AP140" s="181"/>
      <c r="AQ140" s="181"/>
      <c r="AR140" s="181"/>
      <c r="AS140" s="181"/>
      <c r="AT140" s="181"/>
      <c r="AU140" s="181"/>
      <c r="AV140" s="181"/>
      <c r="AW140" s="181"/>
      <c r="AX140" s="181"/>
      <c r="AY140" s="129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</row>
    <row r="141" spans="1:152" s="12" customFormat="1" ht="38.25" customHeight="1">
      <c r="A141" s="130"/>
      <c r="B141" s="150" t="str">
        <f>GI!$A$34&amp; ":"</f>
        <v>Academic Year:</v>
      </c>
      <c r="C141" s="151" t="str">
        <f>GI!$C$34</f>
        <v>2025/26 G.C</v>
      </c>
      <c r="D141" s="366" t="s">
        <v>178</v>
      </c>
      <c r="E141" s="367"/>
      <c r="F141" s="340"/>
      <c r="G141" s="341"/>
      <c r="H141"/>
      <c r="I141" s="130"/>
      <c r="J141" s="150" t="str">
        <f>GI!$A$34&amp; ":"</f>
        <v>Academic Year:</v>
      </c>
      <c r="K141" s="151" t="str">
        <f>GI!$C$34</f>
        <v>2025/26 G.C</v>
      </c>
      <c r="L141" s="366" t="s">
        <v>179</v>
      </c>
      <c r="M141" s="367"/>
      <c r="N141" s="340"/>
      <c r="O141" s="341"/>
      <c r="P141"/>
      <c r="Q141"/>
      <c r="R141" s="130"/>
      <c r="S141"/>
      <c r="T141"/>
      <c r="U14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/>
      <c r="AH141"/>
      <c r="AI141"/>
      <c r="AJ141"/>
      <c r="AK141"/>
      <c r="AL141" s="132" t="str">
        <f>UPPER(GI!$B$9)</f>
        <v>MATHEMATICS</v>
      </c>
      <c r="AM141" s="132">
        <f>COUNTIFS(_SEMESTER_1_COL_3, $BA$6, _SEMESTER_1_COL_3, $BC$6, _SEMESTER_1_SEX, "M")</f>
        <v>26</v>
      </c>
      <c r="AN141" s="132">
        <f>COUNTIFS(_SEMESTER_1_COL_3, $BA$6, _SEMESTER_1_COL_3, $BC$6, _SEMESTER_1_SEX, "F")</f>
        <v>17</v>
      </c>
      <c r="AO141" s="132">
        <f>SUM(AM141:AN141)</f>
        <v>43</v>
      </c>
      <c r="AP141" s="132">
        <f>COUNTIFS(_SEMESTER_1_COL_3, $BA$7, _SEMESTER_1_COL_3, $BC$7, _SEMESTER_1_SEX, "M")</f>
        <v>0</v>
      </c>
      <c r="AQ141" s="132">
        <f>COUNTIFS(_SEMESTER_1_COL_3, $BA$7, _SEMESTER_1_COL_3, $BC$7, _SEMESTER_1_SEX, "F")</f>
        <v>0</v>
      </c>
      <c r="AR141" s="132">
        <f>SUM(AP141:AQ141)</f>
        <v>0</v>
      </c>
      <c r="AS141" s="132">
        <f>COUNTIFS(_SEMESTER_1_COL_3, $BA$8, _SEMESTER_1_COL_3, $BC$8, _SEMESTER_1_SEX, "M")</f>
        <v>0</v>
      </c>
      <c r="AT141" s="132">
        <f>COUNTIFS(_SEMESTER_1_COL_3, $BA$8, _SEMESTER_1_COL_3, $BC$8, _SEMESTER_1_SEX, "F")</f>
        <v>0</v>
      </c>
      <c r="AU141" s="132">
        <f>SUM(AS141:AT141)</f>
        <v>0</v>
      </c>
      <c r="AV141" s="132">
        <f>COUNTIFS(_SEMESTER_1_COL_3, $BA$9, _SEMESTER_1_COL_3, $BC$9, _SEMESTER_1_SEX, "M")</f>
        <v>0</v>
      </c>
      <c r="AW141" s="132">
        <f>COUNTIFS(_SEMESTER_1_COL_3, $BA$9, _SEMESTER_1_COL_3, $BC$9, _SEMESTER_1_SEX, "F")</f>
        <v>0</v>
      </c>
      <c r="AX141" s="132">
        <f>SUM(AV141:AW141)</f>
        <v>0</v>
      </c>
      <c r="AY141" s="132">
        <f t="shared" ref="AY141" si="113">SUM(AO141,AR141,AU141,AX141)</f>
        <v>43</v>
      </c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</row>
    <row r="142" spans="1:152" s="12" customFormat="1" ht="38.25" customHeight="1">
      <c r="A142" s="368" t="s">
        <v>69</v>
      </c>
      <c r="B142" s="368" t="str">
        <f>GI!$H$1</f>
        <v>Students' Names</v>
      </c>
      <c r="C142" s="370" t="s">
        <v>70</v>
      </c>
      <c r="D142" s="371"/>
      <c r="E142" s="372"/>
      <c r="F142"/>
      <c r="G142"/>
      <c r="H142"/>
      <c r="I142" s="368" t="s">
        <v>69</v>
      </c>
      <c r="J142" s="368" t="str">
        <f>GI!$H$1</f>
        <v>Students' Names</v>
      </c>
      <c r="K142" s="370" t="s">
        <v>70</v>
      </c>
      <c r="L142" s="371"/>
      <c r="M142" s="372"/>
      <c r="N142"/>
      <c r="O142"/>
      <c r="P142"/>
      <c r="Q142"/>
      <c r="R142" s="130"/>
      <c r="S142"/>
      <c r="T142"/>
      <c r="U142"/>
      <c r="V142" s="335" t="str">
        <f>CONCATENATE(GI!$A$3, " ", GI!$C$3)</f>
        <v>11 D</v>
      </c>
      <c r="W142" s="335"/>
      <c r="X142" s="373" t="str">
        <f>GI!$A$38</f>
        <v>SHEBA ACADEMY 2025/26 G.C ACADEMEC YEAR</v>
      </c>
      <c r="Y142" s="374"/>
      <c r="Z142" s="374"/>
      <c r="AA142" s="374"/>
      <c r="AB142" s="374"/>
      <c r="AC142" s="374"/>
      <c r="AD142" s="374"/>
      <c r="AE142" s="374"/>
      <c r="AF142" s="374"/>
      <c r="AG142" s="374"/>
      <c r="AH142" s="374"/>
      <c r="AI142" s="374"/>
      <c r="AJ142" s="375"/>
      <c r="AK142"/>
      <c r="AL142" s="178" t="s">
        <v>157</v>
      </c>
      <c r="AM142" s="181">
        <f>AM141*100/$AU$134</f>
        <v>100</v>
      </c>
      <c r="AN142" s="181">
        <f>AN141*100/$AW$134</f>
        <v>100</v>
      </c>
      <c r="AO142" s="181">
        <f>AO141*100/$AY$134</f>
        <v>100</v>
      </c>
      <c r="AP142" s="181">
        <f>AP141*100/$AU$134</f>
        <v>0</v>
      </c>
      <c r="AQ142" s="181">
        <f>AQ141*100/$AW$134</f>
        <v>0</v>
      </c>
      <c r="AR142" s="181">
        <f>AR141*100/$AY$134</f>
        <v>0</v>
      </c>
      <c r="AS142" s="181">
        <f>AS141*100/$AU$134</f>
        <v>0</v>
      </c>
      <c r="AT142" s="181">
        <f>AT141*100/$AW$134</f>
        <v>0</v>
      </c>
      <c r="AU142" s="181">
        <f>AU141*100/$AY$134</f>
        <v>0</v>
      </c>
      <c r="AV142" s="181">
        <f>AV141*100/$AU$134</f>
        <v>0</v>
      </c>
      <c r="AW142" s="181">
        <f>AW141*100/$AW$134</f>
        <v>0</v>
      </c>
      <c r="AX142" s="181">
        <f>AX141*100/$AY$134</f>
        <v>0</v>
      </c>
      <c r="AY142" s="129">
        <f>SUM(AO142,AR142,AU142,AX142)</f>
        <v>100</v>
      </c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</row>
    <row r="143" spans="1:152" s="12" customFormat="1" ht="38.25" customHeight="1">
      <c r="A143" s="369"/>
      <c r="B143" s="369"/>
      <c r="C143" s="152">
        <v>0.4</v>
      </c>
      <c r="D143" s="152">
        <v>0.6</v>
      </c>
      <c r="E143" s="153">
        <v>1</v>
      </c>
      <c r="F143"/>
      <c r="G143"/>
      <c r="H143"/>
      <c r="I143" s="369"/>
      <c r="J143" s="369"/>
      <c r="K143" s="152">
        <v>0.4</v>
      </c>
      <c r="L143" s="152">
        <v>0.6</v>
      </c>
      <c r="M143" s="153">
        <f>SUM(K143:L143)</f>
        <v>1</v>
      </c>
      <c r="N143"/>
      <c r="O143"/>
      <c r="P143"/>
      <c r="Q143"/>
      <c r="R143" s="122" t="str">
        <f>$D$7</f>
        <v>1st SEMESTER</v>
      </c>
      <c r="S143" s="123" t="str">
        <f>$L$7</f>
        <v>2nd SEMESTER</v>
      </c>
      <c r="T143" s="124" t="s">
        <v>117</v>
      </c>
      <c r="U143"/>
      <c r="V143" s="335"/>
      <c r="W143" s="335"/>
      <c r="X143" s="376"/>
      <c r="Y143" s="377"/>
      <c r="Z143" s="377"/>
      <c r="AA143" s="377"/>
      <c r="AB143" s="377"/>
      <c r="AC143" s="377"/>
      <c r="AD143" s="377"/>
      <c r="AE143" s="377"/>
      <c r="AF143" s="377"/>
      <c r="AG143" s="377"/>
      <c r="AH143" s="377"/>
      <c r="AI143" s="377"/>
      <c r="AJ143" s="378"/>
      <c r="AK143"/>
      <c r="AL143" s="132" t="str">
        <f>UPPER(GI!$B$10)</f>
        <v>-</v>
      </c>
      <c r="AM143" s="132"/>
      <c r="AN143" s="132"/>
      <c r="AO143" s="132"/>
      <c r="AP143" s="132"/>
      <c r="AQ143" s="132"/>
      <c r="AR143" s="132"/>
      <c r="AS143" s="132"/>
      <c r="AT143" s="132"/>
      <c r="AU143" s="132"/>
      <c r="AV143" s="132"/>
      <c r="AW143" s="132"/>
      <c r="AX143" s="132"/>
      <c r="AY143" s="132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</row>
    <row r="144" spans="1:152" s="12" customFormat="1" ht="38.25" customHeight="1">
      <c r="A144" s="154">
        <v>1</v>
      </c>
      <c r="B144" s="155" t="str">
        <f>GI!$H$2</f>
        <v xml:space="preserve">Amanuel Hagos Tesfay </v>
      </c>
      <c r="C144" s="235"/>
      <c r="D144" s="235"/>
      <c r="E144" s="168">
        <v>57</v>
      </c>
      <c r="F144" s="338" t="str">
        <f>IF(E144&gt;100,"SKURRR~!!", IF(A144&gt;GI!$M$2," ", IF($D$140="-", " ", IF(ISBLANK(E144),"FALSE",""))))</f>
        <v/>
      </c>
      <c r="G144" s="339"/>
      <c r="H144"/>
      <c r="I144" s="154">
        <v>1</v>
      </c>
      <c r="J144" s="155" t="str">
        <f>GI!$H$2</f>
        <v xml:space="preserve">Amanuel Hagos Tesfay </v>
      </c>
      <c r="K144" s="235"/>
      <c r="L144" s="235"/>
      <c r="M144" s="168"/>
      <c r="N144" s="338" t="str">
        <f>IF(M144&gt;100,"SKURRR~!!", IF(I144&gt;GI!$M$2," ", IF($L$140="-", " ", IF(ISBLANK(M144),"FALSE",""))))</f>
        <v>FALSE</v>
      </c>
      <c r="O144" s="339"/>
      <c r="P144"/>
      <c r="Q144"/>
      <c r="R144" s="131">
        <f t="shared" ref="R144:R175" si="114">E144</f>
        <v>57</v>
      </c>
      <c r="S144" s="125">
        <f t="shared" ref="S144:S175" si="115">M144</f>
        <v>0</v>
      </c>
      <c r="T144" s="126">
        <f>AVERAGE(R144:S144)</f>
        <v>28.5</v>
      </c>
      <c r="U144"/>
      <c r="V144" s="335"/>
      <c r="W144" s="335"/>
      <c r="X144" s="376" t="str">
        <f>GI!$A$41</f>
        <v>YEARLY  AVERAGE ROSTER</v>
      </c>
      <c r="Y144" s="377"/>
      <c r="Z144" s="377"/>
      <c r="AA144" s="377"/>
      <c r="AB144" s="377"/>
      <c r="AC144" s="377"/>
      <c r="AD144" s="377"/>
      <c r="AE144" s="377"/>
      <c r="AF144" s="377"/>
      <c r="AG144" s="377"/>
      <c r="AH144" s="377"/>
      <c r="AI144" s="377"/>
      <c r="AJ144" s="378"/>
      <c r="AK144"/>
      <c r="AL144" s="178" t="s">
        <v>157</v>
      </c>
      <c r="AM144" s="181"/>
      <c r="AN144" s="181"/>
      <c r="AO144" s="181"/>
      <c r="AP144" s="181"/>
      <c r="AQ144" s="181"/>
      <c r="AR144" s="181"/>
      <c r="AS144" s="181"/>
      <c r="AT144" s="181"/>
      <c r="AU144" s="181"/>
      <c r="AV144" s="181"/>
      <c r="AW144" s="181"/>
      <c r="AX144" s="181"/>
      <c r="AY144" s="129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</row>
    <row r="145" spans="1:152" s="12" customFormat="1" ht="38.25" customHeight="1">
      <c r="A145" s="156">
        <v>2</v>
      </c>
      <c r="B145" s="157" t="str">
        <f>GI!$H$3</f>
        <v xml:space="preserve">Beamlak Sultan Weldegebriel </v>
      </c>
      <c r="C145" s="235"/>
      <c r="D145" s="235"/>
      <c r="E145" s="168">
        <v>53</v>
      </c>
      <c r="F145" s="338" t="str">
        <f>IF(E145&gt;100,"SKURRR~!!", IF(A145&gt;GI!$M$2," ", IF($D$140="-", " ", IF(ISBLANK(E145),"FALSE",""))))</f>
        <v/>
      </c>
      <c r="G145" s="339"/>
      <c r="H145"/>
      <c r="I145" s="156">
        <v>2</v>
      </c>
      <c r="J145" s="157" t="str">
        <f>GI!$H$3</f>
        <v xml:space="preserve">Beamlak Sultan Weldegebriel </v>
      </c>
      <c r="K145" s="235"/>
      <c r="L145" s="235"/>
      <c r="M145" s="168"/>
      <c r="N145" s="338" t="str">
        <f>IF(M145&gt;100,"SKURRR~!!", IF(I145&gt;GI!$M$2," ", IF($L$140="-", " ", IF(ISBLANK(M145),"FALSE",""))))</f>
        <v>FALSE</v>
      </c>
      <c r="O145" s="339"/>
      <c r="P145"/>
      <c r="Q145"/>
      <c r="R145" s="131">
        <f t="shared" si="114"/>
        <v>53</v>
      </c>
      <c r="S145" s="125">
        <f t="shared" si="115"/>
        <v>0</v>
      </c>
      <c r="T145" s="126">
        <f t="shared" ref="T145:T193" si="116">AVERAGE(R145:S145)</f>
        <v>26.5</v>
      </c>
      <c r="U145"/>
      <c r="V145" s="387" t="s">
        <v>69</v>
      </c>
      <c r="W145" s="388" t="str">
        <f>GI!$H$1</f>
        <v>Students' Names</v>
      </c>
      <c r="X145" s="379"/>
      <c r="Y145" s="380"/>
      <c r="Z145" s="380"/>
      <c r="AA145" s="380"/>
      <c r="AB145" s="380"/>
      <c r="AC145" s="380"/>
      <c r="AD145" s="380"/>
      <c r="AE145" s="380"/>
      <c r="AF145" s="380"/>
      <c r="AG145" s="380"/>
      <c r="AH145" s="380"/>
      <c r="AI145" s="380"/>
      <c r="AJ145" s="381"/>
      <c r="AK145"/>
      <c r="AL145" s="132" t="str">
        <f>UPPER(GI!$B$11)</f>
        <v xml:space="preserve">HISTORY </v>
      </c>
      <c r="AM145" s="132">
        <f>COUNTIFS(_SEMESTER_1_COL_5, $BA$6, _SEMESTER_1_COL_5, $BC$6, _SEMESTER_1_SEX, "M")</f>
        <v>26</v>
      </c>
      <c r="AN145" s="132">
        <f>COUNTIFS(_SEMESTER_1_COL_5, $BA$6, _SEMESTER_1_COL_5, $BC$6, _SEMESTER_1_SEX, "F")</f>
        <v>17</v>
      </c>
      <c r="AO145" s="132">
        <f>SUM(AM145:AN145)</f>
        <v>43</v>
      </c>
      <c r="AP145" s="132">
        <f>COUNTIFS(_SEMESTER_1_COL_5, $BA$7, _SEMESTER_1_COL_5, $BC$7, _SEMESTER_1_SEX, "M")</f>
        <v>0</v>
      </c>
      <c r="AQ145" s="132">
        <f>COUNTIFS(_SEMESTER_1_COL_5, $BA$7, _SEMESTER_1_COL_5, $BC$7, _SEMESTER_1_SEX, "F")</f>
        <v>0</v>
      </c>
      <c r="AR145" s="132">
        <f>SUM(AP145:AQ145)</f>
        <v>0</v>
      </c>
      <c r="AS145" s="132">
        <f>COUNTIFS(_SEMESTER_1_COL_5, $BA$8, _SEMESTER_1_COL_5, $BC$8, _SEMESTER_1_SEX, "M")</f>
        <v>0</v>
      </c>
      <c r="AT145" s="132">
        <f>COUNTIFS(_SEMESTER_1_COL_5, $BA$8, _SEMESTER_1_COL_5, $BC$8, _SEMESTER_1_SEX, "F")</f>
        <v>0</v>
      </c>
      <c r="AU145" s="132">
        <f>SUM(AS145:AT145)</f>
        <v>0</v>
      </c>
      <c r="AV145" s="132">
        <f>COUNTIFS(_SEMESTER_1_COL_5, $BA$9, _SEMESTER_1_COL_5, $BC$9, _SEMESTER_1_SEX, "M")</f>
        <v>0</v>
      </c>
      <c r="AW145" s="132">
        <f>COUNTIFS(_SEMESTER_1_COL_5, $BA$9, _SEMESTER_1_COL_5, $BC$9, _SEMESTER_1_SEX, "F")</f>
        <v>0</v>
      </c>
      <c r="AX145" s="132">
        <f>SUM(AV145:AW145)</f>
        <v>0</v>
      </c>
      <c r="AY145" s="132">
        <f t="shared" ref="AY145" si="117">SUM(AO145,AR145,AU145,AX145)</f>
        <v>43</v>
      </c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</row>
    <row r="146" spans="1:152" s="12" customFormat="1" ht="38.25" customHeight="1">
      <c r="A146" s="154">
        <v>3</v>
      </c>
      <c r="B146" s="155" t="str">
        <f>GI!$H$4</f>
        <v xml:space="preserve">Betelihim Kalayu Mamo </v>
      </c>
      <c r="C146" s="235"/>
      <c r="D146" s="235"/>
      <c r="E146" s="168">
        <v>65</v>
      </c>
      <c r="F146" s="338" t="str">
        <f>IF(E146&gt;100,"SKURRR~!!", IF(A146&gt;GI!$M$2," ", IF($D$140="-", " ", IF(ISBLANK(E146),"FALSE",""))))</f>
        <v/>
      </c>
      <c r="G146" s="339"/>
      <c r="H146"/>
      <c r="I146" s="154">
        <v>3</v>
      </c>
      <c r="J146" s="155" t="str">
        <f>GI!$H$4</f>
        <v xml:space="preserve">Betelihim Kalayu Mamo </v>
      </c>
      <c r="K146" s="235"/>
      <c r="L146" s="235"/>
      <c r="M146" s="168"/>
      <c r="N146" s="338" t="str">
        <f>IF(M146&gt;100,"SKURRR~!!", IF(I146&gt;GI!$M$2," ", IF($L$140="-", " ", IF(ISBLANK(M146),"FALSE",""))))</f>
        <v>FALSE</v>
      </c>
      <c r="O146" s="339"/>
      <c r="P146"/>
      <c r="Q146"/>
      <c r="R146" s="131">
        <f t="shared" si="114"/>
        <v>65</v>
      </c>
      <c r="S146" s="125">
        <f t="shared" si="115"/>
        <v>0</v>
      </c>
      <c r="T146" s="126">
        <f t="shared" si="116"/>
        <v>32.5</v>
      </c>
      <c r="U146"/>
      <c r="V146" s="387"/>
      <c r="W146" s="388"/>
      <c r="X146" s="128" t="s">
        <v>124</v>
      </c>
      <c r="Y146" s="202" t="str">
        <f>UPPER(LEFT(GI!$B$7, GI!$B$63))</f>
        <v>ENG</v>
      </c>
      <c r="Z146" s="202" t="str">
        <f>UPPER(LEFT(GI!$B$9, GI!$B$63))</f>
        <v>MAT</v>
      </c>
      <c r="AA146" s="202" t="str">
        <f>UPPER(LEFT(GI!$B$11, GI!$B$63))</f>
        <v>HIS</v>
      </c>
      <c r="AB146" s="128" t="str">
        <f>UPPER(LEFT(GI!$B$12, GI!$B$63))</f>
        <v>GEO</v>
      </c>
      <c r="AC146" s="202" t="str">
        <f>UPPER(LEFT(GI!$B$13, GI!$B$63))</f>
        <v>ECO</v>
      </c>
      <c r="AD146" s="202" t="str">
        <f>UPPER(LEFT(GI!$B$15, GI!$B$63))</f>
        <v>ICT</v>
      </c>
      <c r="AE146" s="202" t="str">
        <f>UPPER(LEFT(GI!$B$17, GI!$B$63))</f>
        <v>ACC</v>
      </c>
      <c r="AF146" s="128" t="str">
        <f>UPPER(LEFT(GI!$B$18, GI!$B$63))</f>
        <v>-</v>
      </c>
      <c r="AG146" s="202" t="s">
        <v>118</v>
      </c>
      <c r="AH146" s="128" t="s">
        <v>119</v>
      </c>
      <c r="AI146" s="202" t="s">
        <v>120</v>
      </c>
      <c r="AJ146" s="128" t="s">
        <v>121</v>
      </c>
      <c r="AK146"/>
      <c r="AL146" s="178" t="s">
        <v>157</v>
      </c>
      <c r="AM146" s="181">
        <f>AM145*100/$AU$134</f>
        <v>100</v>
      </c>
      <c r="AN146" s="181">
        <f>AN145*100/$AW$134</f>
        <v>100</v>
      </c>
      <c r="AO146" s="181">
        <f>AO145*100/$AY$134</f>
        <v>100</v>
      </c>
      <c r="AP146" s="181">
        <f>AP145*100/$AU$134</f>
        <v>0</v>
      </c>
      <c r="AQ146" s="181">
        <f>AQ145*100/$AW$134</f>
        <v>0</v>
      </c>
      <c r="AR146" s="181">
        <f>AR145*100/$AY$134</f>
        <v>0</v>
      </c>
      <c r="AS146" s="181">
        <f>AS145*100/$AU$134</f>
        <v>0</v>
      </c>
      <c r="AT146" s="181">
        <f>AT145*100/$AW$134</f>
        <v>0</v>
      </c>
      <c r="AU146" s="181">
        <f>AU145*100/$AY$134</f>
        <v>0</v>
      </c>
      <c r="AV146" s="181">
        <f>AV145*100/$AU$134</f>
        <v>0</v>
      </c>
      <c r="AW146" s="181">
        <f>AW145*100/$AW$134</f>
        <v>0</v>
      </c>
      <c r="AX146" s="181">
        <f>AX145*100/$AY$134</f>
        <v>0</v>
      </c>
      <c r="AY146" s="129">
        <f>SUM(AO146,AR146,AU146,AX146)</f>
        <v>100</v>
      </c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</row>
    <row r="147" spans="1:152" s="12" customFormat="1" ht="38.25" customHeight="1">
      <c r="A147" s="156">
        <v>4</v>
      </c>
      <c r="B147" s="157" t="str">
        <f>GI!$H$5</f>
        <v xml:space="preserve">Bethelhem Teklay Weldegerima </v>
      </c>
      <c r="C147" s="235"/>
      <c r="D147" s="235"/>
      <c r="E147" s="168">
        <v>56</v>
      </c>
      <c r="F147" s="338" t="str">
        <f>IF(E147&gt;100,"SKURRR~!!", IF(A147&gt;GI!$M$2," ", IF($D$140="-", " ", IF(ISBLANK(E147),"FALSE",""))))</f>
        <v/>
      </c>
      <c r="G147" s="339"/>
      <c r="H147"/>
      <c r="I147" s="156">
        <v>4</v>
      </c>
      <c r="J147" s="157" t="str">
        <f>GI!$H$5</f>
        <v xml:space="preserve">Bethelhem Teklay Weldegerima </v>
      </c>
      <c r="K147" s="235"/>
      <c r="L147" s="235"/>
      <c r="M147" s="168"/>
      <c r="N147" s="338" t="str">
        <f>IF(M147&gt;100,"SKURRR~!!", IF(I147&gt;GI!$M$2," ", IF($L$140="-", " ", IF(ISBLANK(M147),"FALSE",""))))</f>
        <v>FALSE</v>
      </c>
      <c r="O147" s="339"/>
      <c r="P147"/>
      <c r="Q147"/>
      <c r="R147" s="131">
        <f t="shared" si="114"/>
        <v>56</v>
      </c>
      <c r="S147" s="125">
        <f t="shared" si="115"/>
        <v>0</v>
      </c>
      <c r="T147" s="126">
        <f t="shared" si="116"/>
        <v>28</v>
      </c>
      <c r="U147"/>
      <c r="V147" s="117">
        <v>1</v>
      </c>
      <c r="W147" s="118" t="str">
        <f>GI!$H$2</f>
        <v xml:space="preserve">Amanuel Hagos Tesfay </v>
      </c>
      <c r="X147" s="117" t="str">
        <f>GI!$I$2</f>
        <v>M</v>
      </c>
      <c r="Y147" s="129">
        <f>$T$10</f>
        <v>38</v>
      </c>
      <c r="Z147" s="129">
        <f>$T$144</f>
        <v>28.5</v>
      </c>
      <c r="AA147" s="129">
        <f>$T$277</f>
        <v>45.5</v>
      </c>
      <c r="AB147" s="129">
        <f>$T$344</f>
        <v>42.5</v>
      </c>
      <c r="AC147" s="129">
        <f>$T$411</f>
        <v>35.5</v>
      </c>
      <c r="AD147" s="129">
        <f>$T$545</f>
        <v>41</v>
      </c>
      <c r="AE147" s="129">
        <f>$T$679</f>
        <v>41.5</v>
      </c>
      <c r="AF147" s="129">
        <f>$T$746</f>
        <v>0</v>
      </c>
      <c r="AG147" s="129">
        <f>SUM(Y147:AE147)</f>
        <v>272.5</v>
      </c>
      <c r="AH147" s="129">
        <f>AG147/7</f>
        <v>38.928571428571431</v>
      </c>
      <c r="AI147" s="129">
        <f t="shared" ref="AI147:AI178" si="118">RANK(AH147,_SEMESTER_1_AVERAGE)</f>
        <v>9</v>
      </c>
      <c r="AJ147" s="263" t="str">
        <f>IF(AND(AK147=0,AH147&gt;=55),"PROMOTED TO GRADE 12",IF(AND(AK147=1,AH147&gt;=57),"PROMOTED TO GRADE 12",IF(AND(AK147=2,AH147&gt;=59),"PROMOTED TO GRADE 12",IF(AND(AK147=3,AH147&gt;=60),"PROMOTED TO GRADE 12","DETAINED IN GRADE 11"))))</f>
        <v>DETAINED IN GRADE 11</v>
      </c>
      <c r="AK147" s="264">
        <f>COUNTIF(Y147:AE147,"&lt;55")</f>
        <v>7</v>
      </c>
      <c r="AL147" s="132" t="str">
        <f>UPPER(GI!$B$12)</f>
        <v xml:space="preserve">GEOGRAPHY </v>
      </c>
      <c r="AM147" s="132">
        <f>COUNTIFS(_SEMESTER_1_COL_6, $BA$6, _SEMESTER_1_COL_6, $BC$6, _SEMESTER_1_SEX, "M")</f>
        <v>26</v>
      </c>
      <c r="AN147" s="132">
        <f>COUNTIFS(_SEMESTER_1_COL_6, $BA$6, _SEMESTER_1_COL_6, $BC$6, _SEMESTER_1_SEX, "F")</f>
        <v>17</v>
      </c>
      <c r="AO147" s="132">
        <f>SUM(AM147:AN147)</f>
        <v>43</v>
      </c>
      <c r="AP147" s="132">
        <f>COUNTIFS(_SEMESTER_1_COL_6, $BA$7, _SEMESTER_1_COL_6, $BC$7, _SEMESTER_1_SEX, "M")</f>
        <v>0</v>
      </c>
      <c r="AQ147" s="132">
        <f>COUNTIFS(_SEMESTER_1_COL_6, $BA$7, _SEMESTER_1_COL_6, $BC$7, _SEMESTER_1_SEX, "F")</f>
        <v>0</v>
      </c>
      <c r="AR147" s="132">
        <f>SUM(AP147:AQ147)</f>
        <v>0</v>
      </c>
      <c r="AS147" s="132">
        <f>COUNTIFS(_SEMESTER_1_COL_6, $BA$8, _SEMESTER_1_COL_6, $BC$8, _SEMESTER_1_SEX, "M")</f>
        <v>0</v>
      </c>
      <c r="AT147" s="132">
        <f>COUNTIFS(_SEMESTER_1_COL_6, $BA$8, _SEMESTER_1_COL_6, $BC$8, _SEMESTER_1_SEX, "F")</f>
        <v>0</v>
      </c>
      <c r="AU147" s="132">
        <f>SUM(AS147:AT147)</f>
        <v>0</v>
      </c>
      <c r="AV147" s="132">
        <f>COUNTIFS(_SEMESTER_1_COL_6, $BA$9, _SEMESTER_1_COL_6, $BC$9, _SEMESTER_1_SEX, "M")</f>
        <v>0</v>
      </c>
      <c r="AW147" s="132">
        <f>COUNTIFS(_SEMESTER_1_COL_6, $BA$9, _SEMESTER_1_COL_6, $BC$9, _SEMESTER_1_SEX, "F")</f>
        <v>0</v>
      </c>
      <c r="AX147" s="132">
        <f>SUM(AV147:AW147)</f>
        <v>0</v>
      </c>
      <c r="AY147" s="132">
        <f t="shared" ref="AY147" si="119">SUM(AO147,AR147,AU147,AX147)</f>
        <v>43</v>
      </c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</row>
    <row r="148" spans="1:152" s="12" customFormat="1" ht="38.25" customHeight="1">
      <c r="A148" s="154">
        <v>5</v>
      </c>
      <c r="B148" s="155" t="str">
        <f>GI!$H$6</f>
        <v xml:space="preserve">Bilen Mesfin Taye </v>
      </c>
      <c r="C148" s="235"/>
      <c r="D148" s="235"/>
      <c r="E148" s="168">
        <v>55</v>
      </c>
      <c r="F148" s="338" t="str">
        <f>IF(E148&gt;100,"SKURRR~!!", IF(A148&gt;GI!$M$2," ", IF($D$140="-", " ", IF(ISBLANK(E148),"FALSE",""))))</f>
        <v/>
      </c>
      <c r="G148" s="339"/>
      <c r="H148"/>
      <c r="I148" s="154">
        <v>5</v>
      </c>
      <c r="J148" s="155" t="str">
        <f>GI!$H$6</f>
        <v xml:space="preserve">Bilen Mesfin Taye </v>
      </c>
      <c r="K148" s="235"/>
      <c r="L148" s="235"/>
      <c r="M148" s="168"/>
      <c r="N148" s="338" t="str">
        <f>IF(M148&gt;100,"SKURRR~!!", IF(I148&gt;GI!$M$2," ", IF($L$140="-", " ", IF(ISBLANK(M148),"FALSE",""))))</f>
        <v>FALSE</v>
      </c>
      <c r="O148" s="339"/>
      <c r="P148"/>
      <c r="Q148"/>
      <c r="R148" s="131">
        <f t="shared" si="114"/>
        <v>55</v>
      </c>
      <c r="S148" s="125">
        <f t="shared" si="115"/>
        <v>0</v>
      </c>
      <c r="T148" s="126">
        <f t="shared" si="116"/>
        <v>27.5</v>
      </c>
      <c r="U148"/>
      <c r="V148" s="119">
        <v>2</v>
      </c>
      <c r="W148" s="120" t="str">
        <f>GI!$H$3</f>
        <v xml:space="preserve">Beamlak Sultan Weldegebriel </v>
      </c>
      <c r="X148" s="119" t="str">
        <f>GI!$I$3</f>
        <v>M</v>
      </c>
      <c r="Y148" s="132">
        <f>$T$11</f>
        <v>33.5</v>
      </c>
      <c r="Z148" s="132">
        <f>$T$145</f>
        <v>26.5</v>
      </c>
      <c r="AA148" s="132">
        <f>$T$278</f>
        <v>33.5</v>
      </c>
      <c r="AB148" s="132">
        <f>$T$345</f>
        <v>35.5</v>
      </c>
      <c r="AC148" s="132">
        <f>$T$412</f>
        <v>34</v>
      </c>
      <c r="AD148" s="132">
        <f>$T$546</f>
        <v>42.5</v>
      </c>
      <c r="AE148" s="132">
        <f>$T$680</f>
        <v>39</v>
      </c>
      <c r="AF148" s="132">
        <f>$T$747</f>
        <v>0</v>
      </c>
      <c r="AG148" s="129">
        <f t="shared" ref="AG148:AG201" si="120">SUM(Y148:AE148)</f>
        <v>244.5</v>
      </c>
      <c r="AH148" s="129">
        <f t="shared" ref="AH148:AH201" si="121">AG148/7</f>
        <v>34.928571428571431</v>
      </c>
      <c r="AI148" s="132">
        <f t="shared" si="118"/>
        <v>24</v>
      </c>
      <c r="AJ148" s="263" t="str">
        <f t="shared" ref="AJ148:AJ201" si="122">IF(AND(AK148=0,AH148&gt;=55),"PROMOTED TO GRADE 12",IF(AND(AK148=1,AH148&gt;=57),"PROMOTED TO GRADE 12",IF(AND(AK148=2,AH148&gt;=59),"PROMOTED TO GRADE 12",IF(AND(AK148=3,AH148&gt;=60),"PROMOTED TO GRADE 12","DETAINED IN GRADE 11"))))</f>
        <v>DETAINED IN GRADE 11</v>
      </c>
      <c r="AK148" s="264">
        <f t="shared" ref="AK148:AK202" si="123">COUNTIF(Y148:AE148,"&lt;55")</f>
        <v>7</v>
      </c>
      <c r="AL148" s="178" t="s">
        <v>157</v>
      </c>
      <c r="AM148" s="181">
        <f>AM147*100/$AU$134</f>
        <v>100</v>
      </c>
      <c r="AN148" s="181">
        <f>AN147*100/$AW$134</f>
        <v>100</v>
      </c>
      <c r="AO148" s="181">
        <f>AO147*100/$AY$134</f>
        <v>100</v>
      </c>
      <c r="AP148" s="181">
        <f>AP147*100/$AU$134</f>
        <v>0</v>
      </c>
      <c r="AQ148" s="181">
        <f>AQ147*100/$AW$134</f>
        <v>0</v>
      </c>
      <c r="AR148" s="181">
        <f>AR147*100/$AY$134</f>
        <v>0</v>
      </c>
      <c r="AS148" s="181">
        <f>AS147*100/$AU$134</f>
        <v>0</v>
      </c>
      <c r="AT148" s="181">
        <f>AT147*100/$AW$134</f>
        <v>0</v>
      </c>
      <c r="AU148" s="181">
        <f>AU147*100/$AY$134</f>
        <v>0</v>
      </c>
      <c r="AV148" s="181">
        <f>AV147*100/$AU$134</f>
        <v>0</v>
      </c>
      <c r="AW148" s="181">
        <f>AW147*100/$AW$134</f>
        <v>0</v>
      </c>
      <c r="AX148" s="181">
        <f>AX147*100/$AY$134</f>
        <v>0</v>
      </c>
      <c r="AY148" s="129">
        <f>SUM(AO148,AR148,AU148,AX148)</f>
        <v>100</v>
      </c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</row>
    <row r="149" spans="1:152" s="12" customFormat="1" ht="38.25" customHeight="1">
      <c r="A149" s="156">
        <v>6</v>
      </c>
      <c r="B149" s="157" t="str">
        <f>GI!$H$7</f>
        <v xml:space="preserve">Biruk Mulat Kiros </v>
      </c>
      <c r="C149" s="235"/>
      <c r="D149" s="235"/>
      <c r="E149" s="168">
        <v>65</v>
      </c>
      <c r="F149" s="338" t="str">
        <f>IF(E149&gt;100,"SKURRR~!!", IF(A149&gt;GI!$M$2," ", IF($D$140="-", " ", IF(ISBLANK(E149),"FALSE",""))))</f>
        <v/>
      </c>
      <c r="G149" s="339"/>
      <c r="H149"/>
      <c r="I149" s="156">
        <v>6</v>
      </c>
      <c r="J149" s="157" t="str">
        <f>GI!$H$7</f>
        <v xml:space="preserve">Biruk Mulat Kiros </v>
      </c>
      <c r="K149" s="235"/>
      <c r="L149" s="235"/>
      <c r="M149" s="168"/>
      <c r="N149" s="338" t="str">
        <f>IF(M149&gt;100,"SKURRR~!!", IF(I149&gt;GI!$M$2," ", IF($L$140="-", " ", IF(ISBLANK(M149),"FALSE",""))))</f>
        <v>FALSE</v>
      </c>
      <c r="O149" s="339"/>
      <c r="P149"/>
      <c r="Q149"/>
      <c r="R149" s="131">
        <f t="shared" si="114"/>
        <v>65</v>
      </c>
      <c r="S149" s="125">
        <f t="shared" si="115"/>
        <v>0</v>
      </c>
      <c r="T149" s="126">
        <f t="shared" si="116"/>
        <v>32.5</v>
      </c>
      <c r="U149"/>
      <c r="V149" s="117">
        <v>3</v>
      </c>
      <c r="W149" s="118" t="str">
        <f>GI!$H$4</f>
        <v xml:space="preserve">Betelihim Kalayu Mamo </v>
      </c>
      <c r="X149" s="117" t="str">
        <f>GI!$I$4</f>
        <v>F</v>
      </c>
      <c r="Y149" s="129">
        <f>$T$12</f>
        <v>29.5</v>
      </c>
      <c r="Z149" s="129">
        <f>$T$146</f>
        <v>32.5</v>
      </c>
      <c r="AA149" s="129">
        <f>$T$279</f>
        <v>34</v>
      </c>
      <c r="AB149" s="129">
        <f>$T$346</f>
        <v>39.5</v>
      </c>
      <c r="AC149" s="129">
        <f>$T$413</f>
        <v>31</v>
      </c>
      <c r="AD149" s="129">
        <f>$T$547</f>
        <v>46.5</v>
      </c>
      <c r="AE149" s="129">
        <f>$T$681</f>
        <v>38</v>
      </c>
      <c r="AF149" s="129">
        <f>$T$748</f>
        <v>0</v>
      </c>
      <c r="AG149" s="129">
        <f t="shared" si="120"/>
        <v>251</v>
      </c>
      <c r="AH149" s="129">
        <f t="shared" si="121"/>
        <v>35.857142857142854</v>
      </c>
      <c r="AI149" s="129">
        <f t="shared" si="118"/>
        <v>20</v>
      </c>
      <c r="AJ149" s="263" t="str">
        <f t="shared" si="122"/>
        <v>DETAINED IN GRADE 11</v>
      </c>
      <c r="AK149" s="264">
        <f t="shared" si="123"/>
        <v>7</v>
      </c>
      <c r="AL149" s="132" t="str">
        <f>UPPER(GI!$B$13)</f>
        <v xml:space="preserve">ECONOMICS </v>
      </c>
      <c r="AM149" s="132">
        <f>COUNTIFS(_SEMESTER_1_COL_7, $BA$6, _SEMESTER_1_COL_7, $BC$6, _SEMESTER_1_SEX, "M")</f>
        <v>26</v>
      </c>
      <c r="AN149" s="132">
        <f>COUNTIFS(_SEMESTER_1_COL_7, $BA$6, _SEMESTER_1_COL_7, $BC$6, _SEMESTER_1_SEX, "F")</f>
        <v>17</v>
      </c>
      <c r="AO149" s="132">
        <f>SUM(AM149:AN149)</f>
        <v>43</v>
      </c>
      <c r="AP149" s="132">
        <f>COUNTIFS(_SEMESTER_1_COL_7, $BA$7, _SEMESTER_1_COL_7, $BC$7, _SEMESTER_1_SEX, "M")</f>
        <v>0</v>
      </c>
      <c r="AQ149" s="132">
        <f>COUNTIFS(_SEMESTER_1_COL_7, $BA$7, _SEMESTER_1_COL_7, $BC$7, _SEMESTER_1_SEX, "F")</f>
        <v>0</v>
      </c>
      <c r="AR149" s="132">
        <f>SUM(AP149:AQ149)</f>
        <v>0</v>
      </c>
      <c r="AS149" s="132">
        <f>COUNTIFS(_SEMESTER_1_COL_7, $BA$8, _SEMESTER_1_COL_7, $BC$8, _SEMESTER_1_SEX, "M")</f>
        <v>0</v>
      </c>
      <c r="AT149" s="132">
        <f>COUNTIFS(_SEMESTER_1_COL_7, $BA$8, _SEMESTER_1_COL_7, $BC$8, _SEMESTER_1_SEX, "F")</f>
        <v>0</v>
      </c>
      <c r="AU149" s="132">
        <f>SUM(AS149:AT149)</f>
        <v>0</v>
      </c>
      <c r="AV149" s="132">
        <f>COUNTIFS(_SEMESTER_1_COL_7, $BA$9, _SEMESTER_1_COL_7, $BC$9, _SEMESTER_1_SEX, "M")</f>
        <v>0</v>
      </c>
      <c r="AW149" s="132">
        <f>COUNTIFS(_SEMESTER_1_COL_7, $BA$9, _SEMESTER_1_COL_7, $BC$9, _SEMESTER_1_SEX, "F")</f>
        <v>0</v>
      </c>
      <c r="AX149" s="132">
        <f>SUM(AV149:AW149)</f>
        <v>0</v>
      </c>
      <c r="AY149" s="132">
        <f t="shared" ref="AY149" si="124">SUM(AO149,AR149,AU149,AX149)</f>
        <v>43</v>
      </c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</row>
    <row r="150" spans="1:152" s="12" customFormat="1" ht="38.25" customHeight="1">
      <c r="A150" s="154">
        <v>7</v>
      </c>
      <c r="B150" s="155" t="str">
        <f>GI!$H$8</f>
        <v xml:space="preserve">Bruk Gebreabyezgi Gebreselassie </v>
      </c>
      <c r="C150" s="235"/>
      <c r="D150" s="235"/>
      <c r="E150" s="168">
        <v>48</v>
      </c>
      <c r="F150" s="338" t="str">
        <f>IF(E150&gt;100,"SKURRR~!!", IF(A150&gt;GI!$M$2," ", IF($D$140="-", " ", IF(ISBLANK(E150),"FALSE",""))))</f>
        <v/>
      </c>
      <c r="G150" s="339"/>
      <c r="H150"/>
      <c r="I150" s="154">
        <v>7</v>
      </c>
      <c r="J150" s="155" t="str">
        <f>GI!$H$8</f>
        <v xml:space="preserve">Bruk Gebreabyezgi Gebreselassie </v>
      </c>
      <c r="K150" s="235"/>
      <c r="L150" s="235"/>
      <c r="M150" s="168"/>
      <c r="N150" s="338" t="str">
        <f>IF(M150&gt;100,"SKURRR~!!", IF(I150&gt;GI!$M$2," ", IF($L$140="-", " ", IF(ISBLANK(M150),"FALSE",""))))</f>
        <v>FALSE</v>
      </c>
      <c r="O150" s="339"/>
      <c r="P150"/>
      <c r="Q150"/>
      <c r="R150" s="131">
        <f t="shared" si="114"/>
        <v>48</v>
      </c>
      <c r="S150" s="125">
        <f t="shared" si="115"/>
        <v>0</v>
      </c>
      <c r="T150" s="126">
        <f t="shared" si="116"/>
        <v>24</v>
      </c>
      <c r="U150"/>
      <c r="V150" s="119">
        <v>4</v>
      </c>
      <c r="W150" s="120" t="str">
        <f>GI!$H$5</f>
        <v xml:space="preserve">Bethelhem Teklay Weldegerima </v>
      </c>
      <c r="X150" s="119" t="str">
        <f>GI!$I$5</f>
        <v>F</v>
      </c>
      <c r="Y150" s="132">
        <f>$T$13</f>
        <v>38.5</v>
      </c>
      <c r="Z150" s="132">
        <f>$T$147</f>
        <v>28</v>
      </c>
      <c r="AA150" s="132">
        <f>$T$280</f>
        <v>45</v>
      </c>
      <c r="AB150" s="132">
        <f>$T$347</f>
        <v>35.5</v>
      </c>
      <c r="AC150" s="132">
        <f>$T$414</f>
        <v>37.5</v>
      </c>
      <c r="AD150" s="132">
        <f>$T$548</f>
        <v>43</v>
      </c>
      <c r="AE150" s="132">
        <f>$T$682</f>
        <v>37.5</v>
      </c>
      <c r="AF150" s="132">
        <f>$T$749</f>
        <v>0</v>
      </c>
      <c r="AG150" s="129">
        <f t="shared" si="120"/>
        <v>265</v>
      </c>
      <c r="AH150" s="129">
        <f t="shared" si="121"/>
        <v>37.857142857142854</v>
      </c>
      <c r="AI150" s="132">
        <f t="shared" si="118"/>
        <v>13</v>
      </c>
      <c r="AJ150" s="263" t="str">
        <f t="shared" si="122"/>
        <v>DETAINED IN GRADE 11</v>
      </c>
      <c r="AK150" s="264">
        <f t="shared" si="123"/>
        <v>7</v>
      </c>
      <c r="AL150" s="178" t="s">
        <v>157</v>
      </c>
      <c r="AM150" s="181">
        <f>AM149*100/$AU$134</f>
        <v>100</v>
      </c>
      <c r="AN150" s="181">
        <f>AN149*100/$AW$134</f>
        <v>100</v>
      </c>
      <c r="AO150" s="181">
        <f>AO149*100/$AY$134</f>
        <v>100</v>
      </c>
      <c r="AP150" s="181">
        <f>AP149*100/$AU$134</f>
        <v>0</v>
      </c>
      <c r="AQ150" s="181">
        <f>AQ149*100/$AW$134</f>
        <v>0</v>
      </c>
      <c r="AR150" s="181">
        <f>AR149*100/$AY$134</f>
        <v>0</v>
      </c>
      <c r="AS150" s="181">
        <f>AS149*100/$AU$134</f>
        <v>0</v>
      </c>
      <c r="AT150" s="181">
        <f>AT149*100/$AW$134</f>
        <v>0</v>
      </c>
      <c r="AU150" s="181">
        <f>AU149*100/$AY$134</f>
        <v>0</v>
      </c>
      <c r="AV150" s="181">
        <f>AV149*100/$AU$134</f>
        <v>0</v>
      </c>
      <c r="AW150" s="181">
        <f>AW149*100/$AW$134</f>
        <v>0</v>
      </c>
      <c r="AX150" s="181">
        <f>AX149*100/$AY$134</f>
        <v>0</v>
      </c>
      <c r="AY150" s="129">
        <f>SUM(AO150,AR150,AU150,AX150)</f>
        <v>100</v>
      </c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</row>
    <row r="151" spans="1:152" s="12" customFormat="1" ht="38.25" customHeight="1">
      <c r="A151" s="156">
        <v>8</v>
      </c>
      <c r="B151" s="157" t="str">
        <f>GI!$H$9</f>
        <v xml:space="preserve">Dagim Hagos Mehari </v>
      </c>
      <c r="C151" s="235"/>
      <c r="D151" s="235"/>
      <c r="E151" s="168">
        <v>58</v>
      </c>
      <c r="F151" s="338" t="str">
        <f>IF(E151&gt;100,"SKURRR~!!", IF(A151&gt;GI!$M$2," ", IF($D$140="-", " ", IF(ISBLANK(E151),"FALSE",""))))</f>
        <v/>
      </c>
      <c r="G151" s="339"/>
      <c r="H151"/>
      <c r="I151" s="156">
        <v>8</v>
      </c>
      <c r="J151" s="157" t="str">
        <f>GI!$H$9</f>
        <v xml:space="preserve">Dagim Hagos Mehari </v>
      </c>
      <c r="K151" s="235"/>
      <c r="L151" s="235"/>
      <c r="M151" s="168"/>
      <c r="N151" s="338" t="str">
        <f>IF(M151&gt;100,"SKURRR~!!", IF(I151&gt;GI!$M$2," ", IF($L$140="-", " ", IF(ISBLANK(M151),"FALSE",""))))</f>
        <v>FALSE</v>
      </c>
      <c r="O151" s="339"/>
      <c r="P151"/>
      <c r="Q151"/>
      <c r="R151" s="131">
        <f t="shared" si="114"/>
        <v>58</v>
      </c>
      <c r="S151" s="125">
        <f t="shared" si="115"/>
        <v>0</v>
      </c>
      <c r="T151" s="126">
        <f t="shared" si="116"/>
        <v>29</v>
      </c>
      <c r="U151"/>
      <c r="V151" s="117">
        <v>5</v>
      </c>
      <c r="W151" s="118" t="str">
        <f>GI!$H$6</f>
        <v xml:space="preserve">Bilen Mesfin Taye </v>
      </c>
      <c r="X151" s="117" t="str">
        <f>GI!$I$6</f>
        <v>F</v>
      </c>
      <c r="Y151" s="129">
        <f>$T$14</f>
        <v>28.5</v>
      </c>
      <c r="Z151" s="129">
        <f>$T$148</f>
        <v>27.5</v>
      </c>
      <c r="AA151" s="129">
        <f>$T$281</f>
        <v>27.5</v>
      </c>
      <c r="AB151" s="129">
        <f>$T$348</f>
        <v>16.5</v>
      </c>
      <c r="AC151" s="129">
        <f>$T$415</f>
        <v>22</v>
      </c>
      <c r="AD151" s="129">
        <f>$T$549</f>
        <v>33.5</v>
      </c>
      <c r="AE151" s="129">
        <f>$T$683</f>
        <v>41</v>
      </c>
      <c r="AF151" s="129">
        <f>$T$750</f>
        <v>0</v>
      </c>
      <c r="AG151" s="129">
        <f t="shared" si="120"/>
        <v>196.5</v>
      </c>
      <c r="AH151" s="129">
        <f t="shared" si="121"/>
        <v>28.071428571428573</v>
      </c>
      <c r="AI151" s="129">
        <f t="shared" si="118"/>
        <v>43</v>
      </c>
      <c r="AJ151" s="263" t="str">
        <f t="shared" si="122"/>
        <v>DETAINED IN GRADE 11</v>
      </c>
      <c r="AK151" s="264">
        <f t="shared" si="123"/>
        <v>7</v>
      </c>
      <c r="AL151" s="132" t="str">
        <f>UPPER(GI!$B$14)</f>
        <v>-</v>
      </c>
      <c r="AM151" s="132"/>
      <c r="AN151" s="132"/>
      <c r="AO151" s="132"/>
      <c r="AP151" s="132"/>
      <c r="AQ151" s="132"/>
      <c r="AR151" s="132"/>
      <c r="AS151" s="132"/>
      <c r="AT151" s="132"/>
      <c r="AU151" s="132"/>
      <c r="AV151" s="132"/>
      <c r="AW151" s="132"/>
      <c r="AX151" s="132"/>
      <c r="AY151" s="132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</row>
    <row r="152" spans="1:152" s="12" customFormat="1" ht="38.25" customHeight="1">
      <c r="A152" s="154">
        <v>9</v>
      </c>
      <c r="B152" s="155" t="str">
        <f>GI!$H$10</f>
        <v xml:space="preserve">Danait Alem Haile </v>
      </c>
      <c r="C152" s="235"/>
      <c r="D152" s="235"/>
      <c r="E152" s="168">
        <v>60</v>
      </c>
      <c r="F152" s="338" t="str">
        <f>IF(E152&gt;100,"SKURRR~!!", IF(A152&gt;GI!$M$2," ", IF($D$140="-", " ", IF(ISBLANK(E152),"FALSE",""))))</f>
        <v/>
      </c>
      <c r="G152" s="339"/>
      <c r="H152"/>
      <c r="I152" s="154">
        <v>9</v>
      </c>
      <c r="J152" s="155" t="str">
        <f>GI!$H$10</f>
        <v xml:space="preserve">Danait Alem Haile </v>
      </c>
      <c r="K152" s="235"/>
      <c r="L152" s="235"/>
      <c r="M152" s="168"/>
      <c r="N152" s="338" t="str">
        <f>IF(M152&gt;100,"SKURRR~!!", IF(I152&gt;GI!$M$2," ", IF($L$140="-", " ", IF(ISBLANK(M152),"FALSE",""))))</f>
        <v>FALSE</v>
      </c>
      <c r="O152" s="339"/>
      <c r="P152"/>
      <c r="Q152"/>
      <c r="R152" s="131">
        <f t="shared" si="114"/>
        <v>60</v>
      </c>
      <c r="S152" s="125">
        <f t="shared" si="115"/>
        <v>0</v>
      </c>
      <c r="T152" s="126">
        <f t="shared" si="116"/>
        <v>30</v>
      </c>
      <c r="U152"/>
      <c r="V152" s="119">
        <v>6</v>
      </c>
      <c r="W152" s="120" t="str">
        <f>GI!$H$7</f>
        <v xml:space="preserve">Biruk Mulat Kiros </v>
      </c>
      <c r="X152" s="119" t="str">
        <f>GI!$I$7</f>
        <v>M</v>
      </c>
      <c r="Y152" s="132">
        <f>$T$15</f>
        <v>31.5</v>
      </c>
      <c r="Z152" s="132">
        <f>$T$149</f>
        <v>32.5</v>
      </c>
      <c r="AA152" s="132">
        <f>$T$282</f>
        <v>38.5</v>
      </c>
      <c r="AB152" s="132">
        <f>$T$349</f>
        <v>41</v>
      </c>
      <c r="AC152" s="132">
        <f>$T$416</f>
        <v>35.5</v>
      </c>
      <c r="AD152" s="132">
        <f>$T$550</f>
        <v>46.5</v>
      </c>
      <c r="AE152" s="132">
        <f>$T$684</f>
        <v>42.5</v>
      </c>
      <c r="AF152" s="132">
        <f>$T$751</f>
        <v>0</v>
      </c>
      <c r="AG152" s="129">
        <f t="shared" si="120"/>
        <v>268</v>
      </c>
      <c r="AH152" s="129">
        <f t="shared" si="121"/>
        <v>38.285714285714285</v>
      </c>
      <c r="AI152" s="132">
        <f t="shared" si="118"/>
        <v>11</v>
      </c>
      <c r="AJ152" s="263" t="str">
        <f t="shared" si="122"/>
        <v>DETAINED IN GRADE 11</v>
      </c>
      <c r="AK152" s="264">
        <f t="shared" si="123"/>
        <v>7</v>
      </c>
      <c r="AL152" s="178" t="s">
        <v>157</v>
      </c>
      <c r="AM152" s="181"/>
      <c r="AN152" s="181"/>
      <c r="AO152" s="181"/>
      <c r="AP152" s="181"/>
      <c r="AQ152" s="181"/>
      <c r="AR152" s="181"/>
      <c r="AS152" s="181"/>
      <c r="AT152" s="181"/>
      <c r="AU152" s="181"/>
      <c r="AV152" s="181"/>
      <c r="AW152" s="181"/>
      <c r="AX152" s="181"/>
      <c r="AY152" s="129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</row>
    <row r="153" spans="1:152" s="12" customFormat="1" ht="38.25" customHeight="1">
      <c r="A153" s="156">
        <v>10</v>
      </c>
      <c r="B153" s="157" t="str">
        <f>GI!$H$11</f>
        <v xml:space="preserve">Daniel Alem Beyene </v>
      </c>
      <c r="C153" s="235"/>
      <c r="D153" s="235"/>
      <c r="E153" s="168">
        <v>61</v>
      </c>
      <c r="F153" s="338" t="str">
        <f>IF(E153&gt;100,"SKURRR~!!", IF(A153&gt;GI!$M$2," ", IF($D$140="-", " ", IF(ISBLANK(E153),"FALSE",""))))</f>
        <v/>
      </c>
      <c r="G153" s="339"/>
      <c r="H153"/>
      <c r="I153" s="156">
        <v>10</v>
      </c>
      <c r="J153" s="157" t="str">
        <f>GI!$H$11</f>
        <v xml:space="preserve">Daniel Alem Beyene </v>
      </c>
      <c r="K153" s="235"/>
      <c r="L153" s="235"/>
      <c r="M153" s="168"/>
      <c r="N153" s="338" t="str">
        <f>IF(M153&gt;100,"SKURRR~!!", IF(I153&gt;GI!$M$2," ", IF($L$140="-", " ", IF(ISBLANK(M153),"FALSE",""))))</f>
        <v>FALSE</v>
      </c>
      <c r="O153" s="339"/>
      <c r="P153"/>
      <c r="Q153"/>
      <c r="R153" s="131">
        <f t="shared" si="114"/>
        <v>61</v>
      </c>
      <c r="S153" s="125">
        <f t="shared" si="115"/>
        <v>0</v>
      </c>
      <c r="T153" s="126">
        <f t="shared" si="116"/>
        <v>30.5</v>
      </c>
      <c r="U153"/>
      <c r="V153" s="117">
        <v>7</v>
      </c>
      <c r="W153" s="118" t="str">
        <f>GI!$H$8</f>
        <v xml:space="preserve">Bruk Gebreabyezgi Gebreselassie </v>
      </c>
      <c r="X153" s="117" t="str">
        <f>GI!$I$8</f>
        <v>M</v>
      </c>
      <c r="Y153" s="129">
        <f>$T$16</f>
        <v>26.5</v>
      </c>
      <c r="Z153" s="129">
        <f>$T$150</f>
        <v>24</v>
      </c>
      <c r="AA153" s="129">
        <f>$T$283</f>
        <v>29.5</v>
      </c>
      <c r="AB153" s="129">
        <f>$T$350</f>
        <v>29.5</v>
      </c>
      <c r="AC153" s="129">
        <f>$T$417</f>
        <v>28</v>
      </c>
      <c r="AD153" s="129">
        <f>$T$551</f>
        <v>30</v>
      </c>
      <c r="AE153" s="129">
        <f>$T$685</f>
        <v>30</v>
      </c>
      <c r="AF153" s="129">
        <f>$T$752</f>
        <v>0</v>
      </c>
      <c r="AG153" s="129">
        <f t="shared" si="120"/>
        <v>197.5</v>
      </c>
      <c r="AH153" s="129">
        <f t="shared" si="121"/>
        <v>28.214285714285715</v>
      </c>
      <c r="AI153" s="129">
        <f t="shared" si="118"/>
        <v>42</v>
      </c>
      <c r="AJ153" s="263" t="str">
        <f t="shared" si="122"/>
        <v>DETAINED IN GRADE 11</v>
      </c>
      <c r="AK153" s="264">
        <f t="shared" si="123"/>
        <v>7</v>
      </c>
      <c r="AL153" s="132" t="str">
        <f>UPPER(GI!$B$15)</f>
        <v>ICT</v>
      </c>
      <c r="AM153" s="132">
        <f>COUNTIFS(_SEMESTER_1_COL_9, $BA$6, _SEMESTER_1_COL_9, $BC$6, _SEMESTER_1_SEX, "M")</f>
        <v>26</v>
      </c>
      <c r="AN153" s="132">
        <f>COUNTIFS(_SEMESTER_1_COL_9, $BA$6, _SEMESTER_1_COL_9, $BC$6, _SEMESTER_1_SEX, "F")</f>
        <v>17</v>
      </c>
      <c r="AO153" s="132">
        <f>SUM(AM153:AN153)</f>
        <v>43</v>
      </c>
      <c r="AP153" s="132">
        <f>COUNTIFS(_SEMESTER_1_COL_9, $BA$7, _SEMESTER_1_COL_9, $BC$7, _SEMESTER_1_SEX, "M")</f>
        <v>0</v>
      </c>
      <c r="AQ153" s="132">
        <f>COUNTIFS(_SEMESTER_1_COL_9, $BA$7, _SEMESTER_1_COL_9, $BC$7, _SEMESTER_1_SEX, "F")</f>
        <v>0</v>
      </c>
      <c r="AR153" s="132">
        <f>SUM(AP153:AQ153)</f>
        <v>0</v>
      </c>
      <c r="AS153" s="132">
        <f>COUNTIFS(_SEMESTER_1_COL_9, $BA$8, _SEMESTER_1_COL_9, $BC$8, _SEMESTER_1_SEX, "M")</f>
        <v>0</v>
      </c>
      <c r="AT153" s="132">
        <f>COUNTIFS(_SEMESTER_1_COL_9, $BA$8, _SEMESTER_1_COL_9, $BC$8, _SEMESTER_1_SEX, "F")</f>
        <v>0</v>
      </c>
      <c r="AU153" s="132">
        <f>SUM(AS153:AT153)</f>
        <v>0</v>
      </c>
      <c r="AV153" s="132">
        <f>COUNTIFS(_SEMESTER_1_COL_9, $BA$9, _SEMESTER_1_COL_9, $BC$9, _SEMESTER_1_SEX, "M")</f>
        <v>0</v>
      </c>
      <c r="AW153" s="132">
        <f>COUNTIFS(_SEMESTER_1_COL_9, $BA$9, _SEMESTER_1_COL_9, $BC$9, _SEMESTER_1_SEX, "F")</f>
        <v>0</v>
      </c>
      <c r="AX153" s="132">
        <f>SUM(AV153:AW153)</f>
        <v>0</v>
      </c>
      <c r="AY153" s="132">
        <f t="shared" ref="AY153" si="125">SUM(AO153,AR153,AU153,AX153)</f>
        <v>43</v>
      </c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</row>
    <row r="154" spans="1:152" s="12" customFormat="1" ht="38.25" customHeight="1">
      <c r="A154" s="154">
        <v>11</v>
      </c>
      <c r="B154" s="155" t="str">
        <f>GI!$H$12</f>
        <v xml:space="preserve">Dawit Gebegziabher Teklay </v>
      </c>
      <c r="C154" s="235"/>
      <c r="D154" s="235"/>
      <c r="E154" s="168">
        <v>60</v>
      </c>
      <c r="F154" s="338" t="str">
        <f>IF(E154&gt;100,"SKURRR~!!", IF(A154&gt;GI!$M$2," ", IF($D$140="-", " ", IF(ISBLANK(E154),"FALSE",""))))</f>
        <v/>
      </c>
      <c r="G154" s="339"/>
      <c r="H154"/>
      <c r="I154" s="154">
        <v>11</v>
      </c>
      <c r="J154" s="155" t="str">
        <f>GI!$H$12</f>
        <v xml:space="preserve">Dawit Gebegziabher Teklay </v>
      </c>
      <c r="K154" s="235"/>
      <c r="L154" s="235"/>
      <c r="M154" s="168"/>
      <c r="N154" s="338" t="str">
        <f>IF(M154&gt;100,"SKURRR~!!", IF(I154&gt;GI!$M$2," ", IF($L$140="-", " ", IF(ISBLANK(M154),"FALSE",""))))</f>
        <v>FALSE</v>
      </c>
      <c r="O154" s="339"/>
      <c r="P154"/>
      <c r="Q154"/>
      <c r="R154" s="131">
        <f t="shared" si="114"/>
        <v>60</v>
      </c>
      <c r="S154" s="125">
        <f t="shared" si="115"/>
        <v>0</v>
      </c>
      <c r="T154" s="126">
        <f t="shared" si="116"/>
        <v>30</v>
      </c>
      <c r="U154"/>
      <c r="V154" s="119">
        <v>8</v>
      </c>
      <c r="W154" s="120" t="str">
        <f>GI!$H$9</f>
        <v xml:space="preserve">Dagim Hagos Mehari </v>
      </c>
      <c r="X154" s="119" t="str">
        <f>GI!$I$9</f>
        <v>M</v>
      </c>
      <c r="Y154" s="132">
        <f>$T$17</f>
        <v>33</v>
      </c>
      <c r="Z154" s="132">
        <f>$T$151</f>
        <v>29</v>
      </c>
      <c r="AA154" s="132">
        <f>$T$284</f>
        <v>36.5</v>
      </c>
      <c r="AB154" s="132">
        <f>$T$351</f>
        <v>36.5</v>
      </c>
      <c r="AC154" s="132">
        <f>$T$418</f>
        <v>30.5</v>
      </c>
      <c r="AD154" s="132">
        <f>$T$552</f>
        <v>40</v>
      </c>
      <c r="AE154" s="132">
        <f>$T$686</f>
        <v>37.5</v>
      </c>
      <c r="AF154" s="132">
        <f>$T$753</f>
        <v>0</v>
      </c>
      <c r="AG154" s="129">
        <f t="shared" si="120"/>
        <v>243</v>
      </c>
      <c r="AH154" s="129">
        <f t="shared" si="121"/>
        <v>34.714285714285715</v>
      </c>
      <c r="AI154" s="132">
        <f t="shared" si="118"/>
        <v>25</v>
      </c>
      <c r="AJ154" s="263" t="str">
        <f t="shared" si="122"/>
        <v>DETAINED IN GRADE 11</v>
      </c>
      <c r="AK154" s="264">
        <f t="shared" si="123"/>
        <v>7</v>
      </c>
      <c r="AL154" s="178" t="s">
        <v>157</v>
      </c>
      <c r="AM154" s="181">
        <f>AM153*100/$AU$134</f>
        <v>100</v>
      </c>
      <c r="AN154" s="181">
        <f>AN153*100/$AW$134</f>
        <v>100</v>
      </c>
      <c r="AO154" s="181">
        <f>AO153*100/$AY$134</f>
        <v>100</v>
      </c>
      <c r="AP154" s="181">
        <f>AP153*100/$AU$134</f>
        <v>0</v>
      </c>
      <c r="AQ154" s="181">
        <f>AQ153*100/$AW$134</f>
        <v>0</v>
      </c>
      <c r="AR154" s="181">
        <f>AR153*100/$AY$134</f>
        <v>0</v>
      </c>
      <c r="AS154" s="181">
        <f>AS153*100/$AU$134</f>
        <v>0</v>
      </c>
      <c r="AT154" s="181">
        <f>AT153*100/$AW$134</f>
        <v>0</v>
      </c>
      <c r="AU154" s="181">
        <f>AU153*100/$AY$134</f>
        <v>0</v>
      </c>
      <c r="AV154" s="181">
        <f>AV153*100/$AU$134</f>
        <v>0</v>
      </c>
      <c r="AW154" s="181">
        <f>AW153*100/$AW$134</f>
        <v>0</v>
      </c>
      <c r="AX154" s="181">
        <f>AX153*100/$AY$134</f>
        <v>0</v>
      </c>
      <c r="AY154" s="129">
        <f>SUM(AO154,AR154,AU154,AX154)</f>
        <v>100</v>
      </c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</row>
    <row r="155" spans="1:152" s="12" customFormat="1" ht="38.25" customHeight="1">
      <c r="A155" s="156">
        <v>12</v>
      </c>
      <c r="B155" s="157" t="str">
        <f>GI!$H$13</f>
        <v xml:space="preserve">Ibrahim Ahmedin Ebrahim </v>
      </c>
      <c r="C155" s="235"/>
      <c r="D155" s="235"/>
      <c r="E155" s="168">
        <v>57</v>
      </c>
      <c r="F155" s="338" t="str">
        <f>IF(E155&gt;100,"SKURRR~!!", IF(A155&gt;GI!$M$2," ", IF($D$140="-", " ", IF(ISBLANK(E155),"FALSE",""))))</f>
        <v/>
      </c>
      <c r="G155" s="339"/>
      <c r="H155"/>
      <c r="I155" s="156">
        <v>12</v>
      </c>
      <c r="J155" s="157" t="str">
        <f>GI!$H$13</f>
        <v xml:space="preserve">Ibrahim Ahmedin Ebrahim </v>
      </c>
      <c r="K155" s="235"/>
      <c r="L155" s="235"/>
      <c r="M155" s="168"/>
      <c r="N155" s="338" t="str">
        <f>IF(M155&gt;100,"SKURRR~!!", IF(I155&gt;GI!$M$2," ", IF($L$140="-", " ", IF(ISBLANK(M155),"FALSE",""))))</f>
        <v>FALSE</v>
      </c>
      <c r="O155" s="339"/>
      <c r="P155"/>
      <c r="Q155"/>
      <c r="R155" s="131">
        <f t="shared" si="114"/>
        <v>57</v>
      </c>
      <c r="S155" s="125">
        <f t="shared" si="115"/>
        <v>0</v>
      </c>
      <c r="T155" s="126">
        <f t="shared" si="116"/>
        <v>28.5</v>
      </c>
      <c r="U155"/>
      <c r="V155" s="117">
        <v>9</v>
      </c>
      <c r="W155" s="118" t="str">
        <f>GI!$H$10</f>
        <v xml:space="preserve">Danait Alem Haile </v>
      </c>
      <c r="X155" s="117" t="str">
        <f>GI!$I$10</f>
        <v>F</v>
      </c>
      <c r="Y155" s="129">
        <f>$T$18</f>
        <v>28</v>
      </c>
      <c r="Z155" s="129">
        <f>$T$152</f>
        <v>30</v>
      </c>
      <c r="AA155" s="129">
        <f>$T$285</f>
        <v>28</v>
      </c>
      <c r="AB155" s="129">
        <f>$T$352</f>
        <v>29</v>
      </c>
      <c r="AC155" s="129">
        <f>$T$419</f>
        <v>19.5</v>
      </c>
      <c r="AD155" s="129">
        <f>$T$553</f>
        <v>39</v>
      </c>
      <c r="AE155" s="129">
        <f>$T$687</f>
        <v>35</v>
      </c>
      <c r="AF155" s="129">
        <f>$T$754</f>
        <v>0</v>
      </c>
      <c r="AG155" s="129">
        <f t="shared" si="120"/>
        <v>208.5</v>
      </c>
      <c r="AH155" s="129">
        <f t="shared" si="121"/>
        <v>29.785714285714285</v>
      </c>
      <c r="AI155" s="129">
        <f t="shared" si="118"/>
        <v>41</v>
      </c>
      <c r="AJ155" s="263" t="str">
        <f t="shared" si="122"/>
        <v>DETAINED IN GRADE 11</v>
      </c>
      <c r="AK155" s="264">
        <f t="shared" si="123"/>
        <v>7</v>
      </c>
      <c r="AL155" s="132" t="str">
        <f>UPPER(GI!$B$16)</f>
        <v>-</v>
      </c>
      <c r="AM155" s="132"/>
      <c r="AN155" s="132"/>
      <c r="AO155" s="132"/>
      <c r="AP155" s="132"/>
      <c r="AQ155" s="132"/>
      <c r="AR155" s="132"/>
      <c r="AS155" s="132"/>
      <c r="AT155" s="132"/>
      <c r="AU155" s="132"/>
      <c r="AV155" s="132"/>
      <c r="AW155" s="132"/>
      <c r="AX155" s="132"/>
      <c r="AY155" s="132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</row>
    <row r="156" spans="1:152" s="12" customFormat="1" ht="38.25" customHeight="1">
      <c r="A156" s="154">
        <v>13</v>
      </c>
      <c r="B156" s="155" t="str">
        <f>GI!$H$14</f>
        <v xml:space="preserve">Eldana Tewelde Negash </v>
      </c>
      <c r="C156" s="235"/>
      <c r="D156" s="235"/>
      <c r="E156" s="168">
        <v>62</v>
      </c>
      <c r="F156" s="338" t="str">
        <f>IF(E156&gt;100,"SKURRR~!!", IF(A156&gt;GI!$M$2," ", IF($D$140="-", " ", IF(ISBLANK(E156),"FALSE",""))))</f>
        <v/>
      </c>
      <c r="G156" s="339"/>
      <c r="H156"/>
      <c r="I156" s="154">
        <v>13</v>
      </c>
      <c r="J156" s="155" t="str">
        <f>GI!$H$14</f>
        <v xml:space="preserve">Eldana Tewelde Negash </v>
      </c>
      <c r="K156" s="235"/>
      <c r="L156" s="235"/>
      <c r="M156" s="168"/>
      <c r="N156" s="338" t="str">
        <f>IF(M156&gt;100,"SKURRR~!!", IF(I156&gt;GI!$M$2," ", IF($L$140="-", " ", IF(ISBLANK(M156),"FALSE",""))))</f>
        <v>FALSE</v>
      </c>
      <c r="O156" s="339"/>
      <c r="P156"/>
      <c r="Q156"/>
      <c r="R156" s="131">
        <f t="shared" si="114"/>
        <v>62</v>
      </c>
      <c r="S156" s="125">
        <f t="shared" si="115"/>
        <v>0</v>
      </c>
      <c r="T156" s="126">
        <f t="shared" si="116"/>
        <v>31</v>
      </c>
      <c r="U156"/>
      <c r="V156" s="119">
        <v>10</v>
      </c>
      <c r="W156" s="120" t="str">
        <f>GI!$H$11</f>
        <v xml:space="preserve">Daniel Alem Beyene </v>
      </c>
      <c r="X156" s="119" t="str">
        <f>GI!$I$11</f>
        <v>M</v>
      </c>
      <c r="Y156" s="132">
        <f>$T$19</f>
        <v>37</v>
      </c>
      <c r="Z156" s="132">
        <f>$T$153</f>
        <v>30.5</v>
      </c>
      <c r="AA156" s="132">
        <f>$T$286</f>
        <v>33.5</v>
      </c>
      <c r="AB156" s="132">
        <f>$T$353</f>
        <v>40.5</v>
      </c>
      <c r="AC156" s="132">
        <f>$T$420</f>
        <v>36.5</v>
      </c>
      <c r="AD156" s="132">
        <f>$T$554</f>
        <v>36.5</v>
      </c>
      <c r="AE156" s="132">
        <f>$T$688</f>
        <v>37</v>
      </c>
      <c r="AF156" s="132">
        <f>$T$755</f>
        <v>0</v>
      </c>
      <c r="AG156" s="129">
        <f t="shared" si="120"/>
        <v>251.5</v>
      </c>
      <c r="AH156" s="129">
        <f t="shared" si="121"/>
        <v>35.928571428571431</v>
      </c>
      <c r="AI156" s="132">
        <f t="shared" si="118"/>
        <v>19</v>
      </c>
      <c r="AJ156" s="263" t="str">
        <f t="shared" si="122"/>
        <v>DETAINED IN GRADE 11</v>
      </c>
      <c r="AK156" s="264">
        <f t="shared" si="123"/>
        <v>7</v>
      </c>
      <c r="AL156" s="178" t="s">
        <v>157</v>
      </c>
      <c r="AM156" s="181"/>
      <c r="AN156" s="181"/>
      <c r="AO156" s="181"/>
      <c r="AP156" s="181"/>
      <c r="AQ156" s="181"/>
      <c r="AR156" s="181"/>
      <c r="AS156" s="181"/>
      <c r="AT156" s="181"/>
      <c r="AU156" s="181"/>
      <c r="AV156" s="181"/>
      <c r="AW156" s="181"/>
      <c r="AX156" s="181"/>
      <c r="AY156" s="129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</row>
    <row r="157" spans="1:152" s="12" customFormat="1" ht="38.25" customHeight="1">
      <c r="A157" s="156">
        <v>14</v>
      </c>
      <c r="B157" s="157" t="str">
        <f>GI!$H$15</f>
        <v xml:space="preserve">Elilta Asay Eyasu </v>
      </c>
      <c r="C157" s="235"/>
      <c r="D157" s="235"/>
      <c r="E157" s="168">
        <v>52</v>
      </c>
      <c r="F157" s="338" t="str">
        <f>IF(E157&gt;100,"SKURRR~!!", IF(A157&gt;GI!$M$2," ", IF($D$140="-", " ", IF(ISBLANK(E157),"FALSE",""))))</f>
        <v/>
      </c>
      <c r="G157" s="339"/>
      <c r="H157"/>
      <c r="I157" s="156">
        <v>14</v>
      </c>
      <c r="J157" s="157" t="str">
        <f>GI!$H$15</f>
        <v xml:space="preserve">Elilta Asay Eyasu </v>
      </c>
      <c r="K157" s="235"/>
      <c r="L157" s="235"/>
      <c r="M157" s="168"/>
      <c r="N157" s="338" t="str">
        <f>IF(M157&gt;100,"SKURRR~!!", IF(I157&gt;GI!$M$2," ", IF($L$140="-", " ", IF(ISBLANK(M157),"FALSE",""))))</f>
        <v>FALSE</v>
      </c>
      <c r="O157" s="339"/>
      <c r="P157"/>
      <c r="Q157"/>
      <c r="R157" s="131">
        <f t="shared" si="114"/>
        <v>52</v>
      </c>
      <c r="S157" s="125">
        <f t="shared" si="115"/>
        <v>0</v>
      </c>
      <c r="T157" s="126">
        <f t="shared" si="116"/>
        <v>26</v>
      </c>
      <c r="U157"/>
      <c r="V157" s="117">
        <v>11</v>
      </c>
      <c r="W157" s="118" t="str">
        <f>GI!$H$12</f>
        <v xml:space="preserve">Dawit Gebegziabher Teklay </v>
      </c>
      <c r="X157" s="117" t="str">
        <f>GI!$I$12</f>
        <v>M</v>
      </c>
      <c r="Y157" s="129">
        <f>$T$20</f>
        <v>31.5</v>
      </c>
      <c r="Z157" s="129">
        <f>$T$154</f>
        <v>30</v>
      </c>
      <c r="AA157" s="129">
        <f>$T$287</f>
        <v>38</v>
      </c>
      <c r="AB157" s="129">
        <f>$T$354</f>
        <v>29.5</v>
      </c>
      <c r="AC157" s="129">
        <f>$T$421</f>
        <v>30</v>
      </c>
      <c r="AD157" s="129">
        <f>$T$555</f>
        <v>37</v>
      </c>
      <c r="AE157" s="129">
        <f>$T$689</f>
        <v>33</v>
      </c>
      <c r="AF157" s="129">
        <f>$T$756</f>
        <v>0</v>
      </c>
      <c r="AG157" s="129">
        <f t="shared" si="120"/>
        <v>229</v>
      </c>
      <c r="AH157" s="129">
        <f t="shared" si="121"/>
        <v>32.714285714285715</v>
      </c>
      <c r="AI157" s="129">
        <f t="shared" si="118"/>
        <v>35</v>
      </c>
      <c r="AJ157" s="263" t="str">
        <f t="shared" si="122"/>
        <v>DETAINED IN GRADE 11</v>
      </c>
      <c r="AK157" s="264">
        <f t="shared" si="123"/>
        <v>7</v>
      </c>
      <c r="AL157" s="132" t="str">
        <f>UPPER(GI!$B$17)</f>
        <v xml:space="preserve">ACCOUNTING AND FINANCE </v>
      </c>
      <c r="AM157" s="132">
        <f>COUNTIFS(_SEMESTER_1_COL_11, $BA$6, _SEMESTER_1_COL_11, $BC$6, _SEMESTER_1_SEX, "M")</f>
        <v>26</v>
      </c>
      <c r="AN157" s="132">
        <f>COUNTIFS(_SEMESTER_1_COL_11, $BA$6, _SEMESTER_1_COL_11, $BC$6, _SEMESTER_1_SEX, "F")</f>
        <v>17</v>
      </c>
      <c r="AO157" s="132">
        <f>SUM(AM157:AN157)</f>
        <v>43</v>
      </c>
      <c r="AP157" s="132">
        <f>COUNTIFS(_SEMESTER_1_COL_11, $BA$7, _SEMESTER_1_COL_11, $BC$7, _SEMESTER_1_SEX, "M")</f>
        <v>0</v>
      </c>
      <c r="AQ157" s="132">
        <f>COUNTIFS(_SEMESTER_1_COL_11, $BA$7, _SEMESTER_1_COL_11, $BC$7, _SEMESTER_1_SEX, "F")</f>
        <v>0</v>
      </c>
      <c r="AR157" s="132">
        <f>SUM(AP157:AQ157)</f>
        <v>0</v>
      </c>
      <c r="AS157" s="132">
        <f>COUNTIFS(_SEMESTER_1_COL_11, $BA$8, _SEMESTER_1_COL_11, $BC$8, _SEMESTER_1_SEX, "M")</f>
        <v>0</v>
      </c>
      <c r="AT157" s="132">
        <f>COUNTIFS(_SEMESTER_1_COL_11, $BA$8, _SEMESTER_1_COL_11, $BC$8, _SEMESTER_1_SEX, "F")</f>
        <v>0</v>
      </c>
      <c r="AU157" s="132">
        <f>SUM(AS157:AT157)</f>
        <v>0</v>
      </c>
      <c r="AV157" s="132">
        <f>COUNTIFS(_SEMESTER_1_COL_11, $BA$9, _SEMESTER_1_COL_11, $BC$9, _SEMESTER_1_SEX, "M")</f>
        <v>0</v>
      </c>
      <c r="AW157" s="132">
        <f>COUNTIFS(_SEMESTER_1_COL_11, $BA$9, _SEMESTER_1_COL_11, $BC$9, _SEMESTER_1_SEX, "F")</f>
        <v>0</v>
      </c>
      <c r="AX157" s="132">
        <f>SUM(AV157:AW157)</f>
        <v>0</v>
      </c>
      <c r="AY157" s="132">
        <f t="shared" ref="AY157" si="126">SUM(AO157,AR157,AU157,AX157)</f>
        <v>43</v>
      </c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</row>
    <row r="158" spans="1:152" s="12" customFormat="1" ht="38.25" customHeight="1">
      <c r="A158" s="154">
        <v>15</v>
      </c>
      <c r="B158" s="155" t="str">
        <f>GI!$H$16</f>
        <v xml:space="preserve">Emebet Haftay Gebremichael </v>
      </c>
      <c r="C158" s="235"/>
      <c r="D158" s="235"/>
      <c r="E158" s="168">
        <v>61</v>
      </c>
      <c r="F158" s="338" t="str">
        <f>IF(E158&gt;100,"SKURRR~!!", IF(A158&gt;GI!$M$2," ", IF($D$140="-", " ", IF(ISBLANK(E158),"FALSE",""))))</f>
        <v/>
      </c>
      <c r="G158" s="339"/>
      <c r="H158"/>
      <c r="I158" s="154">
        <v>15</v>
      </c>
      <c r="J158" s="155" t="str">
        <f>GI!$H$16</f>
        <v xml:space="preserve">Emebet Haftay Gebremichael </v>
      </c>
      <c r="K158" s="235"/>
      <c r="L158" s="235"/>
      <c r="M158" s="168"/>
      <c r="N158" s="338" t="str">
        <f>IF(M158&gt;100,"SKURRR~!!", IF(I158&gt;GI!$M$2," ", IF($L$140="-", " ", IF(ISBLANK(M158),"FALSE",""))))</f>
        <v>FALSE</v>
      </c>
      <c r="O158" s="339"/>
      <c r="P158"/>
      <c r="Q158"/>
      <c r="R158" s="131">
        <f t="shared" si="114"/>
        <v>61</v>
      </c>
      <c r="S158" s="125">
        <f t="shared" si="115"/>
        <v>0</v>
      </c>
      <c r="T158" s="126">
        <f t="shared" si="116"/>
        <v>30.5</v>
      </c>
      <c r="U158"/>
      <c r="V158" s="119">
        <v>12</v>
      </c>
      <c r="W158" s="120" t="str">
        <f>GI!$H$13</f>
        <v xml:space="preserve">Ibrahim Ahmedin Ebrahim </v>
      </c>
      <c r="X158" s="119" t="str">
        <f>GI!$I$13</f>
        <v>M</v>
      </c>
      <c r="Y158" s="132">
        <f>$T$21</f>
        <v>37</v>
      </c>
      <c r="Z158" s="132">
        <f>$T$155</f>
        <v>28.5</v>
      </c>
      <c r="AA158" s="132">
        <f>$T$288</f>
        <v>43</v>
      </c>
      <c r="AB158" s="132">
        <f>$T$355</f>
        <v>42.5</v>
      </c>
      <c r="AC158" s="132">
        <f>$T$422</f>
        <v>37</v>
      </c>
      <c r="AD158" s="132">
        <f>$T$556</f>
        <v>46</v>
      </c>
      <c r="AE158" s="132">
        <f>$T$690</f>
        <v>40.5</v>
      </c>
      <c r="AF158" s="132">
        <f>$T$757</f>
        <v>0</v>
      </c>
      <c r="AG158" s="129">
        <f t="shared" si="120"/>
        <v>274.5</v>
      </c>
      <c r="AH158" s="129">
        <f t="shared" si="121"/>
        <v>39.214285714285715</v>
      </c>
      <c r="AI158" s="132">
        <f t="shared" si="118"/>
        <v>8</v>
      </c>
      <c r="AJ158" s="263" t="str">
        <f t="shared" si="122"/>
        <v>DETAINED IN GRADE 11</v>
      </c>
      <c r="AK158" s="264">
        <f t="shared" si="123"/>
        <v>7</v>
      </c>
      <c r="AL158" s="178" t="s">
        <v>157</v>
      </c>
      <c r="AM158" s="181">
        <f>AM157*100/$AU$134</f>
        <v>100</v>
      </c>
      <c r="AN158" s="181">
        <f>AN157*100/$AW$134</f>
        <v>100</v>
      </c>
      <c r="AO158" s="181">
        <f>AO157*100/$AY$134</f>
        <v>100</v>
      </c>
      <c r="AP158" s="181">
        <f>AP157*100/$AU$134</f>
        <v>0</v>
      </c>
      <c r="AQ158" s="181">
        <f>AQ157*100/$AW$134</f>
        <v>0</v>
      </c>
      <c r="AR158" s="181">
        <f>AR157*100/$AY$134</f>
        <v>0</v>
      </c>
      <c r="AS158" s="181">
        <f>AS157*100/$AU$134</f>
        <v>0</v>
      </c>
      <c r="AT158" s="181">
        <f>AT157*100/$AW$134</f>
        <v>0</v>
      </c>
      <c r="AU158" s="181">
        <f>AU157*100/$AY$134</f>
        <v>0</v>
      </c>
      <c r="AV158" s="181">
        <f>AV157*100/$AU$134</f>
        <v>0</v>
      </c>
      <c r="AW158" s="181">
        <f>AW157*100/$AW$134</f>
        <v>0</v>
      </c>
      <c r="AX158" s="181">
        <f>AX157*100/$AY$134</f>
        <v>0</v>
      </c>
      <c r="AY158" s="129">
        <f>SUM(AO158,AR158,AU158,AX158)</f>
        <v>100</v>
      </c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</row>
    <row r="159" spans="1:152" s="12" customFormat="1" ht="38.25" customHeight="1">
      <c r="A159" s="156">
        <v>16</v>
      </c>
      <c r="B159" s="157" t="str">
        <f>GI!$H$17</f>
        <v xml:space="preserve">Ermiyas Gebremeskel Hailu </v>
      </c>
      <c r="C159" s="235"/>
      <c r="D159" s="235"/>
      <c r="E159" s="168">
        <v>60</v>
      </c>
      <c r="F159" s="338" t="str">
        <f>IF(E159&gt;100,"SKURRR~!!", IF(A159&gt;GI!$M$2," ", IF($D$140="-", " ", IF(ISBLANK(E159),"FALSE",""))))</f>
        <v/>
      </c>
      <c r="G159" s="339"/>
      <c r="H159"/>
      <c r="I159" s="156">
        <v>16</v>
      </c>
      <c r="J159" s="157" t="str">
        <f>GI!$H$17</f>
        <v xml:space="preserve">Ermiyas Gebremeskel Hailu </v>
      </c>
      <c r="K159" s="235"/>
      <c r="L159" s="235"/>
      <c r="M159" s="168"/>
      <c r="N159" s="338" t="str">
        <f>IF(M159&gt;100,"SKURRR~!!", IF(I159&gt;GI!$M$2," ", IF($L$140="-", " ", IF(ISBLANK(M159),"FALSE",""))))</f>
        <v>FALSE</v>
      </c>
      <c r="O159" s="339"/>
      <c r="P159"/>
      <c r="Q159"/>
      <c r="R159" s="131">
        <f t="shared" si="114"/>
        <v>60</v>
      </c>
      <c r="S159" s="125">
        <f t="shared" si="115"/>
        <v>0</v>
      </c>
      <c r="T159" s="126">
        <f t="shared" si="116"/>
        <v>30</v>
      </c>
      <c r="U159"/>
      <c r="V159" s="117">
        <v>13</v>
      </c>
      <c r="W159" s="118" t="str">
        <f>GI!$H$14</f>
        <v xml:space="preserve">Eldana Tewelde Negash </v>
      </c>
      <c r="X159" s="117" t="str">
        <f>GI!$I$14</f>
        <v>F</v>
      </c>
      <c r="Y159" s="129">
        <f>$T$22</f>
        <v>30.5</v>
      </c>
      <c r="Z159" s="129">
        <f>$T$156</f>
        <v>31</v>
      </c>
      <c r="AA159" s="129">
        <f>$T$289</f>
        <v>40.5</v>
      </c>
      <c r="AB159" s="129">
        <f>$T$356</f>
        <v>41.5</v>
      </c>
      <c r="AC159" s="129">
        <f>$T$423</f>
        <v>36</v>
      </c>
      <c r="AD159" s="129">
        <f>$T$557</f>
        <v>37.5</v>
      </c>
      <c r="AE159" s="129">
        <f>$T$691</f>
        <v>37</v>
      </c>
      <c r="AF159" s="129">
        <f>$T$758</f>
        <v>0</v>
      </c>
      <c r="AG159" s="129">
        <f t="shared" si="120"/>
        <v>254</v>
      </c>
      <c r="AH159" s="129">
        <f t="shared" si="121"/>
        <v>36.285714285714285</v>
      </c>
      <c r="AI159" s="129">
        <f t="shared" si="118"/>
        <v>18</v>
      </c>
      <c r="AJ159" s="263" t="str">
        <f t="shared" si="122"/>
        <v>DETAINED IN GRADE 11</v>
      </c>
      <c r="AK159" s="264">
        <f t="shared" si="123"/>
        <v>7</v>
      </c>
      <c r="AL159" s="132" t="str">
        <f>UPPER(GI!$B$18)</f>
        <v>-</v>
      </c>
      <c r="AM159" s="132">
        <f>COUNTIFS(_SEMESTER_1_COL_12, $BA$6, _SEMESTER_1_COL_12, $BC$6, _SEMESTER_1_SEX, "M")</f>
        <v>0</v>
      </c>
      <c r="AN159" s="132">
        <f>COUNTIFS(_SEMESTER_1_COL_12, $BA$6, _SEMESTER_1_COL_12, $BC$6, _SEMESTER_1_SEX, "F")</f>
        <v>0</v>
      </c>
      <c r="AO159" s="132">
        <f>SUM(AM159:AN159)</f>
        <v>0</v>
      </c>
      <c r="AP159" s="132">
        <f>COUNTIFS(_SEMESTER_1_COL_12, $BA$7, _SEMESTER_1_COL_12, $BC$7, _SEMESTER_1_SEX, "M")</f>
        <v>0</v>
      </c>
      <c r="AQ159" s="132">
        <f>COUNTIFS(_SEMESTER_1_COL_12, $BA$7, _SEMESTER_1_COL_12, $BC$7, _SEMESTER_1_SEX, "F")</f>
        <v>0</v>
      </c>
      <c r="AR159" s="132">
        <f>SUM(AP159:AQ159)</f>
        <v>0</v>
      </c>
      <c r="AS159" s="132">
        <f>COUNTIFS(_SEMESTER_1_COL_12, $BA$8, _SEMESTER_1_COL_12, $BC$8, _SEMESTER_1_SEX, "M")</f>
        <v>0</v>
      </c>
      <c r="AT159" s="132">
        <f>COUNTIFS(_SEMESTER_1_COL_12, $BA$8, _SEMESTER_1_COL_12, $BC$8, _SEMESTER_1_SEX, "F")</f>
        <v>0</v>
      </c>
      <c r="AU159" s="132">
        <f>SUM(AS159:AT159)</f>
        <v>0</v>
      </c>
      <c r="AV159" s="132">
        <f>COUNTIFS(_SEMESTER_1_COL_12, $BA$9, _SEMESTER_1_COL_12, $BC$9, _SEMESTER_1_SEX, "M")</f>
        <v>0</v>
      </c>
      <c r="AW159" s="132">
        <f>COUNTIFS(_SEMESTER_1_COL_12, $BA$9, _SEMESTER_1_COL_12, $BC$9, _SEMESTER_1_SEX, "F")</f>
        <v>0</v>
      </c>
      <c r="AX159" s="132">
        <f>SUM(AV159:AW159)</f>
        <v>0</v>
      </c>
      <c r="AY159" s="132">
        <f t="shared" ref="AY159" si="127">SUM(AO159,AR159,AU159,AX159)</f>
        <v>0</v>
      </c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</row>
    <row r="160" spans="1:152" s="12" customFormat="1" ht="38.25" customHeight="1">
      <c r="A160" s="154">
        <v>17</v>
      </c>
      <c r="B160" s="155" t="str">
        <f>GI!$H$18</f>
        <v xml:space="preserve">Esrom Amanuel Tsegay </v>
      </c>
      <c r="C160" s="235"/>
      <c r="D160" s="235"/>
      <c r="E160" s="168">
        <v>65</v>
      </c>
      <c r="F160" s="338" t="str">
        <f>IF(E160&gt;100,"SKURRR~!!", IF(A160&gt;GI!$M$2," ", IF($D$140="-", " ", IF(ISBLANK(E160),"FALSE",""))))</f>
        <v/>
      </c>
      <c r="G160" s="339"/>
      <c r="H160"/>
      <c r="I160" s="154">
        <v>17</v>
      </c>
      <c r="J160" s="155" t="str">
        <f>GI!$H$18</f>
        <v xml:space="preserve">Esrom Amanuel Tsegay </v>
      </c>
      <c r="K160" s="235"/>
      <c r="L160" s="235"/>
      <c r="M160" s="168"/>
      <c r="N160" s="338" t="str">
        <f>IF(M160&gt;100,"SKURRR~!!", IF(I160&gt;GI!$M$2," ", IF($L$140="-", " ", IF(ISBLANK(M160),"FALSE",""))))</f>
        <v>FALSE</v>
      </c>
      <c r="O160" s="339"/>
      <c r="P160"/>
      <c r="Q160"/>
      <c r="R160" s="131">
        <f t="shared" si="114"/>
        <v>65</v>
      </c>
      <c r="S160" s="125">
        <f t="shared" si="115"/>
        <v>0</v>
      </c>
      <c r="T160" s="126">
        <f t="shared" si="116"/>
        <v>32.5</v>
      </c>
      <c r="U160"/>
      <c r="V160" s="119">
        <v>14</v>
      </c>
      <c r="W160" s="120" t="str">
        <f>GI!$H$15</f>
        <v xml:space="preserve">Elilta Asay Eyasu </v>
      </c>
      <c r="X160" s="119" t="str">
        <f>GI!$I$15</f>
        <v>F</v>
      </c>
      <c r="Y160" s="132">
        <f>$T$23</f>
        <v>37.5</v>
      </c>
      <c r="Z160" s="132">
        <f>$T$157</f>
        <v>26</v>
      </c>
      <c r="AA160" s="132">
        <f>$T$290</f>
        <v>45</v>
      </c>
      <c r="AB160" s="132">
        <f>$T$357</f>
        <v>41</v>
      </c>
      <c r="AC160" s="132">
        <f>$T$424</f>
        <v>39.5</v>
      </c>
      <c r="AD160" s="132">
        <f>$T$558</f>
        <v>45.5</v>
      </c>
      <c r="AE160" s="132">
        <f>$T$692</f>
        <v>44</v>
      </c>
      <c r="AF160" s="132">
        <f>$T$759</f>
        <v>0</v>
      </c>
      <c r="AG160" s="129">
        <f t="shared" si="120"/>
        <v>278.5</v>
      </c>
      <c r="AH160" s="129">
        <f t="shared" si="121"/>
        <v>39.785714285714285</v>
      </c>
      <c r="AI160" s="132">
        <f t="shared" si="118"/>
        <v>6</v>
      </c>
      <c r="AJ160" s="263" t="str">
        <f t="shared" si="122"/>
        <v>DETAINED IN GRADE 11</v>
      </c>
      <c r="AK160" s="264">
        <f t="shared" si="123"/>
        <v>7</v>
      </c>
      <c r="AL160" s="178" t="s">
        <v>157</v>
      </c>
      <c r="AM160" s="181">
        <f>AM159*100/$AU$134</f>
        <v>0</v>
      </c>
      <c r="AN160" s="181">
        <f>AN159*100/$AW$134</f>
        <v>0</v>
      </c>
      <c r="AO160" s="181">
        <f>AO159*100/$AY$134</f>
        <v>0</v>
      </c>
      <c r="AP160" s="181">
        <f>AP159*100/$AU$134</f>
        <v>0</v>
      </c>
      <c r="AQ160" s="181">
        <f>AQ159*100/$AW$134</f>
        <v>0</v>
      </c>
      <c r="AR160" s="181">
        <f>AR159*100/$AY$134</f>
        <v>0</v>
      </c>
      <c r="AS160" s="181">
        <f>AS159*100/$AU$134</f>
        <v>0</v>
      </c>
      <c r="AT160" s="181">
        <f>AT159*100/$AW$134</f>
        <v>0</v>
      </c>
      <c r="AU160" s="181">
        <f>AU159*100/$AY$134</f>
        <v>0</v>
      </c>
      <c r="AV160" s="181">
        <f>AV159*100/$AU$134</f>
        <v>0</v>
      </c>
      <c r="AW160" s="181">
        <f>AW159*100/$AW$134</f>
        <v>0</v>
      </c>
      <c r="AX160" s="181">
        <f>AX159*100/$AY$134</f>
        <v>0</v>
      </c>
      <c r="AY160" s="129">
        <f>SUM(AO160,AR160,AU160,AX160)</f>
        <v>0</v>
      </c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</row>
    <row r="161" spans="1:152" s="12" customFormat="1" ht="38.25" customHeight="1">
      <c r="A161" s="156">
        <v>18</v>
      </c>
      <c r="B161" s="157" t="str">
        <f>GI!$H$19</f>
        <v xml:space="preserve">Eyorsalem Afera Gebremedhin </v>
      </c>
      <c r="C161" s="235"/>
      <c r="D161" s="235"/>
      <c r="E161" s="168">
        <v>83</v>
      </c>
      <c r="F161" s="338" t="str">
        <f>IF(E161&gt;100,"SKURRR~!!", IF(A161&gt;GI!$M$2," ", IF($D$140="-", " ", IF(ISBLANK(E161),"FALSE",""))))</f>
        <v/>
      </c>
      <c r="G161" s="339"/>
      <c r="H161"/>
      <c r="I161" s="156">
        <v>18</v>
      </c>
      <c r="J161" s="157" t="str">
        <f>GI!$H$19</f>
        <v xml:space="preserve">Eyorsalem Afera Gebremedhin </v>
      </c>
      <c r="K161" s="235"/>
      <c r="L161" s="235"/>
      <c r="M161" s="168"/>
      <c r="N161" s="338" t="str">
        <f>IF(M161&gt;100,"SKURRR~!!", IF(I161&gt;GI!$M$2," ", IF($L$140="-", " ", IF(ISBLANK(M161),"FALSE",""))))</f>
        <v>FALSE</v>
      </c>
      <c r="O161" s="339"/>
      <c r="P161"/>
      <c r="Q161"/>
      <c r="R161" s="131">
        <f t="shared" si="114"/>
        <v>83</v>
      </c>
      <c r="S161" s="125">
        <f t="shared" si="115"/>
        <v>0</v>
      </c>
      <c r="T161" s="126">
        <f t="shared" si="116"/>
        <v>41.5</v>
      </c>
      <c r="U161"/>
      <c r="V161" s="117">
        <v>15</v>
      </c>
      <c r="W161" s="118" t="str">
        <f>GI!$H$16</f>
        <v xml:space="preserve">Emebet Haftay Gebremichael </v>
      </c>
      <c r="X161" s="117" t="str">
        <f>GI!$I$16</f>
        <v>F</v>
      </c>
      <c r="Y161" s="129">
        <f>$T$24</f>
        <v>38</v>
      </c>
      <c r="Z161" s="129">
        <f>$T$158</f>
        <v>30.5</v>
      </c>
      <c r="AA161" s="129">
        <f>$T$291</f>
        <v>50</v>
      </c>
      <c r="AB161" s="129">
        <f>$T$358</f>
        <v>48</v>
      </c>
      <c r="AC161" s="129">
        <f>$T$425</f>
        <v>44</v>
      </c>
      <c r="AD161" s="129">
        <f>$T$559</f>
        <v>44.5</v>
      </c>
      <c r="AE161" s="129">
        <f>$T$693</f>
        <v>47</v>
      </c>
      <c r="AF161" s="129">
        <f>$T$760</f>
        <v>0</v>
      </c>
      <c r="AG161" s="129">
        <f t="shared" si="120"/>
        <v>302</v>
      </c>
      <c r="AH161" s="129">
        <f t="shared" si="121"/>
        <v>43.142857142857146</v>
      </c>
      <c r="AI161" s="129">
        <f t="shared" si="118"/>
        <v>3</v>
      </c>
      <c r="AJ161" s="263" t="str">
        <f t="shared" si="122"/>
        <v>DETAINED IN GRADE 11</v>
      </c>
      <c r="AK161" s="264">
        <f t="shared" si="123"/>
        <v>7</v>
      </c>
      <c r="AL161" s="174"/>
      <c r="AM161" s="174"/>
      <c r="AN161" s="174"/>
      <c r="AO161" s="174"/>
      <c r="AP161" s="174"/>
      <c r="AQ161" s="174"/>
      <c r="AR161" s="174"/>
      <c r="AS161" s="174"/>
      <c r="AT161" s="174"/>
      <c r="AU161" s="174"/>
      <c r="AV161" s="174"/>
      <c r="AW161" s="174"/>
      <c r="AX161" s="174"/>
      <c r="AY161" s="174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</row>
    <row r="162" spans="1:152" s="12" customFormat="1" ht="38.25" customHeight="1">
      <c r="A162" s="154">
        <v>19</v>
      </c>
      <c r="B162" s="155" t="str">
        <f>GI!$H$20</f>
        <v xml:space="preserve">Fasil Alem Kahsay </v>
      </c>
      <c r="C162" s="235"/>
      <c r="D162" s="235"/>
      <c r="E162" s="168">
        <v>55</v>
      </c>
      <c r="F162" s="338" t="str">
        <f>IF(E162&gt;100,"SKURRR~!!", IF(A162&gt;GI!$M$2," ", IF($D$140="-", " ", IF(ISBLANK(E162),"FALSE",""))))</f>
        <v/>
      </c>
      <c r="G162" s="339"/>
      <c r="H162"/>
      <c r="I162" s="154">
        <v>19</v>
      </c>
      <c r="J162" s="155" t="str">
        <f>GI!$H$20</f>
        <v xml:space="preserve">Fasil Alem Kahsay </v>
      </c>
      <c r="K162" s="235"/>
      <c r="L162" s="235"/>
      <c r="M162" s="168"/>
      <c r="N162" s="338" t="str">
        <f>IF(M162&gt;100,"SKURRR~!!", IF(I162&gt;GI!$M$2," ", IF($L$140="-", " ", IF(ISBLANK(M162),"FALSE",""))))</f>
        <v>FALSE</v>
      </c>
      <c r="O162" s="339"/>
      <c r="P162"/>
      <c r="Q162"/>
      <c r="R162" s="131">
        <f t="shared" si="114"/>
        <v>55</v>
      </c>
      <c r="S162" s="125">
        <f t="shared" si="115"/>
        <v>0</v>
      </c>
      <c r="T162" s="126">
        <f t="shared" si="116"/>
        <v>27.5</v>
      </c>
      <c r="U162"/>
      <c r="V162" s="119">
        <v>16</v>
      </c>
      <c r="W162" s="120" t="str">
        <f>GI!$H$17</f>
        <v xml:space="preserve">Ermiyas Gebremeskel Hailu </v>
      </c>
      <c r="X162" s="119" t="str">
        <f>GI!$I$17</f>
        <v>M</v>
      </c>
      <c r="Y162" s="132">
        <f>$T$25</f>
        <v>29.5</v>
      </c>
      <c r="Z162" s="132">
        <f>$T$159</f>
        <v>30</v>
      </c>
      <c r="AA162" s="132">
        <f>$T$292</f>
        <v>35</v>
      </c>
      <c r="AB162" s="132">
        <f>$T$359</f>
        <v>38</v>
      </c>
      <c r="AC162" s="132">
        <f>$T$426</f>
        <v>31</v>
      </c>
      <c r="AD162" s="132">
        <f>$T$560</f>
        <v>45</v>
      </c>
      <c r="AE162" s="132">
        <f>$T$694</f>
        <v>31.5</v>
      </c>
      <c r="AF162" s="132">
        <f>$T$761</f>
        <v>0</v>
      </c>
      <c r="AG162" s="129">
        <f t="shared" si="120"/>
        <v>240</v>
      </c>
      <c r="AH162" s="129">
        <f t="shared" si="121"/>
        <v>34.285714285714285</v>
      </c>
      <c r="AI162" s="132">
        <f t="shared" si="118"/>
        <v>27</v>
      </c>
      <c r="AJ162" s="263" t="str">
        <f t="shared" si="122"/>
        <v>DETAINED IN GRADE 11</v>
      </c>
      <c r="AK162" s="264">
        <f t="shared" si="123"/>
        <v>7</v>
      </c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</row>
    <row r="163" spans="1:152" s="12" customFormat="1" ht="38.25" customHeight="1">
      <c r="A163" s="156">
        <v>20</v>
      </c>
      <c r="B163" s="157" t="str">
        <f>GI!$H$21</f>
        <v xml:space="preserve">Hassen Abdelruhman Salih </v>
      </c>
      <c r="C163" s="235"/>
      <c r="D163" s="235"/>
      <c r="E163" s="168">
        <v>64</v>
      </c>
      <c r="F163" s="338" t="str">
        <f>IF(E163&gt;100,"SKURRR~!!", IF(A163&gt;GI!$M$2," ", IF($D$140="-", " ", IF(ISBLANK(E163),"FALSE",""))))</f>
        <v/>
      </c>
      <c r="G163" s="339"/>
      <c r="H163"/>
      <c r="I163" s="156">
        <v>20</v>
      </c>
      <c r="J163" s="157" t="str">
        <f>GI!$H$21</f>
        <v xml:space="preserve">Hassen Abdelruhman Salih </v>
      </c>
      <c r="K163" s="235"/>
      <c r="L163" s="235"/>
      <c r="M163" s="168"/>
      <c r="N163" s="338" t="str">
        <f>IF(M163&gt;100,"SKURRR~!!", IF(I163&gt;GI!$M$2," ", IF($L$140="-", " ", IF(ISBLANK(M163),"FALSE",""))))</f>
        <v>FALSE</v>
      </c>
      <c r="O163" s="339"/>
      <c r="P163"/>
      <c r="Q163"/>
      <c r="R163" s="131">
        <f t="shared" si="114"/>
        <v>64</v>
      </c>
      <c r="S163" s="125">
        <f t="shared" si="115"/>
        <v>0</v>
      </c>
      <c r="T163" s="126">
        <f t="shared" si="116"/>
        <v>32</v>
      </c>
      <c r="U163"/>
      <c r="V163" s="117">
        <v>17</v>
      </c>
      <c r="W163" s="118" t="str">
        <f>GI!$H$18</f>
        <v xml:space="preserve">Esrom Amanuel Tsegay </v>
      </c>
      <c r="X163" s="117" t="str">
        <f>GI!$I$18</f>
        <v>M</v>
      </c>
      <c r="Y163" s="129">
        <f>$T$26</f>
        <v>31</v>
      </c>
      <c r="Z163" s="129">
        <f>$T$160</f>
        <v>32.5</v>
      </c>
      <c r="AA163" s="129">
        <f>$T$293</f>
        <v>46</v>
      </c>
      <c r="AB163" s="129">
        <f>$T$360</f>
        <v>42</v>
      </c>
      <c r="AC163" s="129">
        <f>$T$427</f>
        <v>40.5</v>
      </c>
      <c r="AD163" s="129">
        <f>$T$561</f>
        <v>46.5</v>
      </c>
      <c r="AE163" s="129">
        <f>$T$695</f>
        <v>45.5</v>
      </c>
      <c r="AF163" s="129">
        <f>$T$762</f>
        <v>0</v>
      </c>
      <c r="AG163" s="129">
        <f t="shared" si="120"/>
        <v>284</v>
      </c>
      <c r="AH163" s="129">
        <f t="shared" si="121"/>
        <v>40.571428571428569</v>
      </c>
      <c r="AI163" s="129">
        <f t="shared" si="118"/>
        <v>4</v>
      </c>
      <c r="AJ163" s="263" t="str">
        <f t="shared" si="122"/>
        <v>DETAINED IN GRADE 11</v>
      </c>
      <c r="AK163" s="264">
        <f t="shared" si="123"/>
        <v>7</v>
      </c>
      <c r="AL163" s="335" t="str">
        <f>CONCATENATE(GI!$B$56," : ","AVERAGE")</f>
        <v>SEMESTER-I AVERAGE STATISTICS : AVERAGE</v>
      </c>
      <c r="AM163" s="335"/>
      <c r="AN163" s="335"/>
      <c r="AO163" s="335"/>
      <c r="AP163" s="335"/>
      <c r="AQ163" s="335"/>
      <c r="AR163" s="335"/>
      <c r="AS163" s="335"/>
      <c r="AT163" s="335"/>
      <c r="AU163" s="335"/>
      <c r="AV163" s="335"/>
      <c r="AW163" s="335"/>
      <c r="AX163" s="335"/>
      <c r="AY163" s="335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</row>
    <row r="164" spans="1:152" s="12" customFormat="1" ht="38.25" customHeight="1">
      <c r="A164" s="154">
        <v>21</v>
      </c>
      <c r="B164" s="155" t="str">
        <f>GI!$H$22</f>
        <v xml:space="preserve">Heldana Mengstu Mebrahtu </v>
      </c>
      <c r="C164" s="235"/>
      <c r="D164" s="235"/>
      <c r="E164" s="168">
        <v>60</v>
      </c>
      <c r="F164" s="338" t="str">
        <f>IF(E164&gt;100,"SKURRR~!!", IF(A164&gt;GI!$M$2," ", IF($D$140="-", " ", IF(ISBLANK(E164),"FALSE",""))))</f>
        <v/>
      </c>
      <c r="G164" s="339"/>
      <c r="H164"/>
      <c r="I164" s="154">
        <v>21</v>
      </c>
      <c r="J164" s="155" t="str">
        <f>GI!$H$22</f>
        <v xml:space="preserve">Heldana Mengstu Mebrahtu </v>
      </c>
      <c r="K164" s="235"/>
      <c r="L164" s="235"/>
      <c r="M164" s="168"/>
      <c r="N164" s="338" t="str">
        <f>IF(M164&gt;100,"SKURRR~!!", IF(I164&gt;GI!$M$2," ", IF($L$140="-", " ", IF(ISBLANK(M164),"FALSE",""))))</f>
        <v>FALSE</v>
      </c>
      <c r="O164" s="339"/>
      <c r="P164"/>
      <c r="Q164"/>
      <c r="R164" s="131">
        <f t="shared" si="114"/>
        <v>60</v>
      </c>
      <c r="S164" s="125">
        <f t="shared" si="115"/>
        <v>0</v>
      </c>
      <c r="T164" s="126">
        <f t="shared" si="116"/>
        <v>30</v>
      </c>
      <c r="U164"/>
      <c r="V164" s="119">
        <v>18</v>
      </c>
      <c r="W164" s="120" t="str">
        <f>GI!$H$19</f>
        <v xml:space="preserve">Eyorsalem Afera Gebremedhin </v>
      </c>
      <c r="X164" s="119" t="str">
        <f>GI!$I$19</f>
        <v>F</v>
      </c>
      <c r="Y164" s="132">
        <f>$T$27</f>
        <v>41.5</v>
      </c>
      <c r="Z164" s="132">
        <f>$T$161</f>
        <v>41.5</v>
      </c>
      <c r="AA164" s="132">
        <f>$T$294</f>
        <v>48.5</v>
      </c>
      <c r="AB164" s="132">
        <f>$T$361</f>
        <v>45.5</v>
      </c>
      <c r="AC164" s="132">
        <f>$T$428</f>
        <v>38</v>
      </c>
      <c r="AD164" s="132">
        <f>$T$562</f>
        <v>47.5</v>
      </c>
      <c r="AE164" s="132">
        <f>$T$696</f>
        <v>49</v>
      </c>
      <c r="AF164" s="132">
        <f>$T$763</f>
        <v>0</v>
      </c>
      <c r="AG164" s="129">
        <f t="shared" si="120"/>
        <v>311.5</v>
      </c>
      <c r="AH164" s="129">
        <f t="shared" si="121"/>
        <v>44.5</v>
      </c>
      <c r="AI164" s="132">
        <f t="shared" si="118"/>
        <v>2</v>
      </c>
      <c r="AJ164" s="263" t="str">
        <f t="shared" si="122"/>
        <v>DETAINED IN GRADE 11</v>
      </c>
      <c r="AK164" s="264">
        <f t="shared" si="123"/>
        <v>7</v>
      </c>
      <c r="AL164" s="335"/>
      <c r="AM164" s="335"/>
      <c r="AN164" s="335"/>
      <c r="AO164" s="335"/>
      <c r="AP164" s="335"/>
      <c r="AQ164" s="335"/>
      <c r="AR164" s="335"/>
      <c r="AS164" s="335"/>
      <c r="AT164" s="335"/>
      <c r="AU164" s="335"/>
      <c r="AV164" s="335"/>
      <c r="AW164" s="335"/>
      <c r="AX164" s="335"/>
      <c r="AY164" s="335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</row>
    <row r="165" spans="1:152" s="12" customFormat="1" ht="38.25" customHeight="1">
      <c r="A165" s="156">
        <v>22</v>
      </c>
      <c r="B165" s="157" t="str">
        <f>GI!$H$23</f>
        <v xml:space="preserve">Hilina Aregawi Abrha </v>
      </c>
      <c r="C165" s="235"/>
      <c r="D165" s="235"/>
      <c r="E165" s="168">
        <v>54</v>
      </c>
      <c r="F165" s="338" t="str">
        <f>IF(E165&gt;100,"SKURRR~!!", IF(A165&gt;GI!$M$2," ", IF($D$140="-", " ", IF(ISBLANK(E165),"FALSE",""))))</f>
        <v/>
      </c>
      <c r="G165" s="339"/>
      <c r="H165"/>
      <c r="I165" s="156">
        <v>22</v>
      </c>
      <c r="J165" s="157" t="str">
        <f>GI!$H$23</f>
        <v xml:space="preserve">Hilina Aregawi Abrha </v>
      </c>
      <c r="K165" s="235"/>
      <c r="L165" s="235"/>
      <c r="M165" s="168"/>
      <c r="N165" s="338" t="str">
        <f>IF(M165&gt;100,"SKURRR~!!", IF(I165&gt;GI!$M$2," ", IF($L$140="-", " ", IF(ISBLANK(M165),"FALSE",""))))</f>
        <v>FALSE</v>
      </c>
      <c r="O165" s="339"/>
      <c r="P165"/>
      <c r="Q165"/>
      <c r="R165" s="131">
        <f t="shared" si="114"/>
        <v>54</v>
      </c>
      <c r="S165" s="125">
        <f t="shared" si="115"/>
        <v>0</v>
      </c>
      <c r="T165" s="126">
        <f t="shared" si="116"/>
        <v>27</v>
      </c>
      <c r="U165"/>
      <c r="V165" s="117">
        <v>19</v>
      </c>
      <c r="W165" s="118" t="str">
        <f>GI!$H$20</f>
        <v xml:space="preserve">Fasil Alem Kahsay </v>
      </c>
      <c r="X165" s="117" t="str">
        <f>GI!$I$20</f>
        <v>M</v>
      </c>
      <c r="Y165" s="129">
        <f>$T$28</f>
        <v>31</v>
      </c>
      <c r="Z165" s="129">
        <f>$T$162</f>
        <v>27.5</v>
      </c>
      <c r="AA165" s="129">
        <f>$T$295</f>
        <v>40</v>
      </c>
      <c r="AB165" s="129">
        <f>$T$362</f>
        <v>31.5</v>
      </c>
      <c r="AC165" s="129">
        <f>$T$429</f>
        <v>28</v>
      </c>
      <c r="AD165" s="129">
        <f>$T$563</f>
        <v>32.5</v>
      </c>
      <c r="AE165" s="129">
        <f>$T$697</f>
        <v>37.5</v>
      </c>
      <c r="AF165" s="129">
        <f>$T$764</f>
        <v>0</v>
      </c>
      <c r="AG165" s="129">
        <f t="shared" si="120"/>
        <v>228</v>
      </c>
      <c r="AH165" s="129">
        <f t="shared" si="121"/>
        <v>32.571428571428569</v>
      </c>
      <c r="AI165" s="129">
        <f t="shared" si="118"/>
        <v>36</v>
      </c>
      <c r="AJ165" s="263" t="str">
        <f t="shared" si="122"/>
        <v>DETAINED IN GRADE 11</v>
      </c>
      <c r="AK165" s="264">
        <f t="shared" si="123"/>
        <v>7</v>
      </c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</row>
    <row r="166" spans="1:152" s="12" customFormat="1" ht="38.25" customHeight="1">
      <c r="A166" s="154">
        <v>23</v>
      </c>
      <c r="B166" s="155" t="str">
        <f>GI!$H$24</f>
        <v xml:space="preserve">Kaleab Haile Kahsay </v>
      </c>
      <c r="C166" s="235"/>
      <c r="D166" s="235"/>
      <c r="E166" s="168">
        <v>53</v>
      </c>
      <c r="F166" s="338" t="str">
        <f>IF(E166&gt;100,"SKURRR~!!", IF(A166&gt;GI!$M$2," ", IF($D$140="-", " ", IF(ISBLANK(E166),"FALSE",""))))</f>
        <v/>
      </c>
      <c r="G166" s="339"/>
      <c r="H166"/>
      <c r="I166" s="154">
        <v>23</v>
      </c>
      <c r="J166" s="155" t="str">
        <f>GI!$H$24</f>
        <v xml:space="preserve">Kaleab Haile Kahsay </v>
      </c>
      <c r="K166" s="235"/>
      <c r="L166" s="235"/>
      <c r="M166" s="168"/>
      <c r="N166" s="338" t="str">
        <f>IF(M166&gt;100,"SKURRR~!!", IF(I166&gt;GI!$M$2," ", IF($L$140="-", " ", IF(ISBLANK(M166),"FALSE",""))))</f>
        <v>FALSE</v>
      </c>
      <c r="O166" s="339"/>
      <c r="P166"/>
      <c r="Q166"/>
      <c r="R166" s="131">
        <f t="shared" si="114"/>
        <v>53</v>
      </c>
      <c r="S166" s="125">
        <f t="shared" si="115"/>
        <v>0</v>
      </c>
      <c r="T166" s="126">
        <f t="shared" si="116"/>
        <v>26.5</v>
      </c>
      <c r="U166"/>
      <c r="V166" s="119">
        <v>20</v>
      </c>
      <c r="W166" s="120" t="str">
        <f>GI!$H$21</f>
        <v xml:space="preserve">Hassen Abdelruhman Salih </v>
      </c>
      <c r="X166" s="119" t="str">
        <f>GI!$I$21</f>
        <v>M</v>
      </c>
      <c r="Y166" s="132">
        <f>$T$29</f>
        <v>34</v>
      </c>
      <c r="Z166" s="132">
        <f>$T$163</f>
        <v>32</v>
      </c>
      <c r="AA166" s="132">
        <f>$T$296</f>
        <v>37.5</v>
      </c>
      <c r="AB166" s="132">
        <f>$T$363</f>
        <v>38</v>
      </c>
      <c r="AC166" s="132">
        <f>$T$430</f>
        <v>32</v>
      </c>
      <c r="AD166" s="132">
        <f>$T$564</f>
        <v>47.5</v>
      </c>
      <c r="AE166" s="132">
        <f>$T$698</f>
        <v>39</v>
      </c>
      <c r="AF166" s="132">
        <f>$T$765</f>
        <v>0</v>
      </c>
      <c r="AG166" s="129">
        <f t="shared" si="120"/>
        <v>260</v>
      </c>
      <c r="AH166" s="129">
        <f t="shared" si="121"/>
        <v>37.142857142857146</v>
      </c>
      <c r="AI166" s="132">
        <f t="shared" si="118"/>
        <v>16</v>
      </c>
      <c r="AJ166" s="263" t="str">
        <f t="shared" si="122"/>
        <v>DETAINED IN GRADE 11</v>
      </c>
      <c r="AK166" s="264">
        <f t="shared" si="123"/>
        <v>7</v>
      </c>
      <c r="AL166"/>
      <c r="AM166" s="336" t="str">
        <f>$BA$6 &amp;" " &amp; $BC$6</f>
        <v>&gt;=1 &lt;55</v>
      </c>
      <c r="AN166" s="336"/>
      <c r="AO166" s="336"/>
      <c r="AP166" s="336" t="str">
        <f>$BA$7 &amp;" " &amp; $BC$7</f>
        <v>&gt;=55 &lt;75</v>
      </c>
      <c r="AQ166" s="336"/>
      <c r="AR166" s="336"/>
      <c r="AS166" s="336" t="str">
        <f>$BA$8 &amp;" " &amp; $BC$8</f>
        <v>&gt;=75 &lt;85</v>
      </c>
      <c r="AT166" s="336"/>
      <c r="AU166" s="336"/>
      <c r="AV166" s="336" t="str">
        <f>$BA$9 &amp;" " &amp; $BC$9</f>
        <v>&gt;=85 &lt;=100</v>
      </c>
      <c r="AW166" s="336"/>
      <c r="AX166" s="336"/>
      <c r="AY166" s="336" t="s">
        <v>118</v>
      </c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</row>
    <row r="167" spans="1:152" s="12" customFormat="1" ht="38.25" customHeight="1">
      <c r="A167" s="156">
        <v>24</v>
      </c>
      <c r="B167" s="157" t="str">
        <f>GI!$H$25</f>
        <v xml:space="preserve">Kalkidan Haile Berhe </v>
      </c>
      <c r="C167" s="235"/>
      <c r="D167" s="235"/>
      <c r="E167" s="168">
        <v>51</v>
      </c>
      <c r="F167" s="338" t="str">
        <f>IF(E167&gt;100,"SKURRR~!!", IF(A167&gt;GI!$M$2," ", IF($D$140="-", " ", IF(ISBLANK(E167),"FALSE",""))))</f>
        <v/>
      </c>
      <c r="G167" s="339"/>
      <c r="H167"/>
      <c r="I167" s="156">
        <v>24</v>
      </c>
      <c r="J167" s="157" t="str">
        <f>GI!$H$25</f>
        <v xml:space="preserve">Kalkidan Haile Berhe </v>
      </c>
      <c r="K167" s="235"/>
      <c r="L167" s="235"/>
      <c r="M167" s="168"/>
      <c r="N167" s="338" t="str">
        <f>IF(M167&gt;100,"SKURRR~!!", IF(I167&gt;GI!$M$2," ", IF($L$140="-", " ", IF(ISBLANK(M167),"FALSE",""))))</f>
        <v>FALSE</v>
      </c>
      <c r="O167" s="339"/>
      <c r="P167"/>
      <c r="Q167"/>
      <c r="R167" s="131">
        <f t="shared" si="114"/>
        <v>51</v>
      </c>
      <c r="S167" s="125">
        <f t="shared" si="115"/>
        <v>0</v>
      </c>
      <c r="T167" s="126">
        <f t="shared" si="116"/>
        <v>25.5</v>
      </c>
      <c r="U167"/>
      <c r="V167" s="117">
        <v>21</v>
      </c>
      <c r="W167" s="118" t="str">
        <f>GI!$H$22</f>
        <v xml:space="preserve">Heldana Mengstu Mebrahtu </v>
      </c>
      <c r="X167" s="117" t="str">
        <f>GI!$I$22</f>
        <v>F</v>
      </c>
      <c r="Y167" s="129">
        <f>$T$30</f>
        <v>38</v>
      </c>
      <c r="Z167" s="129">
        <f>$T$164</f>
        <v>30</v>
      </c>
      <c r="AA167" s="129">
        <f>$T$297</f>
        <v>42</v>
      </c>
      <c r="AB167" s="129">
        <f>$T$364</f>
        <v>43.5</v>
      </c>
      <c r="AC167" s="129">
        <f>$T$431</f>
        <v>36.5</v>
      </c>
      <c r="AD167" s="129">
        <f>$T$565</f>
        <v>41</v>
      </c>
      <c r="AE167" s="129">
        <f>$T$699</f>
        <v>41</v>
      </c>
      <c r="AF167" s="129">
        <f>$T$766</f>
        <v>0</v>
      </c>
      <c r="AG167" s="129">
        <f t="shared" si="120"/>
        <v>272</v>
      </c>
      <c r="AH167" s="129">
        <f t="shared" si="121"/>
        <v>38.857142857142854</v>
      </c>
      <c r="AI167" s="129">
        <f t="shared" si="118"/>
        <v>10</v>
      </c>
      <c r="AJ167" s="263" t="str">
        <f t="shared" si="122"/>
        <v>DETAINED IN GRADE 11</v>
      </c>
      <c r="AK167" s="264">
        <f t="shared" si="123"/>
        <v>7</v>
      </c>
      <c r="AL167"/>
      <c r="AM167" s="177" t="s">
        <v>64</v>
      </c>
      <c r="AN167" s="177" t="s">
        <v>7</v>
      </c>
      <c r="AO167" s="177" t="s">
        <v>75</v>
      </c>
      <c r="AP167" s="177" t="s">
        <v>64</v>
      </c>
      <c r="AQ167" s="177" t="s">
        <v>7</v>
      </c>
      <c r="AR167" s="177" t="s">
        <v>75</v>
      </c>
      <c r="AS167" s="177" t="s">
        <v>64</v>
      </c>
      <c r="AT167" s="177" t="s">
        <v>7</v>
      </c>
      <c r="AU167" s="177" t="s">
        <v>75</v>
      </c>
      <c r="AV167" s="177" t="s">
        <v>64</v>
      </c>
      <c r="AW167" s="177" t="s">
        <v>7</v>
      </c>
      <c r="AX167" s="177" t="s">
        <v>75</v>
      </c>
      <c r="AY167" s="336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</row>
    <row r="168" spans="1:152" s="12" customFormat="1" ht="38.25" customHeight="1">
      <c r="A168" s="154">
        <v>25</v>
      </c>
      <c r="B168" s="155" t="str">
        <f>GI!$H$26</f>
        <v xml:space="preserve">Kidus Tadesse Yewegalet </v>
      </c>
      <c r="C168" s="235"/>
      <c r="D168" s="235"/>
      <c r="E168" s="168">
        <v>60</v>
      </c>
      <c r="F168" s="338" t="str">
        <f>IF(E168&gt;100,"SKURRR~!!", IF(A168&gt;GI!$M$2," ", IF($D$140="-", " ", IF(ISBLANK(E168),"FALSE",""))))</f>
        <v/>
      </c>
      <c r="G168" s="339"/>
      <c r="H168"/>
      <c r="I168" s="154">
        <v>25</v>
      </c>
      <c r="J168" s="155" t="str">
        <f>GI!$H$26</f>
        <v xml:space="preserve">Kidus Tadesse Yewegalet </v>
      </c>
      <c r="K168" s="235"/>
      <c r="L168" s="235"/>
      <c r="M168" s="168"/>
      <c r="N168" s="338" t="str">
        <f>IF(M168&gt;100,"SKURRR~!!", IF(I168&gt;GI!$M$2," ", IF($L$140="-", " ", IF(ISBLANK(M168),"FALSE",""))))</f>
        <v>FALSE</v>
      </c>
      <c r="O168" s="339"/>
      <c r="P168"/>
      <c r="Q168"/>
      <c r="R168" s="131">
        <f t="shared" si="114"/>
        <v>60</v>
      </c>
      <c r="S168" s="125">
        <f t="shared" si="115"/>
        <v>0</v>
      </c>
      <c r="T168" s="126">
        <f t="shared" si="116"/>
        <v>30</v>
      </c>
      <c r="U168"/>
      <c r="V168" s="119">
        <v>22</v>
      </c>
      <c r="W168" s="120" t="str">
        <f>GI!$H$23</f>
        <v xml:space="preserve">Hilina Aregawi Abrha </v>
      </c>
      <c r="X168" s="119" t="str">
        <f>GI!$I$23</f>
        <v>F</v>
      </c>
      <c r="Y168" s="132">
        <f>$T$31</f>
        <v>30.5</v>
      </c>
      <c r="Z168" s="132">
        <f>$T$165</f>
        <v>27</v>
      </c>
      <c r="AA168" s="132">
        <f>$T$298</f>
        <v>47</v>
      </c>
      <c r="AB168" s="132">
        <f>$T$365</f>
        <v>40</v>
      </c>
      <c r="AC168" s="132">
        <f>$T$432</f>
        <v>36</v>
      </c>
      <c r="AD168" s="132">
        <f>$T$566</f>
        <v>42</v>
      </c>
      <c r="AE168" s="132">
        <f>$T$700</f>
        <v>44</v>
      </c>
      <c r="AF168" s="132">
        <f>$T$767</f>
        <v>0</v>
      </c>
      <c r="AG168" s="129">
        <f t="shared" si="120"/>
        <v>266.5</v>
      </c>
      <c r="AH168" s="129">
        <f t="shared" si="121"/>
        <v>38.071428571428569</v>
      </c>
      <c r="AI168" s="132">
        <f t="shared" si="118"/>
        <v>12</v>
      </c>
      <c r="AJ168" s="263" t="str">
        <f t="shared" si="122"/>
        <v>DETAINED IN GRADE 11</v>
      </c>
      <c r="AK168" s="264">
        <f t="shared" si="123"/>
        <v>7</v>
      </c>
      <c r="AL168"/>
      <c r="AM168" s="132">
        <f>COUNTIFS(_SEMESTER_1_AVERAGE, $BA$6, _SEMESTER_1_AVERAGE, $BC$6, _SEMESTER_1_SEX, "M")</f>
        <v>26</v>
      </c>
      <c r="AN168" s="132">
        <f>COUNTIFS(_SEMESTER_1_AVERAGE, $BA$6, _SEMESTER_1_AVERAGE, $BC$6, _SEMESTER_1_SEX, "F")</f>
        <v>17</v>
      </c>
      <c r="AO168" s="132">
        <f>SUM(AM168:AN168)</f>
        <v>43</v>
      </c>
      <c r="AP168" s="132">
        <f>COUNTIFS(_SEMESTER_1_AVERAGE, $BA$7, _SEMESTER_1_AVERAGE, $BC$7, _SEMESTER_1_SEX, "M")</f>
        <v>0</v>
      </c>
      <c r="AQ168" s="132">
        <f>COUNTIFS(_SEMESTER_1_AVERAGE, $BA$7, _SEMESTER_1_AVERAGE, $BC$7, _SEMESTER_1_SEX, "F")</f>
        <v>0</v>
      </c>
      <c r="AR168" s="132">
        <f>SUM(AP168:AQ168)</f>
        <v>0</v>
      </c>
      <c r="AS168" s="132">
        <f>COUNTIFS(_SEMESTER_1_AVERAGE, $BA$8, _SEMESTER_1_AVERAGE, $BC$8, _SEMESTER_1_SEX, "M")</f>
        <v>0</v>
      </c>
      <c r="AT168" s="132">
        <f>COUNTIFS(_SEMESTER_1_AVERAGE, $BA$8, _SEMESTER_1_AVERAGE, $BC$8, _SEMESTER_1_SEX, "F")</f>
        <v>0</v>
      </c>
      <c r="AU168" s="132">
        <f>SUM(AS168:AT168)</f>
        <v>0</v>
      </c>
      <c r="AV168" s="132">
        <f>COUNTIFS(_SEMESTER_1_AVERAGE, $BA$9, _SEMESTER_1_AVERAGE, $BC$9, _SEMESTER_1_SEX, "M")</f>
        <v>0</v>
      </c>
      <c r="AW168" s="132">
        <f>COUNTIFS(_SEMESTER_1_AVERAGE, $BA$9, _SEMESTER_1_AVERAGE, $BC$9, _SEMESTER_1_SEX, "F")</f>
        <v>0</v>
      </c>
      <c r="AX168" s="132">
        <f>SUM(AV168:AW168)</f>
        <v>0</v>
      </c>
      <c r="AY168" s="132">
        <f t="shared" ref="AY168" si="128">SUM(AO168,AR168,AU168,AX168)</f>
        <v>43</v>
      </c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</row>
    <row r="169" spans="1:152" s="12" customFormat="1" ht="38.25" customHeight="1">
      <c r="A169" s="156">
        <v>26</v>
      </c>
      <c r="B169" s="157" t="str">
        <f>GI!$H$27</f>
        <v xml:space="preserve">Lidiya Mulu Gebreegzabher </v>
      </c>
      <c r="C169" s="235"/>
      <c r="D169" s="235"/>
      <c r="E169" s="168">
        <v>58</v>
      </c>
      <c r="F169" s="338" t="str">
        <f>IF(E169&gt;100,"SKURRR~!!", IF(A169&gt;GI!$M$2," ", IF($D$140="-", " ", IF(ISBLANK(E169),"FALSE",""))))</f>
        <v/>
      </c>
      <c r="G169" s="339"/>
      <c r="H169"/>
      <c r="I169" s="156">
        <v>26</v>
      </c>
      <c r="J169" s="157" t="str">
        <f>GI!$H$27</f>
        <v xml:space="preserve">Lidiya Mulu Gebreegzabher </v>
      </c>
      <c r="K169" s="235"/>
      <c r="L169" s="235"/>
      <c r="M169" s="168"/>
      <c r="N169" s="338" t="str">
        <f>IF(M169&gt;100,"SKURRR~!!", IF(I169&gt;GI!$M$2," ", IF($L$140="-", " ", IF(ISBLANK(M169),"FALSE",""))))</f>
        <v>FALSE</v>
      </c>
      <c r="O169" s="339"/>
      <c r="P169"/>
      <c r="Q169"/>
      <c r="R169" s="131">
        <f t="shared" si="114"/>
        <v>58</v>
      </c>
      <c r="S169" s="125">
        <f t="shared" si="115"/>
        <v>0</v>
      </c>
      <c r="T169" s="126">
        <f t="shared" si="116"/>
        <v>29</v>
      </c>
      <c r="U169"/>
      <c r="V169" s="117">
        <v>23</v>
      </c>
      <c r="W169" s="118" t="str">
        <f>GI!$H$24</f>
        <v xml:space="preserve">Kaleab Haile Kahsay </v>
      </c>
      <c r="X169" s="117" t="str">
        <f>GI!$I$24</f>
        <v>M</v>
      </c>
      <c r="Y169" s="129">
        <f>$T$32</f>
        <v>37</v>
      </c>
      <c r="Z169" s="129">
        <f>$T$166</f>
        <v>26.5</v>
      </c>
      <c r="AA169" s="129">
        <f>$T$299</f>
        <v>41</v>
      </c>
      <c r="AB169" s="129">
        <f>$T$366</f>
        <v>39</v>
      </c>
      <c r="AC169" s="129">
        <f>$T$433</f>
        <v>36.5</v>
      </c>
      <c r="AD169" s="129">
        <f>$T$567</f>
        <v>42</v>
      </c>
      <c r="AE169" s="129">
        <f>$T$701</f>
        <v>39</v>
      </c>
      <c r="AF169" s="129">
        <f>$T$768</f>
        <v>0</v>
      </c>
      <c r="AG169" s="129">
        <f t="shared" si="120"/>
        <v>261</v>
      </c>
      <c r="AH169" s="129">
        <f t="shared" si="121"/>
        <v>37.285714285714285</v>
      </c>
      <c r="AI169" s="129">
        <f t="shared" si="118"/>
        <v>14</v>
      </c>
      <c r="AJ169" s="263" t="str">
        <f t="shared" si="122"/>
        <v>DETAINED IN GRADE 11</v>
      </c>
      <c r="AK169" s="264">
        <f t="shared" si="123"/>
        <v>7</v>
      </c>
      <c r="AL169" s="178" t="s">
        <v>157</v>
      </c>
      <c r="AM169" s="181">
        <f>AM168*100/$AU$134</f>
        <v>100</v>
      </c>
      <c r="AN169" s="181">
        <f>AN168*100/$AW$134</f>
        <v>100</v>
      </c>
      <c r="AO169" s="181">
        <f>AO168*100/$AY$134</f>
        <v>100</v>
      </c>
      <c r="AP169" s="181">
        <f>AP168*100/$AU$134</f>
        <v>0</v>
      </c>
      <c r="AQ169" s="181">
        <f>AQ168*100/$AW$134</f>
        <v>0</v>
      </c>
      <c r="AR169" s="181">
        <f>AR168*100/$AY$134</f>
        <v>0</v>
      </c>
      <c r="AS169" s="181">
        <f>AS168*100/$AU$134</f>
        <v>0</v>
      </c>
      <c r="AT169" s="181">
        <f>AT168*100/$AW$134</f>
        <v>0</v>
      </c>
      <c r="AU169" s="181">
        <f>AU168*100/$AY$134</f>
        <v>0</v>
      </c>
      <c r="AV169" s="181">
        <f>AV168*100/$AU$134</f>
        <v>0</v>
      </c>
      <c r="AW169" s="181">
        <f>AW168*100/$AW$134</f>
        <v>0</v>
      </c>
      <c r="AX169" s="181">
        <f>AX168*100/$AY$134</f>
        <v>0</v>
      </c>
      <c r="AY169" s="129">
        <f>SUM(AO169,AR169,AU169,AX169)</f>
        <v>100</v>
      </c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</row>
    <row r="170" spans="1:152" s="12" customFormat="1" ht="38.25" customHeight="1">
      <c r="A170" s="154">
        <v>27</v>
      </c>
      <c r="B170" s="155" t="str">
        <f>GI!$H$28</f>
        <v xml:space="preserve">Menkem Solomon Yihdego </v>
      </c>
      <c r="C170" s="235"/>
      <c r="D170" s="235"/>
      <c r="E170" s="168">
        <v>60</v>
      </c>
      <c r="F170" s="338" t="str">
        <f>IF(E170&gt;100,"SKURRR~!!", IF(A170&gt;GI!$M$2," ", IF($D$140="-", " ", IF(ISBLANK(E170),"FALSE",""))))</f>
        <v/>
      </c>
      <c r="G170" s="339"/>
      <c r="H170"/>
      <c r="I170" s="154">
        <v>27</v>
      </c>
      <c r="J170" s="155" t="str">
        <f>GI!$H$28</f>
        <v xml:space="preserve">Menkem Solomon Yihdego </v>
      </c>
      <c r="K170" s="235"/>
      <c r="L170" s="235"/>
      <c r="M170" s="168"/>
      <c r="N170" s="338" t="str">
        <f>IF(M170&gt;100,"SKURRR~!!", IF(I170&gt;GI!$M$2," ", IF($L$140="-", " ", IF(ISBLANK(M170),"FALSE",""))))</f>
        <v>FALSE</v>
      </c>
      <c r="O170" s="339"/>
      <c r="P170"/>
      <c r="Q170"/>
      <c r="R170" s="131">
        <f t="shared" si="114"/>
        <v>60</v>
      </c>
      <c r="S170" s="125">
        <f t="shared" si="115"/>
        <v>0</v>
      </c>
      <c r="T170" s="126">
        <f t="shared" si="116"/>
        <v>30</v>
      </c>
      <c r="U170"/>
      <c r="V170" s="119">
        <v>24</v>
      </c>
      <c r="W170" s="120" t="str">
        <f>GI!$H$25</f>
        <v xml:space="preserve">Kalkidan Haile Berhe </v>
      </c>
      <c r="X170" s="119" t="str">
        <f>GI!$I$25</f>
        <v>F</v>
      </c>
      <c r="Y170" s="132">
        <f>$T$33</f>
        <v>35.5</v>
      </c>
      <c r="Z170" s="132">
        <f>$T$167</f>
        <v>25.5</v>
      </c>
      <c r="AA170" s="132">
        <f>$T$300</f>
        <v>27.5</v>
      </c>
      <c r="AB170" s="132">
        <f>$T$367</f>
        <v>25.5</v>
      </c>
      <c r="AC170" s="132">
        <f>$T$434</f>
        <v>29</v>
      </c>
      <c r="AD170" s="132">
        <f>$T$568</f>
        <v>41</v>
      </c>
      <c r="AE170" s="132">
        <f>$T$702</f>
        <v>35.5</v>
      </c>
      <c r="AF170" s="132">
        <f>$T$769</f>
        <v>0</v>
      </c>
      <c r="AG170" s="129">
        <f t="shared" si="120"/>
        <v>219.5</v>
      </c>
      <c r="AH170" s="129">
        <f t="shared" si="121"/>
        <v>31.357142857142858</v>
      </c>
      <c r="AI170" s="132">
        <f t="shared" si="118"/>
        <v>38</v>
      </c>
      <c r="AJ170" s="263" t="str">
        <f t="shared" si="122"/>
        <v>DETAINED IN GRADE 11</v>
      </c>
      <c r="AK170" s="264">
        <f t="shared" si="123"/>
        <v>7</v>
      </c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</row>
    <row r="171" spans="1:152" s="12" customFormat="1" ht="38.25" customHeight="1">
      <c r="A171" s="156">
        <v>28</v>
      </c>
      <c r="B171" s="157" t="str">
        <f>GI!$H$29</f>
        <v xml:space="preserve">Mewael Semere Tewelde </v>
      </c>
      <c r="C171" s="235"/>
      <c r="D171" s="235"/>
      <c r="E171" s="168">
        <v>57</v>
      </c>
      <c r="F171" s="338" t="str">
        <f>IF(E171&gt;100,"SKURRR~!!", IF(A171&gt;GI!$M$2," ", IF($D$140="-", " ", IF(ISBLANK(E171),"FALSE",""))))</f>
        <v/>
      </c>
      <c r="G171" s="339"/>
      <c r="H171"/>
      <c r="I171" s="156">
        <v>28</v>
      </c>
      <c r="J171" s="157" t="str">
        <f>GI!$H$29</f>
        <v xml:space="preserve">Mewael Semere Tewelde </v>
      </c>
      <c r="K171" s="235"/>
      <c r="L171" s="235"/>
      <c r="M171" s="168"/>
      <c r="N171" s="338" t="str">
        <f>IF(M171&gt;100,"SKURRR~!!", IF(I171&gt;GI!$M$2," ", IF($L$140="-", " ", IF(ISBLANK(M171),"FALSE",""))))</f>
        <v>FALSE</v>
      </c>
      <c r="O171" s="339"/>
      <c r="P171"/>
      <c r="Q171"/>
      <c r="R171" s="131">
        <f t="shared" si="114"/>
        <v>57</v>
      </c>
      <c r="S171" s="125">
        <f t="shared" si="115"/>
        <v>0</v>
      </c>
      <c r="T171" s="126">
        <f t="shared" si="116"/>
        <v>28.5</v>
      </c>
      <c r="U171"/>
      <c r="V171" s="117">
        <v>25</v>
      </c>
      <c r="W171" s="118" t="str">
        <f>GI!$H$26</f>
        <v xml:space="preserve">Kidus Tadesse Yewegalet </v>
      </c>
      <c r="X171" s="117" t="str">
        <f>GI!$I$26</f>
        <v>M</v>
      </c>
      <c r="Y171" s="129">
        <f>$T$34</f>
        <v>29.5</v>
      </c>
      <c r="Z171" s="129">
        <f>$T$168</f>
        <v>30</v>
      </c>
      <c r="AA171" s="129">
        <f>$T$301</f>
        <v>37</v>
      </c>
      <c r="AB171" s="129">
        <f>$T$368</f>
        <v>36</v>
      </c>
      <c r="AC171" s="129">
        <f>$T$435</f>
        <v>26.5</v>
      </c>
      <c r="AD171" s="129">
        <f>$T$569</f>
        <v>41</v>
      </c>
      <c r="AE171" s="129">
        <f>$T$703</f>
        <v>38</v>
      </c>
      <c r="AF171" s="129">
        <f>$T$770</f>
        <v>0</v>
      </c>
      <c r="AG171" s="129">
        <f t="shared" si="120"/>
        <v>238</v>
      </c>
      <c r="AH171" s="129">
        <f t="shared" si="121"/>
        <v>34</v>
      </c>
      <c r="AI171" s="129">
        <f t="shared" si="118"/>
        <v>29</v>
      </c>
      <c r="AJ171" s="263" t="str">
        <f t="shared" si="122"/>
        <v>DETAINED IN GRADE 11</v>
      </c>
      <c r="AK171" s="264">
        <f t="shared" si="123"/>
        <v>7</v>
      </c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</row>
    <row r="172" spans="1:152" s="12" customFormat="1" ht="38.25" customHeight="1">
      <c r="A172" s="154">
        <v>29</v>
      </c>
      <c r="B172" s="155" t="str">
        <f>GI!$H$30</f>
        <v xml:space="preserve">Mikiyas Engida Mesfin </v>
      </c>
      <c r="C172" s="235"/>
      <c r="D172" s="235"/>
      <c r="E172" s="168">
        <v>63</v>
      </c>
      <c r="F172" s="338" t="str">
        <f>IF(E172&gt;100,"SKURRR~!!", IF(A172&gt;GI!$M$2," ", IF($D$140="-", " ", IF(ISBLANK(E172),"FALSE",""))))</f>
        <v/>
      </c>
      <c r="G172" s="339"/>
      <c r="H172"/>
      <c r="I172" s="154">
        <v>29</v>
      </c>
      <c r="J172" s="155" t="str">
        <f>GI!$H$30</f>
        <v xml:space="preserve">Mikiyas Engida Mesfin </v>
      </c>
      <c r="K172" s="235"/>
      <c r="L172" s="235"/>
      <c r="M172" s="168"/>
      <c r="N172" s="338" t="str">
        <f>IF(M172&gt;100,"SKURRR~!!", IF(I172&gt;GI!$M$2," ", IF($L$140="-", " ", IF(ISBLANK(M172),"FALSE",""))))</f>
        <v>FALSE</v>
      </c>
      <c r="O172" s="339"/>
      <c r="P172"/>
      <c r="Q172"/>
      <c r="R172" s="131">
        <f t="shared" si="114"/>
        <v>63</v>
      </c>
      <c r="S172" s="125">
        <f t="shared" si="115"/>
        <v>0</v>
      </c>
      <c r="T172" s="126">
        <f t="shared" si="116"/>
        <v>31.5</v>
      </c>
      <c r="U172"/>
      <c r="V172" s="119">
        <v>26</v>
      </c>
      <c r="W172" s="120" t="str">
        <f>GI!$H$27</f>
        <v xml:space="preserve">Lidiya Mulu Gebreegzabher </v>
      </c>
      <c r="X172" s="119" t="str">
        <f>GI!$I$27</f>
        <v>F</v>
      </c>
      <c r="Y172" s="132">
        <f>$T$35</f>
        <v>24.5</v>
      </c>
      <c r="Z172" s="132">
        <f>$T$169</f>
        <v>29</v>
      </c>
      <c r="AA172" s="132">
        <f>$T$302</f>
        <v>31.5</v>
      </c>
      <c r="AB172" s="132">
        <f>$T$369</f>
        <v>30.5</v>
      </c>
      <c r="AC172" s="132">
        <f>$T$436</f>
        <v>24.5</v>
      </c>
      <c r="AD172" s="132">
        <f>$T$570</f>
        <v>36.5</v>
      </c>
      <c r="AE172" s="132">
        <f>$T$704</f>
        <v>37</v>
      </c>
      <c r="AF172" s="132">
        <f>$T$771</f>
        <v>0</v>
      </c>
      <c r="AG172" s="129">
        <f t="shared" si="120"/>
        <v>213.5</v>
      </c>
      <c r="AH172" s="129">
        <f t="shared" si="121"/>
        <v>30.5</v>
      </c>
      <c r="AI172" s="132">
        <f t="shared" si="118"/>
        <v>40</v>
      </c>
      <c r="AJ172" s="263" t="str">
        <f t="shared" si="122"/>
        <v>DETAINED IN GRADE 11</v>
      </c>
      <c r="AK172" s="264">
        <f t="shared" si="123"/>
        <v>7</v>
      </c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</row>
    <row r="173" spans="1:152" s="12" customFormat="1" ht="38.25" customHeight="1">
      <c r="A173" s="156">
        <v>30</v>
      </c>
      <c r="B173" s="157" t="str">
        <f>GI!$H$31</f>
        <v xml:space="preserve">Nahom Gobezay Beyene </v>
      </c>
      <c r="C173" s="235"/>
      <c r="D173" s="235"/>
      <c r="E173" s="168">
        <v>90</v>
      </c>
      <c r="F173" s="338" t="str">
        <f>IF(E173&gt;100,"SKURRR~!!", IF(A173&gt;GI!$M$2," ", IF($D$140="-", " ", IF(ISBLANK(E173),"FALSE",""))))</f>
        <v/>
      </c>
      <c r="G173" s="339"/>
      <c r="H173"/>
      <c r="I173" s="156">
        <v>30</v>
      </c>
      <c r="J173" s="157" t="str">
        <f>GI!$H$31</f>
        <v xml:space="preserve">Nahom Gobezay Beyene </v>
      </c>
      <c r="K173" s="235"/>
      <c r="L173" s="235"/>
      <c r="M173" s="168"/>
      <c r="N173" s="338" t="str">
        <f>IF(M173&gt;100,"SKURRR~!!", IF(I173&gt;GI!$M$2," ", IF($L$140="-", " ", IF(ISBLANK(M173),"FALSE",""))))</f>
        <v>FALSE</v>
      </c>
      <c r="O173" s="339"/>
      <c r="P173"/>
      <c r="Q173"/>
      <c r="R173" s="131">
        <f t="shared" si="114"/>
        <v>90</v>
      </c>
      <c r="S173" s="125">
        <f t="shared" si="115"/>
        <v>0</v>
      </c>
      <c r="T173" s="126">
        <f t="shared" si="116"/>
        <v>45</v>
      </c>
      <c r="U173"/>
      <c r="V173" s="117">
        <v>27</v>
      </c>
      <c r="W173" s="118" t="str">
        <f>GI!$H$28</f>
        <v xml:space="preserve">Menkem Solomon Yihdego </v>
      </c>
      <c r="X173" s="117" t="str">
        <f>GI!$I$28</f>
        <v>M</v>
      </c>
      <c r="Y173" s="129">
        <f>$T$36</f>
        <v>24</v>
      </c>
      <c r="Z173" s="129">
        <f>$T$170</f>
        <v>30</v>
      </c>
      <c r="AA173" s="129">
        <f>$T$303</f>
        <v>34.5</v>
      </c>
      <c r="AB173" s="129">
        <f>$T$370</f>
        <v>35.5</v>
      </c>
      <c r="AC173" s="129">
        <f>$T$437</f>
        <v>36</v>
      </c>
      <c r="AD173" s="129">
        <f>$T$571</f>
        <v>43</v>
      </c>
      <c r="AE173" s="129">
        <f>$T$705</f>
        <v>31.5</v>
      </c>
      <c r="AF173" s="129">
        <f>$T$772</f>
        <v>0</v>
      </c>
      <c r="AG173" s="129">
        <f t="shared" si="120"/>
        <v>234.5</v>
      </c>
      <c r="AH173" s="129">
        <f t="shared" si="121"/>
        <v>33.5</v>
      </c>
      <c r="AI173" s="129">
        <f t="shared" si="118"/>
        <v>32</v>
      </c>
      <c r="AJ173" s="263" t="str">
        <f t="shared" si="122"/>
        <v>DETAINED IN GRADE 11</v>
      </c>
      <c r="AK173" s="264">
        <f t="shared" si="123"/>
        <v>7</v>
      </c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</row>
    <row r="174" spans="1:152" s="12" customFormat="1" ht="38.25" customHeight="1">
      <c r="A174" s="154">
        <v>31</v>
      </c>
      <c r="B174" s="155" t="str">
        <f>GI!$H$32</f>
        <v xml:space="preserve">Nebyu Dawit Tadesse </v>
      </c>
      <c r="C174" s="235"/>
      <c r="D174" s="235"/>
      <c r="E174" s="168">
        <v>61</v>
      </c>
      <c r="F174" s="338" t="str">
        <f>IF(E174&gt;100,"SKURRR~!!", IF(A174&gt;GI!$M$2," ", IF($D$140="-", " ", IF(ISBLANK(E174),"FALSE",""))))</f>
        <v/>
      </c>
      <c r="G174" s="339"/>
      <c r="H174"/>
      <c r="I174" s="154">
        <v>31</v>
      </c>
      <c r="J174" s="155" t="str">
        <f>GI!$H$32</f>
        <v xml:space="preserve">Nebyu Dawit Tadesse </v>
      </c>
      <c r="K174" s="235"/>
      <c r="L174" s="235"/>
      <c r="M174" s="168"/>
      <c r="N174" s="338" t="str">
        <f>IF(M174&gt;100,"SKURRR~!!", IF(I174&gt;GI!$M$2," ", IF($L$140="-", " ", IF(ISBLANK(M174),"FALSE",""))))</f>
        <v>FALSE</v>
      </c>
      <c r="O174" s="339"/>
      <c r="P174"/>
      <c r="Q174"/>
      <c r="R174" s="131">
        <f t="shared" si="114"/>
        <v>61</v>
      </c>
      <c r="S174" s="125">
        <f t="shared" si="115"/>
        <v>0</v>
      </c>
      <c r="T174" s="126">
        <f t="shared" si="116"/>
        <v>30.5</v>
      </c>
      <c r="U174"/>
      <c r="V174" s="119">
        <v>28</v>
      </c>
      <c r="W174" s="120" t="str">
        <f>GI!$H$29</f>
        <v xml:space="preserve">Mewael Semere Tewelde </v>
      </c>
      <c r="X174" s="119" t="str">
        <f>GI!$I$29</f>
        <v>M</v>
      </c>
      <c r="Y174" s="132">
        <f>$T$37</f>
        <v>38.5</v>
      </c>
      <c r="Z174" s="132">
        <f>$T$171</f>
        <v>28.5</v>
      </c>
      <c r="AA174" s="132">
        <f>$T$304</f>
        <v>40</v>
      </c>
      <c r="AB174" s="132">
        <f>$T$371</f>
        <v>35.5</v>
      </c>
      <c r="AC174" s="132">
        <f>$T$438</f>
        <v>32.5</v>
      </c>
      <c r="AD174" s="132">
        <f>$T$572</f>
        <v>44</v>
      </c>
      <c r="AE174" s="132">
        <f>$T$706</f>
        <v>36.5</v>
      </c>
      <c r="AF174" s="132">
        <f>$T$773</f>
        <v>0</v>
      </c>
      <c r="AG174" s="129">
        <f t="shared" si="120"/>
        <v>255.5</v>
      </c>
      <c r="AH174" s="129">
        <f t="shared" si="121"/>
        <v>36.5</v>
      </c>
      <c r="AI174" s="132">
        <f t="shared" si="118"/>
        <v>17</v>
      </c>
      <c r="AJ174" s="263" t="str">
        <f t="shared" si="122"/>
        <v>DETAINED IN GRADE 11</v>
      </c>
      <c r="AK174" s="264">
        <f t="shared" si="123"/>
        <v>7</v>
      </c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</row>
    <row r="175" spans="1:152" s="13" customFormat="1" ht="38.25" customHeight="1">
      <c r="A175" s="156">
        <v>32</v>
      </c>
      <c r="B175" s="157" t="str">
        <f>GI!$H$33</f>
        <v xml:space="preserve">Rahwa Luel Birhane </v>
      </c>
      <c r="C175" s="235"/>
      <c r="D175" s="235"/>
      <c r="E175" s="168">
        <v>65</v>
      </c>
      <c r="F175" s="338" t="str">
        <f>IF(E175&gt;100,"SKURRR~!!", IF(A175&gt;GI!$M$2," ", IF($D$140="-", " ", IF(ISBLANK(E175),"FALSE",""))))</f>
        <v/>
      </c>
      <c r="G175" s="339"/>
      <c r="H175"/>
      <c r="I175" s="156">
        <v>32</v>
      </c>
      <c r="J175" s="157" t="str">
        <f>GI!$H$33</f>
        <v xml:space="preserve">Rahwa Luel Birhane </v>
      </c>
      <c r="K175" s="235"/>
      <c r="L175" s="235"/>
      <c r="M175" s="168"/>
      <c r="N175" s="338" t="str">
        <f>IF(M175&gt;100,"SKURRR~!!", IF(I175&gt;GI!$M$2," ", IF($L$140="-", " ", IF(ISBLANK(M175),"FALSE",""))))</f>
        <v>FALSE</v>
      </c>
      <c r="O175" s="339"/>
      <c r="P175"/>
      <c r="Q175"/>
      <c r="R175" s="131">
        <f t="shared" si="114"/>
        <v>65</v>
      </c>
      <c r="S175" s="125">
        <f t="shared" si="115"/>
        <v>0</v>
      </c>
      <c r="T175" s="126">
        <f t="shared" si="116"/>
        <v>32.5</v>
      </c>
      <c r="U175"/>
      <c r="V175" s="117">
        <v>29</v>
      </c>
      <c r="W175" s="118" t="str">
        <f>GI!$H$30</f>
        <v xml:space="preserve">Mikiyas Engida Mesfin </v>
      </c>
      <c r="X175" s="117" t="str">
        <f>GI!$I$30</f>
        <v>M</v>
      </c>
      <c r="Y175" s="129">
        <f>$T$38</f>
        <v>31</v>
      </c>
      <c r="Z175" s="129">
        <f>$T$172</f>
        <v>31.5</v>
      </c>
      <c r="AA175" s="129">
        <f>$T$305</f>
        <v>35</v>
      </c>
      <c r="AB175" s="129">
        <f>$T$372</f>
        <v>34.5</v>
      </c>
      <c r="AC175" s="129">
        <f>$T$439</f>
        <v>28.5</v>
      </c>
      <c r="AD175" s="129">
        <f>$T$573</f>
        <v>42.5</v>
      </c>
      <c r="AE175" s="129">
        <f>$T$707</f>
        <v>34</v>
      </c>
      <c r="AF175" s="129">
        <f>$T$774</f>
        <v>0</v>
      </c>
      <c r="AG175" s="129">
        <f t="shared" si="120"/>
        <v>237</v>
      </c>
      <c r="AH175" s="129">
        <f t="shared" si="121"/>
        <v>33.857142857142854</v>
      </c>
      <c r="AI175" s="129">
        <f t="shared" si="118"/>
        <v>30</v>
      </c>
      <c r="AJ175" s="263" t="str">
        <f t="shared" si="122"/>
        <v>DETAINED IN GRADE 11</v>
      </c>
      <c r="AK175" s="264">
        <f t="shared" si="123"/>
        <v>7</v>
      </c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</row>
    <row r="176" spans="1:152" s="13" customFormat="1" ht="38.25" customHeight="1">
      <c r="A176" s="154">
        <v>33</v>
      </c>
      <c r="B176" s="155" t="str">
        <f>GI!$H$34</f>
        <v xml:space="preserve">Raniya Jemal Gidey </v>
      </c>
      <c r="C176" s="235"/>
      <c r="D176" s="235"/>
      <c r="E176" s="168">
        <v>58</v>
      </c>
      <c r="F176" s="338" t="str">
        <f>IF(E176&gt;100,"SKURRR~!!", IF(A176&gt;GI!$M$2," ", IF($D$140="-", " ", IF(ISBLANK(E176),"FALSE",""))))</f>
        <v/>
      </c>
      <c r="G176" s="339"/>
      <c r="H176"/>
      <c r="I176" s="154">
        <v>33</v>
      </c>
      <c r="J176" s="155" t="str">
        <f>GI!$H$34</f>
        <v xml:space="preserve">Raniya Jemal Gidey </v>
      </c>
      <c r="K176" s="235"/>
      <c r="L176" s="235"/>
      <c r="M176" s="168"/>
      <c r="N176" s="338" t="str">
        <f>IF(M176&gt;100,"SKURRR~!!", IF(I176&gt;GI!$M$2," ", IF($L$140="-", " ", IF(ISBLANK(M176),"FALSE",""))))</f>
        <v>FALSE</v>
      </c>
      <c r="O176" s="339"/>
      <c r="P176"/>
      <c r="Q176"/>
      <c r="R176" s="131">
        <f t="shared" ref="R176:R198" si="129">E176</f>
        <v>58</v>
      </c>
      <c r="S176" s="125">
        <f t="shared" ref="S176:S198" si="130">M176</f>
        <v>0</v>
      </c>
      <c r="T176" s="126">
        <f t="shared" si="116"/>
        <v>29</v>
      </c>
      <c r="U176"/>
      <c r="V176" s="119">
        <v>30</v>
      </c>
      <c r="W176" s="120" t="str">
        <f>GI!$H$31</f>
        <v xml:space="preserve">Nahom Gobezay Beyene </v>
      </c>
      <c r="X176" s="119" t="str">
        <f>GI!$I$31</f>
        <v>M</v>
      </c>
      <c r="Y176" s="132">
        <f>$T$39</f>
        <v>42.5</v>
      </c>
      <c r="Z176" s="132">
        <f>$T$173</f>
        <v>45</v>
      </c>
      <c r="AA176" s="132">
        <f>$T$306</f>
        <v>49</v>
      </c>
      <c r="AB176" s="132">
        <f>$T$373</f>
        <v>48</v>
      </c>
      <c r="AC176" s="132">
        <f>$T$440</f>
        <v>45.5</v>
      </c>
      <c r="AD176" s="132">
        <f>$T$574</f>
        <v>48.5</v>
      </c>
      <c r="AE176" s="132">
        <f>$T$708</f>
        <v>43</v>
      </c>
      <c r="AF176" s="132">
        <f>$T$775</f>
        <v>0</v>
      </c>
      <c r="AG176" s="129">
        <f t="shared" si="120"/>
        <v>321.5</v>
      </c>
      <c r="AH176" s="129">
        <f t="shared" si="121"/>
        <v>45.928571428571431</v>
      </c>
      <c r="AI176" s="132">
        <f t="shared" si="118"/>
        <v>1</v>
      </c>
      <c r="AJ176" s="263" t="str">
        <f t="shared" si="122"/>
        <v>DETAINED IN GRADE 11</v>
      </c>
      <c r="AK176" s="264">
        <f t="shared" si="123"/>
        <v>7</v>
      </c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</row>
    <row r="177" spans="1:152" s="13" customFormat="1" ht="38.25" customHeight="1">
      <c r="A177" s="156">
        <v>34</v>
      </c>
      <c r="B177" s="157" t="str">
        <f>GI!$H$35</f>
        <v xml:space="preserve">Samrawit Weldeslassie Kidane </v>
      </c>
      <c r="C177" s="235"/>
      <c r="D177" s="235"/>
      <c r="E177" s="168">
        <v>54</v>
      </c>
      <c r="F177" s="338" t="str">
        <f>IF(E177&gt;100,"SKURRR~!!", IF(A177&gt;GI!$M$2," ", IF($D$140="-", " ", IF(ISBLANK(E177),"FALSE",""))))</f>
        <v/>
      </c>
      <c r="G177" s="339"/>
      <c r="H177"/>
      <c r="I177" s="156">
        <v>34</v>
      </c>
      <c r="J177" s="157" t="str">
        <f>GI!$H$35</f>
        <v xml:space="preserve">Samrawit Weldeslassie Kidane </v>
      </c>
      <c r="K177" s="235"/>
      <c r="L177" s="235"/>
      <c r="M177" s="168"/>
      <c r="N177" s="338" t="str">
        <f>IF(M177&gt;100,"SKURRR~!!", IF(I177&gt;GI!$M$2," ", IF($L$140="-", " ", IF(ISBLANK(M177),"FALSE",""))))</f>
        <v>FALSE</v>
      </c>
      <c r="O177" s="339"/>
      <c r="P177"/>
      <c r="Q177"/>
      <c r="R177" s="131">
        <f t="shared" si="129"/>
        <v>54</v>
      </c>
      <c r="S177" s="125">
        <f t="shared" si="130"/>
        <v>0</v>
      </c>
      <c r="T177" s="126">
        <f t="shared" si="116"/>
        <v>27</v>
      </c>
      <c r="U177"/>
      <c r="V177" s="117">
        <v>31</v>
      </c>
      <c r="W177" s="118" t="str">
        <f>GI!$H$32</f>
        <v xml:space="preserve">Nebyu Dawit Tadesse </v>
      </c>
      <c r="X177" s="117" t="str">
        <f>GI!$I$32</f>
        <v>M</v>
      </c>
      <c r="Y177" s="129">
        <f>$T$40</f>
        <v>42</v>
      </c>
      <c r="Z177" s="129">
        <f>$T$174</f>
        <v>30.5</v>
      </c>
      <c r="AA177" s="129">
        <f>$T$307</f>
        <v>46</v>
      </c>
      <c r="AB177" s="129">
        <f>$T$374</f>
        <v>42</v>
      </c>
      <c r="AC177" s="129">
        <f>$T$441</f>
        <v>38.5</v>
      </c>
      <c r="AD177" s="129">
        <f>$T$575</f>
        <v>46.5</v>
      </c>
      <c r="AE177" s="129">
        <f>$T$709</f>
        <v>36</v>
      </c>
      <c r="AF177" s="129">
        <f>$T$776</f>
        <v>0</v>
      </c>
      <c r="AG177" s="129">
        <f t="shared" si="120"/>
        <v>281.5</v>
      </c>
      <c r="AH177" s="129">
        <f t="shared" si="121"/>
        <v>40.214285714285715</v>
      </c>
      <c r="AI177" s="129">
        <f t="shared" si="118"/>
        <v>5</v>
      </c>
      <c r="AJ177" s="263" t="str">
        <f t="shared" si="122"/>
        <v>DETAINED IN GRADE 11</v>
      </c>
      <c r="AK177" s="264">
        <f t="shared" si="123"/>
        <v>7</v>
      </c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</row>
    <row r="178" spans="1:152" s="13" customFormat="1" ht="38.25" customHeight="1">
      <c r="A178" s="154">
        <v>35</v>
      </c>
      <c r="B178" s="155" t="str">
        <f>GI!$H$36</f>
        <v xml:space="preserve">Samson Tekle Belay </v>
      </c>
      <c r="C178" s="235"/>
      <c r="D178" s="235"/>
      <c r="E178" s="168">
        <v>48</v>
      </c>
      <c r="F178" s="338" t="str">
        <f>IF(E178&gt;100,"SKURRR~!!", IF(A178&gt;GI!$M$2," ", IF($D$140="-", " ", IF(ISBLANK(E178),"FALSE",""))))</f>
        <v/>
      </c>
      <c r="G178" s="339"/>
      <c r="H178"/>
      <c r="I178" s="154">
        <v>35</v>
      </c>
      <c r="J178" s="155" t="str">
        <f>GI!$H$36</f>
        <v xml:space="preserve">Samson Tekle Belay </v>
      </c>
      <c r="K178" s="235"/>
      <c r="L178" s="235"/>
      <c r="M178" s="168"/>
      <c r="N178" s="338" t="str">
        <f>IF(M178&gt;100,"SKURRR~!!", IF(I178&gt;GI!$M$2," ", IF($L$140="-", " ", IF(ISBLANK(M178),"FALSE",""))))</f>
        <v>FALSE</v>
      </c>
      <c r="O178" s="339"/>
      <c r="P178"/>
      <c r="Q178"/>
      <c r="R178" s="131">
        <f t="shared" si="129"/>
        <v>48</v>
      </c>
      <c r="S178" s="125">
        <f t="shared" si="130"/>
        <v>0</v>
      </c>
      <c r="T178" s="126">
        <f t="shared" si="116"/>
        <v>24</v>
      </c>
      <c r="U178"/>
      <c r="V178" s="119">
        <v>32</v>
      </c>
      <c r="W178" s="120" t="str">
        <f>GI!$H$33</f>
        <v xml:space="preserve">Rahwa Luel Birhane </v>
      </c>
      <c r="X178" s="119" t="str">
        <f>GI!$I$33</f>
        <v>F</v>
      </c>
      <c r="Y178" s="132">
        <f>$T$41</f>
        <v>35</v>
      </c>
      <c r="Z178" s="132">
        <f>$T$175</f>
        <v>32.5</v>
      </c>
      <c r="AA178" s="132">
        <f>$T$308</f>
        <v>40.5</v>
      </c>
      <c r="AB178" s="132">
        <f>$T$375</f>
        <v>47</v>
      </c>
      <c r="AC178" s="132">
        <f>$T$442</f>
        <v>39</v>
      </c>
      <c r="AD178" s="132">
        <f>$T$576</f>
        <v>44</v>
      </c>
      <c r="AE178" s="132">
        <f>$T$710</f>
        <v>39.5</v>
      </c>
      <c r="AF178" s="132">
        <f>$T$777</f>
        <v>0</v>
      </c>
      <c r="AG178" s="129">
        <f t="shared" si="120"/>
        <v>277.5</v>
      </c>
      <c r="AH178" s="129">
        <f t="shared" si="121"/>
        <v>39.642857142857146</v>
      </c>
      <c r="AI178" s="132">
        <f t="shared" si="118"/>
        <v>7</v>
      </c>
      <c r="AJ178" s="263" t="str">
        <f t="shared" si="122"/>
        <v>DETAINED IN GRADE 11</v>
      </c>
      <c r="AK178" s="264">
        <f t="shared" si="123"/>
        <v>7</v>
      </c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</row>
    <row r="179" spans="1:152" s="13" customFormat="1" ht="38.25" customHeight="1">
      <c r="A179" s="156">
        <v>36</v>
      </c>
      <c r="B179" s="157" t="str">
        <f>GI!$H$37</f>
        <v xml:space="preserve">Sinados Solomon Kiflehadera </v>
      </c>
      <c r="C179" s="235"/>
      <c r="D179" s="235"/>
      <c r="E179" s="168">
        <v>49</v>
      </c>
      <c r="F179" s="338" t="str">
        <f>IF(E179&gt;100,"SKURRR~!!", IF(A179&gt;GI!$M$2," ", IF($D$140="-", " ", IF(ISBLANK(E179),"FALSE",""))))</f>
        <v/>
      </c>
      <c r="G179" s="339"/>
      <c r="H179"/>
      <c r="I179" s="156">
        <v>36</v>
      </c>
      <c r="J179" s="157" t="str">
        <f>GI!$H$37</f>
        <v xml:space="preserve">Sinados Solomon Kiflehadera </v>
      </c>
      <c r="K179" s="235"/>
      <c r="L179" s="235"/>
      <c r="M179" s="168"/>
      <c r="N179" s="338" t="str">
        <f>IF(M179&gt;100,"SKURRR~!!", IF(I179&gt;GI!$M$2," ", IF($L$140="-", " ", IF(ISBLANK(M179),"FALSE",""))))</f>
        <v>FALSE</v>
      </c>
      <c r="O179" s="339"/>
      <c r="P179"/>
      <c r="Q179"/>
      <c r="R179" s="131">
        <f t="shared" si="129"/>
        <v>49</v>
      </c>
      <c r="S179" s="125">
        <f t="shared" si="130"/>
        <v>0</v>
      </c>
      <c r="T179" s="126">
        <f t="shared" si="116"/>
        <v>24.5</v>
      </c>
      <c r="U179"/>
      <c r="V179" s="117">
        <v>33</v>
      </c>
      <c r="W179" s="118" t="str">
        <f>GI!$H$34</f>
        <v xml:space="preserve">Raniya Jemal Gidey </v>
      </c>
      <c r="X179" s="117" t="str">
        <f>GI!$I$34</f>
        <v>F</v>
      </c>
      <c r="Y179" s="129">
        <f>$T$42</f>
        <v>30</v>
      </c>
      <c r="Z179" s="129">
        <f>$T$176</f>
        <v>29</v>
      </c>
      <c r="AA179" s="129">
        <f>$T$309</f>
        <v>32</v>
      </c>
      <c r="AB179" s="129">
        <f>$T$376</f>
        <v>33</v>
      </c>
      <c r="AC179" s="129">
        <f>$T$443</f>
        <v>31</v>
      </c>
      <c r="AD179" s="129">
        <f>$T$577</f>
        <v>46</v>
      </c>
      <c r="AE179" s="129">
        <f>$T$711</f>
        <v>37.5</v>
      </c>
      <c r="AF179" s="129">
        <f>$T$778</f>
        <v>0</v>
      </c>
      <c r="AG179" s="129">
        <f t="shared" si="120"/>
        <v>238.5</v>
      </c>
      <c r="AH179" s="129">
        <f t="shared" si="121"/>
        <v>34.071428571428569</v>
      </c>
      <c r="AI179" s="129">
        <f t="shared" ref="AI179:AI196" si="131">RANK(AH179,_SEMESTER_1_AVERAGE)</f>
        <v>28</v>
      </c>
      <c r="AJ179" s="263" t="str">
        <f t="shared" si="122"/>
        <v>DETAINED IN GRADE 11</v>
      </c>
      <c r="AK179" s="264">
        <f t="shared" si="123"/>
        <v>7</v>
      </c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</row>
    <row r="180" spans="1:152" s="13" customFormat="1" ht="38.25" customHeight="1">
      <c r="A180" s="154">
        <v>37</v>
      </c>
      <c r="B180" s="155" t="str">
        <f>GI!$H$38</f>
        <v xml:space="preserve">Yeabsira Rezene Gebrecherkos </v>
      </c>
      <c r="C180" s="235"/>
      <c r="D180" s="235"/>
      <c r="E180" s="168">
        <v>63</v>
      </c>
      <c r="F180" s="338" t="str">
        <f>IF(E180&gt;100,"SKURRR~!!", IF(A180&gt;GI!$M$2," ", IF($D$140="-", " ", IF(ISBLANK(E180),"FALSE",""))))</f>
        <v/>
      </c>
      <c r="G180" s="339"/>
      <c r="H180"/>
      <c r="I180" s="154">
        <v>37</v>
      </c>
      <c r="J180" s="155" t="str">
        <f>GI!$H$38</f>
        <v xml:space="preserve">Yeabsira Rezene Gebrecherkos </v>
      </c>
      <c r="K180" s="235"/>
      <c r="L180" s="235"/>
      <c r="M180" s="168"/>
      <c r="N180" s="338" t="str">
        <f>IF(M180&gt;100,"SKURRR~!!", IF(I180&gt;GI!$M$2," ", IF($L$140="-", " ", IF(ISBLANK(M180),"FALSE",""))))</f>
        <v>FALSE</v>
      </c>
      <c r="O180" s="339"/>
      <c r="P180"/>
      <c r="Q180"/>
      <c r="R180" s="131">
        <f t="shared" si="129"/>
        <v>63</v>
      </c>
      <c r="S180" s="125">
        <f t="shared" si="130"/>
        <v>0</v>
      </c>
      <c r="T180" s="126">
        <f t="shared" si="116"/>
        <v>31.5</v>
      </c>
      <c r="U180"/>
      <c r="V180" s="119">
        <v>34</v>
      </c>
      <c r="W180" s="120" t="str">
        <f>GI!$H$35</f>
        <v xml:space="preserve">Samrawit Weldeslassie Kidane </v>
      </c>
      <c r="X180" s="119" t="str">
        <f>GI!$I$35</f>
        <v>F</v>
      </c>
      <c r="Y180" s="132">
        <f>$T$43</f>
        <v>35</v>
      </c>
      <c r="Z180" s="132">
        <f>$T$177</f>
        <v>27</v>
      </c>
      <c r="AA180" s="132">
        <f>$T$310</f>
        <v>28</v>
      </c>
      <c r="AB180" s="132">
        <f>$T$377</f>
        <v>37.5</v>
      </c>
      <c r="AC180" s="132">
        <f>$T$444</f>
        <v>29.5</v>
      </c>
      <c r="AD180" s="132">
        <f>$T$578</f>
        <v>44</v>
      </c>
      <c r="AE180" s="132">
        <f>$T$712</f>
        <v>29</v>
      </c>
      <c r="AF180" s="132">
        <f>$T$779</f>
        <v>0</v>
      </c>
      <c r="AG180" s="129">
        <f t="shared" si="120"/>
        <v>230</v>
      </c>
      <c r="AH180" s="129">
        <f t="shared" si="121"/>
        <v>32.857142857142854</v>
      </c>
      <c r="AI180" s="132">
        <f t="shared" si="131"/>
        <v>34</v>
      </c>
      <c r="AJ180" s="263" t="str">
        <f t="shared" si="122"/>
        <v>DETAINED IN GRADE 11</v>
      </c>
      <c r="AK180" s="264">
        <f t="shared" si="123"/>
        <v>7</v>
      </c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</row>
    <row r="181" spans="1:152" s="13" customFormat="1" ht="38.25" customHeight="1">
      <c r="A181" s="156">
        <v>38</v>
      </c>
      <c r="B181" s="157" t="str">
        <f>GI!$H$39</f>
        <v xml:space="preserve">Yohannes Gebregergis Weldegebriel </v>
      </c>
      <c r="C181" s="235"/>
      <c r="D181" s="235"/>
      <c r="E181" s="168">
        <v>61</v>
      </c>
      <c r="F181" s="338" t="str">
        <f>IF(E181&gt;100,"SKURRR~!!", IF(A181&gt;GI!$M$2," ", IF($D$140="-", " ", IF(ISBLANK(E181),"FALSE",""))))</f>
        <v/>
      </c>
      <c r="G181" s="339"/>
      <c r="H181"/>
      <c r="I181" s="156">
        <v>38</v>
      </c>
      <c r="J181" s="157" t="str">
        <f>GI!$H$39</f>
        <v xml:space="preserve">Yohannes Gebregergis Weldegebriel </v>
      </c>
      <c r="K181" s="235"/>
      <c r="L181" s="235"/>
      <c r="M181" s="168"/>
      <c r="N181" s="338" t="str">
        <f>IF(M181&gt;100,"SKURRR~!!", IF(I181&gt;GI!$M$2," ", IF($L$140="-", " ", IF(ISBLANK(M181),"FALSE",""))))</f>
        <v>FALSE</v>
      </c>
      <c r="O181" s="339"/>
      <c r="P181"/>
      <c r="Q181"/>
      <c r="R181" s="131">
        <f t="shared" si="129"/>
        <v>61</v>
      </c>
      <c r="S181" s="125">
        <f t="shared" si="130"/>
        <v>0</v>
      </c>
      <c r="T181" s="126">
        <f t="shared" si="116"/>
        <v>30.5</v>
      </c>
      <c r="U181"/>
      <c r="V181" s="117">
        <v>35</v>
      </c>
      <c r="W181" s="118" t="str">
        <f>GI!$H$36</f>
        <v xml:space="preserve">Samson Tekle Belay </v>
      </c>
      <c r="X181" s="117" t="str">
        <f>GI!$I$36</f>
        <v>M</v>
      </c>
      <c r="Y181" s="129">
        <f>$T$44</f>
        <v>31</v>
      </c>
      <c r="Z181" s="129">
        <f>$T$178</f>
        <v>24</v>
      </c>
      <c r="AA181" s="129">
        <f>$T$311</f>
        <v>36</v>
      </c>
      <c r="AB181" s="129">
        <f>$T$378</f>
        <v>35.5</v>
      </c>
      <c r="AC181" s="129">
        <f>$T$445</f>
        <v>32.5</v>
      </c>
      <c r="AD181" s="129">
        <f>$T$579</f>
        <v>37.5</v>
      </c>
      <c r="AE181" s="129">
        <f>$T$713</f>
        <v>38</v>
      </c>
      <c r="AF181" s="129">
        <f>$T$780</f>
        <v>0</v>
      </c>
      <c r="AG181" s="129">
        <f t="shared" si="120"/>
        <v>234.5</v>
      </c>
      <c r="AH181" s="129">
        <f t="shared" si="121"/>
        <v>33.5</v>
      </c>
      <c r="AI181" s="129">
        <f t="shared" si="131"/>
        <v>32</v>
      </c>
      <c r="AJ181" s="263" t="str">
        <f t="shared" si="122"/>
        <v>DETAINED IN GRADE 11</v>
      </c>
      <c r="AK181" s="264">
        <f t="shared" si="123"/>
        <v>7</v>
      </c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</row>
    <row r="182" spans="1:152" s="13" customFormat="1" ht="38.25" customHeight="1">
      <c r="A182" s="154">
        <v>39</v>
      </c>
      <c r="B182" s="155" t="str">
        <f>GI!$H$40</f>
        <v xml:space="preserve">Yohanns Gebremedhin Aregawi </v>
      </c>
      <c r="C182" s="235"/>
      <c r="D182" s="235"/>
      <c r="E182" s="168">
        <v>64</v>
      </c>
      <c r="F182" s="338" t="str">
        <f>IF(E182&gt;100,"SKURRR~!!", IF(A182&gt;GI!$M$2," ", IF($D$140="-", " ", IF(ISBLANK(E182),"FALSE",""))))</f>
        <v/>
      </c>
      <c r="G182" s="339"/>
      <c r="H182"/>
      <c r="I182" s="154">
        <v>39</v>
      </c>
      <c r="J182" s="155" t="str">
        <f>GI!$H$40</f>
        <v xml:space="preserve">Yohanns Gebremedhin Aregawi </v>
      </c>
      <c r="K182" s="235"/>
      <c r="L182" s="235"/>
      <c r="M182" s="168"/>
      <c r="N182" s="338" t="str">
        <f>IF(M182&gt;100,"SKURRR~!!", IF(I182&gt;GI!$M$2," ", IF($L$140="-", " ", IF(ISBLANK(M182),"FALSE",""))))</f>
        <v>FALSE</v>
      </c>
      <c r="O182" s="339"/>
      <c r="P182"/>
      <c r="Q182"/>
      <c r="R182" s="131">
        <f t="shared" si="129"/>
        <v>64</v>
      </c>
      <c r="S182" s="125">
        <f t="shared" si="130"/>
        <v>0</v>
      </c>
      <c r="T182" s="126">
        <f t="shared" si="116"/>
        <v>32</v>
      </c>
      <c r="U182"/>
      <c r="V182" s="119">
        <v>36</v>
      </c>
      <c r="W182" s="120" t="str">
        <f>GI!$H$37</f>
        <v xml:space="preserve">Sinados Solomon Kiflehadera </v>
      </c>
      <c r="X182" s="119" t="str">
        <f>GI!$I$37</f>
        <v>M</v>
      </c>
      <c r="Y182" s="132">
        <f>$T$45</f>
        <v>34</v>
      </c>
      <c r="Z182" s="132">
        <f>$T$179</f>
        <v>24.5</v>
      </c>
      <c r="AA182" s="132">
        <f>$T$312</f>
        <v>33</v>
      </c>
      <c r="AB182" s="132">
        <f>$T$379</f>
        <v>34</v>
      </c>
      <c r="AC182" s="132">
        <f>$T$446</f>
        <v>29.5</v>
      </c>
      <c r="AD182" s="132">
        <f>$T$580</f>
        <v>29</v>
      </c>
      <c r="AE182" s="132">
        <f>$T$714</f>
        <v>35</v>
      </c>
      <c r="AF182" s="132">
        <f>$T$781</f>
        <v>0</v>
      </c>
      <c r="AG182" s="129">
        <f t="shared" si="120"/>
        <v>219</v>
      </c>
      <c r="AH182" s="129">
        <f t="shared" si="121"/>
        <v>31.285714285714285</v>
      </c>
      <c r="AI182" s="132">
        <f t="shared" si="131"/>
        <v>39</v>
      </c>
      <c r="AJ182" s="263" t="str">
        <f t="shared" si="122"/>
        <v>DETAINED IN GRADE 11</v>
      </c>
      <c r="AK182" s="264">
        <f t="shared" si="123"/>
        <v>7</v>
      </c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</row>
    <row r="183" spans="1:152" s="13" customFormat="1" ht="38.25" customHeight="1">
      <c r="A183" s="156">
        <v>40</v>
      </c>
      <c r="B183" s="157" t="str">
        <f>GI!$H$41</f>
        <v xml:space="preserve">Yonatan Mulu Araya </v>
      </c>
      <c r="C183" s="235"/>
      <c r="D183" s="235"/>
      <c r="E183" s="168">
        <v>59</v>
      </c>
      <c r="F183" s="338" t="str">
        <f>IF(E183&gt;100,"SKURRR~!!", IF(A183&gt;GI!$M$2," ", IF($D$140="-", " ", IF(ISBLANK(E183),"FALSE",""))))</f>
        <v/>
      </c>
      <c r="G183" s="339"/>
      <c r="H183"/>
      <c r="I183" s="156">
        <v>40</v>
      </c>
      <c r="J183" s="157" t="str">
        <f>GI!$H$41</f>
        <v xml:space="preserve">Yonatan Mulu Araya </v>
      </c>
      <c r="K183" s="235"/>
      <c r="L183" s="235"/>
      <c r="M183" s="168"/>
      <c r="N183" s="338" t="str">
        <f>IF(M183&gt;100,"SKURRR~!!", IF(I183&gt;GI!$M$2," ", IF($L$140="-", " ", IF(ISBLANK(M183),"FALSE",""))))</f>
        <v>FALSE</v>
      </c>
      <c r="O183" s="339"/>
      <c r="P183"/>
      <c r="Q183"/>
      <c r="R183" s="131">
        <f t="shared" si="129"/>
        <v>59</v>
      </c>
      <c r="S183" s="125">
        <f t="shared" si="130"/>
        <v>0</v>
      </c>
      <c r="T183" s="126">
        <f t="shared" si="116"/>
        <v>29.5</v>
      </c>
      <c r="U183"/>
      <c r="V183" s="117">
        <v>37</v>
      </c>
      <c r="W183" s="118" t="str">
        <f>GI!$H$38</f>
        <v xml:space="preserve">Yeabsira Rezene Gebrecherkos </v>
      </c>
      <c r="X183" s="117" t="str">
        <f>GI!$I$38</f>
        <v>M</v>
      </c>
      <c r="Y183" s="129">
        <f>$T$46</f>
        <v>37.5</v>
      </c>
      <c r="Z183" s="129">
        <f>$T$180</f>
        <v>31.5</v>
      </c>
      <c r="AA183" s="129">
        <f>$T$313</f>
        <v>34.5</v>
      </c>
      <c r="AB183" s="129">
        <f>$T$380</f>
        <v>34</v>
      </c>
      <c r="AC183" s="129">
        <f>$T$447</f>
        <v>33.5</v>
      </c>
      <c r="AD183" s="129">
        <f>$T$581</f>
        <v>41</v>
      </c>
      <c r="AE183" s="129">
        <f>$T$715</f>
        <v>37</v>
      </c>
      <c r="AF183" s="129">
        <f>$T$782</f>
        <v>0</v>
      </c>
      <c r="AG183" s="129">
        <f t="shared" si="120"/>
        <v>249</v>
      </c>
      <c r="AH183" s="129">
        <f t="shared" si="121"/>
        <v>35.571428571428569</v>
      </c>
      <c r="AI183" s="129">
        <f t="shared" si="131"/>
        <v>22</v>
      </c>
      <c r="AJ183" s="263" t="str">
        <f t="shared" si="122"/>
        <v>DETAINED IN GRADE 11</v>
      </c>
      <c r="AK183" s="264">
        <f t="shared" si="123"/>
        <v>7</v>
      </c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</row>
    <row r="184" spans="1:152" s="13" customFormat="1" ht="38.25" customHeight="1">
      <c r="A184" s="154">
        <v>41</v>
      </c>
      <c r="B184" s="155" t="str">
        <f>GI!$H$42</f>
        <v xml:space="preserve">Yordanos Weldeslassie Kidane </v>
      </c>
      <c r="C184" s="235"/>
      <c r="D184" s="235"/>
      <c r="E184" s="168">
        <v>63</v>
      </c>
      <c r="F184" s="338" t="str">
        <f>IF(E184&gt;100,"SKURRR~!!", IF(A184&gt;GI!$M$2," ", IF($D$140="-", " ", IF(ISBLANK(E184),"FALSE",""))))</f>
        <v/>
      </c>
      <c r="G184" s="339"/>
      <c r="H184"/>
      <c r="I184" s="154">
        <v>41</v>
      </c>
      <c r="J184" s="155" t="str">
        <f>GI!$H$42</f>
        <v xml:space="preserve">Yordanos Weldeslassie Kidane </v>
      </c>
      <c r="K184" s="235"/>
      <c r="L184" s="235"/>
      <c r="M184" s="168"/>
      <c r="N184" s="338" t="str">
        <f>IF(M184&gt;100,"SKURRR~!!", IF(I184&gt;GI!$M$2," ", IF($L$140="-", " ", IF(ISBLANK(M184),"FALSE",""))))</f>
        <v>FALSE</v>
      </c>
      <c r="O184" s="339"/>
      <c r="P184"/>
      <c r="Q184"/>
      <c r="R184" s="131">
        <f t="shared" si="129"/>
        <v>63</v>
      </c>
      <c r="S184" s="125">
        <f t="shared" si="130"/>
        <v>0</v>
      </c>
      <c r="T184" s="126">
        <f t="shared" si="116"/>
        <v>31.5</v>
      </c>
      <c r="U184"/>
      <c r="V184" s="119">
        <v>38</v>
      </c>
      <c r="W184" s="120" t="str">
        <f>GI!$H$39</f>
        <v xml:space="preserve">Yohannes Gebregergis Weldegebriel </v>
      </c>
      <c r="X184" s="119" t="str">
        <f>GI!$I$39</f>
        <v>M</v>
      </c>
      <c r="Y184" s="132">
        <f>$T$47</f>
        <v>29</v>
      </c>
      <c r="Z184" s="132">
        <f>$T$181</f>
        <v>30.5</v>
      </c>
      <c r="AA184" s="132">
        <f>$T$314</f>
        <v>38</v>
      </c>
      <c r="AB184" s="132">
        <f>$T$381</f>
        <v>32.5</v>
      </c>
      <c r="AC184" s="132">
        <f>$T$448</f>
        <v>31.5</v>
      </c>
      <c r="AD184" s="132">
        <f>$T$582</f>
        <v>37.5</v>
      </c>
      <c r="AE184" s="132">
        <f>$T$716</f>
        <v>36.5</v>
      </c>
      <c r="AF184" s="132">
        <f>$T$783</f>
        <v>0</v>
      </c>
      <c r="AG184" s="129">
        <f t="shared" si="120"/>
        <v>235.5</v>
      </c>
      <c r="AH184" s="129">
        <f t="shared" si="121"/>
        <v>33.642857142857146</v>
      </c>
      <c r="AI184" s="132">
        <f t="shared" si="131"/>
        <v>31</v>
      </c>
      <c r="AJ184" s="263" t="str">
        <f t="shared" si="122"/>
        <v>DETAINED IN GRADE 11</v>
      </c>
      <c r="AK184" s="264">
        <f t="shared" si="123"/>
        <v>7</v>
      </c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</row>
    <row r="185" spans="1:152" s="13" customFormat="1" ht="38.25" customHeight="1">
      <c r="A185" s="156">
        <v>42</v>
      </c>
      <c r="B185" s="157" t="str">
        <f>GI!$H$43</f>
        <v xml:space="preserve">Yosef Mesfin Hailemicheal </v>
      </c>
      <c r="C185" s="235"/>
      <c r="D185" s="235"/>
      <c r="E185" s="168">
        <v>46</v>
      </c>
      <c r="F185" s="338" t="str">
        <f>IF(E185&gt;100,"SKURRR~!!", IF(A185&gt;GI!$M$2," ", IF($D$140="-", " ", IF(ISBLANK(E185),"FALSE",""))))</f>
        <v/>
      </c>
      <c r="G185" s="339"/>
      <c r="H185"/>
      <c r="I185" s="156">
        <v>42</v>
      </c>
      <c r="J185" s="157" t="str">
        <f>GI!$H$43</f>
        <v xml:space="preserve">Yosef Mesfin Hailemicheal </v>
      </c>
      <c r="K185" s="235"/>
      <c r="L185" s="235"/>
      <c r="M185" s="168"/>
      <c r="N185" s="338" t="str">
        <f>IF(M185&gt;100,"SKURRR~!!", IF(I185&gt;GI!$M$2," ", IF($L$140="-", " ", IF(ISBLANK(M185),"FALSE",""))))</f>
        <v>FALSE</v>
      </c>
      <c r="O185" s="339"/>
      <c r="P185"/>
      <c r="Q185"/>
      <c r="R185" s="131">
        <f t="shared" si="129"/>
        <v>46</v>
      </c>
      <c r="S185" s="125">
        <f t="shared" si="130"/>
        <v>0</v>
      </c>
      <c r="T185" s="126">
        <f t="shared" si="116"/>
        <v>23</v>
      </c>
      <c r="U185"/>
      <c r="V185" s="117">
        <v>39</v>
      </c>
      <c r="W185" s="118" t="str">
        <f>GI!$H$40</f>
        <v xml:space="preserve">Yohanns Gebremedhin Aregawi </v>
      </c>
      <c r="X185" s="117" t="str">
        <f>GI!$I$40</f>
        <v>M</v>
      </c>
      <c r="Y185" s="129">
        <f>$T$48</f>
        <v>32</v>
      </c>
      <c r="Z185" s="129">
        <f>$T$182</f>
        <v>32</v>
      </c>
      <c r="AA185" s="129">
        <f>$T$315</f>
        <v>36.5</v>
      </c>
      <c r="AB185" s="129">
        <f>$T$382</f>
        <v>36</v>
      </c>
      <c r="AC185" s="129">
        <f>$T$449</f>
        <v>28</v>
      </c>
      <c r="AD185" s="129">
        <f>$T$583</f>
        <v>44</v>
      </c>
      <c r="AE185" s="129">
        <f>$T$717</f>
        <v>41</v>
      </c>
      <c r="AF185" s="129">
        <f>$T$784</f>
        <v>0</v>
      </c>
      <c r="AG185" s="129">
        <f t="shared" si="120"/>
        <v>249.5</v>
      </c>
      <c r="AH185" s="129">
        <f t="shared" si="121"/>
        <v>35.642857142857146</v>
      </c>
      <c r="AI185" s="129">
        <f t="shared" si="131"/>
        <v>21</v>
      </c>
      <c r="AJ185" s="263" t="str">
        <f t="shared" si="122"/>
        <v>DETAINED IN GRADE 11</v>
      </c>
      <c r="AK185" s="264">
        <f t="shared" si="123"/>
        <v>7</v>
      </c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</row>
    <row r="186" spans="1:152" s="13" customFormat="1" ht="38.25" customHeight="1">
      <c r="A186" s="154">
        <v>43</v>
      </c>
      <c r="B186" s="155" t="str">
        <f>GI!$H$44</f>
        <v xml:space="preserve">Yudana Dawit Tsegay </v>
      </c>
      <c r="C186" s="235"/>
      <c r="D186" s="235"/>
      <c r="E186" s="169">
        <v>60</v>
      </c>
      <c r="F186" s="338" t="str">
        <f>IF(E186&gt;100,"SKURRR~!!", IF(A186&gt;GI!$M$2," ", IF($D$140="-", " ", IF(ISBLANK(E186),"FALSE",""))))</f>
        <v/>
      </c>
      <c r="G186" s="339"/>
      <c r="H186"/>
      <c r="I186" s="154">
        <v>43</v>
      </c>
      <c r="J186" s="155" t="str">
        <f>GI!$H$44</f>
        <v xml:space="preserve">Yudana Dawit Tsegay </v>
      </c>
      <c r="K186" s="235"/>
      <c r="L186" s="235"/>
      <c r="M186" s="169"/>
      <c r="N186" s="338" t="str">
        <f>IF(M186&gt;100,"SKURRR~!!", IF(I186&gt;GI!$M$2," ", IF($L$140="-", " ", IF(ISBLANK(M186),"FALSE",""))))</f>
        <v>FALSE</v>
      </c>
      <c r="O186" s="339"/>
      <c r="P186"/>
      <c r="Q186"/>
      <c r="R186" s="131">
        <f t="shared" si="129"/>
        <v>60</v>
      </c>
      <c r="S186" s="125">
        <f t="shared" si="130"/>
        <v>0</v>
      </c>
      <c r="T186" s="126">
        <f t="shared" si="116"/>
        <v>30</v>
      </c>
      <c r="U186"/>
      <c r="V186" s="119">
        <v>40</v>
      </c>
      <c r="W186" s="120" t="str">
        <f>GI!$H$41</f>
        <v xml:space="preserve">Yonatan Mulu Araya </v>
      </c>
      <c r="X186" s="119" t="str">
        <f>GI!$I$41</f>
        <v>M</v>
      </c>
      <c r="Y186" s="132">
        <f>$T$49</f>
        <v>34</v>
      </c>
      <c r="Z186" s="132">
        <f>$T$183</f>
        <v>29.5</v>
      </c>
      <c r="AA186" s="132">
        <f>$T$316</f>
        <v>41</v>
      </c>
      <c r="AB186" s="132">
        <f>$T$383</f>
        <v>32.5</v>
      </c>
      <c r="AC186" s="132">
        <f>$T$450</f>
        <v>28</v>
      </c>
      <c r="AD186" s="132">
        <f>$T$584</f>
        <v>44</v>
      </c>
      <c r="AE186" s="132">
        <f>$T$718</f>
        <v>31.5</v>
      </c>
      <c r="AF186" s="132">
        <f>$T$785</f>
        <v>0</v>
      </c>
      <c r="AG186" s="129">
        <f t="shared" si="120"/>
        <v>240.5</v>
      </c>
      <c r="AH186" s="129">
        <f t="shared" si="121"/>
        <v>34.357142857142854</v>
      </c>
      <c r="AI186" s="132">
        <f t="shared" si="131"/>
        <v>26</v>
      </c>
      <c r="AJ186" s="263" t="str">
        <f t="shared" si="122"/>
        <v>DETAINED IN GRADE 11</v>
      </c>
      <c r="AK186" s="264">
        <f t="shared" si="123"/>
        <v>7</v>
      </c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</row>
    <row r="187" spans="1:152" s="13" customFormat="1" ht="38.25" customHeight="1">
      <c r="A187" s="156">
        <v>44</v>
      </c>
      <c r="B187" s="157">
        <f>GI!$H$45</f>
        <v>0</v>
      </c>
      <c r="C187" s="235"/>
      <c r="D187" s="235"/>
      <c r="E187" s="170"/>
      <c r="F187" s="338" t="str">
        <f>IF(E187&gt;100,"SKURRR~!!", IF(A187&gt;GI!$M$2," ", IF($D$140="-", " ", IF(ISBLANK(E187),"FALSE",""))))</f>
        <v xml:space="preserve"> </v>
      </c>
      <c r="G187" s="339"/>
      <c r="H187"/>
      <c r="I187" s="156">
        <v>44</v>
      </c>
      <c r="J187" s="157">
        <f>GI!$H$45</f>
        <v>0</v>
      </c>
      <c r="K187" s="235"/>
      <c r="L187" s="235"/>
      <c r="M187" s="170"/>
      <c r="N187" s="338" t="str">
        <f>IF(M187&gt;100,"SKURRR~!!", IF(I187&gt;GI!$M$2," ", IF($L$140="-", " ", IF(ISBLANK(M187),"FALSE",""))))</f>
        <v xml:space="preserve"> </v>
      </c>
      <c r="O187" s="339"/>
      <c r="P187"/>
      <c r="Q187"/>
      <c r="R187" s="131">
        <f t="shared" si="129"/>
        <v>0</v>
      </c>
      <c r="S187" s="125">
        <f t="shared" si="130"/>
        <v>0</v>
      </c>
      <c r="T187" s="126">
        <f t="shared" si="116"/>
        <v>0</v>
      </c>
      <c r="U187"/>
      <c r="V187" s="117">
        <v>41</v>
      </c>
      <c r="W187" s="118" t="str">
        <f>GI!$H$42</f>
        <v xml:space="preserve">Yordanos Weldeslassie Kidane </v>
      </c>
      <c r="X187" s="117" t="str">
        <f>GI!$I$42</f>
        <v>F</v>
      </c>
      <c r="Y187" s="129">
        <f>$T$50</f>
        <v>33</v>
      </c>
      <c r="Z187" s="129">
        <f>$T$184</f>
        <v>31.5</v>
      </c>
      <c r="AA187" s="129">
        <f>$T$317</f>
        <v>40.5</v>
      </c>
      <c r="AB187" s="129">
        <f>$T$384</f>
        <v>34.5</v>
      </c>
      <c r="AC187" s="129">
        <f>$T$451</f>
        <v>28.5</v>
      </c>
      <c r="AD187" s="129">
        <f>$T$585</f>
        <v>41.5</v>
      </c>
      <c r="AE187" s="129">
        <f>$T$719</f>
        <v>38.5</v>
      </c>
      <c r="AF187" s="129">
        <f>$T$786</f>
        <v>0</v>
      </c>
      <c r="AG187" s="129">
        <f t="shared" si="120"/>
        <v>248</v>
      </c>
      <c r="AH187" s="129">
        <f t="shared" si="121"/>
        <v>35.428571428571431</v>
      </c>
      <c r="AI187" s="129">
        <f t="shared" si="131"/>
        <v>23</v>
      </c>
      <c r="AJ187" s="263" t="str">
        <f t="shared" si="122"/>
        <v>DETAINED IN GRADE 11</v>
      </c>
      <c r="AK187" s="264">
        <f t="shared" si="123"/>
        <v>7</v>
      </c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</row>
    <row r="188" spans="1:152" s="13" customFormat="1" ht="38.25" customHeight="1">
      <c r="A188" s="154">
        <v>45</v>
      </c>
      <c r="B188" s="155">
        <f>GI!$H$46</f>
        <v>0</v>
      </c>
      <c r="C188" s="235"/>
      <c r="D188" s="235"/>
      <c r="E188" s="170"/>
      <c r="F188" s="338" t="str">
        <f>IF(E188&gt;100,"SKURRR~!!", IF(A188&gt;GI!$M$2," ", IF($D$140="-", " ", IF(ISBLANK(E188),"FALSE",""))))</f>
        <v xml:space="preserve"> </v>
      </c>
      <c r="G188" s="339"/>
      <c r="H188"/>
      <c r="I188" s="154">
        <v>45</v>
      </c>
      <c r="J188" s="155">
        <f>GI!$H$46</f>
        <v>0</v>
      </c>
      <c r="K188" s="235"/>
      <c r="L188" s="235"/>
      <c r="M188" s="170"/>
      <c r="N188" s="338" t="str">
        <f>IF(M188&gt;100,"SKURRR~!!", IF(I188&gt;GI!$M$2," ", IF($L$140="-", " ", IF(ISBLANK(M188),"FALSE",""))))</f>
        <v xml:space="preserve"> </v>
      </c>
      <c r="O188" s="339"/>
      <c r="P188"/>
      <c r="Q188"/>
      <c r="R188" s="131">
        <f t="shared" si="129"/>
        <v>0</v>
      </c>
      <c r="S188" s="125">
        <f t="shared" si="130"/>
        <v>0</v>
      </c>
      <c r="T188" s="126">
        <f t="shared" si="116"/>
        <v>0</v>
      </c>
      <c r="U188"/>
      <c r="V188" s="119">
        <v>42</v>
      </c>
      <c r="W188" s="120" t="str">
        <f>GI!$H$43</f>
        <v xml:space="preserve">Yosef Mesfin Hailemicheal </v>
      </c>
      <c r="X188" s="119" t="str">
        <f>GI!$I$43</f>
        <v>M</v>
      </c>
      <c r="Y188" s="132">
        <f>$T$51</f>
        <v>27.5</v>
      </c>
      <c r="Z188" s="132">
        <f>$T$185</f>
        <v>23</v>
      </c>
      <c r="AA188" s="132">
        <f>$T$318</f>
        <v>37</v>
      </c>
      <c r="AB188" s="132">
        <f>$T$385</f>
        <v>30.5</v>
      </c>
      <c r="AC188" s="132">
        <f>$T$452</f>
        <v>28.5</v>
      </c>
      <c r="AD188" s="132">
        <f>$T$586</f>
        <v>41</v>
      </c>
      <c r="AE188" s="132">
        <f>$T$720</f>
        <v>39</v>
      </c>
      <c r="AF188" s="132">
        <f>$T$787</f>
        <v>0</v>
      </c>
      <c r="AG188" s="129">
        <f t="shared" si="120"/>
        <v>226.5</v>
      </c>
      <c r="AH188" s="129">
        <f t="shared" si="121"/>
        <v>32.357142857142854</v>
      </c>
      <c r="AI188" s="132">
        <f t="shared" si="131"/>
        <v>37</v>
      </c>
      <c r="AJ188" s="263" t="str">
        <f t="shared" si="122"/>
        <v>DETAINED IN GRADE 11</v>
      </c>
      <c r="AK188" s="264">
        <f t="shared" si="123"/>
        <v>7</v>
      </c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</row>
    <row r="189" spans="1:152" s="11" customFormat="1" ht="38.25" customHeight="1">
      <c r="A189" s="156">
        <v>46</v>
      </c>
      <c r="B189" s="157">
        <f>GI!$H$47</f>
        <v>0</v>
      </c>
      <c r="C189" s="235"/>
      <c r="D189" s="235"/>
      <c r="E189" s="168"/>
      <c r="F189" s="338" t="str">
        <f>IF(E189&gt;100,"SKURRR~!!", IF(A189&gt;GI!$M$2," ", IF($D$140="-", " ", IF(ISBLANK(E189),"FALSE",""))))</f>
        <v xml:space="preserve"> </v>
      </c>
      <c r="G189" s="339"/>
      <c r="H189"/>
      <c r="I189" s="156">
        <v>46</v>
      </c>
      <c r="J189" s="157">
        <f>GI!$H$47</f>
        <v>0</v>
      </c>
      <c r="K189" s="235"/>
      <c r="L189" s="235"/>
      <c r="M189" s="168"/>
      <c r="N189" s="338" t="str">
        <f>IF(M189&gt;100,"SKURRR~!!", IF(I189&gt;GI!$M$2," ", IF($L$140="-", " ", IF(ISBLANK(M189),"FALSE",""))))</f>
        <v xml:space="preserve"> </v>
      </c>
      <c r="O189" s="339"/>
      <c r="P189"/>
      <c r="Q189"/>
      <c r="R189" s="131">
        <f t="shared" si="129"/>
        <v>0</v>
      </c>
      <c r="S189" s="125">
        <f t="shared" si="130"/>
        <v>0</v>
      </c>
      <c r="T189" s="126">
        <f t="shared" si="116"/>
        <v>0</v>
      </c>
      <c r="U189"/>
      <c r="V189" s="117">
        <v>43</v>
      </c>
      <c r="W189" s="118" t="str">
        <f>GI!$H$44</f>
        <v xml:space="preserve">Yudana Dawit Tsegay </v>
      </c>
      <c r="X189" s="117" t="str">
        <f>GI!$I$44</f>
        <v>F</v>
      </c>
      <c r="Y189" s="129">
        <f>$T$52</f>
        <v>33.5</v>
      </c>
      <c r="Z189" s="129">
        <f>$T$186</f>
        <v>30</v>
      </c>
      <c r="AA189" s="129">
        <f>$T$319</f>
        <v>41.5</v>
      </c>
      <c r="AB189" s="129">
        <f>$T$386</f>
        <v>36</v>
      </c>
      <c r="AC189" s="129">
        <f>$T$453</f>
        <v>35.5</v>
      </c>
      <c r="AD189" s="129">
        <f>$T$587</f>
        <v>43.5</v>
      </c>
      <c r="AE189" s="129">
        <f>$T$721</f>
        <v>41</v>
      </c>
      <c r="AF189" s="129">
        <f>$T$788</f>
        <v>0</v>
      </c>
      <c r="AG189" s="129">
        <f t="shared" si="120"/>
        <v>261</v>
      </c>
      <c r="AH189" s="129">
        <f t="shared" si="121"/>
        <v>37.285714285714285</v>
      </c>
      <c r="AI189" s="129">
        <f t="shared" si="131"/>
        <v>14</v>
      </c>
      <c r="AJ189" s="263" t="str">
        <f t="shared" si="122"/>
        <v>DETAINED IN GRADE 11</v>
      </c>
      <c r="AK189" s="264">
        <f t="shared" si="123"/>
        <v>7</v>
      </c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</row>
    <row r="190" spans="1:152" s="11" customFormat="1" ht="38.25" customHeight="1">
      <c r="A190" s="154">
        <v>47</v>
      </c>
      <c r="B190" s="155">
        <f>GI!$H$48</f>
        <v>0</v>
      </c>
      <c r="C190" s="235"/>
      <c r="D190" s="235"/>
      <c r="E190" s="168"/>
      <c r="F190" s="338" t="str">
        <f>IF(E190&gt;100,"SKURRR~!!", IF(A190&gt;GI!$M$2," ", IF($D$140="-", " ", IF(ISBLANK(E190),"FALSE",""))))</f>
        <v xml:space="preserve"> </v>
      </c>
      <c r="G190" s="339"/>
      <c r="H190"/>
      <c r="I190" s="154">
        <v>47</v>
      </c>
      <c r="J190" s="155">
        <f>GI!$H$48</f>
        <v>0</v>
      </c>
      <c r="K190" s="235"/>
      <c r="L190" s="235"/>
      <c r="M190" s="168"/>
      <c r="N190" s="338" t="str">
        <f>IF(M190&gt;100,"SKURRR~!!", IF(I190&gt;GI!$M$2," ", IF($L$140="-", " ", IF(ISBLANK(M190),"FALSE",""))))</f>
        <v xml:space="preserve"> </v>
      </c>
      <c r="O190" s="339"/>
      <c r="P190"/>
      <c r="Q190"/>
      <c r="R190" s="131">
        <f t="shared" si="129"/>
        <v>0</v>
      </c>
      <c r="S190" s="125">
        <f t="shared" si="130"/>
        <v>0</v>
      </c>
      <c r="T190" s="126">
        <f t="shared" si="116"/>
        <v>0</v>
      </c>
      <c r="U190"/>
      <c r="V190" s="119">
        <v>44</v>
      </c>
      <c r="W190" s="120">
        <f>GI!$H$45</f>
        <v>0</v>
      </c>
      <c r="X190" s="119">
        <f>GI!$I$45</f>
        <v>0</v>
      </c>
      <c r="Y190" s="132">
        <f>$T$53</f>
        <v>0</v>
      </c>
      <c r="Z190" s="132">
        <f>$T$187</f>
        <v>0</v>
      </c>
      <c r="AA190" s="132">
        <f>$T$320</f>
        <v>0</v>
      </c>
      <c r="AB190" s="132">
        <f>$T$387</f>
        <v>0</v>
      </c>
      <c r="AC190" s="132">
        <f>$T$454</f>
        <v>0</v>
      </c>
      <c r="AD190" s="132">
        <f>$T$588</f>
        <v>0</v>
      </c>
      <c r="AE190" s="132">
        <f>$T$722</f>
        <v>0</v>
      </c>
      <c r="AF190" s="132">
        <f>$T$789</f>
        <v>0</v>
      </c>
      <c r="AG190" s="129">
        <f t="shared" si="120"/>
        <v>0</v>
      </c>
      <c r="AH190" s="129">
        <f t="shared" si="121"/>
        <v>0</v>
      </c>
      <c r="AI190" s="132">
        <f t="shared" si="131"/>
        <v>44</v>
      </c>
      <c r="AJ190" s="263" t="str">
        <f t="shared" si="122"/>
        <v>DETAINED IN GRADE 11</v>
      </c>
      <c r="AK190" s="264">
        <f t="shared" si="123"/>
        <v>7</v>
      </c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</row>
    <row r="191" spans="1:152" s="11" customFormat="1" ht="38.25" customHeight="1">
      <c r="A191" s="156">
        <v>48</v>
      </c>
      <c r="B191" s="157">
        <f>GI!$H$49</f>
        <v>0</v>
      </c>
      <c r="C191" s="235"/>
      <c r="D191" s="235"/>
      <c r="E191" s="168"/>
      <c r="F191" s="338" t="str">
        <f>IF(E191&gt;100,"SKURRR~!!", IF(A191&gt;GI!$M$2," ", IF($D$140="-", " ", IF(ISBLANK(E191),"FALSE",""))))</f>
        <v xml:space="preserve"> </v>
      </c>
      <c r="G191" s="339"/>
      <c r="H191"/>
      <c r="I191" s="156">
        <v>48</v>
      </c>
      <c r="J191" s="157">
        <f>GI!$H$49</f>
        <v>0</v>
      </c>
      <c r="K191" s="235"/>
      <c r="L191" s="235"/>
      <c r="M191" s="168"/>
      <c r="N191" s="338" t="str">
        <f>IF(M191&gt;100,"SKURRR~!!", IF(I191&gt;GI!$M$2," ", IF($L$140="-", " ", IF(ISBLANK(M191),"FALSE",""))))</f>
        <v xml:space="preserve"> </v>
      </c>
      <c r="O191" s="339"/>
      <c r="P191"/>
      <c r="Q191"/>
      <c r="R191" s="131">
        <f t="shared" si="129"/>
        <v>0</v>
      </c>
      <c r="S191" s="125">
        <f t="shared" si="130"/>
        <v>0</v>
      </c>
      <c r="T191" s="126">
        <f t="shared" si="116"/>
        <v>0</v>
      </c>
      <c r="U191"/>
      <c r="V191" s="117">
        <v>45</v>
      </c>
      <c r="W191" s="118">
        <f>GI!$H$46</f>
        <v>0</v>
      </c>
      <c r="X191" s="117">
        <f>GI!$I$46</f>
        <v>0</v>
      </c>
      <c r="Y191" s="129">
        <f>$T$54</f>
        <v>0</v>
      </c>
      <c r="Z191" s="129">
        <f>$T$188</f>
        <v>0</v>
      </c>
      <c r="AA191" s="129">
        <f>$T$321</f>
        <v>0</v>
      </c>
      <c r="AB191" s="129">
        <f>$T$388</f>
        <v>0</v>
      </c>
      <c r="AC191" s="129">
        <f>$T$455</f>
        <v>0</v>
      </c>
      <c r="AD191" s="129">
        <f>$T$589</f>
        <v>0</v>
      </c>
      <c r="AE191" s="129">
        <f>$T$723</f>
        <v>0</v>
      </c>
      <c r="AF191" s="129">
        <f>$T$790</f>
        <v>0</v>
      </c>
      <c r="AG191" s="129">
        <f t="shared" si="120"/>
        <v>0</v>
      </c>
      <c r="AH191" s="129">
        <f t="shared" si="121"/>
        <v>0</v>
      </c>
      <c r="AI191" s="129">
        <f t="shared" si="131"/>
        <v>44</v>
      </c>
      <c r="AJ191" s="263" t="str">
        <f t="shared" si="122"/>
        <v>DETAINED IN GRADE 11</v>
      </c>
      <c r="AK191" s="264">
        <f t="shared" si="123"/>
        <v>7</v>
      </c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</row>
    <row r="192" spans="1:152" s="11" customFormat="1" ht="38.25" customHeight="1">
      <c r="A192" s="154">
        <v>49</v>
      </c>
      <c r="B192" s="155">
        <f>GI!$H$50</f>
        <v>0</v>
      </c>
      <c r="C192" s="235"/>
      <c r="D192" s="235"/>
      <c r="E192" s="168"/>
      <c r="F192" s="338" t="str">
        <f>IF(E192&gt;100,"SKURRR~!!", IF(A192&gt;GI!$M$2," ", IF($D$140="-", " ", IF(ISBLANK(E192),"FALSE",""))))</f>
        <v xml:space="preserve"> </v>
      </c>
      <c r="G192" s="339"/>
      <c r="H192"/>
      <c r="I192" s="154">
        <v>49</v>
      </c>
      <c r="J192" s="155">
        <f>GI!$H$50</f>
        <v>0</v>
      </c>
      <c r="K192" s="235"/>
      <c r="L192" s="235"/>
      <c r="M192" s="168"/>
      <c r="N192" s="338" t="str">
        <f>IF(M192&gt;100,"SKURRR~!!", IF(I192&gt;GI!$M$2," ", IF($L$140="-", " ", IF(ISBLANK(M192),"FALSE",""))))</f>
        <v xml:space="preserve"> </v>
      </c>
      <c r="O192" s="339"/>
      <c r="P192"/>
      <c r="Q192"/>
      <c r="R192" s="131">
        <f t="shared" si="129"/>
        <v>0</v>
      </c>
      <c r="S192" s="125">
        <f t="shared" si="130"/>
        <v>0</v>
      </c>
      <c r="T192" s="126">
        <f t="shared" si="116"/>
        <v>0</v>
      </c>
      <c r="U192"/>
      <c r="V192" s="119">
        <v>46</v>
      </c>
      <c r="W192" s="120">
        <f>GI!$H$47</f>
        <v>0</v>
      </c>
      <c r="X192" s="119">
        <f>GI!$I$47</f>
        <v>0</v>
      </c>
      <c r="Y192" s="132">
        <f>$T$55</f>
        <v>0</v>
      </c>
      <c r="Z192" s="132">
        <f>$T$189</f>
        <v>0</v>
      </c>
      <c r="AA192" s="132">
        <f>$T$322</f>
        <v>0</v>
      </c>
      <c r="AB192" s="132">
        <f>$T$389</f>
        <v>0</v>
      </c>
      <c r="AC192" s="132">
        <f>$T$456</f>
        <v>0</v>
      </c>
      <c r="AD192" s="132">
        <f>$T$590</f>
        <v>0</v>
      </c>
      <c r="AE192" s="132">
        <f>$T$724</f>
        <v>0</v>
      </c>
      <c r="AF192" s="132">
        <f>$T$791</f>
        <v>0</v>
      </c>
      <c r="AG192" s="129">
        <f t="shared" si="120"/>
        <v>0</v>
      </c>
      <c r="AH192" s="129">
        <f t="shared" si="121"/>
        <v>0</v>
      </c>
      <c r="AI192" s="132">
        <f t="shared" si="131"/>
        <v>44</v>
      </c>
      <c r="AJ192" s="263" t="str">
        <f t="shared" si="122"/>
        <v>DETAINED IN GRADE 11</v>
      </c>
      <c r="AK192" s="264">
        <f t="shared" si="123"/>
        <v>7</v>
      </c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</row>
    <row r="193" spans="1:152" s="11" customFormat="1" ht="38.25" customHeight="1">
      <c r="A193" s="156">
        <v>50</v>
      </c>
      <c r="B193" s="157">
        <f>GI!$H$51</f>
        <v>0</v>
      </c>
      <c r="C193" s="235"/>
      <c r="D193" s="235"/>
      <c r="E193" s="168"/>
      <c r="F193" s="338" t="str">
        <f>IF(E193&gt;100,"SKURRR~!!", IF(A193&gt;GI!$M$2," ", IF($D$140="-", " ", IF(ISBLANK(E193),"FALSE",""))))</f>
        <v xml:space="preserve"> </v>
      </c>
      <c r="G193" s="339"/>
      <c r="H193"/>
      <c r="I193" s="156">
        <v>50</v>
      </c>
      <c r="J193" s="157">
        <f>GI!$H$51</f>
        <v>0</v>
      </c>
      <c r="K193" s="235"/>
      <c r="L193" s="235"/>
      <c r="M193" s="168"/>
      <c r="N193" s="338" t="str">
        <f>IF(M193&gt;100,"SKURRR~!!", IF(I193&gt;GI!$M$2," ", IF($L$140="-", " ", IF(ISBLANK(M193),"FALSE",""))))</f>
        <v xml:space="preserve"> </v>
      </c>
      <c r="O193" s="339"/>
      <c r="P193"/>
      <c r="Q193"/>
      <c r="R193" s="131">
        <f t="shared" si="129"/>
        <v>0</v>
      </c>
      <c r="S193" s="125">
        <f t="shared" si="130"/>
        <v>0</v>
      </c>
      <c r="T193" s="126">
        <f t="shared" si="116"/>
        <v>0</v>
      </c>
      <c r="U193"/>
      <c r="V193" s="117">
        <v>47</v>
      </c>
      <c r="W193" s="118">
        <f>GI!$H$48</f>
        <v>0</v>
      </c>
      <c r="X193" s="117">
        <f>GI!$I$48</f>
        <v>0</v>
      </c>
      <c r="Y193" s="129">
        <f>$T$56</f>
        <v>0</v>
      </c>
      <c r="Z193" s="129">
        <f>$T$190</f>
        <v>0</v>
      </c>
      <c r="AA193" s="129">
        <f>$T$323</f>
        <v>0</v>
      </c>
      <c r="AB193" s="129">
        <f>$T$390</f>
        <v>0</v>
      </c>
      <c r="AC193" s="129">
        <f>$T$457</f>
        <v>0</v>
      </c>
      <c r="AD193" s="129">
        <f>$T$591</f>
        <v>0</v>
      </c>
      <c r="AE193" s="129">
        <f>$T$725</f>
        <v>0</v>
      </c>
      <c r="AF193" s="129">
        <f>$T$792</f>
        <v>0</v>
      </c>
      <c r="AG193" s="129">
        <f t="shared" si="120"/>
        <v>0</v>
      </c>
      <c r="AH193" s="129">
        <f t="shared" si="121"/>
        <v>0</v>
      </c>
      <c r="AI193" s="129">
        <f t="shared" si="131"/>
        <v>44</v>
      </c>
      <c r="AJ193" s="263" t="str">
        <f t="shared" si="122"/>
        <v>DETAINED IN GRADE 11</v>
      </c>
      <c r="AK193" s="264">
        <f t="shared" si="123"/>
        <v>7</v>
      </c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</row>
    <row r="194" spans="1:152" s="11" customFormat="1" ht="38.25" customHeight="1">
      <c r="A194" s="156">
        <v>51</v>
      </c>
      <c r="B194" s="157">
        <f>GI!$H$52</f>
        <v>0</v>
      </c>
      <c r="C194" s="235"/>
      <c r="D194" s="235"/>
      <c r="E194" s="168"/>
      <c r="F194" s="338" t="str">
        <f>IF(E194&gt;100,"SKURRR~!!", IF(A194&gt;GI!$M$2," ", IF($D$140="-", " ", IF(ISBLANK(E194),"FALSE",""))))</f>
        <v xml:space="preserve"> </v>
      </c>
      <c r="G194" s="339"/>
      <c r="H194"/>
      <c r="I194" s="156">
        <v>51</v>
      </c>
      <c r="J194" s="157">
        <f>GI!$H$52</f>
        <v>0</v>
      </c>
      <c r="K194" s="235"/>
      <c r="L194" s="235"/>
      <c r="M194" s="168"/>
      <c r="N194" s="338" t="str">
        <f>IF(M194&gt;100,"SKURRR~!!", IF(I194&gt;GI!$M$2," ", IF($L$140="-", " ", IF(ISBLANK(M194),"FALSE",""))))</f>
        <v xml:space="preserve"> </v>
      </c>
      <c r="O194" s="339"/>
      <c r="P194"/>
      <c r="Q194"/>
      <c r="R194" s="131">
        <f t="shared" si="129"/>
        <v>0</v>
      </c>
      <c r="S194" s="125">
        <f t="shared" si="130"/>
        <v>0</v>
      </c>
      <c r="T194" s="126">
        <f t="shared" ref="T194:T198" si="132">AVERAGE(R194:S194)</f>
        <v>0</v>
      </c>
      <c r="U194"/>
      <c r="V194" s="119">
        <v>48</v>
      </c>
      <c r="W194" s="120">
        <f>GI!$H$49</f>
        <v>0</v>
      </c>
      <c r="X194" s="119">
        <f>GI!$I$49</f>
        <v>0</v>
      </c>
      <c r="Y194" s="132">
        <f>$T$57</f>
        <v>0</v>
      </c>
      <c r="Z194" s="132">
        <f>$T$191</f>
        <v>0</v>
      </c>
      <c r="AA194" s="132">
        <f>$T$324</f>
        <v>0</v>
      </c>
      <c r="AB194" s="132">
        <f>$T$391</f>
        <v>0</v>
      </c>
      <c r="AC194" s="132">
        <f>$T$458</f>
        <v>0</v>
      </c>
      <c r="AD194" s="132">
        <f>$T$592</f>
        <v>0</v>
      </c>
      <c r="AE194" s="132">
        <f>$T$726</f>
        <v>0</v>
      </c>
      <c r="AF194" s="132">
        <f>$T$793</f>
        <v>0</v>
      </c>
      <c r="AG194" s="129">
        <f t="shared" si="120"/>
        <v>0</v>
      </c>
      <c r="AH194" s="129">
        <f t="shared" si="121"/>
        <v>0</v>
      </c>
      <c r="AI194" s="132">
        <f t="shared" si="131"/>
        <v>44</v>
      </c>
      <c r="AJ194" s="263" t="str">
        <f t="shared" si="122"/>
        <v>DETAINED IN GRADE 11</v>
      </c>
      <c r="AK194" s="264">
        <f t="shared" si="123"/>
        <v>7</v>
      </c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</row>
    <row r="195" spans="1:152" s="11" customFormat="1" ht="38.25" customHeight="1">
      <c r="A195" s="156">
        <v>52</v>
      </c>
      <c r="B195" s="157">
        <f>GI!$H$53</f>
        <v>0</v>
      </c>
      <c r="C195" s="235"/>
      <c r="D195" s="235"/>
      <c r="E195" s="168"/>
      <c r="F195" s="338" t="str">
        <f>IF(E195&gt;100,"SKURRR~!!", IF(A195&gt;GI!$M$2," ", IF($D$140="-", " ", IF(ISBLANK(E195),"FALSE",""))))</f>
        <v xml:space="preserve"> </v>
      </c>
      <c r="G195" s="339"/>
      <c r="H195"/>
      <c r="I195" s="156">
        <v>52</v>
      </c>
      <c r="J195" s="157">
        <f>GI!$H$53</f>
        <v>0</v>
      </c>
      <c r="K195" s="235"/>
      <c r="L195" s="235"/>
      <c r="M195" s="168"/>
      <c r="N195" s="338" t="str">
        <f>IF(M195&gt;100,"SKURRR~!!", IF(I195&gt;GI!$M$2," ", IF($L$140="-", " ", IF(ISBLANK(M195),"FALSE",""))))</f>
        <v xml:space="preserve"> </v>
      </c>
      <c r="O195" s="339"/>
      <c r="P195"/>
      <c r="Q195"/>
      <c r="R195" s="131">
        <f t="shared" si="129"/>
        <v>0</v>
      </c>
      <c r="S195" s="125">
        <f t="shared" si="130"/>
        <v>0</v>
      </c>
      <c r="T195" s="126">
        <f t="shared" si="132"/>
        <v>0</v>
      </c>
      <c r="U195"/>
      <c r="V195" s="117">
        <v>49</v>
      </c>
      <c r="W195" s="118">
        <f>GI!$H$50</f>
        <v>0</v>
      </c>
      <c r="X195" s="117">
        <f>GI!$I$50</f>
        <v>0</v>
      </c>
      <c r="Y195" s="129">
        <f>$T$58</f>
        <v>0</v>
      </c>
      <c r="Z195" s="129">
        <f>$T$192</f>
        <v>0</v>
      </c>
      <c r="AA195" s="129">
        <f>$T$325</f>
        <v>0</v>
      </c>
      <c r="AB195" s="129">
        <f>$T$392</f>
        <v>0</v>
      </c>
      <c r="AC195" s="129">
        <f>$T$459</f>
        <v>0</v>
      </c>
      <c r="AD195" s="129">
        <f>$T$593</f>
        <v>0</v>
      </c>
      <c r="AE195" s="129">
        <f>$T$727</f>
        <v>0</v>
      </c>
      <c r="AF195" s="129">
        <f>$T$794</f>
        <v>0</v>
      </c>
      <c r="AG195" s="129">
        <f>SUM(Y195:AE195)</f>
        <v>0</v>
      </c>
      <c r="AH195" s="129">
        <f t="shared" si="121"/>
        <v>0</v>
      </c>
      <c r="AI195" s="129">
        <f t="shared" si="131"/>
        <v>44</v>
      </c>
      <c r="AJ195" s="263" t="str">
        <f t="shared" si="122"/>
        <v>DETAINED IN GRADE 11</v>
      </c>
      <c r="AK195" s="264">
        <f t="shared" si="123"/>
        <v>7</v>
      </c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</row>
    <row r="196" spans="1:152" s="11" customFormat="1" ht="38.25" customHeight="1">
      <c r="A196" s="156">
        <v>53</v>
      </c>
      <c r="B196" s="157">
        <f>GI!$H$54</f>
        <v>0</v>
      </c>
      <c r="C196" s="235"/>
      <c r="D196" s="235"/>
      <c r="E196" s="168"/>
      <c r="F196" s="338" t="str">
        <f>IF(E196&gt;100,"SKURRR~!!", IF(A196&gt;GI!$M$2," ", IF($D$140="-", " ", IF(ISBLANK(E196),"FALSE",""))))</f>
        <v xml:space="preserve"> </v>
      </c>
      <c r="G196" s="339"/>
      <c r="H196"/>
      <c r="I196" s="156">
        <v>53</v>
      </c>
      <c r="J196" s="157">
        <f>GI!$H$54</f>
        <v>0</v>
      </c>
      <c r="K196" s="235"/>
      <c r="L196" s="235"/>
      <c r="M196" s="168"/>
      <c r="N196" s="338" t="str">
        <f>IF(M196&gt;100,"SKURRR~!!", IF(I196&gt;GI!$M$2," ", IF($L$140="-", " ", IF(ISBLANK(M196),"FALSE",""))))</f>
        <v xml:space="preserve"> </v>
      </c>
      <c r="O196" s="339"/>
      <c r="P196"/>
      <c r="Q196"/>
      <c r="R196" s="131">
        <f t="shared" si="129"/>
        <v>0</v>
      </c>
      <c r="S196" s="125">
        <f t="shared" si="130"/>
        <v>0</v>
      </c>
      <c r="T196" s="126">
        <f t="shared" si="132"/>
        <v>0</v>
      </c>
      <c r="U196"/>
      <c r="V196" s="119">
        <v>50</v>
      </c>
      <c r="W196" s="118">
        <f>GI!$H$51</f>
        <v>0</v>
      </c>
      <c r="X196" s="117">
        <f>GI!$I$51</f>
        <v>0</v>
      </c>
      <c r="Y196" s="132">
        <f>$T$59</f>
        <v>0</v>
      </c>
      <c r="Z196" s="132">
        <f>$T$193</f>
        <v>0</v>
      </c>
      <c r="AA196" s="132">
        <f>$T$326</f>
        <v>0</v>
      </c>
      <c r="AB196" s="132">
        <f>$T$393</f>
        <v>0</v>
      </c>
      <c r="AC196" s="132">
        <f>$T$460</f>
        <v>0</v>
      </c>
      <c r="AD196" s="132">
        <f>$T$594</f>
        <v>0</v>
      </c>
      <c r="AE196" s="132">
        <f>$T$728</f>
        <v>0</v>
      </c>
      <c r="AF196" s="132">
        <f>$T$795</f>
        <v>0</v>
      </c>
      <c r="AG196" s="129">
        <f t="shared" si="120"/>
        <v>0</v>
      </c>
      <c r="AH196" s="129">
        <f t="shared" si="121"/>
        <v>0</v>
      </c>
      <c r="AI196" s="132">
        <f t="shared" si="131"/>
        <v>44</v>
      </c>
      <c r="AJ196" s="263" t="str">
        <f t="shared" si="122"/>
        <v>DETAINED IN GRADE 11</v>
      </c>
      <c r="AK196" s="264">
        <f t="shared" si="123"/>
        <v>7</v>
      </c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</row>
    <row r="197" spans="1:152" s="11" customFormat="1" ht="38.25" customHeight="1">
      <c r="A197" s="156">
        <v>54</v>
      </c>
      <c r="B197" s="157">
        <f>GI!$H$55</f>
        <v>0</v>
      </c>
      <c r="C197" s="235"/>
      <c r="D197" s="235"/>
      <c r="E197" s="168"/>
      <c r="F197" s="338" t="str">
        <f>IF(E197&gt;100,"SKURRR~!!", IF(A197&gt;GI!$M$2," ", IF($D$140="-", " ", IF(ISBLANK(E197),"FALSE",""))))</f>
        <v xml:space="preserve"> </v>
      </c>
      <c r="G197" s="339"/>
      <c r="H197"/>
      <c r="I197" s="156">
        <v>54</v>
      </c>
      <c r="J197" s="157">
        <f>GI!$H$55</f>
        <v>0</v>
      </c>
      <c r="K197" s="235"/>
      <c r="L197" s="235"/>
      <c r="M197" s="168"/>
      <c r="N197" s="338" t="str">
        <f>IF(M197&gt;100,"SKURRR~!!", IF(I197&gt;GI!$M$2," ", IF($L$140="-", " ", IF(ISBLANK(M197),"FALSE",""))))</f>
        <v xml:space="preserve"> </v>
      </c>
      <c r="O197" s="339"/>
      <c r="P197"/>
      <c r="Q197"/>
      <c r="R197" s="131">
        <f t="shared" si="129"/>
        <v>0</v>
      </c>
      <c r="S197" s="125">
        <f t="shared" si="130"/>
        <v>0</v>
      </c>
      <c r="T197" s="126">
        <f t="shared" si="132"/>
        <v>0</v>
      </c>
      <c r="U197"/>
      <c r="V197" s="119">
        <v>51</v>
      </c>
      <c r="W197" s="118">
        <f>GI!$H$52</f>
        <v>0</v>
      </c>
      <c r="X197" s="117">
        <f>GI!$I$52</f>
        <v>0</v>
      </c>
      <c r="Y197" s="132">
        <f>$T$60</f>
        <v>0</v>
      </c>
      <c r="Z197" s="132">
        <f>$T$194</f>
        <v>0</v>
      </c>
      <c r="AA197" s="132">
        <f>$T$327</f>
        <v>0</v>
      </c>
      <c r="AB197" s="132">
        <f>$T$394</f>
        <v>0</v>
      </c>
      <c r="AC197" s="132">
        <f>$T$461</f>
        <v>0</v>
      </c>
      <c r="AD197" s="132">
        <f>$T$595</f>
        <v>0</v>
      </c>
      <c r="AE197" s="132">
        <f>$T$729</f>
        <v>0</v>
      </c>
      <c r="AF197" s="132">
        <f>$T$796</f>
        <v>0</v>
      </c>
      <c r="AG197" s="129">
        <f t="shared" si="120"/>
        <v>0</v>
      </c>
      <c r="AH197" s="129">
        <f t="shared" si="121"/>
        <v>0</v>
      </c>
      <c r="AI197" s="132">
        <f t="shared" ref="AI197:AI201" si="133">RANK(AH197,_SEMESTER_1_AVERAGE)</f>
        <v>44</v>
      </c>
      <c r="AJ197" s="263" t="str">
        <f t="shared" si="122"/>
        <v>DETAINED IN GRADE 11</v>
      </c>
      <c r="AK197" s="264">
        <f t="shared" si="123"/>
        <v>7</v>
      </c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</row>
    <row r="198" spans="1:152" s="11" customFormat="1" ht="38.25" customHeight="1">
      <c r="A198" s="156">
        <v>55</v>
      </c>
      <c r="B198" s="157">
        <f>GI!$H$56</f>
        <v>0</v>
      </c>
      <c r="C198" s="235"/>
      <c r="D198" s="235"/>
      <c r="E198" s="168"/>
      <c r="F198" s="338" t="str">
        <f>IF(E198&gt;100,"SKURRR~!!", IF(A198&gt;GI!$M$2," ", IF($D$140="-", " ", IF(ISBLANK(E198),"FALSE",""))))</f>
        <v xml:space="preserve"> </v>
      </c>
      <c r="G198" s="339"/>
      <c r="H198"/>
      <c r="I198" s="156">
        <v>55</v>
      </c>
      <c r="J198" s="157">
        <f>GI!$H$56</f>
        <v>0</v>
      </c>
      <c r="K198" s="235"/>
      <c r="L198" s="235"/>
      <c r="M198" s="168"/>
      <c r="N198" s="338" t="str">
        <f>IF(M198&gt;100,"SKURRR~!!", IF(I198&gt;GI!$M$2," ", IF($L$140="-", " ", IF(ISBLANK(M198),"FALSE",""))))</f>
        <v xml:space="preserve"> </v>
      </c>
      <c r="O198" s="339"/>
      <c r="P198"/>
      <c r="Q198"/>
      <c r="R198" s="131">
        <f t="shared" si="129"/>
        <v>0</v>
      </c>
      <c r="S198" s="125">
        <f t="shared" si="130"/>
        <v>0</v>
      </c>
      <c r="T198" s="126">
        <f t="shared" si="132"/>
        <v>0</v>
      </c>
      <c r="U198"/>
      <c r="V198" s="119">
        <v>52</v>
      </c>
      <c r="W198" s="118">
        <f>GI!$H$53</f>
        <v>0</v>
      </c>
      <c r="X198" s="117">
        <f>GI!$I$53</f>
        <v>0</v>
      </c>
      <c r="Y198" s="132">
        <f>$T$61</f>
        <v>0</v>
      </c>
      <c r="Z198" s="132">
        <f>$T$195</f>
        <v>0</v>
      </c>
      <c r="AA198" s="132">
        <f>$T$328</f>
        <v>0</v>
      </c>
      <c r="AB198" s="132">
        <f>$T$395</f>
        <v>0</v>
      </c>
      <c r="AC198" s="132">
        <f>$T$462</f>
        <v>0</v>
      </c>
      <c r="AD198" s="132">
        <f>$T$596</f>
        <v>0</v>
      </c>
      <c r="AE198" s="132">
        <f>$T$730</f>
        <v>0</v>
      </c>
      <c r="AF198" s="132">
        <f>$T$797</f>
        <v>0</v>
      </c>
      <c r="AG198" s="129">
        <f t="shared" si="120"/>
        <v>0</v>
      </c>
      <c r="AH198" s="129">
        <f t="shared" si="121"/>
        <v>0</v>
      </c>
      <c r="AI198" s="132">
        <f t="shared" si="133"/>
        <v>44</v>
      </c>
      <c r="AJ198" s="263" t="str">
        <f t="shared" si="122"/>
        <v>DETAINED IN GRADE 11</v>
      </c>
      <c r="AK198" s="264">
        <f t="shared" si="123"/>
        <v>7</v>
      </c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</row>
    <row r="199" spans="1:152" s="11" customFormat="1" ht="45.75" customHeight="1">
      <c r="A199" s="343" t="s">
        <v>137</v>
      </c>
      <c r="B199" s="343"/>
      <c r="C199" s="343"/>
      <c r="D199" s="347" t="str">
        <f>GI!$C$9</f>
        <v xml:space="preserve">Berhe Hagos </v>
      </c>
      <c r="E199" s="347"/>
      <c r="F199"/>
      <c r="G199"/>
      <c r="H199"/>
      <c r="I199" s="343" t="s">
        <v>137</v>
      </c>
      <c r="J199" s="343"/>
      <c r="K199" s="343"/>
      <c r="L199" s="347" t="str">
        <f>GI!$C$9</f>
        <v xml:space="preserve">Berhe Hagos </v>
      </c>
      <c r="M199" s="347"/>
      <c r="N199"/>
      <c r="O199"/>
      <c r="P199"/>
      <c r="Q199"/>
      <c r="R199"/>
      <c r="S199"/>
      <c r="T199"/>
      <c r="U199"/>
      <c r="V199" s="119">
        <v>53</v>
      </c>
      <c r="W199" s="118">
        <f>GI!$H$54</f>
        <v>0</v>
      </c>
      <c r="X199" s="117">
        <f>GI!$I$54</f>
        <v>0</v>
      </c>
      <c r="Y199" s="132">
        <f>$T$62</f>
        <v>0</v>
      </c>
      <c r="Z199" s="132">
        <f>$T$196</f>
        <v>0</v>
      </c>
      <c r="AA199" s="132">
        <f>$T$329</f>
        <v>0</v>
      </c>
      <c r="AB199" s="132">
        <f>$T$396</f>
        <v>0</v>
      </c>
      <c r="AC199" s="132">
        <f>$T$463</f>
        <v>0</v>
      </c>
      <c r="AD199" s="132">
        <f>$T$597</f>
        <v>0</v>
      </c>
      <c r="AE199" s="132">
        <f>$T$731</f>
        <v>0</v>
      </c>
      <c r="AF199" s="132">
        <f>$T$798</f>
        <v>0</v>
      </c>
      <c r="AG199" s="129">
        <f t="shared" si="120"/>
        <v>0</v>
      </c>
      <c r="AH199" s="129">
        <f t="shared" si="121"/>
        <v>0</v>
      </c>
      <c r="AI199" s="132">
        <f t="shared" si="133"/>
        <v>44</v>
      </c>
      <c r="AJ199" s="263" t="str">
        <f t="shared" si="122"/>
        <v>DETAINED IN GRADE 11</v>
      </c>
      <c r="AK199" s="264">
        <f t="shared" si="123"/>
        <v>7</v>
      </c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</row>
    <row r="200" spans="1:152" s="11" customFormat="1" ht="38.25" customHeight="1">
      <c r="A200" s="343" t="str">
        <f>GI!$D$23 &amp;":"</f>
        <v>Academic Director's Name:</v>
      </c>
      <c r="B200" s="343"/>
      <c r="C200" s="343"/>
      <c r="D200" s="344" t="str">
        <f>GI!$D$25</f>
        <v>Mr. Brhane Yohanes</v>
      </c>
      <c r="E200" s="344"/>
      <c r="F200"/>
      <c r="G200"/>
      <c r="H200"/>
      <c r="I200" s="343" t="str">
        <f>GI!$D$23 &amp;":"</f>
        <v>Academic Director's Name:</v>
      </c>
      <c r="J200" s="343"/>
      <c r="K200" s="343"/>
      <c r="L200" s="344" t="str">
        <f>GI!$D$25</f>
        <v>Mr. Brhane Yohanes</v>
      </c>
      <c r="M200" s="344"/>
      <c r="N200"/>
      <c r="O200"/>
      <c r="P200"/>
      <c r="Q200"/>
      <c r="R200"/>
      <c r="S200"/>
      <c r="T200"/>
      <c r="U200"/>
      <c r="V200" s="119">
        <v>54</v>
      </c>
      <c r="W200" s="118">
        <f>GI!$H$55</f>
        <v>0</v>
      </c>
      <c r="X200" s="117">
        <f>GI!$I$55</f>
        <v>0</v>
      </c>
      <c r="Y200" s="132">
        <f>$T$63</f>
        <v>0</v>
      </c>
      <c r="Z200" s="132">
        <f>$T$197</f>
        <v>0</v>
      </c>
      <c r="AA200" s="132">
        <f>$T$330</f>
        <v>0</v>
      </c>
      <c r="AB200" s="132">
        <f>$T$397</f>
        <v>0</v>
      </c>
      <c r="AC200" s="132">
        <f>$T$464</f>
        <v>0</v>
      </c>
      <c r="AD200" s="132">
        <f>$T$598</f>
        <v>0</v>
      </c>
      <c r="AE200" s="132">
        <f>$T$732</f>
        <v>0</v>
      </c>
      <c r="AF200" s="132">
        <f>$T$799</f>
        <v>0</v>
      </c>
      <c r="AG200" s="129">
        <f t="shared" si="120"/>
        <v>0</v>
      </c>
      <c r="AH200" s="129">
        <f t="shared" si="121"/>
        <v>0</v>
      </c>
      <c r="AI200" s="132">
        <f t="shared" si="133"/>
        <v>44</v>
      </c>
      <c r="AJ200" s="263" t="str">
        <f t="shared" si="122"/>
        <v>DETAINED IN GRADE 11</v>
      </c>
      <c r="AK200" s="264">
        <f t="shared" si="123"/>
        <v>7</v>
      </c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</row>
    <row r="201" spans="1:152" s="11" customFormat="1" ht="38.25" customHeight="1">
      <c r="A201" s="130"/>
      <c r="B201" s="130"/>
      <c r="C201" s="130"/>
      <c r="D201" s="130"/>
      <c r="E201" s="130"/>
      <c r="F201"/>
      <c r="G201"/>
      <c r="H201"/>
      <c r="I201" s="130"/>
      <c r="J201" s="130"/>
      <c r="K201" s="130"/>
      <c r="L201" s="130"/>
      <c r="M201" s="130"/>
      <c r="N201"/>
      <c r="O201"/>
      <c r="P201"/>
      <c r="Q201"/>
      <c r="R201"/>
      <c r="S201"/>
      <c r="T201"/>
      <c r="U201"/>
      <c r="V201" s="119">
        <v>55</v>
      </c>
      <c r="W201" s="118">
        <f>GI!$H$56</f>
        <v>0</v>
      </c>
      <c r="X201" s="117">
        <f>GI!$I$56</f>
        <v>0</v>
      </c>
      <c r="Y201" s="132">
        <f>$T$64</f>
        <v>0</v>
      </c>
      <c r="Z201" s="132">
        <f>$T$198</f>
        <v>0</v>
      </c>
      <c r="AA201" s="132">
        <f>$T$331</f>
        <v>0</v>
      </c>
      <c r="AB201" s="132">
        <f>$T$398</f>
        <v>0</v>
      </c>
      <c r="AC201" s="132">
        <f>$T$465</f>
        <v>0</v>
      </c>
      <c r="AD201" s="132">
        <f>$T$599</f>
        <v>0</v>
      </c>
      <c r="AE201" s="132">
        <f>$T$733</f>
        <v>0</v>
      </c>
      <c r="AF201" s="132">
        <f>$T$800</f>
        <v>0</v>
      </c>
      <c r="AG201" s="129">
        <f t="shared" si="120"/>
        <v>0</v>
      </c>
      <c r="AH201" s="129">
        <f t="shared" si="121"/>
        <v>0</v>
      </c>
      <c r="AI201" s="132">
        <f t="shared" si="133"/>
        <v>44</v>
      </c>
      <c r="AJ201" s="263" t="str">
        <f t="shared" si="122"/>
        <v>DETAINED IN GRADE 11</v>
      </c>
      <c r="AK201" s="264">
        <f t="shared" si="123"/>
        <v>7</v>
      </c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</row>
    <row r="202" spans="1:152" s="11" customFormat="1" ht="38.25" customHeight="1">
      <c r="A202" s="348" t="str">
        <f>GI!$D$1</f>
        <v>SHEBA ACADEMY</v>
      </c>
      <c r="B202" s="349"/>
      <c r="C202" s="349"/>
      <c r="D202" s="349"/>
      <c r="E202" s="350"/>
      <c r="F202"/>
      <c r="G202"/>
      <c r="H202"/>
      <c r="I202" s="348" t="str">
        <f>GI!$D$1</f>
        <v>SHEBA ACADEMY</v>
      </c>
      <c r="J202" s="349"/>
      <c r="K202" s="349"/>
      <c r="L202" s="349"/>
      <c r="M202" s="350"/>
      <c r="N202"/>
      <c r="O202"/>
      <c r="P202"/>
      <c r="Q202"/>
      <c r="R202"/>
      <c r="S202"/>
      <c r="T202"/>
      <c r="U202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/>
      <c r="AH202"/>
      <c r="AI202"/>
      <c r="AJ202"/>
      <c r="AK202" s="264">
        <f t="shared" si="123"/>
        <v>0</v>
      </c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</row>
    <row r="203" spans="1:152" s="11" customFormat="1" ht="38.25" customHeight="1">
      <c r="A203" s="351"/>
      <c r="B203" s="352"/>
      <c r="C203" s="352"/>
      <c r="D203" s="352"/>
      <c r="E203" s="353"/>
      <c r="F203"/>
      <c r="G203"/>
      <c r="H203"/>
      <c r="I203" s="351"/>
      <c r="J203" s="352"/>
      <c r="K203" s="352"/>
      <c r="L203" s="352"/>
      <c r="M203" s="353"/>
      <c r="N203"/>
      <c r="O203"/>
      <c r="P203"/>
      <c r="Q203"/>
      <c r="R203"/>
      <c r="S203"/>
      <c r="T203"/>
      <c r="U203"/>
      <c r="V203" s="121"/>
      <c r="W203" s="121"/>
      <c r="X203" s="121"/>
      <c r="Y203" s="121"/>
      <c r="Z203" s="121"/>
      <c r="AA203" s="121"/>
      <c r="AB203" s="121"/>
      <c r="AC203" s="121"/>
      <c r="AD203" s="386"/>
      <c r="AE203" s="385" t="str">
        <f>GI!$E$25</f>
        <v xml:space="preserve">Biniam Desta </v>
      </c>
      <c r="AF203" s="385"/>
      <c r="AG203" s="384" t="str">
        <f>GI!$B$65 &amp; ":"</f>
        <v>Signature:</v>
      </c>
      <c r="AH203" s="384"/>
      <c r="AI203" s="383"/>
      <c r="AJ203" s="38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</row>
    <row r="204" spans="1:152" s="11" customFormat="1" ht="38.25" customHeight="1">
      <c r="A204" s="354" t="str">
        <f>$A$3</f>
        <v>3rd Cycle &amp; General Secondary School</v>
      </c>
      <c r="B204" s="355"/>
      <c r="C204" s="355"/>
      <c r="D204" s="355"/>
      <c r="E204" s="356"/>
      <c r="F204"/>
      <c r="G204"/>
      <c r="H204"/>
      <c r="I204" s="354" t="str">
        <f>$A$3</f>
        <v>3rd Cycle &amp; General Secondary School</v>
      </c>
      <c r="J204" s="355"/>
      <c r="K204" s="355"/>
      <c r="L204" s="355"/>
      <c r="M204" s="356"/>
      <c r="N204"/>
      <c r="O204"/>
      <c r="P204"/>
      <c r="Q204"/>
      <c r="R204"/>
      <c r="S204"/>
      <c r="T204"/>
      <c r="U204"/>
      <c r="V204" s="121"/>
      <c r="W204" s="121"/>
      <c r="X204" s="121"/>
      <c r="Y204" s="121"/>
      <c r="Z204" s="121"/>
      <c r="AA204" s="121"/>
      <c r="AB204" s="121"/>
      <c r="AC204" s="121"/>
      <c r="AD204" s="206"/>
      <c r="AE204" s="207"/>
      <c r="AF204" s="207"/>
      <c r="AG204" s="208"/>
      <c r="AH204" s="208"/>
      <c r="AI204" s="209"/>
      <c r="AJ204" s="209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</row>
    <row r="205" spans="1:152" s="12" customFormat="1" ht="38.25" customHeight="1">
      <c r="A205" s="357" t="str">
        <f>$A$4</f>
        <v>Mark Transfer Sheet</v>
      </c>
      <c r="B205" s="358"/>
      <c r="C205" s="358"/>
      <c r="D205" s="358"/>
      <c r="E205" s="359"/>
      <c r="F205"/>
      <c r="G205"/>
      <c r="H205"/>
      <c r="I205" s="357" t="str">
        <f>$A$4</f>
        <v>Mark Transfer Sheet</v>
      </c>
      <c r="J205" s="358"/>
      <c r="K205" s="358"/>
      <c r="L205" s="358"/>
      <c r="M205" s="359"/>
      <c r="N205"/>
      <c r="O205"/>
      <c r="P205"/>
      <c r="Q205"/>
      <c r="R205" s="130"/>
      <c r="S205"/>
      <c r="T205"/>
      <c r="U205"/>
      <c r="V205" s="121"/>
      <c r="W205" s="121"/>
      <c r="X205" s="121"/>
      <c r="Y205" s="121"/>
      <c r="Z205" s="121"/>
      <c r="AA205" s="121"/>
      <c r="AB205" s="121"/>
      <c r="AC205" s="121"/>
      <c r="AD205" s="206"/>
      <c r="AE205" s="207"/>
      <c r="AF205" s="207"/>
      <c r="AG205" s="208"/>
      <c r="AH205" s="208"/>
      <c r="AI205" s="209"/>
      <c r="AJ205" s="209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</row>
    <row r="206" spans="1:152" s="12" customFormat="1" ht="38.25" customHeight="1">
      <c r="A206" s="360">
        <v>4</v>
      </c>
      <c r="B206" s="147"/>
      <c r="C206" s="148" t="s">
        <v>71</v>
      </c>
      <c r="D206" s="362" t="str">
        <f>GI!$A$3&amp;" "&amp;GI!$C$3</f>
        <v>11 D</v>
      </c>
      <c r="E206" s="363"/>
      <c r="F206" s="340" t="s">
        <v>114</v>
      </c>
      <c r="G206" s="341" t="s">
        <v>115</v>
      </c>
      <c r="H206"/>
      <c r="I206" s="360">
        <v>4</v>
      </c>
      <c r="J206" s="147"/>
      <c r="K206" s="148" t="s">
        <v>71</v>
      </c>
      <c r="L206" s="362" t="str">
        <f>GI!$A$3&amp;" "&amp;GI!$C$3</f>
        <v>11 D</v>
      </c>
      <c r="M206" s="363"/>
      <c r="N206" s="340" t="s">
        <v>114</v>
      </c>
      <c r="O206" s="341" t="s">
        <v>115</v>
      </c>
      <c r="P206"/>
      <c r="Q206"/>
      <c r="R206" s="130"/>
      <c r="S206"/>
      <c r="T206"/>
      <c r="U206"/>
      <c r="V206" s="121"/>
      <c r="W206" s="121"/>
      <c r="X206" s="121"/>
      <c r="Y206" s="121"/>
      <c r="Z206" s="121"/>
      <c r="AA206" s="121"/>
      <c r="AB206" s="121"/>
      <c r="AC206" s="121"/>
      <c r="AD206" s="206"/>
      <c r="AE206" s="207"/>
      <c r="AF206" s="207"/>
      <c r="AG206" s="208"/>
      <c r="AH206" s="208"/>
      <c r="AI206" s="209"/>
      <c r="AJ206" s="209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</row>
    <row r="207" spans="1:152" s="12" customFormat="1" ht="38.25" customHeight="1">
      <c r="A207" s="361"/>
      <c r="B207" s="147"/>
      <c r="C207" s="149" t="s">
        <v>113</v>
      </c>
      <c r="D207" s="364" t="str">
        <f>UPPER(GI!$B$10)</f>
        <v>-</v>
      </c>
      <c r="E207" s="365"/>
      <c r="F207" s="340"/>
      <c r="G207" s="341"/>
      <c r="H207"/>
      <c r="I207" s="361"/>
      <c r="J207" s="147"/>
      <c r="K207" s="149" t="s">
        <v>113</v>
      </c>
      <c r="L207" s="364" t="str">
        <f>UPPER(GI!$B$10)</f>
        <v>-</v>
      </c>
      <c r="M207" s="365"/>
      <c r="N207" s="340"/>
      <c r="O207" s="341"/>
      <c r="P207"/>
      <c r="Q207"/>
      <c r="R207" s="130"/>
      <c r="S207"/>
      <c r="T207"/>
      <c r="U207"/>
      <c r="V207" s="121"/>
      <c r="W207" s="121"/>
      <c r="X207" s="121"/>
      <c r="Y207" s="121"/>
      <c r="Z207" s="121"/>
      <c r="AA207" s="121"/>
      <c r="AB207" s="121"/>
      <c r="AC207" s="121"/>
      <c r="AD207" s="206"/>
      <c r="AE207" s="207"/>
      <c r="AF207" s="207"/>
      <c r="AG207" s="208"/>
      <c r="AH207" s="208"/>
      <c r="AI207" s="209"/>
      <c r="AJ207" s="209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</row>
    <row r="208" spans="1:152" s="12" customFormat="1" ht="38.25" customHeight="1">
      <c r="A208" s="130"/>
      <c r="B208" s="150" t="str">
        <f>GI!$A$34&amp; ":"</f>
        <v>Academic Year:</v>
      </c>
      <c r="C208" s="151" t="str">
        <f>GI!$C$34</f>
        <v>2025/26 G.C</v>
      </c>
      <c r="D208" s="366" t="s">
        <v>178</v>
      </c>
      <c r="E208" s="367"/>
      <c r="F208" s="340"/>
      <c r="G208" s="341"/>
      <c r="H208"/>
      <c r="I208" s="130"/>
      <c r="J208" s="150" t="str">
        <f>GI!$A$34&amp; ":"</f>
        <v>Academic Year:</v>
      </c>
      <c r="K208" s="151" t="str">
        <f>GI!$C$34</f>
        <v>2025/26 G.C</v>
      </c>
      <c r="L208" s="366" t="s">
        <v>179</v>
      </c>
      <c r="M208" s="367"/>
      <c r="N208" s="340"/>
      <c r="O208" s="341"/>
      <c r="P208"/>
      <c r="Q208"/>
      <c r="R208" s="130"/>
      <c r="S208"/>
      <c r="T208"/>
      <c r="U208"/>
      <c r="V208" s="121"/>
      <c r="W208" s="121"/>
      <c r="X208" s="121"/>
      <c r="Y208" s="121"/>
      <c r="Z208" s="121"/>
      <c r="AA208" s="121"/>
      <c r="AB208" s="121"/>
      <c r="AC208" s="121"/>
      <c r="AD208" s="206"/>
      <c r="AE208" s="207"/>
      <c r="AF208" s="207"/>
      <c r="AG208" s="208"/>
      <c r="AH208" s="208"/>
      <c r="AI208" s="209"/>
      <c r="AJ208" s="209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</row>
    <row r="209" spans="1:138" s="12" customFormat="1" ht="38.25" customHeight="1">
      <c r="A209" s="368" t="s">
        <v>69</v>
      </c>
      <c r="B209" s="368" t="str">
        <f>GI!$H$1</f>
        <v>Students' Names</v>
      </c>
      <c r="C209" s="370" t="s">
        <v>70</v>
      </c>
      <c r="D209" s="371"/>
      <c r="E209" s="372"/>
      <c r="F209"/>
      <c r="G209"/>
      <c r="H209"/>
      <c r="I209" s="368" t="s">
        <v>69</v>
      </c>
      <c r="J209" s="368" t="str">
        <f>GI!$H$1</f>
        <v>Students' Names</v>
      </c>
      <c r="K209" s="370" t="s">
        <v>70</v>
      </c>
      <c r="L209" s="371"/>
      <c r="M209" s="372"/>
      <c r="N209"/>
      <c r="O209"/>
      <c r="P209"/>
      <c r="Q209"/>
      <c r="R209" s="130"/>
      <c r="S209"/>
      <c r="T209"/>
      <c r="U209"/>
      <c r="V209" s="121"/>
      <c r="W209" s="121"/>
      <c r="X209" s="121"/>
      <c r="Y209" s="121"/>
      <c r="Z209" s="121"/>
      <c r="AA209" s="121"/>
      <c r="AB209" s="121"/>
      <c r="AC209" s="121"/>
      <c r="AD209" s="386"/>
      <c r="AE209" s="385" t="str">
        <f>GI!$D$25</f>
        <v>Mr. Brhane Yohanes</v>
      </c>
      <c r="AF209" s="385"/>
      <c r="AG209" s="384" t="str">
        <f>GI!$B$65 &amp; ":"</f>
        <v>Signature:</v>
      </c>
      <c r="AH209" s="384"/>
      <c r="AI209" s="383"/>
      <c r="AJ209" s="383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</row>
    <row r="210" spans="1:138" s="12" customFormat="1" ht="38.25" customHeight="1">
      <c r="A210" s="369"/>
      <c r="B210" s="369"/>
      <c r="C210" s="152">
        <v>0.4</v>
      </c>
      <c r="D210" s="152">
        <v>0.6</v>
      </c>
      <c r="E210" s="153">
        <f>SUM(C210:D210)</f>
        <v>1</v>
      </c>
      <c r="F210"/>
      <c r="G210"/>
      <c r="H210"/>
      <c r="I210" s="369"/>
      <c r="J210" s="369"/>
      <c r="K210" s="152">
        <v>0.4</v>
      </c>
      <c r="L210" s="152">
        <v>0.6</v>
      </c>
      <c r="M210" s="153">
        <f>SUM(K210:L210)</f>
        <v>1</v>
      </c>
      <c r="N210"/>
      <c r="O210"/>
      <c r="P210"/>
      <c r="Q210"/>
      <c r="R210" s="122" t="str">
        <f>$D$7</f>
        <v>1st SEMESTER</v>
      </c>
      <c r="S210" s="123" t="str">
        <f>$L$7</f>
        <v>2nd SEMESTER</v>
      </c>
      <c r="T210" s="124" t="s">
        <v>117</v>
      </c>
      <c r="U210"/>
      <c r="V210" s="121"/>
      <c r="W210" s="121"/>
      <c r="X210" s="121"/>
      <c r="Y210" s="121"/>
      <c r="Z210" s="121"/>
      <c r="AA210" s="121"/>
      <c r="AB210" s="121"/>
      <c r="AC210" s="121"/>
      <c r="AD210" s="121"/>
      <c r="AE210" s="121"/>
      <c r="AF210" s="121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</row>
    <row r="211" spans="1:138" s="12" customFormat="1" ht="38.25" customHeight="1">
      <c r="A211" s="154">
        <v>1</v>
      </c>
      <c r="B211" s="155" t="str">
        <f>GI!$H$2</f>
        <v xml:space="preserve">Amanuel Hagos Tesfay </v>
      </c>
      <c r="C211" s="235"/>
      <c r="D211" s="235"/>
      <c r="E211" s="168"/>
      <c r="F211" s="338" t="str">
        <f>IF(E211&gt;100,"SKURRR~!!", IF(A211&gt;GI!$M$2," ", IF($D$207="-", " ", IF(ISBLANK(E211),"FALSE",""))))</f>
        <v xml:space="preserve"> </v>
      </c>
      <c r="G211" s="339"/>
      <c r="H211"/>
      <c r="I211" s="154">
        <v>1</v>
      </c>
      <c r="J211" s="155" t="str">
        <f>GI!$H$2</f>
        <v xml:space="preserve">Amanuel Hagos Tesfay </v>
      </c>
      <c r="K211" s="235"/>
      <c r="L211" s="235"/>
      <c r="M211" s="168"/>
      <c r="N211" s="338" t="str">
        <f>IF(M211&gt;100,"SKURRR~!!", IF(I211&gt;GI!$M$2," ", IF($L$207="-", " ", IF(ISBLANK(M211),"FALSE",""))))</f>
        <v xml:space="preserve"> </v>
      </c>
      <c r="O211" s="339"/>
      <c r="P211"/>
      <c r="Q211"/>
      <c r="R211" s="131">
        <f t="shared" ref="R211:R242" si="134">E211</f>
        <v>0</v>
      </c>
      <c r="S211" s="125">
        <f t="shared" ref="S211:S242" si="135">M211</f>
        <v>0</v>
      </c>
      <c r="T211" s="126">
        <f>AVERAGE(R211:S211)</f>
        <v>0</v>
      </c>
      <c r="U211"/>
      <c r="V211" s="121"/>
      <c r="W211" s="121"/>
      <c r="X211" s="121"/>
      <c r="Y211" s="121"/>
      <c r="Z211" s="121"/>
      <c r="AA211" s="121"/>
      <c r="AB211" s="121"/>
      <c r="AC211" s="121"/>
      <c r="AD211" s="121"/>
      <c r="AE211" s="121"/>
      <c r="AF211" s="12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</row>
    <row r="212" spans="1:138" s="12" customFormat="1" ht="38.25" customHeight="1">
      <c r="A212" s="156">
        <v>2</v>
      </c>
      <c r="B212" s="157" t="str">
        <f>GI!$H$3</f>
        <v xml:space="preserve">Beamlak Sultan Weldegebriel </v>
      </c>
      <c r="C212" s="235"/>
      <c r="D212" s="235"/>
      <c r="E212" s="168"/>
      <c r="F212" s="338" t="str">
        <f>IF(E212&gt;100,"SKURRR~!!", IF(A212&gt;GI!$M$2," ", IF($D$207="-", " ", IF(ISBLANK(E212),"FALSE",""))))</f>
        <v xml:space="preserve"> </v>
      </c>
      <c r="G212" s="339"/>
      <c r="H212"/>
      <c r="I212" s="156">
        <v>2</v>
      </c>
      <c r="J212" s="157" t="str">
        <f>GI!$H$3</f>
        <v xml:space="preserve">Beamlak Sultan Weldegebriel </v>
      </c>
      <c r="K212" s="235"/>
      <c r="L212" s="235"/>
      <c r="M212" s="168"/>
      <c r="N212" s="338" t="str">
        <f>IF(M212&gt;100,"SKURRR~!!", IF(I212&gt;GI!$M$2," ", IF($L$207="-", " ", IF(ISBLANK(M212),"FALSE",""))))</f>
        <v xml:space="preserve"> </v>
      </c>
      <c r="O212" s="339"/>
      <c r="P212"/>
      <c r="Q212"/>
      <c r="R212" s="131">
        <f t="shared" si="134"/>
        <v>0</v>
      </c>
      <c r="S212" s="125">
        <f t="shared" si="135"/>
        <v>0</v>
      </c>
      <c r="T212" s="126">
        <f t="shared" ref="T212:T260" si="136">AVERAGE(R212:S212)</f>
        <v>0</v>
      </c>
      <c r="U212"/>
      <c r="V212" s="121"/>
      <c r="W212" s="121"/>
      <c r="X212" s="121"/>
      <c r="Y212" s="121"/>
      <c r="Z212" s="121"/>
      <c r="AA212" s="121"/>
      <c r="AB212" s="121"/>
      <c r="AC212" s="121"/>
      <c r="AD212" s="121"/>
      <c r="AE212" s="121"/>
      <c r="AF212" s="121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</row>
    <row r="213" spans="1:138" s="12" customFormat="1" ht="38.25" customHeight="1">
      <c r="A213" s="154">
        <v>3</v>
      </c>
      <c r="B213" s="155" t="str">
        <f>GI!$H$4</f>
        <v xml:space="preserve">Betelihim Kalayu Mamo </v>
      </c>
      <c r="C213" s="235"/>
      <c r="D213" s="235"/>
      <c r="E213" s="168"/>
      <c r="F213" s="338" t="str">
        <f>IF(E213&gt;100,"SKURRR~!!", IF(A213&gt;GI!$M$2," ", IF($D$207="-", " ", IF(ISBLANK(E213),"FALSE",""))))</f>
        <v xml:space="preserve"> </v>
      </c>
      <c r="G213" s="339"/>
      <c r="H213"/>
      <c r="I213" s="154">
        <v>3</v>
      </c>
      <c r="J213" s="155" t="str">
        <f>GI!$H$4</f>
        <v xml:space="preserve">Betelihim Kalayu Mamo </v>
      </c>
      <c r="K213" s="235"/>
      <c r="L213" s="235"/>
      <c r="M213" s="168"/>
      <c r="N213" s="338" t="str">
        <f>IF(M213&gt;100,"SKURRR~!!", IF(I213&gt;GI!$M$2," ", IF($L$207="-", " ", IF(ISBLANK(M213),"FALSE",""))))</f>
        <v xml:space="preserve"> </v>
      </c>
      <c r="O213" s="339"/>
      <c r="P213"/>
      <c r="Q213"/>
      <c r="R213" s="131">
        <f t="shared" si="134"/>
        <v>0</v>
      </c>
      <c r="S213" s="125">
        <f t="shared" si="135"/>
        <v>0</v>
      </c>
      <c r="T213" s="126">
        <f t="shared" si="136"/>
        <v>0</v>
      </c>
      <c r="U213"/>
      <c r="V213" s="121"/>
      <c r="W213" s="121"/>
      <c r="X213" s="121"/>
      <c r="Y213" s="121"/>
      <c r="Z213" s="121"/>
      <c r="AA213" s="121"/>
      <c r="AB213" s="121"/>
      <c r="AC213" s="121"/>
      <c r="AD213" s="121"/>
      <c r="AE213" s="121"/>
      <c r="AF213" s="121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</row>
    <row r="214" spans="1:138" s="12" customFormat="1" ht="38.25" customHeight="1">
      <c r="A214" s="156">
        <v>4</v>
      </c>
      <c r="B214" s="157" t="str">
        <f>GI!$H$5</f>
        <v xml:space="preserve">Bethelhem Teklay Weldegerima </v>
      </c>
      <c r="C214" s="235"/>
      <c r="D214" s="235"/>
      <c r="E214" s="168"/>
      <c r="F214" s="338" t="str">
        <f>IF(E214&gt;100,"SKURRR~!!", IF(A214&gt;GI!$M$2," ", IF($D$207="-", " ", IF(ISBLANK(E214),"FALSE",""))))</f>
        <v xml:space="preserve"> </v>
      </c>
      <c r="G214" s="339"/>
      <c r="H214"/>
      <c r="I214" s="156">
        <v>4</v>
      </c>
      <c r="J214" s="157" t="str">
        <f>GI!$H$5</f>
        <v xml:space="preserve">Bethelhem Teklay Weldegerima </v>
      </c>
      <c r="K214" s="235"/>
      <c r="L214" s="235"/>
      <c r="M214" s="168"/>
      <c r="N214" s="338" t="str">
        <f>IF(M214&gt;100,"SKURRR~!!", IF(I214&gt;GI!$M$2," ", IF($L$207="-", " ", IF(ISBLANK(M214),"FALSE",""))))</f>
        <v xml:space="preserve"> </v>
      </c>
      <c r="O214" s="339"/>
      <c r="P214"/>
      <c r="Q214"/>
      <c r="R214" s="131">
        <f t="shared" si="134"/>
        <v>0</v>
      </c>
      <c r="S214" s="125">
        <f t="shared" si="135"/>
        <v>0</v>
      </c>
      <c r="T214" s="126">
        <f t="shared" si="136"/>
        <v>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</row>
    <row r="215" spans="1:138" s="12" customFormat="1" ht="38.25" customHeight="1">
      <c r="A215" s="154">
        <v>5</v>
      </c>
      <c r="B215" s="155" t="str">
        <f>GI!$H$6</f>
        <v xml:space="preserve">Bilen Mesfin Taye </v>
      </c>
      <c r="C215" s="235"/>
      <c r="D215" s="235"/>
      <c r="E215" s="168"/>
      <c r="F215" s="338" t="str">
        <f>IF(E215&gt;100,"SKURRR~!!", IF(A215&gt;GI!$M$2," ", IF($D$207="-", " ", IF(ISBLANK(E215),"FALSE",""))))</f>
        <v xml:space="preserve"> </v>
      </c>
      <c r="G215" s="339"/>
      <c r="H215"/>
      <c r="I215" s="154">
        <v>5</v>
      </c>
      <c r="J215" s="155" t="str">
        <f>GI!$H$6</f>
        <v xml:space="preserve">Bilen Mesfin Taye </v>
      </c>
      <c r="K215" s="235"/>
      <c r="L215" s="235"/>
      <c r="M215" s="168"/>
      <c r="N215" s="338" t="str">
        <f>IF(M215&gt;100,"SKURRR~!!", IF(I215&gt;GI!$M$2," ", IF($L$207="-", " ", IF(ISBLANK(M215),"FALSE",""))))</f>
        <v xml:space="preserve"> </v>
      </c>
      <c r="O215" s="339"/>
      <c r="P215"/>
      <c r="Q215"/>
      <c r="R215" s="131">
        <f t="shared" si="134"/>
        <v>0</v>
      </c>
      <c r="S215" s="125">
        <f t="shared" si="135"/>
        <v>0</v>
      </c>
      <c r="T215" s="126">
        <f t="shared" si="136"/>
        <v>0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</row>
    <row r="216" spans="1:138" s="12" customFormat="1" ht="38.25" customHeight="1">
      <c r="A216" s="156">
        <v>6</v>
      </c>
      <c r="B216" s="157" t="str">
        <f>GI!$H$7</f>
        <v xml:space="preserve">Biruk Mulat Kiros </v>
      </c>
      <c r="C216" s="235"/>
      <c r="D216" s="235"/>
      <c r="E216" s="168"/>
      <c r="F216" s="338" t="str">
        <f>IF(E216&gt;100,"SKURRR~!!", IF(A216&gt;GI!$M$2," ", IF($D$207="-", " ", IF(ISBLANK(E216),"FALSE",""))))</f>
        <v xml:space="preserve"> </v>
      </c>
      <c r="G216" s="339"/>
      <c r="H216"/>
      <c r="I216" s="156">
        <v>6</v>
      </c>
      <c r="J216" s="157" t="str">
        <f>GI!$H$7</f>
        <v xml:space="preserve">Biruk Mulat Kiros </v>
      </c>
      <c r="K216" s="235"/>
      <c r="L216" s="235"/>
      <c r="M216" s="168"/>
      <c r="N216" s="338" t="str">
        <f>IF(M216&gt;100,"SKURRR~!!", IF(I216&gt;GI!$M$2," ", IF($L$207="-", " ", IF(ISBLANK(M216),"FALSE",""))))</f>
        <v xml:space="preserve"> </v>
      </c>
      <c r="O216" s="339"/>
      <c r="P216"/>
      <c r="Q216"/>
      <c r="R216" s="131">
        <f t="shared" si="134"/>
        <v>0</v>
      </c>
      <c r="S216" s="125">
        <f t="shared" si="135"/>
        <v>0</v>
      </c>
      <c r="T216" s="126">
        <f t="shared" si="136"/>
        <v>0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</row>
    <row r="217" spans="1:138" s="12" customFormat="1" ht="38.25" customHeight="1">
      <c r="A217" s="154">
        <v>7</v>
      </c>
      <c r="B217" s="155" t="str">
        <f>GI!$H$8</f>
        <v xml:space="preserve">Bruk Gebreabyezgi Gebreselassie </v>
      </c>
      <c r="C217" s="235"/>
      <c r="D217" s="235"/>
      <c r="E217" s="168"/>
      <c r="F217" s="338" t="str">
        <f>IF(E217&gt;100,"SKURRR~!!", IF(A217&gt;GI!$M$2," ", IF($D$207="-", " ", IF(ISBLANK(E217),"FALSE",""))))</f>
        <v xml:space="preserve"> </v>
      </c>
      <c r="G217" s="339"/>
      <c r="H217"/>
      <c r="I217" s="154">
        <v>7</v>
      </c>
      <c r="J217" s="155" t="str">
        <f>GI!$H$8</f>
        <v xml:space="preserve">Bruk Gebreabyezgi Gebreselassie </v>
      </c>
      <c r="K217" s="235"/>
      <c r="L217" s="235"/>
      <c r="M217" s="168"/>
      <c r="N217" s="338" t="str">
        <f>IF(M217&gt;100,"SKURRR~!!", IF(I217&gt;GI!$M$2," ", IF($L$207="-", " ", IF(ISBLANK(M217),"FALSE",""))))</f>
        <v xml:space="preserve"> </v>
      </c>
      <c r="O217" s="339"/>
      <c r="P217"/>
      <c r="Q217"/>
      <c r="R217" s="131">
        <f t="shared" si="134"/>
        <v>0</v>
      </c>
      <c r="S217" s="125">
        <f t="shared" si="135"/>
        <v>0</v>
      </c>
      <c r="T217" s="126">
        <f t="shared" si="136"/>
        <v>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</row>
    <row r="218" spans="1:138" s="12" customFormat="1" ht="38.25" customHeight="1">
      <c r="A218" s="156">
        <v>8</v>
      </c>
      <c r="B218" s="157" t="str">
        <f>GI!$H$9</f>
        <v xml:space="preserve">Dagim Hagos Mehari </v>
      </c>
      <c r="C218" s="235"/>
      <c r="D218" s="235"/>
      <c r="E218" s="168"/>
      <c r="F218" s="338" t="str">
        <f>IF(E218&gt;100,"SKURRR~!!", IF(A218&gt;GI!$M$2," ", IF($D$207="-", " ", IF(ISBLANK(E218),"FALSE",""))))</f>
        <v xml:space="preserve"> </v>
      </c>
      <c r="G218" s="339"/>
      <c r="H218"/>
      <c r="I218" s="156">
        <v>8</v>
      </c>
      <c r="J218" s="157" t="str">
        <f>GI!$H$9</f>
        <v xml:space="preserve">Dagim Hagos Mehari </v>
      </c>
      <c r="K218" s="235"/>
      <c r="L218" s="235"/>
      <c r="M218" s="168"/>
      <c r="N218" s="338" t="str">
        <f>IF(M218&gt;100,"SKURRR~!!", IF(I218&gt;GI!$M$2," ", IF($L$207="-", " ", IF(ISBLANK(M218),"FALSE",""))))</f>
        <v xml:space="preserve"> </v>
      </c>
      <c r="O218" s="339"/>
      <c r="P218"/>
      <c r="Q218"/>
      <c r="R218" s="131">
        <f t="shared" si="134"/>
        <v>0</v>
      </c>
      <c r="S218" s="125">
        <f t="shared" si="135"/>
        <v>0</v>
      </c>
      <c r="T218" s="126">
        <f t="shared" si="136"/>
        <v>0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</row>
    <row r="219" spans="1:138" s="12" customFormat="1" ht="38.25" customHeight="1">
      <c r="A219" s="154">
        <v>9</v>
      </c>
      <c r="B219" s="155" t="str">
        <f>GI!$H$10</f>
        <v xml:space="preserve">Danait Alem Haile </v>
      </c>
      <c r="C219" s="235"/>
      <c r="D219" s="235"/>
      <c r="E219" s="168"/>
      <c r="F219" s="338" t="str">
        <f>IF(E219&gt;100,"SKURRR~!!", IF(A219&gt;GI!$M$2," ", IF($D$207="-", " ", IF(ISBLANK(E219),"FALSE",""))))</f>
        <v xml:space="preserve"> </v>
      </c>
      <c r="G219" s="339"/>
      <c r="H219"/>
      <c r="I219" s="154">
        <v>9</v>
      </c>
      <c r="J219" s="155" t="str">
        <f>GI!$H$10</f>
        <v xml:space="preserve">Danait Alem Haile </v>
      </c>
      <c r="K219" s="235"/>
      <c r="L219" s="235"/>
      <c r="M219" s="168"/>
      <c r="N219" s="338" t="str">
        <f>IF(M219&gt;100,"SKURRR~!!", IF(I219&gt;GI!$M$2," ", IF($L$207="-", " ", IF(ISBLANK(M219),"FALSE",""))))</f>
        <v xml:space="preserve"> </v>
      </c>
      <c r="O219" s="339"/>
      <c r="P219"/>
      <c r="Q219"/>
      <c r="R219" s="131">
        <f t="shared" si="134"/>
        <v>0</v>
      </c>
      <c r="S219" s="125">
        <f t="shared" si="135"/>
        <v>0</v>
      </c>
      <c r="T219" s="126">
        <f t="shared" si="136"/>
        <v>0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</row>
    <row r="220" spans="1:138" s="12" customFormat="1" ht="38.25" customHeight="1">
      <c r="A220" s="156">
        <v>10</v>
      </c>
      <c r="B220" s="157" t="str">
        <f>GI!$H$11</f>
        <v xml:space="preserve">Daniel Alem Beyene </v>
      </c>
      <c r="C220" s="235"/>
      <c r="D220" s="235"/>
      <c r="E220" s="168"/>
      <c r="F220" s="338" t="str">
        <f>IF(E220&gt;100,"SKURRR~!!", IF(A220&gt;GI!$M$2," ", IF($D$207="-", " ", IF(ISBLANK(E220),"FALSE",""))))</f>
        <v xml:space="preserve"> </v>
      </c>
      <c r="G220" s="339"/>
      <c r="H220"/>
      <c r="I220" s="156">
        <v>10</v>
      </c>
      <c r="J220" s="157" t="str">
        <f>GI!$H$11</f>
        <v xml:space="preserve">Daniel Alem Beyene </v>
      </c>
      <c r="K220" s="235"/>
      <c r="L220" s="235"/>
      <c r="M220" s="168"/>
      <c r="N220" s="338" t="str">
        <f>IF(M220&gt;100,"SKURRR~!!", IF(I220&gt;GI!$M$2," ", IF($L$207="-", " ", IF(ISBLANK(M220),"FALSE",""))))</f>
        <v xml:space="preserve"> </v>
      </c>
      <c r="O220" s="339"/>
      <c r="P220"/>
      <c r="Q220"/>
      <c r="R220" s="131">
        <f t="shared" si="134"/>
        <v>0</v>
      </c>
      <c r="S220" s="125">
        <f t="shared" si="135"/>
        <v>0</v>
      </c>
      <c r="T220" s="126">
        <f t="shared" si="136"/>
        <v>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</row>
    <row r="221" spans="1:138" s="12" customFormat="1" ht="38.25" customHeight="1">
      <c r="A221" s="154">
        <v>11</v>
      </c>
      <c r="B221" s="155" t="str">
        <f>GI!$H$12</f>
        <v xml:space="preserve">Dawit Gebegziabher Teklay </v>
      </c>
      <c r="C221" s="235"/>
      <c r="D221" s="235"/>
      <c r="E221" s="168"/>
      <c r="F221" s="338" t="str">
        <f>IF(E221&gt;100,"SKURRR~!!", IF(A221&gt;GI!$M$2," ", IF($D$207="-", " ", IF(ISBLANK(E221),"FALSE",""))))</f>
        <v xml:space="preserve"> </v>
      </c>
      <c r="G221" s="339"/>
      <c r="H221"/>
      <c r="I221" s="154">
        <v>11</v>
      </c>
      <c r="J221" s="155" t="str">
        <f>GI!$H$12</f>
        <v xml:space="preserve">Dawit Gebegziabher Teklay </v>
      </c>
      <c r="K221" s="235"/>
      <c r="L221" s="235"/>
      <c r="M221" s="168"/>
      <c r="N221" s="338" t="str">
        <f>IF(M221&gt;100,"SKURRR~!!", IF(I221&gt;GI!$M$2," ", IF($L$207="-", " ", IF(ISBLANK(M221),"FALSE",""))))</f>
        <v xml:space="preserve"> </v>
      </c>
      <c r="O221" s="339"/>
      <c r="P221"/>
      <c r="Q221"/>
      <c r="R221" s="131">
        <f t="shared" si="134"/>
        <v>0</v>
      </c>
      <c r="S221" s="125">
        <f t="shared" si="135"/>
        <v>0</v>
      </c>
      <c r="T221" s="126">
        <f t="shared" si="136"/>
        <v>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</row>
    <row r="222" spans="1:138" s="12" customFormat="1" ht="38.25" customHeight="1">
      <c r="A222" s="156">
        <v>12</v>
      </c>
      <c r="B222" s="157" t="str">
        <f>GI!$H$13</f>
        <v xml:space="preserve">Ibrahim Ahmedin Ebrahim </v>
      </c>
      <c r="C222" s="235"/>
      <c r="D222" s="235"/>
      <c r="E222" s="168"/>
      <c r="F222" s="338" t="str">
        <f>IF(E222&gt;100,"SKURRR~!!", IF(A222&gt;GI!$M$2," ", IF($D$207="-", " ", IF(ISBLANK(E222),"FALSE",""))))</f>
        <v xml:space="preserve"> </v>
      </c>
      <c r="G222" s="339"/>
      <c r="H222"/>
      <c r="I222" s="156">
        <v>12</v>
      </c>
      <c r="J222" s="157" t="str">
        <f>GI!$H$13</f>
        <v xml:space="preserve">Ibrahim Ahmedin Ebrahim </v>
      </c>
      <c r="K222" s="235"/>
      <c r="L222" s="235"/>
      <c r="M222" s="168"/>
      <c r="N222" s="338" t="str">
        <f>IF(M222&gt;100,"SKURRR~!!", IF(I222&gt;GI!$M$2," ", IF($L$207="-", " ", IF(ISBLANK(M222),"FALSE",""))))</f>
        <v xml:space="preserve"> </v>
      </c>
      <c r="O222" s="339"/>
      <c r="P222"/>
      <c r="Q222"/>
      <c r="R222" s="131">
        <f t="shared" si="134"/>
        <v>0</v>
      </c>
      <c r="S222" s="125">
        <f t="shared" si="135"/>
        <v>0</v>
      </c>
      <c r="T222" s="126">
        <f t="shared" si="136"/>
        <v>0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</row>
    <row r="223" spans="1:138" s="12" customFormat="1" ht="38.25" customHeight="1">
      <c r="A223" s="154">
        <v>13</v>
      </c>
      <c r="B223" s="155" t="str">
        <f>GI!$H$14</f>
        <v xml:space="preserve">Eldana Tewelde Negash </v>
      </c>
      <c r="C223" s="235"/>
      <c r="D223" s="235"/>
      <c r="E223" s="168"/>
      <c r="F223" s="338" t="str">
        <f>IF(E223&gt;100,"SKURRR~!!", IF(A223&gt;GI!$M$2," ", IF($D$207="-", " ", IF(ISBLANK(E223),"FALSE",""))))</f>
        <v xml:space="preserve"> </v>
      </c>
      <c r="G223" s="339"/>
      <c r="H223"/>
      <c r="I223" s="154">
        <v>13</v>
      </c>
      <c r="J223" s="155" t="str">
        <f>GI!$H$14</f>
        <v xml:space="preserve">Eldana Tewelde Negash </v>
      </c>
      <c r="K223" s="235"/>
      <c r="L223" s="235"/>
      <c r="M223" s="168"/>
      <c r="N223" s="338" t="str">
        <f>IF(M223&gt;100,"SKURRR~!!", IF(I223&gt;GI!$M$2," ", IF($L$207="-", " ", IF(ISBLANK(M223),"FALSE",""))))</f>
        <v xml:space="preserve"> </v>
      </c>
      <c r="O223" s="339"/>
      <c r="P223"/>
      <c r="Q223"/>
      <c r="R223" s="131">
        <f t="shared" si="134"/>
        <v>0</v>
      </c>
      <c r="S223" s="125">
        <f t="shared" si="135"/>
        <v>0</v>
      </c>
      <c r="T223" s="126">
        <f t="shared" si="136"/>
        <v>0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</row>
    <row r="224" spans="1:138" s="12" customFormat="1" ht="38.25" customHeight="1">
      <c r="A224" s="156">
        <v>14</v>
      </c>
      <c r="B224" s="157" t="str">
        <f>GI!$H$15</f>
        <v xml:space="preserve">Elilta Asay Eyasu </v>
      </c>
      <c r="C224" s="235"/>
      <c r="D224" s="235"/>
      <c r="E224" s="168"/>
      <c r="F224" s="338" t="str">
        <f>IF(E224&gt;100,"SKURRR~!!", IF(A224&gt;GI!$M$2," ", IF($D$207="-", " ", IF(ISBLANK(E224),"FALSE",""))))</f>
        <v xml:space="preserve"> </v>
      </c>
      <c r="G224" s="339"/>
      <c r="H224"/>
      <c r="I224" s="156">
        <v>14</v>
      </c>
      <c r="J224" s="157" t="str">
        <f>GI!$H$15</f>
        <v xml:space="preserve">Elilta Asay Eyasu </v>
      </c>
      <c r="K224" s="235"/>
      <c r="L224" s="235"/>
      <c r="M224" s="168"/>
      <c r="N224" s="338" t="str">
        <f>IF(M224&gt;100,"SKURRR~!!", IF(I224&gt;GI!$M$2," ", IF($L$207="-", " ", IF(ISBLANK(M224),"FALSE",""))))</f>
        <v xml:space="preserve"> </v>
      </c>
      <c r="O224" s="339"/>
      <c r="P224"/>
      <c r="Q224"/>
      <c r="R224" s="131">
        <f t="shared" si="134"/>
        <v>0</v>
      </c>
      <c r="S224" s="125">
        <f t="shared" si="135"/>
        <v>0</v>
      </c>
      <c r="T224" s="126">
        <f t="shared" si="136"/>
        <v>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</row>
    <row r="225" spans="1:100" s="12" customFormat="1" ht="38.25" customHeight="1">
      <c r="A225" s="154">
        <v>15</v>
      </c>
      <c r="B225" s="155" t="str">
        <f>GI!$H$16</f>
        <v xml:space="preserve">Emebet Haftay Gebremichael </v>
      </c>
      <c r="C225" s="235"/>
      <c r="D225" s="235"/>
      <c r="E225" s="168"/>
      <c r="F225" s="338" t="str">
        <f>IF(E225&gt;100,"SKURRR~!!", IF(A225&gt;GI!$M$2," ", IF($D$207="-", " ", IF(ISBLANK(E225),"FALSE",""))))</f>
        <v xml:space="preserve"> </v>
      </c>
      <c r="G225" s="339"/>
      <c r="H225"/>
      <c r="I225" s="154">
        <v>15</v>
      </c>
      <c r="J225" s="155" t="str">
        <f>GI!$H$16</f>
        <v xml:space="preserve">Emebet Haftay Gebremichael </v>
      </c>
      <c r="K225" s="235"/>
      <c r="L225" s="235"/>
      <c r="M225" s="168"/>
      <c r="N225" s="338" t="str">
        <f>IF(M225&gt;100,"SKURRR~!!", IF(I225&gt;GI!$M$2," ", IF($L$207="-", " ", IF(ISBLANK(M225),"FALSE",""))))</f>
        <v xml:space="preserve"> </v>
      </c>
      <c r="O225" s="339"/>
      <c r="P225"/>
      <c r="Q225"/>
      <c r="R225" s="131">
        <f t="shared" si="134"/>
        <v>0</v>
      </c>
      <c r="S225" s="125">
        <f t="shared" si="135"/>
        <v>0</v>
      </c>
      <c r="T225" s="126">
        <f t="shared" si="136"/>
        <v>0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</row>
    <row r="226" spans="1:100" s="12" customFormat="1" ht="38.25" customHeight="1">
      <c r="A226" s="156">
        <v>16</v>
      </c>
      <c r="B226" s="157" t="str">
        <f>GI!$H$17</f>
        <v xml:space="preserve">Ermiyas Gebremeskel Hailu </v>
      </c>
      <c r="C226" s="235"/>
      <c r="D226" s="235"/>
      <c r="E226" s="168"/>
      <c r="F226" s="338" t="str">
        <f>IF(E226&gt;100,"SKURRR~!!", IF(A226&gt;GI!$M$2," ", IF($D$207="-", " ", IF(ISBLANK(E226),"FALSE",""))))</f>
        <v xml:space="preserve"> </v>
      </c>
      <c r="G226" s="339"/>
      <c r="H226"/>
      <c r="I226" s="156">
        <v>16</v>
      </c>
      <c r="J226" s="157" t="str">
        <f>GI!$H$17</f>
        <v xml:space="preserve">Ermiyas Gebremeskel Hailu </v>
      </c>
      <c r="K226" s="235"/>
      <c r="L226" s="235"/>
      <c r="M226" s="168"/>
      <c r="N226" s="338" t="str">
        <f>IF(M226&gt;100,"SKURRR~!!", IF(I226&gt;GI!$M$2," ", IF($L$207="-", " ", IF(ISBLANK(M226),"FALSE",""))))</f>
        <v xml:space="preserve"> </v>
      </c>
      <c r="O226" s="339"/>
      <c r="P226"/>
      <c r="Q226"/>
      <c r="R226" s="131">
        <f t="shared" si="134"/>
        <v>0</v>
      </c>
      <c r="S226" s="125">
        <f t="shared" si="135"/>
        <v>0</v>
      </c>
      <c r="T226" s="126">
        <f t="shared" si="136"/>
        <v>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</row>
    <row r="227" spans="1:100" s="12" customFormat="1" ht="38.25" customHeight="1">
      <c r="A227" s="154">
        <v>17</v>
      </c>
      <c r="B227" s="155" t="str">
        <f>GI!$H$18</f>
        <v xml:space="preserve">Esrom Amanuel Tsegay </v>
      </c>
      <c r="C227" s="235"/>
      <c r="D227" s="235"/>
      <c r="E227" s="168"/>
      <c r="F227" s="338" t="str">
        <f>IF(E227&gt;100,"SKURRR~!!", IF(A227&gt;GI!$M$2," ", IF($D$207="-", " ", IF(ISBLANK(E227),"FALSE",""))))</f>
        <v xml:space="preserve"> </v>
      </c>
      <c r="G227" s="339"/>
      <c r="H227"/>
      <c r="I227" s="154">
        <v>17</v>
      </c>
      <c r="J227" s="155" t="str">
        <f>GI!$H$18</f>
        <v xml:space="preserve">Esrom Amanuel Tsegay </v>
      </c>
      <c r="K227" s="235"/>
      <c r="L227" s="235"/>
      <c r="M227" s="168"/>
      <c r="N227" s="338" t="str">
        <f>IF(M227&gt;100,"SKURRR~!!", IF(I227&gt;GI!$M$2," ", IF($L$207="-", " ", IF(ISBLANK(M227),"FALSE",""))))</f>
        <v xml:space="preserve"> </v>
      </c>
      <c r="O227" s="339"/>
      <c r="P227"/>
      <c r="Q227"/>
      <c r="R227" s="131">
        <f t="shared" si="134"/>
        <v>0</v>
      </c>
      <c r="S227" s="125">
        <f t="shared" si="135"/>
        <v>0</v>
      </c>
      <c r="T227" s="126">
        <f t="shared" si="136"/>
        <v>0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</row>
    <row r="228" spans="1:100" s="12" customFormat="1" ht="38.25" customHeight="1">
      <c r="A228" s="156">
        <v>18</v>
      </c>
      <c r="B228" s="157" t="str">
        <f>GI!$H$19</f>
        <v xml:space="preserve">Eyorsalem Afera Gebremedhin </v>
      </c>
      <c r="C228" s="235"/>
      <c r="D228" s="235"/>
      <c r="E228" s="168"/>
      <c r="F228" s="338" t="str">
        <f>IF(E228&gt;100,"SKURRR~!!", IF(A228&gt;GI!$M$2," ", IF($D$207="-", " ", IF(ISBLANK(E228),"FALSE",""))))</f>
        <v xml:space="preserve"> </v>
      </c>
      <c r="G228" s="339"/>
      <c r="H228"/>
      <c r="I228" s="156">
        <v>18</v>
      </c>
      <c r="J228" s="157" t="str">
        <f>GI!$H$19</f>
        <v xml:space="preserve">Eyorsalem Afera Gebremedhin </v>
      </c>
      <c r="K228" s="235"/>
      <c r="L228" s="235"/>
      <c r="M228" s="168"/>
      <c r="N228" s="338" t="str">
        <f>IF(M228&gt;100,"SKURRR~!!", IF(I228&gt;GI!$M$2," ", IF($L$207="-", " ", IF(ISBLANK(M228),"FALSE",""))))</f>
        <v xml:space="preserve"> </v>
      </c>
      <c r="O228" s="339"/>
      <c r="P228"/>
      <c r="Q228"/>
      <c r="R228" s="131">
        <f t="shared" si="134"/>
        <v>0</v>
      </c>
      <c r="S228" s="125">
        <f t="shared" si="135"/>
        <v>0</v>
      </c>
      <c r="T228" s="126">
        <f t="shared" si="136"/>
        <v>0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</row>
    <row r="229" spans="1:100" s="12" customFormat="1" ht="38.25" customHeight="1">
      <c r="A229" s="154">
        <v>19</v>
      </c>
      <c r="B229" s="155" t="str">
        <f>GI!$H$20</f>
        <v xml:space="preserve">Fasil Alem Kahsay </v>
      </c>
      <c r="C229" s="235"/>
      <c r="D229" s="235"/>
      <c r="E229" s="168"/>
      <c r="F229" s="338" t="str">
        <f>IF(E229&gt;100,"SKURRR~!!", IF(A229&gt;GI!$M$2," ", IF($D$207="-", " ", IF(ISBLANK(E229),"FALSE",""))))</f>
        <v xml:space="preserve"> </v>
      </c>
      <c r="G229" s="339"/>
      <c r="H229"/>
      <c r="I229" s="154">
        <v>19</v>
      </c>
      <c r="J229" s="155" t="str">
        <f>GI!$H$20</f>
        <v xml:space="preserve">Fasil Alem Kahsay </v>
      </c>
      <c r="K229" s="235"/>
      <c r="L229" s="235"/>
      <c r="M229" s="168"/>
      <c r="N229" s="338" t="str">
        <f>IF(M229&gt;100,"SKURRR~!!", IF(I229&gt;GI!$M$2," ", IF($L$207="-", " ", IF(ISBLANK(M229),"FALSE",""))))</f>
        <v xml:space="preserve"> </v>
      </c>
      <c r="O229" s="339"/>
      <c r="P229"/>
      <c r="Q229"/>
      <c r="R229" s="131">
        <f t="shared" si="134"/>
        <v>0</v>
      </c>
      <c r="S229" s="125">
        <f t="shared" si="135"/>
        <v>0</v>
      </c>
      <c r="T229" s="126">
        <f t="shared" si="136"/>
        <v>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</row>
    <row r="230" spans="1:100" s="12" customFormat="1" ht="38.25" customHeight="1">
      <c r="A230" s="156">
        <v>20</v>
      </c>
      <c r="B230" s="157" t="str">
        <f>GI!$H$21</f>
        <v xml:space="preserve">Hassen Abdelruhman Salih </v>
      </c>
      <c r="C230" s="235"/>
      <c r="D230" s="235"/>
      <c r="E230" s="168"/>
      <c r="F230" s="338" t="str">
        <f>IF(E230&gt;100,"SKURRR~!!", IF(A230&gt;GI!$M$2," ", IF($D$207="-", " ", IF(ISBLANK(E230),"FALSE",""))))</f>
        <v xml:space="preserve"> </v>
      </c>
      <c r="G230" s="339"/>
      <c r="H230"/>
      <c r="I230" s="156">
        <v>20</v>
      </c>
      <c r="J230" s="157" t="str">
        <f>GI!$H$21</f>
        <v xml:space="preserve">Hassen Abdelruhman Salih </v>
      </c>
      <c r="K230" s="235"/>
      <c r="L230" s="235"/>
      <c r="M230" s="168"/>
      <c r="N230" s="338" t="str">
        <f>IF(M230&gt;100,"SKURRR~!!", IF(I230&gt;GI!$M$2," ", IF($L$207="-", " ", IF(ISBLANK(M230),"FALSE",""))))</f>
        <v xml:space="preserve"> </v>
      </c>
      <c r="O230" s="339"/>
      <c r="P230"/>
      <c r="Q230"/>
      <c r="R230" s="131">
        <f t="shared" si="134"/>
        <v>0</v>
      </c>
      <c r="S230" s="125">
        <f t="shared" si="135"/>
        <v>0</v>
      </c>
      <c r="T230" s="126">
        <f t="shared" si="136"/>
        <v>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</row>
    <row r="231" spans="1:100" s="12" customFormat="1" ht="38.25" customHeight="1">
      <c r="A231" s="154">
        <v>21</v>
      </c>
      <c r="B231" s="155" t="str">
        <f>GI!$H$22</f>
        <v xml:space="preserve">Heldana Mengstu Mebrahtu </v>
      </c>
      <c r="C231" s="235"/>
      <c r="D231" s="235"/>
      <c r="E231" s="168"/>
      <c r="F231" s="338" t="str">
        <f>IF(E231&gt;100,"SKURRR~!!", IF(A231&gt;GI!$M$2," ", IF($D$207="-", " ", IF(ISBLANK(E231),"FALSE",""))))</f>
        <v xml:space="preserve"> </v>
      </c>
      <c r="G231" s="339"/>
      <c r="H231"/>
      <c r="I231" s="154">
        <v>21</v>
      </c>
      <c r="J231" s="155" t="str">
        <f>GI!$H$22</f>
        <v xml:space="preserve">Heldana Mengstu Mebrahtu </v>
      </c>
      <c r="K231" s="235"/>
      <c r="L231" s="235"/>
      <c r="M231" s="168"/>
      <c r="N231" s="338" t="str">
        <f>IF(M231&gt;100,"SKURRR~!!", IF(I231&gt;GI!$M$2," ", IF($L$207="-", " ", IF(ISBLANK(M231),"FALSE",""))))</f>
        <v xml:space="preserve"> </v>
      </c>
      <c r="O231" s="339"/>
      <c r="P231"/>
      <c r="Q231"/>
      <c r="R231" s="131">
        <f t="shared" si="134"/>
        <v>0</v>
      </c>
      <c r="S231" s="125">
        <f t="shared" si="135"/>
        <v>0</v>
      </c>
      <c r="T231" s="126">
        <f t="shared" si="136"/>
        <v>0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</row>
    <row r="232" spans="1:100" s="12" customFormat="1" ht="38.25" customHeight="1">
      <c r="A232" s="156">
        <v>22</v>
      </c>
      <c r="B232" s="157" t="str">
        <f>GI!$H$23</f>
        <v xml:space="preserve">Hilina Aregawi Abrha </v>
      </c>
      <c r="C232" s="235"/>
      <c r="D232" s="235"/>
      <c r="E232" s="168"/>
      <c r="F232" s="338" t="str">
        <f>IF(E232&gt;100,"SKURRR~!!", IF(A232&gt;GI!$M$2," ", IF($D$207="-", " ", IF(ISBLANK(E232),"FALSE",""))))</f>
        <v xml:space="preserve"> </v>
      </c>
      <c r="G232" s="339"/>
      <c r="H232"/>
      <c r="I232" s="156">
        <v>22</v>
      </c>
      <c r="J232" s="157" t="str">
        <f>GI!$H$23</f>
        <v xml:space="preserve">Hilina Aregawi Abrha </v>
      </c>
      <c r="K232" s="235"/>
      <c r="L232" s="235"/>
      <c r="M232" s="168"/>
      <c r="N232" s="338" t="str">
        <f>IF(M232&gt;100,"SKURRR~!!", IF(I232&gt;GI!$M$2," ", IF($L$207="-", " ", IF(ISBLANK(M232),"FALSE",""))))</f>
        <v xml:space="preserve"> </v>
      </c>
      <c r="O232" s="339"/>
      <c r="P232"/>
      <c r="Q232"/>
      <c r="R232" s="131">
        <f t="shared" si="134"/>
        <v>0</v>
      </c>
      <c r="S232" s="125">
        <f t="shared" si="135"/>
        <v>0</v>
      </c>
      <c r="T232" s="126">
        <f t="shared" si="136"/>
        <v>0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</row>
    <row r="233" spans="1:100" s="12" customFormat="1" ht="38.25" customHeight="1">
      <c r="A233" s="154">
        <v>23</v>
      </c>
      <c r="B233" s="155" t="str">
        <f>GI!$H$24</f>
        <v xml:space="preserve">Kaleab Haile Kahsay </v>
      </c>
      <c r="C233" s="235"/>
      <c r="D233" s="235"/>
      <c r="E233" s="168"/>
      <c r="F233" s="338" t="str">
        <f>IF(E233&gt;100,"SKURRR~!!", IF(A233&gt;GI!$M$2," ", IF($D$207="-", " ", IF(ISBLANK(E233),"FALSE",""))))</f>
        <v xml:space="preserve"> </v>
      </c>
      <c r="G233" s="339"/>
      <c r="H233"/>
      <c r="I233" s="154">
        <v>23</v>
      </c>
      <c r="J233" s="155" t="str">
        <f>GI!$H$24</f>
        <v xml:space="preserve">Kaleab Haile Kahsay </v>
      </c>
      <c r="K233" s="235"/>
      <c r="L233" s="235"/>
      <c r="M233" s="168"/>
      <c r="N233" s="338" t="str">
        <f>IF(M233&gt;100,"SKURRR~!!", IF(I233&gt;GI!$M$2," ", IF($L$207="-", " ", IF(ISBLANK(M233),"FALSE",""))))</f>
        <v xml:space="preserve"> </v>
      </c>
      <c r="O233" s="339"/>
      <c r="P233"/>
      <c r="Q233"/>
      <c r="R233" s="131">
        <f t="shared" si="134"/>
        <v>0</v>
      </c>
      <c r="S233" s="125">
        <f t="shared" si="135"/>
        <v>0</v>
      </c>
      <c r="T233" s="126">
        <f t="shared" si="136"/>
        <v>0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</row>
    <row r="234" spans="1:100" s="12" customFormat="1" ht="38.25" customHeight="1">
      <c r="A234" s="156">
        <v>24</v>
      </c>
      <c r="B234" s="157" t="str">
        <f>GI!$H$25</f>
        <v xml:space="preserve">Kalkidan Haile Berhe </v>
      </c>
      <c r="C234" s="235"/>
      <c r="D234" s="235"/>
      <c r="E234" s="168"/>
      <c r="F234" s="338" t="str">
        <f>IF(E234&gt;100,"SKURRR~!!", IF(A234&gt;GI!$M$2," ", IF($D$207="-", " ", IF(ISBLANK(E234),"FALSE",""))))</f>
        <v xml:space="preserve"> </v>
      </c>
      <c r="G234" s="339"/>
      <c r="H234"/>
      <c r="I234" s="156">
        <v>24</v>
      </c>
      <c r="J234" s="157" t="str">
        <f>GI!$H$25</f>
        <v xml:space="preserve">Kalkidan Haile Berhe </v>
      </c>
      <c r="K234" s="235"/>
      <c r="L234" s="235"/>
      <c r="M234" s="168"/>
      <c r="N234" s="338" t="str">
        <f>IF(M234&gt;100,"SKURRR~!!", IF(I234&gt;GI!$M$2," ", IF($L$207="-", " ", IF(ISBLANK(M234),"FALSE",""))))</f>
        <v xml:space="preserve"> </v>
      </c>
      <c r="O234" s="339"/>
      <c r="P234"/>
      <c r="Q234"/>
      <c r="R234" s="131">
        <f t="shared" si="134"/>
        <v>0</v>
      </c>
      <c r="S234" s="125">
        <f t="shared" si="135"/>
        <v>0</v>
      </c>
      <c r="T234" s="126">
        <f t="shared" si="136"/>
        <v>0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</row>
    <row r="235" spans="1:100" s="12" customFormat="1" ht="38.25" customHeight="1">
      <c r="A235" s="154">
        <v>25</v>
      </c>
      <c r="B235" s="155" t="str">
        <f>GI!$H$26</f>
        <v xml:space="preserve">Kidus Tadesse Yewegalet </v>
      </c>
      <c r="C235" s="235"/>
      <c r="D235" s="235"/>
      <c r="E235" s="168"/>
      <c r="F235" s="338" t="str">
        <f>IF(E235&gt;100,"SKURRR~!!", IF(A235&gt;GI!$M$2," ", IF($D$207="-", " ", IF(ISBLANK(E235),"FALSE",""))))</f>
        <v xml:space="preserve"> </v>
      </c>
      <c r="G235" s="339"/>
      <c r="H235"/>
      <c r="I235" s="154">
        <v>25</v>
      </c>
      <c r="J235" s="155" t="str">
        <f>GI!$H$26</f>
        <v xml:space="preserve">Kidus Tadesse Yewegalet </v>
      </c>
      <c r="K235" s="235"/>
      <c r="L235" s="235"/>
      <c r="M235" s="168"/>
      <c r="N235" s="338" t="str">
        <f>IF(M235&gt;100,"SKURRR~!!", IF(I235&gt;GI!$M$2," ", IF($L$207="-", " ", IF(ISBLANK(M235),"FALSE",""))))</f>
        <v xml:space="preserve"> </v>
      </c>
      <c r="O235" s="339"/>
      <c r="P235"/>
      <c r="Q235"/>
      <c r="R235" s="131">
        <f t="shared" si="134"/>
        <v>0</v>
      </c>
      <c r="S235" s="125">
        <f t="shared" si="135"/>
        <v>0</v>
      </c>
      <c r="T235" s="126">
        <f t="shared" si="136"/>
        <v>0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</row>
    <row r="236" spans="1:100" s="12" customFormat="1" ht="38.25" customHeight="1">
      <c r="A236" s="156">
        <v>26</v>
      </c>
      <c r="B236" s="157" t="str">
        <f>GI!$H$27</f>
        <v xml:space="preserve">Lidiya Mulu Gebreegzabher </v>
      </c>
      <c r="C236" s="235"/>
      <c r="D236" s="235"/>
      <c r="E236" s="168"/>
      <c r="F236" s="338" t="str">
        <f>IF(E236&gt;100,"SKURRR~!!", IF(A236&gt;GI!$M$2," ", IF($D$207="-", " ", IF(ISBLANK(E236),"FALSE",""))))</f>
        <v xml:space="preserve"> </v>
      </c>
      <c r="G236" s="339"/>
      <c r="H236"/>
      <c r="I236" s="156">
        <v>26</v>
      </c>
      <c r="J236" s="157" t="str">
        <f>GI!$H$27</f>
        <v xml:space="preserve">Lidiya Mulu Gebreegzabher </v>
      </c>
      <c r="K236" s="235"/>
      <c r="L236" s="235"/>
      <c r="M236" s="168"/>
      <c r="N236" s="338" t="str">
        <f>IF(M236&gt;100,"SKURRR~!!", IF(I236&gt;GI!$M$2," ", IF($L$207="-", " ", IF(ISBLANK(M236),"FALSE",""))))</f>
        <v xml:space="preserve"> </v>
      </c>
      <c r="O236" s="339"/>
      <c r="P236"/>
      <c r="Q236"/>
      <c r="R236" s="131">
        <f t="shared" si="134"/>
        <v>0</v>
      </c>
      <c r="S236" s="125">
        <f t="shared" si="135"/>
        <v>0</v>
      </c>
      <c r="T236" s="126">
        <f t="shared" si="136"/>
        <v>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</row>
    <row r="237" spans="1:100" s="12" customFormat="1" ht="38.25" customHeight="1">
      <c r="A237" s="154">
        <v>27</v>
      </c>
      <c r="B237" s="155" t="str">
        <f>GI!$H$28</f>
        <v xml:space="preserve">Menkem Solomon Yihdego </v>
      </c>
      <c r="C237" s="235"/>
      <c r="D237" s="235"/>
      <c r="E237" s="168"/>
      <c r="F237" s="338" t="str">
        <f>IF(E237&gt;100,"SKURRR~!!", IF(A237&gt;GI!$M$2," ", IF($D$207="-", " ", IF(ISBLANK(E237),"FALSE",""))))</f>
        <v xml:space="preserve"> </v>
      </c>
      <c r="G237" s="339"/>
      <c r="H237"/>
      <c r="I237" s="154">
        <v>27</v>
      </c>
      <c r="J237" s="155" t="str">
        <f>GI!$H$28</f>
        <v xml:space="preserve">Menkem Solomon Yihdego </v>
      </c>
      <c r="K237" s="235"/>
      <c r="L237" s="235"/>
      <c r="M237" s="168"/>
      <c r="N237" s="338" t="str">
        <f>IF(M237&gt;100,"SKURRR~!!", IF(I237&gt;GI!$M$2," ", IF($L$207="-", " ", IF(ISBLANK(M237),"FALSE",""))))</f>
        <v xml:space="preserve"> </v>
      </c>
      <c r="O237" s="339"/>
      <c r="P237"/>
      <c r="Q237"/>
      <c r="R237" s="131">
        <f t="shared" si="134"/>
        <v>0</v>
      </c>
      <c r="S237" s="125">
        <f t="shared" si="135"/>
        <v>0</v>
      </c>
      <c r="T237" s="126">
        <f t="shared" si="136"/>
        <v>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</row>
    <row r="238" spans="1:100" s="12" customFormat="1" ht="38.25" customHeight="1">
      <c r="A238" s="156">
        <v>28</v>
      </c>
      <c r="B238" s="157" t="str">
        <f>GI!$H$29</f>
        <v xml:space="preserve">Mewael Semere Tewelde </v>
      </c>
      <c r="C238" s="235"/>
      <c r="D238" s="235"/>
      <c r="E238" s="168"/>
      <c r="F238" s="338" t="str">
        <f>IF(E238&gt;100,"SKURRR~!!", IF(A238&gt;GI!$M$2," ", IF($D$207="-", " ", IF(ISBLANK(E238),"FALSE",""))))</f>
        <v xml:space="preserve"> </v>
      </c>
      <c r="G238" s="339"/>
      <c r="H238"/>
      <c r="I238" s="156">
        <v>28</v>
      </c>
      <c r="J238" s="157" t="str">
        <f>GI!$H$29</f>
        <v xml:space="preserve">Mewael Semere Tewelde </v>
      </c>
      <c r="K238" s="235"/>
      <c r="L238" s="235"/>
      <c r="M238" s="168"/>
      <c r="N238" s="338" t="str">
        <f>IF(M238&gt;100,"SKURRR~!!", IF(I238&gt;GI!$M$2," ", IF($L$207="-", " ", IF(ISBLANK(M238),"FALSE",""))))</f>
        <v xml:space="preserve"> </v>
      </c>
      <c r="O238" s="339"/>
      <c r="P238"/>
      <c r="Q238"/>
      <c r="R238" s="131">
        <f t="shared" si="134"/>
        <v>0</v>
      </c>
      <c r="S238" s="125">
        <f t="shared" si="135"/>
        <v>0</v>
      </c>
      <c r="T238" s="126">
        <f t="shared" si="136"/>
        <v>0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</row>
    <row r="239" spans="1:100" s="12" customFormat="1" ht="38.25" customHeight="1">
      <c r="A239" s="154">
        <v>29</v>
      </c>
      <c r="B239" s="155" t="str">
        <f>GI!$H$30</f>
        <v xml:space="preserve">Mikiyas Engida Mesfin </v>
      </c>
      <c r="C239" s="235"/>
      <c r="D239" s="235"/>
      <c r="E239" s="168"/>
      <c r="F239" s="338" t="str">
        <f>IF(E239&gt;100,"SKURRR~!!", IF(A239&gt;GI!$M$2," ", IF($D$207="-", " ", IF(ISBLANK(E239),"FALSE",""))))</f>
        <v xml:space="preserve"> </v>
      </c>
      <c r="G239" s="339"/>
      <c r="H239"/>
      <c r="I239" s="154">
        <v>29</v>
      </c>
      <c r="J239" s="155" t="str">
        <f>GI!$H$30</f>
        <v xml:space="preserve">Mikiyas Engida Mesfin </v>
      </c>
      <c r="K239" s="235"/>
      <c r="L239" s="235"/>
      <c r="M239" s="168"/>
      <c r="N239" s="338" t="str">
        <f>IF(M239&gt;100,"SKURRR~!!", IF(I239&gt;GI!$M$2," ", IF($L$207="-", " ", IF(ISBLANK(M239),"FALSE",""))))</f>
        <v xml:space="preserve"> </v>
      </c>
      <c r="O239" s="339"/>
      <c r="P239"/>
      <c r="Q239"/>
      <c r="R239" s="131">
        <f t="shared" si="134"/>
        <v>0</v>
      </c>
      <c r="S239" s="125">
        <f t="shared" si="135"/>
        <v>0</v>
      </c>
      <c r="T239" s="126">
        <f t="shared" si="136"/>
        <v>0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</row>
    <row r="240" spans="1:100" s="12" customFormat="1" ht="38.25" customHeight="1">
      <c r="A240" s="156">
        <v>30</v>
      </c>
      <c r="B240" s="157" t="str">
        <f>GI!$H$31</f>
        <v xml:space="preserve">Nahom Gobezay Beyene </v>
      </c>
      <c r="C240" s="235"/>
      <c r="D240" s="235"/>
      <c r="E240" s="168"/>
      <c r="F240" s="338" t="str">
        <f>IF(E240&gt;100,"SKURRR~!!", IF(A240&gt;GI!$M$2," ", IF($D$207="-", " ", IF(ISBLANK(E240),"FALSE",""))))</f>
        <v xml:space="preserve"> </v>
      </c>
      <c r="G240" s="339"/>
      <c r="H240"/>
      <c r="I240" s="156">
        <v>30</v>
      </c>
      <c r="J240" s="157" t="str">
        <f>GI!$H$31</f>
        <v xml:space="preserve">Nahom Gobezay Beyene </v>
      </c>
      <c r="K240" s="235"/>
      <c r="L240" s="235"/>
      <c r="M240" s="168"/>
      <c r="N240" s="338" t="str">
        <f>IF(M240&gt;100,"SKURRR~!!", IF(I240&gt;GI!$M$2," ", IF($L$207="-", " ", IF(ISBLANK(M240),"FALSE",""))))</f>
        <v xml:space="preserve"> </v>
      </c>
      <c r="O240" s="339"/>
      <c r="P240"/>
      <c r="Q240"/>
      <c r="R240" s="131">
        <f t="shared" si="134"/>
        <v>0</v>
      </c>
      <c r="S240" s="125">
        <f t="shared" si="135"/>
        <v>0</v>
      </c>
      <c r="T240" s="126">
        <f t="shared" si="136"/>
        <v>0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</row>
    <row r="241" spans="1:100" s="12" customFormat="1" ht="38.25" customHeight="1">
      <c r="A241" s="154">
        <v>31</v>
      </c>
      <c r="B241" s="155" t="str">
        <f>GI!$H$32</f>
        <v xml:space="preserve">Nebyu Dawit Tadesse </v>
      </c>
      <c r="C241" s="235"/>
      <c r="D241" s="235"/>
      <c r="E241" s="168"/>
      <c r="F241" s="338" t="str">
        <f>IF(E241&gt;100,"SKURRR~!!", IF(A241&gt;GI!$M$2," ", IF($D$207="-", " ", IF(ISBLANK(E241),"FALSE",""))))</f>
        <v xml:space="preserve"> </v>
      </c>
      <c r="G241" s="339"/>
      <c r="H241"/>
      <c r="I241" s="154">
        <v>31</v>
      </c>
      <c r="J241" s="155" t="str">
        <f>GI!$H$32</f>
        <v xml:space="preserve">Nebyu Dawit Tadesse </v>
      </c>
      <c r="K241" s="235"/>
      <c r="L241" s="235"/>
      <c r="M241" s="168"/>
      <c r="N241" s="338" t="str">
        <f>IF(M241&gt;100,"SKURRR~!!", IF(I241&gt;GI!$M$2," ", IF($L$207="-", " ", IF(ISBLANK(M241),"FALSE",""))))</f>
        <v xml:space="preserve"> </v>
      </c>
      <c r="O241" s="339"/>
      <c r="P241"/>
      <c r="Q241"/>
      <c r="R241" s="131">
        <f t="shared" si="134"/>
        <v>0</v>
      </c>
      <c r="S241" s="125">
        <f t="shared" si="135"/>
        <v>0</v>
      </c>
      <c r="T241" s="126">
        <f t="shared" si="136"/>
        <v>0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</row>
    <row r="242" spans="1:100" s="13" customFormat="1" ht="38.25" customHeight="1">
      <c r="A242" s="156">
        <v>32</v>
      </c>
      <c r="B242" s="157" t="str">
        <f>GI!$H$33</f>
        <v xml:space="preserve">Rahwa Luel Birhane </v>
      </c>
      <c r="C242" s="235"/>
      <c r="D242" s="235"/>
      <c r="E242" s="168"/>
      <c r="F242" s="338" t="str">
        <f>IF(E242&gt;100,"SKURRR~!!", IF(A242&gt;GI!$M$2," ", IF($D$207="-", " ", IF(ISBLANK(E242),"FALSE",""))))</f>
        <v xml:space="preserve"> </v>
      </c>
      <c r="G242" s="339"/>
      <c r="H242"/>
      <c r="I242" s="156">
        <v>32</v>
      </c>
      <c r="J242" s="157" t="str">
        <f>GI!$H$33</f>
        <v xml:space="preserve">Rahwa Luel Birhane </v>
      </c>
      <c r="K242" s="235"/>
      <c r="L242" s="235"/>
      <c r="M242" s="168"/>
      <c r="N242" s="338" t="str">
        <f>IF(M242&gt;100,"SKURRR~!!", IF(I242&gt;GI!$M$2," ", IF($L$207="-", " ", IF(ISBLANK(M242),"FALSE",""))))</f>
        <v xml:space="preserve"> </v>
      </c>
      <c r="O242" s="339"/>
      <c r="P242"/>
      <c r="Q242"/>
      <c r="R242" s="131">
        <f t="shared" si="134"/>
        <v>0</v>
      </c>
      <c r="S242" s="125">
        <f t="shared" si="135"/>
        <v>0</v>
      </c>
      <c r="T242" s="126">
        <f t="shared" si="136"/>
        <v>0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</row>
    <row r="243" spans="1:100" s="13" customFormat="1" ht="38.25" customHeight="1">
      <c r="A243" s="154">
        <v>33</v>
      </c>
      <c r="B243" s="155" t="str">
        <f>GI!$H$34</f>
        <v xml:space="preserve">Raniya Jemal Gidey </v>
      </c>
      <c r="C243" s="235"/>
      <c r="D243" s="235"/>
      <c r="E243" s="168"/>
      <c r="F243" s="338" t="str">
        <f>IF(E243&gt;100,"SKURRR~!!", IF(A243&gt;GI!$M$2," ", IF($D$207="-", " ", IF(ISBLANK(E243),"FALSE",""))))</f>
        <v xml:space="preserve"> </v>
      </c>
      <c r="G243" s="339"/>
      <c r="H243"/>
      <c r="I243" s="154">
        <v>33</v>
      </c>
      <c r="J243" s="155" t="str">
        <f>GI!$H$34</f>
        <v xml:space="preserve">Raniya Jemal Gidey </v>
      </c>
      <c r="K243" s="235"/>
      <c r="L243" s="235"/>
      <c r="M243" s="168"/>
      <c r="N243" s="338" t="str">
        <f>IF(M243&gt;100,"SKURRR~!!", IF(I243&gt;GI!$M$2," ", IF($L$207="-", " ", IF(ISBLANK(M243),"FALSE",""))))</f>
        <v xml:space="preserve"> </v>
      </c>
      <c r="O243" s="339"/>
      <c r="P243"/>
      <c r="Q243"/>
      <c r="R243" s="131">
        <f t="shared" ref="R243:R265" si="137">E243</f>
        <v>0</v>
      </c>
      <c r="S243" s="125">
        <f t="shared" ref="S243:S265" si="138">M243</f>
        <v>0</v>
      </c>
      <c r="T243" s="126">
        <f t="shared" si="136"/>
        <v>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</row>
    <row r="244" spans="1:100" s="13" customFormat="1" ht="38.25" customHeight="1">
      <c r="A244" s="156">
        <v>34</v>
      </c>
      <c r="B244" s="157" t="str">
        <f>GI!$H$35</f>
        <v xml:space="preserve">Samrawit Weldeslassie Kidane </v>
      </c>
      <c r="C244" s="235"/>
      <c r="D244" s="235"/>
      <c r="E244" s="168"/>
      <c r="F244" s="338" t="str">
        <f>IF(E244&gt;100,"SKURRR~!!", IF(A244&gt;GI!$M$2," ", IF($D$207="-", " ", IF(ISBLANK(E244),"FALSE",""))))</f>
        <v xml:space="preserve"> </v>
      </c>
      <c r="G244" s="339"/>
      <c r="H244"/>
      <c r="I244" s="156">
        <v>34</v>
      </c>
      <c r="J244" s="157" t="str">
        <f>GI!$H$35</f>
        <v xml:space="preserve">Samrawit Weldeslassie Kidane </v>
      </c>
      <c r="K244" s="235"/>
      <c r="L244" s="235"/>
      <c r="M244" s="168"/>
      <c r="N244" s="338" t="str">
        <f>IF(M244&gt;100,"SKURRR~!!", IF(I244&gt;GI!$M$2," ", IF($L$207="-", " ", IF(ISBLANK(M244),"FALSE",""))))</f>
        <v xml:space="preserve"> </v>
      </c>
      <c r="O244" s="339"/>
      <c r="P244"/>
      <c r="Q244"/>
      <c r="R244" s="131">
        <f t="shared" si="137"/>
        <v>0</v>
      </c>
      <c r="S244" s="125">
        <f t="shared" si="138"/>
        <v>0</v>
      </c>
      <c r="T244" s="126">
        <f t="shared" si="136"/>
        <v>0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</row>
    <row r="245" spans="1:100" s="13" customFormat="1" ht="38.25" customHeight="1">
      <c r="A245" s="154">
        <v>35</v>
      </c>
      <c r="B245" s="155" t="str">
        <f>GI!$H$36</f>
        <v xml:space="preserve">Samson Tekle Belay </v>
      </c>
      <c r="C245" s="235"/>
      <c r="D245" s="235"/>
      <c r="E245" s="168"/>
      <c r="F245" s="338" t="str">
        <f>IF(E245&gt;100,"SKURRR~!!", IF(A245&gt;GI!$M$2," ", IF($D$207="-", " ", IF(ISBLANK(E245),"FALSE",""))))</f>
        <v xml:space="preserve"> </v>
      </c>
      <c r="G245" s="339"/>
      <c r="H245"/>
      <c r="I245" s="154">
        <v>35</v>
      </c>
      <c r="J245" s="155" t="str">
        <f>GI!$H$36</f>
        <v xml:space="preserve">Samson Tekle Belay </v>
      </c>
      <c r="K245" s="235"/>
      <c r="L245" s="235"/>
      <c r="M245" s="168"/>
      <c r="N245" s="338" t="str">
        <f>IF(M245&gt;100,"SKURRR~!!", IF(I245&gt;GI!$M$2," ", IF($L$207="-", " ", IF(ISBLANK(M245),"FALSE",""))))</f>
        <v xml:space="preserve"> </v>
      </c>
      <c r="O245" s="339"/>
      <c r="P245"/>
      <c r="Q245"/>
      <c r="R245" s="131">
        <f t="shared" si="137"/>
        <v>0</v>
      </c>
      <c r="S245" s="125">
        <f t="shared" si="138"/>
        <v>0</v>
      </c>
      <c r="T245" s="126">
        <f t="shared" si="136"/>
        <v>0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</row>
    <row r="246" spans="1:100" s="13" customFormat="1" ht="38.25" customHeight="1">
      <c r="A246" s="156">
        <v>36</v>
      </c>
      <c r="B246" s="157" t="str">
        <f>GI!$H$37</f>
        <v xml:space="preserve">Sinados Solomon Kiflehadera </v>
      </c>
      <c r="C246" s="235"/>
      <c r="D246" s="235"/>
      <c r="E246" s="168"/>
      <c r="F246" s="338" t="str">
        <f>IF(E246&gt;100,"SKURRR~!!", IF(A246&gt;GI!$M$2," ", IF($D$207="-", " ", IF(ISBLANK(E246),"FALSE",""))))</f>
        <v xml:space="preserve"> </v>
      </c>
      <c r="G246" s="339"/>
      <c r="H246"/>
      <c r="I246" s="156">
        <v>36</v>
      </c>
      <c r="J246" s="157" t="str">
        <f>GI!$H$37</f>
        <v xml:space="preserve">Sinados Solomon Kiflehadera </v>
      </c>
      <c r="K246" s="235"/>
      <c r="L246" s="235"/>
      <c r="M246" s="168"/>
      <c r="N246" s="338" t="str">
        <f>IF(M246&gt;100,"SKURRR~!!", IF(I246&gt;GI!$M$2," ", IF($L$207="-", " ", IF(ISBLANK(M246),"FALSE",""))))</f>
        <v xml:space="preserve"> </v>
      </c>
      <c r="O246" s="339"/>
      <c r="P246"/>
      <c r="Q246"/>
      <c r="R246" s="131">
        <f t="shared" si="137"/>
        <v>0</v>
      </c>
      <c r="S246" s="125">
        <f t="shared" si="138"/>
        <v>0</v>
      </c>
      <c r="T246" s="126">
        <f t="shared" si="136"/>
        <v>0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</row>
    <row r="247" spans="1:100" s="13" customFormat="1" ht="38.25" customHeight="1">
      <c r="A247" s="154">
        <v>37</v>
      </c>
      <c r="B247" s="155" t="str">
        <f>GI!$H$38</f>
        <v xml:space="preserve">Yeabsira Rezene Gebrecherkos </v>
      </c>
      <c r="C247" s="235"/>
      <c r="D247" s="235"/>
      <c r="E247" s="168"/>
      <c r="F247" s="338" t="str">
        <f>IF(E247&gt;100,"SKURRR~!!", IF(A247&gt;GI!$M$2," ", IF($D$207="-", " ", IF(ISBLANK(E247),"FALSE",""))))</f>
        <v xml:space="preserve"> </v>
      </c>
      <c r="G247" s="339"/>
      <c r="H247"/>
      <c r="I247" s="154">
        <v>37</v>
      </c>
      <c r="J247" s="155" t="str">
        <f>GI!$H$38</f>
        <v xml:space="preserve">Yeabsira Rezene Gebrecherkos </v>
      </c>
      <c r="K247" s="235"/>
      <c r="L247" s="235"/>
      <c r="M247" s="168"/>
      <c r="N247" s="338" t="str">
        <f>IF(M247&gt;100,"SKURRR~!!", IF(I247&gt;GI!$M$2," ", IF($L$207="-", " ", IF(ISBLANK(M247),"FALSE",""))))</f>
        <v xml:space="preserve"> </v>
      </c>
      <c r="O247" s="339"/>
      <c r="P247"/>
      <c r="Q247"/>
      <c r="R247" s="131">
        <f t="shared" si="137"/>
        <v>0</v>
      </c>
      <c r="S247" s="125">
        <f t="shared" si="138"/>
        <v>0</v>
      </c>
      <c r="T247" s="126">
        <f t="shared" si="136"/>
        <v>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</row>
    <row r="248" spans="1:100" s="13" customFormat="1" ht="38.25" customHeight="1">
      <c r="A248" s="156">
        <v>38</v>
      </c>
      <c r="B248" s="157" t="str">
        <f>GI!$H$39</f>
        <v xml:space="preserve">Yohannes Gebregergis Weldegebriel </v>
      </c>
      <c r="C248" s="235"/>
      <c r="D248" s="235"/>
      <c r="E248" s="168"/>
      <c r="F248" s="338" t="str">
        <f>IF(E248&gt;100,"SKURRR~!!", IF(A248&gt;GI!$M$2," ", IF($D$207="-", " ", IF(ISBLANK(E248),"FALSE",""))))</f>
        <v xml:space="preserve"> </v>
      </c>
      <c r="G248" s="339"/>
      <c r="H248"/>
      <c r="I248" s="156">
        <v>38</v>
      </c>
      <c r="J248" s="157" t="str">
        <f>GI!$H$39</f>
        <v xml:space="preserve">Yohannes Gebregergis Weldegebriel </v>
      </c>
      <c r="K248" s="235"/>
      <c r="L248" s="235"/>
      <c r="M248" s="168"/>
      <c r="N248" s="338" t="str">
        <f>IF(M248&gt;100,"SKURRR~!!", IF(I248&gt;GI!$M$2," ", IF($L$207="-", " ", IF(ISBLANK(M248),"FALSE",""))))</f>
        <v xml:space="preserve"> </v>
      </c>
      <c r="O248" s="339"/>
      <c r="P248"/>
      <c r="Q248"/>
      <c r="R248" s="131">
        <f t="shared" si="137"/>
        <v>0</v>
      </c>
      <c r="S248" s="125">
        <f t="shared" si="138"/>
        <v>0</v>
      </c>
      <c r="T248" s="126">
        <f t="shared" si="136"/>
        <v>0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</row>
    <row r="249" spans="1:100" s="13" customFormat="1" ht="38.25" customHeight="1">
      <c r="A249" s="154">
        <v>39</v>
      </c>
      <c r="B249" s="155" t="str">
        <f>GI!$H$40</f>
        <v xml:space="preserve">Yohanns Gebremedhin Aregawi </v>
      </c>
      <c r="C249" s="235"/>
      <c r="D249" s="235"/>
      <c r="E249" s="168"/>
      <c r="F249" s="338" t="str">
        <f>IF(E249&gt;100,"SKURRR~!!", IF(A249&gt;GI!$M$2," ", IF($D$207="-", " ", IF(ISBLANK(E249),"FALSE",""))))</f>
        <v xml:space="preserve"> </v>
      </c>
      <c r="G249" s="339"/>
      <c r="H249"/>
      <c r="I249" s="154">
        <v>39</v>
      </c>
      <c r="J249" s="155" t="str">
        <f>GI!$H$40</f>
        <v xml:space="preserve">Yohanns Gebremedhin Aregawi </v>
      </c>
      <c r="K249" s="235"/>
      <c r="L249" s="235"/>
      <c r="M249" s="168"/>
      <c r="N249" s="338" t="str">
        <f>IF(M249&gt;100,"SKURRR~!!", IF(I249&gt;GI!$M$2," ", IF($L$207="-", " ", IF(ISBLANK(M249),"FALSE",""))))</f>
        <v xml:space="preserve"> </v>
      </c>
      <c r="O249" s="339"/>
      <c r="P249"/>
      <c r="Q249"/>
      <c r="R249" s="131">
        <f t="shared" si="137"/>
        <v>0</v>
      </c>
      <c r="S249" s="125">
        <f t="shared" si="138"/>
        <v>0</v>
      </c>
      <c r="T249" s="126">
        <f t="shared" si="136"/>
        <v>0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</row>
    <row r="250" spans="1:100" s="13" customFormat="1" ht="38.25" customHeight="1">
      <c r="A250" s="156">
        <v>40</v>
      </c>
      <c r="B250" s="157" t="str">
        <f>GI!$H$41</f>
        <v xml:space="preserve">Yonatan Mulu Araya </v>
      </c>
      <c r="C250" s="235"/>
      <c r="D250" s="235"/>
      <c r="E250" s="168"/>
      <c r="F250" s="338" t="str">
        <f>IF(E250&gt;100,"SKURRR~!!", IF(A250&gt;GI!$M$2," ", IF($D$207="-", " ", IF(ISBLANK(E250),"FALSE",""))))</f>
        <v xml:space="preserve"> </v>
      </c>
      <c r="G250" s="339"/>
      <c r="H250"/>
      <c r="I250" s="156">
        <v>40</v>
      </c>
      <c r="J250" s="157" t="str">
        <f>GI!$H$41</f>
        <v xml:space="preserve">Yonatan Mulu Araya </v>
      </c>
      <c r="K250" s="235"/>
      <c r="L250" s="235"/>
      <c r="M250" s="168"/>
      <c r="N250" s="338" t="str">
        <f>IF(M250&gt;100,"SKURRR~!!", IF(I250&gt;GI!$M$2," ", IF($L$207="-", " ", IF(ISBLANK(M250),"FALSE",""))))</f>
        <v xml:space="preserve"> </v>
      </c>
      <c r="O250" s="339"/>
      <c r="P250"/>
      <c r="Q250"/>
      <c r="R250" s="131">
        <f t="shared" si="137"/>
        <v>0</v>
      </c>
      <c r="S250" s="125">
        <f t="shared" si="138"/>
        <v>0</v>
      </c>
      <c r="T250" s="126">
        <f t="shared" si="136"/>
        <v>0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</row>
    <row r="251" spans="1:100" s="13" customFormat="1" ht="38.25" customHeight="1">
      <c r="A251" s="154">
        <v>41</v>
      </c>
      <c r="B251" s="155" t="str">
        <f>GI!$H$42</f>
        <v xml:space="preserve">Yordanos Weldeslassie Kidane </v>
      </c>
      <c r="C251" s="235"/>
      <c r="D251" s="235"/>
      <c r="E251" s="168"/>
      <c r="F251" s="338" t="str">
        <f>IF(E251&gt;100,"SKURRR~!!", IF(A251&gt;GI!$M$2," ", IF($D$207="-", " ", IF(ISBLANK(E251),"FALSE",""))))</f>
        <v xml:space="preserve"> </v>
      </c>
      <c r="G251" s="339"/>
      <c r="H251"/>
      <c r="I251" s="154">
        <v>41</v>
      </c>
      <c r="J251" s="155" t="str">
        <f>GI!$H$42</f>
        <v xml:space="preserve">Yordanos Weldeslassie Kidane </v>
      </c>
      <c r="K251" s="235"/>
      <c r="L251" s="235"/>
      <c r="M251" s="168"/>
      <c r="N251" s="338" t="str">
        <f>IF(M251&gt;100,"SKURRR~!!", IF(I251&gt;GI!$M$2," ", IF($L$207="-", " ", IF(ISBLANK(M251),"FALSE",""))))</f>
        <v xml:space="preserve"> </v>
      </c>
      <c r="O251" s="339"/>
      <c r="P251"/>
      <c r="Q251"/>
      <c r="R251" s="131">
        <f t="shared" si="137"/>
        <v>0</v>
      </c>
      <c r="S251" s="125">
        <f t="shared" si="138"/>
        <v>0</v>
      </c>
      <c r="T251" s="126">
        <f t="shared" si="136"/>
        <v>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</row>
    <row r="252" spans="1:100" s="13" customFormat="1" ht="38.25" customHeight="1">
      <c r="A252" s="156">
        <v>42</v>
      </c>
      <c r="B252" s="157" t="str">
        <f>GI!$H$43</f>
        <v xml:space="preserve">Yosef Mesfin Hailemicheal </v>
      </c>
      <c r="C252" s="235"/>
      <c r="D252" s="235"/>
      <c r="E252" s="168"/>
      <c r="F252" s="338" t="str">
        <f>IF(E252&gt;100,"SKURRR~!!", IF(A252&gt;GI!$M$2," ", IF($D$207="-", " ", IF(ISBLANK(E252),"FALSE",""))))</f>
        <v xml:space="preserve"> </v>
      </c>
      <c r="G252" s="339"/>
      <c r="H252"/>
      <c r="I252" s="156">
        <v>42</v>
      </c>
      <c r="J252" s="157" t="str">
        <f>GI!$H$43</f>
        <v xml:space="preserve">Yosef Mesfin Hailemicheal </v>
      </c>
      <c r="K252" s="235"/>
      <c r="L252" s="235"/>
      <c r="M252" s="168"/>
      <c r="N252" s="338" t="str">
        <f>IF(M252&gt;100,"SKURRR~!!", IF(I252&gt;GI!$M$2," ", IF($L$207="-", " ", IF(ISBLANK(M252),"FALSE",""))))</f>
        <v xml:space="preserve"> </v>
      </c>
      <c r="O252" s="339"/>
      <c r="P252"/>
      <c r="Q252"/>
      <c r="R252" s="131">
        <f t="shared" si="137"/>
        <v>0</v>
      </c>
      <c r="S252" s="125">
        <f t="shared" si="138"/>
        <v>0</v>
      </c>
      <c r="T252" s="126">
        <f t="shared" si="136"/>
        <v>0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</row>
    <row r="253" spans="1:100" s="13" customFormat="1" ht="38.25" customHeight="1">
      <c r="A253" s="154">
        <v>43</v>
      </c>
      <c r="B253" s="155" t="str">
        <f>GI!$H$44</f>
        <v xml:space="preserve">Yudana Dawit Tsegay </v>
      </c>
      <c r="C253" s="235"/>
      <c r="D253" s="235"/>
      <c r="E253" s="169"/>
      <c r="F253" s="338" t="str">
        <f>IF(E253&gt;100,"SKURRR~!!", IF(A253&gt;GI!$M$2," ", IF($D$207="-", " ", IF(ISBLANK(E253),"FALSE",""))))</f>
        <v xml:space="preserve"> </v>
      </c>
      <c r="G253" s="339"/>
      <c r="H253"/>
      <c r="I253" s="154">
        <v>43</v>
      </c>
      <c r="J253" s="155" t="str">
        <f>GI!$H$44</f>
        <v xml:space="preserve">Yudana Dawit Tsegay </v>
      </c>
      <c r="K253" s="235"/>
      <c r="L253" s="235"/>
      <c r="M253" s="169"/>
      <c r="N253" s="338" t="str">
        <f>IF(M253&gt;100,"SKURRR~!!", IF(I253&gt;GI!$M$2," ", IF($L$207="-", " ", IF(ISBLANK(M253),"FALSE",""))))</f>
        <v xml:space="preserve"> </v>
      </c>
      <c r="O253" s="339"/>
      <c r="P253"/>
      <c r="Q253"/>
      <c r="R253" s="131">
        <f t="shared" si="137"/>
        <v>0</v>
      </c>
      <c r="S253" s="125">
        <f t="shared" si="138"/>
        <v>0</v>
      </c>
      <c r="T253" s="126">
        <f t="shared" si="136"/>
        <v>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</row>
    <row r="254" spans="1:100" s="13" customFormat="1" ht="38.25" customHeight="1">
      <c r="A254" s="156">
        <v>44</v>
      </c>
      <c r="B254" s="157">
        <f>GI!$H$45</f>
        <v>0</v>
      </c>
      <c r="C254" s="235"/>
      <c r="D254" s="235"/>
      <c r="E254" s="170"/>
      <c r="F254" s="338" t="str">
        <f>IF(E254&gt;100,"SKURRR~!!", IF(A254&gt;GI!$M$2," ", IF($D$207="-", " ", IF(ISBLANK(E254),"FALSE",""))))</f>
        <v xml:space="preserve"> </v>
      </c>
      <c r="G254" s="339"/>
      <c r="H254"/>
      <c r="I254" s="156">
        <v>44</v>
      </c>
      <c r="J254" s="157">
        <f>GI!$H$45</f>
        <v>0</v>
      </c>
      <c r="K254" s="235"/>
      <c r="L254" s="235"/>
      <c r="M254" s="170"/>
      <c r="N254" s="338" t="str">
        <f>IF(M254&gt;100,"SKURRR~!!", IF(I254&gt;GI!$M$2," ", IF($L$207="-", " ", IF(ISBLANK(M254),"FALSE",""))))</f>
        <v xml:space="preserve"> </v>
      </c>
      <c r="O254" s="339"/>
      <c r="P254"/>
      <c r="Q254"/>
      <c r="R254" s="131">
        <f t="shared" si="137"/>
        <v>0</v>
      </c>
      <c r="S254" s="125">
        <f t="shared" si="138"/>
        <v>0</v>
      </c>
      <c r="T254" s="126">
        <f t="shared" si="136"/>
        <v>0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</row>
    <row r="255" spans="1:100" s="13" customFormat="1" ht="38.25" customHeight="1">
      <c r="A255" s="154">
        <v>45</v>
      </c>
      <c r="B255" s="155">
        <f>GI!$H$46</f>
        <v>0</v>
      </c>
      <c r="C255" s="235"/>
      <c r="D255" s="235"/>
      <c r="E255" s="170"/>
      <c r="F255" s="338" t="str">
        <f>IF(E255&gt;100,"SKURRR~!!", IF(A255&gt;GI!$M$2," ", IF($D$207="-", " ", IF(ISBLANK(E255),"FALSE",""))))</f>
        <v xml:space="preserve"> </v>
      </c>
      <c r="G255" s="339"/>
      <c r="H255"/>
      <c r="I255" s="154">
        <v>45</v>
      </c>
      <c r="J255" s="155">
        <f>GI!$H$46</f>
        <v>0</v>
      </c>
      <c r="K255" s="235"/>
      <c r="L255" s="235"/>
      <c r="M255" s="170"/>
      <c r="N255" s="338" t="str">
        <f>IF(M255&gt;100,"SKURRR~!!", IF(I255&gt;GI!$M$2," ", IF($L$207="-", " ", IF(ISBLANK(M255),"FALSE",""))))</f>
        <v xml:space="preserve"> </v>
      </c>
      <c r="O255" s="339"/>
      <c r="P255"/>
      <c r="Q255"/>
      <c r="R255" s="131">
        <f t="shared" si="137"/>
        <v>0</v>
      </c>
      <c r="S255" s="125">
        <f t="shared" si="138"/>
        <v>0</v>
      </c>
      <c r="T255" s="126">
        <f t="shared" si="136"/>
        <v>0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</row>
    <row r="256" spans="1:100" s="11" customFormat="1" ht="38.25" customHeight="1">
      <c r="A256" s="156">
        <v>46</v>
      </c>
      <c r="B256" s="157">
        <f>GI!$H$47</f>
        <v>0</v>
      </c>
      <c r="C256" s="235"/>
      <c r="D256" s="235"/>
      <c r="E256" s="168"/>
      <c r="F256" s="338" t="str">
        <f>IF(E256&gt;100,"SKURRR~!!", IF(A256&gt;GI!$M$2," ", IF($D$207="-", " ", IF(ISBLANK(E256),"FALSE",""))))</f>
        <v xml:space="preserve"> </v>
      </c>
      <c r="G256" s="339"/>
      <c r="H256"/>
      <c r="I256" s="156">
        <v>46</v>
      </c>
      <c r="J256" s="157">
        <f>GI!$H$47</f>
        <v>0</v>
      </c>
      <c r="K256" s="235"/>
      <c r="L256" s="235"/>
      <c r="M256" s="168"/>
      <c r="N256" s="338" t="str">
        <f>IF(M256&gt;100,"SKURRR~!!", IF(I256&gt;GI!$M$2," ", IF($L$207="-", " ", IF(ISBLANK(M256),"FALSE",""))))</f>
        <v xml:space="preserve"> </v>
      </c>
      <c r="O256" s="339"/>
      <c r="P256"/>
      <c r="Q256"/>
      <c r="R256" s="131">
        <f t="shared" si="137"/>
        <v>0</v>
      </c>
      <c r="S256" s="125">
        <f t="shared" si="138"/>
        <v>0</v>
      </c>
      <c r="T256" s="126">
        <f t="shared" si="136"/>
        <v>0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</row>
    <row r="257" spans="1:100" s="11" customFormat="1" ht="38.25" customHeight="1">
      <c r="A257" s="154">
        <v>47</v>
      </c>
      <c r="B257" s="155">
        <f>GI!$H$48</f>
        <v>0</v>
      </c>
      <c r="C257" s="235"/>
      <c r="D257" s="235"/>
      <c r="E257" s="168"/>
      <c r="F257" s="338" t="str">
        <f>IF(E257&gt;100,"SKURRR~!!", IF(A257&gt;GI!$M$2," ", IF($D$207="-", " ", IF(ISBLANK(E257),"FALSE",""))))</f>
        <v xml:space="preserve"> </v>
      </c>
      <c r="G257" s="339"/>
      <c r="H257"/>
      <c r="I257" s="154">
        <v>47</v>
      </c>
      <c r="J257" s="155">
        <f>GI!$H$48</f>
        <v>0</v>
      </c>
      <c r="K257" s="235"/>
      <c r="L257" s="235"/>
      <c r="M257" s="168"/>
      <c r="N257" s="338" t="str">
        <f>IF(M257&gt;100,"SKURRR~!!", IF(I257&gt;GI!$M$2," ", IF($L$207="-", " ", IF(ISBLANK(M257),"FALSE",""))))</f>
        <v xml:space="preserve"> </v>
      </c>
      <c r="O257" s="339"/>
      <c r="P257"/>
      <c r="Q257"/>
      <c r="R257" s="131">
        <f t="shared" si="137"/>
        <v>0</v>
      </c>
      <c r="S257" s="125">
        <f t="shared" si="138"/>
        <v>0</v>
      </c>
      <c r="T257" s="126">
        <f t="shared" si="136"/>
        <v>0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</row>
    <row r="258" spans="1:100" s="11" customFormat="1" ht="38.25" customHeight="1">
      <c r="A258" s="156">
        <v>48</v>
      </c>
      <c r="B258" s="157">
        <f>GI!$H$49</f>
        <v>0</v>
      </c>
      <c r="C258" s="235"/>
      <c r="D258" s="235"/>
      <c r="E258" s="168"/>
      <c r="F258" s="338" t="str">
        <f>IF(E258&gt;100,"SKURRR~!!", IF(A258&gt;GI!$M$2," ", IF($D$207="-", " ", IF(ISBLANK(E258),"FALSE",""))))</f>
        <v xml:space="preserve"> </v>
      </c>
      <c r="G258" s="339"/>
      <c r="H258"/>
      <c r="I258" s="156">
        <v>48</v>
      </c>
      <c r="J258" s="157">
        <f>GI!$H$49</f>
        <v>0</v>
      </c>
      <c r="K258" s="235"/>
      <c r="L258" s="235"/>
      <c r="M258" s="168"/>
      <c r="N258" s="338" t="str">
        <f>IF(M258&gt;100,"SKURRR~!!", IF(I258&gt;GI!$M$2," ", IF($L$207="-", " ", IF(ISBLANK(M258),"FALSE",""))))</f>
        <v xml:space="preserve"> </v>
      </c>
      <c r="O258" s="339"/>
      <c r="P258"/>
      <c r="Q258"/>
      <c r="R258" s="131">
        <f t="shared" si="137"/>
        <v>0</v>
      </c>
      <c r="S258" s="125">
        <f t="shared" si="138"/>
        <v>0</v>
      </c>
      <c r="T258" s="126">
        <f t="shared" si="136"/>
        <v>0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</row>
    <row r="259" spans="1:100" s="11" customFormat="1" ht="38.25" customHeight="1">
      <c r="A259" s="154">
        <v>49</v>
      </c>
      <c r="B259" s="155">
        <f>GI!$H$50</f>
        <v>0</v>
      </c>
      <c r="C259" s="235"/>
      <c r="D259" s="235"/>
      <c r="E259" s="168"/>
      <c r="F259" s="338" t="str">
        <f>IF(E259&gt;100,"SKURRR~!!", IF(A259&gt;GI!$M$2," ", IF($D$207="-", " ", IF(ISBLANK(E259),"FALSE",""))))</f>
        <v xml:space="preserve"> </v>
      </c>
      <c r="G259" s="339"/>
      <c r="H259"/>
      <c r="I259" s="154">
        <v>49</v>
      </c>
      <c r="J259" s="155">
        <f>GI!$H$50</f>
        <v>0</v>
      </c>
      <c r="K259" s="235"/>
      <c r="L259" s="235"/>
      <c r="M259" s="168"/>
      <c r="N259" s="338" t="str">
        <f>IF(M259&gt;100,"SKURRR~!!", IF(I259&gt;GI!$M$2," ", IF($L$207="-", " ", IF(ISBLANK(M259),"FALSE",""))))</f>
        <v xml:space="preserve"> </v>
      </c>
      <c r="O259" s="339"/>
      <c r="P259"/>
      <c r="Q259"/>
      <c r="R259" s="131">
        <f t="shared" si="137"/>
        <v>0</v>
      </c>
      <c r="S259" s="125">
        <f t="shared" si="138"/>
        <v>0</v>
      </c>
      <c r="T259" s="126">
        <f t="shared" si="136"/>
        <v>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</row>
    <row r="260" spans="1:100" s="11" customFormat="1" ht="45.75" customHeight="1">
      <c r="A260" s="156">
        <v>50</v>
      </c>
      <c r="B260" s="157">
        <f>GI!$H$51</f>
        <v>0</v>
      </c>
      <c r="C260" s="235"/>
      <c r="D260" s="235"/>
      <c r="E260" s="168"/>
      <c r="F260" s="338" t="str">
        <f>IF(E260&gt;100,"SKURRR~!!", IF(A260&gt;GI!$M$2," ", IF($D$207="-", " ", IF(ISBLANK(E260),"FALSE",""))))</f>
        <v xml:space="preserve"> </v>
      </c>
      <c r="G260" s="339"/>
      <c r="H260"/>
      <c r="I260" s="156">
        <v>50</v>
      </c>
      <c r="J260" s="157">
        <f>GI!$H$51</f>
        <v>0</v>
      </c>
      <c r="K260" s="235"/>
      <c r="L260" s="235"/>
      <c r="M260" s="168"/>
      <c r="N260" s="338" t="str">
        <f>IF(M260&gt;100,"SKURRR~!!", IF(I260&gt;GI!$M$2," ", IF($L$207="-", " ", IF(ISBLANK(M260),"FALSE",""))))</f>
        <v xml:space="preserve"> </v>
      </c>
      <c r="O260" s="339"/>
      <c r="P260"/>
      <c r="Q260"/>
      <c r="R260" s="131">
        <f t="shared" si="137"/>
        <v>0</v>
      </c>
      <c r="S260" s="125">
        <f t="shared" si="138"/>
        <v>0</v>
      </c>
      <c r="T260" s="126">
        <f t="shared" si="136"/>
        <v>0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</row>
    <row r="261" spans="1:100" s="11" customFormat="1" ht="45.75" customHeight="1">
      <c r="A261" s="156">
        <v>51</v>
      </c>
      <c r="B261" s="157">
        <f>GI!$H$52</f>
        <v>0</v>
      </c>
      <c r="C261" s="235"/>
      <c r="D261" s="235"/>
      <c r="E261" s="168"/>
      <c r="F261" s="338" t="str">
        <f>IF(E261&gt;100,"SKURRR~!!", IF(A261&gt;GI!$M$2," ", IF($D$207="-", " ", IF(ISBLANK(E261),"FALSE",""))))</f>
        <v xml:space="preserve"> </v>
      </c>
      <c r="G261" s="339"/>
      <c r="H261"/>
      <c r="I261" s="156">
        <v>51</v>
      </c>
      <c r="J261" s="157">
        <f>GI!$H$52</f>
        <v>0</v>
      </c>
      <c r="K261" s="235"/>
      <c r="L261" s="235"/>
      <c r="M261" s="168"/>
      <c r="N261" s="338" t="str">
        <f>IF(M261&gt;100,"SKURRR~!!", IF(I261&gt;GI!$M$2," ", IF($L$207="-", " ", IF(ISBLANK(M261),"FALSE",""))))</f>
        <v xml:space="preserve"> </v>
      </c>
      <c r="O261" s="339"/>
      <c r="P261"/>
      <c r="Q261"/>
      <c r="R261" s="131">
        <f t="shared" si="137"/>
        <v>0</v>
      </c>
      <c r="S261" s="125">
        <f t="shared" si="138"/>
        <v>0</v>
      </c>
      <c r="T261" s="126">
        <f t="shared" ref="T261:T265" si="139">AVERAGE(R261:S261)</f>
        <v>0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</row>
    <row r="262" spans="1:100" s="11" customFormat="1" ht="45.75" customHeight="1">
      <c r="A262" s="156">
        <v>52</v>
      </c>
      <c r="B262" s="157">
        <f>GI!$H$53</f>
        <v>0</v>
      </c>
      <c r="C262" s="235"/>
      <c r="D262" s="235"/>
      <c r="E262" s="168"/>
      <c r="F262" s="338" t="str">
        <f>IF(E262&gt;100,"SKURRR~!!", IF(A262&gt;GI!$M$2," ", IF($D$207="-", " ", IF(ISBLANK(E262),"FALSE",""))))</f>
        <v xml:space="preserve"> </v>
      </c>
      <c r="G262" s="339"/>
      <c r="H262"/>
      <c r="I262" s="156">
        <v>52</v>
      </c>
      <c r="J262" s="157">
        <f>GI!$H$53</f>
        <v>0</v>
      </c>
      <c r="K262" s="235"/>
      <c r="L262" s="235"/>
      <c r="M262" s="168"/>
      <c r="N262" s="338" t="str">
        <f>IF(M262&gt;100,"SKURRR~!!", IF(I262&gt;GI!$M$2," ", IF($L$207="-", " ", IF(ISBLANK(M262),"FALSE",""))))</f>
        <v xml:space="preserve"> </v>
      </c>
      <c r="O262" s="339"/>
      <c r="P262"/>
      <c r="Q262"/>
      <c r="R262" s="131">
        <f t="shared" si="137"/>
        <v>0</v>
      </c>
      <c r="S262" s="125">
        <f t="shared" si="138"/>
        <v>0</v>
      </c>
      <c r="T262" s="126">
        <f t="shared" si="139"/>
        <v>0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</row>
    <row r="263" spans="1:100" s="11" customFormat="1" ht="45.75" customHeight="1">
      <c r="A263" s="156">
        <v>53</v>
      </c>
      <c r="B263" s="157">
        <f>GI!$H$54</f>
        <v>0</v>
      </c>
      <c r="C263" s="235"/>
      <c r="D263" s="235"/>
      <c r="E263" s="168"/>
      <c r="F263" s="338" t="str">
        <f>IF(E263&gt;100,"SKURRR~!!", IF(A263&gt;GI!$M$2," ", IF($D$207="-", " ", IF(ISBLANK(E263),"FALSE",""))))</f>
        <v xml:space="preserve"> </v>
      </c>
      <c r="G263" s="339"/>
      <c r="H263"/>
      <c r="I263" s="156">
        <v>53</v>
      </c>
      <c r="J263" s="157">
        <f>GI!$H$54</f>
        <v>0</v>
      </c>
      <c r="K263" s="235"/>
      <c r="L263" s="235"/>
      <c r="M263" s="168"/>
      <c r="N263" s="338" t="str">
        <f>IF(M263&gt;100,"SKURRR~!!", IF(I263&gt;GI!$M$2," ", IF($L$207="-", " ", IF(ISBLANK(M263),"FALSE",""))))</f>
        <v xml:space="preserve"> </v>
      </c>
      <c r="O263" s="339"/>
      <c r="P263"/>
      <c r="Q263"/>
      <c r="R263" s="131">
        <f t="shared" si="137"/>
        <v>0</v>
      </c>
      <c r="S263" s="125">
        <f t="shared" si="138"/>
        <v>0</v>
      </c>
      <c r="T263" s="126">
        <f t="shared" si="139"/>
        <v>0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</row>
    <row r="264" spans="1:100" s="11" customFormat="1" ht="45.75" customHeight="1">
      <c r="A264" s="156">
        <v>54</v>
      </c>
      <c r="B264" s="157">
        <f>GI!$H$55</f>
        <v>0</v>
      </c>
      <c r="C264" s="235"/>
      <c r="D264" s="235"/>
      <c r="E264" s="168"/>
      <c r="F264" s="338" t="str">
        <f>IF(E264&gt;100,"SKURRR~!!", IF(A264&gt;GI!$M$2," ", IF($D$207="-", " ", IF(ISBLANK(E264),"FALSE",""))))</f>
        <v xml:space="preserve"> </v>
      </c>
      <c r="G264" s="339"/>
      <c r="H264"/>
      <c r="I264" s="156">
        <v>54</v>
      </c>
      <c r="J264" s="157">
        <f>GI!$H$55</f>
        <v>0</v>
      </c>
      <c r="K264" s="235"/>
      <c r="L264" s="235"/>
      <c r="M264" s="168"/>
      <c r="N264" s="338" t="str">
        <f>IF(M264&gt;100,"SKURRR~!!", IF(I264&gt;GI!$M$2," ", IF($L$207="-", " ", IF(ISBLANK(M264),"FALSE",""))))</f>
        <v xml:space="preserve"> </v>
      </c>
      <c r="O264" s="339"/>
      <c r="P264"/>
      <c r="Q264"/>
      <c r="R264" s="131">
        <f t="shared" si="137"/>
        <v>0</v>
      </c>
      <c r="S264" s="125">
        <f t="shared" si="138"/>
        <v>0</v>
      </c>
      <c r="T264" s="126">
        <f t="shared" si="139"/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</row>
    <row r="265" spans="1:100" s="11" customFormat="1" ht="45.75" customHeight="1">
      <c r="A265" s="156">
        <v>55</v>
      </c>
      <c r="B265" s="157">
        <f>GI!$H$56</f>
        <v>0</v>
      </c>
      <c r="C265" s="235"/>
      <c r="D265" s="235"/>
      <c r="E265" s="168"/>
      <c r="F265" s="338" t="str">
        <f>IF(E265&gt;100,"SKURRR~!!", IF(A265&gt;GI!$M$2," ", IF($D$207="-", " ", IF(ISBLANK(E265),"FALSE",""))))</f>
        <v xml:space="preserve"> </v>
      </c>
      <c r="G265" s="339"/>
      <c r="H265"/>
      <c r="I265" s="156">
        <v>55</v>
      </c>
      <c r="J265" s="157">
        <f>GI!$H$56</f>
        <v>0</v>
      </c>
      <c r="K265" s="235"/>
      <c r="L265" s="235"/>
      <c r="M265" s="168"/>
      <c r="N265" s="338" t="str">
        <f>IF(M265&gt;100,"SKURRR~!!", IF(I265&gt;GI!$M$2," ", IF($L$207="-", " ", IF(ISBLANK(M265),"FALSE",""))))</f>
        <v xml:space="preserve"> </v>
      </c>
      <c r="O265" s="339"/>
      <c r="P265"/>
      <c r="Q265"/>
      <c r="R265" s="131">
        <f t="shared" si="137"/>
        <v>0</v>
      </c>
      <c r="S265" s="125">
        <f t="shared" si="138"/>
        <v>0</v>
      </c>
      <c r="T265" s="126">
        <f t="shared" si="139"/>
        <v>0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</row>
    <row r="266" spans="1:100" s="11" customFormat="1" ht="38.25" customHeight="1">
      <c r="A266" s="343" t="s">
        <v>137</v>
      </c>
      <c r="B266" s="343"/>
      <c r="C266" s="343"/>
      <c r="D266" s="347">
        <f>GI!$C$10</f>
        <v>0</v>
      </c>
      <c r="E266" s="347"/>
      <c r="F266"/>
      <c r="G266"/>
      <c r="H266"/>
      <c r="I266" s="343" t="s">
        <v>137</v>
      </c>
      <c r="J266" s="343"/>
      <c r="K266" s="343"/>
      <c r="L266" s="347">
        <f>GI!$C$10</f>
        <v>0</v>
      </c>
      <c r="M266" s="347"/>
      <c r="N266"/>
      <c r="O266"/>
      <c r="P266"/>
      <c r="Q266"/>
      <c r="R266" s="130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</row>
    <row r="267" spans="1:100" s="11" customFormat="1" ht="38.25" customHeight="1">
      <c r="A267" s="343" t="str">
        <f>GI!$D$23 &amp;":"</f>
        <v>Academic Director's Name:</v>
      </c>
      <c r="B267" s="343"/>
      <c r="C267" s="343"/>
      <c r="D267" s="344" t="str">
        <f>GI!$D$25</f>
        <v>Mr. Brhane Yohanes</v>
      </c>
      <c r="E267" s="344"/>
      <c r="F267"/>
      <c r="G267"/>
      <c r="H267"/>
      <c r="I267" s="343" t="str">
        <f>GI!$D$23 &amp;":"</f>
        <v>Academic Director's Name:</v>
      </c>
      <c r="J267" s="343"/>
      <c r="K267" s="343"/>
      <c r="L267" s="344" t="str">
        <f>GI!$D$25</f>
        <v>Mr. Brhane Yohanes</v>
      </c>
      <c r="M267" s="344"/>
      <c r="N267"/>
      <c r="O267"/>
      <c r="P267"/>
      <c r="Q267"/>
      <c r="R267" s="130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</row>
    <row r="268" spans="1:100" s="11" customFormat="1" ht="38.25" customHeight="1">
      <c r="A268" s="348" t="str">
        <f>GI!$D$1</f>
        <v>SHEBA ACADEMY</v>
      </c>
      <c r="B268" s="349"/>
      <c r="C268" s="349"/>
      <c r="D268" s="349"/>
      <c r="E268" s="350"/>
      <c r="F268"/>
      <c r="G268"/>
      <c r="H268"/>
      <c r="I268" s="348" t="str">
        <f>GI!$D$1</f>
        <v>SHEBA ACADEMY</v>
      </c>
      <c r="J268" s="349"/>
      <c r="K268" s="349"/>
      <c r="L268" s="349"/>
      <c r="M268" s="350"/>
      <c r="N268"/>
      <c r="O268"/>
      <c r="P268"/>
      <c r="Q268"/>
      <c r="R268" s="130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</row>
    <row r="269" spans="1:100" s="11" customFormat="1" ht="38.25" customHeight="1">
      <c r="A269" s="351"/>
      <c r="B269" s="352"/>
      <c r="C269" s="352"/>
      <c r="D269" s="352"/>
      <c r="E269" s="353"/>
      <c r="F269"/>
      <c r="G269"/>
      <c r="H269"/>
      <c r="I269" s="351"/>
      <c r="J269" s="352"/>
      <c r="K269" s="352"/>
      <c r="L269" s="352"/>
      <c r="M269" s="353"/>
      <c r="N269"/>
      <c r="O269"/>
      <c r="P269"/>
      <c r="Q269"/>
      <c r="R269" s="130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</row>
    <row r="270" spans="1:100" s="11" customFormat="1" ht="38.25" customHeight="1">
      <c r="A270" s="354" t="str">
        <f>$A$3</f>
        <v>3rd Cycle &amp; General Secondary School</v>
      </c>
      <c r="B270" s="355"/>
      <c r="C270" s="355"/>
      <c r="D270" s="355"/>
      <c r="E270" s="356"/>
      <c r="F270"/>
      <c r="G270"/>
      <c r="H270"/>
      <c r="I270" s="354" t="str">
        <f>$A$3</f>
        <v>3rd Cycle &amp; General Secondary School</v>
      </c>
      <c r="J270" s="355"/>
      <c r="K270" s="355"/>
      <c r="L270" s="355"/>
      <c r="M270" s="356"/>
      <c r="N270"/>
      <c r="O270"/>
      <c r="P270"/>
      <c r="Q270"/>
      <c r="R270" s="13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</row>
    <row r="271" spans="1:100" s="12" customFormat="1" ht="38.25" customHeight="1">
      <c r="A271" s="357" t="str">
        <f>$A$4</f>
        <v>Mark Transfer Sheet</v>
      </c>
      <c r="B271" s="358"/>
      <c r="C271" s="358"/>
      <c r="D271" s="358"/>
      <c r="E271" s="359"/>
      <c r="F271"/>
      <c r="G271"/>
      <c r="H271"/>
      <c r="I271" s="357" t="str">
        <f>$A$4</f>
        <v>Mark Transfer Sheet</v>
      </c>
      <c r="J271" s="358"/>
      <c r="K271" s="358"/>
      <c r="L271" s="358"/>
      <c r="M271" s="359"/>
      <c r="N271"/>
      <c r="O271"/>
      <c r="P271"/>
      <c r="Q271"/>
      <c r="R271" s="130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</row>
    <row r="272" spans="1:100" s="12" customFormat="1" ht="38.25" customHeight="1">
      <c r="A272" s="360">
        <v>5</v>
      </c>
      <c r="B272" s="147"/>
      <c r="C272" s="148" t="s">
        <v>71</v>
      </c>
      <c r="D272" s="362" t="str">
        <f>GI!$A$3&amp;" "&amp;GI!$C$3</f>
        <v>11 D</v>
      </c>
      <c r="E272" s="363"/>
      <c r="F272" s="340" t="s">
        <v>114</v>
      </c>
      <c r="G272" s="341" t="s">
        <v>115</v>
      </c>
      <c r="H272"/>
      <c r="I272" s="360">
        <v>5</v>
      </c>
      <c r="J272" s="147"/>
      <c r="K272" s="148" t="s">
        <v>71</v>
      </c>
      <c r="L272" s="362" t="str">
        <f>GI!$A$3&amp;" "&amp;GI!$C$3</f>
        <v>11 D</v>
      </c>
      <c r="M272" s="363"/>
      <c r="N272" s="340" t="s">
        <v>114</v>
      </c>
      <c r="O272" s="341" t="s">
        <v>115</v>
      </c>
      <c r="P272"/>
      <c r="Q272"/>
      <c r="R272" s="130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</row>
    <row r="273" spans="1:100" s="12" customFormat="1" ht="38.25" customHeight="1">
      <c r="A273" s="361"/>
      <c r="B273" s="147"/>
      <c r="C273" s="149" t="s">
        <v>113</v>
      </c>
      <c r="D273" s="364" t="str">
        <f>UPPER(GI!$B$11)</f>
        <v xml:space="preserve">HISTORY </v>
      </c>
      <c r="E273" s="365"/>
      <c r="F273" s="340"/>
      <c r="G273" s="341"/>
      <c r="H273"/>
      <c r="I273" s="361"/>
      <c r="J273" s="147"/>
      <c r="K273" s="149" t="s">
        <v>113</v>
      </c>
      <c r="L273" s="364" t="str">
        <f>UPPER(GI!$B$11)</f>
        <v xml:space="preserve">HISTORY </v>
      </c>
      <c r="M273" s="365"/>
      <c r="N273" s="340"/>
      <c r="O273" s="341"/>
      <c r="P273"/>
      <c r="Q273"/>
      <c r="R273" s="130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</row>
    <row r="274" spans="1:100" s="12" customFormat="1" ht="38.25" customHeight="1">
      <c r="A274" s="130"/>
      <c r="B274" s="150" t="str">
        <f>GI!$A$34&amp; ":"</f>
        <v>Academic Year:</v>
      </c>
      <c r="C274" s="151" t="str">
        <f>GI!$C$34</f>
        <v>2025/26 G.C</v>
      </c>
      <c r="D274" s="366" t="s">
        <v>178</v>
      </c>
      <c r="E274" s="367"/>
      <c r="F274" s="340"/>
      <c r="G274" s="341"/>
      <c r="H274"/>
      <c r="I274" s="130"/>
      <c r="J274" s="150" t="str">
        <f>GI!$A$34&amp; ":"</f>
        <v>Academic Year:</v>
      </c>
      <c r="K274" s="151" t="str">
        <f>GI!$C$34</f>
        <v>2025/26 G.C</v>
      </c>
      <c r="L274" s="366" t="s">
        <v>179</v>
      </c>
      <c r="M274" s="367"/>
      <c r="N274" s="340"/>
      <c r="O274" s="341"/>
      <c r="P274"/>
      <c r="Q274"/>
      <c r="R274" s="130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</row>
    <row r="275" spans="1:100" s="12" customFormat="1" ht="38.25" customHeight="1">
      <c r="A275" s="368" t="s">
        <v>69</v>
      </c>
      <c r="B275" s="368" t="str">
        <f>GI!$H$1</f>
        <v>Students' Names</v>
      </c>
      <c r="C275" s="370" t="s">
        <v>70</v>
      </c>
      <c r="D275" s="371"/>
      <c r="E275" s="372"/>
      <c r="F275"/>
      <c r="G275"/>
      <c r="H275"/>
      <c r="I275" s="368" t="s">
        <v>69</v>
      </c>
      <c r="J275" s="368" t="str">
        <f>GI!$H$1</f>
        <v>Students' Names</v>
      </c>
      <c r="K275" s="370" t="s">
        <v>70</v>
      </c>
      <c r="L275" s="371"/>
      <c r="M275" s="372"/>
      <c r="N275"/>
      <c r="O275"/>
      <c r="P275"/>
      <c r="Q275"/>
      <c r="R275" s="130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</row>
    <row r="276" spans="1:100" s="12" customFormat="1" ht="38.25" customHeight="1">
      <c r="A276" s="369"/>
      <c r="B276" s="369"/>
      <c r="C276" s="152">
        <v>0.4</v>
      </c>
      <c r="D276" s="152">
        <v>0.6</v>
      </c>
      <c r="E276" s="153">
        <f>SUM(C276:D276)</f>
        <v>1</v>
      </c>
      <c r="F276"/>
      <c r="G276"/>
      <c r="H276"/>
      <c r="I276" s="369"/>
      <c r="J276" s="369"/>
      <c r="K276" s="152">
        <v>0.4</v>
      </c>
      <c r="L276" s="152">
        <v>0.6</v>
      </c>
      <c r="M276" s="153">
        <f>SUM(K276:L276)</f>
        <v>1</v>
      </c>
      <c r="N276"/>
      <c r="O276"/>
      <c r="P276"/>
      <c r="Q276"/>
      <c r="R276" s="122" t="str">
        <f>$D$7</f>
        <v>1st SEMESTER</v>
      </c>
      <c r="S276" s="123" t="str">
        <f>$L$7</f>
        <v>2nd SEMESTER</v>
      </c>
      <c r="T276" s="124" t="s">
        <v>117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</row>
    <row r="277" spans="1:100" s="12" customFormat="1" ht="38.25" customHeight="1">
      <c r="A277" s="154">
        <v>1</v>
      </c>
      <c r="B277" s="155" t="str">
        <f>GI!$H$2</f>
        <v xml:space="preserve">Amanuel Hagos Tesfay </v>
      </c>
      <c r="C277" s="235"/>
      <c r="D277" s="235"/>
      <c r="E277" s="168">
        <v>91</v>
      </c>
      <c r="F277" s="338" t="str">
        <f>IF(E277&gt;100,"SKURRR~!!", IF(A277&gt;GI!$M$2," ", IF($D$273="-", " ", IF(ISBLANK(E277),"FALSE",""))))</f>
        <v/>
      </c>
      <c r="G277" s="339"/>
      <c r="H277"/>
      <c r="I277" s="154">
        <v>1</v>
      </c>
      <c r="J277" s="155" t="str">
        <f>GI!$H$2</f>
        <v xml:space="preserve">Amanuel Hagos Tesfay </v>
      </c>
      <c r="K277" s="235"/>
      <c r="L277" s="235"/>
      <c r="M277" s="168"/>
      <c r="N277" s="338" t="str">
        <f>IF(M277&gt;100,"SKURRR~!!", IF(I277&gt;GI!$M$2," ", IF($L$273="-", " ", IF(ISBLANK(M277),"FALSE",""))))</f>
        <v>FALSE</v>
      </c>
      <c r="O277" s="339"/>
      <c r="P277"/>
      <c r="Q277"/>
      <c r="R277" s="131">
        <f t="shared" ref="R277:R308" si="140">E277</f>
        <v>91</v>
      </c>
      <c r="S277" s="125">
        <f t="shared" ref="S277:S308" si="141">M277</f>
        <v>0</v>
      </c>
      <c r="T277" s="126">
        <f t="shared" ref="T277:T331" si="142">AVERAGE(R277:S277)</f>
        <v>45.5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</row>
    <row r="278" spans="1:100" s="12" customFormat="1" ht="38.25" customHeight="1">
      <c r="A278" s="156">
        <v>2</v>
      </c>
      <c r="B278" s="157" t="str">
        <f>GI!$H$3</f>
        <v xml:space="preserve">Beamlak Sultan Weldegebriel </v>
      </c>
      <c r="C278" s="235"/>
      <c r="D278" s="235"/>
      <c r="E278" s="168">
        <v>67</v>
      </c>
      <c r="F278" s="338" t="str">
        <f>IF(E278&gt;100,"SKURRR~!!", IF(A278&gt;GI!$M$2," ", IF($D$273="-", " ", IF(ISBLANK(E278),"FALSE",""))))</f>
        <v/>
      </c>
      <c r="G278" s="339"/>
      <c r="H278"/>
      <c r="I278" s="156">
        <v>2</v>
      </c>
      <c r="J278" s="157" t="str">
        <f>GI!$H$3</f>
        <v xml:space="preserve">Beamlak Sultan Weldegebriel </v>
      </c>
      <c r="K278" s="235"/>
      <c r="L278" s="235"/>
      <c r="M278" s="168"/>
      <c r="N278" s="338" t="str">
        <f>IF(M278&gt;100,"SKURRR~!!", IF(I278&gt;GI!$M$2," ", IF($L$273="-", " ", IF(ISBLANK(M278),"FALSE",""))))</f>
        <v>FALSE</v>
      </c>
      <c r="O278" s="339"/>
      <c r="P278"/>
      <c r="Q278"/>
      <c r="R278" s="131">
        <f t="shared" si="140"/>
        <v>67</v>
      </c>
      <c r="S278" s="125">
        <f t="shared" si="141"/>
        <v>0</v>
      </c>
      <c r="T278" s="126">
        <f t="shared" si="142"/>
        <v>33.5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</row>
    <row r="279" spans="1:100" s="12" customFormat="1" ht="38.25" customHeight="1">
      <c r="A279" s="154">
        <v>3</v>
      </c>
      <c r="B279" s="155" t="str">
        <f>GI!$H$4</f>
        <v xml:space="preserve">Betelihim Kalayu Mamo </v>
      </c>
      <c r="C279" s="235"/>
      <c r="D279" s="235"/>
      <c r="E279" s="168">
        <v>68</v>
      </c>
      <c r="F279" s="338" t="str">
        <f>IF(E279&gt;100,"SKURRR~!!", IF(A279&gt;GI!$M$2," ", IF($D$273="-", " ", IF(ISBLANK(E279),"FALSE",""))))</f>
        <v/>
      </c>
      <c r="G279" s="339"/>
      <c r="H279"/>
      <c r="I279" s="154">
        <v>3</v>
      </c>
      <c r="J279" s="155" t="str">
        <f>GI!$H$4</f>
        <v xml:space="preserve">Betelihim Kalayu Mamo </v>
      </c>
      <c r="K279" s="235"/>
      <c r="L279" s="235"/>
      <c r="M279" s="168"/>
      <c r="N279" s="338" t="str">
        <f>IF(M279&gt;100,"SKURRR~!!", IF(I279&gt;GI!$M$2," ", IF($L$273="-", " ", IF(ISBLANK(M279),"FALSE",""))))</f>
        <v>FALSE</v>
      </c>
      <c r="O279" s="339"/>
      <c r="P279"/>
      <c r="Q279"/>
      <c r="R279" s="131">
        <f t="shared" si="140"/>
        <v>68</v>
      </c>
      <c r="S279" s="125">
        <f t="shared" si="141"/>
        <v>0</v>
      </c>
      <c r="T279" s="126">
        <f t="shared" si="142"/>
        <v>34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</row>
    <row r="280" spans="1:100" s="12" customFormat="1" ht="38.25" customHeight="1">
      <c r="A280" s="156">
        <v>4</v>
      </c>
      <c r="B280" s="157" t="str">
        <f>GI!$H$5</f>
        <v xml:space="preserve">Bethelhem Teklay Weldegerima </v>
      </c>
      <c r="C280" s="235"/>
      <c r="D280" s="235"/>
      <c r="E280" s="168">
        <v>90</v>
      </c>
      <c r="F280" s="338" t="str">
        <f>IF(E280&gt;100,"SKURRR~!!", IF(A280&gt;GI!$M$2," ", IF($D$273="-", " ", IF(ISBLANK(E280),"FALSE",""))))</f>
        <v/>
      </c>
      <c r="G280" s="339"/>
      <c r="H280"/>
      <c r="I280" s="156">
        <v>4</v>
      </c>
      <c r="J280" s="157" t="str">
        <f>GI!$H$5</f>
        <v xml:space="preserve">Bethelhem Teklay Weldegerima </v>
      </c>
      <c r="K280" s="235"/>
      <c r="L280" s="235"/>
      <c r="M280" s="168"/>
      <c r="N280" s="338" t="str">
        <f>IF(M280&gt;100,"SKURRR~!!", IF(I280&gt;GI!$M$2," ", IF($L$273="-", " ", IF(ISBLANK(M280),"FALSE",""))))</f>
        <v>FALSE</v>
      </c>
      <c r="O280" s="339"/>
      <c r="P280"/>
      <c r="Q280"/>
      <c r="R280" s="131">
        <f t="shared" si="140"/>
        <v>90</v>
      </c>
      <c r="S280" s="125">
        <f t="shared" si="141"/>
        <v>0</v>
      </c>
      <c r="T280" s="126">
        <f t="shared" si="142"/>
        <v>45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</row>
    <row r="281" spans="1:100" s="12" customFormat="1" ht="38.25" customHeight="1">
      <c r="A281" s="154">
        <v>5</v>
      </c>
      <c r="B281" s="155" t="str">
        <f>GI!$H$6</f>
        <v xml:space="preserve">Bilen Mesfin Taye </v>
      </c>
      <c r="C281" s="235"/>
      <c r="D281" s="235"/>
      <c r="E281" s="168">
        <v>55</v>
      </c>
      <c r="F281" s="338" t="str">
        <f>IF(E281&gt;100,"SKURRR~!!", IF(A281&gt;GI!$M$2," ", IF($D$273="-", " ", IF(ISBLANK(E281),"FALSE",""))))</f>
        <v/>
      </c>
      <c r="G281" s="339"/>
      <c r="H281"/>
      <c r="I281" s="154">
        <v>5</v>
      </c>
      <c r="J281" s="155" t="str">
        <f>GI!$H$6</f>
        <v xml:space="preserve">Bilen Mesfin Taye </v>
      </c>
      <c r="K281" s="235"/>
      <c r="L281" s="235"/>
      <c r="M281" s="168"/>
      <c r="N281" s="338" t="str">
        <f>IF(M281&gt;100,"SKURRR~!!", IF(I281&gt;GI!$M$2," ", IF($L$273="-", " ", IF(ISBLANK(M281),"FALSE",""))))</f>
        <v>FALSE</v>
      </c>
      <c r="O281" s="339"/>
      <c r="P281"/>
      <c r="Q281"/>
      <c r="R281" s="131">
        <f t="shared" si="140"/>
        <v>55</v>
      </c>
      <c r="S281" s="125">
        <f t="shared" si="141"/>
        <v>0</v>
      </c>
      <c r="T281" s="126">
        <f t="shared" si="142"/>
        <v>27.5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</row>
    <row r="282" spans="1:100" s="12" customFormat="1" ht="38.25" customHeight="1">
      <c r="A282" s="156">
        <v>6</v>
      </c>
      <c r="B282" s="157" t="str">
        <f>GI!$H$7</f>
        <v xml:space="preserve">Biruk Mulat Kiros </v>
      </c>
      <c r="C282" s="235"/>
      <c r="D282" s="235"/>
      <c r="E282" s="168">
        <v>77</v>
      </c>
      <c r="F282" s="338" t="str">
        <f>IF(E282&gt;100,"SKURRR~!!", IF(A282&gt;GI!$M$2," ", IF($D$273="-", " ", IF(ISBLANK(E282),"FALSE",""))))</f>
        <v/>
      </c>
      <c r="G282" s="339"/>
      <c r="H282"/>
      <c r="I282" s="156">
        <v>6</v>
      </c>
      <c r="J282" s="157" t="str">
        <f>GI!$H$7</f>
        <v xml:space="preserve">Biruk Mulat Kiros </v>
      </c>
      <c r="K282" s="235"/>
      <c r="L282" s="235"/>
      <c r="M282" s="168"/>
      <c r="N282" s="338" t="str">
        <f>IF(M282&gt;100,"SKURRR~!!", IF(I282&gt;GI!$M$2," ", IF($L$273="-", " ", IF(ISBLANK(M282),"FALSE",""))))</f>
        <v>FALSE</v>
      </c>
      <c r="O282" s="339"/>
      <c r="P282"/>
      <c r="Q282"/>
      <c r="R282" s="131">
        <f t="shared" si="140"/>
        <v>77</v>
      </c>
      <c r="S282" s="125">
        <f t="shared" si="141"/>
        <v>0</v>
      </c>
      <c r="T282" s="126">
        <f t="shared" si="142"/>
        <v>38.5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</row>
    <row r="283" spans="1:100" s="12" customFormat="1" ht="38.25" customHeight="1">
      <c r="A283" s="154">
        <v>7</v>
      </c>
      <c r="B283" s="155" t="str">
        <f>GI!$H$8</f>
        <v xml:space="preserve">Bruk Gebreabyezgi Gebreselassie </v>
      </c>
      <c r="C283" s="235"/>
      <c r="D283" s="235"/>
      <c r="E283" s="168">
        <v>59</v>
      </c>
      <c r="F283" s="338" t="str">
        <f>IF(E283&gt;100,"SKURRR~!!", IF(A283&gt;GI!$M$2," ", IF($D$273="-", " ", IF(ISBLANK(E283),"FALSE",""))))</f>
        <v/>
      </c>
      <c r="G283" s="339"/>
      <c r="H283"/>
      <c r="I283" s="154">
        <v>7</v>
      </c>
      <c r="J283" s="155" t="str">
        <f>GI!$H$8</f>
        <v xml:space="preserve">Bruk Gebreabyezgi Gebreselassie </v>
      </c>
      <c r="K283" s="235"/>
      <c r="L283" s="235"/>
      <c r="M283" s="168"/>
      <c r="N283" s="338" t="str">
        <f>IF(M283&gt;100,"SKURRR~!!", IF(I283&gt;GI!$M$2," ", IF($L$273="-", " ", IF(ISBLANK(M283),"FALSE",""))))</f>
        <v>FALSE</v>
      </c>
      <c r="O283" s="339"/>
      <c r="P283"/>
      <c r="Q283"/>
      <c r="R283" s="131">
        <f t="shared" si="140"/>
        <v>59</v>
      </c>
      <c r="S283" s="125">
        <f t="shared" si="141"/>
        <v>0</v>
      </c>
      <c r="T283" s="126">
        <f t="shared" si="142"/>
        <v>29.5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</row>
    <row r="284" spans="1:100" s="12" customFormat="1" ht="38.25" customHeight="1">
      <c r="A284" s="156">
        <v>8</v>
      </c>
      <c r="B284" s="157" t="str">
        <f>GI!$H$9</f>
        <v xml:space="preserve">Dagim Hagos Mehari </v>
      </c>
      <c r="C284" s="235"/>
      <c r="D284" s="235"/>
      <c r="E284" s="168">
        <v>73</v>
      </c>
      <c r="F284" s="338" t="str">
        <f>IF(E284&gt;100,"SKURRR~!!", IF(A284&gt;GI!$M$2," ", IF($D$273="-", " ", IF(ISBLANK(E284),"FALSE",""))))</f>
        <v/>
      </c>
      <c r="G284" s="339"/>
      <c r="H284"/>
      <c r="I284" s="156">
        <v>8</v>
      </c>
      <c r="J284" s="157" t="str">
        <f>GI!$H$9</f>
        <v xml:space="preserve">Dagim Hagos Mehari </v>
      </c>
      <c r="K284" s="235"/>
      <c r="L284" s="235"/>
      <c r="M284" s="168"/>
      <c r="N284" s="338" t="str">
        <f>IF(M284&gt;100,"SKURRR~!!", IF(I284&gt;GI!$M$2," ", IF($L$273="-", " ", IF(ISBLANK(M284),"FALSE",""))))</f>
        <v>FALSE</v>
      </c>
      <c r="O284" s="339"/>
      <c r="P284"/>
      <c r="Q284"/>
      <c r="R284" s="131">
        <f t="shared" si="140"/>
        <v>73</v>
      </c>
      <c r="S284" s="125">
        <f t="shared" si="141"/>
        <v>0</v>
      </c>
      <c r="T284" s="126">
        <f t="shared" si="142"/>
        <v>36.5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</row>
    <row r="285" spans="1:100" s="12" customFormat="1" ht="38.25" customHeight="1">
      <c r="A285" s="154">
        <v>9</v>
      </c>
      <c r="B285" s="155" t="str">
        <f>GI!$H$10</f>
        <v xml:space="preserve">Danait Alem Haile </v>
      </c>
      <c r="C285" s="235"/>
      <c r="D285" s="235"/>
      <c r="E285" s="168">
        <v>56</v>
      </c>
      <c r="F285" s="338" t="str">
        <f>IF(E285&gt;100,"SKURRR~!!", IF(A285&gt;GI!$M$2," ", IF($D$273="-", " ", IF(ISBLANK(E285),"FALSE",""))))</f>
        <v/>
      </c>
      <c r="G285" s="339"/>
      <c r="H285"/>
      <c r="I285" s="154">
        <v>9</v>
      </c>
      <c r="J285" s="155" t="str">
        <f>GI!$H$10</f>
        <v xml:space="preserve">Danait Alem Haile </v>
      </c>
      <c r="K285" s="235"/>
      <c r="L285" s="235"/>
      <c r="M285" s="168"/>
      <c r="N285" s="338" t="str">
        <f>IF(M285&gt;100,"SKURRR~!!", IF(I285&gt;GI!$M$2," ", IF($L$273="-", " ", IF(ISBLANK(M285),"FALSE",""))))</f>
        <v>FALSE</v>
      </c>
      <c r="O285" s="339"/>
      <c r="P285"/>
      <c r="Q285"/>
      <c r="R285" s="131">
        <f t="shared" si="140"/>
        <v>56</v>
      </c>
      <c r="S285" s="125">
        <f t="shared" si="141"/>
        <v>0</v>
      </c>
      <c r="T285" s="126">
        <f t="shared" si="142"/>
        <v>28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</row>
    <row r="286" spans="1:100" s="12" customFormat="1" ht="38.25" customHeight="1">
      <c r="A286" s="156">
        <v>10</v>
      </c>
      <c r="B286" s="157" t="str">
        <f>GI!$H$11</f>
        <v xml:space="preserve">Daniel Alem Beyene </v>
      </c>
      <c r="C286" s="235"/>
      <c r="D286" s="235"/>
      <c r="E286" s="168">
        <v>67</v>
      </c>
      <c r="F286" s="338" t="str">
        <f>IF(E286&gt;100,"SKURRR~!!", IF(A286&gt;GI!$M$2," ", IF($D$273="-", " ", IF(ISBLANK(E286),"FALSE",""))))</f>
        <v/>
      </c>
      <c r="G286" s="339"/>
      <c r="H286"/>
      <c r="I286" s="156">
        <v>10</v>
      </c>
      <c r="J286" s="157" t="str">
        <f>GI!$H$11</f>
        <v xml:space="preserve">Daniel Alem Beyene </v>
      </c>
      <c r="K286" s="235"/>
      <c r="L286" s="235"/>
      <c r="M286" s="168"/>
      <c r="N286" s="338" t="str">
        <f>IF(M286&gt;100,"SKURRR~!!", IF(I286&gt;GI!$M$2," ", IF($L$273="-", " ", IF(ISBLANK(M286),"FALSE",""))))</f>
        <v>FALSE</v>
      </c>
      <c r="O286" s="339"/>
      <c r="P286"/>
      <c r="Q286"/>
      <c r="R286" s="131">
        <f t="shared" si="140"/>
        <v>67</v>
      </c>
      <c r="S286" s="125">
        <f t="shared" si="141"/>
        <v>0</v>
      </c>
      <c r="T286" s="126">
        <f t="shared" si="142"/>
        <v>33.5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</row>
    <row r="287" spans="1:100" s="12" customFormat="1" ht="38.25" customHeight="1">
      <c r="A287" s="154">
        <v>11</v>
      </c>
      <c r="B287" s="155" t="str">
        <f>GI!$H$12</f>
        <v xml:space="preserve">Dawit Gebegziabher Teklay </v>
      </c>
      <c r="C287" s="235"/>
      <c r="D287" s="235"/>
      <c r="E287" s="168">
        <v>76</v>
      </c>
      <c r="F287" s="338" t="str">
        <f>IF(E287&gt;100,"SKURRR~!!", IF(A287&gt;GI!$M$2," ", IF($D$273="-", " ", IF(ISBLANK(E287),"FALSE",""))))</f>
        <v/>
      </c>
      <c r="G287" s="339"/>
      <c r="H287"/>
      <c r="I287" s="154">
        <v>11</v>
      </c>
      <c r="J287" s="155" t="str">
        <f>GI!$H$12</f>
        <v xml:space="preserve">Dawit Gebegziabher Teklay </v>
      </c>
      <c r="K287" s="235"/>
      <c r="L287" s="235"/>
      <c r="M287" s="168"/>
      <c r="N287" s="338" t="str">
        <f>IF(M287&gt;100,"SKURRR~!!", IF(I287&gt;GI!$M$2," ", IF($L$273="-", " ", IF(ISBLANK(M287),"FALSE",""))))</f>
        <v>FALSE</v>
      </c>
      <c r="O287" s="339"/>
      <c r="P287"/>
      <c r="Q287"/>
      <c r="R287" s="131">
        <f t="shared" si="140"/>
        <v>76</v>
      </c>
      <c r="S287" s="125">
        <f t="shared" si="141"/>
        <v>0</v>
      </c>
      <c r="T287" s="126">
        <f t="shared" si="142"/>
        <v>38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</row>
    <row r="288" spans="1:100" s="12" customFormat="1" ht="38.25" customHeight="1">
      <c r="A288" s="156">
        <v>12</v>
      </c>
      <c r="B288" s="157" t="str">
        <f>GI!$H$13</f>
        <v xml:space="preserve">Ibrahim Ahmedin Ebrahim </v>
      </c>
      <c r="C288" s="235"/>
      <c r="D288" s="235"/>
      <c r="E288" s="168">
        <v>86</v>
      </c>
      <c r="F288" s="338" t="str">
        <f>IF(E288&gt;100,"SKURRR~!!", IF(A288&gt;GI!$M$2," ", IF($D$273="-", " ", IF(ISBLANK(E288),"FALSE",""))))</f>
        <v/>
      </c>
      <c r="G288" s="339"/>
      <c r="H288"/>
      <c r="I288" s="156">
        <v>12</v>
      </c>
      <c r="J288" s="157" t="str">
        <f>GI!$H$13</f>
        <v xml:space="preserve">Ibrahim Ahmedin Ebrahim </v>
      </c>
      <c r="K288" s="235"/>
      <c r="L288" s="235"/>
      <c r="M288" s="168"/>
      <c r="N288" s="338" t="str">
        <f>IF(M288&gt;100,"SKURRR~!!", IF(I288&gt;GI!$M$2," ", IF($L$273="-", " ", IF(ISBLANK(M288),"FALSE",""))))</f>
        <v>FALSE</v>
      </c>
      <c r="O288" s="339"/>
      <c r="P288"/>
      <c r="Q288"/>
      <c r="R288" s="131">
        <f t="shared" si="140"/>
        <v>86</v>
      </c>
      <c r="S288" s="125">
        <f t="shared" si="141"/>
        <v>0</v>
      </c>
      <c r="T288" s="126">
        <f t="shared" si="142"/>
        <v>43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</row>
    <row r="289" spans="1:100" s="12" customFormat="1" ht="38.25" customHeight="1">
      <c r="A289" s="154">
        <v>13</v>
      </c>
      <c r="B289" s="155" t="str">
        <f>GI!$H$14</f>
        <v xml:space="preserve">Eldana Tewelde Negash </v>
      </c>
      <c r="C289" s="235"/>
      <c r="D289" s="235"/>
      <c r="E289" s="168">
        <v>81</v>
      </c>
      <c r="F289" s="338" t="str">
        <f>IF(E289&gt;100,"SKURRR~!!", IF(A289&gt;GI!$M$2," ", IF($D$273="-", " ", IF(ISBLANK(E289),"FALSE",""))))</f>
        <v/>
      </c>
      <c r="G289" s="339"/>
      <c r="H289"/>
      <c r="I289" s="154">
        <v>13</v>
      </c>
      <c r="J289" s="155" t="str">
        <f>GI!$H$14</f>
        <v xml:space="preserve">Eldana Tewelde Negash </v>
      </c>
      <c r="K289" s="235"/>
      <c r="L289" s="235"/>
      <c r="M289" s="168"/>
      <c r="N289" s="338" t="str">
        <f>IF(M289&gt;100,"SKURRR~!!", IF(I289&gt;GI!$M$2," ", IF($L$273="-", " ", IF(ISBLANK(M289),"FALSE",""))))</f>
        <v>FALSE</v>
      </c>
      <c r="O289" s="339"/>
      <c r="P289"/>
      <c r="Q289"/>
      <c r="R289" s="131">
        <f t="shared" si="140"/>
        <v>81</v>
      </c>
      <c r="S289" s="125">
        <f t="shared" si="141"/>
        <v>0</v>
      </c>
      <c r="T289" s="126">
        <f t="shared" si="142"/>
        <v>40.5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</row>
    <row r="290" spans="1:100" s="12" customFormat="1" ht="38.25" customHeight="1">
      <c r="A290" s="156">
        <v>14</v>
      </c>
      <c r="B290" s="157" t="str">
        <f>GI!$H$15</f>
        <v xml:space="preserve">Elilta Asay Eyasu </v>
      </c>
      <c r="C290" s="235"/>
      <c r="D290" s="235"/>
      <c r="E290" s="168">
        <v>90</v>
      </c>
      <c r="F290" s="338" t="str">
        <f>IF(E290&gt;100,"SKURRR~!!", IF(A290&gt;GI!$M$2," ", IF($D$273="-", " ", IF(ISBLANK(E290),"FALSE",""))))</f>
        <v/>
      </c>
      <c r="G290" s="339"/>
      <c r="H290"/>
      <c r="I290" s="156">
        <v>14</v>
      </c>
      <c r="J290" s="157" t="str">
        <f>GI!$H$15</f>
        <v xml:space="preserve">Elilta Asay Eyasu </v>
      </c>
      <c r="K290" s="235"/>
      <c r="L290" s="235"/>
      <c r="M290" s="168"/>
      <c r="N290" s="338" t="str">
        <f>IF(M290&gt;100,"SKURRR~!!", IF(I290&gt;GI!$M$2," ", IF($L$273="-", " ", IF(ISBLANK(M290),"FALSE",""))))</f>
        <v>FALSE</v>
      </c>
      <c r="O290" s="339"/>
      <c r="P290"/>
      <c r="Q290"/>
      <c r="R290" s="131">
        <f t="shared" si="140"/>
        <v>90</v>
      </c>
      <c r="S290" s="125">
        <f t="shared" si="141"/>
        <v>0</v>
      </c>
      <c r="T290" s="126">
        <f t="shared" si="142"/>
        <v>45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</row>
    <row r="291" spans="1:100" s="12" customFormat="1" ht="38.25" customHeight="1">
      <c r="A291" s="154">
        <v>15</v>
      </c>
      <c r="B291" s="155" t="str">
        <f>GI!$H$16</f>
        <v xml:space="preserve">Emebet Haftay Gebremichael </v>
      </c>
      <c r="C291" s="235"/>
      <c r="D291" s="235"/>
      <c r="E291" s="168">
        <v>100</v>
      </c>
      <c r="F291" s="338" t="str">
        <f>IF(E291&gt;100,"SKURRR~!!", IF(A291&gt;GI!$M$2," ", IF($D$273="-", " ", IF(ISBLANK(E291),"FALSE",""))))</f>
        <v/>
      </c>
      <c r="G291" s="339"/>
      <c r="H291"/>
      <c r="I291" s="154">
        <v>15</v>
      </c>
      <c r="J291" s="155" t="str">
        <f>GI!$H$16</f>
        <v xml:space="preserve">Emebet Haftay Gebremichael </v>
      </c>
      <c r="K291" s="235"/>
      <c r="L291" s="235"/>
      <c r="M291" s="168"/>
      <c r="N291" s="338" t="str">
        <f>IF(M291&gt;100,"SKURRR~!!", IF(I291&gt;GI!$M$2," ", IF($L$273="-", " ", IF(ISBLANK(M291),"FALSE",""))))</f>
        <v>FALSE</v>
      </c>
      <c r="O291" s="339"/>
      <c r="P291"/>
      <c r="Q291"/>
      <c r="R291" s="131">
        <f t="shared" si="140"/>
        <v>100</v>
      </c>
      <c r="S291" s="125">
        <f t="shared" si="141"/>
        <v>0</v>
      </c>
      <c r="T291" s="126">
        <f t="shared" si="142"/>
        <v>50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</row>
    <row r="292" spans="1:100" s="12" customFormat="1" ht="38.25" customHeight="1">
      <c r="A292" s="156">
        <v>16</v>
      </c>
      <c r="B292" s="157" t="str">
        <f>GI!$H$17</f>
        <v xml:space="preserve">Ermiyas Gebremeskel Hailu </v>
      </c>
      <c r="C292" s="235"/>
      <c r="D292" s="235"/>
      <c r="E292" s="168">
        <v>70</v>
      </c>
      <c r="F292" s="338" t="str">
        <f>IF(E292&gt;100,"SKURRR~!!", IF(A292&gt;GI!$M$2," ", IF($D$273="-", " ", IF(ISBLANK(E292),"FALSE",""))))</f>
        <v/>
      </c>
      <c r="G292" s="339"/>
      <c r="H292"/>
      <c r="I292" s="156">
        <v>16</v>
      </c>
      <c r="J292" s="157" t="str">
        <f>GI!$H$17</f>
        <v xml:space="preserve">Ermiyas Gebremeskel Hailu </v>
      </c>
      <c r="K292" s="235"/>
      <c r="L292" s="235"/>
      <c r="M292" s="168"/>
      <c r="N292" s="338" t="str">
        <f>IF(M292&gt;100,"SKURRR~!!", IF(I292&gt;GI!$M$2," ", IF($L$273="-", " ", IF(ISBLANK(M292),"FALSE",""))))</f>
        <v>FALSE</v>
      </c>
      <c r="O292" s="339"/>
      <c r="P292"/>
      <c r="Q292"/>
      <c r="R292" s="131">
        <f t="shared" si="140"/>
        <v>70</v>
      </c>
      <c r="S292" s="125">
        <f t="shared" si="141"/>
        <v>0</v>
      </c>
      <c r="T292" s="126">
        <f t="shared" si="142"/>
        <v>35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</row>
    <row r="293" spans="1:100" s="12" customFormat="1" ht="38.25" customHeight="1">
      <c r="A293" s="154">
        <v>17</v>
      </c>
      <c r="B293" s="155" t="str">
        <f>GI!$H$18</f>
        <v xml:space="preserve">Esrom Amanuel Tsegay </v>
      </c>
      <c r="C293" s="235"/>
      <c r="D293" s="235"/>
      <c r="E293" s="168">
        <v>92</v>
      </c>
      <c r="F293" s="338" t="str">
        <f>IF(E293&gt;100,"SKURRR~!!", IF(A293&gt;GI!$M$2," ", IF($D$273="-", " ", IF(ISBLANK(E293),"FALSE",""))))</f>
        <v/>
      </c>
      <c r="G293" s="339"/>
      <c r="H293"/>
      <c r="I293" s="154">
        <v>17</v>
      </c>
      <c r="J293" s="155" t="str">
        <f>GI!$H$18</f>
        <v xml:space="preserve">Esrom Amanuel Tsegay </v>
      </c>
      <c r="K293" s="235"/>
      <c r="L293" s="235"/>
      <c r="M293" s="168"/>
      <c r="N293" s="338" t="str">
        <f>IF(M293&gt;100,"SKURRR~!!", IF(I293&gt;GI!$M$2," ", IF($L$273="-", " ", IF(ISBLANK(M293),"FALSE",""))))</f>
        <v>FALSE</v>
      </c>
      <c r="O293" s="339"/>
      <c r="P293"/>
      <c r="Q293"/>
      <c r="R293" s="131">
        <f t="shared" si="140"/>
        <v>92</v>
      </c>
      <c r="S293" s="125">
        <f t="shared" si="141"/>
        <v>0</v>
      </c>
      <c r="T293" s="126">
        <f t="shared" si="142"/>
        <v>46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</row>
    <row r="294" spans="1:100" s="12" customFormat="1" ht="38.25" customHeight="1">
      <c r="A294" s="156">
        <v>18</v>
      </c>
      <c r="B294" s="157" t="str">
        <f>GI!$H$19</f>
        <v xml:space="preserve">Eyorsalem Afera Gebremedhin </v>
      </c>
      <c r="C294" s="235"/>
      <c r="D294" s="235"/>
      <c r="E294" s="168">
        <v>97</v>
      </c>
      <c r="F294" s="338" t="str">
        <f>IF(E294&gt;100,"SKURRR~!!", IF(A294&gt;GI!$M$2," ", IF($D$273="-", " ", IF(ISBLANK(E294),"FALSE",""))))</f>
        <v/>
      </c>
      <c r="G294" s="339"/>
      <c r="H294"/>
      <c r="I294" s="156">
        <v>18</v>
      </c>
      <c r="J294" s="157" t="str">
        <f>GI!$H$19</f>
        <v xml:space="preserve">Eyorsalem Afera Gebremedhin </v>
      </c>
      <c r="K294" s="235"/>
      <c r="L294" s="235"/>
      <c r="M294" s="168"/>
      <c r="N294" s="338" t="str">
        <f>IF(M294&gt;100,"SKURRR~!!", IF(I294&gt;GI!$M$2," ", IF($L$273="-", " ", IF(ISBLANK(M294),"FALSE",""))))</f>
        <v>FALSE</v>
      </c>
      <c r="O294" s="339"/>
      <c r="P294"/>
      <c r="Q294"/>
      <c r="R294" s="131">
        <f t="shared" si="140"/>
        <v>97</v>
      </c>
      <c r="S294" s="125">
        <f t="shared" si="141"/>
        <v>0</v>
      </c>
      <c r="T294" s="126">
        <f t="shared" si="142"/>
        <v>48.5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</row>
    <row r="295" spans="1:100" s="12" customFormat="1" ht="38.25" customHeight="1">
      <c r="A295" s="154">
        <v>19</v>
      </c>
      <c r="B295" s="155" t="str">
        <f>GI!$H$20</f>
        <v xml:space="preserve">Fasil Alem Kahsay </v>
      </c>
      <c r="C295" s="235"/>
      <c r="D295" s="235"/>
      <c r="E295" s="168">
        <v>80</v>
      </c>
      <c r="F295" s="338" t="str">
        <f>IF(E295&gt;100,"SKURRR~!!", IF(A295&gt;GI!$M$2," ", IF($D$273="-", " ", IF(ISBLANK(E295),"FALSE",""))))</f>
        <v/>
      </c>
      <c r="G295" s="339"/>
      <c r="H295"/>
      <c r="I295" s="154">
        <v>19</v>
      </c>
      <c r="J295" s="155" t="str">
        <f>GI!$H$20</f>
        <v xml:space="preserve">Fasil Alem Kahsay </v>
      </c>
      <c r="K295" s="235"/>
      <c r="L295" s="235"/>
      <c r="M295" s="168"/>
      <c r="N295" s="338" t="str">
        <f>IF(M295&gt;100,"SKURRR~!!", IF(I295&gt;GI!$M$2," ", IF($L$273="-", " ", IF(ISBLANK(M295),"FALSE",""))))</f>
        <v>FALSE</v>
      </c>
      <c r="O295" s="339"/>
      <c r="P295"/>
      <c r="Q295"/>
      <c r="R295" s="131">
        <f t="shared" si="140"/>
        <v>80</v>
      </c>
      <c r="S295" s="125">
        <f t="shared" si="141"/>
        <v>0</v>
      </c>
      <c r="T295" s="126">
        <f t="shared" si="142"/>
        <v>40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</row>
    <row r="296" spans="1:100" s="12" customFormat="1" ht="38.25" customHeight="1">
      <c r="A296" s="156">
        <v>20</v>
      </c>
      <c r="B296" s="157" t="str">
        <f>GI!$H$21</f>
        <v xml:space="preserve">Hassen Abdelruhman Salih </v>
      </c>
      <c r="C296" s="235"/>
      <c r="D296" s="235"/>
      <c r="E296" s="168">
        <v>75</v>
      </c>
      <c r="F296" s="338" t="str">
        <f>IF(E296&gt;100,"SKURRR~!!", IF(A296&gt;GI!$M$2," ", IF($D$273="-", " ", IF(ISBLANK(E296),"FALSE",""))))</f>
        <v/>
      </c>
      <c r="G296" s="339"/>
      <c r="H296"/>
      <c r="I296" s="156">
        <v>20</v>
      </c>
      <c r="J296" s="157" t="str">
        <f>GI!$H$21</f>
        <v xml:space="preserve">Hassen Abdelruhman Salih </v>
      </c>
      <c r="K296" s="235"/>
      <c r="L296" s="235"/>
      <c r="M296" s="168"/>
      <c r="N296" s="338" t="str">
        <f>IF(M296&gt;100,"SKURRR~!!", IF(I296&gt;GI!$M$2," ", IF($L$273="-", " ", IF(ISBLANK(M296),"FALSE",""))))</f>
        <v>FALSE</v>
      </c>
      <c r="O296" s="339"/>
      <c r="P296"/>
      <c r="Q296"/>
      <c r="R296" s="131">
        <f t="shared" si="140"/>
        <v>75</v>
      </c>
      <c r="S296" s="125">
        <f t="shared" si="141"/>
        <v>0</v>
      </c>
      <c r="T296" s="126">
        <f t="shared" si="142"/>
        <v>37.5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</row>
    <row r="297" spans="1:100" s="12" customFormat="1" ht="38.25" customHeight="1">
      <c r="A297" s="154">
        <v>21</v>
      </c>
      <c r="B297" s="155" t="str">
        <f>GI!$H$22</f>
        <v xml:space="preserve">Heldana Mengstu Mebrahtu </v>
      </c>
      <c r="C297" s="235"/>
      <c r="D297" s="235"/>
      <c r="E297" s="168">
        <v>84</v>
      </c>
      <c r="F297" s="338" t="str">
        <f>IF(E297&gt;100,"SKURRR~!!", IF(A297&gt;GI!$M$2," ", IF($D$273="-", " ", IF(ISBLANK(E297),"FALSE",""))))</f>
        <v/>
      </c>
      <c r="G297" s="339"/>
      <c r="H297"/>
      <c r="I297" s="154">
        <v>21</v>
      </c>
      <c r="J297" s="155" t="str">
        <f>GI!$H$22</f>
        <v xml:space="preserve">Heldana Mengstu Mebrahtu </v>
      </c>
      <c r="K297" s="235"/>
      <c r="L297" s="235"/>
      <c r="M297" s="168"/>
      <c r="N297" s="338" t="str">
        <f>IF(M297&gt;100,"SKURRR~!!", IF(I297&gt;GI!$M$2," ", IF($L$273="-", " ", IF(ISBLANK(M297),"FALSE",""))))</f>
        <v>FALSE</v>
      </c>
      <c r="O297" s="339"/>
      <c r="P297"/>
      <c r="Q297"/>
      <c r="R297" s="131">
        <f t="shared" si="140"/>
        <v>84</v>
      </c>
      <c r="S297" s="125">
        <f t="shared" si="141"/>
        <v>0</v>
      </c>
      <c r="T297" s="126">
        <f t="shared" si="142"/>
        <v>42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</row>
    <row r="298" spans="1:100" s="12" customFormat="1" ht="38.25" customHeight="1">
      <c r="A298" s="156">
        <v>22</v>
      </c>
      <c r="B298" s="157" t="str">
        <f>GI!$H$23</f>
        <v xml:space="preserve">Hilina Aregawi Abrha </v>
      </c>
      <c r="C298" s="235"/>
      <c r="D298" s="235"/>
      <c r="E298" s="168">
        <v>94</v>
      </c>
      <c r="F298" s="338" t="str">
        <f>IF(E298&gt;100,"SKURRR~!!", IF(A298&gt;GI!$M$2," ", IF($D$273="-", " ", IF(ISBLANK(E298),"FALSE",""))))</f>
        <v/>
      </c>
      <c r="G298" s="339"/>
      <c r="H298"/>
      <c r="I298" s="156">
        <v>22</v>
      </c>
      <c r="J298" s="157" t="str">
        <f>GI!$H$23</f>
        <v xml:space="preserve">Hilina Aregawi Abrha </v>
      </c>
      <c r="K298" s="235"/>
      <c r="L298" s="235"/>
      <c r="M298" s="168"/>
      <c r="N298" s="338" t="str">
        <f>IF(M298&gt;100,"SKURRR~!!", IF(I298&gt;GI!$M$2," ", IF($L$273="-", " ", IF(ISBLANK(M298),"FALSE",""))))</f>
        <v>FALSE</v>
      </c>
      <c r="O298" s="339"/>
      <c r="P298"/>
      <c r="Q298"/>
      <c r="R298" s="131">
        <f t="shared" si="140"/>
        <v>94</v>
      </c>
      <c r="S298" s="125">
        <f t="shared" si="141"/>
        <v>0</v>
      </c>
      <c r="T298" s="126">
        <f t="shared" si="142"/>
        <v>47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</row>
    <row r="299" spans="1:100" s="12" customFormat="1" ht="38.25" customHeight="1">
      <c r="A299" s="154">
        <v>23</v>
      </c>
      <c r="B299" s="155" t="str">
        <f>GI!$H$24</f>
        <v xml:space="preserve">Kaleab Haile Kahsay </v>
      </c>
      <c r="C299" s="235"/>
      <c r="D299" s="235"/>
      <c r="E299" s="168">
        <v>82</v>
      </c>
      <c r="F299" s="338" t="str">
        <f>IF(E299&gt;100,"SKURRR~!!", IF(A299&gt;GI!$M$2," ", IF($D$273="-", " ", IF(ISBLANK(E299),"FALSE",""))))</f>
        <v/>
      </c>
      <c r="G299" s="339"/>
      <c r="H299"/>
      <c r="I299" s="154">
        <v>23</v>
      </c>
      <c r="J299" s="155" t="str">
        <f>GI!$H$24</f>
        <v xml:space="preserve">Kaleab Haile Kahsay </v>
      </c>
      <c r="K299" s="235"/>
      <c r="L299" s="235"/>
      <c r="M299" s="168"/>
      <c r="N299" s="338" t="str">
        <f>IF(M299&gt;100,"SKURRR~!!", IF(I299&gt;GI!$M$2," ", IF($L$273="-", " ", IF(ISBLANK(M299),"FALSE",""))))</f>
        <v>FALSE</v>
      </c>
      <c r="O299" s="339"/>
      <c r="P299"/>
      <c r="Q299"/>
      <c r="R299" s="131">
        <f t="shared" si="140"/>
        <v>82</v>
      </c>
      <c r="S299" s="125">
        <f t="shared" si="141"/>
        <v>0</v>
      </c>
      <c r="T299" s="126">
        <f t="shared" si="142"/>
        <v>41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</row>
    <row r="300" spans="1:100" s="12" customFormat="1" ht="38.25" customHeight="1">
      <c r="A300" s="156">
        <v>24</v>
      </c>
      <c r="B300" s="157" t="str">
        <f>GI!$H$25</f>
        <v xml:space="preserve">Kalkidan Haile Berhe </v>
      </c>
      <c r="C300" s="235"/>
      <c r="D300" s="235"/>
      <c r="E300" s="168">
        <v>55</v>
      </c>
      <c r="F300" s="338" t="str">
        <f>IF(E300&gt;100,"SKURRR~!!", IF(A300&gt;GI!$M$2," ", IF($D$273="-", " ", IF(ISBLANK(E300),"FALSE",""))))</f>
        <v/>
      </c>
      <c r="G300" s="339"/>
      <c r="H300"/>
      <c r="I300" s="156">
        <v>24</v>
      </c>
      <c r="J300" s="157" t="str">
        <f>GI!$H$25</f>
        <v xml:space="preserve">Kalkidan Haile Berhe </v>
      </c>
      <c r="K300" s="235"/>
      <c r="L300" s="235"/>
      <c r="M300" s="168"/>
      <c r="N300" s="338" t="str">
        <f>IF(M300&gt;100,"SKURRR~!!", IF(I300&gt;GI!$M$2," ", IF($L$273="-", " ", IF(ISBLANK(M300),"FALSE",""))))</f>
        <v>FALSE</v>
      </c>
      <c r="O300" s="339"/>
      <c r="P300"/>
      <c r="Q300"/>
      <c r="R300" s="131">
        <f t="shared" si="140"/>
        <v>55</v>
      </c>
      <c r="S300" s="125">
        <f t="shared" si="141"/>
        <v>0</v>
      </c>
      <c r="T300" s="126">
        <f t="shared" si="142"/>
        <v>27.5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</row>
    <row r="301" spans="1:100" s="12" customFormat="1" ht="38.25" customHeight="1">
      <c r="A301" s="154">
        <v>25</v>
      </c>
      <c r="B301" s="155" t="str">
        <f>GI!$H$26</f>
        <v xml:space="preserve">Kidus Tadesse Yewegalet </v>
      </c>
      <c r="C301" s="235"/>
      <c r="D301" s="235"/>
      <c r="E301" s="168">
        <v>74</v>
      </c>
      <c r="F301" s="338" t="str">
        <f>IF(E301&gt;100,"SKURRR~!!", IF(A301&gt;GI!$M$2," ", IF($D$273="-", " ", IF(ISBLANK(E301),"FALSE",""))))</f>
        <v/>
      </c>
      <c r="G301" s="339"/>
      <c r="H301"/>
      <c r="I301" s="154">
        <v>25</v>
      </c>
      <c r="J301" s="155" t="str">
        <f>GI!$H$26</f>
        <v xml:space="preserve">Kidus Tadesse Yewegalet </v>
      </c>
      <c r="K301" s="235"/>
      <c r="L301" s="235"/>
      <c r="M301" s="168"/>
      <c r="N301" s="338" t="str">
        <f>IF(M301&gt;100,"SKURRR~!!", IF(I301&gt;GI!$M$2," ", IF($L$273="-", " ", IF(ISBLANK(M301),"FALSE",""))))</f>
        <v>FALSE</v>
      </c>
      <c r="O301" s="339"/>
      <c r="P301"/>
      <c r="Q301"/>
      <c r="R301" s="131">
        <f t="shared" si="140"/>
        <v>74</v>
      </c>
      <c r="S301" s="125">
        <f t="shared" si="141"/>
        <v>0</v>
      </c>
      <c r="T301" s="126">
        <f t="shared" si="142"/>
        <v>37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</row>
    <row r="302" spans="1:100" s="12" customFormat="1" ht="38.25" customHeight="1">
      <c r="A302" s="156">
        <v>26</v>
      </c>
      <c r="B302" s="157" t="str">
        <f>GI!$H$27</f>
        <v xml:space="preserve">Lidiya Mulu Gebreegzabher </v>
      </c>
      <c r="C302" s="235"/>
      <c r="D302" s="235"/>
      <c r="E302" s="168">
        <v>63</v>
      </c>
      <c r="F302" s="338" t="str">
        <f>IF(E302&gt;100,"SKURRR~!!", IF(A302&gt;GI!$M$2," ", IF($D$273="-", " ", IF(ISBLANK(E302),"FALSE",""))))</f>
        <v/>
      </c>
      <c r="G302" s="339"/>
      <c r="H302"/>
      <c r="I302" s="156">
        <v>26</v>
      </c>
      <c r="J302" s="157" t="str">
        <f>GI!$H$27</f>
        <v xml:space="preserve">Lidiya Mulu Gebreegzabher </v>
      </c>
      <c r="K302" s="235"/>
      <c r="L302" s="235"/>
      <c r="M302" s="168"/>
      <c r="N302" s="338" t="str">
        <f>IF(M302&gt;100,"SKURRR~!!", IF(I302&gt;GI!$M$2," ", IF($L$273="-", " ", IF(ISBLANK(M302),"FALSE",""))))</f>
        <v>FALSE</v>
      </c>
      <c r="O302" s="339"/>
      <c r="P302"/>
      <c r="Q302"/>
      <c r="R302" s="131">
        <f t="shared" si="140"/>
        <v>63</v>
      </c>
      <c r="S302" s="125">
        <f t="shared" si="141"/>
        <v>0</v>
      </c>
      <c r="T302" s="126">
        <f t="shared" si="142"/>
        <v>31.5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</row>
    <row r="303" spans="1:100" s="12" customFormat="1" ht="38.25" customHeight="1">
      <c r="A303" s="154">
        <v>27</v>
      </c>
      <c r="B303" s="155" t="str">
        <f>GI!$H$28</f>
        <v xml:space="preserve">Menkem Solomon Yihdego </v>
      </c>
      <c r="C303" s="235"/>
      <c r="D303" s="235"/>
      <c r="E303" s="168">
        <v>69</v>
      </c>
      <c r="F303" s="338" t="str">
        <f>IF(E303&gt;100,"SKURRR~!!", IF(A303&gt;GI!$M$2," ", IF($D$273="-", " ", IF(ISBLANK(E303),"FALSE",""))))</f>
        <v/>
      </c>
      <c r="G303" s="339"/>
      <c r="H303"/>
      <c r="I303" s="154">
        <v>27</v>
      </c>
      <c r="J303" s="155" t="str">
        <f>GI!$H$28</f>
        <v xml:space="preserve">Menkem Solomon Yihdego </v>
      </c>
      <c r="K303" s="235"/>
      <c r="L303" s="235"/>
      <c r="M303" s="168"/>
      <c r="N303" s="338" t="str">
        <f>IF(M303&gt;100,"SKURRR~!!", IF(I303&gt;GI!$M$2," ", IF($L$273="-", " ", IF(ISBLANK(M303),"FALSE",""))))</f>
        <v>FALSE</v>
      </c>
      <c r="O303" s="339"/>
      <c r="P303"/>
      <c r="Q303"/>
      <c r="R303" s="131">
        <f t="shared" si="140"/>
        <v>69</v>
      </c>
      <c r="S303" s="125">
        <f t="shared" si="141"/>
        <v>0</v>
      </c>
      <c r="T303" s="126">
        <f t="shared" si="142"/>
        <v>34.5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</row>
    <row r="304" spans="1:100" s="12" customFormat="1" ht="38.25" customHeight="1">
      <c r="A304" s="156">
        <v>28</v>
      </c>
      <c r="B304" s="157" t="str">
        <f>GI!$H$29</f>
        <v xml:space="preserve">Mewael Semere Tewelde </v>
      </c>
      <c r="C304" s="235"/>
      <c r="D304" s="235"/>
      <c r="E304" s="168">
        <v>80</v>
      </c>
      <c r="F304" s="338" t="str">
        <f>IF(E304&gt;100,"SKURRR~!!", IF(A304&gt;GI!$M$2," ", IF($D$273="-", " ", IF(ISBLANK(E304),"FALSE",""))))</f>
        <v/>
      </c>
      <c r="G304" s="339"/>
      <c r="H304"/>
      <c r="I304" s="156">
        <v>28</v>
      </c>
      <c r="J304" s="157" t="str">
        <f>GI!$H$29</f>
        <v xml:space="preserve">Mewael Semere Tewelde </v>
      </c>
      <c r="K304" s="235"/>
      <c r="L304" s="235"/>
      <c r="M304" s="168"/>
      <c r="N304" s="338" t="str">
        <f>IF(M304&gt;100,"SKURRR~!!", IF(I304&gt;GI!$M$2," ", IF($L$273="-", " ", IF(ISBLANK(M304),"FALSE",""))))</f>
        <v>FALSE</v>
      </c>
      <c r="O304" s="339"/>
      <c r="P304"/>
      <c r="Q304"/>
      <c r="R304" s="131">
        <f t="shared" si="140"/>
        <v>80</v>
      </c>
      <c r="S304" s="125">
        <f t="shared" si="141"/>
        <v>0</v>
      </c>
      <c r="T304" s="126">
        <f t="shared" si="142"/>
        <v>40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</row>
    <row r="305" spans="1:100" s="12" customFormat="1" ht="38.25" customHeight="1">
      <c r="A305" s="154">
        <v>29</v>
      </c>
      <c r="B305" s="155" t="str">
        <f>GI!$H$30</f>
        <v xml:space="preserve">Mikiyas Engida Mesfin </v>
      </c>
      <c r="C305" s="235"/>
      <c r="D305" s="235"/>
      <c r="E305" s="168">
        <v>70</v>
      </c>
      <c r="F305" s="338" t="str">
        <f>IF(E305&gt;100,"SKURRR~!!", IF(A305&gt;GI!$M$2," ", IF($D$273="-", " ", IF(ISBLANK(E305),"FALSE",""))))</f>
        <v/>
      </c>
      <c r="G305" s="339"/>
      <c r="H305"/>
      <c r="I305" s="154">
        <v>29</v>
      </c>
      <c r="J305" s="155" t="str">
        <f>GI!$H$30</f>
        <v xml:space="preserve">Mikiyas Engida Mesfin </v>
      </c>
      <c r="K305" s="235"/>
      <c r="L305" s="235"/>
      <c r="M305" s="168"/>
      <c r="N305" s="338" t="str">
        <f>IF(M305&gt;100,"SKURRR~!!", IF(I305&gt;GI!$M$2," ", IF($L$273="-", " ", IF(ISBLANK(M305),"FALSE",""))))</f>
        <v>FALSE</v>
      </c>
      <c r="O305" s="339"/>
      <c r="P305"/>
      <c r="Q305"/>
      <c r="R305" s="131">
        <f t="shared" si="140"/>
        <v>70</v>
      </c>
      <c r="S305" s="125">
        <f t="shared" si="141"/>
        <v>0</v>
      </c>
      <c r="T305" s="126">
        <f t="shared" si="142"/>
        <v>35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</row>
    <row r="306" spans="1:100" s="12" customFormat="1" ht="38.25" customHeight="1">
      <c r="A306" s="156">
        <v>30</v>
      </c>
      <c r="B306" s="157" t="str">
        <f>GI!$H$31</f>
        <v xml:space="preserve">Nahom Gobezay Beyene </v>
      </c>
      <c r="C306" s="235"/>
      <c r="D306" s="235"/>
      <c r="E306" s="168">
        <v>98</v>
      </c>
      <c r="F306" s="338" t="str">
        <f>IF(E306&gt;100,"SKURRR~!!", IF(A306&gt;GI!$M$2," ", IF($D$273="-", " ", IF(ISBLANK(E306),"FALSE",""))))</f>
        <v/>
      </c>
      <c r="G306" s="339"/>
      <c r="H306"/>
      <c r="I306" s="156">
        <v>30</v>
      </c>
      <c r="J306" s="157" t="str">
        <f>GI!$H$31</f>
        <v xml:space="preserve">Nahom Gobezay Beyene </v>
      </c>
      <c r="K306" s="235"/>
      <c r="L306" s="235"/>
      <c r="M306" s="168"/>
      <c r="N306" s="338" t="str">
        <f>IF(M306&gt;100,"SKURRR~!!", IF(I306&gt;GI!$M$2," ", IF($L$273="-", " ", IF(ISBLANK(M306),"FALSE",""))))</f>
        <v>FALSE</v>
      </c>
      <c r="O306" s="339"/>
      <c r="P306"/>
      <c r="Q306"/>
      <c r="R306" s="131">
        <f t="shared" si="140"/>
        <v>98</v>
      </c>
      <c r="S306" s="125">
        <f t="shared" si="141"/>
        <v>0</v>
      </c>
      <c r="T306" s="126">
        <f t="shared" si="142"/>
        <v>49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</row>
    <row r="307" spans="1:100" s="12" customFormat="1" ht="38.25" customHeight="1">
      <c r="A307" s="154">
        <v>31</v>
      </c>
      <c r="B307" s="155" t="str">
        <f>GI!$H$32</f>
        <v xml:space="preserve">Nebyu Dawit Tadesse </v>
      </c>
      <c r="C307" s="235"/>
      <c r="D307" s="235"/>
      <c r="E307" s="168">
        <v>92</v>
      </c>
      <c r="F307" s="338" t="str">
        <f>IF(E307&gt;100,"SKURRR~!!", IF(A307&gt;GI!$M$2," ", IF($D$273="-", " ", IF(ISBLANK(E307),"FALSE",""))))</f>
        <v/>
      </c>
      <c r="G307" s="339"/>
      <c r="H307"/>
      <c r="I307" s="154">
        <v>31</v>
      </c>
      <c r="J307" s="155" t="str">
        <f>GI!$H$32</f>
        <v xml:space="preserve">Nebyu Dawit Tadesse </v>
      </c>
      <c r="K307" s="235"/>
      <c r="L307" s="235"/>
      <c r="M307" s="168"/>
      <c r="N307" s="338" t="str">
        <f>IF(M307&gt;100,"SKURRR~!!", IF(I307&gt;GI!$M$2," ", IF($L$273="-", " ", IF(ISBLANK(M307),"FALSE",""))))</f>
        <v>FALSE</v>
      </c>
      <c r="O307" s="339"/>
      <c r="P307"/>
      <c r="Q307"/>
      <c r="R307" s="131">
        <f t="shared" si="140"/>
        <v>92</v>
      </c>
      <c r="S307" s="125">
        <f t="shared" si="141"/>
        <v>0</v>
      </c>
      <c r="T307" s="126">
        <f t="shared" si="142"/>
        <v>46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</row>
    <row r="308" spans="1:100" s="13" customFormat="1" ht="38.25" customHeight="1">
      <c r="A308" s="156">
        <v>32</v>
      </c>
      <c r="B308" s="157" t="str">
        <f>GI!$H$33</f>
        <v xml:space="preserve">Rahwa Luel Birhane </v>
      </c>
      <c r="C308" s="235"/>
      <c r="D308" s="235"/>
      <c r="E308" s="168">
        <v>81</v>
      </c>
      <c r="F308" s="338" t="str">
        <f>IF(E308&gt;100,"SKURRR~!!", IF(A308&gt;GI!$M$2," ", IF($D$273="-", " ", IF(ISBLANK(E308),"FALSE",""))))</f>
        <v/>
      </c>
      <c r="G308" s="339"/>
      <c r="H308"/>
      <c r="I308" s="156">
        <v>32</v>
      </c>
      <c r="J308" s="157" t="str">
        <f>GI!$H$33</f>
        <v xml:space="preserve">Rahwa Luel Birhane </v>
      </c>
      <c r="K308" s="235"/>
      <c r="L308" s="235"/>
      <c r="M308" s="168"/>
      <c r="N308" s="338" t="str">
        <f>IF(M308&gt;100,"SKURRR~!!", IF(I308&gt;GI!$M$2," ", IF($L$273="-", " ", IF(ISBLANK(M308),"FALSE",""))))</f>
        <v>FALSE</v>
      </c>
      <c r="O308" s="339"/>
      <c r="P308"/>
      <c r="Q308"/>
      <c r="R308" s="131">
        <f t="shared" si="140"/>
        <v>81</v>
      </c>
      <c r="S308" s="125">
        <f t="shared" si="141"/>
        <v>0</v>
      </c>
      <c r="T308" s="126">
        <f t="shared" si="142"/>
        <v>40.5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</row>
    <row r="309" spans="1:100" s="13" customFormat="1" ht="38.25" customHeight="1">
      <c r="A309" s="154">
        <v>33</v>
      </c>
      <c r="B309" s="155" t="str">
        <f>GI!$H$34</f>
        <v xml:space="preserve">Raniya Jemal Gidey </v>
      </c>
      <c r="C309" s="235"/>
      <c r="D309" s="235"/>
      <c r="E309" s="168">
        <v>64</v>
      </c>
      <c r="F309" s="338" t="str">
        <f>IF(E309&gt;100,"SKURRR~!!", IF(A309&gt;GI!$M$2," ", IF($D$273="-", " ", IF(ISBLANK(E309),"FALSE",""))))</f>
        <v/>
      </c>
      <c r="G309" s="339"/>
      <c r="H309"/>
      <c r="I309" s="154">
        <v>33</v>
      </c>
      <c r="J309" s="155" t="str">
        <f>GI!$H$34</f>
        <v xml:space="preserve">Raniya Jemal Gidey </v>
      </c>
      <c r="K309" s="235"/>
      <c r="L309" s="235"/>
      <c r="M309" s="168"/>
      <c r="N309" s="338" t="str">
        <f>IF(M309&gt;100,"SKURRR~!!", IF(I309&gt;GI!$M$2," ", IF($L$273="-", " ", IF(ISBLANK(M309),"FALSE",""))))</f>
        <v>FALSE</v>
      </c>
      <c r="O309" s="339"/>
      <c r="P309"/>
      <c r="Q309"/>
      <c r="R309" s="131">
        <f t="shared" ref="R309:R331" si="143">E309</f>
        <v>64</v>
      </c>
      <c r="S309" s="125">
        <f t="shared" ref="S309:S331" si="144">M309</f>
        <v>0</v>
      </c>
      <c r="T309" s="126">
        <f t="shared" si="142"/>
        <v>32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</row>
    <row r="310" spans="1:100" s="13" customFormat="1" ht="38.25" customHeight="1">
      <c r="A310" s="156">
        <v>34</v>
      </c>
      <c r="B310" s="157" t="str">
        <f>GI!$H$35</f>
        <v xml:space="preserve">Samrawit Weldeslassie Kidane </v>
      </c>
      <c r="C310" s="235"/>
      <c r="D310" s="235"/>
      <c r="E310" s="168">
        <v>56</v>
      </c>
      <c r="F310" s="338" t="str">
        <f>IF(E310&gt;100,"SKURRR~!!", IF(A310&gt;GI!$M$2," ", IF($D$273="-", " ", IF(ISBLANK(E310),"FALSE",""))))</f>
        <v/>
      </c>
      <c r="G310" s="339"/>
      <c r="H310"/>
      <c r="I310" s="156">
        <v>34</v>
      </c>
      <c r="J310" s="157" t="str">
        <f>GI!$H$35</f>
        <v xml:space="preserve">Samrawit Weldeslassie Kidane </v>
      </c>
      <c r="K310" s="235"/>
      <c r="L310" s="235"/>
      <c r="M310" s="168"/>
      <c r="N310" s="338" t="str">
        <f>IF(M310&gt;100,"SKURRR~!!", IF(I310&gt;GI!$M$2," ", IF($L$273="-", " ", IF(ISBLANK(M310),"FALSE",""))))</f>
        <v>FALSE</v>
      </c>
      <c r="O310" s="339"/>
      <c r="P310"/>
      <c r="Q310"/>
      <c r="R310" s="131">
        <f t="shared" si="143"/>
        <v>56</v>
      </c>
      <c r="S310" s="125">
        <f t="shared" si="144"/>
        <v>0</v>
      </c>
      <c r="T310" s="126">
        <f t="shared" si="142"/>
        <v>28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</row>
    <row r="311" spans="1:100" s="13" customFormat="1" ht="38.25" customHeight="1">
      <c r="A311" s="154">
        <v>35</v>
      </c>
      <c r="B311" s="155" t="str">
        <f>GI!$H$36</f>
        <v xml:space="preserve">Samson Tekle Belay </v>
      </c>
      <c r="C311" s="235"/>
      <c r="D311" s="235"/>
      <c r="E311" s="168">
        <v>72</v>
      </c>
      <c r="F311" s="338" t="str">
        <f>IF(E311&gt;100,"SKURRR~!!", IF(A311&gt;GI!$M$2," ", IF($D$273="-", " ", IF(ISBLANK(E311),"FALSE",""))))</f>
        <v/>
      </c>
      <c r="G311" s="339"/>
      <c r="H311"/>
      <c r="I311" s="154">
        <v>35</v>
      </c>
      <c r="J311" s="155" t="str">
        <f>GI!$H$36</f>
        <v xml:space="preserve">Samson Tekle Belay </v>
      </c>
      <c r="K311" s="235"/>
      <c r="L311" s="235"/>
      <c r="M311" s="168"/>
      <c r="N311" s="338" t="str">
        <f>IF(M311&gt;100,"SKURRR~!!", IF(I311&gt;GI!$M$2," ", IF($L$273="-", " ", IF(ISBLANK(M311),"FALSE",""))))</f>
        <v>FALSE</v>
      </c>
      <c r="O311" s="339"/>
      <c r="P311"/>
      <c r="Q311"/>
      <c r="R311" s="131">
        <f t="shared" si="143"/>
        <v>72</v>
      </c>
      <c r="S311" s="125">
        <f t="shared" si="144"/>
        <v>0</v>
      </c>
      <c r="T311" s="126">
        <f t="shared" si="142"/>
        <v>36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</row>
    <row r="312" spans="1:100" s="13" customFormat="1" ht="38.25" customHeight="1">
      <c r="A312" s="156">
        <v>36</v>
      </c>
      <c r="B312" s="157" t="str">
        <f>GI!$H$37</f>
        <v xml:space="preserve">Sinados Solomon Kiflehadera </v>
      </c>
      <c r="C312" s="235"/>
      <c r="D312" s="235"/>
      <c r="E312" s="168">
        <v>66</v>
      </c>
      <c r="F312" s="338" t="str">
        <f>IF(E312&gt;100,"SKURRR~!!", IF(A312&gt;GI!$M$2," ", IF($D$273="-", " ", IF(ISBLANK(E312),"FALSE",""))))</f>
        <v/>
      </c>
      <c r="G312" s="339"/>
      <c r="H312"/>
      <c r="I312" s="156">
        <v>36</v>
      </c>
      <c r="J312" s="157" t="str">
        <f>GI!$H$37</f>
        <v xml:space="preserve">Sinados Solomon Kiflehadera </v>
      </c>
      <c r="K312" s="235"/>
      <c r="L312" s="235"/>
      <c r="M312" s="168"/>
      <c r="N312" s="338" t="str">
        <f>IF(M312&gt;100,"SKURRR~!!", IF(I312&gt;GI!$M$2," ", IF($L$273="-", " ", IF(ISBLANK(M312),"FALSE",""))))</f>
        <v>FALSE</v>
      </c>
      <c r="O312" s="339"/>
      <c r="P312"/>
      <c r="Q312"/>
      <c r="R312" s="131">
        <f t="shared" si="143"/>
        <v>66</v>
      </c>
      <c r="S312" s="125">
        <f t="shared" si="144"/>
        <v>0</v>
      </c>
      <c r="T312" s="126">
        <f t="shared" si="142"/>
        <v>33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</row>
    <row r="313" spans="1:100" s="13" customFormat="1" ht="38.25" customHeight="1">
      <c r="A313" s="154">
        <v>37</v>
      </c>
      <c r="B313" s="155" t="str">
        <f>GI!$H$38</f>
        <v xml:space="preserve">Yeabsira Rezene Gebrecherkos </v>
      </c>
      <c r="C313" s="235"/>
      <c r="D313" s="235"/>
      <c r="E313" s="168">
        <v>69</v>
      </c>
      <c r="F313" s="338" t="str">
        <f>IF(E313&gt;100,"SKURRR~!!", IF(A313&gt;GI!$M$2," ", IF($D$273="-", " ", IF(ISBLANK(E313),"FALSE",""))))</f>
        <v/>
      </c>
      <c r="G313" s="339"/>
      <c r="H313"/>
      <c r="I313" s="154">
        <v>37</v>
      </c>
      <c r="J313" s="155" t="str">
        <f>GI!$H$38</f>
        <v xml:space="preserve">Yeabsira Rezene Gebrecherkos </v>
      </c>
      <c r="K313" s="235"/>
      <c r="L313" s="235"/>
      <c r="M313" s="168"/>
      <c r="N313" s="338" t="str">
        <f>IF(M313&gt;100,"SKURRR~!!", IF(I313&gt;GI!$M$2," ", IF($L$273="-", " ", IF(ISBLANK(M313),"FALSE",""))))</f>
        <v>FALSE</v>
      </c>
      <c r="O313" s="339"/>
      <c r="P313"/>
      <c r="Q313"/>
      <c r="R313" s="131">
        <f t="shared" si="143"/>
        <v>69</v>
      </c>
      <c r="S313" s="125">
        <f t="shared" si="144"/>
        <v>0</v>
      </c>
      <c r="T313" s="126">
        <f t="shared" si="142"/>
        <v>34.5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</row>
    <row r="314" spans="1:100" s="13" customFormat="1" ht="38.25" customHeight="1">
      <c r="A314" s="156">
        <v>38</v>
      </c>
      <c r="B314" s="157" t="str">
        <f>GI!$H$39</f>
        <v xml:space="preserve">Yohannes Gebregergis Weldegebriel </v>
      </c>
      <c r="C314" s="235"/>
      <c r="D314" s="235"/>
      <c r="E314" s="168">
        <v>76</v>
      </c>
      <c r="F314" s="338" t="str">
        <f>IF(E314&gt;100,"SKURRR~!!", IF(A314&gt;GI!$M$2," ", IF($D$273="-", " ", IF(ISBLANK(E314),"FALSE",""))))</f>
        <v/>
      </c>
      <c r="G314" s="339"/>
      <c r="H314"/>
      <c r="I314" s="156">
        <v>38</v>
      </c>
      <c r="J314" s="157" t="str">
        <f>GI!$H$39</f>
        <v xml:space="preserve">Yohannes Gebregergis Weldegebriel </v>
      </c>
      <c r="K314" s="235"/>
      <c r="L314" s="235"/>
      <c r="M314" s="168"/>
      <c r="N314" s="338" t="str">
        <f>IF(M314&gt;100,"SKURRR~!!", IF(I314&gt;GI!$M$2," ", IF($L$273="-", " ", IF(ISBLANK(M314),"FALSE",""))))</f>
        <v>FALSE</v>
      </c>
      <c r="O314" s="339"/>
      <c r="P314"/>
      <c r="Q314"/>
      <c r="R314" s="131">
        <f t="shared" si="143"/>
        <v>76</v>
      </c>
      <c r="S314" s="125">
        <f t="shared" si="144"/>
        <v>0</v>
      </c>
      <c r="T314" s="126">
        <f t="shared" si="142"/>
        <v>38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</row>
    <row r="315" spans="1:100" s="13" customFormat="1" ht="38.25" customHeight="1">
      <c r="A315" s="154">
        <v>39</v>
      </c>
      <c r="B315" s="155" t="str">
        <f>GI!$H$40</f>
        <v xml:space="preserve">Yohanns Gebremedhin Aregawi </v>
      </c>
      <c r="C315" s="235"/>
      <c r="D315" s="235"/>
      <c r="E315" s="168">
        <v>73</v>
      </c>
      <c r="F315" s="338" t="str">
        <f>IF(E315&gt;100,"SKURRR~!!", IF(A315&gt;GI!$M$2," ", IF($D$273="-", " ", IF(ISBLANK(E315),"FALSE",""))))</f>
        <v/>
      </c>
      <c r="G315" s="339"/>
      <c r="H315"/>
      <c r="I315" s="154">
        <v>39</v>
      </c>
      <c r="J315" s="155" t="str">
        <f>GI!$H$40</f>
        <v xml:space="preserve">Yohanns Gebremedhin Aregawi </v>
      </c>
      <c r="K315" s="235"/>
      <c r="L315" s="235"/>
      <c r="M315" s="168"/>
      <c r="N315" s="338" t="str">
        <f>IF(M315&gt;100,"SKURRR~!!", IF(I315&gt;GI!$M$2," ", IF($L$273="-", " ", IF(ISBLANK(M315),"FALSE",""))))</f>
        <v>FALSE</v>
      </c>
      <c r="O315" s="339"/>
      <c r="P315"/>
      <c r="Q315"/>
      <c r="R315" s="131">
        <f t="shared" si="143"/>
        <v>73</v>
      </c>
      <c r="S315" s="125">
        <f t="shared" si="144"/>
        <v>0</v>
      </c>
      <c r="T315" s="126">
        <f t="shared" si="142"/>
        <v>36.5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</row>
    <row r="316" spans="1:100" s="13" customFormat="1" ht="38.25" customHeight="1">
      <c r="A316" s="156">
        <v>40</v>
      </c>
      <c r="B316" s="157" t="str">
        <f>GI!$H$41</f>
        <v xml:space="preserve">Yonatan Mulu Araya </v>
      </c>
      <c r="C316" s="235"/>
      <c r="D316" s="235"/>
      <c r="E316" s="168">
        <v>82</v>
      </c>
      <c r="F316" s="338" t="str">
        <f>IF(E316&gt;100,"SKURRR~!!", IF(A316&gt;GI!$M$2," ", IF($D$273="-", " ", IF(ISBLANK(E316),"FALSE",""))))</f>
        <v/>
      </c>
      <c r="G316" s="339"/>
      <c r="H316"/>
      <c r="I316" s="156">
        <v>40</v>
      </c>
      <c r="J316" s="157" t="str">
        <f>GI!$H$41</f>
        <v xml:space="preserve">Yonatan Mulu Araya </v>
      </c>
      <c r="K316" s="235"/>
      <c r="L316" s="235"/>
      <c r="M316" s="168"/>
      <c r="N316" s="338" t="str">
        <f>IF(M316&gt;100,"SKURRR~!!", IF(I316&gt;GI!$M$2," ", IF($L$273="-", " ", IF(ISBLANK(M316),"FALSE",""))))</f>
        <v>FALSE</v>
      </c>
      <c r="O316" s="339"/>
      <c r="P316"/>
      <c r="Q316"/>
      <c r="R316" s="131">
        <f t="shared" si="143"/>
        <v>82</v>
      </c>
      <c r="S316" s="125">
        <f t="shared" si="144"/>
        <v>0</v>
      </c>
      <c r="T316" s="126">
        <f t="shared" si="142"/>
        <v>41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</row>
    <row r="317" spans="1:100" s="13" customFormat="1" ht="38.25" customHeight="1">
      <c r="A317" s="154">
        <v>41</v>
      </c>
      <c r="B317" s="155" t="str">
        <f>GI!$H$42</f>
        <v xml:space="preserve">Yordanos Weldeslassie Kidane </v>
      </c>
      <c r="C317" s="235"/>
      <c r="D317" s="235"/>
      <c r="E317" s="168">
        <v>81</v>
      </c>
      <c r="F317" s="338" t="str">
        <f>IF(E317&gt;100,"SKURRR~!!", IF(A317&gt;GI!$M$2," ", IF($D$273="-", " ", IF(ISBLANK(E317),"FALSE",""))))</f>
        <v/>
      </c>
      <c r="G317" s="339"/>
      <c r="H317"/>
      <c r="I317" s="154">
        <v>41</v>
      </c>
      <c r="J317" s="155" t="str">
        <f>GI!$H$42</f>
        <v xml:space="preserve">Yordanos Weldeslassie Kidane </v>
      </c>
      <c r="K317" s="235"/>
      <c r="L317" s="235"/>
      <c r="M317" s="168"/>
      <c r="N317" s="338" t="str">
        <f>IF(M317&gt;100,"SKURRR~!!", IF(I317&gt;GI!$M$2," ", IF($L$273="-", " ", IF(ISBLANK(M317),"FALSE",""))))</f>
        <v>FALSE</v>
      </c>
      <c r="O317" s="339"/>
      <c r="P317"/>
      <c r="Q317"/>
      <c r="R317" s="131">
        <f t="shared" si="143"/>
        <v>81</v>
      </c>
      <c r="S317" s="125">
        <f t="shared" si="144"/>
        <v>0</v>
      </c>
      <c r="T317" s="126">
        <f t="shared" si="142"/>
        <v>40.5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</row>
    <row r="318" spans="1:100" s="13" customFormat="1" ht="38.25" customHeight="1">
      <c r="A318" s="156">
        <v>42</v>
      </c>
      <c r="B318" s="157" t="str">
        <f>GI!$H$43</f>
        <v xml:space="preserve">Yosef Mesfin Hailemicheal </v>
      </c>
      <c r="C318" s="235"/>
      <c r="D318" s="235"/>
      <c r="E318" s="168">
        <v>74</v>
      </c>
      <c r="F318" s="338" t="str">
        <f>IF(E318&gt;100,"SKURRR~!!", IF(A318&gt;GI!$M$2," ", IF($D$273="-", " ", IF(ISBLANK(E318),"FALSE",""))))</f>
        <v/>
      </c>
      <c r="G318" s="339"/>
      <c r="H318"/>
      <c r="I318" s="156">
        <v>42</v>
      </c>
      <c r="J318" s="157" t="str">
        <f>GI!$H$43</f>
        <v xml:space="preserve">Yosef Mesfin Hailemicheal </v>
      </c>
      <c r="K318" s="235"/>
      <c r="L318" s="235"/>
      <c r="M318" s="168"/>
      <c r="N318" s="338" t="str">
        <f>IF(M318&gt;100,"SKURRR~!!", IF(I318&gt;GI!$M$2," ", IF($L$273="-", " ", IF(ISBLANK(M318),"FALSE",""))))</f>
        <v>FALSE</v>
      </c>
      <c r="O318" s="339"/>
      <c r="P318"/>
      <c r="Q318"/>
      <c r="R318" s="131">
        <f t="shared" si="143"/>
        <v>74</v>
      </c>
      <c r="S318" s="125">
        <f t="shared" si="144"/>
        <v>0</v>
      </c>
      <c r="T318" s="126">
        <f t="shared" si="142"/>
        <v>37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</row>
    <row r="319" spans="1:100" s="13" customFormat="1" ht="38.25" customHeight="1">
      <c r="A319" s="154">
        <v>43</v>
      </c>
      <c r="B319" s="155" t="str">
        <f>GI!$H$44</f>
        <v xml:space="preserve">Yudana Dawit Tsegay </v>
      </c>
      <c r="C319" s="235"/>
      <c r="D319" s="235"/>
      <c r="E319" s="169">
        <v>83</v>
      </c>
      <c r="F319" s="338" t="str">
        <f>IF(E319&gt;100,"SKURRR~!!", IF(A319&gt;GI!$M$2," ", IF($D$273="-", " ", IF(ISBLANK(E319),"FALSE",""))))</f>
        <v/>
      </c>
      <c r="G319" s="339"/>
      <c r="H319"/>
      <c r="I319" s="154">
        <v>43</v>
      </c>
      <c r="J319" s="155" t="str">
        <f>GI!$H$44</f>
        <v xml:space="preserve">Yudana Dawit Tsegay </v>
      </c>
      <c r="K319" s="235"/>
      <c r="L319" s="235"/>
      <c r="M319" s="169"/>
      <c r="N319" s="338" t="str">
        <f>IF(M319&gt;100,"SKURRR~!!", IF(I319&gt;GI!$M$2," ", IF($L$273="-", " ", IF(ISBLANK(M319),"FALSE",""))))</f>
        <v>FALSE</v>
      </c>
      <c r="O319" s="339"/>
      <c r="P319"/>
      <c r="Q319"/>
      <c r="R319" s="131">
        <f t="shared" si="143"/>
        <v>83</v>
      </c>
      <c r="S319" s="125">
        <f t="shared" si="144"/>
        <v>0</v>
      </c>
      <c r="T319" s="126">
        <f t="shared" si="142"/>
        <v>41.5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</row>
    <row r="320" spans="1:100" s="13" customFormat="1" ht="38.25" customHeight="1">
      <c r="A320" s="156">
        <v>44</v>
      </c>
      <c r="B320" s="157">
        <f>GI!$H$45</f>
        <v>0</v>
      </c>
      <c r="C320" s="235"/>
      <c r="D320" s="235"/>
      <c r="E320" s="170"/>
      <c r="F320" s="338" t="str">
        <f>IF(E320&gt;100,"SKURRR~!!", IF(A320&gt;GI!$M$2," ", IF($D$273="-", " ", IF(ISBLANK(E320),"FALSE",""))))</f>
        <v xml:space="preserve"> </v>
      </c>
      <c r="G320" s="339"/>
      <c r="H320"/>
      <c r="I320" s="156">
        <v>44</v>
      </c>
      <c r="J320" s="157">
        <f>GI!$H$45</f>
        <v>0</v>
      </c>
      <c r="K320" s="235"/>
      <c r="L320" s="235"/>
      <c r="M320" s="170"/>
      <c r="N320" s="338" t="str">
        <f>IF(M320&gt;100,"SKURRR~!!", IF(I320&gt;GI!$M$2," ", IF($L$273="-", " ", IF(ISBLANK(M320),"FALSE",""))))</f>
        <v xml:space="preserve"> </v>
      </c>
      <c r="O320" s="339"/>
      <c r="P320"/>
      <c r="Q320"/>
      <c r="R320" s="131">
        <f t="shared" si="143"/>
        <v>0</v>
      </c>
      <c r="S320" s="125">
        <f t="shared" si="144"/>
        <v>0</v>
      </c>
      <c r="T320" s="126">
        <f t="shared" si="142"/>
        <v>0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</row>
    <row r="321" spans="1:100" s="13" customFormat="1" ht="38.25" customHeight="1">
      <c r="A321" s="154">
        <v>45</v>
      </c>
      <c r="B321" s="155">
        <f>GI!$H$46</f>
        <v>0</v>
      </c>
      <c r="C321" s="235"/>
      <c r="D321" s="235"/>
      <c r="E321" s="170"/>
      <c r="F321" s="338" t="str">
        <f>IF(E321&gt;100,"SKURRR~!!", IF(A321&gt;GI!$M$2," ", IF($D$273="-", " ", IF(ISBLANK(E321),"FALSE",""))))</f>
        <v xml:space="preserve"> </v>
      </c>
      <c r="G321" s="339"/>
      <c r="H321"/>
      <c r="I321" s="154">
        <v>45</v>
      </c>
      <c r="J321" s="155">
        <f>GI!$H$46</f>
        <v>0</v>
      </c>
      <c r="K321" s="235"/>
      <c r="L321" s="235"/>
      <c r="M321" s="170"/>
      <c r="N321" s="338" t="str">
        <f>IF(M321&gt;100,"SKURRR~!!", IF(I321&gt;GI!$M$2," ", IF($L$273="-", " ", IF(ISBLANK(M321),"FALSE",""))))</f>
        <v xml:space="preserve"> </v>
      </c>
      <c r="O321" s="339"/>
      <c r="P321"/>
      <c r="Q321"/>
      <c r="R321" s="131">
        <f t="shared" si="143"/>
        <v>0</v>
      </c>
      <c r="S321" s="125">
        <f t="shared" si="144"/>
        <v>0</v>
      </c>
      <c r="T321" s="126">
        <f t="shared" si="142"/>
        <v>0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</row>
    <row r="322" spans="1:100" s="11" customFormat="1" ht="38.25" customHeight="1">
      <c r="A322" s="156">
        <v>46</v>
      </c>
      <c r="B322" s="157">
        <f>GI!$H$47</f>
        <v>0</v>
      </c>
      <c r="C322" s="235"/>
      <c r="D322" s="235"/>
      <c r="E322" s="168"/>
      <c r="F322" s="338" t="str">
        <f>IF(E322&gt;100,"SKURRR~!!", IF(A322&gt;GI!$M$2," ", IF($D$273="-", " ", IF(ISBLANK(E322),"FALSE",""))))</f>
        <v xml:space="preserve"> </v>
      </c>
      <c r="G322" s="339"/>
      <c r="H322"/>
      <c r="I322" s="156">
        <v>46</v>
      </c>
      <c r="J322" s="157">
        <f>GI!$H$47</f>
        <v>0</v>
      </c>
      <c r="K322" s="235"/>
      <c r="L322" s="235"/>
      <c r="M322" s="168"/>
      <c r="N322" s="338" t="str">
        <f>IF(M322&gt;100,"SKURRR~!!", IF(I322&gt;GI!$M$2," ", IF($L$273="-", " ", IF(ISBLANK(M322),"FALSE",""))))</f>
        <v xml:space="preserve"> </v>
      </c>
      <c r="O322" s="339"/>
      <c r="P322"/>
      <c r="Q322"/>
      <c r="R322" s="131">
        <f t="shared" si="143"/>
        <v>0</v>
      </c>
      <c r="S322" s="125">
        <f t="shared" si="144"/>
        <v>0</v>
      </c>
      <c r="T322" s="126">
        <f t="shared" si="142"/>
        <v>0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</row>
    <row r="323" spans="1:100" s="11" customFormat="1" ht="38.25" customHeight="1">
      <c r="A323" s="154">
        <v>47</v>
      </c>
      <c r="B323" s="155">
        <f>GI!$H$48</f>
        <v>0</v>
      </c>
      <c r="C323" s="235"/>
      <c r="D323" s="235"/>
      <c r="E323" s="168"/>
      <c r="F323" s="338" t="str">
        <f>IF(E323&gt;100,"SKURRR~!!", IF(A323&gt;GI!$M$2," ", IF($D$273="-", " ", IF(ISBLANK(E323),"FALSE",""))))</f>
        <v xml:space="preserve"> </v>
      </c>
      <c r="G323" s="339"/>
      <c r="H323"/>
      <c r="I323" s="154">
        <v>47</v>
      </c>
      <c r="J323" s="155">
        <f>GI!$H$48</f>
        <v>0</v>
      </c>
      <c r="K323" s="235"/>
      <c r="L323" s="235"/>
      <c r="M323" s="168"/>
      <c r="N323" s="338" t="str">
        <f>IF(M323&gt;100,"SKURRR~!!", IF(I323&gt;GI!$M$2," ", IF($L$273="-", " ", IF(ISBLANK(M323),"FALSE",""))))</f>
        <v xml:space="preserve"> </v>
      </c>
      <c r="O323" s="339"/>
      <c r="P323"/>
      <c r="Q323"/>
      <c r="R323" s="131">
        <f t="shared" si="143"/>
        <v>0</v>
      </c>
      <c r="S323" s="125">
        <f t="shared" si="144"/>
        <v>0</v>
      </c>
      <c r="T323" s="126">
        <f t="shared" si="142"/>
        <v>0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</row>
    <row r="324" spans="1:100" s="11" customFormat="1" ht="38.25" customHeight="1">
      <c r="A324" s="156">
        <v>48</v>
      </c>
      <c r="B324" s="157">
        <f>GI!$H$49</f>
        <v>0</v>
      </c>
      <c r="C324" s="235"/>
      <c r="D324" s="235"/>
      <c r="E324" s="168"/>
      <c r="F324" s="338" t="str">
        <f>IF(E324&gt;100,"SKURRR~!!", IF(A324&gt;GI!$M$2," ", IF($D$273="-", " ", IF(ISBLANK(E324),"FALSE",""))))</f>
        <v xml:space="preserve"> </v>
      </c>
      <c r="G324" s="339"/>
      <c r="H324"/>
      <c r="I324" s="156">
        <v>48</v>
      </c>
      <c r="J324" s="157">
        <f>GI!$H$49</f>
        <v>0</v>
      </c>
      <c r="K324" s="235"/>
      <c r="L324" s="235"/>
      <c r="M324" s="168"/>
      <c r="N324" s="338" t="str">
        <f>IF(M324&gt;100,"SKURRR~!!", IF(I324&gt;GI!$M$2," ", IF($L$273="-", " ", IF(ISBLANK(M324),"FALSE",""))))</f>
        <v xml:space="preserve"> </v>
      </c>
      <c r="O324" s="339"/>
      <c r="P324"/>
      <c r="Q324"/>
      <c r="R324" s="131">
        <f t="shared" si="143"/>
        <v>0</v>
      </c>
      <c r="S324" s="125">
        <f t="shared" si="144"/>
        <v>0</v>
      </c>
      <c r="T324" s="126">
        <f t="shared" si="142"/>
        <v>0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</row>
    <row r="325" spans="1:100" s="11" customFormat="1" ht="38.25" customHeight="1">
      <c r="A325" s="154">
        <v>49</v>
      </c>
      <c r="B325" s="155">
        <f>GI!$H$50</f>
        <v>0</v>
      </c>
      <c r="C325" s="235"/>
      <c r="D325" s="235"/>
      <c r="E325" s="168"/>
      <c r="F325" s="338" t="str">
        <f>IF(E325&gt;100,"SKURRR~!!", IF(A325&gt;GI!$M$2," ", IF($D$273="-", " ", IF(ISBLANK(E325),"FALSE",""))))</f>
        <v xml:space="preserve"> </v>
      </c>
      <c r="G325" s="339"/>
      <c r="H325"/>
      <c r="I325" s="154">
        <v>49</v>
      </c>
      <c r="J325" s="155">
        <f>GI!$H$50</f>
        <v>0</v>
      </c>
      <c r="K325" s="235"/>
      <c r="L325" s="235"/>
      <c r="M325" s="168"/>
      <c r="N325" s="338" t="str">
        <f>IF(M325&gt;100,"SKURRR~!!", IF(I325&gt;GI!$M$2," ", IF($L$273="-", " ", IF(ISBLANK(M325),"FALSE",""))))</f>
        <v xml:space="preserve"> </v>
      </c>
      <c r="O325" s="339"/>
      <c r="P325"/>
      <c r="Q325"/>
      <c r="R325" s="131">
        <f t="shared" si="143"/>
        <v>0</v>
      </c>
      <c r="S325" s="125">
        <f t="shared" si="144"/>
        <v>0</v>
      </c>
      <c r="T325" s="126">
        <f t="shared" si="142"/>
        <v>0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</row>
    <row r="326" spans="1:100" s="11" customFormat="1" ht="38.25" customHeight="1">
      <c r="A326" s="156">
        <v>50</v>
      </c>
      <c r="B326" s="157">
        <f>GI!$H$51</f>
        <v>0</v>
      </c>
      <c r="C326" s="235"/>
      <c r="D326" s="235"/>
      <c r="E326" s="168"/>
      <c r="F326" s="338" t="str">
        <f>IF(E326&gt;100,"SKURRR~!!", IF(A326&gt;GI!$M$2," ", IF($D$273="-", " ", IF(ISBLANK(E326),"FALSE",""))))</f>
        <v xml:space="preserve"> </v>
      </c>
      <c r="G326" s="339"/>
      <c r="H326"/>
      <c r="I326" s="156">
        <v>50</v>
      </c>
      <c r="J326" s="157">
        <f>GI!$H$51</f>
        <v>0</v>
      </c>
      <c r="K326" s="235"/>
      <c r="L326" s="235"/>
      <c r="M326" s="168"/>
      <c r="N326" s="338" t="str">
        <f>IF(M326&gt;100,"SKURRR~!!", IF(I326&gt;GI!$M$2," ", IF($L$273="-", " ", IF(ISBLANK(M326),"FALSE",""))))</f>
        <v xml:space="preserve"> </v>
      </c>
      <c r="O326" s="339"/>
      <c r="P326"/>
      <c r="Q326"/>
      <c r="R326" s="131">
        <f t="shared" si="143"/>
        <v>0</v>
      </c>
      <c r="S326" s="125">
        <f t="shared" si="144"/>
        <v>0</v>
      </c>
      <c r="T326" s="126">
        <f t="shared" si="142"/>
        <v>0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</row>
    <row r="327" spans="1:100" s="11" customFormat="1" ht="38.25" customHeight="1">
      <c r="A327" s="156">
        <v>51</v>
      </c>
      <c r="B327" s="157">
        <f>GI!$H$52</f>
        <v>0</v>
      </c>
      <c r="C327" s="235"/>
      <c r="D327" s="235"/>
      <c r="E327" s="168"/>
      <c r="F327" s="338" t="str">
        <f>IF(E327&gt;100,"SKURRR~!!", IF(A327&gt;GI!$M$2," ", IF($D$273="-", " ", IF(ISBLANK(E327),"FALSE",""))))</f>
        <v xml:space="preserve"> </v>
      </c>
      <c r="G327" s="339"/>
      <c r="H327"/>
      <c r="I327" s="156">
        <v>51</v>
      </c>
      <c r="J327" s="157">
        <f>GI!$H$52</f>
        <v>0</v>
      </c>
      <c r="K327" s="235"/>
      <c r="L327" s="235"/>
      <c r="M327" s="168"/>
      <c r="N327" s="338" t="str">
        <f>IF(M327&gt;100,"SKURRR~!!", IF(I327&gt;GI!$M$2," ", IF($L$273="-", " ", IF(ISBLANK(M327),"FALSE",""))))</f>
        <v xml:space="preserve"> </v>
      </c>
      <c r="O327" s="339"/>
      <c r="P327"/>
      <c r="Q327"/>
      <c r="R327" s="131">
        <f t="shared" si="143"/>
        <v>0</v>
      </c>
      <c r="S327" s="125">
        <f t="shared" si="144"/>
        <v>0</v>
      </c>
      <c r="T327" s="126">
        <f t="shared" si="142"/>
        <v>0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</row>
    <row r="328" spans="1:100" s="11" customFormat="1" ht="38.25" customHeight="1">
      <c r="A328" s="156">
        <v>52</v>
      </c>
      <c r="B328" s="157">
        <f>GI!$H$53</f>
        <v>0</v>
      </c>
      <c r="C328" s="235"/>
      <c r="D328" s="235"/>
      <c r="E328" s="168"/>
      <c r="F328" s="338" t="str">
        <f>IF(E328&gt;100,"SKURRR~!!", IF(A328&gt;GI!$M$2," ", IF($D$273="-", " ", IF(ISBLANK(E328),"FALSE",""))))</f>
        <v xml:space="preserve"> </v>
      </c>
      <c r="G328" s="339"/>
      <c r="H328"/>
      <c r="I328" s="156">
        <v>52</v>
      </c>
      <c r="J328" s="157">
        <f>GI!$H$53</f>
        <v>0</v>
      </c>
      <c r="K328" s="235"/>
      <c r="L328" s="235"/>
      <c r="M328" s="168"/>
      <c r="N328" s="338" t="str">
        <f>IF(M328&gt;100,"SKURRR~!!", IF(I328&gt;GI!$M$2," ", IF($L$273="-", " ", IF(ISBLANK(M328),"FALSE",""))))</f>
        <v xml:space="preserve"> </v>
      </c>
      <c r="O328" s="339"/>
      <c r="P328"/>
      <c r="Q328"/>
      <c r="R328" s="131">
        <f t="shared" si="143"/>
        <v>0</v>
      </c>
      <c r="S328" s="125">
        <f t="shared" si="144"/>
        <v>0</v>
      </c>
      <c r="T328" s="126">
        <f t="shared" si="142"/>
        <v>0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</row>
    <row r="329" spans="1:100" s="11" customFormat="1" ht="38.25" customHeight="1">
      <c r="A329" s="156">
        <v>53</v>
      </c>
      <c r="B329" s="157">
        <f>GI!$H$54</f>
        <v>0</v>
      </c>
      <c r="C329" s="235"/>
      <c r="D329" s="235"/>
      <c r="E329" s="168"/>
      <c r="F329" s="338" t="str">
        <f>IF(E329&gt;100,"SKURRR~!!", IF(A329&gt;GI!$M$2," ", IF($D$273="-", " ", IF(ISBLANK(E329),"FALSE",""))))</f>
        <v xml:space="preserve"> </v>
      </c>
      <c r="G329" s="339"/>
      <c r="H329"/>
      <c r="I329" s="156">
        <v>53</v>
      </c>
      <c r="J329" s="157">
        <f>GI!$H$54</f>
        <v>0</v>
      </c>
      <c r="K329" s="235"/>
      <c r="L329" s="235"/>
      <c r="M329" s="168"/>
      <c r="N329" s="338" t="str">
        <f>IF(M329&gt;100,"SKURRR~!!", IF(I329&gt;GI!$M$2," ", IF($L$273="-", " ", IF(ISBLANK(M329),"FALSE",""))))</f>
        <v xml:space="preserve"> </v>
      </c>
      <c r="O329" s="339"/>
      <c r="P329"/>
      <c r="Q329"/>
      <c r="R329" s="131">
        <f t="shared" si="143"/>
        <v>0</v>
      </c>
      <c r="S329" s="125">
        <f t="shared" si="144"/>
        <v>0</v>
      </c>
      <c r="T329" s="126">
        <f t="shared" si="142"/>
        <v>0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</row>
    <row r="330" spans="1:100" s="11" customFormat="1" ht="38.25" customHeight="1">
      <c r="A330" s="156">
        <v>54</v>
      </c>
      <c r="B330" s="157">
        <f>GI!$H$55</f>
        <v>0</v>
      </c>
      <c r="C330" s="235"/>
      <c r="D330" s="235"/>
      <c r="E330" s="168"/>
      <c r="F330" s="338" t="str">
        <f>IF(E330&gt;100,"SKURRR~!!", IF(A330&gt;GI!$M$2," ", IF($D$273="-", " ", IF(ISBLANK(E330),"FALSE",""))))</f>
        <v xml:space="preserve"> </v>
      </c>
      <c r="G330" s="339"/>
      <c r="H330"/>
      <c r="I330" s="156">
        <v>54</v>
      </c>
      <c r="J330" s="157">
        <f>GI!$H$55</f>
        <v>0</v>
      </c>
      <c r="K330" s="235"/>
      <c r="L330" s="235"/>
      <c r="M330" s="168"/>
      <c r="N330" s="338" t="str">
        <f>IF(M330&gt;100,"SKURRR~!!", IF(I330&gt;GI!$M$2," ", IF($L$273="-", " ", IF(ISBLANK(M330),"FALSE",""))))</f>
        <v xml:space="preserve"> </v>
      </c>
      <c r="O330" s="339"/>
      <c r="P330"/>
      <c r="Q330"/>
      <c r="R330" s="131">
        <f t="shared" si="143"/>
        <v>0</v>
      </c>
      <c r="S330" s="125">
        <f t="shared" si="144"/>
        <v>0</v>
      </c>
      <c r="T330" s="126">
        <f t="shared" si="142"/>
        <v>0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</row>
    <row r="331" spans="1:100" s="11" customFormat="1" ht="38.25" customHeight="1">
      <c r="A331" s="156">
        <v>55</v>
      </c>
      <c r="B331" s="157">
        <f>GI!$H$56</f>
        <v>0</v>
      </c>
      <c r="C331" s="235"/>
      <c r="D331" s="235"/>
      <c r="E331" s="168"/>
      <c r="F331" s="338" t="str">
        <f>IF(E331&gt;100,"SKURRR~!!", IF(A331&gt;GI!$M$2," ", IF($D$273="-", " ", IF(ISBLANK(E331),"FALSE",""))))</f>
        <v xml:space="preserve"> </v>
      </c>
      <c r="G331" s="339"/>
      <c r="H331"/>
      <c r="I331" s="156">
        <v>55</v>
      </c>
      <c r="J331" s="157">
        <f>GI!$H$56</f>
        <v>0</v>
      </c>
      <c r="K331" s="235"/>
      <c r="L331" s="235"/>
      <c r="M331" s="168"/>
      <c r="N331" s="338" t="str">
        <f>IF(M331&gt;100,"SKURRR~!!", IF(I331&gt;GI!$M$2," ", IF($L$273="-", " ", IF(ISBLANK(M331),"FALSE",""))))</f>
        <v xml:space="preserve"> </v>
      </c>
      <c r="O331" s="339"/>
      <c r="P331"/>
      <c r="Q331"/>
      <c r="R331" s="131">
        <f t="shared" si="143"/>
        <v>0</v>
      </c>
      <c r="S331" s="125">
        <f t="shared" si="144"/>
        <v>0</v>
      </c>
      <c r="T331" s="126">
        <f t="shared" si="142"/>
        <v>0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</row>
    <row r="332" spans="1:100" s="11" customFormat="1" ht="45.75" customHeight="1">
      <c r="A332" s="343" t="s">
        <v>137</v>
      </c>
      <c r="B332" s="343"/>
      <c r="C332" s="343"/>
      <c r="D332" s="347" t="str">
        <f>GI!$C$11</f>
        <v xml:space="preserve">Biniam Desta </v>
      </c>
      <c r="E332" s="347"/>
      <c r="F332"/>
      <c r="G332"/>
      <c r="H332"/>
      <c r="I332" s="343" t="s">
        <v>137</v>
      </c>
      <c r="J332" s="343"/>
      <c r="K332" s="343"/>
      <c r="L332" s="347" t="str">
        <f>GI!$C$11</f>
        <v xml:space="preserve">Biniam Desta </v>
      </c>
      <c r="M332" s="347"/>
      <c r="N332"/>
      <c r="O332"/>
      <c r="P332"/>
      <c r="Q332"/>
      <c r="R332" s="130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</row>
    <row r="333" spans="1:100" s="11" customFormat="1" ht="38.25" customHeight="1">
      <c r="A333" s="343" t="str">
        <f>GI!$D$23 &amp;":"</f>
        <v>Academic Director's Name:</v>
      </c>
      <c r="B333" s="343"/>
      <c r="C333" s="343"/>
      <c r="D333" s="344" t="str">
        <f>GI!$D$25</f>
        <v>Mr. Brhane Yohanes</v>
      </c>
      <c r="E333" s="344"/>
      <c r="F333"/>
      <c r="G333"/>
      <c r="H333"/>
      <c r="I333" s="343" t="str">
        <f>GI!$D$23 &amp;":"</f>
        <v>Academic Director's Name:</v>
      </c>
      <c r="J333" s="343"/>
      <c r="K333" s="343"/>
      <c r="L333" s="344" t="str">
        <f>GI!$D$25</f>
        <v>Mr. Brhane Yohanes</v>
      </c>
      <c r="M333" s="344"/>
      <c r="N333"/>
      <c r="O333"/>
      <c r="P333"/>
      <c r="Q333"/>
      <c r="R333" s="130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</row>
    <row r="334" spans="1:100" s="11" customFormat="1" ht="38.25" customHeight="1">
      <c r="A334" s="130"/>
      <c r="B334" s="130"/>
      <c r="C334" s="130"/>
      <c r="D334" s="130"/>
      <c r="E334" s="130"/>
      <c r="F334"/>
      <c r="G334"/>
      <c r="H334"/>
      <c r="I334" s="130"/>
      <c r="J334" s="130"/>
      <c r="K334" s="130"/>
      <c r="L334" s="130"/>
      <c r="M334" s="130"/>
      <c r="N334"/>
      <c r="O334"/>
      <c r="P334"/>
      <c r="Q334"/>
      <c r="R334" s="130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</row>
    <row r="335" spans="1:100" s="11" customFormat="1" ht="38.25" customHeight="1">
      <c r="A335" s="348" t="str">
        <f>GI!$D$1</f>
        <v>SHEBA ACADEMY</v>
      </c>
      <c r="B335" s="349"/>
      <c r="C335" s="349"/>
      <c r="D335" s="349"/>
      <c r="E335" s="350"/>
      <c r="F335"/>
      <c r="G335"/>
      <c r="H335"/>
      <c r="I335" s="348" t="str">
        <f>GI!$D$1</f>
        <v>SHEBA ACADEMY</v>
      </c>
      <c r="J335" s="349"/>
      <c r="K335" s="349"/>
      <c r="L335" s="349"/>
      <c r="M335" s="350"/>
      <c r="N335"/>
      <c r="O335"/>
      <c r="P335"/>
      <c r="Q335"/>
      <c r="R335" s="130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</row>
    <row r="336" spans="1:100" s="11" customFormat="1" ht="38.25" customHeight="1">
      <c r="A336" s="351"/>
      <c r="B336" s="352"/>
      <c r="C336" s="352"/>
      <c r="D336" s="352"/>
      <c r="E336" s="353"/>
      <c r="F336"/>
      <c r="G336"/>
      <c r="H336"/>
      <c r="I336" s="351"/>
      <c r="J336" s="352"/>
      <c r="K336" s="352"/>
      <c r="L336" s="352"/>
      <c r="M336" s="353"/>
      <c r="N336"/>
      <c r="O336"/>
      <c r="P336"/>
      <c r="Q336"/>
      <c r="R336" s="130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</row>
    <row r="337" spans="1:114" s="11" customFormat="1" ht="38.25" customHeight="1">
      <c r="A337" s="354" t="str">
        <f>$A$3</f>
        <v>3rd Cycle &amp; General Secondary School</v>
      </c>
      <c r="B337" s="355"/>
      <c r="C337" s="355"/>
      <c r="D337" s="355"/>
      <c r="E337" s="356"/>
      <c r="F337"/>
      <c r="G337"/>
      <c r="H337"/>
      <c r="I337" s="354" t="str">
        <f>$A$3</f>
        <v>3rd Cycle &amp; General Secondary School</v>
      </c>
      <c r="J337" s="355"/>
      <c r="K337" s="355"/>
      <c r="L337" s="355"/>
      <c r="M337" s="356"/>
      <c r="N337"/>
      <c r="O337"/>
      <c r="P337"/>
      <c r="Q337"/>
      <c r="R337" s="130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</row>
    <row r="338" spans="1:114" s="12" customFormat="1" ht="38.25" customHeight="1">
      <c r="A338" s="357" t="str">
        <f>$A$4</f>
        <v>Mark Transfer Sheet</v>
      </c>
      <c r="B338" s="358"/>
      <c r="C338" s="358"/>
      <c r="D338" s="358"/>
      <c r="E338" s="359"/>
      <c r="F338"/>
      <c r="G338"/>
      <c r="H338"/>
      <c r="I338" s="357" t="str">
        <f>$A$4</f>
        <v>Mark Transfer Sheet</v>
      </c>
      <c r="J338" s="358"/>
      <c r="K338" s="358"/>
      <c r="L338" s="358"/>
      <c r="M338" s="359"/>
      <c r="N338"/>
      <c r="O338"/>
      <c r="P338"/>
      <c r="Q338"/>
      <c r="R338" s="130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</row>
    <row r="339" spans="1:114" s="12" customFormat="1" ht="38.25" customHeight="1">
      <c r="A339" s="360">
        <v>6</v>
      </c>
      <c r="B339" s="147"/>
      <c r="C339" s="148" t="s">
        <v>71</v>
      </c>
      <c r="D339" s="362" t="str">
        <f>GI!$A$3&amp;" "&amp;GI!$C$3</f>
        <v>11 D</v>
      </c>
      <c r="E339" s="363"/>
      <c r="F339" s="340" t="s">
        <v>114</v>
      </c>
      <c r="G339" s="341" t="s">
        <v>115</v>
      </c>
      <c r="H339"/>
      <c r="I339" s="360">
        <v>6</v>
      </c>
      <c r="J339" s="147"/>
      <c r="K339" s="148" t="s">
        <v>71</v>
      </c>
      <c r="L339" s="362" t="str">
        <f>GI!$A$3&amp;" "&amp;GI!$C$3</f>
        <v>11 D</v>
      </c>
      <c r="M339" s="363"/>
      <c r="N339" s="340" t="s">
        <v>114</v>
      </c>
      <c r="O339" s="341" t="s">
        <v>115</v>
      </c>
      <c r="P339"/>
      <c r="Q339"/>
      <c r="R339" s="130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</row>
    <row r="340" spans="1:114" s="12" customFormat="1" ht="38.25" customHeight="1">
      <c r="A340" s="361"/>
      <c r="B340" s="147"/>
      <c r="C340" s="149" t="s">
        <v>113</v>
      </c>
      <c r="D340" s="364" t="str">
        <f>UPPER(GI!$B$12)</f>
        <v xml:space="preserve">GEOGRAPHY </v>
      </c>
      <c r="E340" s="365"/>
      <c r="F340" s="340"/>
      <c r="G340" s="341"/>
      <c r="H340"/>
      <c r="I340" s="361"/>
      <c r="J340" s="147"/>
      <c r="K340" s="149" t="s">
        <v>113</v>
      </c>
      <c r="L340" s="364" t="str">
        <f>UPPER(GI!$B$12)</f>
        <v xml:space="preserve">GEOGRAPHY </v>
      </c>
      <c r="M340" s="365"/>
      <c r="N340" s="340"/>
      <c r="O340" s="341"/>
      <c r="P340"/>
      <c r="Q340"/>
      <c r="R340" s="13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</row>
    <row r="341" spans="1:114" s="12" customFormat="1" ht="38.25" customHeight="1">
      <c r="A341" s="130"/>
      <c r="B341" s="150" t="str">
        <f>GI!$A$34&amp; ":"</f>
        <v>Academic Year:</v>
      </c>
      <c r="C341" s="151" t="str">
        <f>GI!$C$34</f>
        <v>2025/26 G.C</v>
      </c>
      <c r="D341" s="366" t="s">
        <v>178</v>
      </c>
      <c r="E341" s="367"/>
      <c r="F341" s="340"/>
      <c r="G341" s="341"/>
      <c r="H341"/>
      <c r="I341" s="130"/>
      <c r="J341" s="150" t="str">
        <f>GI!$A$34&amp; ":"</f>
        <v>Academic Year:</v>
      </c>
      <c r="K341" s="151" t="str">
        <f>GI!$C$34</f>
        <v>2025/26 G.C</v>
      </c>
      <c r="L341" s="366" t="s">
        <v>179</v>
      </c>
      <c r="M341" s="367"/>
      <c r="N341" s="340"/>
      <c r="O341" s="341"/>
      <c r="P341"/>
      <c r="Q341"/>
      <c r="R341" s="130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</row>
    <row r="342" spans="1:114" s="12" customFormat="1" ht="38.25" customHeight="1">
      <c r="A342" s="368" t="s">
        <v>69</v>
      </c>
      <c r="B342" s="368" t="str">
        <f>GI!$H$1</f>
        <v>Students' Names</v>
      </c>
      <c r="C342" s="370" t="s">
        <v>70</v>
      </c>
      <c r="D342" s="371"/>
      <c r="E342" s="372"/>
      <c r="F342"/>
      <c r="G342"/>
      <c r="H342"/>
      <c r="I342" s="368" t="s">
        <v>69</v>
      </c>
      <c r="J342" s="368" t="str">
        <f>GI!$H$1</f>
        <v>Students' Names</v>
      </c>
      <c r="K342" s="370" t="s">
        <v>70</v>
      </c>
      <c r="L342" s="371"/>
      <c r="M342" s="372"/>
      <c r="N342"/>
      <c r="O342"/>
      <c r="P342"/>
      <c r="Q342"/>
      <c r="R342" s="130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</row>
    <row r="343" spans="1:114" s="12" customFormat="1" ht="38.25" customHeight="1">
      <c r="A343" s="369"/>
      <c r="B343" s="369"/>
      <c r="C343" s="152">
        <v>0.4</v>
      </c>
      <c r="D343" s="152">
        <v>0.6</v>
      </c>
      <c r="E343" s="153">
        <f>SUM(C343:D343)</f>
        <v>1</v>
      </c>
      <c r="F343"/>
      <c r="G343"/>
      <c r="H343"/>
      <c r="I343" s="369"/>
      <c r="J343" s="369"/>
      <c r="K343" s="152">
        <v>0.4</v>
      </c>
      <c r="L343" s="152">
        <v>0.6</v>
      </c>
      <c r="M343" s="153">
        <f>SUM(K343:L343)</f>
        <v>1</v>
      </c>
      <c r="N343"/>
      <c r="O343"/>
      <c r="P343"/>
      <c r="Q343"/>
      <c r="R343" s="122" t="str">
        <f>$D$7</f>
        <v>1st SEMESTER</v>
      </c>
      <c r="S343" s="123" t="str">
        <f>$L$7</f>
        <v>2nd SEMESTER</v>
      </c>
      <c r="T343" s="124" t="s">
        <v>117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</row>
    <row r="344" spans="1:114" s="12" customFormat="1" ht="38.25" customHeight="1">
      <c r="A344" s="154">
        <v>1</v>
      </c>
      <c r="B344" s="155" t="str">
        <f>GI!$H$2</f>
        <v xml:space="preserve">Amanuel Hagos Tesfay </v>
      </c>
      <c r="C344" s="235"/>
      <c r="D344" s="235"/>
      <c r="E344" s="168">
        <v>85</v>
      </c>
      <c r="F344" s="338" t="str">
        <f>IF(E344&gt;100,"SKURRR~!!", IF(A344&gt;GI!$M$2," ", IF($D$340="-", " ", IF(ISBLANK(E344),"FALSE",""))))</f>
        <v/>
      </c>
      <c r="G344" s="339"/>
      <c r="H344"/>
      <c r="I344" s="154">
        <v>1</v>
      </c>
      <c r="J344" s="155" t="str">
        <f>GI!$H$2</f>
        <v xml:space="preserve">Amanuel Hagos Tesfay </v>
      </c>
      <c r="K344" s="235"/>
      <c r="L344" s="235"/>
      <c r="M344" s="168"/>
      <c r="N344" s="338" t="str">
        <f>IF(M344&gt;100,"SKURRR~!!", IF(I344&gt;GI!$M$2," ", IF($L$340="-", " ", IF(ISBLANK(M344),"FALSE",""))))</f>
        <v>FALSE</v>
      </c>
      <c r="O344" s="339"/>
      <c r="P344"/>
      <c r="Q344"/>
      <c r="R344" s="131">
        <f t="shared" ref="R344:R375" si="145">E344</f>
        <v>85</v>
      </c>
      <c r="S344" s="125">
        <f t="shared" ref="S344:S375" si="146">M344</f>
        <v>0</v>
      </c>
      <c r="T344" s="126">
        <f>AVERAGE(R344:S344)</f>
        <v>42.5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</row>
    <row r="345" spans="1:114" s="12" customFormat="1" ht="38.25" customHeight="1">
      <c r="A345" s="156">
        <v>2</v>
      </c>
      <c r="B345" s="157" t="str">
        <f>GI!$H$3</f>
        <v xml:space="preserve">Beamlak Sultan Weldegebriel </v>
      </c>
      <c r="C345" s="235"/>
      <c r="D345" s="235"/>
      <c r="E345" s="168">
        <v>71</v>
      </c>
      <c r="F345" s="338" t="str">
        <f>IF(E345&gt;100,"SKURRR~!!", IF(A345&gt;GI!$M$2," ", IF($D$340="-", " ", IF(ISBLANK(E345),"FALSE",""))))</f>
        <v/>
      </c>
      <c r="G345" s="339"/>
      <c r="H345"/>
      <c r="I345" s="156">
        <v>2</v>
      </c>
      <c r="J345" s="157" t="str">
        <f>GI!$H$3</f>
        <v xml:space="preserve">Beamlak Sultan Weldegebriel </v>
      </c>
      <c r="K345" s="235"/>
      <c r="L345" s="235"/>
      <c r="M345" s="168"/>
      <c r="N345" s="338" t="str">
        <f>IF(M345&gt;100,"SKURRR~!!", IF(I345&gt;GI!$M$2," ", IF($L$340="-", " ", IF(ISBLANK(M345),"FALSE",""))))</f>
        <v>FALSE</v>
      </c>
      <c r="O345" s="339"/>
      <c r="P345"/>
      <c r="Q345"/>
      <c r="R345" s="131">
        <f t="shared" si="145"/>
        <v>71</v>
      </c>
      <c r="S345" s="125">
        <f t="shared" si="146"/>
        <v>0</v>
      </c>
      <c r="T345" s="126">
        <f t="shared" ref="T345:T393" si="147">AVERAGE(R345:S345)</f>
        <v>35.5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</row>
    <row r="346" spans="1:114" s="12" customFormat="1" ht="38.25" customHeight="1">
      <c r="A346" s="154">
        <v>3</v>
      </c>
      <c r="B346" s="155" t="str">
        <f>GI!$H$4</f>
        <v xml:space="preserve">Betelihim Kalayu Mamo </v>
      </c>
      <c r="C346" s="235"/>
      <c r="D346" s="235"/>
      <c r="E346" s="168">
        <v>79</v>
      </c>
      <c r="F346" s="338" t="str">
        <f>IF(E346&gt;100,"SKURRR~!!", IF(A346&gt;GI!$M$2," ", IF($D$340="-", " ", IF(ISBLANK(E346),"FALSE",""))))</f>
        <v/>
      </c>
      <c r="G346" s="339"/>
      <c r="H346"/>
      <c r="I346" s="154">
        <v>3</v>
      </c>
      <c r="J346" s="155" t="str">
        <f>GI!$H$4</f>
        <v xml:space="preserve">Betelihim Kalayu Mamo </v>
      </c>
      <c r="K346" s="235"/>
      <c r="L346" s="235"/>
      <c r="M346" s="168"/>
      <c r="N346" s="338" t="str">
        <f>IF(M346&gt;100,"SKURRR~!!", IF(I346&gt;GI!$M$2," ", IF($L$340="-", " ", IF(ISBLANK(M346),"FALSE",""))))</f>
        <v>FALSE</v>
      </c>
      <c r="O346" s="339"/>
      <c r="P346"/>
      <c r="Q346"/>
      <c r="R346" s="131">
        <f t="shared" si="145"/>
        <v>79</v>
      </c>
      <c r="S346" s="125">
        <f t="shared" si="146"/>
        <v>0</v>
      </c>
      <c r="T346" s="126">
        <f t="shared" si="147"/>
        <v>39.5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</row>
    <row r="347" spans="1:114" s="12" customFormat="1" ht="38.25" customHeight="1">
      <c r="A347" s="156">
        <v>4</v>
      </c>
      <c r="B347" s="157" t="str">
        <f>GI!$H$5</f>
        <v xml:space="preserve">Bethelhem Teklay Weldegerima </v>
      </c>
      <c r="C347" s="235"/>
      <c r="D347" s="235"/>
      <c r="E347" s="168">
        <v>71</v>
      </c>
      <c r="F347" s="338" t="str">
        <f>IF(E347&gt;100,"SKURRR~!!", IF(A347&gt;GI!$M$2," ", IF($D$340="-", " ", IF(ISBLANK(E347),"FALSE",""))))</f>
        <v/>
      </c>
      <c r="G347" s="339"/>
      <c r="H347"/>
      <c r="I347" s="156">
        <v>4</v>
      </c>
      <c r="J347" s="157" t="str">
        <f>GI!$H$5</f>
        <v xml:space="preserve">Bethelhem Teklay Weldegerima </v>
      </c>
      <c r="K347" s="235"/>
      <c r="L347" s="235"/>
      <c r="M347" s="168"/>
      <c r="N347" s="338" t="str">
        <f>IF(M347&gt;100,"SKURRR~!!", IF(I347&gt;GI!$M$2," ", IF($L$340="-", " ", IF(ISBLANK(M347),"FALSE",""))))</f>
        <v>FALSE</v>
      </c>
      <c r="O347" s="339"/>
      <c r="P347"/>
      <c r="Q347"/>
      <c r="R347" s="131">
        <f t="shared" si="145"/>
        <v>71</v>
      </c>
      <c r="S347" s="125">
        <f t="shared" si="146"/>
        <v>0</v>
      </c>
      <c r="T347" s="126">
        <f t="shared" si="147"/>
        <v>35.5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</row>
    <row r="348" spans="1:114" s="12" customFormat="1" ht="38.25" customHeight="1">
      <c r="A348" s="154">
        <v>5</v>
      </c>
      <c r="B348" s="155" t="str">
        <f>GI!$H$6</f>
        <v xml:space="preserve">Bilen Mesfin Taye </v>
      </c>
      <c r="C348" s="235"/>
      <c r="D348" s="235"/>
      <c r="E348" s="168">
        <v>33</v>
      </c>
      <c r="F348" s="338" t="str">
        <f>IF(E348&gt;100,"SKURRR~!!", IF(A348&gt;GI!$M$2," ", IF($D$340="-", " ", IF(ISBLANK(E348),"FALSE",""))))</f>
        <v/>
      </c>
      <c r="G348" s="339"/>
      <c r="H348"/>
      <c r="I348" s="154">
        <v>5</v>
      </c>
      <c r="J348" s="155" t="str">
        <f>GI!$H$6</f>
        <v xml:space="preserve">Bilen Mesfin Taye </v>
      </c>
      <c r="K348" s="235"/>
      <c r="L348" s="235"/>
      <c r="M348" s="168"/>
      <c r="N348" s="338" t="str">
        <f>IF(M348&gt;100,"SKURRR~!!", IF(I348&gt;GI!$M$2," ", IF($L$340="-", " ", IF(ISBLANK(M348),"FALSE",""))))</f>
        <v>FALSE</v>
      </c>
      <c r="O348" s="339"/>
      <c r="P348"/>
      <c r="Q348"/>
      <c r="R348" s="131">
        <f t="shared" si="145"/>
        <v>33</v>
      </c>
      <c r="S348" s="125">
        <f t="shared" si="146"/>
        <v>0</v>
      </c>
      <c r="T348" s="126">
        <f t="shared" si="147"/>
        <v>16.5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</row>
    <row r="349" spans="1:114" s="12" customFormat="1" ht="38.25" customHeight="1">
      <c r="A349" s="156">
        <v>6</v>
      </c>
      <c r="B349" s="157" t="str">
        <f>GI!$H$7</f>
        <v xml:space="preserve">Biruk Mulat Kiros </v>
      </c>
      <c r="C349" s="235"/>
      <c r="D349" s="235"/>
      <c r="E349" s="168">
        <v>82</v>
      </c>
      <c r="F349" s="338" t="str">
        <f>IF(E349&gt;100,"SKURRR~!!", IF(A349&gt;GI!$M$2," ", IF($D$340="-", " ", IF(ISBLANK(E349),"FALSE",""))))</f>
        <v/>
      </c>
      <c r="G349" s="339"/>
      <c r="H349"/>
      <c r="I349" s="156">
        <v>6</v>
      </c>
      <c r="J349" s="157" t="str">
        <f>GI!$H$7</f>
        <v xml:space="preserve">Biruk Mulat Kiros </v>
      </c>
      <c r="K349" s="235"/>
      <c r="L349" s="235"/>
      <c r="M349" s="168"/>
      <c r="N349" s="338" t="str">
        <f>IF(M349&gt;100,"SKURRR~!!", IF(I349&gt;GI!$M$2," ", IF($L$340="-", " ", IF(ISBLANK(M349),"FALSE",""))))</f>
        <v>FALSE</v>
      </c>
      <c r="O349" s="339"/>
      <c r="P349"/>
      <c r="Q349"/>
      <c r="R349" s="131">
        <f t="shared" si="145"/>
        <v>82</v>
      </c>
      <c r="S349" s="125">
        <f t="shared" si="146"/>
        <v>0</v>
      </c>
      <c r="T349" s="126">
        <f t="shared" si="147"/>
        <v>41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</row>
    <row r="350" spans="1:114" s="12" customFormat="1" ht="38.25" customHeight="1">
      <c r="A350" s="154">
        <v>7</v>
      </c>
      <c r="B350" s="155" t="str">
        <f>GI!$H$8</f>
        <v xml:space="preserve">Bruk Gebreabyezgi Gebreselassie </v>
      </c>
      <c r="C350" s="235"/>
      <c r="D350" s="235"/>
      <c r="E350" s="168">
        <v>59</v>
      </c>
      <c r="F350" s="338" t="str">
        <f>IF(E350&gt;100,"SKURRR~!!", IF(A350&gt;GI!$M$2," ", IF($D$340="-", " ", IF(ISBLANK(E350),"FALSE",""))))</f>
        <v/>
      </c>
      <c r="G350" s="339"/>
      <c r="H350"/>
      <c r="I350" s="154">
        <v>7</v>
      </c>
      <c r="J350" s="155" t="str">
        <f>GI!$H$8</f>
        <v xml:space="preserve">Bruk Gebreabyezgi Gebreselassie </v>
      </c>
      <c r="K350" s="235"/>
      <c r="L350" s="235"/>
      <c r="M350" s="168"/>
      <c r="N350" s="338" t="str">
        <f>IF(M350&gt;100,"SKURRR~!!", IF(I350&gt;GI!$M$2," ", IF($L$340="-", " ", IF(ISBLANK(M350),"FALSE",""))))</f>
        <v>FALSE</v>
      </c>
      <c r="O350" s="339"/>
      <c r="P350"/>
      <c r="Q350"/>
      <c r="R350" s="131">
        <f t="shared" si="145"/>
        <v>59</v>
      </c>
      <c r="S350" s="125">
        <f t="shared" si="146"/>
        <v>0</v>
      </c>
      <c r="T350" s="126">
        <f t="shared" si="147"/>
        <v>29.5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</row>
    <row r="351" spans="1:114" s="12" customFormat="1" ht="38.25" customHeight="1">
      <c r="A351" s="156">
        <v>8</v>
      </c>
      <c r="B351" s="157" t="str">
        <f>GI!$H$9</f>
        <v xml:space="preserve">Dagim Hagos Mehari </v>
      </c>
      <c r="C351" s="235"/>
      <c r="D351" s="235"/>
      <c r="E351" s="168">
        <v>73</v>
      </c>
      <c r="F351" s="338" t="str">
        <f>IF(E351&gt;100,"SKURRR~!!", IF(A351&gt;GI!$M$2," ", IF($D$340="-", " ", IF(ISBLANK(E351),"FALSE",""))))</f>
        <v/>
      </c>
      <c r="G351" s="339"/>
      <c r="H351"/>
      <c r="I351" s="156">
        <v>8</v>
      </c>
      <c r="J351" s="157" t="str">
        <f>GI!$H$9</f>
        <v xml:space="preserve">Dagim Hagos Mehari </v>
      </c>
      <c r="K351" s="235"/>
      <c r="L351" s="235"/>
      <c r="M351" s="168"/>
      <c r="N351" s="338" t="str">
        <f>IF(M351&gt;100,"SKURRR~!!", IF(I351&gt;GI!$M$2," ", IF($L$340="-", " ", IF(ISBLANK(M351),"FALSE",""))))</f>
        <v>FALSE</v>
      </c>
      <c r="O351" s="339"/>
      <c r="P351"/>
      <c r="Q351"/>
      <c r="R351" s="131">
        <f t="shared" si="145"/>
        <v>73</v>
      </c>
      <c r="S351" s="125">
        <f t="shared" si="146"/>
        <v>0</v>
      </c>
      <c r="T351" s="126">
        <f t="shared" si="147"/>
        <v>36.5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</row>
    <row r="352" spans="1:114" s="12" customFormat="1" ht="38.25" customHeight="1">
      <c r="A352" s="154">
        <v>9</v>
      </c>
      <c r="B352" s="155" t="str">
        <f>GI!$H$10</f>
        <v xml:space="preserve">Danait Alem Haile </v>
      </c>
      <c r="C352" s="235"/>
      <c r="D352" s="235"/>
      <c r="E352" s="168">
        <v>58</v>
      </c>
      <c r="F352" s="338" t="str">
        <f>IF(E352&gt;100,"SKURRR~!!", IF(A352&gt;GI!$M$2," ", IF($D$340="-", " ", IF(ISBLANK(E352),"FALSE",""))))</f>
        <v/>
      </c>
      <c r="G352" s="339"/>
      <c r="H352"/>
      <c r="I352" s="154">
        <v>9</v>
      </c>
      <c r="J352" s="155" t="str">
        <f>GI!$H$10</f>
        <v xml:space="preserve">Danait Alem Haile </v>
      </c>
      <c r="K352" s="235"/>
      <c r="L352" s="235"/>
      <c r="M352" s="168"/>
      <c r="N352" s="338" t="str">
        <f>IF(M352&gt;100,"SKURRR~!!", IF(I352&gt;GI!$M$2," ", IF($L$340="-", " ", IF(ISBLANK(M352),"FALSE",""))))</f>
        <v>FALSE</v>
      </c>
      <c r="O352" s="339"/>
      <c r="P352"/>
      <c r="Q352"/>
      <c r="R352" s="131">
        <f t="shared" si="145"/>
        <v>58</v>
      </c>
      <c r="S352" s="125">
        <f t="shared" si="146"/>
        <v>0</v>
      </c>
      <c r="T352" s="126">
        <f t="shared" si="147"/>
        <v>29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</row>
    <row r="353" spans="1:114" s="12" customFormat="1" ht="38.25" customHeight="1">
      <c r="A353" s="156">
        <v>10</v>
      </c>
      <c r="B353" s="157" t="str">
        <f>GI!$H$11</f>
        <v xml:space="preserve">Daniel Alem Beyene </v>
      </c>
      <c r="C353" s="235"/>
      <c r="D353" s="235"/>
      <c r="E353" s="168">
        <v>81</v>
      </c>
      <c r="F353" s="338" t="str">
        <f>IF(E353&gt;100,"SKURRR~!!", IF(A353&gt;GI!$M$2," ", IF($D$340="-", " ", IF(ISBLANK(E353),"FALSE",""))))</f>
        <v/>
      </c>
      <c r="G353" s="339"/>
      <c r="H353"/>
      <c r="I353" s="156">
        <v>10</v>
      </c>
      <c r="J353" s="157" t="str">
        <f>GI!$H$11</f>
        <v xml:space="preserve">Daniel Alem Beyene </v>
      </c>
      <c r="K353" s="235"/>
      <c r="L353" s="235"/>
      <c r="M353" s="168"/>
      <c r="N353" s="338" t="str">
        <f>IF(M353&gt;100,"SKURRR~!!", IF(I353&gt;GI!$M$2," ", IF($L$340="-", " ", IF(ISBLANK(M353),"FALSE",""))))</f>
        <v>FALSE</v>
      </c>
      <c r="O353" s="339"/>
      <c r="P353"/>
      <c r="Q353"/>
      <c r="R353" s="131">
        <f t="shared" si="145"/>
        <v>81</v>
      </c>
      <c r="S353" s="125">
        <f t="shared" si="146"/>
        <v>0</v>
      </c>
      <c r="T353" s="126">
        <f t="shared" si="147"/>
        <v>40.5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</row>
    <row r="354" spans="1:114" s="12" customFormat="1" ht="38.25" customHeight="1">
      <c r="A354" s="154">
        <v>11</v>
      </c>
      <c r="B354" s="155" t="str">
        <f>GI!$H$12</f>
        <v xml:space="preserve">Dawit Gebegziabher Teklay </v>
      </c>
      <c r="C354" s="235"/>
      <c r="D354" s="235"/>
      <c r="E354" s="168">
        <v>59</v>
      </c>
      <c r="F354" s="338" t="str">
        <f>IF(E354&gt;100,"SKURRR~!!", IF(A354&gt;GI!$M$2," ", IF($D$340="-", " ", IF(ISBLANK(E354),"FALSE",""))))</f>
        <v/>
      </c>
      <c r="G354" s="339"/>
      <c r="H354"/>
      <c r="I354" s="154">
        <v>11</v>
      </c>
      <c r="J354" s="155" t="str">
        <f>GI!$H$12</f>
        <v xml:space="preserve">Dawit Gebegziabher Teklay </v>
      </c>
      <c r="K354" s="235"/>
      <c r="L354" s="235"/>
      <c r="M354" s="168"/>
      <c r="N354" s="338" t="str">
        <f>IF(M354&gt;100,"SKURRR~!!", IF(I354&gt;GI!$M$2," ", IF($L$340="-", " ", IF(ISBLANK(M354),"FALSE",""))))</f>
        <v>FALSE</v>
      </c>
      <c r="O354" s="339"/>
      <c r="P354"/>
      <c r="Q354"/>
      <c r="R354" s="131">
        <f t="shared" si="145"/>
        <v>59</v>
      </c>
      <c r="S354" s="125">
        <f t="shared" si="146"/>
        <v>0</v>
      </c>
      <c r="T354" s="126">
        <f t="shared" si="147"/>
        <v>29.5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</row>
    <row r="355" spans="1:114" s="12" customFormat="1" ht="38.25" customHeight="1">
      <c r="A355" s="156">
        <v>12</v>
      </c>
      <c r="B355" s="157" t="str">
        <f>GI!$H$13</f>
        <v xml:space="preserve">Ibrahim Ahmedin Ebrahim </v>
      </c>
      <c r="C355" s="235"/>
      <c r="D355" s="235"/>
      <c r="E355" s="168">
        <v>85</v>
      </c>
      <c r="F355" s="338" t="str">
        <f>IF(E355&gt;100,"SKURRR~!!", IF(A355&gt;GI!$M$2," ", IF($D$340="-", " ", IF(ISBLANK(E355),"FALSE",""))))</f>
        <v/>
      </c>
      <c r="G355" s="339"/>
      <c r="H355"/>
      <c r="I355" s="156">
        <v>12</v>
      </c>
      <c r="J355" s="157" t="str">
        <f>GI!$H$13</f>
        <v xml:space="preserve">Ibrahim Ahmedin Ebrahim </v>
      </c>
      <c r="K355" s="235"/>
      <c r="L355" s="235"/>
      <c r="M355" s="168"/>
      <c r="N355" s="338" t="str">
        <f>IF(M355&gt;100,"SKURRR~!!", IF(I355&gt;GI!$M$2," ", IF($L$340="-", " ", IF(ISBLANK(M355),"FALSE",""))))</f>
        <v>FALSE</v>
      </c>
      <c r="O355" s="339"/>
      <c r="P355"/>
      <c r="Q355"/>
      <c r="R355" s="131">
        <f t="shared" si="145"/>
        <v>85</v>
      </c>
      <c r="S355" s="125">
        <f t="shared" si="146"/>
        <v>0</v>
      </c>
      <c r="T355" s="126">
        <f t="shared" si="147"/>
        <v>42.5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</row>
    <row r="356" spans="1:114" s="12" customFormat="1" ht="38.25" customHeight="1">
      <c r="A356" s="154">
        <v>13</v>
      </c>
      <c r="B356" s="155" t="str">
        <f>GI!$H$14</f>
        <v xml:space="preserve">Eldana Tewelde Negash </v>
      </c>
      <c r="C356" s="235"/>
      <c r="D356" s="235"/>
      <c r="E356" s="168">
        <v>83</v>
      </c>
      <c r="F356" s="338" t="str">
        <f>IF(E356&gt;100,"SKURRR~!!", IF(A356&gt;GI!$M$2," ", IF($D$340="-", " ", IF(ISBLANK(E356),"FALSE",""))))</f>
        <v/>
      </c>
      <c r="G356" s="339"/>
      <c r="H356"/>
      <c r="I356" s="154">
        <v>13</v>
      </c>
      <c r="J356" s="155" t="str">
        <f>GI!$H$14</f>
        <v xml:space="preserve">Eldana Tewelde Negash </v>
      </c>
      <c r="K356" s="235"/>
      <c r="L356" s="235"/>
      <c r="M356" s="168"/>
      <c r="N356" s="338" t="str">
        <f>IF(M356&gt;100,"SKURRR~!!", IF(I356&gt;GI!$M$2," ", IF($L$340="-", " ", IF(ISBLANK(M356),"FALSE",""))))</f>
        <v>FALSE</v>
      </c>
      <c r="O356" s="339"/>
      <c r="P356"/>
      <c r="Q356"/>
      <c r="R356" s="131">
        <f t="shared" si="145"/>
        <v>83</v>
      </c>
      <c r="S356" s="125">
        <f t="shared" si="146"/>
        <v>0</v>
      </c>
      <c r="T356" s="126">
        <f t="shared" si="147"/>
        <v>41.5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</row>
    <row r="357" spans="1:114" s="12" customFormat="1" ht="38.25" customHeight="1">
      <c r="A357" s="156">
        <v>14</v>
      </c>
      <c r="B357" s="157" t="str">
        <f>GI!$H$15</f>
        <v xml:space="preserve">Elilta Asay Eyasu </v>
      </c>
      <c r="C357" s="235"/>
      <c r="D357" s="235"/>
      <c r="E357" s="168">
        <v>82</v>
      </c>
      <c r="F357" s="338" t="str">
        <f>IF(E357&gt;100,"SKURRR~!!", IF(A357&gt;GI!$M$2," ", IF($D$340="-", " ", IF(ISBLANK(E357),"FALSE",""))))</f>
        <v/>
      </c>
      <c r="G357" s="339"/>
      <c r="H357"/>
      <c r="I357" s="156">
        <v>14</v>
      </c>
      <c r="J357" s="157" t="str">
        <f>GI!$H$15</f>
        <v xml:space="preserve">Elilta Asay Eyasu </v>
      </c>
      <c r="K357" s="235"/>
      <c r="L357" s="235"/>
      <c r="M357" s="168"/>
      <c r="N357" s="338" t="str">
        <f>IF(M357&gt;100,"SKURRR~!!", IF(I357&gt;GI!$M$2," ", IF($L$340="-", " ", IF(ISBLANK(M357),"FALSE",""))))</f>
        <v>FALSE</v>
      </c>
      <c r="O357" s="339"/>
      <c r="P357"/>
      <c r="Q357"/>
      <c r="R357" s="131">
        <f t="shared" si="145"/>
        <v>82</v>
      </c>
      <c r="S357" s="125">
        <f t="shared" si="146"/>
        <v>0</v>
      </c>
      <c r="T357" s="126">
        <f t="shared" si="147"/>
        <v>41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</row>
    <row r="358" spans="1:114" s="12" customFormat="1" ht="38.25" customHeight="1">
      <c r="A358" s="154">
        <v>15</v>
      </c>
      <c r="B358" s="155" t="str">
        <f>GI!$H$16</f>
        <v xml:space="preserve">Emebet Haftay Gebremichael </v>
      </c>
      <c r="C358" s="235"/>
      <c r="D358" s="235"/>
      <c r="E358" s="168">
        <v>96</v>
      </c>
      <c r="F358" s="338" t="str">
        <f>IF(E358&gt;100,"SKURRR~!!", IF(A358&gt;GI!$M$2," ", IF($D$340="-", " ", IF(ISBLANK(E358),"FALSE",""))))</f>
        <v/>
      </c>
      <c r="G358" s="339"/>
      <c r="H358"/>
      <c r="I358" s="154">
        <v>15</v>
      </c>
      <c r="J358" s="155" t="str">
        <f>GI!$H$16</f>
        <v xml:space="preserve">Emebet Haftay Gebremichael </v>
      </c>
      <c r="K358" s="235"/>
      <c r="L358" s="235"/>
      <c r="M358" s="168"/>
      <c r="N358" s="338" t="str">
        <f>IF(M358&gt;100,"SKURRR~!!", IF(I358&gt;GI!$M$2," ", IF($L$340="-", " ", IF(ISBLANK(M358),"FALSE",""))))</f>
        <v>FALSE</v>
      </c>
      <c r="O358" s="339"/>
      <c r="P358"/>
      <c r="Q358"/>
      <c r="R358" s="131">
        <f t="shared" si="145"/>
        <v>96</v>
      </c>
      <c r="S358" s="125">
        <f t="shared" si="146"/>
        <v>0</v>
      </c>
      <c r="T358" s="126">
        <f t="shared" si="147"/>
        <v>48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</row>
    <row r="359" spans="1:114" s="12" customFormat="1" ht="38.25" customHeight="1">
      <c r="A359" s="156">
        <v>16</v>
      </c>
      <c r="B359" s="157" t="str">
        <f>GI!$H$17</f>
        <v xml:space="preserve">Ermiyas Gebremeskel Hailu </v>
      </c>
      <c r="C359" s="235"/>
      <c r="D359" s="235"/>
      <c r="E359" s="168">
        <v>76</v>
      </c>
      <c r="F359" s="338" t="str">
        <f>IF(E359&gt;100,"SKURRR~!!", IF(A359&gt;GI!$M$2," ", IF($D$340="-", " ", IF(ISBLANK(E359),"FALSE",""))))</f>
        <v/>
      </c>
      <c r="G359" s="339"/>
      <c r="H359"/>
      <c r="I359" s="156">
        <v>16</v>
      </c>
      <c r="J359" s="157" t="str">
        <f>GI!$H$17</f>
        <v xml:space="preserve">Ermiyas Gebremeskel Hailu </v>
      </c>
      <c r="K359" s="235"/>
      <c r="L359" s="235"/>
      <c r="M359" s="168"/>
      <c r="N359" s="338" t="str">
        <f>IF(M359&gt;100,"SKURRR~!!", IF(I359&gt;GI!$M$2," ", IF($L$340="-", " ", IF(ISBLANK(M359),"FALSE",""))))</f>
        <v>FALSE</v>
      </c>
      <c r="O359" s="339"/>
      <c r="P359"/>
      <c r="Q359"/>
      <c r="R359" s="131">
        <f t="shared" si="145"/>
        <v>76</v>
      </c>
      <c r="S359" s="125">
        <f t="shared" si="146"/>
        <v>0</v>
      </c>
      <c r="T359" s="126">
        <f t="shared" si="147"/>
        <v>38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</row>
    <row r="360" spans="1:114" s="12" customFormat="1" ht="38.25" customHeight="1">
      <c r="A360" s="154">
        <v>17</v>
      </c>
      <c r="B360" s="155" t="str">
        <f>GI!$H$18</f>
        <v xml:space="preserve">Esrom Amanuel Tsegay </v>
      </c>
      <c r="C360" s="235"/>
      <c r="D360" s="235"/>
      <c r="E360" s="168">
        <v>84</v>
      </c>
      <c r="F360" s="338" t="str">
        <f>IF(E360&gt;100,"SKURRR~!!", IF(A360&gt;GI!$M$2," ", IF($D$340="-", " ", IF(ISBLANK(E360),"FALSE",""))))</f>
        <v/>
      </c>
      <c r="G360" s="339"/>
      <c r="H360"/>
      <c r="I360" s="154">
        <v>17</v>
      </c>
      <c r="J360" s="155" t="str">
        <f>GI!$H$18</f>
        <v xml:space="preserve">Esrom Amanuel Tsegay </v>
      </c>
      <c r="K360" s="235"/>
      <c r="L360" s="235"/>
      <c r="M360" s="168"/>
      <c r="N360" s="338" t="str">
        <f>IF(M360&gt;100,"SKURRR~!!", IF(I360&gt;GI!$M$2," ", IF($L$340="-", " ", IF(ISBLANK(M360),"FALSE",""))))</f>
        <v>FALSE</v>
      </c>
      <c r="O360" s="339"/>
      <c r="P360"/>
      <c r="Q360"/>
      <c r="R360" s="131">
        <f t="shared" si="145"/>
        <v>84</v>
      </c>
      <c r="S360" s="125">
        <f t="shared" si="146"/>
        <v>0</v>
      </c>
      <c r="T360" s="126">
        <f t="shared" si="147"/>
        <v>42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</row>
    <row r="361" spans="1:114" s="12" customFormat="1" ht="38.25" customHeight="1">
      <c r="A361" s="156">
        <v>18</v>
      </c>
      <c r="B361" s="157" t="str">
        <f>GI!$H$19</f>
        <v xml:space="preserve">Eyorsalem Afera Gebremedhin </v>
      </c>
      <c r="C361" s="235"/>
      <c r="D361" s="235"/>
      <c r="E361" s="168">
        <v>91</v>
      </c>
      <c r="F361" s="338" t="str">
        <f>IF(E361&gt;100,"SKURRR~!!", IF(A361&gt;GI!$M$2," ", IF($D$340="-", " ", IF(ISBLANK(E361),"FALSE",""))))</f>
        <v/>
      </c>
      <c r="G361" s="339"/>
      <c r="H361"/>
      <c r="I361" s="156">
        <v>18</v>
      </c>
      <c r="J361" s="157" t="str">
        <f>GI!$H$19</f>
        <v xml:space="preserve">Eyorsalem Afera Gebremedhin </v>
      </c>
      <c r="K361" s="235"/>
      <c r="L361" s="235"/>
      <c r="M361" s="168"/>
      <c r="N361" s="338" t="str">
        <f>IF(M361&gt;100,"SKURRR~!!", IF(I361&gt;GI!$M$2," ", IF($L$340="-", " ", IF(ISBLANK(M361),"FALSE",""))))</f>
        <v>FALSE</v>
      </c>
      <c r="O361" s="339"/>
      <c r="P361"/>
      <c r="Q361"/>
      <c r="R361" s="131">
        <f t="shared" si="145"/>
        <v>91</v>
      </c>
      <c r="S361" s="125">
        <f t="shared" si="146"/>
        <v>0</v>
      </c>
      <c r="T361" s="126">
        <f t="shared" si="147"/>
        <v>45.5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</row>
    <row r="362" spans="1:114" s="12" customFormat="1" ht="38.25" customHeight="1">
      <c r="A362" s="154">
        <v>19</v>
      </c>
      <c r="B362" s="155" t="str">
        <f>GI!$H$20</f>
        <v xml:space="preserve">Fasil Alem Kahsay </v>
      </c>
      <c r="C362" s="235"/>
      <c r="D362" s="235"/>
      <c r="E362" s="168">
        <v>63</v>
      </c>
      <c r="F362" s="338" t="str">
        <f>IF(E362&gt;100,"SKURRR~!!", IF(A362&gt;GI!$M$2," ", IF($D$340="-", " ", IF(ISBLANK(E362),"FALSE",""))))</f>
        <v/>
      </c>
      <c r="G362" s="339"/>
      <c r="H362"/>
      <c r="I362" s="154">
        <v>19</v>
      </c>
      <c r="J362" s="155" t="str">
        <f>GI!$H$20</f>
        <v xml:space="preserve">Fasil Alem Kahsay </v>
      </c>
      <c r="K362" s="235"/>
      <c r="L362" s="235"/>
      <c r="M362" s="168"/>
      <c r="N362" s="338" t="str">
        <f>IF(M362&gt;100,"SKURRR~!!", IF(I362&gt;GI!$M$2," ", IF($L$340="-", " ", IF(ISBLANK(M362),"FALSE",""))))</f>
        <v>FALSE</v>
      </c>
      <c r="O362" s="339"/>
      <c r="P362"/>
      <c r="Q362"/>
      <c r="R362" s="131">
        <f t="shared" si="145"/>
        <v>63</v>
      </c>
      <c r="S362" s="125">
        <f t="shared" si="146"/>
        <v>0</v>
      </c>
      <c r="T362" s="126">
        <f t="shared" si="147"/>
        <v>31.5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</row>
    <row r="363" spans="1:114" s="12" customFormat="1" ht="38.25" customHeight="1">
      <c r="A363" s="156">
        <v>20</v>
      </c>
      <c r="B363" s="157" t="str">
        <f>GI!$H$21</f>
        <v xml:space="preserve">Hassen Abdelruhman Salih </v>
      </c>
      <c r="C363" s="235"/>
      <c r="D363" s="235"/>
      <c r="E363" s="168">
        <v>76</v>
      </c>
      <c r="F363" s="338" t="str">
        <f>IF(E363&gt;100,"SKURRR~!!", IF(A363&gt;GI!$M$2," ", IF($D$340="-", " ", IF(ISBLANK(E363),"FALSE",""))))</f>
        <v/>
      </c>
      <c r="G363" s="339"/>
      <c r="H363"/>
      <c r="I363" s="156">
        <v>20</v>
      </c>
      <c r="J363" s="157" t="str">
        <f>GI!$H$21</f>
        <v xml:space="preserve">Hassen Abdelruhman Salih </v>
      </c>
      <c r="K363" s="235"/>
      <c r="L363" s="235"/>
      <c r="M363" s="168"/>
      <c r="N363" s="338" t="str">
        <f>IF(M363&gt;100,"SKURRR~!!", IF(I363&gt;GI!$M$2," ", IF($L$340="-", " ", IF(ISBLANK(M363),"FALSE",""))))</f>
        <v>FALSE</v>
      </c>
      <c r="O363" s="339"/>
      <c r="P363"/>
      <c r="Q363"/>
      <c r="R363" s="131">
        <f t="shared" si="145"/>
        <v>76</v>
      </c>
      <c r="S363" s="125">
        <f t="shared" si="146"/>
        <v>0</v>
      </c>
      <c r="T363" s="126">
        <f t="shared" si="147"/>
        <v>38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</row>
    <row r="364" spans="1:114" s="12" customFormat="1" ht="38.25" customHeight="1">
      <c r="A364" s="154">
        <v>21</v>
      </c>
      <c r="B364" s="155" t="str">
        <f>GI!$H$22</f>
        <v xml:space="preserve">Heldana Mengstu Mebrahtu </v>
      </c>
      <c r="C364" s="235"/>
      <c r="D364" s="235"/>
      <c r="E364" s="168">
        <v>87</v>
      </c>
      <c r="F364" s="338" t="str">
        <f>IF(E364&gt;100,"SKURRR~!!", IF(A364&gt;GI!$M$2," ", IF($D$340="-", " ", IF(ISBLANK(E364),"FALSE",""))))</f>
        <v/>
      </c>
      <c r="G364" s="339"/>
      <c r="H364"/>
      <c r="I364" s="154">
        <v>21</v>
      </c>
      <c r="J364" s="155" t="str">
        <f>GI!$H$22</f>
        <v xml:space="preserve">Heldana Mengstu Mebrahtu </v>
      </c>
      <c r="K364" s="235"/>
      <c r="L364" s="235"/>
      <c r="M364" s="168"/>
      <c r="N364" s="338" t="str">
        <f>IF(M364&gt;100,"SKURRR~!!", IF(I364&gt;GI!$M$2," ", IF($L$340="-", " ", IF(ISBLANK(M364),"FALSE",""))))</f>
        <v>FALSE</v>
      </c>
      <c r="O364" s="339"/>
      <c r="P364"/>
      <c r="Q364"/>
      <c r="R364" s="131">
        <f t="shared" si="145"/>
        <v>87</v>
      </c>
      <c r="S364" s="125">
        <f t="shared" si="146"/>
        <v>0</v>
      </c>
      <c r="T364" s="126">
        <f t="shared" si="147"/>
        <v>43.5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</row>
    <row r="365" spans="1:114" s="12" customFormat="1" ht="38.25" customHeight="1">
      <c r="A365" s="156">
        <v>22</v>
      </c>
      <c r="B365" s="157" t="str">
        <f>GI!$H$23</f>
        <v xml:space="preserve">Hilina Aregawi Abrha </v>
      </c>
      <c r="C365" s="235"/>
      <c r="D365" s="235"/>
      <c r="E365" s="168">
        <v>80</v>
      </c>
      <c r="F365" s="338" t="str">
        <f>IF(E365&gt;100,"SKURRR~!!", IF(A365&gt;GI!$M$2," ", IF($D$340="-", " ", IF(ISBLANK(E365),"FALSE",""))))</f>
        <v/>
      </c>
      <c r="G365" s="339"/>
      <c r="H365"/>
      <c r="I365" s="156">
        <v>22</v>
      </c>
      <c r="J365" s="157" t="str">
        <f>GI!$H$23</f>
        <v xml:space="preserve">Hilina Aregawi Abrha </v>
      </c>
      <c r="K365" s="235"/>
      <c r="L365" s="235"/>
      <c r="M365" s="168"/>
      <c r="N365" s="338" t="str">
        <f>IF(M365&gt;100,"SKURRR~!!", IF(I365&gt;GI!$M$2," ", IF($L$340="-", " ", IF(ISBLANK(M365),"FALSE",""))))</f>
        <v>FALSE</v>
      </c>
      <c r="O365" s="339"/>
      <c r="P365"/>
      <c r="Q365"/>
      <c r="R365" s="131">
        <f t="shared" si="145"/>
        <v>80</v>
      </c>
      <c r="S365" s="125">
        <f t="shared" si="146"/>
        <v>0</v>
      </c>
      <c r="T365" s="126">
        <f t="shared" si="147"/>
        <v>40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</row>
    <row r="366" spans="1:114" s="12" customFormat="1" ht="38.25" customHeight="1">
      <c r="A366" s="154">
        <v>23</v>
      </c>
      <c r="B366" s="155" t="str">
        <f>GI!$H$24</f>
        <v xml:space="preserve">Kaleab Haile Kahsay </v>
      </c>
      <c r="C366" s="235"/>
      <c r="D366" s="235"/>
      <c r="E366" s="168">
        <v>78</v>
      </c>
      <c r="F366" s="338" t="str">
        <f>IF(E366&gt;100,"SKURRR~!!", IF(A366&gt;GI!$M$2," ", IF($D$340="-", " ", IF(ISBLANK(E366),"FALSE",""))))</f>
        <v/>
      </c>
      <c r="G366" s="339"/>
      <c r="H366"/>
      <c r="I366" s="154">
        <v>23</v>
      </c>
      <c r="J366" s="155" t="str">
        <f>GI!$H$24</f>
        <v xml:space="preserve">Kaleab Haile Kahsay </v>
      </c>
      <c r="K366" s="235"/>
      <c r="L366" s="235"/>
      <c r="M366" s="168"/>
      <c r="N366" s="338" t="str">
        <f>IF(M366&gt;100,"SKURRR~!!", IF(I366&gt;GI!$M$2," ", IF($L$340="-", " ", IF(ISBLANK(M366),"FALSE",""))))</f>
        <v>FALSE</v>
      </c>
      <c r="O366" s="339"/>
      <c r="P366"/>
      <c r="Q366"/>
      <c r="R366" s="131">
        <f t="shared" si="145"/>
        <v>78</v>
      </c>
      <c r="S366" s="125">
        <f t="shared" si="146"/>
        <v>0</v>
      </c>
      <c r="T366" s="126">
        <f t="shared" si="147"/>
        <v>39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</row>
    <row r="367" spans="1:114" s="12" customFormat="1" ht="38.25" customHeight="1">
      <c r="A367" s="156">
        <v>24</v>
      </c>
      <c r="B367" s="157" t="str">
        <f>GI!$H$25</f>
        <v xml:space="preserve">Kalkidan Haile Berhe </v>
      </c>
      <c r="C367" s="235"/>
      <c r="D367" s="235"/>
      <c r="E367" s="168">
        <v>51</v>
      </c>
      <c r="F367" s="338" t="str">
        <f>IF(E367&gt;100,"SKURRR~!!", IF(A367&gt;GI!$M$2," ", IF($D$340="-", " ", IF(ISBLANK(E367),"FALSE",""))))</f>
        <v/>
      </c>
      <c r="G367" s="339"/>
      <c r="H367"/>
      <c r="I367" s="156">
        <v>24</v>
      </c>
      <c r="J367" s="157" t="str">
        <f>GI!$H$25</f>
        <v xml:space="preserve">Kalkidan Haile Berhe </v>
      </c>
      <c r="K367" s="235"/>
      <c r="L367" s="235"/>
      <c r="M367" s="168"/>
      <c r="N367" s="338" t="str">
        <f>IF(M367&gt;100,"SKURRR~!!", IF(I367&gt;GI!$M$2," ", IF($L$340="-", " ", IF(ISBLANK(M367),"FALSE",""))))</f>
        <v>FALSE</v>
      </c>
      <c r="O367" s="339"/>
      <c r="P367"/>
      <c r="Q367"/>
      <c r="R367" s="131">
        <f t="shared" si="145"/>
        <v>51</v>
      </c>
      <c r="S367" s="125">
        <f t="shared" si="146"/>
        <v>0</v>
      </c>
      <c r="T367" s="126">
        <f t="shared" si="147"/>
        <v>25.5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</row>
    <row r="368" spans="1:114" s="12" customFormat="1" ht="38.25" customHeight="1">
      <c r="A368" s="154">
        <v>25</v>
      </c>
      <c r="B368" s="155" t="str">
        <f>GI!$H$26</f>
        <v xml:space="preserve">Kidus Tadesse Yewegalet </v>
      </c>
      <c r="C368" s="235"/>
      <c r="D368" s="235"/>
      <c r="E368" s="168">
        <v>72</v>
      </c>
      <c r="F368" s="338" t="str">
        <f>IF(E368&gt;100,"SKURRR~!!", IF(A368&gt;GI!$M$2," ", IF($D$340="-", " ", IF(ISBLANK(E368),"FALSE",""))))</f>
        <v/>
      </c>
      <c r="G368" s="339"/>
      <c r="H368"/>
      <c r="I368" s="154">
        <v>25</v>
      </c>
      <c r="J368" s="155" t="str">
        <f>GI!$H$26</f>
        <v xml:space="preserve">Kidus Tadesse Yewegalet </v>
      </c>
      <c r="K368" s="235"/>
      <c r="L368" s="235"/>
      <c r="M368" s="168"/>
      <c r="N368" s="338" t="str">
        <f>IF(M368&gt;100,"SKURRR~!!", IF(I368&gt;GI!$M$2," ", IF($L$340="-", " ", IF(ISBLANK(M368),"FALSE",""))))</f>
        <v>FALSE</v>
      </c>
      <c r="O368" s="339"/>
      <c r="P368"/>
      <c r="Q368"/>
      <c r="R368" s="131">
        <f t="shared" si="145"/>
        <v>72</v>
      </c>
      <c r="S368" s="125">
        <f t="shared" si="146"/>
        <v>0</v>
      </c>
      <c r="T368" s="126">
        <f t="shared" si="147"/>
        <v>36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</row>
    <row r="369" spans="1:114" s="12" customFormat="1" ht="38.25" customHeight="1">
      <c r="A369" s="156">
        <v>26</v>
      </c>
      <c r="B369" s="157" t="str">
        <f>GI!$H$27</f>
        <v xml:space="preserve">Lidiya Mulu Gebreegzabher </v>
      </c>
      <c r="C369" s="235"/>
      <c r="D369" s="235"/>
      <c r="E369" s="168">
        <v>61</v>
      </c>
      <c r="F369" s="338" t="str">
        <f>IF(E369&gt;100,"SKURRR~!!", IF(A369&gt;GI!$M$2," ", IF($D$340="-", " ", IF(ISBLANK(E369),"FALSE",""))))</f>
        <v/>
      </c>
      <c r="G369" s="339"/>
      <c r="H369"/>
      <c r="I369" s="156">
        <v>26</v>
      </c>
      <c r="J369" s="157" t="str">
        <f>GI!$H$27</f>
        <v xml:space="preserve">Lidiya Mulu Gebreegzabher </v>
      </c>
      <c r="K369" s="235"/>
      <c r="L369" s="235"/>
      <c r="M369" s="168"/>
      <c r="N369" s="338" t="str">
        <f>IF(M369&gt;100,"SKURRR~!!", IF(I369&gt;GI!$M$2," ", IF($L$340="-", " ", IF(ISBLANK(M369),"FALSE",""))))</f>
        <v>FALSE</v>
      </c>
      <c r="O369" s="339"/>
      <c r="P369"/>
      <c r="Q369"/>
      <c r="R369" s="131">
        <f t="shared" si="145"/>
        <v>61</v>
      </c>
      <c r="S369" s="125">
        <f t="shared" si="146"/>
        <v>0</v>
      </c>
      <c r="T369" s="126">
        <f t="shared" si="147"/>
        <v>30.5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</row>
    <row r="370" spans="1:114" s="12" customFormat="1" ht="38.25" customHeight="1">
      <c r="A370" s="154">
        <v>27</v>
      </c>
      <c r="B370" s="155" t="str">
        <f>GI!$H$28</f>
        <v xml:space="preserve">Menkem Solomon Yihdego </v>
      </c>
      <c r="C370" s="235"/>
      <c r="D370" s="235"/>
      <c r="E370" s="168">
        <v>71</v>
      </c>
      <c r="F370" s="338" t="str">
        <f>IF(E370&gt;100,"SKURRR~!!", IF(A370&gt;GI!$M$2," ", IF($D$340="-", " ", IF(ISBLANK(E370),"FALSE",""))))</f>
        <v/>
      </c>
      <c r="G370" s="339"/>
      <c r="H370"/>
      <c r="I370" s="154">
        <v>27</v>
      </c>
      <c r="J370" s="155" t="str">
        <f>GI!$H$28</f>
        <v xml:space="preserve">Menkem Solomon Yihdego </v>
      </c>
      <c r="K370" s="235"/>
      <c r="L370" s="235"/>
      <c r="M370" s="168"/>
      <c r="N370" s="338" t="str">
        <f>IF(M370&gt;100,"SKURRR~!!", IF(I370&gt;GI!$M$2," ", IF($L$340="-", " ", IF(ISBLANK(M370),"FALSE",""))))</f>
        <v>FALSE</v>
      </c>
      <c r="O370" s="339"/>
      <c r="P370"/>
      <c r="Q370"/>
      <c r="R370" s="131">
        <f t="shared" si="145"/>
        <v>71</v>
      </c>
      <c r="S370" s="125">
        <f t="shared" si="146"/>
        <v>0</v>
      </c>
      <c r="T370" s="126">
        <f t="shared" si="147"/>
        <v>35.5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</row>
    <row r="371" spans="1:114" s="12" customFormat="1" ht="38.25" customHeight="1">
      <c r="A371" s="156">
        <v>28</v>
      </c>
      <c r="B371" s="157" t="str">
        <f>GI!$H$29</f>
        <v xml:space="preserve">Mewael Semere Tewelde </v>
      </c>
      <c r="C371" s="235"/>
      <c r="D371" s="235"/>
      <c r="E371" s="168">
        <v>71</v>
      </c>
      <c r="F371" s="338" t="str">
        <f>IF(E371&gt;100,"SKURRR~!!", IF(A371&gt;GI!$M$2," ", IF($D$340="-", " ", IF(ISBLANK(E371),"FALSE",""))))</f>
        <v/>
      </c>
      <c r="G371" s="339"/>
      <c r="H371"/>
      <c r="I371" s="156">
        <v>28</v>
      </c>
      <c r="J371" s="157" t="str">
        <f>GI!$H$29</f>
        <v xml:space="preserve">Mewael Semere Tewelde </v>
      </c>
      <c r="K371" s="235"/>
      <c r="L371" s="235"/>
      <c r="M371" s="168"/>
      <c r="N371" s="338" t="str">
        <f>IF(M371&gt;100,"SKURRR~!!", IF(I371&gt;GI!$M$2," ", IF($L$340="-", " ", IF(ISBLANK(M371),"FALSE",""))))</f>
        <v>FALSE</v>
      </c>
      <c r="O371" s="339"/>
      <c r="P371"/>
      <c r="Q371"/>
      <c r="R371" s="131">
        <f t="shared" si="145"/>
        <v>71</v>
      </c>
      <c r="S371" s="125">
        <f t="shared" si="146"/>
        <v>0</v>
      </c>
      <c r="T371" s="126">
        <f t="shared" si="147"/>
        <v>35.5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</row>
    <row r="372" spans="1:114" s="12" customFormat="1" ht="38.25" customHeight="1">
      <c r="A372" s="154">
        <v>29</v>
      </c>
      <c r="B372" s="155" t="str">
        <f>GI!$H$30</f>
        <v xml:space="preserve">Mikiyas Engida Mesfin </v>
      </c>
      <c r="C372" s="235"/>
      <c r="D372" s="235"/>
      <c r="E372" s="168">
        <v>69</v>
      </c>
      <c r="F372" s="338" t="str">
        <f>IF(E372&gt;100,"SKURRR~!!", IF(A372&gt;GI!$M$2," ", IF($D$340="-", " ", IF(ISBLANK(E372),"FALSE",""))))</f>
        <v/>
      </c>
      <c r="G372" s="339"/>
      <c r="H372"/>
      <c r="I372" s="154">
        <v>29</v>
      </c>
      <c r="J372" s="155" t="str">
        <f>GI!$H$30</f>
        <v xml:space="preserve">Mikiyas Engida Mesfin </v>
      </c>
      <c r="K372" s="235"/>
      <c r="L372" s="235"/>
      <c r="M372" s="168"/>
      <c r="N372" s="338" t="str">
        <f>IF(M372&gt;100,"SKURRR~!!", IF(I372&gt;GI!$M$2," ", IF($L$340="-", " ", IF(ISBLANK(M372),"FALSE",""))))</f>
        <v>FALSE</v>
      </c>
      <c r="O372" s="339"/>
      <c r="P372"/>
      <c r="Q372"/>
      <c r="R372" s="131">
        <f t="shared" si="145"/>
        <v>69</v>
      </c>
      <c r="S372" s="125">
        <f t="shared" si="146"/>
        <v>0</v>
      </c>
      <c r="T372" s="126">
        <f t="shared" si="147"/>
        <v>34.5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</row>
    <row r="373" spans="1:114" s="12" customFormat="1" ht="38.25" customHeight="1">
      <c r="A373" s="156">
        <v>30</v>
      </c>
      <c r="B373" s="157" t="str">
        <f>GI!$H$31</f>
        <v xml:space="preserve">Nahom Gobezay Beyene </v>
      </c>
      <c r="C373" s="235"/>
      <c r="D373" s="235"/>
      <c r="E373" s="168">
        <v>96</v>
      </c>
      <c r="F373" s="338" t="str">
        <f>IF(E373&gt;100,"SKURRR~!!", IF(A373&gt;GI!$M$2," ", IF($D$340="-", " ", IF(ISBLANK(E373),"FALSE",""))))</f>
        <v/>
      </c>
      <c r="G373" s="339"/>
      <c r="H373"/>
      <c r="I373" s="156">
        <v>30</v>
      </c>
      <c r="J373" s="157" t="str">
        <f>GI!$H$31</f>
        <v xml:space="preserve">Nahom Gobezay Beyene </v>
      </c>
      <c r="K373" s="235"/>
      <c r="L373" s="235"/>
      <c r="M373" s="168"/>
      <c r="N373" s="338" t="str">
        <f>IF(M373&gt;100,"SKURRR~!!", IF(I373&gt;GI!$M$2," ", IF($L$340="-", " ", IF(ISBLANK(M373),"FALSE",""))))</f>
        <v>FALSE</v>
      </c>
      <c r="O373" s="339"/>
      <c r="P373"/>
      <c r="Q373"/>
      <c r="R373" s="131">
        <f t="shared" si="145"/>
        <v>96</v>
      </c>
      <c r="S373" s="125">
        <f t="shared" si="146"/>
        <v>0</v>
      </c>
      <c r="T373" s="126">
        <f t="shared" si="147"/>
        <v>48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</row>
    <row r="374" spans="1:114" s="12" customFormat="1" ht="38.25" customHeight="1">
      <c r="A374" s="154">
        <v>31</v>
      </c>
      <c r="B374" s="155" t="str">
        <f>GI!$H$32</f>
        <v xml:space="preserve">Nebyu Dawit Tadesse </v>
      </c>
      <c r="C374" s="235"/>
      <c r="D374" s="235"/>
      <c r="E374" s="168">
        <v>84</v>
      </c>
      <c r="F374" s="338" t="str">
        <f>IF(E374&gt;100,"SKURRR~!!", IF(A374&gt;GI!$M$2," ", IF($D$340="-", " ", IF(ISBLANK(E374),"FALSE",""))))</f>
        <v/>
      </c>
      <c r="G374" s="339"/>
      <c r="H374"/>
      <c r="I374" s="154">
        <v>31</v>
      </c>
      <c r="J374" s="155" t="str">
        <f>GI!$H$32</f>
        <v xml:space="preserve">Nebyu Dawit Tadesse </v>
      </c>
      <c r="K374" s="235"/>
      <c r="L374" s="235"/>
      <c r="M374" s="168"/>
      <c r="N374" s="338" t="str">
        <f>IF(M374&gt;100,"SKURRR~!!", IF(I374&gt;GI!$M$2," ", IF($L$340="-", " ", IF(ISBLANK(M374),"FALSE",""))))</f>
        <v>FALSE</v>
      </c>
      <c r="O374" s="339"/>
      <c r="P374"/>
      <c r="Q374"/>
      <c r="R374" s="131">
        <f t="shared" si="145"/>
        <v>84</v>
      </c>
      <c r="S374" s="125">
        <f t="shared" si="146"/>
        <v>0</v>
      </c>
      <c r="T374" s="126">
        <f t="shared" si="147"/>
        <v>42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</row>
    <row r="375" spans="1:114" s="13" customFormat="1" ht="38.25" customHeight="1">
      <c r="A375" s="156">
        <v>32</v>
      </c>
      <c r="B375" s="157" t="str">
        <f>GI!$H$33</f>
        <v xml:space="preserve">Rahwa Luel Birhane </v>
      </c>
      <c r="C375" s="235"/>
      <c r="D375" s="235"/>
      <c r="E375" s="168">
        <v>94</v>
      </c>
      <c r="F375" s="338" t="str">
        <f>IF(E375&gt;100,"SKURRR~!!", IF(A375&gt;GI!$M$2," ", IF($D$340="-", " ", IF(ISBLANK(E375),"FALSE",""))))</f>
        <v/>
      </c>
      <c r="G375" s="339"/>
      <c r="H375"/>
      <c r="I375" s="156">
        <v>32</v>
      </c>
      <c r="J375" s="157" t="str">
        <f>GI!$H$33</f>
        <v xml:space="preserve">Rahwa Luel Birhane </v>
      </c>
      <c r="K375" s="235"/>
      <c r="L375" s="235"/>
      <c r="M375" s="168"/>
      <c r="N375" s="338" t="str">
        <f>IF(M375&gt;100,"SKURRR~!!", IF(I375&gt;GI!$M$2," ", IF($L$340="-", " ", IF(ISBLANK(M375),"FALSE",""))))</f>
        <v>FALSE</v>
      </c>
      <c r="O375" s="339"/>
      <c r="P375"/>
      <c r="Q375"/>
      <c r="R375" s="131">
        <f t="shared" si="145"/>
        <v>94</v>
      </c>
      <c r="S375" s="125">
        <f t="shared" si="146"/>
        <v>0</v>
      </c>
      <c r="T375" s="126">
        <f t="shared" si="147"/>
        <v>47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</row>
    <row r="376" spans="1:114" s="13" customFormat="1" ht="38.25" customHeight="1">
      <c r="A376" s="154">
        <v>33</v>
      </c>
      <c r="B376" s="155" t="str">
        <f>GI!$H$34</f>
        <v xml:space="preserve">Raniya Jemal Gidey </v>
      </c>
      <c r="C376" s="235"/>
      <c r="D376" s="235"/>
      <c r="E376" s="168">
        <v>66</v>
      </c>
      <c r="F376" s="338" t="str">
        <f>IF(E376&gt;100,"SKURRR~!!", IF(A376&gt;GI!$M$2," ", IF($D$340="-", " ", IF(ISBLANK(E376),"FALSE",""))))</f>
        <v/>
      </c>
      <c r="G376" s="339"/>
      <c r="H376"/>
      <c r="I376" s="154">
        <v>33</v>
      </c>
      <c r="J376" s="155" t="str">
        <f>GI!$H$34</f>
        <v xml:space="preserve">Raniya Jemal Gidey </v>
      </c>
      <c r="K376" s="235"/>
      <c r="L376" s="235"/>
      <c r="M376" s="168"/>
      <c r="N376" s="338" t="str">
        <f>IF(M376&gt;100,"SKURRR~!!", IF(I376&gt;GI!$M$2," ", IF($L$340="-", " ", IF(ISBLANK(M376),"FALSE",""))))</f>
        <v>FALSE</v>
      </c>
      <c r="O376" s="339"/>
      <c r="P376"/>
      <c r="Q376"/>
      <c r="R376" s="131">
        <f t="shared" ref="R376:R398" si="148">E376</f>
        <v>66</v>
      </c>
      <c r="S376" s="125">
        <f t="shared" ref="S376:S398" si="149">M376</f>
        <v>0</v>
      </c>
      <c r="T376" s="126">
        <f t="shared" si="147"/>
        <v>33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</row>
    <row r="377" spans="1:114" s="13" customFormat="1" ht="38.25" customHeight="1">
      <c r="A377" s="156">
        <v>34</v>
      </c>
      <c r="B377" s="157" t="str">
        <f>GI!$H$35</f>
        <v xml:space="preserve">Samrawit Weldeslassie Kidane </v>
      </c>
      <c r="C377" s="235"/>
      <c r="D377" s="235"/>
      <c r="E377" s="168">
        <v>75</v>
      </c>
      <c r="F377" s="338" t="str">
        <f>IF(E377&gt;100,"SKURRR~!!", IF(A377&gt;GI!$M$2," ", IF($D$340="-", " ", IF(ISBLANK(E377),"FALSE",""))))</f>
        <v/>
      </c>
      <c r="G377" s="339"/>
      <c r="H377"/>
      <c r="I377" s="156">
        <v>34</v>
      </c>
      <c r="J377" s="157" t="str">
        <f>GI!$H$35</f>
        <v xml:space="preserve">Samrawit Weldeslassie Kidane </v>
      </c>
      <c r="K377" s="235"/>
      <c r="L377" s="235"/>
      <c r="M377" s="168"/>
      <c r="N377" s="338" t="str">
        <f>IF(M377&gt;100,"SKURRR~!!", IF(I377&gt;GI!$M$2," ", IF($L$340="-", " ", IF(ISBLANK(M377),"FALSE",""))))</f>
        <v>FALSE</v>
      </c>
      <c r="O377" s="339"/>
      <c r="P377"/>
      <c r="Q377"/>
      <c r="R377" s="131">
        <f t="shared" si="148"/>
        <v>75</v>
      </c>
      <c r="S377" s="125">
        <f t="shared" si="149"/>
        <v>0</v>
      </c>
      <c r="T377" s="126">
        <f t="shared" si="147"/>
        <v>37.5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</row>
    <row r="378" spans="1:114" s="13" customFormat="1" ht="38.25" customHeight="1">
      <c r="A378" s="154">
        <v>35</v>
      </c>
      <c r="B378" s="155" t="str">
        <f>GI!$H$36</f>
        <v xml:space="preserve">Samson Tekle Belay </v>
      </c>
      <c r="C378" s="235"/>
      <c r="D378" s="235"/>
      <c r="E378" s="168">
        <v>71</v>
      </c>
      <c r="F378" s="338" t="str">
        <f>IF(E378&gt;100,"SKURRR~!!", IF(A378&gt;GI!$M$2," ", IF($D$340="-", " ", IF(ISBLANK(E378),"FALSE",""))))</f>
        <v/>
      </c>
      <c r="G378" s="339"/>
      <c r="H378"/>
      <c r="I378" s="154">
        <v>35</v>
      </c>
      <c r="J378" s="155" t="str">
        <f>GI!$H$36</f>
        <v xml:space="preserve">Samson Tekle Belay </v>
      </c>
      <c r="K378" s="235"/>
      <c r="L378" s="235"/>
      <c r="M378" s="168"/>
      <c r="N378" s="338" t="str">
        <f>IF(M378&gt;100,"SKURRR~!!", IF(I378&gt;GI!$M$2," ", IF($L$340="-", " ", IF(ISBLANK(M378),"FALSE",""))))</f>
        <v>FALSE</v>
      </c>
      <c r="O378" s="339"/>
      <c r="P378"/>
      <c r="Q378"/>
      <c r="R378" s="131">
        <f t="shared" si="148"/>
        <v>71</v>
      </c>
      <c r="S378" s="125">
        <f t="shared" si="149"/>
        <v>0</v>
      </c>
      <c r="T378" s="126">
        <f t="shared" si="147"/>
        <v>35.5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</row>
    <row r="379" spans="1:114" s="13" customFormat="1" ht="38.25" customHeight="1">
      <c r="A379" s="156">
        <v>36</v>
      </c>
      <c r="B379" s="157" t="str">
        <f>GI!$H$37</f>
        <v xml:space="preserve">Sinados Solomon Kiflehadera </v>
      </c>
      <c r="C379" s="235"/>
      <c r="D379" s="235"/>
      <c r="E379" s="168">
        <v>68</v>
      </c>
      <c r="F379" s="338" t="str">
        <f>IF(E379&gt;100,"SKURRR~!!", IF(A379&gt;GI!$M$2," ", IF($D$340="-", " ", IF(ISBLANK(E379),"FALSE",""))))</f>
        <v/>
      </c>
      <c r="G379" s="339"/>
      <c r="H379"/>
      <c r="I379" s="156">
        <v>36</v>
      </c>
      <c r="J379" s="157" t="str">
        <f>GI!$H$37</f>
        <v xml:space="preserve">Sinados Solomon Kiflehadera </v>
      </c>
      <c r="K379" s="235"/>
      <c r="L379" s="235"/>
      <c r="M379" s="168"/>
      <c r="N379" s="338" t="str">
        <f>IF(M379&gt;100,"SKURRR~!!", IF(I379&gt;GI!$M$2," ", IF($L$340="-", " ", IF(ISBLANK(M379),"FALSE",""))))</f>
        <v>FALSE</v>
      </c>
      <c r="O379" s="339"/>
      <c r="P379"/>
      <c r="Q379"/>
      <c r="R379" s="131">
        <f t="shared" si="148"/>
        <v>68</v>
      </c>
      <c r="S379" s="125">
        <f t="shared" si="149"/>
        <v>0</v>
      </c>
      <c r="T379" s="126">
        <f t="shared" si="147"/>
        <v>34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</row>
    <row r="380" spans="1:114" s="13" customFormat="1" ht="38.25" customHeight="1">
      <c r="A380" s="154">
        <v>37</v>
      </c>
      <c r="B380" s="155" t="str">
        <f>GI!$H$38</f>
        <v xml:space="preserve">Yeabsira Rezene Gebrecherkos </v>
      </c>
      <c r="C380" s="235"/>
      <c r="D380" s="235"/>
      <c r="E380" s="168">
        <v>68</v>
      </c>
      <c r="F380" s="338" t="str">
        <f>IF(E380&gt;100,"SKURRR~!!", IF(A380&gt;GI!$M$2," ", IF($D$340="-", " ", IF(ISBLANK(E380),"FALSE",""))))</f>
        <v/>
      </c>
      <c r="G380" s="339"/>
      <c r="H380"/>
      <c r="I380" s="154">
        <v>37</v>
      </c>
      <c r="J380" s="155" t="str">
        <f>GI!$H$38</f>
        <v xml:space="preserve">Yeabsira Rezene Gebrecherkos </v>
      </c>
      <c r="K380" s="235"/>
      <c r="L380" s="235"/>
      <c r="M380" s="168"/>
      <c r="N380" s="338" t="str">
        <f>IF(M380&gt;100,"SKURRR~!!", IF(I380&gt;GI!$M$2," ", IF($L$340="-", " ", IF(ISBLANK(M380),"FALSE",""))))</f>
        <v>FALSE</v>
      </c>
      <c r="O380" s="339"/>
      <c r="P380"/>
      <c r="Q380"/>
      <c r="R380" s="131">
        <f t="shared" si="148"/>
        <v>68</v>
      </c>
      <c r="S380" s="125">
        <f t="shared" si="149"/>
        <v>0</v>
      </c>
      <c r="T380" s="126">
        <f t="shared" si="147"/>
        <v>34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</row>
    <row r="381" spans="1:114" s="13" customFormat="1" ht="38.25" customHeight="1">
      <c r="A381" s="156">
        <v>38</v>
      </c>
      <c r="B381" s="157" t="str">
        <f>GI!$H$39</f>
        <v xml:space="preserve">Yohannes Gebregergis Weldegebriel </v>
      </c>
      <c r="C381" s="235"/>
      <c r="D381" s="235"/>
      <c r="E381" s="168">
        <v>65</v>
      </c>
      <c r="F381" s="338" t="str">
        <f>IF(E381&gt;100,"SKURRR~!!", IF(A381&gt;GI!$M$2," ", IF($D$340="-", " ", IF(ISBLANK(E381),"FALSE",""))))</f>
        <v/>
      </c>
      <c r="G381" s="339"/>
      <c r="H381"/>
      <c r="I381" s="156">
        <v>38</v>
      </c>
      <c r="J381" s="157" t="str">
        <f>GI!$H$39</f>
        <v xml:space="preserve">Yohannes Gebregergis Weldegebriel </v>
      </c>
      <c r="K381" s="235"/>
      <c r="L381" s="235"/>
      <c r="M381" s="168"/>
      <c r="N381" s="338" t="str">
        <f>IF(M381&gt;100,"SKURRR~!!", IF(I381&gt;GI!$M$2," ", IF($L$340="-", " ", IF(ISBLANK(M381),"FALSE",""))))</f>
        <v>FALSE</v>
      </c>
      <c r="O381" s="339"/>
      <c r="P381"/>
      <c r="Q381"/>
      <c r="R381" s="131">
        <f t="shared" si="148"/>
        <v>65</v>
      </c>
      <c r="S381" s="125">
        <f t="shared" si="149"/>
        <v>0</v>
      </c>
      <c r="T381" s="126">
        <f t="shared" si="147"/>
        <v>32.5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</row>
    <row r="382" spans="1:114" s="13" customFormat="1" ht="38.25" customHeight="1">
      <c r="A382" s="154">
        <v>39</v>
      </c>
      <c r="B382" s="155" t="str">
        <f>GI!$H$40</f>
        <v xml:space="preserve">Yohanns Gebremedhin Aregawi </v>
      </c>
      <c r="C382" s="235"/>
      <c r="D382" s="235"/>
      <c r="E382" s="168">
        <v>72</v>
      </c>
      <c r="F382" s="338" t="str">
        <f>IF(E382&gt;100,"SKURRR~!!", IF(A382&gt;GI!$M$2," ", IF($D$340="-", " ", IF(ISBLANK(E382),"FALSE",""))))</f>
        <v/>
      </c>
      <c r="G382" s="339"/>
      <c r="H382"/>
      <c r="I382" s="154">
        <v>39</v>
      </c>
      <c r="J382" s="155" t="str">
        <f>GI!$H$40</f>
        <v xml:space="preserve">Yohanns Gebremedhin Aregawi </v>
      </c>
      <c r="K382" s="235"/>
      <c r="L382" s="235"/>
      <c r="M382" s="168"/>
      <c r="N382" s="338" t="str">
        <f>IF(M382&gt;100,"SKURRR~!!", IF(I382&gt;GI!$M$2," ", IF($L$340="-", " ", IF(ISBLANK(M382),"FALSE",""))))</f>
        <v>FALSE</v>
      </c>
      <c r="O382" s="339"/>
      <c r="P382"/>
      <c r="Q382"/>
      <c r="R382" s="131">
        <f t="shared" si="148"/>
        <v>72</v>
      </c>
      <c r="S382" s="125">
        <f t="shared" si="149"/>
        <v>0</v>
      </c>
      <c r="T382" s="126">
        <f t="shared" si="147"/>
        <v>36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</row>
    <row r="383" spans="1:114" s="13" customFormat="1" ht="38.25" customHeight="1">
      <c r="A383" s="156">
        <v>40</v>
      </c>
      <c r="B383" s="157" t="str">
        <f>GI!$H$41</f>
        <v xml:space="preserve">Yonatan Mulu Araya </v>
      </c>
      <c r="C383" s="235"/>
      <c r="D383" s="235"/>
      <c r="E383" s="168">
        <v>65</v>
      </c>
      <c r="F383" s="338" t="str">
        <f>IF(E383&gt;100,"SKURRR~!!", IF(A383&gt;GI!$M$2," ", IF($D$340="-", " ", IF(ISBLANK(E383),"FALSE",""))))</f>
        <v/>
      </c>
      <c r="G383" s="339"/>
      <c r="H383"/>
      <c r="I383" s="156">
        <v>40</v>
      </c>
      <c r="J383" s="157" t="str">
        <f>GI!$H$41</f>
        <v xml:space="preserve">Yonatan Mulu Araya </v>
      </c>
      <c r="K383" s="235"/>
      <c r="L383" s="235"/>
      <c r="M383" s="168"/>
      <c r="N383" s="338" t="str">
        <f>IF(M383&gt;100,"SKURRR~!!", IF(I383&gt;GI!$M$2," ", IF($L$340="-", " ", IF(ISBLANK(M383),"FALSE",""))))</f>
        <v>FALSE</v>
      </c>
      <c r="O383" s="339"/>
      <c r="P383"/>
      <c r="Q383"/>
      <c r="R383" s="131">
        <f t="shared" si="148"/>
        <v>65</v>
      </c>
      <c r="S383" s="125">
        <f t="shared" si="149"/>
        <v>0</v>
      </c>
      <c r="T383" s="126">
        <f t="shared" si="147"/>
        <v>32.5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</row>
    <row r="384" spans="1:114" s="13" customFormat="1" ht="38.25" customHeight="1">
      <c r="A384" s="154">
        <v>41</v>
      </c>
      <c r="B384" s="155" t="str">
        <f>GI!$H$42</f>
        <v xml:space="preserve">Yordanos Weldeslassie Kidane </v>
      </c>
      <c r="C384" s="235"/>
      <c r="D384" s="235"/>
      <c r="E384" s="168">
        <v>69</v>
      </c>
      <c r="F384" s="338" t="str">
        <f>IF(E384&gt;100,"SKURRR~!!", IF(A384&gt;GI!$M$2," ", IF($D$340="-", " ", IF(ISBLANK(E384),"FALSE",""))))</f>
        <v/>
      </c>
      <c r="G384" s="339"/>
      <c r="H384"/>
      <c r="I384" s="154">
        <v>41</v>
      </c>
      <c r="J384" s="155" t="str">
        <f>GI!$H$42</f>
        <v xml:space="preserve">Yordanos Weldeslassie Kidane </v>
      </c>
      <c r="K384" s="235"/>
      <c r="L384" s="235"/>
      <c r="M384" s="168"/>
      <c r="N384" s="338" t="str">
        <f>IF(M384&gt;100,"SKURRR~!!", IF(I384&gt;GI!$M$2," ", IF($L$340="-", " ", IF(ISBLANK(M384),"FALSE",""))))</f>
        <v>FALSE</v>
      </c>
      <c r="O384" s="339"/>
      <c r="P384"/>
      <c r="Q384"/>
      <c r="R384" s="131">
        <f t="shared" si="148"/>
        <v>69</v>
      </c>
      <c r="S384" s="125">
        <f t="shared" si="149"/>
        <v>0</v>
      </c>
      <c r="T384" s="126">
        <f t="shared" si="147"/>
        <v>34.5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</row>
    <row r="385" spans="1:114" s="13" customFormat="1" ht="38.25" customHeight="1">
      <c r="A385" s="156">
        <v>42</v>
      </c>
      <c r="B385" s="157" t="str">
        <f>GI!$H$43</f>
        <v xml:space="preserve">Yosef Mesfin Hailemicheal </v>
      </c>
      <c r="C385" s="235"/>
      <c r="D385" s="235"/>
      <c r="E385" s="168">
        <v>61</v>
      </c>
      <c r="F385" s="338" t="str">
        <f>IF(E385&gt;100,"SKURRR~!!", IF(A385&gt;GI!$M$2," ", IF($D$340="-", " ", IF(ISBLANK(E385),"FALSE",""))))</f>
        <v/>
      </c>
      <c r="G385" s="339"/>
      <c r="H385"/>
      <c r="I385" s="156">
        <v>42</v>
      </c>
      <c r="J385" s="157" t="str">
        <f>GI!$H$43</f>
        <v xml:space="preserve">Yosef Mesfin Hailemicheal </v>
      </c>
      <c r="K385" s="235"/>
      <c r="L385" s="235"/>
      <c r="M385" s="168"/>
      <c r="N385" s="338" t="str">
        <f>IF(M385&gt;100,"SKURRR~!!", IF(I385&gt;GI!$M$2," ", IF($L$340="-", " ", IF(ISBLANK(M385),"FALSE",""))))</f>
        <v>FALSE</v>
      </c>
      <c r="O385" s="339"/>
      <c r="P385"/>
      <c r="Q385"/>
      <c r="R385" s="131">
        <f t="shared" si="148"/>
        <v>61</v>
      </c>
      <c r="S385" s="125">
        <f t="shared" si="149"/>
        <v>0</v>
      </c>
      <c r="T385" s="126">
        <f t="shared" si="147"/>
        <v>30.5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</row>
    <row r="386" spans="1:114" s="13" customFormat="1" ht="38.25" customHeight="1">
      <c r="A386" s="154">
        <v>43</v>
      </c>
      <c r="B386" s="155" t="str">
        <f>GI!$H$44</f>
        <v xml:space="preserve">Yudana Dawit Tsegay </v>
      </c>
      <c r="C386" s="235"/>
      <c r="D386" s="235"/>
      <c r="E386" s="169">
        <v>72</v>
      </c>
      <c r="F386" s="338" t="str">
        <f>IF(E386&gt;100,"SKURRR~!!", IF(A386&gt;GI!$M$2," ", IF($D$340="-", " ", IF(ISBLANK(E386),"FALSE",""))))</f>
        <v/>
      </c>
      <c r="G386" s="339"/>
      <c r="H386"/>
      <c r="I386" s="154">
        <v>43</v>
      </c>
      <c r="J386" s="155" t="str">
        <f>GI!$H$44</f>
        <v xml:space="preserve">Yudana Dawit Tsegay </v>
      </c>
      <c r="K386" s="235"/>
      <c r="L386" s="235"/>
      <c r="M386" s="169"/>
      <c r="N386" s="338" t="str">
        <f>IF(M386&gt;100,"SKURRR~!!", IF(I386&gt;GI!$M$2," ", IF($L$340="-", " ", IF(ISBLANK(M386),"FALSE",""))))</f>
        <v>FALSE</v>
      </c>
      <c r="O386" s="339"/>
      <c r="P386"/>
      <c r="Q386"/>
      <c r="R386" s="131">
        <f t="shared" si="148"/>
        <v>72</v>
      </c>
      <c r="S386" s="125">
        <f t="shared" si="149"/>
        <v>0</v>
      </c>
      <c r="T386" s="126">
        <f t="shared" si="147"/>
        <v>36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</row>
    <row r="387" spans="1:114" s="13" customFormat="1" ht="38.25" customHeight="1">
      <c r="A387" s="156">
        <v>44</v>
      </c>
      <c r="B387" s="157">
        <f>GI!$H$45</f>
        <v>0</v>
      </c>
      <c r="C387" s="235"/>
      <c r="D387" s="235"/>
      <c r="E387" s="170"/>
      <c r="F387" s="338" t="str">
        <f>IF(E387&gt;100,"SKURRR~!!", IF(A387&gt;GI!$M$2," ", IF($D$340="-", " ", IF(ISBLANK(E387),"FALSE",""))))</f>
        <v xml:space="preserve"> </v>
      </c>
      <c r="G387" s="339"/>
      <c r="H387"/>
      <c r="I387" s="156">
        <v>44</v>
      </c>
      <c r="J387" s="157">
        <f>GI!$H$45</f>
        <v>0</v>
      </c>
      <c r="K387" s="235"/>
      <c r="L387" s="235"/>
      <c r="M387" s="170"/>
      <c r="N387" s="338" t="str">
        <f>IF(M387&gt;100,"SKURRR~!!", IF(I387&gt;GI!$M$2," ", IF($L$340="-", " ", IF(ISBLANK(M387),"FALSE",""))))</f>
        <v xml:space="preserve"> </v>
      </c>
      <c r="O387" s="339"/>
      <c r="P387"/>
      <c r="Q387"/>
      <c r="R387" s="131">
        <f t="shared" si="148"/>
        <v>0</v>
      </c>
      <c r="S387" s="125">
        <f t="shared" si="149"/>
        <v>0</v>
      </c>
      <c r="T387" s="126">
        <f t="shared" si="147"/>
        <v>0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</row>
    <row r="388" spans="1:114" s="13" customFormat="1" ht="38.25" customHeight="1">
      <c r="A388" s="154">
        <v>45</v>
      </c>
      <c r="B388" s="155">
        <f>GI!$H$46</f>
        <v>0</v>
      </c>
      <c r="C388" s="235"/>
      <c r="D388" s="235"/>
      <c r="E388" s="170"/>
      <c r="F388" s="338" t="str">
        <f>IF(E388&gt;100,"SKURRR~!!", IF(A388&gt;GI!$M$2," ", IF($D$340="-", " ", IF(ISBLANK(E388),"FALSE",""))))</f>
        <v xml:space="preserve"> </v>
      </c>
      <c r="G388" s="339"/>
      <c r="H388"/>
      <c r="I388" s="154">
        <v>45</v>
      </c>
      <c r="J388" s="155">
        <f>GI!$H$46</f>
        <v>0</v>
      </c>
      <c r="K388" s="235"/>
      <c r="L388" s="235"/>
      <c r="M388" s="170"/>
      <c r="N388" s="338" t="str">
        <f>IF(M388&gt;100,"SKURRR~!!", IF(I388&gt;GI!$M$2," ", IF($L$340="-", " ", IF(ISBLANK(M388),"FALSE",""))))</f>
        <v xml:space="preserve"> </v>
      </c>
      <c r="O388" s="339"/>
      <c r="P388"/>
      <c r="Q388"/>
      <c r="R388" s="131">
        <f t="shared" si="148"/>
        <v>0</v>
      </c>
      <c r="S388" s="125">
        <f t="shared" si="149"/>
        <v>0</v>
      </c>
      <c r="T388" s="126">
        <f t="shared" si="147"/>
        <v>0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</row>
    <row r="389" spans="1:114" s="11" customFormat="1" ht="38.25" customHeight="1">
      <c r="A389" s="156">
        <v>46</v>
      </c>
      <c r="B389" s="157">
        <f>GI!$H$47</f>
        <v>0</v>
      </c>
      <c r="C389" s="235"/>
      <c r="D389" s="235"/>
      <c r="E389" s="168"/>
      <c r="F389" s="338" t="str">
        <f>IF(E389&gt;100,"SKURRR~!!", IF(A389&gt;GI!$M$2," ", IF($D$340="-", " ", IF(ISBLANK(E389),"FALSE",""))))</f>
        <v xml:space="preserve"> </v>
      </c>
      <c r="G389" s="339"/>
      <c r="H389"/>
      <c r="I389" s="156">
        <v>46</v>
      </c>
      <c r="J389" s="157">
        <f>GI!$H$47</f>
        <v>0</v>
      </c>
      <c r="K389" s="235"/>
      <c r="L389" s="235"/>
      <c r="M389" s="168"/>
      <c r="N389" s="338" t="str">
        <f>IF(M389&gt;100,"SKURRR~!!", IF(I389&gt;GI!$M$2," ", IF($L$340="-", " ", IF(ISBLANK(M389),"FALSE",""))))</f>
        <v xml:space="preserve"> </v>
      </c>
      <c r="O389" s="339"/>
      <c r="P389"/>
      <c r="Q389"/>
      <c r="R389" s="131">
        <f t="shared" si="148"/>
        <v>0</v>
      </c>
      <c r="S389" s="125">
        <f t="shared" si="149"/>
        <v>0</v>
      </c>
      <c r="T389" s="126">
        <f t="shared" si="147"/>
        <v>0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</row>
    <row r="390" spans="1:114" s="11" customFormat="1" ht="38.25" customHeight="1">
      <c r="A390" s="154">
        <v>47</v>
      </c>
      <c r="B390" s="155">
        <f>GI!$H$48</f>
        <v>0</v>
      </c>
      <c r="C390" s="235"/>
      <c r="D390" s="235"/>
      <c r="E390" s="168"/>
      <c r="F390" s="338" t="str">
        <f>IF(E390&gt;100,"SKURRR~!!", IF(A390&gt;GI!$M$2," ", IF($D$340="-", " ", IF(ISBLANK(E390),"FALSE",""))))</f>
        <v xml:space="preserve"> </v>
      </c>
      <c r="G390" s="339"/>
      <c r="H390"/>
      <c r="I390" s="154">
        <v>47</v>
      </c>
      <c r="J390" s="155">
        <f>GI!$H$48</f>
        <v>0</v>
      </c>
      <c r="K390" s="235"/>
      <c r="L390" s="235"/>
      <c r="M390" s="168"/>
      <c r="N390" s="338" t="str">
        <f>IF(M390&gt;100,"SKURRR~!!", IF(I390&gt;GI!$M$2," ", IF($L$340="-", " ", IF(ISBLANK(M390),"FALSE",""))))</f>
        <v xml:space="preserve"> </v>
      </c>
      <c r="O390" s="339"/>
      <c r="P390"/>
      <c r="Q390"/>
      <c r="R390" s="131">
        <f t="shared" si="148"/>
        <v>0</v>
      </c>
      <c r="S390" s="125">
        <f t="shared" si="149"/>
        <v>0</v>
      </c>
      <c r="T390" s="126">
        <f t="shared" si="147"/>
        <v>0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</row>
    <row r="391" spans="1:114" s="11" customFormat="1" ht="38.25" customHeight="1">
      <c r="A391" s="156">
        <v>48</v>
      </c>
      <c r="B391" s="157">
        <f>GI!$H$49</f>
        <v>0</v>
      </c>
      <c r="C391" s="235"/>
      <c r="D391" s="235"/>
      <c r="E391" s="168"/>
      <c r="F391" s="338" t="str">
        <f>IF(E391&gt;100,"SKURRR~!!", IF(A391&gt;GI!$M$2," ", IF($D$340="-", " ", IF(ISBLANK(E391),"FALSE",""))))</f>
        <v xml:space="preserve"> </v>
      </c>
      <c r="G391" s="339"/>
      <c r="H391"/>
      <c r="I391" s="156">
        <v>48</v>
      </c>
      <c r="J391" s="157">
        <f>GI!$H$49</f>
        <v>0</v>
      </c>
      <c r="K391" s="235"/>
      <c r="L391" s="235"/>
      <c r="M391" s="168"/>
      <c r="N391" s="338" t="str">
        <f>IF(M391&gt;100,"SKURRR~!!", IF(I391&gt;GI!$M$2," ", IF($L$340="-", " ", IF(ISBLANK(M391),"FALSE",""))))</f>
        <v xml:space="preserve"> </v>
      </c>
      <c r="O391" s="339"/>
      <c r="P391"/>
      <c r="Q391"/>
      <c r="R391" s="131">
        <f t="shared" si="148"/>
        <v>0</v>
      </c>
      <c r="S391" s="125">
        <f t="shared" si="149"/>
        <v>0</v>
      </c>
      <c r="T391" s="126">
        <f t="shared" si="147"/>
        <v>0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</row>
    <row r="392" spans="1:114" s="11" customFormat="1" ht="38.25" customHeight="1">
      <c r="A392" s="154">
        <v>49</v>
      </c>
      <c r="B392" s="155">
        <f>GI!$H$50</f>
        <v>0</v>
      </c>
      <c r="C392" s="235"/>
      <c r="D392" s="235"/>
      <c r="E392" s="168"/>
      <c r="F392" s="338" t="str">
        <f>IF(E392&gt;100,"SKURRR~!!", IF(A392&gt;GI!$M$2," ", IF($D$340="-", " ", IF(ISBLANK(E392),"FALSE",""))))</f>
        <v xml:space="preserve"> </v>
      </c>
      <c r="G392" s="339"/>
      <c r="H392"/>
      <c r="I392" s="154">
        <v>49</v>
      </c>
      <c r="J392" s="155">
        <f>GI!$H$50</f>
        <v>0</v>
      </c>
      <c r="K392" s="235"/>
      <c r="L392" s="235"/>
      <c r="M392" s="168"/>
      <c r="N392" s="338" t="str">
        <f>IF(M392&gt;100,"SKURRR~!!", IF(I392&gt;GI!$M$2," ", IF($L$340="-", " ", IF(ISBLANK(M392),"FALSE",""))))</f>
        <v xml:space="preserve"> </v>
      </c>
      <c r="O392" s="339"/>
      <c r="P392"/>
      <c r="Q392"/>
      <c r="R392" s="131">
        <f t="shared" si="148"/>
        <v>0</v>
      </c>
      <c r="S392" s="125">
        <f t="shared" si="149"/>
        <v>0</v>
      </c>
      <c r="T392" s="126">
        <f t="shared" si="147"/>
        <v>0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</row>
    <row r="393" spans="1:114" s="11" customFormat="1" ht="38.25" customHeight="1">
      <c r="A393" s="156">
        <v>50</v>
      </c>
      <c r="B393" s="157">
        <f>GI!$H$51</f>
        <v>0</v>
      </c>
      <c r="C393" s="235"/>
      <c r="D393" s="235"/>
      <c r="E393" s="168"/>
      <c r="F393" s="338" t="str">
        <f>IF(E393&gt;100,"SKURRR~!!", IF(A393&gt;GI!$M$2," ", IF($D$340="-", " ", IF(ISBLANK(E393),"FALSE",""))))</f>
        <v xml:space="preserve"> </v>
      </c>
      <c r="G393" s="339"/>
      <c r="H393"/>
      <c r="I393" s="156">
        <v>50</v>
      </c>
      <c r="J393" s="157">
        <f>GI!$H$51</f>
        <v>0</v>
      </c>
      <c r="K393" s="235"/>
      <c r="L393" s="235"/>
      <c r="M393" s="168"/>
      <c r="N393" s="338" t="str">
        <f>IF(M393&gt;100,"SKURRR~!!", IF(I393&gt;GI!$M$2," ", IF($L$340="-", " ", IF(ISBLANK(M393),"FALSE",""))))</f>
        <v xml:space="preserve"> </v>
      </c>
      <c r="O393" s="339"/>
      <c r="P393"/>
      <c r="Q393"/>
      <c r="R393" s="131">
        <f t="shared" si="148"/>
        <v>0</v>
      </c>
      <c r="S393" s="125">
        <f t="shared" si="149"/>
        <v>0</v>
      </c>
      <c r="T393" s="126">
        <f t="shared" si="147"/>
        <v>0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</row>
    <row r="394" spans="1:114" s="11" customFormat="1" ht="38.25" customHeight="1">
      <c r="A394" s="156">
        <v>51</v>
      </c>
      <c r="B394" s="157">
        <f>GI!$H$52</f>
        <v>0</v>
      </c>
      <c r="C394" s="235"/>
      <c r="D394" s="235"/>
      <c r="E394" s="168"/>
      <c r="F394" s="338" t="str">
        <f>IF(E394&gt;100,"SKURRR~!!", IF(A394&gt;GI!$M$2," ", IF($D$340="-", " ", IF(ISBLANK(E394),"FALSE",""))))</f>
        <v xml:space="preserve"> </v>
      </c>
      <c r="G394" s="339"/>
      <c r="H394"/>
      <c r="I394" s="156">
        <v>51</v>
      </c>
      <c r="J394" s="157">
        <f>GI!$H$52</f>
        <v>0</v>
      </c>
      <c r="K394" s="235"/>
      <c r="L394" s="235"/>
      <c r="M394" s="168"/>
      <c r="N394" s="338" t="str">
        <f>IF(M394&gt;100,"SKURRR~!!", IF(I394&gt;GI!$M$2," ", IF($L$340="-", " ", IF(ISBLANK(M394),"FALSE",""))))</f>
        <v xml:space="preserve"> </v>
      </c>
      <c r="O394" s="339"/>
      <c r="P394"/>
      <c r="Q394"/>
      <c r="R394" s="131">
        <f t="shared" si="148"/>
        <v>0</v>
      </c>
      <c r="S394" s="125">
        <f t="shared" si="149"/>
        <v>0</v>
      </c>
      <c r="T394" s="126">
        <f t="shared" ref="T394:T398" si="150">AVERAGE(R394:S394)</f>
        <v>0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</row>
    <row r="395" spans="1:114" s="11" customFormat="1" ht="38.25" customHeight="1">
      <c r="A395" s="156">
        <v>52</v>
      </c>
      <c r="B395" s="157">
        <f>GI!$H$53</f>
        <v>0</v>
      </c>
      <c r="C395" s="235"/>
      <c r="D395" s="235"/>
      <c r="E395" s="168"/>
      <c r="F395" s="338" t="str">
        <f>IF(E395&gt;100,"SKURRR~!!", IF(A395&gt;GI!$M$2," ", IF($D$340="-", " ", IF(ISBLANK(E395),"FALSE",""))))</f>
        <v xml:space="preserve"> </v>
      </c>
      <c r="G395" s="339"/>
      <c r="H395"/>
      <c r="I395" s="156">
        <v>52</v>
      </c>
      <c r="J395" s="157">
        <f>GI!$H$53</f>
        <v>0</v>
      </c>
      <c r="K395" s="235"/>
      <c r="L395" s="235"/>
      <c r="M395" s="168"/>
      <c r="N395" s="338" t="str">
        <f>IF(M395&gt;100,"SKURRR~!!", IF(I395&gt;GI!$M$2," ", IF($L$340="-", " ", IF(ISBLANK(M395),"FALSE",""))))</f>
        <v xml:space="preserve"> </v>
      </c>
      <c r="O395" s="339"/>
      <c r="P395"/>
      <c r="Q395"/>
      <c r="R395" s="131">
        <f t="shared" si="148"/>
        <v>0</v>
      </c>
      <c r="S395" s="125">
        <f t="shared" si="149"/>
        <v>0</v>
      </c>
      <c r="T395" s="126">
        <f t="shared" si="150"/>
        <v>0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</row>
    <row r="396" spans="1:114" s="11" customFormat="1" ht="38.25" customHeight="1">
      <c r="A396" s="156">
        <v>53</v>
      </c>
      <c r="B396" s="157">
        <f>GI!$H$54</f>
        <v>0</v>
      </c>
      <c r="C396" s="235"/>
      <c r="D396" s="235"/>
      <c r="E396" s="168"/>
      <c r="F396" s="338" t="str">
        <f>IF(E396&gt;100,"SKURRR~!!", IF(A396&gt;GI!$M$2," ", IF($D$340="-", " ", IF(ISBLANK(E396),"FALSE",""))))</f>
        <v xml:space="preserve"> </v>
      </c>
      <c r="G396" s="339"/>
      <c r="H396"/>
      <c r="I396" s="156">
        <v>53</v>
      </c>
      <c r="J396" s="157">
        <f>GI!$H$54</f>
        <v>0</v>
      </c>
      <c r="K396" s="235"/>
      <c r="L396" s="235"/>
      <c r="M396" s="168"/>
      <c r="N396" s="338" t="str">
        <f>IF(M396&gt;100,"SKURRR~!!", IF(I396&gt;GI!$M$2," ", IF($L$340="-", " ", IF(ISBLANK(M396),"FALSE",""))))</f>
        <v xml:space="preserve"> </v>
      </c>
      <c r="O396" s="339"/>
      <c r="P396"/>
      <c r="Q396"/>
      <c r="R396" s="131">
        <f t="shared" si="148"/>
        <v>0</v>
      </c>
      <c r="S396" s="125">
        <f t="shared" si="149"/>
        <v>0</v>
      </c>
      <c r="T396" s="126">
        <f t="shared" si="150"/>
        <v>0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</row>
    <row r="397" spans="1:114" s="11" customFormat="1" ht="38.25" customHeight="1">
      <c r="A397" s="156">
        <v>54</v>
      </c>
      <c r="B397" s="157">
        <f>GI!$H$55</f>
        <v>0</v>
      </c>
      <c r="C397" s="235"/>
      <c r="D397" s="235"/>
      <c r="E397" s="168"/>
      <c r="F397" s="338" t="str">
        <f>IF(E397&gt;100,"SKURRR~!!", IF(A397&gt;GI!$M$2," ", IF($D$340="-", " ", IF(ISBLANK(E397),"FALSE",""))))</f>
        <v xml:space="preserve"> </v>
      </c>
      <c r="G397" s="339"/>
      <c r="H397"/>
      <c r="I397" s="156">
        <v>54</v>
      </c>
      <c r="J397" s="157">
        <f>GI!$H$55</f>
        <v>0</v>
      </c>
      <c r="K397" s="235"/>
      <c r="L397" s="235"/>
      <c r="M397" s="168"/>
      <c r="N397" s="338" t="str">
        <f>IF(M397&gt;100,"SKURRR~!!", IF(I397&gt;GI!$M$2," ", IF($L$340="-", " ", IF(ISBLANK(M397),"FALSE",""))))</f>
        <v xml:space="preserve"> </v>
      </c>
      <c r="O397" s="339"/>
      <c r="P397"/>
      <c r="Q397"/>
      <c r="R397" s="131">
        <f t="shared" si="148"/>
        <v>0</v>
      </c>
      <c r="S397" s="125">
        <f t="shared" si="149"/>
        <v>0</v>
      </c>
      <c r="T397" s="126">
        <f t="shared" si="150"/>
        <v>0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</row>
    <row r="398" spans="1:114" s="11" customFormat="1" ht="38.25" customHeight="1">
      <c r="A398" s="156">
        <v>55</v>
      </c>
      <c r="B398" s="157">
        <f>GI!$H$56</f>
        <v>0</v>
      </c>
      <c r="C398" s="235"/>
      <c r="D398" s="235"/>
      <c r="E398" s="168"/>
      <c r="F398" s="338" t="str">
        <f>IF(E398&gt;100,"SKURRR~!!", IF(A398&gt;GI!$M$2," ", IF($D$340="-", " ", IF(ISBLANK(E398),"FALSE",""))))</f>
        <v xml:space="preserve"> </v>
      </c>
      <c r="G398" s="339"/>
      <c r="H398"/>
      <c r="I398" s="156">
        <v>55</v>
      </c>
      <c r="J398" s="157">
        <f>GI!$H$56</f>
        <v>0</v>
      </c>
      <c r="K398" s="235"/>
      <c r="L398" s="235"/>
      <c r="M398" s="168"/>
      <c r="N398" s="338" t="str">
        <f>IF(M398&gt;100,"SKURRR~!!", IF(I398&gt;GI!$M$2," ", IF($L$340="-", " ", IF(ISBLANK(M398),"FALSE",""))))</f>
        <v xml:space="preserve"> </v>
      </c>
      <c r="O398" s="339"/>
      <c r="P398"/>
      <c r="Q398"/>
      <c r="R398" s="131">
        <f t="shared" si="148"/>
        <v>0</v>
      </c>
      <c r="S398" s="125">
        <f t="shared" si="149"/>
        <v>0</v>
      </c>
      <c r="T398" s="126">
        <f t="shared" si="150"/>
        <v>0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</row>
    <row r="399" spans="1:114" s="11" customFormat="1" ht="45.75" customHeight="1">
      <c r="A399" s="343" t="s">
        <v>137</v>
      </c>
      <c r="B399" s="343"/>
      <c r="C399" s="343"/>
      <c r="D399" s="347" t="str">
        <f>GI!$C$12</f>
        <v xml:space="preserve">G/michael Kidane </v>
      </c>
      <c r="E399" s="347"/>
      <c r="F399"/>
      <c r="G399"/>
      <c r="H399"/>
      <c r="I399" s="343" t="s">
        <v>137</v>
      </c>
      <c r="J399" s="343"/>
      <c r="K399" s="343"/>
      <c r="L399" s="347" t="str">
        <f>GI!$C$12</f>
        <v xml:space="preserve">G/michael Kidane </v>
      </c>
      <c r="M399" s="347"/>
      <c r="N399"/>
      <c r="O399"/>
      <c r="P399"/>
      <c r="Q399"/>
      <c r="R399" s="130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</row>
    <row r="400" spans="1:114" s="11" customFormat="1" ht="38.25" customHeight="1">
      <c r="A400" s="343" t="str">
        <f>GI!$D$23 &amp;":"</f>
        <v>Academic Director's Name:</v>
      </c>
      <c r="B400" s="343"/>
      <c r="C400" s="343"/>
      <c r="D400" s="344" t="str">
        <f>GI!$D$25</f>
        <v>Mr. Brhane Yohanes</v>
      </c>
      <c r="E400" s="344"/>
      <c r="F400"/>
      <c r="G400"/>
      <c r="H400"/>
      <c r="I400" s="343" t="str">
        <f>GI!$D$23 &amp;":"</f>
        <v>Academic Director's Name:</v>
      </c>
      <c r="J400" s="343"/>
      <c r="K400" s="343"/>
      <c r="L400" s="344" t="str">
        <f>GI!$D$25</f>
        <v>Mr. Brhane Yohanes</v>
      </c>
      <c r="M400" s="344"/>
      <c r="N400"/>
      <c r="O400"/>
      <c r="P400"/>
      <c r="Q400"/>
      <c r="R400" s="13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</row>
    <row r="401" spans="1:114" s="11" customFormat="1" ht="38.25" customHeight="1">
      <c r="A401" s="130"/>
      <c r="B401" s="130"/>
      <c r="C401" s="130"/>
      <c r="D401" s="130"/>
      <c r="E401" s="130"/>
      <c r="F401"/>
      <c r="G401"/>
      <c r="H401"/>
      <c r="I401" s="130"/>
      <c r="J401" s="130"/>
      <c r="K401" s="130"/>
      <c r="L401" s="130"/>
      <c r="M401" s="130"/>
      <c r="N401"/>
      <c r="O401"/>
      <c r="P401"/>
      <c r="Q401"/>
      <c r="R401" s="130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</row>
    <row r="402" spans="1:114" s="11" customFormat="1" ht="38.25" customHeight="1">
      <c r="A402" s="348" t="str">
        <f>GI!$D$1</f>
        <v>SHEBA ACADEMY</v>
      </c>
      <c r="B402" s="349"/>
      <c r="C402" s="349"/>
      <c r="D402" s="349"/>
      <c r="E402" s="350"/>
      <c r="F402"/>
      <c r="G402"/>
      <c r="H402"/>
      <c r="I402" s="348" t="str">
        <f>GI!$D$1</f>
        <v>SHEBA ACADEMY</v>
      </c>
      <c r="J402" s="349"/>
      <c r="K402" s="349"/>
      <c r="L402" s="349"/>
      <c r="M402" s="350"/>
      <c r="N402"/>
      <c r="O402"/>
      <c r="P402"/>
      <c r="Q402"/>
      <c r="R402" s="130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</row>
    <row r="403" spans="1:114" s="11" customFormat="1" ht="38.25" customHeight="1">
      <c r="A403" s="351"/>
      <c r="B403" s="352"/>
      <c r="C403" s="352"/>
      <c r="D403" s="352"/>
      <c r="E403" s="353"/>
      <c r="F403"/>
      <c r="G403"/>
      <c r="H403"/>
      <c r="I403" s="351"/>
      <c r="J403" s="352"/>
      <c r="K403" s="352"/>
      <c r="L403" s="352"/>
      <c r="M403" s="353"/>
      <c r="N403"/>
      <c r="O403"/>
      <c r="P403"/>
      <c r="Q403"/>
      <c r="R403" s="130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</row>
    <row r="404" spans="1:114" s="11" customFormat="1" ht="38.25" customHeight="1">
      <c r="A404" s="354" t="str">
        <f>$A$3</f>
        <v>3rd Cycle &amp; General Secondary School</v>
      </c>
      <c r="B404" s="355"/>
      <c r="C404" s="355"/>
      <c r="D404" s="355"/>
      <c r="E404" s="356"/>
      <c r="F404"/>
      <c r="G404"/>
      <c r="H404"/>
      <c r="I404" s="354" t="str">
        <f>$A$3</f>
        <v>3rd Cycle &amp; General Secondary School</v>
      </c>
      <c r="J404" s="355"/>
      <c r="K404" s="355"/>
      <c r="L404" s="355"/>
      <c r="M404" s="356"/>
      <c r="N404"/>
      <c r="O404"/>
      <c r="P404"/>
      <c r="Q404"/>
      <c r="R404" s="130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</row>
    <row r="405" spans="1:114" s="12" customFormat="1" ht="38.25" customHeight="1">
      <c r="A405" s="357" t="str">
        <f>$A$4</f>
        <v>Mark Transfer Sheet</v>
      </c>
      <c r="B405" s="358"/>
      <c r="C405" s="358"/>
      <c r="D405" s="358"/>
      <c r="E405" s="359"/>
      <c r="F405"/>
      <c r="G405"/>
      <c r="H405"/>
      <c r="I405" s="357" t="str">
        <f>$A$4</f>
        <v>Mark Transfer Sheet</v>
      </c>
      <c r="J405" s="358"/>
      <c r="K405" s="358"/>
      <c r="L405" s="358"/>
      <c r="M405" s="359"/>
      <c r="N405"/>
      <c r="O405"/>
      <c r="P405"/>
      <c r="Q405"/>
      <c r="R405" s="130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</row>
    <row r="406" spans="1:114" s="12" customFormat="1" ht="38.25" customHeight="1">
      <c r="A406" s="360">
        <v>7</v>
      </c>
      <c r="B406" s="147"/>
      <c r="C406" s="148" t="s">
        <v>71</v>
      </c>
      <c r="D406" s="362" t="str">
        <f>GI!$A$3&amp;" "&amp;GI!$C$3</f>
        <v>11 D</v>
      </c>
      <c r="E406" s="363"/>
      <c r="F406" s="340" t="s">
        <v>114</v>
      </c>
      <c r="G406" s="341" t="s">
        <v>115</v>
      </c>
      <c r="H406"/>
      <c r="I406" s="360">
        <v>7</v>
      </c>
      <c r="J406" s="147"/>
      <c r="K406" s="148" t="s">
        <v>71</v>
      </c>
      <c r="L406" s="362" t="str">
        <f>GI!$A$3&amp;" "&amp;GI!$C$3</f>
        <v>11 D</v>
      </c>
      <c r="M406" s="363"/>
      <c r="N406" s="340" t="s">
        <v>114</v>
      </c>
      <c r="O406" s="341" t="s">
        <v>115</v>
      </c>
      <c r="P406"/>
      <c r="Q406"/>
      <c r="R406" s="130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</row>
    <row r="407" spans="1:114" s="12" customFormat="1" ht="38.25" customHeight="1">
      <c r="A407" s="361"/>
      <c r="B407" s="147"/>
      <c r="C407" s="149" t="s">
        <v>113</v>
      </c>
      <c r="D407" s="364" t="str">
        <f>UPPER(GI!$B$13)</f>
        <v xml:space="preserve">ECONOMICS </v>
      </c>
      <c r="E407" s="365"/>
      <c r="F407" s="340"/>
      <c r="G407" s="341"/>
      <c r="H407"/>
      <c r="I407" s="361"/>
      <c r="J407" s="147"/>
      <c r="K407" s="149" t="s">
        <v>113</v>
      </c>
      <c r="L407" s="364" t="str">
        <f>UPPER(GI!$B$13)</f>
        <v xml:space="preserve">ECONOMICS </v>
      </c>
      <c r="M407" s="365"/>
      <c r="N407" s="340"/>
      <c r="O407" s="341"/>
      <c r="P407"/>
      <c r="Q407"/>
      <c r="R407" s="130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</row>
    <row r="408" spans="1:114" s="12" customFormat="1" ht="38.25" customHeight="1">
      <c r="A408" s="130"/>
      <c r="B408" s="150" t="str">
        <f>GI!$A$34&amp; ":"</f>
        <v>Academic Year:</v>
      </c>
      <c r="C408" s="151" t="str">
        <f>GI!$C$34</f>
        <v>2025/26 G.C</v>
      </c>
      <c r="D408" s="366" t="s">
        <v>181</v>
      </c>
      <c r="E408" s="367"/>
      <c r="F408" s="340"/>
      <c r="G408" s="341"/>
      <c r="H408"/>
      <c r="I408" s="130"/>
      <c r="J408" s="150" t="str">
        <f>GI!$A$34&amp; ":"</f>
        <v>Academic Year:</v>
      </c>
      <c r="K408" s="151" t="str">
        <f>GI!$C$34</f>
        <v>2025/26 G.C</v>
      </c>
      <c r="L408" s="366" t="s">
        <v>179</v>
      </c>
      <c r="M408" s="367"/>
      <c r="N408" s="340"/>
      <c r="O408" s="341"/>
      <c r="P408"/>
      <c r="Q408"/>
      <c r="R408" s="130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</row>
    <row r="409" spans="1:114" s="12" customFormat="1" ht="38.25" customHeight="1">
      <c r="A409" s="368" t="s">
        <v>69</v>
      </c>
      <c r="B409" s="368" t="str">
        <f>GI!$H$1</f>
        <v>Students' Names</v>
      </c>
      <c r="C409" s="370" t="s">
        <v>70</v>
      </c>
      <c r="D409" s="371"/>
      <c r="E409" s="372"/>
      <c r="F409"/>
      <c r="G409"/>
      <c r="H409"/>
      <c r="I409" s="368" t="s">
        <v>69</v>
      </c>
      <c r="J409" s="368" t="str">
        <f>GI!$H$1</f>
        <v>Students' Names</v>
      </c>
      <c r="K409" s="370" t="s">
        <v>70</v>
      </c>
      <c r="L409" s="371"/>
      <c r="M409" s="372"/>
      <c r="N409"/>
      <c r="O409"/>
      <c r="P409"/>
      <c r="Q409"/>
      <c r="R409" s="130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</row>
    <row r="410" spans="1:114" s="12" customFormat="1" ht="38.25" customHeight="1">
      <c r="A410" s="369"/>
      <c r="B410" s="369"/>
      <c r="C410" s="152">
        <v>0.4</v>
      </c>
      <c r="D410" s="152">
        <v>0.6</v>
      </c>
      <c r="E410" s="153">
        <f>SUM(C410:D410)</f>
        <v>1</v>
      </c>
      <c r="F410"/>
      <c r="G410"/>
      <c r="H410"/>
      <c r="I410" s="369"/>
      <c r="J410" s="369"/>
      <c r="K410" s="152">
        <v>0.4</v>
      </c>
      <c r="L410" s="152">
        <v>0.6</v>
      </c>
      <c r="M410" s="153">
        <f>SUM(K410:L410)</f>
        <v>1</v>
      </c>
      <c r="N410"/>
      <c r="O410"/>
      <c r="P410"/>
      <c r="Q410"/>
      <c r="R410" s="122" t="str">
        <f>$D$7</f>
        <v>1st SEMESTER</v>
      </c>
      <c r="S410" s="123" t="str">
        <f>$L$7</f>
        <v>2nd SEMESTER</v>
      </c>
      <c r="T410" s="124" t="s">
        <v>117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</row>
    <row r="411" spans="1:114" s="12" customFormat="1" ht="38.25" customHeight="1">
      <c r="A411" s="154">
        <v>1</v>
      </c>
      <c r="B411" s="155" t="str">
        <f>GI!$H$2</f>
        <v xml:space="preserve">Amanuel Hagos Tesfay </v>
      </c>
      <c r="C411" s="235"/>
      <c r="D411" s="235"/>
      <c r="E411" s="168">
        <v>71</v>
      </c>
      <c r="F411" s="338" t="str">
        <f>IF(E411&gt;100,"SKURRR~!!", IF(A411&gt;GI!$M$2," ", IF($D$407="-", " ", IF(ISBLANK(E411),"FALSE",""))))</f>
        <v/>
      </c>
      <c r="G411" s="339"/>
      <c r="H411"/>
      <c r="I411" s="154">
        <v>1</v>
      </c>
      <c r="J411" s="155" t="str">
        <f>GI!$H$2</f>
        <v xml:space="preserve">Amanuel Hagos Tesfay </v>
      </c>
      <c r="K411" s="235"/>
      <c r="L411" s="235"/>
      <c r="M411" s="168"/>
      <c r="N411" s="338" t="str">
        <f>IF(M411&gt;100,"SKURRR~!!", IF(I411&gt;GI!$M$2," ", IF($L$407="-", " ", IF(ISBLANK(M411),"FALSE",""))))</f>
        <v>FALSE</v>
      </c>
      <c r="O411" s="339"/>
      <c r="P411"/>
      <c r="Q411"/>
      <c r="R411" s="131">
        <f t="shared" ref="R411:R442" si="151">E411</f>
        <v>71</v>
      </c>
      <c r="S411" s="125">
        <f t="shared" ref="S411:S442" si="152">M411</f>
        <v>0</v>
      </c>
      <c r="T411" s="126">
        <f>AVERAGE(R411:S411)</f>
        <v>35.5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</row>
    <row r="412" spans="1:114" s="12" customFormat="1" ht="38.25" customHeight="1">
      <c r="A412" s="156">
        <v>2</v>
      </c>
      <c r="B412" s="157" t="str">
        <f>GI!$H$3</f>
        <v xml:space="preserve">Beamlak Sultan Weldegebriel </v>
      </c>
      <c r="C412" s="235"/>
      <c r="D412" s="235"/>
      <c r="E412" s="168">
        <v>68</v>
      </c>
      <c r="F412" s="338" t="str">
        <f>IF(E412&gt;100,"SKURRR~!!", IF(A412&gt;GI!$M$2," ", IF($D$407="-", " ", IF(ISBLANK(E412),"FALSE",""))))</f>
        <v/>
      </c>
      <c r="G412" s="339"/>
      <c r="H412"/>
      <c r="I412" s="156">
        <v>2</v>
      </c>
      <c r="J412" s="157" t="str">
        <f>GI!$H$3</f>
        <v xml:space="preserve">Beamlak Sultan Weldegebriel </v>
      </c>
      <c r="K412" s="235"/>
      <c r="L412" s="235"/>
      <c r="M412" s="168"/>
      <c r="N412" s="338" t="str">
        <f>IF(M412&gt;100,"SKURRR~!!", IF(I412&gt;GI!$M$2," ", IF($L$407="-", " ", IF(ISBLANK(M412),"FALSE",""))))</f>
        <v>FALSE</v>
      </c>
      <c r="O412" s="339"/>
      <c r="P412"/>
      <c r="Q412"/>
      <c r="R412" s="131">
        <f t="shared" si="151"/>
        <v>68</v>
      </c>
      <c r="S412" s="125">
        <f t="shared" si="152"/>
        <v>0</v>
      </c>
      <c r="T412" s="126">
        <f t="shared" ref="T412:T460" si="153">AVERAGE(R412:S412)</f>
        <v>34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</row>
    <row r="413" spans="1:114" s="12" customFormat="1" ht="38.25" customHeight="1">
      <c r="A413" s="154">
        <v>3</v>
      </c>
      <c r="B413" s="155" t="str">
        <f>GI!$H$4</f>
        <v xml:space="preserve">Betelihim Kalayu Mamo </v>
      </c>
      <c r="C413" s="235"/>
      <c r="D413" s="235"/>
      <c r="E413" s="168">
        <v>62</v>
      </c>
      <c r="F413" s="338" t="str">
        <f>IF(E413&gt;100,"SKURRR~!!", IF(A413&gt;GI!$M$2," ", IF($D$407="-", " ", IF(ISBLANK(E413),"FALSE",""))))</f>
        <v/>
      </c>
      <c r="G413" s="339"/>
      <c r="H413"/>
      <c r="I413" s="154">
        <v>3</v>
      </c>
      <c r="J413" s="155" t="str">
        <f>GI!$H$4</f>
        <v xml:space="preserve">Betelihim Kalayu Mamo </v>
      </c>
      <c r="K413" s="235"/>
      <c r="L413" s="235"/>
      <c r="M413" s="168"/>
      <c r="N413" s="338" t="str">
        <f>IF(M413&gt;100,"SKURRR~!!", IF(I413&gt;GI!$M$2," ", IF($L$407="-", " ", IF(ISBLANK(M413),"FALSE",""))))</f>
        <v>FALSE</v>
      </c>
      <c r="O413" s="339"/>
      <c r="P413"/>
      <c r="Q413"/>
      <c r="R413" s="131">
        <f t="shared" si="151"/>
        <v>62</v>
      </c>
      <c r="S413" s="125">
        <f t="shared" si="152"/>
        <v>0</v>
      </c>
      <c r="T413" s="126">
        <f t="shared" si="153"/>
        <v>31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</row>
    <row r="414" spans="1:114" s="12" customFormat="1" ht="38.25" customHeight="1">
      <c r="A414" s="156">
        <v>4</v>
      </c>
      <c r="B414" s="157" t="str">
        <f>GI!$H$5</f>
        <v xml:space="preserve">Bethelhem Teklay Weldegerima </v>
      </c>
      <c r="C414" s="235"/>
      <c r="D414" s="235"/>
      <c r="E414" s="168">
        <v>75</v>
      </c>
      <c r="F414" s="338" t="str">
        <f>IF(E414&gt;100,"SKURRR~!!", IF(A414&gt;GI!$M$2," ", IF($D$407="-", " ", IF(ISBLANK(E414),"FALSE",""))))</f>
        <v/>
      </c>
      <c r="G414" s="339"/>
      <c r="H414"/>
      <c r="I414" s="156">
        <v>4</v>
      </c>
      <c r="J414" s="157" t="str">
        <f>GI!$H$5</f>
        <v xml:space="preserve">Bethelhem Teklay Weldegerima </v>
      </c>
      <c r="K414" s="235"/>
      <c r="L414" s="235"/>
      <c r="M414" s="168"/>
      <c r="N414" s="338" t="str">
        <f>IF(M414&gt;100,"SKURRR~!!", IF(I414&gt;GI!$M$2," ", IF($L$407="-", " ", IF(ISBLANK(M414),"FALSE",""))))</f>
        <v>FALSE</v>
      </c>
      <c r="O414" s="339"/>
      <c r="P414"/>
      <c r="Q414"/>
      <c r="R414" s="131">
        <f t="shared" si="151"/>
        <v>75</v>
      </c>
      <c r="S414" s="125">
        <f t="shared" si="152"/>
        <v>0</v>
      </c>
      <c r="T414" s="126">
        <f t="shared" si="153"/>
        <v>37.5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</row>
    <row r="415" spans="1:114" s="12" customFormat="1" ht="38.25" customHeight="1">
      <c r="A415" s="154">
        <v>5</v>
      </c>
      <c r="B415" s="155" t="str">
        <f>GI!$H$6</f>
        <v xml:space="preserve">Bilen Mesfin Taye </v>
      </c>
      <c r="C415" s="235"/>
      <c r="D415" s="235"/>
      <c r="E415" s="168">
        <v>44</v>
      </c>
      <c r="F415" s="338" t="str">
        <f>IF(E415&gt;100,"SKURRR~!!", IF(A415&gt;GI!$M$2," ", IF($D$407="-", " ", IF(ISBLANK(E415),"FALSE",""))))</f>
        <v/>
      </c>
      <c r="G415" s="339"/>
      <c r="H415"/>
      <c r="I415" s="154">
        <v>5</v>
      </c>
      <c r="J415" s="155" t="str">
        <f>GI!$H$6</f>
        <v xml:space="preserve">Bilen Mesfin Taye </v>
      </c>
      <c r="K415" s="235"/>
      <c r="L415" s="235"/>
      <c r="M415" s="168"/>
      <c r="N415" s="338" t="str">
        <f>IF(M415&gt;100,"SKURRR~!!", IF(I415&gt;GI!$M$2," ", IF($L$407="-", " ", IF(ISBLANK(M415),"FALSE",""))))</f>
        <v>FALSE</v>
      </c>
      <c r="O415" s="339"/>
      <c r="P415"/>
      <c r="Q415"/>
      <c r="R415" s="131">
        <f t="shared" si="151"/>
        <v>44</v>
      </c>
      <c r="S415" s="125">
        <f t="shared" si="152"/>
        <v>0</v>
      </c>
      <c r="T415" s="126">
        <f t="shared" si="153"/>
        <v>22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</row>
    <row r="416" spans="1:114" s="12" customFormat="1" ht="38.25" customHeight="1">
      <c r="A416" s="156">
        <v>6</v>
      </c>
      <c r="B416" s="157" t="str">
        <f>GI!$H$7</f>
        <v xml:space="preserve">Biruk Mulat Kiros </v>
      </c>
      <c r="C416" s="235"/>
      <c r="D416" s="235"/>
      <c r="E416" s="168">
        <v>71</v>
      </c>
      <c r="F416" s="338" t="str">
        <f>IF(E416&gt;100,"SKURRR~!!", IF(A416&gt;GI!$M$2," ", IF($D$407="-", " ", IF(ISBLANK(E416),"FALSE",""))))</f>
        <v/>
      </c>
      <c r="G416" s="339"/>
      <c r="H416"/>
      <c r="I416" s="156">
        <v>6</v>
      </c>
      <c r="J416" s="157" t="str">
        <f>GI!$H$7</f>
        <v xml:space="preserve">Biruk Mulat Kiros </v>
      </c>
      <c r="K416" s="235"/>
      <c r="L416" s="235"/>
      <c r="M416" s="168"/>
      <c r="N416" s="338" t="str">
        <f>IF(M416&gt;100,"SKURRR~!!", IF(I416&gt;GI!$M$2," ", IF($L$407="-", " ", IF(ISBLANK(M416),"FALSE",""))))</f>
        <v>FALSE</v>
      </c>
      <c r="O416" s="339"/>
      <c r="P416"/>
      <c r="Q416"/>
      <c r="R416" s="131">
        <f t="shared" si="151"/>
        <v>71</v>
      </c>
      <c r="S416" s="125">
        <f t="shared" si="152"/>
        <v>0</v>
      </c>
      <c r="T416" s="126">
        <f t="shared" si="153"/>
        <v>35.5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</row>
    <row r="417" spans="1:114" s="12" customFormat="1" ht="38.25" customHeight="1">
      <c r="A417" s="154">
        <v>7</v>
      </c>
      <c r="B417" s="155" t="str">
        <f>GI!$H$8</f>
        <v xml:space="preserve">Bruk Gebreabyezgi Gebreselassie </v>
      </c>
      <c r="C417" s="235"/>
      <c r="D417" s="235"/>
      <c r="E417" s="168">
        <v>56</v>
      </c>
      <c r="F417" s="338" t="str">
        <f>IF(E417&gt;100,"SKURRR~!!", IF(A417&gt;GI!$M$2," ", IF($D$407="-", " ", IF(ISBLANK(E417),"FALSE",""))))</f>
        <v/>
      </c>
      <c r="G417" s="339"/>
      <c r="H417"/>
      <c r="I417" s="154">
        <v>7</v>
      </c>
      <c r="J417" s="155" t="str">
        <f>GI!$H$8</f>
        <v xml:space="preserve">Bruk Gebreabyezgi Gebreselassie </v>
      </c>
      <c r="K417" s="235"/>
      <c r="L417" s="235"/>
      <c r="M417" s="168"/>
      <c r="N417" s="338" t="str">
        <f>IF(M417&gt;100,"SKURRR~!!", IF(I417&gt;GI!$M$2," ", IF($L$407="-", " ", IF(ISBLANK(M417),"FALSE",""))))</f>
        <v>FALSE</v>
      </c>
      <c r="O417" s="339"/>
      <c r="P417"/>
      <c r="Q417"/>
      <c r="R417" s="131">
        <f t="shared" si="151"/>
        <v>56</v>
      </c>
      <c r="S417" s="125">
        <f t="shared" si="152"/>
        <v>0</v>
      </c>
      <c r="T417" s="126">
        <f t="shared" si="153"/>
        <v>28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</row>
    <row r="418" spans="1:114" s="12" customFormat="1" ht="38.25" customHeight="1">
      <c r="A418" s="156">
        <v>8</v>
      </c>
      <c r="B418" s="157" t="str">
        <f>GI!$H$9</f>
        <v xml:space="preserve">Dagim Hagos Mehari </v>
      </c>
      <c r="C418" s="235"/>
      <c r="D418" s="235"/>
      <c r="E418" s="168">
        <v>61</v>
      </c>
      <c r="F418" s="338" t="str">
        <f>IF(E418&gt;100,"SKURRR~!!", IF(A418&gt;GI!$M$2," ", IF($D$407="-", " ", IF(ISBLANK(E418),"FALSE",""))))</f>
        <v/>
      </c>
      <c r="G418" s="339"/>
      <c r="H418"/>
      <c r="I418" s="156">
        <v>8</v>
      </c>
      <c r="J418" s="157" t="str">
        <f>GI!$H$9</f>
        <v xml:space="preserve">Dagim Hagos Mehari </v>
      </c>
      <c r="K418" s="235"/>
      <c r="L418" s="235"/>
      <c r="M418" s="168"/>
      <c r="N418" s="338" t="str">
        <f>IF(M418&gt;100,"SKURRR~!!", IF(I418&gt;GI!$M$2," ", IF($L$407="-", " ", IF(ISBLANK(M418),"FALSE",""))))</f>
        <v>FALSE</v>
      </c>
      <c r="O418" s="339"/>
      <c r="P418"/>
      <c r="Q418"/>
      <c r="R418" s="131">
        <f t="shared" si="151"/>
        <v>61</v>
      </c>
      <c r="S418" s="125">
        <f t="shared" si="152"/>
        <v>0</v>
      </c>
      <c r="T418" s="126">
        <f t="shared" si="153"/>
        <v>30.5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</row>
    <row r="419" spans="1:114" s="12" customFormat="1" ht="38.25" customHeight="1">
      <c r="A419" s="154">
        <v>9</v>
      </c>
      <c r="B419" s="155" t="str">
        <f>GI!$H$10</f>
        <v xml:space="preserve">Danait Alem Haile </v>
      </c>
      <c r="C419" s="235"/>
      <c r="D419" s="235"/>
      <c r="E419" s="168">
        <v>39</v>
      </c>
      <c r="F419" s="338" t="str">
        <f>IF(E419&gt;100,"SKURRR~!!", IF(A419&gt;GI!$M$2," ", IF($D$407="-", " ", IF(ISBLANK(E419),"FALSE",""))))</f>
        <v/>
      </c>
      <c r="G419" s="339"/>
      <c r="H419"/>
      <c r="I419" s="154">
        <v>9</v>
      </c>
      <c r="J419" s="155" t="str">
        <f>GI!$H$10</f>
        <v xml:space="preserve">Danait Alem Haile </v>
      </c>
      <c r="K419" s="235"/>
      <c r="L419" s="235"/>
      <c r="M419" s="168"/>
      <c r="N419" s="338" t="str">
        <f>IF(M419&gt;100,"SKURRR~!!", IF(I419&gt;GI!$M$2," ", IF($L$407="-", " ", IF(ISBLANK(M419),"FALSE",""))))</f>
        <v>FALSE</v>
      </c>
      <c r="O419" s="339"/>
      <c r="P419"/>
      <c r="Q419"/>
      <c r="R419" s="131">
        <f t="shared" si="151"/>
        <v>39</v>
      </c>
      <c r="S419" s="125">
        <f t="shared" si="152"/>
        <v>0</v>
      </c>
      <c r="T419" s="126">
        <f t="shared" si="153"/>
        <v>19.5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</row>
    <row r="420" spans="1:114" s="12" customFormat="1" ht="38.25" customHeight="1">
      <c r="A420" s="156">
        <v>10</v>
      </c>
      <c r="B420" s="157" t="str">
        <f>GI!$H$11</f>
        <v xml:space="preserve">Daniel Alem Beyene </v>
      </c>
      <c r="C420" s="235"/>
      <c r="D420" s="235"/>
      <c r="E420" s="168">
        <v>73</v>
      </c>
      <c r="F420" s="338" t="str">
        <f>IF(E420&gt;100,"SKURRR~!!", IF(A420&gt;GI!$M$2," ", IF($D$407="-", " ", IF(ISBLANK(E420),"FALSE",""))))</f>
        <v/>
      </c>
      <c r="G420" s="339"/>
      <c r="H420"/>
      <c r="I420" s="156">
        <v>10</v>
      </c>
      <c r="J420" s="157" t="str">
        <f>GI!$H$11</f>
        <v xml:space="preserve">Daniel Alem Beyene </v>
      </c>
      <c r="K420" s="235"/>
      <c r="L420" s="235"/>
      <c r="M420" s="168"/>
      <c r="N420" s="338" t="str">
        <f>IF(M420&gt;100,"SKURRR~!!", IF(I420&gt;GI!$M$2," ", IF($L$407="-", " ", IF(ISBLANK(M420),"FALSE",""))))</f>
        <v>FALSE</v>
      </c>
      <c r="O420" s="339"/>
      <c r="P420"/>
      <c r="Q420"/>
      <c r="R420" s="131">
        <f t="shared" si="151"/>
        <v>73</v>
      </c>
      <c r="S420" s="125">
        <f t="shared" si="152"/>
        <v>0</v>
      </c>
      <c r="T420" s="126">
        <f t="shared" si="153"/>
        <v>36.5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</row>
    <row r="421" spans="1:114" s="12" customFormat="1" ht="38.25" customHeight="1">
      <c r="A421" s="154">
        <v>11</v>
      </c>
      <c r="B421" s="155" t="str">
        <f>GI!$H$12</f>
        <v xml:space="preserve">Dawit Gebegziabher Teklay </v>
      </c>
      <c r="C421" s="235"/>
      <c r="D421" s="235"/>
      <c r="E421" s="168">
        <v>60</v>
      </c>
      <c r="F421" s="338" t="str">
        <f>IF(E421&gt;100,"SKURRR~!!", IF(A421&gt;GI!$M$2," ", IF($D$407="-", " ", IF(ISBLANK(E421),"FALSE",""))))</f>
        <v/>
      </c>
      <c r="G421" s="339"/>
      <c r="H421"/>
      <c r="I421" s="154">
        <v>11</v>
      </c>
      <c r="J421" s="155" t="str">
        <f>GI!$H$12</f>
        <v xml:space="preserve">Dawit Gebegziabher Teklay </v>
      </c>
      <c r="K421" s="235"/>
      <c r="L421" s="235"/>
      <c r="M421" s="168"/>
      <c r="N421" s="338" t="str">
        <f>IF(M421&gt;100,"SKURRR~!!", IF(I421&gt;GI!$M$2," ", IF($L$407="-", " ", IF(ISBLANK(M421),"FALSE",""))))</f>
        <v>FALSE</v>
      </c>
      <c r="O421" s="339"/>
      <c r="P421"/>
      <c r="Q421"/>
      <c r="R421" s="131">
        <f t="shared" si="151"/>
        <v>60</v>
      </c>
      <c r="S421" s="125">
        <f t="shared" si="152"/>
        <v>0</v>
      </c>
      <c r="T421" s="126">
        <f t="shared" si="153"/>
        <v>30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</row>
    <row r="422" spans="1:114" s="12" customFormat="1" ht="38.25" customHeight="1">
      <c r="A422" s="156">
        <v>12</v>
      </c>
      <c r="B422" s="157" t="str">
        <f>GI!$H$13</f>
        <v xml:space="preserve">Ibrahim Ahmedin Ebrahim </v>
      </c>
      <c r="C422" s="235"/>
      <c r="D422" s="235"/>
      <c r="E422" s="168">
        <v>74</v>
      </c>
      <c r="F422" s="338" t="str">
        <f>IF(E422&gt;100,"SKURRR~!!", IF(A422&gt;GI!$M$2," ", IF($D$407="-", " ", IF(ISBLANK(E422),"FALSE",""))))</f>
        <v/>
      </c>
      <c r="G422" s="339"/>
      <c r="H422"/>
      <c r="I422" s="156">
        <v>12</v>
      </c>
      <c r="J422" s="157" t="str">
        <f>GI!$H$13</f>
        <v xml:space="preserve">Ibrahim Ahmedin Ebrahim </v>
      </c>
      <c r="K422" s="235"/>
      <c r="L422" s="235"/>
      <c r="M422" s="168"/>
      <c r="N422" s="338" t="str">
        <f>IF(M422&gt;100,"SKURRR~!!", IF(I422&gt;GI!$M$2," ", IF($L$407="-", " ", IF(ISBLANK(M422),"FALSE",""))))</f>
        <v>FALSE</v>
      </c>
      <c r="O422" s="339"/>
      <c r="P422"/>
      <c r="Q422"/>
      <c r="R422" s="131">
        <f t="shared" si="151"/>
        <v>74</v>
      </c>
      <c r="S422" s="125">
        <f t="shared" si="152"/>
        <v>0</v>
      </c>
      <c r="T422" s="126">
        <f t="shared" si="153"/>
        <v>37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</row>
    <row r="423" spans="1:114" s="12" customFormat="1" ht="38.25" customHeight="1">
      <c r="A423" s="154">
        <v>13</v>
      </c>
      <c r="B423" s="155" t="str">
        <f>GI!$H$14</f>
        <v xml:space="preserve">Eldana Tewelde Negash </v>
      </c>
      <c r="C423" s="235"/>
      <c r="D423" s="235"/>
      <c r="E423" s="168">
        <v>72</v>
      </c>
      <c r="F423" s="338" t="str">
        <f>IF(E423&gt;100,"SKURRR~!!", IF(A423&gt;GI!$M$2," ", IF($D$407="-", " ", IF(ISBLANK(E423),"FALSE",""))))</f>
        <v/>
      </c>
      <c r="G423" s="339"/>
      <c r="H423"/>
      <c r="I423" s="154">
        <v>13</v>
      </c>
      <c r="J423" s="155" t="str">
        <f>GI!$H$14</f>
        <v xml:space="preserve">Eldana Tewelde Negash </v>
      </c>
      <c r="K423" s="235"/>
      <c r="L423" s="235"/>
      <c r="M423" s="168"/>
      <c r="N423" s="338" t="str">
        <f>IF(M423&gt;100,"SKURRR~!!", IF(I423&gt;GI!$M$2," ", IF($L$407="-", " ", IF(ISBLANK(M423),"FALSE",""))))</f>
        <v>FALSE</v>
      </c>
      <c r="O423" s="339"/>
      <c r="P423"/>
      <c r="Q423"/>
      <c r="R423" s="131">
        <f t="shared" si="151"/>
        <v>72</v>
      </c>
      <c r="S423" s="125">
        <f t="shared" si="152"/>
        <v>0</v>
      </c>
      <c r="T423" s="126">
        <f t="shared" si="153"/>
        <v>36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</row>
    <row r="424" spans="1:114" s="12" customFormat="1" ht="38.25" customHeight="1">
      <c r="A424" s="156">
        <v>14</v>
      </c>
      <c r="B424" s="157" t="str">
        <f>GI!$H$15</f>
        <v xml:space="preserve">Elilta Asay Eyasu </v>
      </c>
      <c r="C424" s="235"/>
      <c r="D424" s="235"/>
      <c r="E424" s="168">
        <v>79</v>
      </c>
      <c r="F424" s="338" t="str">
        <f>IF(E424&gt;100,"SKURRR~!!", IF(A424&gt;GI!$M$2," ", IF($D$407="-", " ", IF(ISBLANK(E424),"FALSE",""))))</f>
        <v/>
      </c>
      <c r="G424" s="339"/>
      <c r="H424"/>
      <c r="I424" s="156">
        <v>14</v>
      </c>
      <c r="J424" s="157" t="str">
        <f>GI!$H$15</f>
        <v xml:space="preserve">Elilta Asay Eyasu </v>
      </c>
      <c r="K424" s="235"/>
      <c r="L424" s="235"/>
      <c r="M424" s="168"/>
      <c r="N424" s="338" t="str">
        <f>IF(M424&gt;100,"SKURRR~!!", IF(I424&gt;GI!$M$2," ", IF($L$407="-", " ", IF(ISBLANK(M424),"FALSE",""))))</f>
        <v>FALSE</v>
      </c>
      <c r="O424" s="339"/>
      <c r="P424"/>
      <c r="Q424"/>
      <c r="R424" s="131">
        <f t="shared" si="151"/>
        <v>79</v>
      </c>
      <c r="S424" s="125">
        <f t="shared" si="152"/>
        <v>0</v>
      </c>
      <c r="T424" s="126">
        <f t="shared" si="153"/>
        <v>39.5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</row>
    <row r="425" spans="1:114" s="12" customFormat="1" ht="38.25" customHeight="1">
      <c r="A425" s="154">
        <v>15</v>
      </c>
      <c r="B425" s="155" t="str">
        <f>GI!$H$16</f>
        <v xml:space="preserve">Emebet Haftay Gebremichael </v>
      </c>
      <c r="C425" s="235"/>
      <c r="D425" s="235"/>
      <c r="E425" s="168">
        <v>88</v>
      </c>
      <c r="F425" s="338" t="str">
        <f>IF(E425&gt;100,"SKURRR~!!", IF(A425&gt;GI!$M$2," ", IF($D$407="-", " ", IF(ISBLANK(E425),"FALSE",""))))</f>
        <v/>
      </c>
      <c r="G425" s="339"/>
      <c r="H425"/>
      <c r="I425" s="154">
        <v>15</v>
      </c>
      <c r="J425" s="155" t="str">
        <f>GI!$H$16</f>
        <v xml:space="preserve">Emebet Haftay Gebremichael </v>
      </c>
      <c r="K425" s="235"/>
      <c r="L425" s="235"/>
      <c r="M425" s="168"/>
      <c r="N425" s="338" t="str">
        <f>IF(M425&gt;100,"SKURRR~!!", IF(I425&gt;GI!$M$2," ", IF($L$407="-", " ", IF(ISBLANK(M425),"FALSE",""))))</f>
        <v>FALSE</v>
      </c>
      <c r="O425" s="339"/>
      <c r="P425"/>
      <c r="Q425"/>
      <c r="R425" s="131">
        <f t="shared" si="151"/>
        <v>88</v>
      </c>
      <c r="S425" s="125">
        <f t="shared" si="152"/>
        <v>0</v>
      </c>
      <c r="T425" s="126">
        <f t="shared" si="153"/>
        <v>44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</row>
    <row r="426" spans="1:114" s="12" customFormat="1" ht="38.25" customHeight="1">
      <c r="A426" s="156">
        <v>16</v>
      </c>
      <c r="B426" s="157" t="str">
        <f>GI!$H$17</f>
        <v xml:space="preserve">Ermiyas Gebremeskel Hailu </v>
      </c>
      <c r="C426" s="235"/>
      <c r="D426" s="235"/>
      <c r="E426" s="168">
        <v>62</v>
      </c>
      <c r="F426" s="338" t="str">
        <f>IF(E426&gt;100,"SKURRR~!!", IF(A426&gt;GI!$M$2," ", IF($D$407="-", " ", IF(ISBLANK(E426),"FALSE",""))))</f>
        <v/>
      </c>
      <c r="G426" s="339"/>
      <c r="H426"/>
      <c r="I426" s="156">
        <v>16</v>
      </c>
      <c r="J426" s="157" t="str">
        <f>GI!$H$17</f>
        <v xml:space="preserve">Ermiyas Gebremeskel Hailu </v>
      </c>
      <c r="K426" s="235"/>
      <c r="L426" s="235"/>
      <c r="M426" s="168"/>
      <c r="N426" s="338" t="str">
        <f>IF(M426&gt;100,"SKURRR~!!", IF(I426&gt;GI!$M$2," ", IF($L$407="-", " ", IF(ISBLANK(M426),"FALSE",""))))</f>
        <v>FALSE</v>
      </c>
      <c r="O426" s="339"/>
      <c r="P426"/>
      <c r="Q426"/>
      <c r="R426" s="131">
        <f t="shared" si="151"/>
        <v>62</v>
      </c>
      <c r="S426" s="125">
        <f t="shared" si="152"/>
        <v>0</v>
      </c>
      <c r="T426" s="126">
        <f t="shared" si="153"/>
        <v>31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</row>
    <row r="427" spans="1:114" s="12" customFormat="1" ht="38.25" customHeight="1">
      <c r="A427" s="154">
        <v>17</v>
      </c>
      <c r="B427" s="155" t="str">
        <f>GI!$H$18</f>
        <v xml:space="preserve">Esrom Amanuel Tsegay </v>
      </c>
      <c r="C427" s="235"/>
      <c r="D427" s="235"/>
      <c r="E427" s="168">
        <v>81</v>
      </c>
      <c r="F427" s="338" t="str">
        <f>IF(E427&gt;100,"SKURRR~!!", IF(A427&gt;GI!$M$2," ", IF($D$407="-", " ", IF(ISBLANK(E427),"FALSE",""))))</f>
        <v/>
      </c>
      <c r="G427" s="339"/>
      <c r="H427"/>
      <c r="I427" s="154">
        <v>17</v>
      </c>
      <c r="J427" s="155" t="str">
        <f>GI!$H$18</f>
        <v xml:space="preserve">Esrom Amanuel Tsegay </v>
      </c>
      <c r="K427" s="235"/>
      <c r="L427" s="235"/>
      <c r="M427" s="168"/>
      <c r="N427" s="338" t="str">
        <f>IF(M427&gt;100,"SKURRR~!!", IF(I427&gt;GI!$M$2," ", IF($L$407="-", " ", IF(ISBLANK(M427),"FALSE",""))))</f>
        <v>FALSE</v>
      </c>
      <c r="O427" s="339"/>
      <c r="P427"/>
      <c r="Q427"/>
      <c r="R427" s="131">
        <f t="shared" si="151"/>
        <v>81</v>
      </c>
      <c r="S427" s="125">
        <f t="shared" si="152"/>
        <v>0</v>
      </c>
      <c r="T427" s="126">
        <f t="shared" si="153"/>
        <v>40.5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</row>
    <row r="428" spans="1:114" s="12" customFormat="1" ht="38.25" customHeight="1">
      <c r="A428" s="156">
        <v>18</v>
      </c>
      <c r="B428" s="157" t="str">
        <f>GI!$H$19</f>
        <v xml:space="preserve">Eyorsalem Afera Gebremedhin </v>
      </c>
      <c r="C428" s="235"/>
      <c r="D428" s="235"/>
      <c r="E428" s="168">
        <v>76</v>
      </c>
      <c r="F428" s="338" t="str">
        <f>IF(E428&gt;100,"SKURRR~!!", IF(A428&gt;GI!$M$2," ", IF($D$407="-", " ", IF(ISBLANK(E428),"FALSE",""))))</f>
        <v/>
      </c>
      <c r="G428" s="339"/>
      <c r="H428"/>
      <c r="I428" s="156">
        <v>18</v>
      </c>
      <c r="J428" s="157" t="str">
        <f>GI!$H$19</f>
        <v xml:space="preserve">Eyorsalem Afera Gebremedhin </v>
      </c>
      <c r="K428" s="235"/>
      <c r="L428" s="235"/>
      <c r="M428" s="168"/>
      <c r="N428" s="338" t="str">
        <f>IF(M428&gt;100,"SKURRR~!!", IF(I428&gt;GI!$M$2," ", IF($L$407="-", " ", IF(ISBLANK(M428),"FALSE",""))))</f>
        <v>FALSE</v>
      </c>
      <c r="O428" s="339"/>
      <c r="P428"/>
      <c r="Q428"/>
      <c r="R428" s="131">
        <f t="shared" si="151"/>
        <v>76</v>
      </c>
      <c r="S428" s="125">
        <f t="shared" si="152"/>
        <v>0</v>
      </c>
      <c r="T428" s="126">
        <f t="shared" si="153"/>
        <v>38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</row>
    <row r="429" spans="1:114" s="12" customFormat="1" ht="38.25" customHeight="1">
      <c r="A429" s="154">
        <v>19</v>
      </c>
      <c r="B429" s="155" t="str">
        <f>GI!$H$20</f>
        <v xml:space="preserve">Fasil Alem Kahsay </v>
      </c>
      <c r="C429" s="235"/>
      <c r="D429" s="235"/>
      <c r="E429" s="168">
        <v>56</v>
      </c>
      <c r="F429" s="338" t="str">
        <f>IF(E429&gt;100,"SKURRR~!!", IF(A429&gt;GI!$M$2," ", IF($D$407="-", " ", IF(ISBLANK(E429),"FALSE",""))))</f>
        <v/>
      </c>
      <c r="G429" s="339"/>
      <c r="H429"/>
      <c r="I429" s="154">
        <v>19</v>
      </c>
      <c r="J429" s="155" t="str">
        <f>GI!$H$20</f>
        <v xml:space="preserve">Fasil Alem Kahsay </v>
      </c>
      <c r="K429" s="235"/>
      <c r="L429" s="235"/>
      <c r="M429" s="168"/>
      <c r="N429" s="338" t="str">
        <f>IF(M429&gt;100,"SKURRR~!!", IF(I429&gt;GI!$M$2," ", IF($L$407="-", " ", IF(ISBLANK(M429),"FALSE",""))))</f>
        <v>FALSE</v>
      </c>
      <c r="O429" s="339"/>
      <c r="P429"/>
      <c r="Q429"/>
      <c r="R429" s="131">
        <f t="shared" si="151"/>
        <v>56</v>
      </c>
      <c r="S429" s="125">
        <f t="shared" si="152"/>
        <v>0</v>
      </c>
      <c r="T429" s="126">
        <f t="shared" si="153"/>
        <v>28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</row>
    <row r="430" spans="1:114" s="12" customFormat="1" ht="38.25" customHeight="1">
      <c r="A430" s="156">
        <v>20</v>
      </c>
      <c r="B430" s="157" t="str">
        <f>GI!$H$21</f>
        <v xml:space="preserve">Hassen Abdelruhman Salih </v>
      </c>
      <c r="C430" s="235"/>
      <c r="D430" s="235"/>
      <c r="E430" s="168">
        <v>64</v>
      </c>
      <c r="F430" s="338" t="str">
        <f>IF(E430&gt;100,"SKURRR~!!", IF(A430&gt;GI!$M$2," ", IF($D$407="-", " ", IF(ISBLANK(E430),"FALSE",""))))</f>
        <v/>
      </c>
      <c r="G430" s="339"/>
      <c r="H430"/>
      <c r="I430" s="156">
        <v>20</v>
      </c>
      <c r="J430" s="157" t="str">
        <f>GI!$H$21</f>
        <v xml:space="preserve">Hassen Abdelruhman Salih </v>
      </c>
      <c r="K430" s="235"/>
      <c r="L430" s="235"/>
      <c r="M430" s="168"/>
      <c r="N430" s="338" t="str">
        <f>IF(M430&gt;100,"SKURRR~!!", IF(I430&gt;GI!$M$2," ", IF($L$407="-", " ", IF(ISBLANK(M430),"FALSE",""))))</f>
        <v>FALSE</v>
      </c>
      <c r="O430" s="339"/>
      <c r="P430"/>
      <c r="Q430"/>
      <c r="R430" s="131">
        <f t="shared" si="151"/>
        <v>64</v>
      </c>
      <c r="S430" s="125">
        <f t="shared" si="152"/>
        <v>0</v>
      </c>
      <c r="T430" s="126">
        <f t="shared" si="153"/>
        <v>32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</row>
    <row r="431" spans="1:114" s="12" customFormat="1" ht="38.25" customHeight="1">
      <c r="A431" s="154">
        <v>21</v>
      </c>
      <c r="B431" s="155" t="str">
        <f>GI!$H$22</f>
        <v xml:space="preserve">Heldana Mengstu Mebrahtu </v>
      </c>
      <c r="C431" s="235"/>
      <c r="D431" s="235"/>
      <c r="E431" s="168">
        <v>73</v>
      </c>
      <c r="F431" s="338" t="str">
        <f>IF(E431&gt;100,"SKURRR~!!", IF(A431&gt;GI!$M$2," ", IF($D$407="-", " ", IF(ISBLANK(E431),"FALSE",""))))</f>
        <v/>
      </c>
      <c r="G431" s="339"/>
      <c r="H431"/>
      <c r="I431" s="154">
        <v>21</v>
      </c>
      <c r="J431" s="155" t="str">
        <f>GI!$H$22</f>
        <v xml:space="preserve">Heldana Mengstu Mebrahtu </v>
      </c>
      <c r="K431" s="235"/>
      <c r="L431" s="235"/>
      <c r="M431" s="168"/>
      <c r="N431" s="338" t="str">
        <f>IF(M431&gt;100,"SKURRR~!!", IF(I431&gt;GI!$M$2," ", IF($L$407="-", " ", IF(ISBLANK(M431),"FALSE",""))))</f>
        <v>FALSE</v>
      </c>
      <c r="O431" s="339"/>
      <c r="P431"/>
      <c r="Q431"/>
      <c r="R431" s="131">
        <f t="shared" si="151"/>
        <v>73</v>
      </c>
      <c r="S431" s="125">
        <f t="shared" si="152"/>
        <v>0</v>
      </c>
      <c r="T431" s="126">
        <f t="shared" si="153"/>
        <v>36.5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</row>
    <row r="432" spans="1:114" s="12" customFormat="1" ht="38.25" customHeight="1">
      <c r="A432" s="156">
        <v>22</v>
      </c>
      <c r="B432" s="157" t="str">
        <f>GI!$H$23</f>
        <v xml:space="preserve">Hilina Aregawi Abrha </v>
      </c>
      <c r="C432" s="235"/>
      <c r="D432" s="235"/>
      <c r="E432" s="168">
        <v>72</v>
      </c>
      <c r="F432" s="338" t="str">
        <f>IF(E432&gt;100,"SKURRR~!!", IF(A432&gt;GI!$M$2," ", IF($D$407="-", " ", IF(ISBLANK(E432),"FALSE",""))))</f>
        <v/>
      </c>
      <c r="G432" s="339"/>
      <c r="H432"/>
      <c r="I432" s="156">
        <v>22</v>
      </c>
      <c r="J432" s="157" t="str">
        <f>GI!$H$23</f>
        <v xml:space="preserve">Hilina Aregawi Abrha </v>
      </c>
      <c r="K432" s="235"/>
      <c r="L432" s="235"/>
      <c r="M432" s="168"/>
      <c r="N432" s="338" t="str">
        <f>IF(M432&gt;100,"SKURRR~!!", IF(I432&gt;GI!$M$2," ", IF($L$407="-", " ", IF(ISBLANK(M432),"FALSE",""))))</f>
        <v>FALSE</v>
      </c>
      <c r="O432" s="339"/>
      <c r="P432"/>
      <c r="Q432"/>
      <c r="R432" s="131">
        <f t="shared" si="151"/>
        <v>72</v>
      </c>
      <c r="S432" s="125">
        <f t="shared" si="152"/>
        <v>0</v>
      </c>
      <c r="T432" s="126">
        <f t="shared" si="153"/>
        <v>36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</row>
    <row r="433" spans="1:114" s="12" customFormat="1" ht="38.25" customHeight="1">
      <c r="A433" s="154">
        <v>23</v>
      </c>
      <c r="B433" s="155" t="str">
        <f>GI!$H$24</f>
        <v xml:space="preserve">Kaleab Haile Kahsay </v>
      </c>
      <c r="C433" s="235"/>
      <c r="D433" s="235"/>
      <c r="E433" s="168">
        <v>73</v>
      </c>
      <c r="F433" s="338" t="str">
        <f>IF(E433&gt;100,"SKURRR~!!", IF(A433&gt;GI!$M$2," ", IF($D$407="-", " ", IF(ISBLANK(E433),"FALSE",""))))</f>
        <v/>
      </c>
      <c r="G433" s="339"/>
      <c r="H433"/>
      <c r="I433" s="154">
        <v>23</v>
      </c>
      <c r="J433" s="155" t="str">
        <f>GI!$H$24</f>
        <v xml:space="preserve">Kaleab Haile Kahsay </v>
      </c>
      <c r="K433" s="235"/>
      <c r="L433" s="235"/>
      <c r="M433" s="168"/>
      <c r="N433" s="338" t="str">
        <f>IF(M433&gt;100,"SKURRR~!!", IF(I433&gt;GI!$M$2," ", IF($L$407="-", " ", IF(ISBLANK(M433),"FALSE",""))))</f>
        <v>FALSE</v>
      </c>
      <c r="O433" s="339"/>
      <c r="P433"/>
      <c r="Q433"/>
      <c r="R433" s="131">
        <f t="shared" si="151"/>
        <v>73</v>
      </c>
      <c r="S433" s="125">
        <f t="shared" si="152"/>
        <v>0</v>
      </c>
      <c r="T433" s="126">
        <f t="shared" si="153"/>
        <v>36.5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</row>
    <row r="434" spans="1:114" s="12" customFormat="1" ht="38.25" customHeight="1">
      <c r="A434" s="156">
        <v>24</v>
      </c>
      <c r="B434" s="157" t="str">
        <f>GI!$H$25</f>
        <v xml:space="preserve">Kalkidan Haile Berhe </v>
      </c>
      <c r="C434" s="235"/>
      <c r="D434" s="235"/>
      <c r="E434" s="168">
        <v>58</v>
      </c>
      <c r="F434" s="338" t="str">
        <f>IF(E434&gt;100,"SKURRR~!!", IF(A434&gt;GI!$M$2," ", IF($D$407="-", " ", IF(ISBLANK(E434),"FALSE",""))))</f>
        <v/>
      </c>
      <c r="G434" s="339"/>
      <c r="H434"/>
      <c r="I434" s="156">
        <v>24</v>
      </c>
      <c r="J434" s="157" t="str">
        <f>GI!$H$25</f>
        <v xml:space="preserve">Kalkidan Haile Berhe </v>
      </c>
      <c r="K434" s="235"/>
      <c r="L434" s="235"/>
      <c r="M434" s="168"/>
      <c r="N434" s="338" t="str">
        <f>IF(M434&gt;100,"SKURRR~!!", IF(I434&gt;GI!$M$2," ", IF($L$407="-", " ", IF(ISBLANK(M434),"FALSE",""))))</f>
        <v>FALSE</v>
      </c>
      <c r="O434" s="339"/>
      <c r="P434"/>
      <c r="Q434"/>
      <c r="R434" s="131">
        <f t="shared" si="151"/>
        <v>58</v>
      </c>
      <c r="S434" s="125">
        <f t="shared" si="152"/>
        <v>0</v>
      </c>
      <c r="T434" s="126">
        <f t="shared" si="153"/>
        <v>29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</row>
    <row r="435" spans="1:114" s="12" customFormat="1" ht="38.25" customHeight="1">
      <c r="A435" s="154">
        <v>25</v>
      </c>
      <c r="B435" s="155" t="str">
        <f>GI!$H$26</f>
        <v xml:space="preserve">Kidus Tadesse Yewegalet </v>
      </c>
      <c r="C435" s="235"/>
      <c r="D435" s="235"/>
      <c r="E435" s="168">
        <v>53</v>
      </c>
      <c r="F435" s="338" t="str">
        <f>IF(E435&gt;100,"SKURRR~!!", IF(A435&gt;GI!$M$2," ", IF($D$407="-", " ", IF(ISBLANK(E435),"FALSE",""))))</f>
        <v/>
      </c>
      <c r="G435" s="339"/>
      <c r="H435"/>
      <c r="I435" s="154">
        <v>25</v>
      </c>
      <c r="J435" s="155" t="str">
        <f>GI!$H$26</f>
        <v xml:space="preserve">Kidus Tadesse Yewegalet </v>
      </c>
      <c r="K435" s="235"/>
      <c r="L435" s="235"/>
      <c r="M435" s="168"/>
      <c r="N435" s="338" t="str">
        <f>IF(M435&gt;100,"SKURRR~!!", IF(I435&gt;GI!$M$2," ", IF($L$407="-", " ", IF(ISBLANK(M435),"FALSE",""))))</f>
        <v>FALSE</v>
      </c>
      <c r="O435" s="339"/>
      <c r="P435"/>
      <c r="Q435"/>
      <c r="R435" s="131">
        <f t="shared" si="151"/>
        <v>53</v>
      </c>
      <c r="S435" s="125">
        <f t="shared" si="152"/>
        <v>0</v>
      </c>
      <c r="T435" s="126">
        <f t="shared" si="153"/>
        <v>26.5</v>
      </c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</row>
    <row r="436" spans="1:114" s="12" customFormat="1" ht="38.25" customHeight="1">
      <c r="A436" s="156">
        <v>26</v>
      </c>
      <c r="B436" s="157" t="str">
        <f>GI!$H$27</f>
        <v xml:space="preserve">Lidiya Mulu Gebreegzabher </v>
      </c>
      <c r="C436" s="235"/>
      <c r="D436" s="235"/>
      <c r="E436" s="168">
        <v>49</v>
      </c>
      <c r="F436" s="338" t="str">
        <f>IF(E436&gt;100,"SKURRR~!!", IF(A436&gt;GI!$M$2," ", IF($D$407="-", " ", IF(ISBLANK(E436),"FALSE",""))))</f>
        <v/>
      </c>
      <c r="G436" s="339"/>
      <c r="H436"/>
      <c r="I436" s="156">
        <v>26</v>
      </c>
      <c r="J436" s="157" t="str">
        <f>GI!$H$27</f>
        <v xml:space="preserve">Lidiya Mulu Gebreegzabher </v>
      </c>
      <c r="K436" s="235"/>
      <c r="L436" s="235"/>
      <c r="M436" s="168"/>
      <c r="N436" s="338" t="str">
        <f>IF(M436&gt;100,"SKURRR~!!", IF(I436&gt;GI!$M$2," ", IF($L$407="-", " ", IF(ISBLANK(M436),"FALSE",""))))</f>
        <v>FALSE</v>
      </c>
      <c r="O436" s="339"/>
      <c r="P436"/>
      <c r="Q436"/>
      <c r="R436" s="131">
        <f t="shared" si="151"/>
        <v>49</v>
      </c>
      <c r="S436" s="125">
        <f t="shared" si="152"/>
        <v>0</v>
      </c>
      <c r="T436" s="126">
        <f t="shared" si="153"/>
        <v>24.5</v>
      </c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</row>
    <row r="437" spans="1:114" s="12" customFormat="1" ht="38.25" customHeight="1">
      <c r="A437" s="154">
        <v>27</v>
      </c>
      <c r="B437" s="155" t="str">
        <f>GI!$H$28</f>
        <v xml:space="preserve">Menkem Solomon Yihdego </v>
      </c>
      <c r="C437" s="235"/>
      <c r="D437" s="235"/>
      <c r="E437" s="168">
        <v>72</v>
      </c>
      <c r="F437" s="338" t="str">
        <f>IF(E437&gt;100,"SKURRR~!!", IF(A437&gt;GI!$M$2," ", IF($D$407="-", " ", IF(ISBLANK(E437),"FALSE",""))))</f>
        <v/>
      </c>
      <c r="G437" s="339"/>
      <c r="H437"/>
      <c r="I437" s="154">
        <v>27</v>
      </c>
      <c r="J437" s="155" t="str">
        <f>GI!$H$28</f>
        <v xml:space="preserve">Menkem Solomon Yihdego </v>
      </c>
      <c r="K437" s="235"/>
      <c r="L437" s="235"/>
      <c r="M437" s="168"/>
      <c r="N437" s="338" t="str">
        <f>IF(M437&gt;100,"SKURRR~!!", IF(I437&gt;GI!$M$2," ", IF($L$407="-", " ", IF(ISBLANK(M437),"FALSE",""))))</f>
        <v>FALSE</v>
      </c>
      <c r="O437" s="339"/>
      <c r="P437"/>
      <c r="Q437"/>
      <c r="R437" s="131">
        <f t="shared" si="151"/>
        <v>72</v>
      </c>
      <c r="S437" s="125">
        <f t="shared" si="152"/>
        <v>0</v>
      </c>
      <c r="T437" s="126">
        <f t="shared" si="153"/>
        <v>36</v>
      </c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</row>
    <row r="438" spans="1:114" s="12" customFormat="1" ht="38.25" customHeight="1">
      <c r="A438" s="156">
        <v>28</v>
      </c>
      <c r="B438" s="157" t="str">
        <f>GI!$H$29</f>
        <v xml:space="preserve">Mewael Semere Tewelde </v>
      </c>
      <c r="C438" s="235"/>
      <c r="D438" s="235"/>
      <c r="E438" s="168">
        <v>65</v>
      </c>
      <c r="F438" s="338" t="str">
        <f>IF(E438&gt;100,"SKURRR~!!", IF(A438&gt;GI!$M$2," ", IF($D$407="-", " ", IF(ISBLANK(E438),"FALSE",""))))</f>
        <v/>
      </c>
      <c r="G438" s="339"/>
      <c r="H438"/>
      <c r="I438" s="156">
        <v>28</v>
      </c>
      <c r="J438" s="157" t="str">
        <f>GI!$H$29</f>
        <v xml:space="preserve">Mewael Semere Tewelde </v>
      </c>
      <c r="K438" s="235"/>
      <c r="L438" s="235"/>
      <c r="M438" s="168"/>
      <c r="N438" s="338" t="str">
        <f>IF(M438&gt;100,"SKURRR~!!", IF(I438&gt;GI!$M$2," ", IF($L$407="-", " ", IF(ISBLANK(M438),"FALSE",""))))</f>
        <v>FALSE</v>
      </c>
      <c r="O438" s="339"/>
      <c r="P438"/>
      <c r="Q438"/>
      <c r="R438" s="131">
        <f t="shared" si="151"/>
        <v>65</v>
      </c>
      <c r="S438" s="125">
        <f t="shared" si="152"/>
        <v>0</v>
      </c>
      <c r="T438" s="126">
        <f t="shared" si="153"/>
        <v>32.5</v>
      </c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</row>
    <row r="439" spans="1:114" s="12" customFormat="1" ht="38.25" customHeight="1">
      <c r="A439" s="154">
        <v>29</v>
      </c>
      <c r="B439" s="155" t="str">
        <f>GI!$H$30</f>
        <v xml:space="preserve">Mikiyas Engida Mesfin </v>
      </c>
      <c r="C439" s="235"/>
      <c r="D439" s="235"/>
      <c r="E439" s="168">
        <v>57</v>
      </c>
      <c r="F439" s="338" t="str">
        <f>IF(E439&gt;100,"SKURRR~!!", IF(A439&gt;GI!$M$2," ", IF($D$407="-", " ", IF(ISBLANK(E439),"FALSE",""))))</f>
        <v/>
      </c>
      <c r="G439" s="339"/>
      <c r="H439"/>
      <c r="I439" s="154">
        <v>29</v>
      </c>
      <c r="J439" s="155" t="str">
        <f>GI!$H$30</f>
        <v xml:space="preserve">Mikiyas Engida Mesfin </v>
      </c>
      <c r="K439" s="235"/>
      <c r="L439" s="235"/>
      <c r="M439" s="168"/>
      <c r="N439" s="338" t="str">
        <f>IF(M439&gt;100,"SKURRR~!!", IF(I439&gt;GI!$M$2," ", IF($L$407="-", " ", IF(ISBLANK(M439),"FALSE",""))))</f>
        <v>FALSE</v>
      </c>
      <c r="O439" s="339"/>
      <c r="P439"/>
      <c r="Q439"/>
      <c r="R439" s="131">
        <f t="shared" si="151"/>
        <v>57</v>
      </c>
      <c r="S439" s="125">
        <f t="shared" si="152"/>
        <v>0</v>
      </c>
      <c r="T439" s="126">
        <f t="shared" si="153"/>
        <v>28.5</v>
      </c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</row>
    <row r="440" spans="1:114" s="12" customFormat="1" ht="38.25" customHeight="1">
      <c r="A440" s="156">
        <v>30</v>
      </c>
      <c r="B440" s="157" t="str">
        <f>GI!$H$31</f>
        <v xml:space="preserve">Nahom Gobezay Beyene </v>
      </c>
      <c r="C440" s="235"/>
      <c r="D440" s="235"/>
      <c r="E440" s="168">
        <v>91</v>
      </c>
      <c r="F440" s="338" t="str">
        <f>IF(E440&gt;100,"SKURRR~!!", IF(A440&gt;GI!$M$2," ", IF($D$407="-", " ", IF(ISBLANK(E440),"FALSE",""))))</f>
        <v/>
      </c>
      <c r="G440" s="339"/>
      <c r="H440"/>
      <c r="I440" s="156">
        <v>30</v>
      </c>
      <c r="J440" s="157" t="str">
        <f>GI!$H$31</f>
        <v xml:space="preserve">Nahom Gobezay Beyene </v>
      </c>
      <c r="K440" s="235"/>
      <c r="L440" s="235"/>
      <c r="M440" s="168"/>
      <c r="N440" s="338" t="str">
        <f>IF(M440&gt;100,"SKURRR~!!", IF(I440&gt;GI!$M$2," ", IF($L$407="-", " ", IF(ISBLANK(M440),"FALSE",""))))</f>
        <v>FALSE</v>
      </c>
      <c r="O440" s="339"/>
      <c r="P440"/>
      <c r="Q440"/>
      <c r="R440" s="131">
        <f t="shared" si="151"/>
        <v>91</v>
      </c>
      <c r="S440" s="125">
        <f t="shared" si="152"/>
        <v>0</v>
      </c>
      <c r="T440" s="126">
        <f t="shared" si="153"/>
        <v>45.5</v>
      </c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</row>
    <row r="441" spans="1:114" s="12" customFormat="1" ht="38.25" customHeight="1">
      <c r="A441" s="154">
        <v>31</v>
      </c>
      <c r="B441" s="155" t="str">
        <f>GI!$H$32</f>
        <v xml:space="preserve">Nebyu Dawit Tadesse </v>
      </c>
      <c r="C441" s="235"/>
      <c r="D441" s="235"/>
      <c r="E441" s="168">
        <v>77</v>
      </c>
      <c r="F441" s="338" t="str">
        <f>IF(E441&gt;100,"SKURRR~!!", IF(A441&gt;GI!$M$2," ", IF($D$407="-", " ", IF(ISBLANK(E441),"FALSE",""))))</f>
        <v/>
      </c>
      <c r="G441" s="339"/>
      <c r="H441"/>
      <c r="I441" s="154">
        <v>31</v>
      </c>
      <c r="J441" s="155" t="str">
        <f>GI!$H$32</f>
        <v xml:space="preserve">Nebyu Dawit Tadesse </v>
      </c>
      <c r="K441" s="235"/>
      <c r="L441" s="235"/>
      <c r="M441" s="168"/>
      <c r="N441" s="338" t="str">
        <f>IF(M441&gt;100,"SKURRR~!!", IF(I441&gt;GI!$M$2," ", IF($L$407="-", " ", IF(ISBLANK(M441),"FALSE",""))))</f>
        <v>FALSE</v>
      </c>
      <c r="O441" s="339"/>
      <c r="P441"/>
      <c r="Q441"/>
      <c r="R441" s="131">
        <f t="shared" si="151"/>
        <v>77</v>
      </c>
      <c r="S441" s="125">
        <f t="shared" si="152"/>
        <v>0</v>
      </c>
      <c r="T441" s="126">
        <f t="shared" si="153"/>
        <v>38.5</v>
      </c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</row>
    <row r="442" spans="1:114" s="13" customFormat="1" ht="38.25" customHeight="1">
      <c r="A442" s="156">
        <v>32</v>
      </c>
      <c r="B442" s="157" t="str">
        <f>GI!$H$33</f>
        <v xml:space="preserve">Rahwa Luel Birhane </v>
      </c>
      <c r="C442" s="235"/>
      <c r="D442" s="235"/>
      <c r="E442" s="168">
        <v>78</v>
      </c>
      <c r="F442" s="338" t="str">
        <f>IF(E442&gt;100,"SKURRR~!!", IF(A442&gt;GI!$M$2," ", IF($D$407="-", " ", IF(ISBLANK(E442),"FALSE",""))))</f>
        <v/>
      </c>
      <c r="G442" s="339"/>
      <c r="H442"/>
      <c r="I442" s="156">
        <v>32</v>
      </c>
      <c r="J442" s="157" t="str">
        <f>GI!$H$33</f>
        <v xml:space="preserve">Rahwa Luel Birhane </v>
      </c>
      <c r="K442" s="235"/>
      <c r="L442" s="235"/>
      <c r="M442" s="168"/>
      <c r="N442" s="338" t="str">
        <f>IF(M442&gt;100,"SKURRR~!!", IF(I442&gt;GI!$M$2," ", IF($L$407="-", " ", IF(ISBLANK(M442),"FALSE",""))))</f>
        <v>FALSE</v>
      </c>
      <c r="O442" s="339"/>
      <c r="P442"/>
      <c r="Q442"/>
      <c r="R442" s="131">
        <f t="shared" si="151"/>
        <v>78</v>
      </c>
      <c r="S442" s="125">
        <f t="shared" si="152"/>
        <v>0</v>
      </c>
      <c r="T442" s="126">
        <f t="shared" si="153"/>
        <v>39</v>
      </c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</row>
    <row r="443" spans="1:114" s="13" customFormat="1" ht="38.25" customHeight="1">
      <c r="A443" s="154">
        <v>33</v>
      </c>
      <c r="B443" s="155" t="str">
        <f>GI!$H$34</f>
        <v xml:space="preserve">Raniya Jemal Gidey </v>
      </c>
      <c r="C443" s="235"/>
      <c r="D443" s="235"/>
      <c r="E443" s="168">
        <v>62</v>
      </c>
      <c r="F443" s="338" t="str">
        <f>IF(E443&gt;100,"SKURRR~!!", IF(A443&gt;GI!$M$2," ", IF($D$407="-", " ", IF(ISBLANK(E443),"FALSE",""))))</f>
        <v/>
      </c>
      <c r="G443" s="339"/>
      <c r="H443"/>
      <c r="I443" s="154">
        <v>33</v>
      </c>
      <c r="J443" s="155" t="str">
        <f>GI!$H$34</f>
        <v xml:space="preserve">Raniya Jemal Gidey </v>
      </c>
      <c r="K443" s="235"/>
      <c r="L443" s="235"/>
      <c r="M443" s="168"/>
      <c r="N443" s="338" t="str">
        <f>IF(M443&gt;100,"SKURRR~!!", IF(I443&gt;GI!$M$2," ", IF($L$407="-", " ", IF(ISBLANK(M443),"FALSE",""))))</f>
        <v>FALSE</v>
      </c>
      <c r="O443" s="339"/>
      <c r="P443"/>
      <c r="Q443"/>
      <c r="R443" s="131">
        <f t="shared" ref="R443:R465" si="154">E443</f>
        <v>62</v>
      </c>
      <c r="S443" s="125">
        <f t="shared" ref="S443:S465" si="155">M443</f>
        <v>0</v>
      </c>
      <c r="T443" s="126">
        <f t="shared" si="153"/>
        <v>31</v>
      </c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</row>
    <row r="444" spans="1:114" s="13" customFormat="1" ht="38.25" customHeight="1">
      <c r="A444" s="156">
        <v>34</v>
      </c>
      <c r="B444" s="157" t="str">
        <f>GI!$H$35</f>
        <v xml:space="preserve">Samrawit Weldeslassie Kidane </v>
      </c>
      <c r="C444" s="235"/>
      <c r="D444" s="235"/>
      <c r="E444" s="168">
        <v>59</v>
      </c>
      <c r="F444" s="338" t="str">
        <f>IF(E444&gt;100,"SKURRR~!!", IF(A444&gt;GI!$M$2," ", IF($D$407="-", " ", IF(ISBLANK(E444),"FALSE",""))))</f>
        <v/>
      </c>
      <c r="G444" s="339"/>
      <c r="H444"/>
      <c r="I444" s="156">
        <v>34</v>
      </c>
      <c r="J444" s="157" t="str">
        <f>GI!$H$35</f>
        <v xml:space="preserve">Samrawit Weldeslassie Kidane </v>
      </c>
      <c r="K444" s="235"/>
      <c r="L444" s="235"/>
      <c r="M444" s="168"/>
      <c r="N444" s="338" t="str">
        <f>IF(M444&gt;100,"SKURRR~!!", IF(I444&gt;GI!$M$2," ", IF($L$407="-", " ", IF(ISBLANK(M444),"FALSE",""))))</f>
        <v>FALSE</v>
      </c>
      <c r="O444" s="339"/>
      <c r="P444"/>
      <c r="Q444"/>
      <c r="R444" s="131">
        <f t="shared" si="154"/>
        <v>59</v>
      </c>
      <c r="S444" s="125">
        <f t="shared" si="155"/>
        <v>0</v>
      </c>
      <c r="T444" s="126">
        <f t="shared" si="153"/>
        <v>29.5</v>
      </c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</row>
    <row r="445" spans="1:114" s="13" customFormat="1" ht="38.25" customHeight="1">
      <c r="A445" s="154">
        <v>35</v>
      </c>
      <c r="B445" s="155" t="str">
        <f>GI!$H$36</f>
        <v xml:space="preserve">Samson Tekle Belay </v>
      </c>
      <c r="C445" s="235"/>
      <c r="D445" s="235"/>
      <c r="E445" s="168">
        <v>65</v>
      </c>
      <c r="F445" s="338" t="str">
        <f>IF(E445&gt;100,"SKURRR~!!", IF(A445&gt;GI!$M$2," ", IF($D$407="-", " ", IF(ISBLANK(E445),"FALSE",""))))</f>
        <v/>
      </c>
      <c r="G445" s="339"/>
      <c r="H445"/>
      <c r="I445" s="154">
        <v>35</v>
      </c>
      <c r="J445" s="155" t="str">
        <f>GI!$H$36</f>
        <v xml:space="preserve">Samson Tekle Belay </v>
      </c>
      <c r="K445" s="235"/>
      <c r="L445" s="235"/>
      <c r="M445" s="168"/>
      <c r="N445" s="338" t="str">
        <f>IF(M445&gt;100,"SKURRR~!!", IF(I445&gt;GI!$M$2," ", IF($L$407="-", " ", IF(ISBLANK(M445),"FALSE",""))))</f>
        <v>FALSE</v>
      </c>
      <c r="O445" s="339"/>
      <c r="P445"/>
      <c r="Q445"/>
      <c r="R445" s="131">
        <f t="shared" si="154"/>
        <v>65</v>
      </c>
      <c r="S445" s="125">
        <f t="shared" si="155"/>
        <v>0</v>
      </c>
      <c r="T445" s="126">
        <f t="shared" si="153"/>
        <v>32.5</v>
      </c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</row>
    <row r="446" spans="1:114" s="13" customFormat="1" ht="38.25" customHeight="1">
      <c r="A446" s="156">
        <v>36</v>
      </c>
      <c r="B446" s="157" t="str">
        <f>GI!$H$37</f>
        <v xml:space="preserve">Sinados Solomon Kiflehadera </v>
      </c>
      <c r="C446" s="235"/>
      <c r="D446" s="235"/>
      <c r="E446" s="168">
        <v>59</v>
      </c>
      <c r="F446" s="338" t="str">
        <f>IF(E446&gt;100,"SKURRR~!!", IF(A446&gt;GI!$M$2," ", IF($D$407="-", " ", IF(ISBLANK(E446),"FALSE",""))))</f>
        <v/>
      </c>
      <c r="G446" s="339"/>
      <c r="H446"/>
      <c r="I446" s="156">
        <v>36</v>
      </c>
      <c r="J446" s="157" t="str">
        <f>GI!$H$37</f>
        <v xml:space="preserve">Sinados Solomon Kiflehadera </v>
      </c>
      <c r="K446" s="235"/>
      <c r="L446" s="235"/>
      <c r="M446" s="168"/>
      <c r="N446" s="338" t="str">
        <f>IF(M446&gt;100,"SKURRR~!!", IF(I446&gt;GI!$M$2," ", IF($L$407="-", " ", IF(ISBLANK(M446),"FALSE",""))))</f>
        <v>FALSE</v>
      </c>
      <c r="O446" s="339"/>
      <c r="P446"/>
      <c r="Q446"/>
      <c r="R446" s="131">
        <f t="shared" si="154"/>
        <v>59</v>
      </c>
      <c r="S446" s="125">
        <f t="shared" si="155"/>
        <v>0</v>
      </c>
      <c r="T446" s="126">
        <f t="shared" si="153"/>
        <v>29.5</v>
      </c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</row>
    <row r="447" spans="1:114" s="13" customFormat="1" ht="38.25" customHeight="1">
      <c r="A447" s="154">
        <v>37</v>
      </c>
      <c r="B447" s="155" t="str">
        <f>GI!$H$38</f>
        <v xml:space="preserve">Yeabsira Rezene Gebrecherkos </v>
      </c>
      <c r="C447" s="235"/>
      <c r="D447" s="235"/>
      <c r="E447" s="168">
        <v>67</v>
      </c>
      <c r="F447" s="338" t="str">
        <f>IF(E447&gt;100,"SKURRR~!!", IF(A447&gt;GI!$M$2," ", IF($D$407="-", " ", IF(ISBLANK(E447),"FALSE",""))))</f>
        <v/>
      </c>
      <c r="G447" s="339"/>
      <c r="H447"/>
      <c r="I447" s="154">
        <v>37</v>
      </c>
      <c r="J447" s="155" t="str">
        <f>GI!$H$38</f>
        <v xml:space="preserve">Yeabsira Rezene Gebrecherkos </v>
      </c>
      <c r="K447" s="235"/>
      <c r="L447" s="235"/>
      <c r="M447" s="168"/>
      <c r="N447" s="338" t="str">
        <f>IF(M447&gt;100,"SKURRR~!!", IF(I447&gt;GI!$M$2," ", IF($L$407="-", " ", IF(ISBLANK(M447),"FALSE",""))))</f>
        <v>FALSE</v>
      </c>
      <c r="O447" s="339"/>
      <c r="P447"/>
      <c r="Q447"/>
      <c r="R447" s="131">
        <f t="shared" si="154"/>
        <v>67</v>
      </c>
      <c r="S447" s="125">
        <f t="shared" si="155"/>
        <v>0</v>
      </c>
      <c r="T447" s="126">
        <f t="shared" si="153"/>
        <v>33.5</v>
      </c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</row>
    <row r="448" spans="1:114" s="13" customFormat="1" ht="38.25" customHeight="1">
      <c r="A448" s="156">
        <v>38</v>
      </c>
      <c r="B448" s="157" t="str">
        <f>GI!$H$39</f>
        <v xml:space="preserve">Yohannes Gebregergis Weldegebriel </v>
      </c>
      <c r="C448" s="235"/>
      <c r="D448" s="235"/>
      <c r="E448" s="168">
        <v>63</v>
      </c>
      <c r="F448" s="338" t="str">
        <f>IF(E448&gt;100,"SKURRR~!!", IF(A448&gt;GI!$M$2," ", IF($D$407="-", " ", IF(ISBLANK(E448),"FALSE",""))))</f>
        <v/>
      </c>
      <c r="G448" s="339"/>
      <c r="H448"/>
      <c r="I448" s="156">
        <v>38</v>
      </c>
      <c r="J448" s="157" t="str">
        <f>GI!$H$39</f>
        <v xml:space="preserve">Yohannes Gebregergis Weldegebriel </v>
      </c>
      <c r="K448" s="235"/>
      <c r="L448" s="235"/>
      <c r="M448" s="168"/>
      <c r="N448" s="338" t="str">
        <f>IF(M448&gt;100,"SKURRR~!!", IF(I448&gt;GI!$M$2," ", IF($L$407="-", " ", IF(ISBLANK(M448),"FALSE",""))))</f>
        <v>FALSE</v>
      </c>
      <c r="O448" s="339"/>
      <c r="P448"/>
      <c r="Q448"/>
      <c r="R448" s="131">
        <f t="shared" si="154"/>
        <v>63</v>
      </c>
      <c r="S448" s="125">
        <f t="shared" si="155"/>
        <v>0</v>
      </c>
      <c r="T448" s="126">
        <f t="shared" si="153"/>
        <v>31.5</v>
      </c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</row>
    <row r="449" spans="1:114" s="13" customFormat="1" ht="38.25" customHeight="1">
      <c r="A449" s="154">
        <v>39</v>
      </c>
      <c r="B449" s="155" t="str">
        <f>GI!$H$40</f>
        <v xml:space="preserve">Yohanns Gebremedhin Aregawi </v>
      </c>
      <c r="C449" s="235"/>
      <c r="D449" s="235"/>
      <c r="E449" s="168">
        <v>56</v>
      </c>
      <c r="F449" s="338" t="str">
        <f>IF(E449&gt;100,"SKURRR~!!", IF(A449&gt;GI!$M$2," ", IF($D$407="-", " ", IF(ISBLANK(E449),"FALSE",""))))</f>
        <v/>
      </c>
      <c r="G449" s="339"/>
      <c r="H449"/>
      <c r="I449" s="154">
        <v>39</v>
      </c>
      <c r="J449" s="155" t="str">
        <f>GI!$H$40</f>
        <v xml:space="preserve">Yohanns Gebremedhin Aregawi </v>
      </c>
      <c r="K449" s="235"/>
      <c r="L449" s="235"/>
      <c r="M449" s="168"/>
      <c r="N449" s="338" t="str">
        <f>IF(M449&gt;100,"SKURRR~!!", IF(I449&gt;GI!$M$2," ", IF($L$407="-", " ", IF(ISBLANK(M449),"FALSE",""))))</f>
        <v>FALSE</v>
      </c>
      <c r="O449" s="339"/>
      <c r="P449"/>
      <c r="Q449"/>
      <c r="R449" s="131">
        <f t="shared" si="154"/>
        <v>56</v>
      </c>
      <c r="S449" s="125">
        <f t="shared" si="155"/>
        <v>0</v>
      </c>
      <c r="T449" s="126">
        <f t="shared" si="153"/>
        <v>28</v>
      </c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</row>
    <row r="450" spans="1:114" s="13" customFormat="1" ht="38.25" customHeight="1">
      <c r="A450" s="156">
        <v>40</v>
      </c>
      <c r="B450" s="157" t="str">
        <f>GI!$H$41</f>
        <v xml:space="preserve">Yonatan Mulu Araya </v>
      </c>
      <c r="C450" s="235"/>
      <c r="D450" s="235"/>
      <c r="E450" s="168">
        <v>56</v>
      </c>
      <c r="F450" s="338" t="str">
        <f>IF(E450&gt;100,"SKURRR~!!", IF(A450&gt;GI!$M$2," ", IF($D$407="-", " ", IF(ISBLANK(E450),"FALSE",""))))</f>
        <v/>
      </c>
      <c r="G450" s="339"/>
      <c r="H450"/>
      <c r="I450" s="156">
        <v>40</v>
      </c>
      <c r="J450" s="157" t="str">
        <f>GI!$H$41</f>
        <v xml:space="preserve">Yonatan Mulu Araya </v>
      </c>
      <c r="K450" s="235"/>
      <c r="L450" s="235"/>
      <c r="M450" s="168"/>
      <c r="N450" s="338" t="str">
        <f>IF(M450&gt;100,"SKURRR~!!", IF(I450&gt;GI!$M$2," ", IF($L$407="-", " ", IF(ISBLANK(M450),"FALSE",""))))</f>
        <v>FALSE</v>
      </c>
      <c r="O450" s="339"/>
      <c r="P450"/>
      <c r="Q450"/>
      <c r="R450" s="131">
        <f t="shared" si="154"/>
        <v>56</v>
      </c>
      <c r="S450" s="125">
        <f t="shared" si="155"/>
        <v>0</v>
      </c>
      <c r="T450" s="126">
        <f t="shared" si="153"/>
        <v>28</v>
      </c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</row>
    <row r="451" spans="1:114" s="13" customFormat="1" ht="38.25" customHeight="1">
      <c r="A451" s="154">
        <v>41</v>
      </c>
      <c r="B451" s="155" t="str">
        <f>GI!$H$42</f>
        <v xml:space="preserve">Yordanos Weldeslassie Kidane </v>
      </c>
      <c r="C451" s="235"/>
      <c r="D451" s="235"/>
      <c r="E451" s="168">
        <v>57</v>
      </c>
      <c r="F451" s="338" t="str">
        <f>IF(E451&gt;100,"SKURRR~!!", IF(A451&gt;GI!$M$2," ", IF($D$407="-", " ", IF(ISBLANK(E451),"FALSE",""))))</f>
        <v/>
      </c>
      <c r="G451" s="339"/>
      <c r="H451"/>
      <c r="I451" s="154">
        <v>41</v>
      </c>
      <c r="J451" s="155" t="str">
        <f>GI!$H$42</f>
        <v xml:space="preserve">Yordanos Weldeslassie Kidane </v>
      </c>
      <c r="K451" s="235"/>
      <c r="L451" s="235"/>
      <c r="M451" s="168"/>
      <c r="N451" s="338" t="str">
        <f>IF(M451&gt;100,"SKURRR~!!", IF(I451&gt;GI!$M$2," ", IF($L$407="-", " ", IF(ISBLANK(M451),"FALSE",""))))</f>
        <v>FALSE</v>
      </c>
      <c r="O451" s="339"/>
      <c r="P451"/>
      <c r="Q451"/>
      <c r="R451" s="131">
        <f t="shared" si="154"/>
        <v>57</v>
      </c>
      <c r="S451" s="125">
        <f t="shared" si="155"/>
        <v>0</v>
      </c>
      <c r="T451" s="126">
        <f t="shared" si="153"/>
        <v>28.5</v>
      </c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</row>
    <row r="452" spans="1:114" s="13" customFormat="1" ht="38.25" customHeight="1">
      <c r="A452" s="156">
        <v>42</v>
      </c>
      <c r="B452" s="157" t="str">
        <f>GI!$H$43</f>
        <v xml:space="preserve">Yosef Mesfin Hailemicheal </v>
      </c>
      <c r="C452" s="235"/>
      <c r="D452" s="235"/>
      <c r="E452" s="168">
        <v>57</v>
      </c>
      <c r="F452" s="338" t="str">
        <f>IF(E452&gt;100,"SKURRR~!!", IF(A452&gt;GI!$M$2," ", IF($D$407="-", " ", IF(ISBLANK(E452),"FALSE",""))))</f>
        <v/>
      </c>
      <c r="G452" s="339"/>
      <c r="H452"/>
      <c r="I452" s="156">
        <v>42</v>
      </c>
      <c r="J452" s="157" t="str">
        <f>GI!$H$43</f>
        <v xml:space="preserve">Yosef Mesfin Hailemicheal </v>
      </c>
      <c r="K452" s="235"/>
      <c r="L452" s="235"/>
      <c r="M452" s="168"/>
      <c r="N452" s="338" t="str">
        <f>IF(M452&gt;100,"SKURRR~!!", IF(I452&gt;GI!$M$2," ", IF($L$407="-", " ", IF(ISBLANK(M452),"FALSE",""))))</f>
        <v>FALSE</v>
      </c>
      <c r="O452" s="339"/>
      <c r="P452"/>
      <c r="Q452"/>
      <c r="R452" s="131">
        <f t="shared" si="154"/>
        <v>57</v>
      </c>
      <c r="S452" s="125">
        <f t="shared" si="155"/>
        <v>0</v>
      </c>
      <c r="T452" s="126">
        <f t="shared" si="153"/>
        <v>28.5</v>
      </c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</row>
    <row r="453" spans="1:114" s="13" customFormat="1" ht="38.25" customHeight="1">
      <c r="A453" s="154">
        <v>43</v>
      </c>
      <c r="B453" s="155" t="str">
        <f>GI!$H$44</f>
        <v xml:space="preserve">Yudana Dawit Tsegay </v>
      </c>
      <c r="C453" s="235"/>
      <c r="D453" s="235"/>
      <c r="E453" s="169">
        <v>71</v>
      </c>
      <c r="F453" s="338" t="str">
        <f>IF(E453&gt;100,"SKURRR~!!", IF(A453&gt;GI!$M$2," ", IF($D$407="-", " ", IF(ISBLANK(E453),"FALSE",""))))</f>
        <v/>
      </c>
      <c r="G453" s="339"/>
      <c r="H453"/>
      <c r="I453" s="154">
        <v>43</v>
      </c>
      <c r="J453" s="155" t="str">
        <f>GI!$H$44</f>
        <v xml:space="preserve">Yudana Dawit Tsegay </v>
      </c>
      <c r="K453" s="235"/>
      <c r="L453" s="235"/>
      <c r="M453" s="169"/>
      <c r="N453" s="338" t="str">
        <f>IF(M453&gt;100,"SKURRR~!!", IF(I453&gt;GI!$M$2," ", IF($L$407="-", " ", IF(ISBLANK(M453),"FALSE",""))))</f>
        <v>FALSE</v>
      </c>
      <c r="O453" s="339"/>
      <c r="P453"/>
      <c r="Q453"/>
      <c r="R453" s="131">
        <f t="shared" si="154"/>
        <v>71</v>
      </c>
      <c r="S453" s="125">
        <f t="shared" si="155"/>
        <v>0</v>
      </c>
      <c r="T453" s="126">
        <f t="shared" si="153"/>
        <v>35.5</v>
      </c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</row>
    <row r="454" spans="1:114" s="13" customFormat="1" ht="38.25" customHeight="1">
      <c r="A454" s="156">
        <v>44</v>
      </c>
      <c r="B454" s="157">
        <f>GI!$H$45</f>
        <v>0</v>
      </c>
      <c r="C454" s="235"/>
      <c r="D454" s="235"/>
      <c r="E454" s="170"/>
      <c r="F454" s="338" t="str">
        <f>IF(E454&gt;100,"SKURRR~!!", IF(A454&gt;GI!$M$2," ", IF($D$407="-", " ", IF(ISBLANK(E454),"FALSE",""))))</f>
        <v xml:space="preserve"> </v>
      </c>
      <c r="G454" s="339"/>
      <c r="H454"/>
      <c r="I454" s="156">
        <v>44</v>
      </c>
      <c r="J454" s="157">
        <f>GI!$H$45</f>
        <v>0</v>
      </c>
      <c r="K454" s="235"/>
      <c r="L454" s="235"/>
      <c r="M454" s="170"/>
      <c r="N454" s="338" t="str">
        <f>IF(M454&gt;100,"SKURRR~!!", IF(I454&gt;GI!$M$2," ", IF($L$407="-", " ", IF(ISBLANK(M454),"FALSE",""))))</f>
        <v xml:space="preserve"> </v>
      </c>
      <c r="O454" s="339"/>
      <c r="P454"/>
      <c r="Q454"/>
      <c r="R454" s="131">
        <f t="shared" si="154"/>
        <v>0</v>
      </c>
      <c r="S454" s="125">
        <f t="shared" si="155"/>
        <v>0</v>
      </c>
      <c r="T454" s="126">
        <f t="shared" si="153"/>
        <v>0</v>
      </c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</row>
    <row r="455" spans="1:114" s="13" customFormat="1" ht="38.25" customHeight="1">
      <c r="A455" s="154">
        <v>45</v>
      </c>
      <c r="B455" s="155">
        <f>GI!$H$46</f>
        <v>0</v>
      </c>
      <c r="C455" s="235"/>
      <c r="D455" s="235"/>
      <c r="E455" s="170"/>
      <c r="F455" s="338" t="str">
        <f>IF(E455&gt;100,"SKURRR~!!", IF(A455&gt;GI!$M$2," ", IF($D$407="-", " ", IF(ISBLANK(E455),"FALSE",""))))</f>
        <v xml:space="preserve"> </v>
      </c>
      <c r="G455" s="339"/>
      <c r="H455"/>
      <c r="I455" s="154">
        <v>45</v>
      </c>
      <c r="J455" s="155">
        <f>GI!$H$46</f>
        <v>0</v>
      </c>
      <c r="K455" s="235"/>
      <c r="L455" s="235"/>
      <c r="M455" s="170"/>
      <c r="N455" s="338" t="str">
        <f>IF(M455&gt;100,"SKURRR~!!", IF(I455&gt;GI!$M$2," ", IF($L$407="-", " ", IF(ISBLANK(M455),"FALSE",""))))</f>
        <v xml:space="preserve"> </v>
      </c>
      <c r="O455" s="339"/>
      <c r="P455"/>
      <c r="Q455"/>
      <c r="R455" s="131">
        <f t="shared" si="154"/>
        <v>0</v>
      </c>
      <c r="S455" s="125">
        <f t="shared" si="155"/>
        <v>0</v>
      </c>
      <c r="T455" s="126">
        <f t="shared" si="153"/>
        <v>0</v>
      </c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</row>
    <row r="456" spans="1:114" s="11" customFormat="1" ht="38.25" customHeight="1">
      <c r="A456" s="156">
        <v>46</v>
      </c>
      <c r="B456" s="157">
        <f>GI!$H$47</f>
        <v>0</v>
      </c>
      <c r="C456" s="235"/>
      <c r="D456" s="235"/>
      <c r="E456" s="168"/>
      <c r="F456" s="338" t="str">
        <f>IF(E456&gt;100,"SKURRR~!!", IF(A456&gt;GI!$M$2," ", IF($D$407="-", " ", IF(ISBLANK(E456),"FALSE",""))))</f>
        <v xml:space="preserve"> </v>
      </c>
      <c r="G456" s="339"/>
      <c r="H456"/>
      <c r="I456" s="156">
        <v>46</v>
      </c>
      <c r="J456" s="157">
        <f>GI!$H$47</f>
        <v>0</v>
      </c>
      <c r="K456" s="235"/>
      <c r="L456" s="235"/>
      <c r="M456" s="168"/>
      <c r="N456" s="338" t="str">
        <f>IF(M456&gt;100,"SKURRR~!!", IF(I456&gt;GI!$M$2," ", IF($L$407="-", " ", IF(ISBLANK(M456),"FALSE",""))))</f>
        <v xml:space="preserve"> </v>
      </c>
      <c r="O456" s="339"/>
      <c r="P456"/>
      <c r="Q456"/>
      <c r="R456" s="131">
        <f t="shared" si="154"/>
        <v>0</v>
      </c>
      <c r="S456" s="125">
        <f t="shared" si="155"/>
        <v>0</v>
      </c>
      <c r="T456" s="126">
        <f t="shared" si="153"/>
        <v>0</v>
      </c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</row>
    <row r="457" spans="1:114" s="11" customFormat="1" ht="38.25" customHeight="1">
      <c r="A457" s="154">
        <v>47</v>
      </c>
      <c r="B457" s="155">
        <f>GI!$H$48</f>
        <v>0</v>
      </c>
      <c r="C457" s="235"/>
      <c r="D457" s="235"/>
      <c r="E457" s="168"/>
      <c r="F457" s="338" t="str">
        <f>IF(E457&gt;100,"SKURRR~!!", IF(A457&gt;GI!$M$2," ", IF($D$407="-", " ", IF(ISBLANK(E457),"FALSE",""))))</f>
        <v xml:space="preserve"> </v>
      </c>
      <c r="G457" s="339"/>
      <c r="H457"/>
      <c r="I457" s="154">
        <v>47</v>
      </c>
      <c r="J457" s="155">
        <f>GI!$H$48</f>
        <v>0</v>
      </c>
      <c r="K457" s="235"/>
      <c r="L457" s="235"/>
      <c r="M457" s="168"/>
      <c r="N457" s="338" t="str">
        <f>IF(M457&gt;100,"SKURRR~!!", IF(I457&gt;GI!$M$2," ", IF($L$407="-", " ", IF(ISBLANK(M457),"FALSE",""))))</f>
        <v xml:space="preserve"> </v>
      </c>
      <c r="O457" s="339"/>
      <c r="P457"/>
      <c r="Q457"/>
      <c r="R457" s="131">
        <f t="shared" si="154"/>
        <v>0</v>
      </c>
      <c r="S457" s="125">
        <f t="shared" si="155"/>
        <v>0</v>
      </c>
      <c r="T457" s="126">
        <f t="shared" si="153"/>
        <v>0</v>
      </c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</row>
    <row r="458" spans="1:114" s="11" customFormat="1" ht="38.25" customHeight="1">
      <c r="A458" s="156">
        <v>48</v>
      </c>
      <c r="B458" s="157">
        <f>GI!$H$49</f>
        <v>0</v>
      </c>
      <c r="C458" s="235"/>
      <c r="D458" s="235"/>
      <c r="E458" s="168"/>
      <c r="F458" s="338" t="str">
        <f>IF(E458&gt;100,"SKURRR~!!", IF(A458&gt;GI!$M$2," ", IF($D$407="-", " ", IF(ISBLANK(E458),"FALSE",""))))</f>
        <v xml:space="preserve"> </v>
      </c>
      <c r="G458" s="339"/>
      <c r="H458"/>
      <c r="I458" s="156">
        <v>48</v>
      </c>
      <c r="J458" s="157">
        <f>GI!$H$49</f>
        <v>0</v>
      </c>
      <c r="K458" s="235"/>
      <c r="L458" s="235"/>
      <c r="M458" s="168"/>
      <c r="N458" s="338" t="str">
        <f>IF(M458&gt;100,"SKURRR~!!", IF(I458&gt;GI!$M$2," ", IF($L$407="-", " ", IF(ISBLANK(M458),"FALSE",""))))</f>
        <v xml:space="preserve"> </v>
      </c>
      <c r="O458" s="339"/>
      <c r="P458"/>
      <c r="Q458"/>
      <c r="R458" s="131">
        <f t="shared" si="154"/>
        <v>0</v>
      </c>
      <c r="S458" s="125">
        <f t="shared" si="155"/>
        <v>0</v>
      </c>
      <c r="T458" s="126">
        <f t="shared" si="153"/>
        <v>0</v>
      </c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</row>
    <row r="459" spans="1:114" s="11" customFormat="1" ht="38.25" customHeight="1">
      <c r="A459" s="154">
        <v>49</v>
      </c>
      <c r="B459" s="155">
        <f>GI!$H$50</f>
        <v>0</v>
      </c>
      <c r="C459" s="235"/>
      <c r="D459" s="235"/>
      <c r="E459" s="168"/>
      <c r="F459" s="338" t="str">
        <f>IF(E459&gt;100,"SKURRR~!!", IF(A459&gt;GI!$M$2," ", IF($D$407="-", " ", IF(ISBLANK(E459),"FALSE",""))))</f>
        <v xml:space="preserve"> </v>
      </c>
      <c r="G459" s="339"/>
      <c r="H459"/>
      <c r="I459" s="154">
        <v>49</v>
      </c>
      <c r="J459" s="155">
        <f>GI!$H$50</f>
        <v>0</v>
      </c>
      <c r="K459" s="235"/>
      <c r="L459" s="235"/>
      <c r="M459" s="168"/>
      <c r="N459" s="338" t="str">
        <f>IF(M459&gt;100,"SKURRR~!!", IF(I459&gt;GI!$M$2," ", IF($L$407="-", " ", IF(ISBLANK(M459),"FALSE",""))))</f>
        <v xml:space="preserve"> </v>
      </c>
      <c r="O459" s="339"/>
      <c r="P459"/>
      <c r="Q459"/>
      <c r="R459" s="131">
        <f t="shared" si="154"/>
        <v>0</v>
      </c>
      <c r="S459" s="125">
        <f t="shared" si="155"/>
        <v>0</v>
      </c>
      <c r="T459" s="126">
        <f t="shared" si="153"/>
        <v>0</v>
      </c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</row>
    <row r="460" spans="1:114" s="11" customFormat="1" ht="38.25" customHeight="1">
      <c r="A460" s="156">
        <v>50</v>
      </c>
      <c r="B460" s="157">
        <f>GI!$H$51</f>
        <v>0</v>
      </c>
      <c r="C460" s="235"/>
      <c r="D460" s="235"/>
      <c r="E460" s="168"/>
      <c r="F460" s="338" t="str">
        <f>IF(E460&gt;100,"SKURRR~!!", IF(A460&gt;GI!$M$2," ", IF($D$407="-", " ", IF(ISBLANK(E460),"FALSE",""))))</f>
        <v xml:space="preserve"> </v>
      </c>
      <c r="G460" s="339"/>
      <c r="H460"/>
      <c r="I460" s="156">
        <v>50</v>
      </c>
      <c r="J460" s="157">
        <f>GI!$H$51</f>
        <v>0</v>
      </c>
      <c r="K460" s="235"/>
      <c r="L460" s="235"/>
      <c r="M460" s="168"/>
      <c r="N460" s="338" t="str">
        <f>IF(M460&gt;100,"SKURRR~!!", IF(I460&gt;GI!$M$2," ", IF($L$407="-", " ", IF(ISBLANK(M460),"FALSE",""))))</f>
        <v xml:space="preserve"> </v>
      </c>
      <c r="O460" s="339"/>
      <c r="P460"/>
      <c r="Q460"/>
      <c r="R460" s="131">
        <f t="shared" si="154"/>
        <v>0</v>
      </c>
      <c r="S460" s="125">
        <f t="shared" si="155"/>
        <v>0</v>
      </c>
      <c r="T460" s="126">
        <f t="shared" si="153"/>
        <v>0</v>
      </c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</row>
    <row r="461" spans="1:114" s="11" customFormat="1" ht="38.25" customHeight="1">
      <c r="A461" s="156">
        <v>51</v>
      </c>
      <c r="B461" s="157">
        <f>GI!$H$52</f>
        <v>0</v>
      </c>
      <c r="C461" s="235"/>
      <c r="D461" s="235"/>
      <c r="E461" s="168"/>
      <c r="F461" s="338" t="str">
        <f>IF(E461&gt;100,"SKURRR~!!", IF(A461&gt;GI!$M$2," ", IF($D$407="-", " ", IF(ISBLANK(E461),"FALSE",""))))</f>
        <v xml:space="preserve"> </v>
      </c>
      <c r="G461" s="339"/>
      <c r="H461"/>
      <c r="I461" s="156">
        <v>51</v>
      </c>
      <c r="J461" s="157">
        <f>GI!$H$52</f>
        <v>0</v>
      </c>
      <c r="K461" s="235"/>
      <c r="L461" s="235"/>
      <c r="M461" s="168"/>
      <c r="N461" s="338" t="str">
        <f>IF(M461&gt;100,"SKURRR~!!", IF(I461&gt;GI!$M$2," ", IF($L$407="-", " ", IF(ISBLANK(M461),"FALSE",""))))</f>
        <v xml:space="preserve"> </v>
      </c>
      <c r="O461" s="339"/>
      <c r="P461"/>
      <c r="Q461"/>
      <c r="R461" s="131">
        <f t="shared" si="154"/>
        <v>0</v>
      </c>
      <c r="S461" s="125">
        <f t="shared" si="155"/>
        <v>0</v>
      </c>
      <c r="T461" s="126">
        <f t="shared" ref="T461:T465" si="156">AVERAGE(R461:S461)</f>
        <v>0</v>
      </c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</row>
    <row r="462" spans="1:114" s="11" customFormat="1" ht="38.25" customHeight="1">
      <c r="A462" s="156">
        <v>52</v>
      </c>
      <c r="B462" s="157">
        <f>GI!$H$53</f>
        <v>0</v>
      </c>
      <c r="C462" s="235"/>
      <c r="D462" s="235"/>
      <c r="E462" s="168"/>
      <c r="F462" s="338" t="str">
        <f>IF(E462&gt;100,"SKURRR~!!", IF(A462&gt;GI!$M$2," ", IF($D$407="-", " ", IF(ISBLANK(E462),"FALSE",""))))</f>
        <v xml:space="preserve"> </v>
      </c>
      <c r="G462" s="339"/>
      <c r="H462"/>
      <c r="I462" s="156">
        <v>52</v>
      </c>
      <c r="J462" s="157">
        <f>GI!$H$53</f>
        <v>0</v>
      </c>
      <c r="K462" s="235"/>
      <c r="L462" s="235"/>
      <c r="M462" s="168"/>
      <c r="N462" s="338" t="str">
        <f>IF(M462&gt;100,"SKURRR~!!", IF(I462&gt;GI!$M$2," ", IF($L$407="-", " ", IF(ISBLANK(M462),"FALSE",""))))</f>
        <v xml:space="preserve"> </v>
      </c>
      <c r="O462" s="339"/>
      <c r="P462"/>
      <c r="Q462"/>
      <c r="R462" s="131">
        <f t="shared" si="154"/>
        <v>0</v>
      </c>
      <c r="S462" s="125">
        <f t="shared" si="155"/>
        <v>0</v>
      </c>
      <c r="T462" s="126">
        <f t="shared" si="156"/>
        <v>0</v>
      </c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</row>
    <row r="463" spans="1:114" s="11" customFormat="1" ht="38.25" customHeight="1">
      <c r="A463" s="156">
        <v>53</v>
      </c>
      <c r="B463" s="157">
        <f>GI!$H$54</f>
        <v>0</v>
      </c>
      <c r="C463" s="235"/>
      <c r="D463" s="235"/>
      <c r="E463" s="168"/>
      <c r="F463" s="338" t="str">
        <f>IF(E463&gt;100,"SKURRR~!!", IF(A463&gt;GI!$M$2," ", IF($D$407="-", " ", IF(ISBLANK(E463),"FALSE",""))))</f>
        <v xml:space="preserve"> </v>
      </c>
      <c r="G463" s="339"/>
      <c r="H463"/>
      <c r="I463" s="156">
        <v>53</v>
      </c>
      <c r="J463" s="157">
        <f>GI!$H$54</f>
        <v>0</v>
      </c>
      <c r="K463" s="235"/>
      <c r="L463" s="235"/>
      <c r="M463" s="168"/>
      <c r="N463" s="338" t="str">
        <f>IF(M463&gt;100,"SKURRR~!!", IF(I463&gt;GI!$M$2," ", IF($L$407="-", " ", IF(ISBLANK(M463),"FALSE",""))))</f>
        <v xml:space="preserve"> </v>
      </c>
      <c r="O463" s="339"/>
      <c r="P463"/>
      <c r="Q463"/>
      <c r="R463" s="131">
        <f t="shared" si="154"/>
        <v>0</v>
      </c>
      <c r="S463" s="125">
        <f t="shared" si="155"/>
        <v>0</v>
      </c>
      <c r="T463" s="126">
        <f t="shared" si="156"/>
        <v>0</v>
      </c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</row>
    <row r="464" spans="1:114" s="11" customFormat="1" ht="38.25" customHeight="1">
      <c r="A464" s="156">
        <v>54</v>
      </c>
      <c r="B464" s="157">
        <f>GI!$H$55</f>
        <v>0</v>
      </c>
      <c r="C464" s="235"/>
      <c r="D464" s="235"/>
      <c r="E464" s="168"/>
      <c r="F464" s="338" t="str">
        <f>IF(E464&gt;100,"SKURRR~!!", IF(A464&gt;GI!$M$2," ", IF($D$407="-", " ", IF(ISBLANK(E464),"FALSE",""))))</f>
        <v xml:space="preserve"> </v>
      </c>
      <c r="G464" s="339"/>
      <c r="H464"/>
      <c r="I464" s="156">
        <v>54</v>
      </c>
      <c r="J464" s="157">
        <f>GI!$H$55</f>
        <v>0</v>
      </c>
      <c r="K464" s="235"/>
      <c r="L464" s="235"/>
      <c r="M464" s="168"/>
      <c r="N464" s="338" t="str">
        <f>IF(M464&gt;100,"SKURRR~!!", IF(I464&gt;GI!$M$2," ", IF($L$407="-", " ", IF(ISBLANK(M464),"FALSE",""))))</f>
        <v xml:space="preserve"> </v>
      </c>
      <c r="O464" s="339"/>
      <c r="P464"/>
      <c r="Q464"/>
      <c r="R464" s="131">
        <f t="shared" si="154"/>
        <v>0</v>
      </c>
      <c r="S464" s="125">
        <f t="shared" si="155"/>
        <v>0</v>
      </c>
      <c r="T464" s="126">
        <f t="shared" si="156"/>
        <v>0</v>
      </c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</row>
    <row r="465" spans="1:114" s="11" customFormat="1" ht="38.25" customHeight="1">
      <c r="A465" s="156">
        <v>55</v>
      </c>
      <c r="B465" s="157">
        <f>GI!$H$56</f>
        <v>0</v>
      </c>
      <c r="C465" s="235"/>
      <c r="D465" s="235"/>
      <c r="E465" s="168"/>
      <c r="F465" s="338" t="str">
        <f>IF(E465&gt;100,"SKURRR~!!", IF(A465&gt;GI!$M$2," ", IF($D$407="-", " ", IF(ISBLANK(E465),"FALSE",""))))</f>
        <v xml:space="preserve"> </v>
      </c>
      <c r="G465" s="339"/>
      <c r="H465"/>
      <c r="I465" s="156">
        <v>55</v>
      </c>
      <c r="J465" s="157">
        <f>GI!$H$56</f>
        <v>0</v>
      </c>
      <c r="K465" s="235"/>
      <c r="L465" s="235"/>
      <c r="M465" s="168"/>
      <c r="N465" s="338" t="str">
        <f>IF(M465&gt;100,"SKURRR~!!", IF(I465&gt;GI!$M$2," ", IF($L$407="-", " ", IF(ISBLANK(M465),"FALSE",""))))</f>
        <v xml:space="preserve"> </v>
      </c>
      <c r="O465" s="339"/>
      <c r="P465"/>
      <c r="Q465"/>
      <c r="R465" s="131">
        <f t="shared" si="154"/>
        <v>0</v>
      </c>
      <c r="S465" s="125">
        <f t="shared" si="155"/>
        <v>0</v>
      </c>
      <c r="T465" s="126">
        <f t="shared" si="156"/>
        <v>0</v>
      </c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</row>
    <row r="466" spans="1:114" s="11" customFormat="1" ht="45.75" customHeight="1">
      <c r="A466" s="343" t="s">
        <v>137</v>
      </c>
      <c r="B466" s="343"/>
      <c r="C466" s="343"/>
      <c r="D466" s="347" t="str">
        <f>GI!$C$13</f>
        <v xml:space="preserve">Kahsay G/medhin </v>
      </c>
      <c r="E466" s="347"/>
      <c r="F466"/>
      <c r="G466"/>
      <c r="H466"/>
      <c r="I466" s="343" t="s">
        <v>137</v>
      </c>
      <c r="J466" s="343"/>
      <c r="K466" s="343"/>
      <c r="L466" s="347" t="str">
        <f>GI!$C$13</f>
        <v xml:space="preserve">Kahsay G/medhin </v>
      </c>
      <c r="M466" s="347"/>
      <c r="N466"/>
      <c r="O466"/>
      <c r="P466"/>
      <c r="Q466"/>
      <c r="R466" s="130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</row>
    <row r="467" spans="1:114" s="11" customFormat="1" ht="38.25" customHeight="1">
      <c r="A467" s="343" t="str">
        <f>GI!$D$23 &amp;":"</f>
        <v>Academic Director's Name:</v>
      </c>
      <c r="B467" s="343"/>
      <c r="C467" s="343"/>
      <c r="D467" s="344" t="str">
        <f>GI!$D$25</f>
        <v>Mr. Brhane Yohanes</v>
      </c>
      <c r="E467" s="344"/>
      <c r="F467"/>
      <c r="G467"/>
      <c r="H467"/>
      <c r="I467" s="343" t="str">
        <f>GI!$D$23 &amp;":"</f>
        <v>Academic Director's Name:</v>
      </c>
      <c r="J467" s="343"/>
      <c r="K467" s="343"/>
      <c r="L467" s="344" t="str">
        <f>GI!$D$25</f>
        <v>Mr. Brhane Yohanes</v>
      </c>
      <c r="M467" s="344"/>
      <c r="N467"/>
      <c r="O467"/>
      <c r="P467"/>
      <c r="Q467"/>
      <c r="R467" s="130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</row>
    <row r="468" spans="1:114" s="11" customFormat="1" ht="38.25" customHeight="1">
      <c r="A468" s="130"/>
      <c r="B468" s="130"/>
      <c r="C468" s="130"/>
      <c r="D468" s="130"/>
      <c r="E468" s="130"/>
      <c r="F468"/>
      <c r="G468"/>
      <c r="H468"/>
      <c r="I468" s="130"/>
      <c r="J468" s="130"/>
      <c r="K468" s="130"/>
      <c r="L468" s="130"/>
      <c r="M468" s="130"/>
      <c r="N468"/>
      <c r="O468"/>
      <c r="P468"/>
      <c r="Q468"/>
      <c r="R468" s="130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</row>
    <row r="469" spans="1:114" s="11" customFormat="1" ht="38.25" customHeight="1">
      <c r="A469" s="348" t="str">
        <f>GI!$D$1</f>
        <v>SHEBA ACADEMY</v>
      </c>
      <c r="B469" s="349"/>
      <c r="C469" s="349"/>
      <c r="D469" s="349"/>
      <c r="E469" s="350"/>
      <c r="F469"/>
      <c r="G469"/>
      <c r="H469"/>
      <c r="I469" s="348" t="str">
        <f>GI!$D$1</f>
        <v>SHEBA ACADEMY</v>
      </c>
      <c r="J469" s="349"/>
      <c r="K469" s="349"/>
      <c r="L469" s="349"/>
      <c r="M469" s="350"/>
      <c r="N469"/>
      <c r="O469"/>
      <c r="P469"/>
      <c r="Q469"/>
      <c r="R469" s="130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</row>
    <row r="470" spans="1:114" s="11" customFormat="1" ht="38.25" customHeight="1">
      <c r="A470" s="351"/>
      <c r="B470" s="352"/>
      <c r="C470" s="352"/>
      <c r="D470" s="352"/>
      <c r="E470" s="353"/>
      <c r="F470"/>
      <c r="G470"/>
      <c r="H470"/>
      <c r="I470" s="351"/>
      <c r="J470" s="352"/>
      <c r="K470" s="352"/>
      <c r="L470" s="352"/>
      <c r="M470" s="353"/>
      <c r="N470"/>
      <c r="O470"/>
      <c r="P470"/>
      <c r="Q470"/>
      <c r="R470" s="13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</row>
    <row r="471" spans="1:114" s="11" customFormat="1" ht="38.25" customHeight="1">
      <c r="A471" s="354" t="str">
        <f>$A$3</f>
        <v>3rd Cycle &amp; General Secondary School</v>
      </c>
      <c r="B471" s="355"/>
      <c r="C471" s="355"/>
      <c r="D471" s="355"/>
      <c r="E471" s="356"/>
      <c r="F471"/>
      <c r="G471"/>
      <c r="H471"/>
      <c r="I471" s="354" t="str">
        <f>$A$3</f>
        <v>3rd Cycle &amp; General Secondary School</v>
      </c>
      <c r="J471" s="355"/>
      <c r="K471" s="355"/>
      <c r="L471" s="355"/>
      <c r="M471" s="356"/>
      <c r="N471"/>
      <c r="O471"/>
      <c r="P471"/>
      <c r="Q471"/>
      <c r="R471" s="130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</row>
    <row r="472" spans="1:114" s="12" customFormat="1" ht="38.25" customHeight="1">
      <c r="A472" s="357" t="str">
        <f>$A$4</f>
        <v>Mark Transfer Sheet</v>
      </c>
      <c r="B472" s="358"/>
      <c r="C472" s="358"/>
      <c r="D472" s="358"/>
      <c r="E472" s="359"/>
      <c r="F472"/>
      <c r="G472"/>
      <c r="H472"/>
      <c r="I472" s="357" t="str">
        <f>$A$4</f>
        <v>Mark Transfer Sheet</v>
      </c>
      <c r="J472" s="358"/>
      <c r="K472" s="358"/>
      <c r="L472" s="358"/>
      <c r="M472" s="359"/>
      <c r="N472"/>
      <c r="O472"/>
      <c r="P472"/>
      <c r="Q472"/>
      <c r="R472" s="130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</row>
    <row r="473" spans="1:114" s="12" customFormat="1" ht="38.25" customHeight="1">
      <c r="A473" s="360">
        <v>8</v>
      </c>
      <c r="B473" s="147"/>
      <c r="C473" s="148" t="s">
        <v>71</v>
      </c>
      <c r="D473" s="362" t="str">
        <f>GI!$A$3&amp;" "&amp;GI!$C$3</f>
        <v>11 D</v>
      </c>
      <c r="E473" s="363"/>
      <c r="F473" s="340" t="s">
        <v>114</v>
      </c>
      <c r="G473" s="341" t="s">
        <v>115</v>
      </c>
      <c r="H473"/>
      <c r="I473" s="360">
        <v>8</v>
      </c>
      <c r="J473" s="147"/>
      <c r="K473" s="148" t="s">
        <v>71</v>
      </c>
      <c r="L473" s="362" t="str">
        <f>GI!$A$3&amp;" "&amp;GI!$C$3</f>
        <v>11 D</v>
      </c>
      <c r="M473" s="363"/>
      <c r="N473" s="340" t="s">
        <v>114</v>
      </c>
      <c r="O473" s="341" t="s">
        <v>115</v>
      </c>
      <c r="P473"/>
      <c r="Q473"/>
      <c r="R473" s="130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</row>
    <row r="474" spans="1:114" s="12" customFormat="1" ht="38.25" customHeight="1">
      <c r="A474" s="361"/>
      <c r="B474" s="147"/>
      <c r="C474" s="149" t="s">
        <v>113</v>
      </c>
      <c r="D474" s="364" t="str">
        <f>UPPER(GI!$B$14)</f>
        <v>-</v>
      </c>
      <c r="E474" s="365"/>
      <c r="F474" s="340"/>
      <c r="G474" s="341"/>
      <c r="H474"/>
      <c r="I474" s="361"/>
      <c r="J474" s="147"/>
      <c r="K474" s="149" t="s">
        <v>113</v>
      </c>
      <c r="L474" s="364" t="str">
        <f>UPPER(GI!$B$14)</f>
        <v>-</v>
      </c>
      <c r="M474" s="365"/>
      <c r="N474" s="340"/>
      <c r="O474" s="341"/>
      <c r="P474"/>
      <c r="Q474"/>
      <c r="R474" s="130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</row>
    <row r="475" spans="1:114" s="12" customFormat="1" ht="38.25" customHeight="1">
      <c r="A475" s="130"/>
      <c r="B475" s="150" t="str">
        <f>GI!$A$34&amp; ":"</f>
        <v>Academic Year:</v>
      </c>
      <c r="C475" s="151" t="str">
        <f>GI!$C$34</f>
        <v>2025/26 G.C</v>
      </c>
      <c r="D475" s="366" t="s">
        <v>178</v>
      </c>
      <c r="E475" s="367"/>
      <c r="F475" s="340"/>
      <c r="G475" s="341"/>
      <c r="H475"/>
      <c r="I475" s="130"/>
      <c r="J475" s="150" t="str">
        <f>GI!$A$34&amp; ":"</f>
        <v>Academic Year:</v>
      </c>
      <c r="K475" s="151" t="str">
        <f>GI!$C$34</f>
        <v>2025/26 G.C</v>
      </c>
      <c r="L475" s="366" t="s">
        <v>179</v>
      </c>
      <c r="M475" s="367"/>
      <c r="N475" s="340"/>
      <c r="O475" s="341"/>
      <c r="P475"/>
      <c r="Q475"/>
      <c r="R475" s="130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</row>
    <row r="476" spans="1:114" s="12" customFormat="1" ht="38.25" customHeight="1">
      <c r="A476" s="368" t="s">
        <v>69</v>
      </c>
      <c r="B476" s="368" t="str">
        <f>GI!$H$1</f>
        <v>Students' Names</v>
      </c>
      <c r="C476" s="370" t="s">
        <v>70</v>
      </c>
      <c r="D476" s="371"/>
      <c r="E476" s="372"/>
      <c r="F476"/>
      <c r="G476"/>
      <c r="H476"/>
      <c r="I476" s="368" t="s">
        <v>69</v>
      </c>
      <c r="J476" s="368" t="str">
        <f>GI!$H$1</f>
        <v>Students' Names</v>
      </c>
      <c r="K476" s="370" t="s">
        <v>70</v>
      </c>
      <c r="L476" s="371"/>
      <c r="M476" s="372"/>
      <c r="N476"/>
      <c r="O476"/>
      <c r="P476"/>
      <c r="Q476"/>
      <c r="R476" s="130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</row>
    <row r="477" spans="1:114" s="12" customFormat="1" ht="38.25" customHeight="1">
      <c r="A477" s="369"/>
      <c r="B477" s="369"/>
      <c r="C477" s="152">
        <v>0.4</v>
      </c>
      <c r="D477" s="152">
        <v>0.6</v>
      </c>
      <c r="E477" s="153">
        <f>SUM(C477:D477)</f>
        <v>1</v>
      </c>
      <c r="F477"/>
      <c r="G477"/>
      <c r="H477"/>
      <c r="I477" s="369"/>
      <c r="J477" s="369"/>
      <c r="K477" s="152">
        <v>0.4</v>
      </c>
      <c r="L477" s="152">
        <v>0.6</v>
      </c>
      <c r="M477" s="153">
        <f>SUM(K477:L477)</f>
        <v>1</v>
      </c>
      <c r="N477"/>
      <c r="O477"/>
      <c r="P477"/>
      <c r="Q477"/>
      <c r="R477" s="122" t="str">
        <f>$D$7</f>
        <v>1st SEMESTER</v>
      </c>
      <c r="S477" s="123" t="str">
        <f>$L$7</f>
        <v>2nd SEMESTER</v>
      </c>
      <c r="T477" s="124" t="s">
        <v>117</v>
      </c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</row>
    <row r="478" spans="1:114" s="12" customFormat="1" ht="38.25" customHeight="1">
      <c r="A478" s="154">
        <v>1</v>
      </c>
      <c r="B478" s="155" t="str">
        <f>GI!$H$2</f>
        <v xml:space="preserve">Amanuel Hagos Tesfay </v>
      </c>
      <c r="C478" s="235"/>
      <c r="D478" s="235"/>
      <c r="E478" s="168"/>
      <c r="F478" s="338" t="str">
        <f>IF(E478&gt;100,"SKURRR~!!", IF(A478&gt;GI!$M$2," ", IF($D$474="-", " ", IF(ISBLANK(E478),"FALSE",""))))</f>
        <v xml:space="preserve"> </v>
      </c>
      <c r="G478" s="339"/>
      <c r="H478"/>
      <c r="I478" s="154">
        <v>1</v>
      </c>
      <c r="J478" s="155" t="str">
        <f>GI!$H$2</f>
        <v xml:space="preserve">Amanuel Hagos Tesfay </v>
      </c>
      <c r="K478" s="235"/>
      <c r="L478" s="235"/>
      <c r="M478" s="168"/>
      <c r="N478" s="338" t="str">
        <f>IF(M478&gt;100,"SKURRR~!!", IF(I478&gt;GI!$M$2," ", IF($L$474="-", " ", IF(ISBLANK(M478),"FALSE",""))))</f>
        <v xml:space="preserve"> </v>
      </c>
      <c r="O478" s="339"/>
      <c r="P478"/>
      <c r="Q478"/>
      <c r="R478" s="131">
        <f t="shared" ref="R478:R509" si="157">E478</f>
        <v>0</v>
      </c>
      <c r="S478" s="125">
        <f t="shared" ref="S478:S509" si="158">M478</f>
        <v>0</v>
      </c>
      <c r="T478" s="126">
        <f>AVERAGE(R478:S478)</f>
        <v>0</v>
      </c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</row>
    <row r="479" spans="1:114" s="12" customFormat="1" ht="38.25" customHeight="1">
      <c r="A479" s="156">
        <v>2</v>
      </c>
      <c r="B479" s="157" t="str">
        <f>GI!$H$3</f>
        <v xml:space="preserve">Beamlak Sultan Weldegebriel </v>
      </c>
      <c r="C479" s="235"/>
      <c r="D479" s="235"/>
      <c r="E479" s="168"/>
      <c r="F479" s="338" t="str">
        <f>IF(E479&gt;100,"SKURRR~!!", IF(A479&gt;GI!$M$2," ", IF($D$474="-", " ", IF(ISBLANK(E479),"FALSE",""))))</f>
        <v xml:space="preserve"> </v>
      </c>
      <c r="G479" s="339"/>
      <c r="H479"/>
      <c r="I479" s="156">
        <v>2</v>
      </c>
      <c r="J479" s="157" t="str">
        <f>GI!$H$3</f>
        <v xml:space="preserve">Beamlak Sultan Weldegebriel </v>
      </c>
      <c r="K479" s="235"/>
      <c r="L479" s="235"/>
      <c r="M479" s="168"/>
      <c r="N479" s="338" t="str">
        <f>IF(M479&gt;100,"SKURRR~!!", IF(I479&gt;GI!$M$2," ", IF($L$474="-", " ", IF(ISBLANK(M479),"FALSE",""))))</f>
        <v xml:space="preserve"> </v>
      </c>
      <c r="O479" s="339"/>
      <c r="P479"/>
      <c r="Q479"/>
      <c r="R479" s="131">
        <f t="shared" si="157"/>
        <v>0</v>
      </c>
      <c r="S479" s="125">
        <f t="shared" si="158"/>
        <v>0</v>
      </c>
      <c r="T479" s="126">
        <f t="shared" ref="T479:T527" si="159">AVERAGE(R479:S479)</f>
        <v>0</v>
      </c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</row>
    <row r="480" spans="1:114" s="12" customFormat="1" ht="38.25" customHeight="1">
      <c r="A480" s="154">
        <v>3</v>
      </c>
      <c r="B480" s="155" t="str">
        <f>GI!$H$4</f>
        <v xml:space="preserve">Betelihim Kalayu Mamo </v>
      </c>
      <c r="C480" s="235"/>
      <c r="D480" s="235"/>
      <c r="E480" s="168"/>
      <c r="F480" s="338" t="str">
        <f>IF(E480&gt;100,"SKURRR~!!", IF(A480&gt;GI!$M$2," ", IF($D$474="-", " ", IF(ISBLANK(E480),"FALSE",""))))</f>
        <v xml:space="preserve"> </v>
      </c>
      <c r="G480" s="339"/>
      <c r="H480"/>
      <c r="I480" s="154">
        <v>3</v>
      </c>
      <c r="J480" s="155" t="str">
        <f>GI!$H$4</f>
        <v xml:space="preserve">Betelihim Kalayu Mamo </v>
      </c>
      <c r="K480" s="235"/>
      <c r="L480" s="235"/>
      <c r="M480" s="168"/>
      <c r="N480" s="338" t="str">
        <f>IF(M480&gt;100,"SKURRR~!!", IF(I480&gt;GI!$M$2," ", IF($L$474="-", " ", IF(ISBLANK(M480),"FALSE",""))))</f>
        <v xml:space="preserve"> </v>
      </c>
      <c r="O480" s="339"/>
      <c r="P480"/>
      <c r="Q480"/>
      <c r="R480" s="131">
        <f t="shared" si="157"/>
        <v>0</v>
      </c>
      <c r="S480" s="125">
        <f t="shared" si="158"/>
        <v>0</v>
      </c>
      <c r="T480" s="126">
        <f t="shared" si="159"/>
        <v>0</v>
      </c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</row>
    <row r="481" spans="1:152" s="12" customFormat="1" ht="38.25" customHeight="1">
      <c r="A481" s="156">
        <v>4</v>
      </c>
      <c r="B481" s="157" t="str">
        <f>GI!$H$5</f>
        <v xml:space="preserve">Bethelhem Teklay Weldegerima </v>
      </c>
      <c r="C481" s="235"/>
      <c r="D481" s="235"/>
      <c r="E481" s="168"/>
      <c r="F481" s="338" t="str">
        <f>IF(E481&gt;100,"SKURRR~!!", IF(A481&gt;GI!$M$2," ", IF($D$474="-", " ", IF(ISBLANK(E481),"FALSE",""))))</f>
        <v xml:space="preserve"> </v>
      </c>
      <c r="G481" s="339"/>
      <c r="H481"/>
      <c r="I481" s="156">
        <v>4</v>
      </c>
      <c r="J481" s="157" t="str">
        <f>GI!$H$5</f>
        <v xml:space="preserve">Bethelhem Teklay Weldegerima </v>
      </c>
      <c r="K481" s="235"/>
      <c r="L481" s="235"/>
      <c r="M481" s="168"/>
      <c r="N481" s="338" t="str">
        <f>IF(M481&gt;100,"SKURRR~!!", IF(I481&gt;GI!$M$2," ", IF($L$474="-", " ", IF(ISBLANK(M481),"FALSE",""))))</f>
        <v xml:space="preserve"> </v>
      </c>
      <c r="O481" s="339"/>
      <c r="P481"/>
      <c r="Q481"/>
      <c r="R481" s="131">
        <f t="shared" si="157"/>
        <v>0</v>
      </c>
      <c r="S481" s="125">
        <f t="shared" si="158"/>
        <v>0</v>
      </c>
      <c r="T481" s="126">
        <f t="shared" si="159"/>
        <v>0</v>
      </c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</row>
    <row r="482" spans="1:152" s="12" customFormat="1" ht="38.25" customHeight="1">
      <c r="A482" s="154">
        <v>5</v>
      </c>
      <c r="B482" s="155" t="str">
        <f>GI!$H$6</f>
        <v xml:space="preserve">Bilen Mesfin Taye </v>
      </c>
      <c r="C482" s="235"/>
      <c r="D482" s="235"/>
      <c r="E482" s="168"/>
      <c r="F482" s="338" t="str">
        <f>IF(E482&gt;100,"SKURRR~!!", IF(A482&gt;GI!$M$2," ", IF($D$474="-", " ", IF(ISBLANK(E482),"FALSE",""))))</f>
        <v xml:space="preserve"> </v>
      </c>
      <c r="G482" s="339"/>
      <c r="H482"/>
      <c r="I482" s="154">
        <v>5</v>
      </c>
      <c r="J482" s="155" t="str">
        <f>GI!$H$6</f>
        <v xml:space="preserve">Bilen Mesfin Taye </v>
      </c>
      <c r="K482" s="235"/>
      <c r="L482" s="235"/>
      <c r="M482" s="168"/>
      <c r="N482" s="338" t="str">
        <f>IF(M482&gt;100,"SKURRR~!!", IF(I482&gt;GI!$M$2," ", IF($L$474="-", " ", IF(ISBLANK(M482),"FALSE",""))))</f>
        <v xml:space="preserve"> </v>
      </c>
      <c r="O482" s="339"/>
      <c r="P482"/>
      <c r="Q482"/>
      <c r="R482" s="131">
        <f t="shared" si="157"/>
        <v>0</v>
      </c>
      <c r="S482" s="125">
        <f t="shared" si="158"/>
        <v>0</v>
      </c>
      <c r="T482" s="126">
        <f t="shared" si="159"/>
        <v>0</v>
      </c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</row>
    <row r="483" spans="1:152" s="12" customFormat="1" ht="38.25" customHeight="1">
      <c r="A483" s="156">
        <v>6</v>
      </c>
      <c r="B483" s="157" t="str">
        <f>GI!$H$7</f>
        <v xml:space="preserve">Biruk Mulat Kiros </v>
      </c>
      <c r="C483" s="235"/>
      <c r="D483" s="235"/>
      <c r="E483" s="168"/>
      <c r="F483" s="338" t="str">
        <f>IF(E483&gt;100,"SKURRR~!!", IF(A483&gt;GI!$M$2," ", IF($D$474="-", " ", IF(ISBLANK(E483),"FALSE",""))))</f>
        <v xml:space="preserve"> </v>
      </c>
      <c r="G483" s="339"/>
      <c r="H483"/>
      <c r="I483" s="156">
        <v>6</v>
      </c>
      <c r="J483" s="157" t="str">
        <f>GI!$H$7</f>
        <v xml:space="preserve">Biruk Mulat Kiros </v>
      </c>
      <c r="K483" s="235"/>
      <c r="L483" s="235"/>
      <c r="M483" s="168"/>
      <c r="N483" s="338" t="str">
        <f>IF(M483&gt;100,"SKURRR~!!", IF(I483&gt;GI!$M$2," ", IF($L$474="-", " ", IF(ISBLANK(M483),"FALSE",""))))</f>
        <v xml:space="preserve"> </v>
      </c>
      <c r="O483" s="339"/>
      <c r="P483"/>
      <c r="Q483"/>
      <c r="R483" s="131">
        <f t="shared" si="157"/>
        <v>0</v>
      </c>
      <c r="S483" s="125">
        <f t="shared" si="158"/>
        <v>0</v>
      </c>
      <c r="T483" s="126">
        <f t="shared" si="159"/>
        <v>0</v>
      </c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</row>
    <row r="484" spans="1:152" s="12" customFormat="1" ht="38.25" customHeight="1">
      <c r="A484" s="154">
        <v>7</v>
      </c>
      <c r="B484" s="155" t="str">
        <f>GI!$H$8</f>
        <v xml:space="preserve">Bruk Gebreabyezgi Gebreselassie </v>
      </c>
      <c r="C484" s="235"/>
      <c r="D484" s="235"/>
      <c r="E484" s="168"/>
      <c r="F484" s="338" t="str">
        <f>IF(E484&gt;100,"SKURRR~!!", IF(A484&gt;GI!$M$2," ", IF($D$474="-", " ", IF(ISBLANK(E484),"FALSE",""))))</f>
        <v xml:space="preserve"> </v>
      </c>
      <c r="G484" s="339"/>
      <c r="H484"/>
      <c r="I484" s="154">
        <v>7</v>
      </c>
      <c r="J484" s="155" t="str">
        <f>GI!$H$8</f>
        <v xml:space="preserve">Bruk Gebreabyezgi Gebreselassie </v>
      </c>
      <c r="K484" s="235"/>
      <c r="L484" s="235"/>
      <c r="M484" s="168"/>
      <c r="N484" s="338" t="str">
        <f>IF(M484&gt;100,"SKURRR~!!", IF(I484&gt;GI!$M$2," ", IF($L$474="-", " ", IF(ISBLANK(M484),"FALSE",""))))</f>
        <v xml:space="preserve"> </v>
      </c>
      <c r="O484" s="339"/>
      <c r="P484"/>
      <c r="Q484"/>
      <c r="R484" s="131">
        <f t="shared" si="157"/>
        <v>0</v>
      </c>
      <c r="S484" s="125">
        <f t="shared" si="158"/>
        <v>0</v>
      </c>
      <c r="T484" s="126">
        <f t="shared" si="159"/>
        <v>0</v>
      </c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</row>
    <row r="485" spans="1:152" s="12" customFormat="1" ht="38.25" customHeight="1">
      <c r="A485" s="156">
        <v>8</v>
      </c>
      <c r="B485" s="157" t="str">
        <f>GI!$H$9</f>
        <v xml:space="preserve">Dagim Hagos Mehari </v>
      </c>
      <c r="C485" s="235"/>
      <c r="D485" s="235"/>
      <c r="E485" s="168"/>
      <c r="F485" s="338" t="str">
        <f>IF(E485&gt;100,"SKURRR~!!", IF(A485&gt;GI!$M$2," ", IF($D$474="-", " ", IF(ISBLANK(E485),"FALSE",""))))</f>
        <v xml:space="preserve"> </v>
      </c>
      <c r="G485" s="339"/>
      <c r="H485"/>
      <c r="I485" s="156">
        <v>8</v>
      </c>
      <c r="J485" s="157" t="str">
        <f>GI!$H$9</f>
        <v xml:space="preserve">Dagim Hagos Mehari </v>
      </c>
      <c r="K485" s="235"/>
      <c r="L485" s="235"/>
      <c r="M485" s="168"/>
      <c r="N485" s="338" t="str">
        <f>IF(M485&gt;100,"SKURRR~!!", IF(I485&gt;GI!$M$2," ", IF($L$474="-", " ", IF(ISBLANK(M485),"FALSE",""))))</f>
        <v xml:space="preserve"> </v>
      </c>
      <c r="O485" s="339"/>
      <c r="P485"/>
      <c r="Q485"/>
      <c r="R485" s="131">
        <f t="shared" si="157"/>
        <v>0</v>
      </c>
      <c r="S485" s="125">
        <f t="shared" si="158"/>
        <v>0</v>
      </c>
      <c r="T485" s="126">
        <f t="shared" si="159"/>
        <v>0</v>
      </c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</row>
    <row r="486" spans="1:152" s="12" customFormat="1" ht="38.25" customHeight="1">
      <c r="A486" s="154">
        <v>9</v>
      </c>
      <c r="B486" s="155" t="str">
        <f>GI!$H$10</f>
        <v xml:space="preserve">Danait Alem Haile </v>
      </c>
      <c r="C486" s="235"/>
      <c r="D486" s="235"/>
      <c r="E486" s="168"/>
      <c r="F486" s="338" t="str">
        <f>IF(E486&gt;100,"SKURRR~!!", IF(A486&gt;GI!$M$2," ", IF($D$474="-", " ", IF(ISBLANK(E486),"FALSE",""))))</f>
        <v xml:space="preserve"> </v>
      </c>
      <c r="G486" s="339"/>
      <c r="H486"/>
      <c r="I486" s="154">
        <v>9</v>
      </c>
      <c r="J486" s="155" t="str">
        <f>GI!$H$10</f>
        <v xml:space="preserve">Danait Alem Haile </v>
      </c>
      <c r="K486" s="235"/>
      <c r="L486" s="235"/>
      <c r="M486" s="168"/>
      <c r="N486" s="338" t="str">
        <f>IF(M486&gt;100,"SKURRR~!!", IF(I486&gt;GI!$M$2," ", IF($L$474="-", " ", IF(ISBLANK(M486),"FALSE",""))))</f>
        <v xml:space="preserve"> </v>
      </c>
      <c r="O486" s="339"/>
      <c r="P486"/>
      <c r="Q486"/>
      <c r="R486" s="131">
        <f t="shared" si="157"/>
        <v>0</v>
      </c>
      <c r="S486" s="125">
        <f t="shared" si="158"/>
        <v>0</v>
      </c>
      <c r="T486" s="126">
        <f t="shared" si="159"/>
        <v>0</v>
      </c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</row>
    <row r="487" spans="1:152" s="12" customFormat="1" ht="38.25" customHeight="1">
      <c r="A487" s="156">
        <v>10</v>
      </c>
      <c r="B487" s="157" t="str">
        <f>GI!$H$11</f>
        <v xml:space="preserve">Daniel Alem Beyene </v>
      </c>
      <c r="C487" s="235"/>
      <c r="D487" s="235"/>
      <c r="E487" s="168"/>
      <c r="F487" s="338" t="str">
        <f>IF(E487&gt;100,"SKURRR~!!", IF(A487&gt;GI!$M$2," ", IF($D$474="-", " ", IF(ISBLANK(E487),"FALSE",""))))</f>
        <v xml:space="preserve"> </v>
      </c>
      <c r="G487" s="339"/>
      <c r="H487"/>
      <c r="I487" s="156">
        <v>10</v>
      </c>
      <c r="J487" s="157" t="str">
        <f>GI!$H$11</f>
        <v xml:space="preserve">Daniel Alem Beyene </v>
      </c>
      <c r="K487" s="235"/>
      <c r="L487" s="235"/>
      <c r="M487" s="168"/>
      <c r="N487" s="338" t="str">
        <f>IF(M487&gt;100,"SKURRR~!!", IF(I487&gt;GI!$M$2," ", IF($L$474="-", " ", IF(ISBLANK(M487),"FALSE",""))))</f>
        <v xml:space="preserve"> </v>
      </c>
      <c r="O487" s="339"/>
      <c r="P487"/>
      <c r="Q487"/>
      <c r="R487" s="131">
        <f t="shared" si="157"/>
        <v>0</v>
      </c>
      <c r="S487" s="125">
        <f t="shared" si="158"/>
        <v>0</v>
      </c>
      <c r="T487" s="126">
        <f t="shared" si="159"/>
        <v>0</v>
      </c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</row>
    <row r="488" spans="1:152" s="12" customFormat="1" ht="38.25" customHeight="1">
      <c r="A488" s="154">
        <v>11</v>
      </c>
      <c r="B488" s="155" t="str">
        <f>GI!$H$12</f>
        <v xml:space="preserve">Dawit Gebegziabher Teklay </v>
      </c>
      <c r="C488" s="235"/>
      <c r="D488" s="235"/>
      <c r="E488" s="168"/>
      <c r="F488" s="338" t="str">
        <f>IF(E488&gt;100,"SKURRR~!!", IF(A488&gt;GI!$M$2," ", IF($D$474="-", " ", IF(ISBLANK(E488),"FALSE",""))))</f>
        <v xml:space="preserve"> </v>
      </c>
      <c r="G488" s="339"/>
      <c r="H488"/>
      <c r="I488" s="154">
        <v>11</v>
      </c>
      <c r="J488" s="155" t="str">
        <f>GI!$H$12</f>
        <v xml:space="preserve">Dawit Gebegziabher Teklay </v>
      </c>
      <c r="K488" s="235"/>
      <c r="L488" s="235"/>
      <c r="M488" s="168"/>
      <c r="N488" s="338" t="str">
        <f>IF(M488&gt;100,"SKURRR~!!", IF(I488&gt;GI!$M$2," ", IF($L$474="-", " ", IF(ISBLANK(M488),"FALSE",""))))</f>
        <v xml:space="preserve"> </v>
      </c>
      <c r="O488" s="339"/>
      <c r="P488"/>
      <c r="Q488"/>
      <c r="R488" s="131">
        <f t="shared" si="157"/>
        <v>0</v>
      </c>
      <c r="S488" s="125">
        <f t="shared" si="158"/>
        <v>0</v>
      </c>
      <c r="T488" s="126">
        <f t="shared" si="159"/>
        <v>0</v>
      </c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</row>
    <row r="489" spans="1:152" s="12" customFormat="1" ht="38.25" customHeight="1">
      <c r="A489" s="156">
        <v>12</v>
      </c>
      <c r="B489" s="157" t="str">
        <f>GI!$H$13</f>
        <v xml:space="preserve">Ibrahim Ahmedin Ebrahim </v>
      </c>
      <c r="C489" s="235"/>
      <c r="D489" s="235"/>
      <c r="E489" s="168"/>
      <c r="F489" s="338" t="str">
        <f>IF(E489&gt;100,"SKURRR~!!", IF(A489&gt;GI!$M$2," ", IF($D$474="-", " ", IF(ISBLANK(E489),"FALSE",""))))</f>
        <v xml:space="preserve"> </v>
      </c>
      <c r="G489" s="339"/>
      <c r="H489"/>
      <c r="I489" s="156">
        <v>12</v>
      </c>
      <c r="J489" s="157" t="str">
        <f>GI!$H$13</f>
        <v xml:space="preserve">Ibrahim Ahmedin Ebrahim </v>
      </c>
      <c r="K489" s="235"/>
      <c r="L489" s="235"/>
      <c r="M489" s="168"/>
      <c r="N489" s="338" t="str">
        <f>IF(M489&gt;100,"SKURRR~!!", IF(I489&gt;GI!$M$2," ", IF($L$474="-", " ", IF(ISBLANK(M489),"FALSE",""))))</f>
        <v xml:space="preserve"> </v>
      </c>
      <c r="O489" s="339"/>
      <c r="P489"/>
      <c r="Q489"/>
      <c r="R489" s="131">
        <f t="shared" si="157"/>
        <v>0</v>
      </c>
      <c r="S489" s="125">
        <f t="shared" si="158"/>
        <v>0</v>
      </c>
      <c r="T489" s="126">
        <f t="shared" si="159"/>
        <v>0</v>
      </c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</row>
    <row r="490" spans="1:152" s="12" customFormat="1" ht="38.25" customHeight="1">
      <c r="A490" s="154">
        <v>13</v>
      </c>
      <c r="B490" s="155" t="str">
        <f>GI!$H$14</f>
        <v xml:space="preserve">Eldana Tewelde Negash </v>
      </c>
      <c r="C490" s="235"/>
      <c r="D490" s="235"/>
      <c r="E490" s="168"/>
      <c r="F490" s="338" t="str">
        <f>IF(E490&gt;100,"SKURRR~!!", IF(A490&gt;GI!$M$2," ", IF($D$474="-", " ", IF(ISBLANK(E490),"FALSE",""))))</f>
        <v xml:space="preserve"> </v>
      </c>
      <c r="G490" s="339"/>
      <c r="H490"/>
      <c r="I490" s="154">
        <v>13</v>
      </c>
      <c r="J490" s="155" t="str">
        <f>GI!$H$14</f>
        <v xml:space="preserve">Eldana Tewelde Negash </v>
      </c>
      <c r="K490" s="235"/>
      <c r="L490" s="235"/>
      <c r="M490" s="168"/>
      <c r="N490" s="338" t="str">
        <f>IF(M490&gt;100,"SKURRR~!!", IF(I490&gt;GI!$M$2," ", IF($L$474="-", " ", IF(ISBLANK(M490),"FALSE",""))))</f>
        <v xml:space="preserve"> </v>
      </c>
      <c r="O490" s="339"/>
      <c r="P490"/>
      <c r="Q490"/>
      <c r="R490" s="131">
        <f t="shared" si="157"/>
        <v>0</v>
      </c>
      <c r="S490" s="125">
        <f t="shared" si="158"/>
        <v>0</v>
      </c>
      <c r="T490" s="126">
        <f t="shared" si="159"/>
        <v>0</v>
      </c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</row>
    <row r="491" spans="1:152" s="12" customFormat="1" ht="38.25" customHeight="1">
      <c r="A491" s="156">
        <v>14</v>
      </c>
      <c r="B491" s="157" t="str">
        <f>GI!$H$15</f>
        <v xml:space="preserve">Elilta Asay Eyasu </v>
      </c>
      <c r="C491" s="235"/>
      <c r="D491" s="235"/>
      <c r="E491" s="168"/>
      <c r="F491" s="338" t="str">
        <f>IF(E491&gt;100,"SKURRR~!!", IF(A491&gt;GI!$M$2," ", IF($D$474="-", " ", IF(ISBLANK(E491),"FALSE",""))))</f>
        <v xml:space="preserve"> </v>
      </c>
      <c r="G491" s="339"/>
      <c r="H491"/>
      <c r="I491" s="156">
        <v>14</v>
      </c>
      <c r="J491" s="157" t="str">
        <f>GI!$H$15</f>
        <v xml:space="preserve">Elilta Asay Eyasu </v>
      </c>
      <c r="K491" s="235"/>
      <c r="L491" s="235"/>
      <c r="M491" s="168"/>
      <c r="N491" s="338" t="str">
        <f>IF(M491&gt;100,"SKURRR~!!", IF(I491&gt;GI!$M$2," ", IF($L$474="-", " ", IF(ISBLANK(M491),"FALSE",""))))</f>
        <v xml:space="preserve"> </v>
      </c>
      <c r="O491" s="339"/>
      <c r="P491"/>
      <c r="Q491"/>
      <c r="R491" s="131">
        <f t="shared" si="157"/>
        <v>0</v>
      </c>
      <c r="S491" s="125">
        <f t="shared" si="158"/>
        <v>0</v>
      </c>
      <c r="T491" s="126">
        <f t="shared" si="159"/>
        <v>0</v>
      </c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</row>
    <row r="492" spans="1:152" s="12" customFormat="1" ht="38.25" customHeight="1">
      <c r="A492" s="154">
        <v>15</v>
      </c>
      <c r="B492" s="155" t="str">
        <f>GI!$H$16</f>
        <v xml:space="preserve">Emebet Haftay Gebremichael </v>
      </c>
      <c r="C492" s="235"/>
      <c r="D492" s="235"/>
      <c r="E492" s="168"/>
      <c r="F492" s="338" t="str">
        <f>IF(E492&gt;100,"SKURRR~!!", IF(A492&gt;GI!$M$2," ", IF($D$474="-", " ", IF(ISBLANK(E492),"FALSE",""))))</f>
        <v xml:space="preserve"> </v>
      </c>
      <c r="G492" s="339"/>
      <c r="H492"/>
      <c r="I492" s="154">
        <v>15</v>
      </c>
      <c r="J492" s="155" t="str">
        <f>GI!$H$16</f>
        <v xml:space="preserve">Emebet Haftay Gebremichael </v>
      </c>
      <c r="K492" s="235"/>
      <c r="L492" s="235"/>
      <c r="M492" s="168"/>
      <c r="N492" s="338" t="str">
        <f>IF(M492&gt;100,"SKURRR~!!", IF(I492&gt;GI!$M$2," ", IF($L$474="-", " ", IF(ISBLANK(M492),"FALSE",""))))</f>
        <v xml:space="preserve"> </v>
      </c>
      <c r="O492" s="339"/>
      <c r="P492"/>
      <c r="Q492"/>
      <c r="R492" s="131">
        <f t="shared" si="157"/>
        <v>0</v>
      </c>
      <c r="S492" s="125">
        <f t="shared" si="158"/>
        <v>0</v>
      </c>
      <c r="T492" s="126">
        <f t="shared" si="159"/>
        <v>0</v>
      </c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</row>
    <row r="493" spans="1:152" s="12" customFormat="1" ht="38.25" customHeight="1">
      <c r="A493" s="156">
        <v>16</v>
      </c>
      <c r="B493" s="157" t="str">
        <f>GI!$H$17</f>
        <v xml:space="preserve">Ermiyas Gebremeskel Hailu </v>
      </c>
      <c r="C493" s="235"/>
      <c r="D493" s="235"/>
      <c r="E493" s="168"/>
      <c r="F493" s="338" t="str">
        <f>IF(E493&gt;100,"SKURRR~!!", IF(A493&gt;GI!$M$2," ", IF($D$474="-", " ", IF(ISBLANK(E493),"FALSE",""))))</f>
        <v xml:space="preserve"> </v>
      </c>
      <c r="G493" s="339"/>
      <c r="H493"/>
      <c r="I493" s="156">
        <v>16</v>
      </c>
      <c r="J493" s="157" t="str">
        <f>GI!$H$17</f>
        <v xml:space="preserve">Ermiyas Gebremeskel Hailu </v>
      </c>
      <c r="K493" s="235"/>
      <c r="L493" s="235"/>
      <c r="M493" s="168"/>
      <c r="N493" s="338" t="str">
        <f>IF(M493&gt;100,"SKURRR~!!", IF(I493&gt;GI!$M$2," ", IF($L$474="-", " ", IF(ISBLANK(M493),"FALSE",""))))</f>
        <v xml:space="preserve"> </v>
      </c>
      <c r="O493" s="339"/>
      <c r="P493"/>
      <c r="Q493"/>
      <c r="R493" s="131">
        <f t="shared" si="157"/>
        <v>0</v>
      </c>
      <c r="S493" s="125">
        <f t="shared" si="158"/>
        <v>0</v>
      </c>
      <c r="T493" s="126">
        <f t="shared" si="159"/>
        <v>0</v>
      </c>
      <c r="U493"/>
      <c r="V493"/>
      <c r="W493"/>
      <c r="X493" s="172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 s="174"/>
      <c r="AM493" s="174"/>
      <c r="AN493" s="174"/>
      <c r="AO493" s="174"/>
      <c r="AP493" s="174"/>
      <c r="AQ493" s="174"/>
      <c r="AR493" s="174"/>
      <c r="AS493" s="174"/>
      <c r="AT493" s="174"/>
      <c r="AU493" s="174"/>
      <c r="AV493" s="174"/>
      <c r="AW493" s="174"/>
      <c r="AX493" s="174"/>
      <c r="AY493" s="174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</row>
    <row r="494" spans="1:152" s="12" customFormat="1" ht="38.25" customHeight="1">
      <c r="A494" s="154">
        <v>17</v>
      </c>
      <c r="B494" s="155" t="str">
        <f>GI!$H$18</f>
        <v xml:space="preserve">Esrom Amanuel Tsegay </v>
      </c>
      <c r="C494" s="235"/>
      <c r="D494" s="235"/>
      <c r="E494" s="168"/>
      <c r="F494" s="338" t="str">
        <f>IF(E494&gt;100,"SKURRR~!!", IF(A494&gt;GI!$M$2," ", IF($D$474="-", " ", IF(ISBLANK(E494),"FALSE",""))))</f>
        <v xml:space="preserve"> </v>
      </c>
      <c r="G494" s="339"/>
      <c r="H494"/>
      <c r="I494" s="154">
        <v>17</v>
      </c>
      <c r="J494" s="155" t="str">
        <f>GI!$H$18</f>
        <v xml:space="preserve">Esrom Amanuel Tsegay </v>
      </c>
      <c r="K494" s="235"/>
      <c r="L494" s="235"/>
      <c r="M494" s="168"/>
      <c r="N494" s="338" t="str">
        <f>IF(M494&gt;100,"SKURRR~!!", IF(I494&gt;GI!$M$2," ", IF($L$474="-", " ", IF(ISBLANK(M494),"FALSE",""))))</f>
        <v xml:space="preserve"> </v>
      </c>
      <c r="O494" s="339"/>
      <c r="P494"/>
      <c r="Q494"/>
      <c r="R494" s="131">
        <f t="shared" si="157"/>
        <v>0</v>
      </c>
      <c r="S494" s="125">
        <f t="shared" si="158"/>
        <v>0</v>
      </c>
      <c r="T494" s="126">
        <f t="shared" si="159"/>
        <v>0</v>
      </c>
      <c r="U494"/>
      <c r="V494"/>
      <c r="W494"/>
      <c r="X494" s="172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 s="174"/>
      <c r="AM494" s="174"/>
      <c r="AN494" s="174"/>
      <c r="AO494" s="174"/>
      <c r="AP494" s="174"/>
      <c r="AQ494" s="174"/>
      <c r="AR494" s="174"/>
      <c r="AS494" s="174"/>
      <c r="AT494" s="174"/>
      <c r="AU494" s="174"/>
      <c r="AV494" s="174"/>
      <c r="AW494" s="174"/>
      <c r="AX494" s="174"/>
      <c r="AY494" s="17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</row>
    <row r="495" spans="1:152" s="12" customFormat="1" ht="38.25" customHeight="1">
      <c r="A495" s="156">
        <v>18</v>
      </c>
      <c r="B495" s="157" t="str">
        <f>GI!$H$19</f>
        <v xml:space="preserve">Eyorsalem Afera Gebremedhin </v>
      </c>
      <c r="C495" s="235"/>
      <c r="D495" s="235"/>
      <c r="E495" s="168"/>
      <c r="F495" s="338" t="str">
        <f>IF(E495&gt;100,"SKURRR~!!", IF(A495&gt;GI!$M$2," ", IF($D$474="-", " ", IF(ISBLANK(E495),"FALSE",""))))</f>
        <v xml:space="preserve"> </v>
      </c>
      <c r="G495" s="339"/>
      <c r="H495"/>
      <c r="I495" s="156">
        <v>18</v>
      </c>
      <c r="J495" s="157" t="str">
        <f>GI!$H$19</f>
        <v xml:space="preserve">Eyorsalem Afera Gebremedhin </v>
      </c>
      <c r="K495" s="235"/>
      <c r="L495" s="235"/>
      <c r="M495" s="168"/>
      <c r="N495" s="338" t="str">
        <f>IF(M495&gt;100,"SKURRR~!!", IF(I495&gt;GI!$M$2," ", IF($L$474="-", " ", IF(ISBLANK(M495),"FALSE",""))))</f>
        <v xml:space="preserve"> </v>
      </c>
      <c r="O495" s="339"/>
      <c r="P495"/>
      <c r="Q495"/>
      <c r="R495" s="131">
        <f t="shared" si="157"/>
        <v>0</v>
      </c>
      <c r="S495" s="125">
        <f t="shared" si="158"/>
        <v>0</v>
      </c>
      <c r="T495" s="126">
        <f t="shared" si="159"/>
        <v>0</v>
      </c>
      <c r="U495"/>
      <c r="V495"/>
      <c r="W495"/>
      <c r="X495" s="172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 s="174"/>
      <c r="AM495" s="174"/>
      <c r="AN495" s="174"/>
      <c r="AO495" s="174"/>
      <c r="AP495" s="174"/>
      <c r="AQ495" s="174"/>
      <c r="AR495" s="174"/>
      <c r="AS495" s="174"/>
      <c r="AT495" s="174"/>
      <c r="AU495" s="174"/>
      <c r="AV495" s="174"/>
      <c r="AW495" s="174"/>
      <c r="AX495" s="174"/>
      <c r="AY495" s="174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</row>
    <row r="496" spans="1:152" s="12" customFormat="1" ht="38.25" customHeight="1">
      <c r="A496" s="154">
        <v>19</v>
      </c>
      <c r="B496" s="155" t="str">
        <f>GI!$H$20</f>
        <v xml:space="preserve">Fasil Alem Kahsay </v>
      </c>
      <c r="C496" s="235"/>
      <c r="D496" s="235"/>
      <c r="E496" s="168"/>
      <c r="F496" s="338" t="str">
        <f>IF(E496&gt;100,"SKURRR~!!", IF(A496&gt;GI!$M$2," ", IF($D$474="-", " ", IF(ISBLANK(E496),"FALSE",""))))</f>
        <v xml:space="preserve"> </v>
      </c>
      <c r="G496" s="339"/>
      <c r="H496"/>
      <c r="I496" s="154">
        <v>19</v>
      </c>
      <c r="J496" s="155" t="str">
        <f>GI!$H$20</f>
        <v xml:space="preserve">Fasil Alem Kahsay </v>
      </c>
      <c r="K496" s="235"/>
      <c r="L496" s="235"/>
      <c r="M496" s="168"/>
      <c r="N496" s="338" t="str">
        <f>IF(M496&gt;100,"SKURRR~!!", IF(I496&gt;GI!$M$2," ", IF($L$474="-", " ", IF(ISBLANK(M496),"FALSE",""))))</f>
        <v xml:space="preserve"> </v>
      </c>
      <c r="O496" s="339"/>
      <c r="P496"/>
      <c r="Q496"/>
      <c r="R496" s="131">
        <f t="shared" si="157"/>
        <v>0</v>
      </c>
      <c r="S496" s="125">
        <f t="shared" si="158"/>
        <v>0</v>
      </c>
      <c r="T496" s="126">
        <f t="shared" si="159"/>
        <v>0</v>
      </c>
      <c r="U496"/>
      <c r="V496"/>
      <c r="W496"/>
      <c r="X496" s="172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 s="174"/>
      <c r="AM496" s="174"/>
      <c r="AN496" s="174"/>
      <c r="AO496" s="174"/>
      <c r="AP496" s="174"/>
      <c r="AQ496" s="174"/>
      <c r="AR496" s="174"/>
      <c r="AS496" s="174"/>
      <c r="AT496" s="174"/>
      <c r="AU496" s="174"/>
      <c r="AV496" s="174"/>
      <c r="AW496" s="174"/>
      <c r="AX496" s="174"/>
      <c r="AY496" s="174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</row>
    <row r="497" spans="1:152" s="12" customFormat="1" ht="38.25" customHeight="1">
      <c r="A497" s="156">
        <v>20</v>
      </c>
      <c r="B497" s="157" t="str">
        <f>GI!$H$21</f>
        <v xml:space="preserve">Hassen Abdelruhman Salih </v>
      </c>
      <c r="C497" s="235"/>
      <c r="D497" s="235"/>
      <c r="E497" s="168"/>
      <c r="F497" s="338" t="str">
        <f>IF(E497&gt;100,"SKURRR~!!", IF(A497&gt;GI!$M$2," ", IF($D$474="-", " ", IF(ISBLANK(E497),"FALSE",""))))</f>
        <v xml:space="preserve"> </v>
      </c>
      <c r="G497" s="339"/>
      <c r="H497"/>
      <c r="I497" s="156">
        <v>20</v>
      </c>
      <c r="J497" s="157" t="str">
        <f>GI!$H$21</f>
        <v xml:space="preserve">Hassen Abdelruhman Salih </v>
      </c>
      <c r="K497" s="235"/>
      <c r="L497" s="235"/>
      <c r="M497" s="168"/>
      <c r="N497" s="338" t="str">
        <f>IF(M497&gt;100,"SKURRR~!!", IF(I497&gt;GI!$M$2," ", IF($L$474="-", " ", IF(ISBLANK(M497),"FALSE",""))))</f>
        <v xml:space="preserve"> </v>
      </c>
      <c r="O497" s="339"/>
      <c r="P497"/>
      <c r="Q497"/>
      <c r="R497" s="131">
        <f t="shared" si="157"/>
        <v>0</v>
      </c>
      <c r="S497" s="125">
        <f t="shared" si="158"/>
        <v>0</v>
      </c>
      <c r="T497" s="126">
        <f t="shared" si="159"/>
        <v>0</v>
      </c>
      <c r="U497"/>
      <c r="V497"/>
      <c r="W497"/>
      <c r="X497" s="172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 s="174"/>
      <c r="AM497" s="174"/>
      <c r="AN497" s="174"/>
      <c r="AO497" s="174"/>
      <c r="AP497" s="174"/>
      <c r="AQ497" s="174"/>
      <c r="AR497" s="174"/>
      <c r="AS497" s="174"/>
      <c r="AT497" s="174"/>
      <c r="AU497" s="174"/>
      <c r="AV497" s="174"/>
      <c r="AW497" s="174"/>
      <c r="AX497" s="174"/>
      <c r="AY497" s="174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</row>
    <row r="498" spans="1:152" s="12" customFormat="1" ht="38.25" customHeight="1">
      <c r="A498" s="154">
        <v>21</v>
      </c>
      <c r="B498" s="155" t="str">
        <f>GI!$H$22</f>
        <v xml:space="preserve">Heldana Mengstu Mebrahtu </v>
      </c>
      <c r="C498" s="235"/>
      <c r="D498" s="235"/>
      <c r="E498" s="168"/>
      <c r="F498" s="338" t="str">
        <f>IF(E498&gt;100,"SKURRR~!!", IF(A498&gt;GI!$M$2," ", IF($D$474="-", " ", IF(ISBLANK(E498),"FALSE",""))))</f>
        <v xml:space="preserve"> </v>
      </c>
      <c r="G498" s="339"/>
      <c r="H498"/>
      <c r="I498" s="154">
        <v>21</v>
      </c>
      <c r="J498" s="155" t="str">
        <f>GI!$H$22</f>
        <v xml:space="preserve">Heldana Mengstu Mebrahtu </v>
      </c>
      <c r="K498" s="235"/>
      <c r="L498" s="235"/>
      <c r="M498" s="168"/>
      <c r="N498" s="338" t="str">
        <f>IF(M498&gt;100,"SKURRR~!!", IF(I498&gt;GI!$M$2," ", IF($L$474="-", " ", IF(ISBLANK(M498),"FALSE",""))))</f>
        <v xml:space="preserve"> </v>
      </c>
      <c r="O498" s="339"/>
      <c r="P498"/>
      <c r="Q498"/>
      <c r="R498" s="131">
        <f t="shared" si="157"/>
        <v>0</v>
      </c>
      <c r="S498" s="125">
        <f t="shared" si="158"/>
        <v>0</v>
      </c>
      <c r="T498" s="126">
        <f t="shared" si="159"/>
        <v>0</v>
      </c>
      <c r="U498"/>
      <c r="V498"/>
      <c r="W498"/>
      <c r="X498" s="172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 s="174"/>
      <c r="AM498" s="174"/>
      <c r="AN498" s="174"/>
      <c r="AO498" s="174"/>
      <c r="AP498" s="174"/>
      <c r="AQ498" s="174"/>
      <c r="AR498" s="174"/>
      <c r="AS498" s="174"/>
      <c r="AT498" s="174"/>
      <c r="AU498" s="174"/>
      <c r="AV498" s="174"/>
      <c r="AW498" s="174"/>
      <c r="AX498" s="174"/>
      <c r="AY498" s="174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</row>
    <row r="499" spans="1:152" s="12" customFormat="1" ht="38.25" customHeight="1">
      <c r="A499" s="156">
        <v>22</v>
      </c>
      <c r="B499" s="157" t="str">
        <f>GI!$H$23</f>
        <v xml:space="preserve">Hilina Aregawi Abrha </v>
      </c>
      <c r="C499" s="235"/>
      <c r="D499" s="235"/>
      <c r="E499" s="168"/>
      <c r="F499" s="338" t="str">
        <f>IF(E499&gt;100,"SKURRR~!!", IF(A499&gt;GI!$M$2," ", IF($D$474="-", " ", IF(ISBLANK(E499),"FALSE",""))))</f>
        <v xml:space="preserve"> </v>
      </c>
      <c r="G499" s="339"/>
      <c r="H499"/>
      <c r="I499" s="156">
        <v>22</v>
      </c>
      <c r="J499" s="157" t="str">
        <f>GI!$H$23</f>
        <v xml:space="preserve">Hilina Aregawi Abrha </v>
      </c>
      <c r="K499" s="235"/>
      <c r="L499" s="235"/>
      <c r="M499" s="168"/>
      <c r="N499" s="338" t="str">
        <f>IF(M499&gt;100,"SKURRR~!!", IF(I499&gt;GI!$M$2," ", IF($L$474="-", " ", IF(ISBLANK(M499),"FALSE",""))))</f>
        <v xml:space="preserve"> </v>
      </c>
      <c r="O499" s="339"/>
      <c r="P499"/>
      <c r="Q499"/>
      <c r="R499" s="131">
        <f t="shared" si="157"/>
        <v>0</v>
      </c>
      <c r="S499" s="125">
        <f t="shared" si="158"/>
        <v>0</v>
      </c>
      <c r="T499" s="126">
        <f t="shared" si="159"/>
        <v>0</v>
      </c>
      <c r="U499"/>
      <c r="V499"/>
      <c r="W499"/>
      <c r="X499" s="172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 s="174"/>
      <c r="AM499" s="174"/>
      <c r="AN499" s="174"/>
      <c r="AO499" s="174"/>
      <c r="AP499" s="174"/>
      <c r="AQ499" s="174"/>
      <c r="AR499" s="174"/>
      <c r="AS499" s="174"/>
      <c r="AT499" s="174"/>
      <c r="AU499" s="174"/>
      <c r="AV499" s="174"/>
      <c r="AW499" s="174"/>
      <c r="AX499" s="174"/>
      <c r="AY499" s="174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</row>
    <row r="500" spans="1:152" s="12" customFormat="1" ht="38.25" customHeight="1">
      <c r="A500" s="154">
        <v>23</v>
      </c>
      <c r="B500" s="155" t="str">
        <f>GI!$H$24</f>
        <v xml:space="preserve">Kaleab Haile Kahsay </v>
      </c>
      <c r="C500" s="235"/>
      <c r="D500" s="235"/>
      <c r="E500" s="168"/>
      <c r="F500" s="338" t="str">
        <f>IF(E500&gt;100,"SKURRR~!!", IF(A500&gt;GI!$M$2," ", IF($D$474="-", " ", IF(ISBLANK(E500),"FALSE",""))))</f>
        <v xml:space="preserve"> </v>
      </c>
      <c r="G500" s="339"/>
      <c r="H500"/>
      <c r="I500" s="154">
        <v>23</v>
      </c>
      <c r="J500" s="155" t="str">
        <f>GI!$H$24</f>
        <v xml:space="preserve">Kaleab Haile Kahsay </v>
      </c>
      <c r="K500" s="235"/>
      <c r="L500" s="235"/>
      <c r="M500" s="168"/>
      <c r="N500" s="338" t="str">
        <f>IF(M500&gt;100,"SKURRR~!!", IF(I500&gt;GI!$M$2," ", IF($L$474="-", " ", IF(ISBLANK(M500),"FALSE",""))))</f>
        <v xml:space="preserve"> </v>
      </c>
      <c r="O500" s="339"/>
      <c r="P500"/>
      <c r="Q500"/>
      <c r="R500" s="131">
        <f t="shared" si="157"/>
        <v>0</v>
      </c>
      <c r="S500" s="125">
        <f t="shared" si="158"/>
        <v>0</v>
      </c>
      <c r="T500" s="126">
        <f t="shared" si="159"/>
        <v>0</v>
      </c>
      <c r="U500"/>
      <c r="V500"/>
      <c r="W500"/>
      <c r="X500" s="172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 s="174"/>
      <c r="AM500" s="174"/>
      <c r="AN500" s="174"/>
      <c r="AO500" s="174"/>
      <c r="AP500" s="174"/>
      <c r="AQ500" s="174"/>
      <c r="AR500" s="174"/>
      <c r="AS500" s="174"/>
      <c r="AT500" s="174"/>
      <c r="AU500" s="174"/>
      <c r="AV500" s="174"/>
      <c r="AW500" s="174"/>
      <c r="AX500" s="174"/>
      <c r="AY500" s="174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</row>
    <row r="501" spans="1:152" s="12" customFormat="1" ht="38.25" customHeight="1">
      <c r="A501" s="156">
        <v>24</v>
      </c>
      <c r="B501" s="157" t="str">
        <f>GI!$H$25</f>
        <v xml:space="preserve">Kalkidan Haile Berhe </v>
      </c>
      <c r="C501" s="235"/>
      <c r="D501" s="235"/>
      <c r="E501" s="168"/>
      <c r="F501" s="338" t="str">
        <f>IF(E501&gt;100,"SKURRR~!!", IF(A501&gt;GI!$M$2," ", IF($D$474="-", " ", IF(ISBLANK(E501),"FALSE",""))))</f>
        <v xml:space="preserve"> </v>
      </c>
      <c r="G501" s="339"/>
      <c r="H501"/>
      <c r="I501" s="156">
        <v>24</v>
      </c>
      <c r="J501" s="157" t="str">
        <f>GI!$H$25</f>
        <v xml:space="preserve">Kalkidan Haile Berhe </v>
      </c>
      <c r="K501" s="235"/>
      <c r="L501" s="235"/>
      <c r="M501" s="168"/>
      <c r="N501" s="338" t="str">
        <f>IF(M501&gt;100,"SKURRR~!!", IF(I501&gt;GI!$M$2," ", IF($L$474="-", " ", IF(ISBLANK(M501),"FALSE",""))))</f>
        <v xml:space="preserve"> </v>
      </c>
      <c r="O501" s="339"/>
      <c r="P501"/>
      <c r="Q501"/>
      <c r="R501" s="131">
        <f t="shared" si="157"/>
        <v>0</v>
      </c>
      <c r="S501" s="125">
        <f t="shared" si="158"/>
        <v>0</v>
      </c>
      <c r="T501" s="126">
        <f t="shared" si="159"/>
        <v>0</v>
      </c>
      <c r="U501"/>
      <c r="V501"/>
      <c r="W501"/>
      <c r="X501" s="172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 s="174"/>
      <c r="AM501" s="174"/>
      <c r="AN501" s="174"/>
      <c r="AO501" s="174"/>
      <c r="AP501" s="174"/>
      <c r="AQ501" s="174"/>
      <c r="AR501" s="174"/>
      <c r="AS501" s="174"/>
      <c r="AT501" s="174"/>
      <c r="AU501" s="174"/>
      <c r="AV501" s="174"/>
      <c r="AW501" s="174"/>
      <c r="AX501" s="174"/>
      <c r="AY501" s="174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</row>
    <row r="502" spans="1:152" s="12" customFormat="1" ht="38.25" customHeight="1">
      <c r="A502" s="154">
        <v>25</v>
      </c>
      <c r="B502" s="155" t="str">
        <f>GI!$H$26</f>
        <v xml:space="preserve">Kidus Tadesse Yewegalet </v>
      </c>
      <c r="C502" s="235"/>
      <c r="D502" s="235"/>
      <c r="E502" s="168"/>
      <c r="F502" s="338" t="str">
        <f>IF(E502&gt;100,"SKURRR~!!", IF(A502&gt;GI!$M$2," ", IF($D$474="-", " ", IF(ISBLANK(E502),"FALSE",""))))</f>
        <v xml:space="preserve"> </v>
      </c>
      <c r="G502" s="339"/>
      <c r="H502"/>
      <c r="I502" s="154">
        <v>25</v>
      </c>
      <c r="J502" s="155" t="str">
        <f>GI!$H$26</f>
        <v xml:space="preserve">Kidus Tadesse Yewegalet </v>
      </c>
      <c r="K502" s="235"/>
      <c r="L502" s="235"/>
      <c r="M502" s="168"/>
      <c r="N502" s="338" t="str">
        <f>IF(M502&gt;100,"SKURRR~!!", IF(I502&gt;GI!$M$2," ", IF($L$474="-", " ", IF(ISBLANK(M502),"FALSE",""))))</f>
        <v xml:space="preserve"> </v>
      </c>
      <c r="O502" s="339"/>
      <c r="P502"/>
      <c r="Q502"/>
      <c r="R502" s="131">
        <f t="shared" si="157"/>
        <v>0</v>
      </c>
      <c r="S502" s="125">
        <f t="shared" si="158"/>
        <v>0</v>
      </c>
      <c r="T502" s="126">
        <f t="shared" si="159"/>
        <v>0</v>
      </c>
      <c r="U502"/>
      <c r="V502"/>
      <c r="W502"/>
      <c r="X502" s="17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 s="174"/>
      <c r="AM502" s="174"/>
      <c r="AN502" s="174"/>
      <c r="AO502" s="174"/>
      <c r="AP502" s="174"/>
      <c r="AQ502" s="174"/>
      <c r="AR502" s="174"/>
      <c r="AS502" s="174"/>
      <c r="AT502" s="174"/>
      <c r="AU502" s="174"/>
      <c r="AV502" s="174"/>
      <c r="AW502" s="174"/>
      <c r="AX502" s="174"/>
      <c r="AY502" s="174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</row>
    <row r="503" spans="1:152" s="12" customFormat="1" ht="38.25" customHeight="1">
      <c r="A503" s="156">
        <v>26</v>
      </c>
      <c r="B503" s="157" t="str">
        <f>GI!$H$27</f>
        <v xml:space="preserve">Lidiya Mulu Gebreegzabher </v>
      </c>
      <c r="C503" s="235"/>
      <c r="D503" s="235"/>
      <c r="E503" s="168"/>
      <c r="F503" s="338" t="str">
        <f>IF(E503&gt;100,"SKURRR~!!", IF(A503&gt;GI!$M$2," ", IF($D$474="-", " ", IF(ISBLANK(E503),"FALSE",""))))</f>
        <v xml:space="preserve"> </v>
      </c>
      <c r="G503" s="339"/>
      <c r="H503"/>
      <c r="I503" s="156">
        <v>26</v>
      </c>
      <c r="J503" s="157" t="str">
        <f>GI!$H$27</f>
        <v xml:space="preserve">Lidiya Mulu Gebreegzabher </v>
      </c>
      <c r="K503" s="235"/>
      <c r="L503" s="235"/>
      <c r="M503" s="168"/>
      <c r="N503" s="338" t="str">
        <f>IF(M503&gt;100,"SKURRR~!!", IF(I503&gt;GI!$M$2," ", IF($L$474="-", " ", IF(ISBLANK(M503),"FALSE",""))))</f>
        <v xml:space="preserve"> </v>
      </c>
      <c r="O503" s="339"/>
      <c r="P503"/>
      <c r="Q503"/>
      <c r="R503" s="131">
        <f t="shared" si="157"/>
        <v>0</v>
      </c>
      <c r="S503" s="125">
        <f t="shared" si="158"/>
        <v>0</v>
      </c>
      <c r="T503" s="126">
        <f t="shared" si="159"/>
        <v>0</v>
      </c>
      <c r="U503"/>
      <c r="V503"/>
      <c r="W503"/>
      <c r="X503" s="172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 s="174"/>
      <c r="AM503" s="174"/>
      <c r="AN503" s="174"/>
      <c r="AO503" s="174"/>
      <c r="AP503" s="174"/>
      <c r="AQ503" s="174"/>
      <c r="AR503" s="174"/>
      <c r="AS503" s="174"/>
      <c r="AT503" s="174"/>
      <c r="AU503" s="174"/>
      <c r="AV503" s="174"/>
      <c r="AW503" s="174"/>
      <c r="AX503" s="174"/>
      <c r="AY503" s="174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</row>
    <row r="504" spans="1:152" s="12" customFormat="1" ht="38.25" customHeight="1">
      <c r="A504" s="154">
        <v>27</v>
      </c>
      <c r="B504" s="155" t="str">
        <f>GI!$H$28</f>
        <v xml:space="preserve">Menkem Solomon Yihdego </v>
      </c>
      <c r="C504" s="235"/>
      <c r="D504" s="235"/>
      <c r="E504" s="168"/>
      <c r="F504" s="338" t="str">
        <f>IF(E504&gt;100,"SKURRR~!!", IF(A504&gt;GI!$M$2," ", IF($D$474="-", " ", IF(ISBLANK(E504),"FALSE",""))))</f>
        <v xml:space="preserve"> </v>
      </c>
      <c r="G504" s="339"/>
      <c r="H504"/>
      <c r="I504" s="154">
        <v>27</v>
      </c>
      <c r="J504" s="155" t="str">
        <f>GI!$H$28</f>
        <v xml:space="preserve">Menkem Solomon Yihdego </v>
      </c>
      <c r="K504" s="235"/>
      <c r="L504" s="235"/>
      <c r="M504" s="168"/>
      <c r="N504" s="338" t="str">
        <f>IF(M504&gt;100,"SKURRR~!!", IF(I504&gt;GI!$M$2," ", IF($L$474="-", " ", IF(ISBLANK(M504),"FALSE",""))))</f>
        <v xml:space="preserve"> </v>
      </c>
      <c r="O504" s="339"/>
      <c r="P504"/>
      <c r="Q504"/>
      <c r="R504" s="131">
        <f t="shared" si="157"/>
        <v>0</v>
      </c>
      <c r="S504" s="125">
        <f t="shared" si="158"/>
        <v>0</v>
      </c>
      <c r="T504" s="126">
        <f t="shared" si="159"/>
        <v>0</v>
      </c>
      <c r="U504"/>
      <c r="V504"/>
      <c r="W504"/>
      <c r="X504" s="172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 s="174"/>
      <c r="AM504" s="174"/>
      <c r="AN504" s="174"/>
      <c r="AO504" s="174"/>
      <c r="AP504" s="174"/>
      <c r="AQ504" s="174"/>
      <c r="AR504" s="174"/>
      <c r="AS504" s="174"/>
      <c r="AT504" s="174"/>
      <c r="AU504" s="174"/>
      <c r="AV504" s="174"/>
      <c r="AW504" s="174"/>
      <c r="AX504" s="174"/>
      <c r="AY504" s="17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</row>
    <row r="505" spans="1:152" s="12" customFormat="1" ht="38.25" customHeight="1">
      <c r="A505" s="156">
        <v>28</v>
      </c>
      <c r="B505" s="157" t="str">
        <f>GI!$H$29</f>
        <v xml:space="preserve">Mewael Semere Tewelde </v>
      </c>
      <c r="C505" s="235"/>
      <c r="D505" s="235"/>
      <c r="E505" s="168"/>
      <c r="F505" s="338" t="str">
        <f>IF(E505&gt;100,"SKURRR~!!", IF(A505&gt;GI!$M$2," ", IF($D$474="-", " ", IF(ISBLANK(E505),"FALSE",""))))</f>
        <v xml:space="preserve"> </v>
      </c>
      <c r="G505" s="339"/>
      <c r="H505"/>
      <c r="I505" s="156">
        <v>28</v>
      </c>
      <c r="J505" s="157" t="str">
        <f>GI!$H$29</f>
        <v xml:space="preserve">Mewael Semere Tewelde </v>
      </c>
      <c r="K505" s="235"/>
      <c r="L505" s="235"/>
      <c r="M505" s="168"/>
      <c r="N505" s="338" t="str">
        <f>IF(M505&gt;100,"SKURRR~!!", IF(I505&gt;GI!$M$2," ", IF($L$474="-", " ", IF(ISBLANK(M505),"FALSE",""))))</f>
        <v xml:space="preserve"> </v>
      </c>
      <c r="O505" s="339"/>
      <c r="P505"/>
      <c r="Q505"/>
      <c r="R505" s="131">
        <f t="shared" si="157"/>
        <v>0</v>
      </c>
      <c r="S505" s="125">
        <f t="shared" si="158"/>
        <v>0</v>
      </c>
      <c r="T505" s="126">
        <f t="shared" si="159"/>
        <v>0</v>
      </c>
      <c r="U505"/>
      <c r="V505"/>
      <c r="W505"/>
      <c r="X505" s="172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 s="174"/>
      <c r="AM505" s="174"/>
      <c r="AN505" s="174"/>
      <c r="AO505" s="174"/>
      <c r="AP505" s="174"/>
      <c r="AQ505" s="174"/>
      <c r="AR505" s="174"/>
      <c r="AS505" s="174"/>
      <c r="AT505" s="174"/>
      <c r="AU505" s="174"/>
      <c r="AV505" s="174"/>
      <c r="AW505" s="174"/>
      <c r="AX505" s="174"/>
      <c r="AY505" s="174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</row>
    <row r="506" spans="1:152" s="12" customFormat="1" ht="38.25" customHeight="1">
      <c r="A506" s="154">
        <v>29</v>
      </c>
      <c r="B506" s="155" t="str">
        <f>GI!$H$30</f>
        <v xml:space="preserve">Mikiyas Engida Mesfin </v>
      </c>
      <c r="C506" s="235"/>
      <c r="D506" s="235"/>
      <c r="E506" s="168"/>
      <c r="F506" s="338" t="str">
        <f>IF(E506&gt;100,"SKURRR~!!", IF(A506&gt;GI!$M$2," ", IF($D$474="-", " ", IF(ISBLANK(E506),"FALSE",""))))</f>
        <v xml:space="preserve"> </v>
      </c>
      <c r="G506" s="339"/>
      <c r="H506"/>
      <c r="I506" s="154">
        <v>29</v>
      </c>
      <c r="J506" s="155" t="str">
        <f>GI!$H$30</f>
        <v xml:space="preserve">Mikiyas Engida Mesfin </v>
      </c>
      <c r="K506" s="235"/>
      <c r="L506" s="235"/>
      <c r="M506" s="168"/>
      <c r="N506" s="338" t="str">
        <f>IF(M506&gt;100,"SKURRR~!!", IF(I506&gt;GI!$M$2," ", IF($L$474="-", " ", IF(ISBLANK(M506),"FALSE",""))))</f>
        <v xml:space="preserve"> </v>
      </c>
      <c r="O506" s="339"/>
      <c r="P506"/>
      <c r="Q506"/>
      <c r="R506" s="131">
        <f t="shared" si="157"/>
        <v>0</v>
      </c>
      <c r="S506" s="125">
        <f t="shared" si="158"/>
        <v>0</v>
      </c>
      <c r="T506" s="126">
        <f t="shared" si="159"/>
        <v>0</v>
      </c>
      <c r="U506"/>
      <c r="V506"/>
      <c r="W506"/>
      <c r="X506" s="172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 s="174"/>
      <c r="AM506" s="174"/>
      <c r="AN506" s="174"/>
      <c r="AO506" s="174"/>
      <c r="AP506" s="174"/>
      <c r="AQ506" s="174"/>
      <c r="AR506" s="174"/>
      <c r="AS506" s="174"/>
      <c r="AT506" s="174"/>
      <c r="AU506" s="174"/>
      <c r="AV506" s="174"/>
      <c r="AW506" s="174"/>
      <c r="AX506" s="174"/>
      <c r="AY506" s="174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</row>
    <row r="507" spans="1:152" s="12" customFormat="1" ht="38.25" customHeight="1">
      <c r="A507" s="156">
        <v>30</v>
      </c>
      <c r="B507" s="157" t="str">
        <f>GI!$H$31</f>
        <v xml:space="preserve">Nahom Gobezay Beyene </v>
      </c>
      <c r="C507" s="235"/>
      <c r="D507" s="235"/>
      <c r="E507" s="168"/>
      <c r="F507" s="338" t="str">
        <f>IF(E507&gt;100,"SKURRR~!!", IF(A507&gt;GI!$M$2," ", IF($D$474="-", " ", IF(ISBLANK(E507),"FALSE",""))))</f>
        <v xml:space="preserve"> </v>
      </c>
      <c r="G507" s="339"/>
      <c r="H507"/>
      <c r="I507" s="156">
        <v>30</v>
      </c>
      <c r="J507" s="157" t="str">
        <f>GI!$H$31</f>
        <v xml:space="preserve">Nahom Gobezay Beyene </v>
      </c>
      <c r="K507" s="235"/>
      <c r="L507" s="235"/>
      <c r="M507" s="168"/>
      <c r="N507" s="338" t="str">
        <f>IF(M507&gt;100,"SKURRR~!!", IF(I507&gt;GI!$M$2," ", IF($L$474="-", " ", IF(ISBLANK(M507),"FALSE",""))))</f>
        <v xml:space="preserve"> </v>
      </c>
      <c r="O507" s="339"/>
      <c r="P507"/>
      <c r="Q507"/>
      <c r="R507" s="131">
        <f t="shared" si="157"/>
        <v>0</v>
      </c>
      <c r="S507" s="125">
        <f t="shared" si="158"/>
        <v>0</v>
      </c>
      <c r="T507" s="126">
        <f t="shared" si="159"/>
        <v>0</v>
      </c>
      <c r="U507"/>
      <c r="V507"/>
      <c r="W507"/>
      <c r="X507" s="172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 s="174"/>
      <c r="AM507" s="174"/>
      <c r="AN507" s="174"/>
      <c r="AO507" s="174"/>
      <c r="AP507" s="174"/>
      <c r="AQ507" s="174"/>
      <c r="AR507" s="174"/>
      <c r="AS507" s="174"/>
      <c r="AT507" s="174"/>
      <c r="AU507" s="174"/>
      <c r="AV507" s="174"/>
      <c r="AW507" s="174"/>
      <c r="AX507" s="174"/>
      <c r="AY507" s="174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</row>
    <row r="508" spans="1:152" s="12" customFormat="1" ht="38.25" customHeight="1">
      <c r="A508" s="154">
        <v>31</v>
      </c>
      <c r="B508" s="155" t="str">
        <f>GI!$H$32</f>
        <v xml:space="preserve">Nebyu Dawit Tadesse </v>
      </c>
      <c r="C508" s="235"/>
      <c r="D508" s="235"/>
      <c r="E508" s="168"/>
      <c r="F508" s="338" t="str">
        <f>IF(E508&gt;100,"SKURRR~!!", IF(A508&gt;GI!$M$2," ", IF($D$474="-", " ", IF(ISBLANK(E508),"FALSE",""))))</f>
        <v xml:space="preserve"> </v>
      </c>
      <c r="G508" s="339"/>
      <c r="H508"/>
      <c r="I508" s="154">
        <v>31</v>
      </c>
      <c r="J508" s="155" t="str">
        <f>GI!$H$32</f>
        <v xml:space="preserve">Nebyu Dawit Tadesse </v>
      </c>
      <c r="K508" s="235"/>
      <c r="L508" s="235"/>
      <c r="M508" s="168"/>
      <c r="N508" s="338" t="str">
        <f>IF(M508&gt;100,"SKURRR~!!", IF(I508&gt;GI!$M$2," ", IF($L$474="-", " ", IF(ISBLANK(M508),"FALSE",""))))</f>
        <v xml:space="preserve"> </v>
      </c>
      <c r="O508" s="339"/>
      <c r="P508"/>
      <c r="Q508"/>
      <c r="R508" s="131">
        <f t="shared" si="157"/>
        <v>0</v>
      </c>
      <c r="S508" s="125">
        <f t="shared" si="158"/>
        <v>0</v>
      </c>
      <c r="T508" s="126">
        <f t="shared" si="159"/>
        <v>0</v>
      </c>
      <c r="U508"/>
      <c r="V508"/>
      <c r="W508"/>
      <c r="X508" s="172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 s="174"/>
      <c r="AM508" s="174"/>
      <c r="AN508" s="174"/>
      <c r="AO508" s="174"/>
      <c r="AP508" s="174"/>
      <c r="AQ508" s="174"/>
      <c r="AR508" s="174"/>
      <c r="AS508" s="174"/>
      <c r="AT508" s="174"/>
      <c r="AU508" s="174"/>
      <c r="AV508" s="174"/>
      <c r="AW508" s="174"/>
      <c r="AX508" s="174"/>
      <c r="AY508" s="174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</row>
    <row r="509" spans="1:152" s="13" customFormat="1" ht="38.25" customHeight="1">
      <c r="A509" s="156">
        <v>32</v>
      </c>
      <c r="B509" s="157" t="str">
        <f>GI!$H$33</f>
        <v xml:space="preserve">Rahwa Luel Birhane </v>
      </c>
      <c r="C509" s="235"/>
      <c r="D509" s="235"/>
      <c r="E509" s="168"/>
      <c r="F509" s="338" t="str">
        <f>IF(E509&gt;100,"SKURRR~!!", IF(A509&gt;GI!$M$2," ", IF($D$474="-", " ", IF(ISBLANK(E509),"FALSE",""))))</f>
        <v xml:space="preserve"> </v>
      </c>
      <c r="G509" s="339"/>
      <c r="H509"/>
      <c r="I509" s="156">
        <v>32</v>
      </c>
      <c r="J509" s="157" t="str">
        <f>GI!$H$33</f>
        <v xml:space="preserve">Rahwa Luel Birhane </v>
      </c>
      <c r="K509" s="235"/>
      <c r="L509" s="235"/>
      <c r="M509" s="168"/>
      <c r="N509" s="338" t="str">
        <f>IF(M509&gt;100,"SKURRR~!!", IF(I509&gt;GI!$M$2," ", IF($L$474="-", " ", IF(ISBLANK(M509),"FALSE",""))))</f>
        <v xml:space="preserve"> </v>
      </c>
      <c r="O509" s="339"/>
      <c r="P509"/>
      <c r="Q509"/>
      <c r="R509" s="131">
        <f t="shared" si="157"/>
        <v>0</v>
      </c>
      <c r="S509" s="125">
        <f t="shared" si="158"/>
        <v>0</v>
      </c>
      <c r="T509" s="126">
        <f t="shared" si="159"/>
        <v>0</v>
      </c>
      <c r="U509"/>
      <c r="V509"/>
      <c r="W509"/>
      <c r="X509" s="172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 s="174"/>
      <c r="AM509" s="174"/>
      <c r="AN509" s="174"/>
      <c r="AO509" s="174"/>
      <c r="AP509" s="174"/>
      <c r="AQ509" s="174"/>
      <c r="AR509" s="174"/>
      <c r="AS509" s="174"/>
      <c r="AT509" s="174"/>
      <c r="AU509" s="174"/>
      <c r="AV509" s="174"/>
      <c r="AW509" s="174"/>
      <c r="AX509" s="174"/>
      <c r="AY509" s="174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</row>
    <row r="510" spans="1:152" s="13" customFormat="1" ht="38.25" customHeight="1">
      <c r="A510" s="154">
        <v>33</v>
      </c>
      <c r="B510" s="155" t="str">
        <f>GI!$H$34</f>
        <v xml:space="preserve">Raniya Jemal Gidey </v>
      </c>
      <c r="C510" s="235"/>
      <c r="D510" s="235"/>
      <c r="E510" s="168"/>
      <c r="F510" s="338" t="str">
        <f>IF(E510&gt;100,"SKURRR~!!", IF(A510&gt;GI!$M$2," ", IF($D$474="-", " ", IF(ISBLANK(E510),"FALSE",""))))</f>
        <v xml:space="preserve"> </v>
      </c>
      <c r="G510" s="339"/>
      <c r="H510"/>
      <c r="I510" s="154">
        <v>33</v>
      </c>
      <c r="J510" s="155" t="str">
        <f>GI!$H$34</f>
        <v xml:space="preserve">Raniya Jemal Gidey </v>
      </c>
      <c r="K510" s="235"/>
      <c r="L510" s="235"/>
      <c r="M510" s="168"/>
      <c r="N510" s="338" t="str">
        <f>IF(M510&gt;100,"SKURRR~!!", IF(I510&gt;GI!$M$2," ", IF($L$474="-", " ", IF(ISBLANK(M510),"FALSE",""))))</f>
        <v xml:space="preserve"> </v>
      </c>
      <c r="O510" s="339"/>
      <c r="P510"/>
      <c r="Q510"/>
      <c r="R510" s="131">
        <f t="shared" ref="R510:R532" si="160">E510</f>
        <v>0</v>
      </c>
      <c r="S510" s="125">
        <f t="shared" ref="S510:S532" si="161">M510</f>
        <v>0</v>
      </c>
      <c r="T510" s="126">
        <f t="shared" si="159"/>
        <v>0</v>
      </c>
      <c r="U510"/>
      <c r="V510"/>
      <c r="W510"/>
      <c r="X510" s="172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 s="174"/>
      <c r="AM510" s="174"/>
      <c r="AN510" s="174"/>
      <c r="AO510" s="174"/>
      <c r="AP510" s="174"/>
      <c r="AQ510" s="174"/>
      <c r="AR510" s="174"/>
      <c r="AS510" s="174"/>
      <c r="AT510" s="174"/>
      <c r="AU510" s="174"/>
      <c r="AV510" s="174"/>
      <c r="AW510" s="174"/>
      <c r="AX510" s="174"/>
      <c r="AY510" s="174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</row>
    <row r="511" spans="1:152" s="13" customFormat="1" ht="38.25" customHeight="1">
      <c r="A511" s="156">
        <v>34</v>
      </c>
      <c r="B511" s="157" t="str">
        <f>GI!$H$35</f>
        <v xml:space="preserve">Samrawit Weldeslassie Kidane </v>
      </c>
      <c r="C511" s="235"/>
      <c r="D511" s="235"/>
      <c r="E511" s="168"/>
      <c r="F511" s="338" t="str">
        <f>IF(E511&gt;100,"SKURRR~!!", IF(A511&gt;GI!$M$2," ", IF($D$474="-", " ", IF(ISBLANK(E511),"FALSE",""))))</f>
        <v xml:space="preserve"> </v>
      </c>
      <c r="G511" s="339"/>
      <c r="H511"/>
      <c r="I511" s="156">
        <v>34</v>
      </c>
      <c r="J511" s="157" t="str">
        <f>GI!$H$35</f>
        <v xml:space="preserve">Samrawit Weldeslassie Kidane </v>
      </c>
      <c r="K511" s="235"/>
      <c r="L511" s="235"/>
      <c r="M511" s="168"/>
      <c r="N511" s="338" t="str">
        <f>IF(M511&gt;100,"SKURRR~!!", IF(I511&gt;GI!$M$2," ", IF($L$474="-", " ", IF(ISBLANK(M511),"FALSE",""))))</f>
        <v xml:space="preserve"> </v>
      </c>
      <c r="O511" s="339"/>
      <c r="P511"/>
      <c r="Q511"/>
      <c r="R511" s="131">
        <f t="shared" si="160"/>
        <v>0</v>
      </c>
      <c r="S511" s="125">
        <f t="shared" si="161"/>
        <v>0</v>
      </c>
      <c r="T511" s="126">
        <f t="shared" si="159"/>
        <v>0</v>
      </c>
      <c r="U511"/>
      <c r="V511"/>
      <c r="W511"/>
      <c r="X511" s="172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 s="174"/>
      <c r="AM511" s="174"/>
      <c r="AN511" s="174"/>
      <c r="AO511" s="174"/>
      <c r="AP511" s="174"/>
      <c r="AQ511" s="174"/>
      <c r="AR511" s="174"/>
      <c r="AS511" s="174"/>
      <c r="AT511" s="174"/>
      <c r="AU511" s="174"/>
      <c r="AV511" s="174"/>
      <c r="AW511" s="174"/>
      <c r="AX511" s="174"/>
      <c r="AY511" s="174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</row>
    <row r="512" spans="1:152" s="13" customFormat="1" ht="38.25" customHeight="1">
      <c r="A512" s="154">
        <v>35</v>
      </c>
      <c r="B512" s="155" t="str">
        <f>GI!$H$36</f>
        <v xml:space="preserve">Samson Tekle Belay </v>
      </c>
      <c r="C512" s="235"/>
      <c r="D512" s="235"/>
      <c r="E512" s="168"/>
      <c r="F512" s="338" t="str">
        <f>IF(E512&gt;100,"SKURRR~!!", IF(A512&gt;GI!$M$2," ", IF($D$474="-", " ", IF(ISBLANK(E512),"FALSE",""))))</f>
        <v xml:space="preserve"> </v>
      </c>
      <c r="G512" s="339"/>
      <c r="H512"/>
      <c r="I512" s="154">
        <v>35</v>
      </c>
      <c r="J512" s="155" t="str">
        <f>GI!$H$36</f>
        <v xml:space="preserve">Samson Tekle Belay </v>
      </c>
      <c r="K512" s="235"/>
      <c r="L512" s="235"/>
      <c r="M512" s="168"/>
      <c r="N512" s="338" t="str">
        <f>IF(M512&gt;100,"SKURRR~!!", IF(I512&gt;GI!$M$2," ", IF($L$474="-", " ", IF(ISBLANK(M512),"FALSE",""))))</f>
        <v xml:space="preserve"> </v>
      </c>
      <c r="O512" s="339"/>
      <c r="P512"/>
      <c r="Q512"/>
      <c r="R512" s="131">
        <f t="shared" si="160"/>
        <v>0</v>
      </c>
      <c r="S512" s="125">
        <f t="shared" si="161"/>
        <v>0</v>
      </c>
      <c r="T512" s="126">
        <f t="shared" si="159"/>
        <v>0</v>
      </c>
      <c r="U512"/>
      <c r="V512"/>
      <c r="W512"/>
      <c r="X512" s="17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 s="174"/>
      <c r="AM512" s="174"/>
      <c r="AN512" s="174"/>
      <c r="AO512" s="174"/>
      <c r="AP512" s="174"/>
      <c r="AQ512" s="174"/>
      <c r="AR512" s="174"/>
      <c r="AS512" s="174"/>
      <c r="AT512" s="174"/>
      <c r="AU512" s="174"/>
      <c r="AV512" s="174"/>
      <c r="AW512" s="174"/>
      <c r="AX512" s="174"/>
      <c r="AY512" s="174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</row>
    <row r="513" spans="1:152" s="13" customFormat="1" ht="38.25" customHeight="1">
      <c r="A513" s="156">
        <v>36</v>
      </c>
      <c r="B513" s="157" t="str">
        <f>GI!$H$37</f>
        <v xml:space="preserve">Sinados Solomon Kiflehadera </v>
      </c>
      <c r="C513" s="235"/>
      <c r="D513" s="235"/>
      <c r="E513" s="168"/>
      <c r="F513" s="338" t="str">
        <f>IF(E513&gt;100,"SKURRR~!!", IF(A513&gt;GI!$M$2," ", IF($D$474="-", " ", IF(ISBLANK(E513),"FALSE",""))))</f>
        <v xml:space="preserve"> </v>
      </c>
      <c r="G513" s="339"/>
      <c r="H513"/>
      <c r="I513" s="156">
        <v>36</v>
      </c>
      <c r="J513" s="157" t="str">
        <f>GI!$H$37</f>
        <v xml:space="preserve">Sinados Solomon Kiflehadera </v>
      </c>
      <c r="K513" s="235"/>
      <c r="L513" s="235"/>
      <c r="M513" s="168"/>
      <c r="N513" s="338" t="str">
        <f>IF(M513&gt;100,"SKURRR~!!", IF(I513&gt;GI!$M$2," ", IF($L$474="-", " ", IF(ISBLANK(M513),"FALSE",""))))</f>
        <v xml:space="preserve"> </v>
      </c>
      <c r="O513" s="339"/>
      <c r="P513"/>
      <c r="Q513"/>
      <c r="R513" s="131">
        <f t="shared" si="160"/>
        <v>0</v>
      </c>
      <c r="S513" s="125">
        <f t="shared" si="161"/>
        <v>0</v>
      </c>
      <c r="T513" s="126">
        <f t="shared" si="159"/>
        <v>0</v>
      </c>
      <c r="U513"/>
      <c r="V513"/>
      <c r="W513"/>
      <c r="X513" s="172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 s="174"/>
      <c r="AM513" s="174"/>
      <c r="AN513" s="174"/>
      <c r="AO513" s="174"/>
      <c r="AP513" s="174"/>
      <c r="AQ513" s="174"/>
      <c r="AR513" s="174"/>
      <c r="AS513" s="174"/>
      <c r="AT513" s="174"/>
      <c r="AU513" s="174"/>
      <c r="AV513" s="174"/>
      <c r="AW513" s="174"/>
      <c r="AX513" s="174"/>
      <c r="AY513" s="174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</row>
    <row r="514" spans="1:152" s="13" customFormat="1" ht="38.25" customHeight="1">
      <c r="A514" s="154">
        <v>37</v>
      </c>
      <c r="B514" s="155" t="str">
        <f>GI!$H$38</f>
        <v xml:space="preserve">Yeabsira Rezene Gebrecherkos </v>
      </c>
      <c r="C514" s="235"/>
      <c r="D514" s="235"/>
      <c r="E514" s="168"/>
      <c r="F514" s="338" t="str">
        <f>IF(E514&gt;100,"SKURRR~!!", IF(A514&gt;GI!$M$2," ", IF($D$474="-", " ", IF(ISBLANK(E514),"FALSE",""))))</f>
        <v xml:space="preserve"> </v>
      </c>
      <c r="G514" s="339"/>
      <c r="H514"/>
      <c r="I514" s="154">
        <v>37</v>
      </c>
      <c r="J514" s="155" t="str">
        <f>GI!$H$38</f>
        <v xml:space="preserve">Yeabsira Rezene Gebrecherkos </v>
      </c>
      <c r="K514" s="235"/>
      <c r="L514" s="235"/>
      <c r="M514" s="168"/>
      <c r="N514" s="338" t="str">
        <f>IF(M514&gt;100,"SKURRR~!!", IF(I514&gt;GI!$M$2," ", IF($L$474="-", " ", IF(ISBLANK(M514),"FALSE",""))))</f>
        <v xml:space="preserve"> </v>
      </c>
      <c r="O514" s="339"/>
      <c r="P514"/>
      <c r="Q514"/>
      <c r="R514" s="131">
        <f t="shared" si="160"/>
        <v>0</v>
      </c>
      <c r="S514" s="125">
        <f t="shared" si="161"/>
        <v>0</v>
      </c>
      <c r="T514" s="126">
        <f t="shared" si="159"/>
        <v>0</v>
      </c>
      <c r="U514"/>
      <c r="V514"/>
      <c r="W514"/>
      <c r="X514" s="172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 s="174"/>
      <c r="AM514" s="174"/>
      <c r="AN514" s="174"/>
      <c r="AO514" s="174"/>
      <c r="AP514" s="174"/>
      <c r="AQ514" s="174"/>
      <c r="AR514" s="174"/>
      <c r="AS514" s="174"/>
      <c r="AT514" s="174"/>
      <c r="AU514" s="174"/>
      <c r="AV514" s="174"/>
      <c r="AW514" s="174"/>
      <c r="AX514" s="174"/>
      <c r="AY514" s="17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</row>
    <row r="515" spans="1:152" s="13" customFormat="1" ht="38.25" customHeight="1">
      <c r="A515" s="156">
        <v>38</v>
      </c>
      <c r="B515" s="157" t="str">
        <f>GI!$H$39</f>
        <v xml:space="preserve">Yohannes Gebregergis Weldegebriel </v>
      </c>
      <c r="C515" s="235"/>
      <c r="D515" s="235"/>
      <c r="E515" s="168"/>
      <c r="F515" s="338" t="str">
        <f>IF(E515&gt;100,"SKURRR~!!", IF(A515&gt;GI!$M$2," ", IF($D$474="-", " ", IF(ISBLANK(E515),"FALSE",""))))</f>
        <v xml:space="preserve"> </v>
      </c>
      <c r="G515" s="339"/>
      <c r="H515"/>
      <c r="I515" s="156">
        <v>38</v>
      </c>
      <c r="J515" s="157" t="str">
        <f>GI!$H$39</f>
        <v xml:space="preserve">Yohannes Gebregergis Weldegebriel </v>
      </c>
      <c r="K515" s="235"/>
      <c r="L515" s="235"/>
      <c r="M515" s="168"/>
      <c r="N515" s="338" t="str">
        <f>IF(M515&gt;100,"SKURRR~!!", IF(I515&gt;GI!$M$2," ", IF($L$474="-", " ", IF(ISBLANK(M515),"FALSE",""))))</f>
        <v xml:space="preserve"> </v>
      </c>
      <c r="O515" s="339"/>
      <c r="P515"/>
      <c r="Q515"/>
      <c r="R515" s="131">
        <f t="shared" si="160"/>
        <v>0</v>
      </c>
      <c r="S515" s="125">
        <f t="shared" si="161"/>
        <v>0</v>
      </c>
      <c r="T515" s="126">
        <f t="shared" si="159"/>
        <v>0</v>
      </c>
      <c r="U515"/>
      <c r="V515"/>
      <c r="W515"/>
      <c r="X515" s="172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 s="174"/>
      <c r="AM515" s="174"/>
      <c r="AN515" s="174"/>
      <c r="AO515" s="174"/>
      <c r="AP515" s="174"/>
      <c r="AQ515" s="174"/>
      <c r="AR515" s="174"/>
      <c r="AS515" s="174"/>
      <c r="AT515" s="174"/>
      <c r="AU515" s="174"/>
      <c r="AV515" s="174"/>
      <c r="AW515" s="174"/>
      <c r="AX515" s="174"/>
      <c r="AY515" s="174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</row>
    <row r="516" spans="1:152" s="13" customFormat="1" ht="38.25" customHeight="1">
      <c r="A516" s="154">
        <v>39</v>
      </c>
      <c r="B516" s="155" t="str">
        <f>GI!$H$40</f>
        <v xml:space="preserve">Yohanns Gebremedhin Aregawi </v>
      </c>
      <c r="C516" s="235"/>
      <c r="D516" s="235"/>
      <c r="E516" s="168"/>
      <c r="F516" s="338" t="str">
        <f>IF(E516&gt;100,"SKURRR~!!", IF(A516&gt;GI!$M$2," ", IF($D$474="-", " ", IF(ISBLANK(E516),"FALSE",""))))</f>
        <v xml:space="preserve"> </v>
      </c>
      <c r="G516" s="339"/>
      <c r="H516"/>
      <c r="I516" s="154">
        <v>39</v>
      </c>
      <c r="J516" s="155" t="str">
        <f>GI!$H$40</f>
        <v xml:space="preserve">Yohanns Gebremedhin Aregawi </v>
      </c>
      <c r="K516" s="235"/>
      <c r="L516" s="235"/>
      <c r="M516" s="168"/>
      <c r="N516" s="338" t="str">
        <f>IF(M516&gt;100,"SKURRR~!!", IF(I516&gt;GI!$M$2," ", IF($L$474="-", " ", IF(ISBLANK(M516),"FALSE",""))))</f>
        <v xml:space="preserve"> </v>
      </c>
      <c r="O516" s="339"/>
      <c r="P516"/>
      <c r="Q516"/>
      <c r="R516" s="131">
        <f t="shared" si="160"/>
        <v>0</v>
      </c>
      <c r="S516" s="125">
        <f t="shared" si="161"/>
        <v>0</v>
      </c>
      <c r="T516" s="126">
        <f t="shared" si="159"/>
        <v>0</v>
      </c>
      <c r="U516"/>
      <c r="V516"/>
      <c r="W516"/>
      <c r="X516" s="172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 s="174"/>
      <c r="AM516" s="174"/>
      <c r="AN516" s="174"/>
      <c r="AO516" s="174"/>
      <c r="AP516" s="174"/>
      <c r="AQ516" s="174"/>
      <c r="AR516" s="174"/>
      <c r="AS516" s="174"/>
      <c r="AT516" s="174"/>
      <c r="AU516" s="174"/>
      <c r="AV516" s="174"/>
      <c r="AW516" s="174"/>
      <c r="AX516" s="174"/>
      <c r="AY516" s="174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</row>
    <row r="517" spans="1:152" s="13" customFormat="1" ht="38.25" customHeight="1">
      <c r="A517" s="156">
        <v>40</v>
      </c>
      <c r="B517" s="157" t="str">
        <f>GI!$H$41</f>
        <v xml:space="preserve">Yonatan Mulu Araya </v>
      </c>
      <c r="C517" s="235"/>
      <c r="D517" s="235"/>
      <c r="E517" s="168"/>
      <c r="F517" s="338" t="str">
        <f>IF(E517&gt;100,"SKURRR~!!", IF(A517&gt;GI!$M$2," ", IF($D$474="-", " ", IF(ISBLANK(E517),"FALSE",""))))</f>
        <v xml:space="preserve"> </v>
      </c>
      <c r="G517" s="339"/>
      <c r="H517"/>
      <c r="I517" s="156">
        <v>40</v>
      </c>
      <c r="J517" s="157" t="str">
        <f>GI!$H$41</f>
        <v xml:space="preserve">Yonatan Mulu Araya </v>
      </c>
      <c r="K517" s="235"/>
      <c r="L517" s="235"/>
      <c r="M517" s="168"/>
      <c r="N517" s="338" t="str">
        <f>IF(M517&gt;100,"SKURRR~!!", IF(I517&gt;GI!$M$2," ", IF($L$474="-", " ", IF(ISBLANK(M517),"FALSE",""))))</f>
        <v xml:space="preserve"> </v>
      </c>
      <c r="O517" s="339"/>
      <c r="P517"/>
      <c r="Q517"/>
      <c r="R517" s="131">
        <f t="shared" si="160"/>
        <v>0</v>
      </c>
      <c r="S517" s="125">
        <f t="shared" si="161"/>
        <v>0</v>
      </c>
      <c r="T517" s="126">
        <f t="shared" si="159"/>
        <v>0</v>
      </c>
      <c r="U517"/>
      <c r="V517"/>
      <c r="W517"/>
      <c r="X517" s="172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 s="174"/>
      <c r="AM517" s="174"/>
      <c r="AN517" s="174"/>
      <c r="AO517" s="174"/>
      <c r="AP517" s="174"/>
      <c r="AQ517" s="174"/>
      <c r="AR517" s="174"/>
      <c r="AS517" s="174"/>
      <c r="AT517" s="174"/>
      <c r="AU517" s="174"/>
      <c r="AV517" s="174"/>
      <c r="AW517" s="174"/>
      <c r="AX517" s="174"/>
      <c r="AY517" s="174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</row>
    <row r="518" spans="1:152" s="13" customFormat="1" ht="38.25" customHeight="1">
      <c r="A518" s="154">
        <v>41</v>
      </c>
      <c r="B518" s="155" t="str">
        <f>GI!$H$42</f>
        <v xml:space="preserve">Yordanos Weldeslassie Kidane </v>
      </c>
      <c r="C518" s="235"/>
      <c r="D518" s="235"/>
      <c r="E518" s="168"/>
      <c r="F518" s="338" t="str">
        <f>IF(E518&gt;100,"SKURRR~!!", IF(A518&gt;GI!$M$2," ", IF($D$474="-", " ", IF(ISBLANK(E518),"FALSE",""))))</f>
        <v xml:space="preserve"> </v>
      </c>
      <c r="G518" s="339"/>
      <c r="H518"/>
      <c r="I518" s="154">
        <v>41</v>
      </c>
      <c r="J518" s="155" t="str">
        <f>GI!$H$42</f>
        <v xml:space="preserve">Yordanos Weldeslassie Kidane </v>
      </c>
      <c r="K518" s="235"/>
      <c r="L518" s="235"/>
      <c r="M518" s="168"/>
      <c r="N518" s="338" t="str">
        <f>IF(M518&gt;100,"SKURRR~!!", IF(I518&gt;GI!$M$2," ", IF($L$474="-", " ", IF(ISBLANK(M518),"FALSE",""))))</f>
        <v xml:space="preserve"> </v>
      </c>
      <c r="O518" s="339"/>
      <c r="P518"/>
      <c r="Q518"/>
      <c r="R518" s="131">
        <f t="shared" si="160"/>
        <v>0</v>
      </c>
      <c r="S518" s="125">
        <f t="shared" si="161"/>
        <v>0</v>
      </c>
      <c r="T518" s="126">
        <f t="shared" si="159"/>
        <v>0</v>
      </c>
      <c r="U518"/>
      <c r="V518"/>
      <c r="W518"/>
      <c r="X518" s="172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 s="174"/>
      <c r="AM518" s="174"/>
      <c r="AN518" s="174"/>
      <c r="AO518" s="174"/>
      <c r="AP518" s="174"/>
      <c r="AQ518" s="174"/>
      <c r="AR518" s="174"/>
      <c r="AS518" s="174"/>
      <c r="AT518" s="174"/>
      <c r="AU518" s="174"/>
      <c r="AV518" s="174"/>
      <c r="AW518" s="174"/>
      <c r="AX518" s="174"/>
      <c r="AY518" s="174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</row>
    <row r="519" spans="1:152" s="13" customFormat="1" ht="38.25" customHeight="1">
      <c r="A519" s="156">
        <v>42</v>
      </c>
      <c r="B519" s="157" t="str">
        <f>GI!$H$43</f>
        <v xml:space="preserve">Yosef Mesfin Hailemicheal </v>
      </c>
      <c r="C519" s="235"/>
      <c r="D519" s="235"/>
      <c r="E519" s="168"/>
      <c r="F519" s="338" t="str">
        <f>IF(E519&gt;100,"SKURRR~!!", IF(A519&gt;GI!$M$2," ", IF($D$474="-", " ", IF(ISBLANK(E519),"FALSE",""))))</f>
        <v xml:space="preserve"> </v>
      </c>
      <c r="G519" s="339"/>
      <c r="H519"/>
      <c r="I519" s="156">
        <v>42</v>
      </c>
      <c r="J519" s="157" t="str">
        <f>GI!$H$43</f>
        <v xml:space="preserve">Yosef Mesfin Hailemicheal </v>
      </c>
      <c r="K519" s="235"/>
      <c r="L519" s="235"/>
      <c r="M519" s="168"/>
      <c r="N519" s="338" t="str">
        <f>IF(M519&gt;100,"SKURRR~!!", IF(I519&gt;GI!$M$2," ", IF($L$474="-", " ", IF(ISBLANK(M519),"FALSE",""))))</f>
        <v xml:space="preserve"> </v>
      </c>
      <c r="O519" s="339"/>
      <c r="P519"/>
      <c r="Q519"/>
      <c r="R519" s="131">
        <f t="shared" si="160"/>
        <v>0</v>
      </c>
      <c r="S519" s="125">
        <f t="shared" si="161"/>
        <v>0</v>
      </c>
      <c r="T519" s="126">
        <f t="shared" si="159"/>
        <v>0</v>
      </c>
      <c r="U519"/>
      <c r="V519"/>
      <c r="W519"/>
      <c r="X519" s="172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 s="174"/>
      <c r="AM519" s="174"/>
      <c r="AN519" s="174"/>
      <c r="AO519" s="174"/>
      <c r="AP519" s="174"/>
      <c r="AQ519" s="174"/>
      <c r="AR519" s="174"/>
      <c r="AS519" s="174"/>
      <c r="AT519" s="174"/>
      <c r="AU519" s="174"/>
      <c r="AV519" s="174"/>
      <c r="AW519" s="174"/>
      <c r="AX519" s="174"/>
      <c r="AY519" s="174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</row>
    <row r="520" spans="1:152" s="13" customFormat="1" ht="38.25" customHeight="1">
      <c r="A520" s="154">
        <v>43</v>
      </c>
      <c r="B520" s="155" t="str">
        <f>GI!$H$44</f>
        <v xml:space="preserve">Yudana Dawit Tsegay </v>
      </c>
      <c r="C520" s="235"/>
      <c r="D520" s="235"/>
      <c r="E520" s="169"/>
      <c r="F520" s="338" t="str">
        <f>IF(E520&gt;100,"SKURRR~!!", IF(A520&gt;GI!$M$2," ", IF($D$474="-", " ", IF(ISBLANK(E520),"FALSE",""))))</f>
        <v xml:space="preserve"> </v>
      </c>
      <c r="G520" s="339"/>
      <c r="H520"/>
      <c r="I520" s="154">
        <v>43</v>
      </c>
      <c r="J520" s="155" t="str">
        <f>GI!$H$44</f>
        <v xml:space="preserve">Yudana Dawit Tsegay </v>
      </c>
      <c r="K520" s="235"/>
      <c r="L520" s="235"/>
      <c r="M520" s="169"/>
      <c r="N520" s="338" t="str">
        <f>IF(M520&gt;100,"SKURRR~!!", IF(I520&gt;GI!$M$2," ", IF($L$474="-", " ", IF(ISBLANK(M520),"FALSE",""))))</f>
        <v xml:space="preserve"> </v>
      </c>
      <c r="O520" s="339"/>
      <c r="P520"/>
      <c r="Q520"/>
      <c r="R520" s="131">
        <f t="shared" si="160"/>
        <v>0</v>
      </c>
      <c r="S520" s="125">
        <f t="shared" si="161"/>
        <v>0</v>
      </c>
      <c r="T520" s="126">
        <f t="shared" si="159"/>
        <v>0</v>
      </c>
      <c r="U520"/>
      <c r="V520"/>
      <c r="W520"/>
      <c r="X520" s="172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 s="174"/>
      <c r="AM520" s="174"/>
      <c r="AN520" s="174"/>
      <c r="AO520" s="174"/>
      <c r="AP520" s="174"/>
      <c r="AQ520" s="174"/>
      <c r="AR520" s="174"/>
      <c r="AS520" s="174"/>
      <c r="AT520" s="174"/>
      <c r="AU520" s="174"/>
      <c r="AV520" s="174"/>
      <c r="AW520" s="174"/>
      <c r="AX520" s="174"/>
      <c r="AY520" s="174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</row>
    <row r="521" spans="1:152" s="13" customFormat="1" ht="38.25" customHeight="1">
      <c r="A521" s="156">
        <v>44</v>
      </c>
      <c r="B521" s="157">
        <f>GI!$H$45</f>
        <v>0</v>
      </c>
      <c r="C521" s="235"/>
      <c r="D521" s="235"/>
      <c r="E521" s="170"/>
      <c r="F521" s="338" t="str">
        <f>IF(E521&gt;100,"SKURRR~!!", IF(A521&gt;GI!$M$2," ", IF($D$474="-", " ", IF(ISBLANK(E521),"FALSE",""))))</f>
        <v xml:space="preserve"> </v>
      </c>
      <c r="G521" s="339"/>
      <c r="H521"/>
      <c r="I521" s="156">
        <v>44</v>
      </c>
      <c r="J521" s="157">
        <f>GI!$H$45</f>
        <v>0</v>
      </c>
      <c r="K521" s="235"/>
      <c r="L521" s="235"/>
      <c r="M521" s="170"/>
      <c r="N521" s="338" t="str">
        <f>IF(M521&gt;100,"SKURRR~!!", IF(I521&gt;GI!$M$2," ", IF($L$474="-", " ", IF(ISBLANK(M521),"FALSE",""))))</f>
        <v xml:space="preserve"> </v>
      </c>
      <c r="O521" s="339"/>
      <c r="P521"/>
      <c r="Q521"/>
      <c r="R521" s="131">
        <f t="shared" si="160"/>
        <v>0</v>
      </c>
      <c r="S521" s="125">
        <f t="shared" si="161"/>
        <v>0</v>
      </c>
      <c r="T521" s="126">
        <f t="shared" si="159"/>
        <v>0</v>
      </c>
      <c r="U521"/>
      <c r="V521"/>
      <c r="W521"/>
      <c r="X521" s="172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 s="174"/>
      <c r="AM521" s="174"/>
      <c r="AN521" s="174"/>
      <c r="AO521" s="174"/>
      <c r="AP521" s="174"/>
      <c r="AQ521" s="174"/>
      <c r="AR521" s="174"/>
      <c r="AS521" s="174"/>
      <c r="AT521" s="174"/>
      <c r="AU521" s="174"/>
      <c r="AV521" s="174"/>
      <c r="AW521" s="174"/>
      <c r="AX521" s="174"/>
      <c r="AY521" s="174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</row>
    <row r="522" spans="1:152" s="13" customFormat="1" ht="38.25" customHeight="1">
      <c r="A522" s="154">
        <v>45</v>
      </c>
      <c r="B522" s="155">
        <f>GI!$H$46</f>
        <v>0</v>
      </c>
      <c r="C522" s="235"/>
      <c r="D522" s="235"/>
      <c r="E522" s="170"/>
      <c r="F522" s="338" t="str">
        <f>IF(E522&gt;100,"SKURRR~!!", IF(A522&gt;GI!$M$2," ", IF($D$474="-", " ", IF(ISBLANK(E522),"FALSE",""))))</f>
        <v xml:space="preserve"> </v>
      </c>
      <c r="G522" s="339"/>
      <c r="H522"/>
      <c r="I522" s="154">
        <v>45</v>
      </c>
      <c r="J522" s="155">
        <f>GI!$H$46</f>
        <v>0</v>
      </c>
      <c r="K522" s="235"/>
      <c r="L522" s="235"/>
      <c r="M522" s="170"/>
      <c r="N522" s="338" t="str">
        <f>IF(M522&gt;100,"SKURRR~!!", IF(I522&gt;GI!$M$2," ", IF($L$474="-", " ", IF(ISBLANK(M522),"FALSE",""))))</f>
        <v xml:space="preserve"> </v>
      </c>
      <c r="O522" s="339"/>
      <c r="P522"/>
      <c r="Q522"/>
      <c r="R522" s="131">
        <f t="shared" si="160"/>
        <v>0</v>
      </c>
      <c r="S522" s="125">
        <f t="shared" si="161"/>
        <v>0</v>
      </c>
      <c r="T522" s="126">
        <f t="shared" si="159"/>
        <v>0</v>
      </c>
      <c r="U522"/>
      <c r="V522"/>
      <c r="W522"/>
      <c r="X522" s="17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 s="174"/>
      <c r="AM522" s="174"/>
      <c r="AN522" s="174"/>
      <c r="AO522" s="174"/>
      <c r="AP522" s="174"/>
      <c r="AQ522" s="174"/>
      <c r="AR522" s="174"/>
      <c r="AS522" s="174"/>
      <c r="AT522" s="174"/>
      <c r="AU522" s="174"/>
      <c r="AV522" s="174"/>
      <c r="AW522" s="174"/>
      <c r="AX522" s="174"/>
      <c r="AY522" s="174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</row>
    <row r="523" spans="1:152" s="11" customFormat="1" ht="38.25" customHeight="1">
      <c r="A523" s="156">
        <v>46</v>
      </c>
      <c r="B523" s="157">
        <f>GI!$H$47</f>
        <v>0</v>
      </c>
      <c r="C523" s="235"/>
      <c r="D523" s="235"/>
      <c r="E523" s="168"/>
      <c r="F523" s="338" t="str">
        <f>IF(E523&gt;100,"SKURRR~!!", IF(A523&gt;GI!$M$2," ", IF($D$474="-", " ", IF(ISBLANK(E523),"FALSE",""))))</f>
        <v xml:space="preserve"> </v>
      </c>
      <c r="G523" s="339"/>
      <c r="H523"/>
      <c r="I523" s="156">
        <v>46</v>
      </c>
      <c r="J523" s="157">
        <f>GI!$H$47</f>
        <v>0</v>
      </c>
      <c r="K523" s="235"/>
      <c r="L523" s="235"/>
      <c r="M523" s="168"/>
      <c r="N523" s="338" t="str">
        <f>IF(M523&gt;100,"SKURRR~!!", IF(I523&gt;GI!$M$2," ", IF($L$474="-", " ", IF(ISBLANK(M523),"FALSE",""))))</f>
        <v xml:space="preserve"> </v>
      </c>
      <c r="O523" s="339"/>
      <c r="P523"/>
      <c r="Q523"/>
      <c r="R523" s="131">
        <f t="shared" si="160"/>
        <v>0</v>
      </c>
      <c r="S523" s="125">
        <f t="shared" si="161"/>
        <v>0</v>
      </c>
      <c r="T523" s="126">
        <f t="shared" si="159"/>
        <v>0</v>
      </c>
      <c r="U523"/>
      <c r="V523"/>
      <c r="W523"/>
      <c r="X523" s="172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 s="174"/>
      <c r="AM523" s="174"/>
      <c r="AN523" s="174"/>
      <c r="AO523" s="174"/>
      <c r="AP523" s="174"/>
      <c r="AQ523" s="174"/>
      <c r="AR523" s="174"/>
      <c r="AS523" s="174"/>
      <c r="AT523" s="174"/>
      <c r="AU523" s="174"/>
      <c r="AV523" s="174"/>
      <c r="AW523" s="174"/>
      <c r="AX523" s="174"/>
      <c r="AY523" s="174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</row>
    <row r="524" spans="1:152" s="11" customFormat="1" ht="38.25" customHeight="1">
      <c r="A524" s="154">
        <v>47</v>
      </c>
      <c r="B524" s="155">
        <f>GI!$H$48</f>
        <v>0</v>
      </c>
      <c r="C524" s="235"/>
      <c r="D524" s="235"/>
      <c r="E524" s="168"/>
      <c r="F524" s="338" t="str">
        <f>IF(E524&gt;100,"SKURRR~!!", IF(A524&gt;GI!$M$2," ", IF($D$474="-", " ", IF(ISBLANK(E524),"FALSE",""))))</f>
        <v xml:space="preserve"> </v>
      </c>
      <c r="G524" s="339"/>
      <c r="H524"/>
      <c r="I524" s="154">
        <v>47</v>
      </c>
      <c r="J524" s="155">
        <f>GI!$H$48</f>
        <v>0</v>
      </c>
      <c r="K524" s="235"/>
      <c r="L524" s="235"/>
      <c r="M524" s="168"/>
      <c r="N524" s="338" t="str">
        <f>IF(M524&gt;100,"SKURRR~!!", IF(I524&gt;GI!$M$2," ", IF($L$474="-", " ", IF(ISBLANK(M524),"FALSE",""))))</f>
        <v xml:space="preserve"> </v>
      </c>
      <c r="O524" s="339"/>
      <c r="P524"/>
      <c r="Q524"/>
      <c r="R524" s="131">
        <f t="shared" si="160"/>
        <v>0</v>
      </c>
      <c r="S524" s="125">
        <f t="shared" si="161"/>
        <v>0</v>
      </c>
      <c r="T524" s="126">
        <f t="shared" si="159"/>
        <v>0</v>
      </c>
      <c r="U524"/>
      <c r="V524"/>
      <c r="W524"/>
      <c r="X524" s="172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 s="174"/>
      <c r="AM524" s="174"/>
      <c r="AN524" s="174"/>
      <c r="AO524" s="174"/>
      <c r="AP524" s="174"/>
      <c r="AQ524" s="174"/>
      <c r="AR524" s="174"/>
      <c r="AS524" s="174"/>
      <c r="AT524" s="174"/>
      <c r="AU524" s="174"/>
      <c r="AV524" s="174"/>
      <c r="AW524" s="174"/>
      <c r="AX524" s="174"/>
      <c r="AY524" s="17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</row>
    <row r="525" spans="1:152" s="11" customFormat="1" ht="38.25" customHeight="1">
      <c r="A525" s="156">
        <v>48</v>
      </c>
      <c r="B525" s="157">
        <f>GI!$H$49</f>
        <v>0</v>
      </c>
      <c r="C525" s="235"/>
      <c r="D525" s="235"/>
      <c r="E525" s="168"/>
      <c r="F525" s="338" t="str">
        <f>IF(E525&gt;100,"SKURRR~!!", IF(A525&gt;GI!$M$2," ", IF($D$474="-", " ", IF(ISBLANK(E525),"FALSE",""))))</f>
        <v xml:space="preserve"> </v>
      </c>
      <c r="G525" s="339"/>
      <c r="H525"/>
      <c r="I525" s="156">
        <v>48</v>
      </c>
      <c r="J525" s="157">
        <f>GI!$H$49</f>
        <v>0</v>
      </c>
      <c r="K525" s="235"/>
      <c r="L525" s="235"/>
      <c r="M525" s="168"/>
      <c r="N525" s="338" t="str">
        <f>IF(M525&gt;100,"SKURRR~!!", IF(I525&gt;GI!$M$2," ", IF($L$474="-", " ", IF(ISBLANK(M525),"FALSE",""))))</f>
        <v xml:space="preserve"> </v>
      </c>
      <c r="O525" s="339"/>
      <c r="P525"/>
      <c r="Q525"/>
      <c r="R525" s="131">
        <f t="shared" si="160"/>
        <v>0</v>
      </c>
      <c r="S525" s="125">
        <f t="shared" si="161"/>
        <v>0</v>
      </c>
      <c r="T525" s="126">
        <f t="shared" si="159"/>
        <v>0</v>
      </c>
      <c r="U525"/>
      <c r="V525"/>
      <c r="W525"/>
      <c r="X525" s="172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 s="174"/>
      <c r="AM525" s="174"/>
      <c r="AN525" s="174"/>
      <c r="AO525" s="174"/>
      <c r="AP525" s="174"/>
      <c r="AQ525" s="174"/>
      <c r="AR525" s="174"/>
      <c r="AS525" s="174"/>
      <c r="AT525" s="174"/>
      <c r="AU525" s="174"/>
      <c r="AV525" s="174"/>
      <c r="AW525" s="174"/>
      <c r="AX525" s="174"/>
      <c r="AY525" s="174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</row>
    <row r="526" spans="1:152" s="11" customFormat="1" ht="38.25" customHeight="1">
      <c r="A526" s="154">
        <v>49</v>
      </c>
      <c r="B526" s="155">
        <f>GI!$H$50</f>
        <v>0</v>
      </c>
      <c r="C526" s="235"/>
      <c r="D526" s="235"/>
      <c r="E526" s="168"/>
      <c r="F526" s="338" t="str">
        <f>IF(E526&gt;100,"SKURRR~!!", IF(A526&gt;GI!$M$2," ", IF($D$474="-", " ", IF(ISBLANK(E526),"FALSE",""))))</f>
        <v xml:space="preserve"> </v>
      </c>
      <c r="G526" s="339"/>
      <c r="H526"/>
      <c r="I526" s="154">
        <v>49</v>
      </c>
      <c r="J526" s="155">
        <f>GI!$H$50</f>
        <v>0</v>
      </c>
      <c r="K526" s="235"/>
      <c r="L526" s="235"/>
      <c r="M526" s="168"/>
      <c r="N526" s="338" t="str">
        <f>IF(M526&gt;100,"SKURRR~!!", IF(I526&gt;GI!$M$2," ", IF($L$474="-", " ", IF(ISBLANK(M526),"FALSE",""))))</f>
        <v xml:space="preserve"> </v>
      </c>
      <c r="O526" s="339"/>
      <c r="P526"/>
      <c r="Q526"/>
      <c r="R526" s="131">
        <f t="shared" si="160"/>
        <v>0</v>
      </c>
      <c r="S526" s="125">
        <f t="shared" si="161"/>
        <v>0</v>
      </c>
      <c r="T526" s="126">
        <f t="shared" si="159"/>
        <v>0</v>
      </c>
      <c r="U526"/>
      <c r="V526"/>
      <c r="W526"/>
      <c r="X526" s="172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 s="174"/>
      <c r="AM526" s="174"/>
      <c r="AN526" s="174"/>
      <c r="AO526" s="174"/>
      <c r="AP526" s="174"/>
      <c r="AQ526" s="174"/>
      <c r="AR526" s="174"/>
      <c r="AS526" s="174"/>
      <c r="AT526" s="174"/>
      <c r="AU526" s="174"/>
      <c r="AV526" s="174"/>
      <c r="AW526" s="174"/>
      <c r="AX526" s="174"/>
      <c r="AY526" s="174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</row>
    <row r="527" spans="1:152" s="11" customFormat="1" ht="38.25" customHeight="1">
      <c r="A527" s="156">
        <v>50</v>
      </c>
      <c r="B527" s="157">
        <f>GI!$H$51</f>
        <v>0</v>
      </c>
      <c r="C527" s="235"/>
      <c r="D527" s="235"/>
      <c r="E527" s="168"/>
      <c r="F527" s="338" t="str">
        <f>IF(E527&gt;100,"SKURRR~!!", IF(A527&gt;GI!$M$2," ", IF($D$474="-", " ", IF(ISBLANK(E527),"FALSE",""))))</f>
        <v xml:space="preserve"> </v>
      </c>
      <c r="G527" s="339"/>
      <c r="H527"/>
      <c r="I527" s="156">
        <v>50</v>
      </c>
      <c r="J527" s="157">
        <f>GI!$H$51</f>
        <v>0</v>
      </c>
      <c r="K527" s="235"/>
      <c r="L527" s="235"/>
      <c r="M527" s="168"/>
      <c r="N527" s="338" t="str">
        <f>IF(M527&gt;100,"SKURRR~!!", IF(I527&gt;GI!$M$2," ", IF($L$474="-", " ", IF(ISBLANK(M527),"FALSE",""))))</f>
        <v xml:space="preserve"> </v>
      </c>
      <c r="O527" s="339"/>
      <c r="P527"/>
      <c r="Q527"/>
      <c r="R527" s="131">
        <f t="shared" si="160"/>
        <v>0</v>
      </c>
      <c r="S527" s="125">
        <f t="shared" si="161"/>
        <v>0</v>
      </c>
      <c r="T527" s="126">
        <f t="shared" si="159"/>
        <v>0</v>
      </c>
      <c r="U527"/>
      <c r="V527"/>
      <c r="W527"/>
      <c r="X527" s="172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 s="174"/>
      <c r="AM527" s="174"/>
      <c r="AN527" s="174"/>
      <c r="AO527" s="174"/>
      <c r="AP527" s="174"/>
      <c r="AQ527" s="174"/>
      <c r="AR527" s="174"/>
      <c r="AS527" s="174"/>
      <c r="AT527" s="174"/>
      <c r="AU527" s="174"/>
      <c r="AV527" s="174"/>
      <c r="AW527" s="174"/>
      <c r="AX527" s="174"/>
      <c r="AY527" s="174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</row>
    <row r="528" spans="1:152" s="11" customFormat="1" ht="38.25" customHeight="1">
      <c r="A528" s="156">
        <v>51</v>
      </c>
      <c r="B528" s="157">
        <f>GI!$H$52</f>
        <v>0</v>
      </c>
      <c r="C528" s="235"/>
      <c r="D528" s="235"/>
      <c r="E528" s="168"/>
      <c r="F528" s="338" t="str">
        <f>IF(E528&gt;100,"SKURRR~!!", IF(A528&gt;GI!$M$2," ", IF($D$474="-", " ", IF(ISBLANK(E528),"FALSE",""))))</f>
        <v xml:space="preserve"> </v>
      </c>
      <c r="G528" s="339"/>
      <c r="H528"/>
      <c r="I528" s="156">
        <v>51</v>
      </c>
      <c r="J528" s="157">
        <f>GI!$H$52</f>
        <v>0</v>
      </c>
      <c r="K528" s="235"/>
      <c r="L528" s="235"/>
      <c r="M528" s="168"/>
      <c r="N528" s="338" t="str">
        <f>IF(M528&gt;100,"SKURRR~!!", IF(I528&gt;GI!$M$2," ", IF($L$474="-", " ", IF(ISBLANK(M528),"FALSE",""))))</f>
        <v xml:space="preserve"> </v>
      </c>
      <c r="O528" s="339"/>
      <c r="P528"/>
      <c r="Q528"/>
      <c r="R528" s="131">
        <f t="shared" si="160"/>
        <v>0</v>
      </c>
      <c r="S528" s="125">
        <f t="shared" si="161"/>
        <v>0</v>
      </c>
      <c r="T528" s="126">
        <f t="shared" ref="T528:T532" si="162">AVERAGE(R528:S528)</f>
        <v>0</v>
      </c>
      <c r="U528"/>
      <c r="V528"/>
      <c r="W528"/>
      <c r="X528" s="172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 s="174"/>
      <c r="AM528" s="174"/>
      <c r="AN528" s="174"/>
      <c r="AO528" s="174"/>
      <c r="AP528" s="174"/>
      <c r="AQ528" s="174"/>
      <c r="AR528" s="174"/>
      <c r="AS528" s="174"/>
      <c r="AT528" s="174"/>
      <c r="AU528" s="174"/>
      <c r="AV528" s="174"/>
      <c r="AW528" s="174"/>
      <c r="AX528" s="174"/>
      <c r="AY528" s="174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</row>
    <row r="529" spans="1:152" s="11" customFormat="1" ht="38.25" customHeight="1">
      <c r="A529" s="156">
        <v>52</v>
      </c>
      <c r="B529" s="157">
        <f>GI!$H$53</f>
        <v>0</v>
      </c>
      <c r="C529" s="235"/>
      <c r="D529" s="235"/>
      <c r="E529" s="168"/>
      <c r="F529" s="338" t="str">
        <f>IF(E529&gt;100,"SKURRR~!!", IF(A529&gt;GI!$M$2," ", IF($D$474="-", " ", IF(ISBLANK(E529),"FALSE",""))))</f>
        <v xml:space="preserve"> </v>
      </c>
      <c r="G529" s="339"/>
      <c r="H529"/>
      <c r="I529" s="156">
        <v>52</v>
      </c>
      <c r="J529" s="157">
        <f>GI!$H$53</f>
        <v>0</v>
      </c>
      <c r="K529" s="235"/>
      <c r="L529" s="235"/>
      <c r="M529" s="168"/>
      <c r="N529" s="338" t="str">
        <f>IF(M529&gt;100,"SKURRR~!!", IF(I529&gt;GI!$M$2," ", IF($L$474="-", " ", IF(ISBLANK(M529),"FALSE",""))))</f>
        <v xml:space="preserve"> </v>
      </c>
      <c r="O529" s="339"/>
      <c r="P529"/>
      <c r="Q529"/>
      <c r="R529" s="131">
        <f t="shared" si="160"/>
        <v>0</v>
      </c>
      <c r="S529" s="125">
        <f t="shared" si="161"/>
        <v>0</v>
      </c>
      <c r="T529" s="126">
        <f t="shared" si="162"/>
        <v>0</v>
      </c>
      <c r="U529"/>
      <c r="V529"/>
      <c r="W529"/>
      <c r="X529" s="172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 s="174"/>
      <c r="AM529" s="174"/>
      <c r="AN529" s="174"/>
      <c r="AO529" s="174"/>
      <c r="AP529" s="174"/>
      <c r="AQ529" s="174"/>
      <c r="AR529" s="174"/>
      <c r="AS529" s="174"/>
      <c r="AT529" s="174"/>
      <c r="AU529" s="174"/>
      <c r="AV529" s="174"/>
      <c r="AW529" s="174"/>
      <c r="AX529" s="174"/>
      <c r="AY529" s="174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</row>
    <row r="530" spans="1:152" s="11" customFormat="1" ht="38.25" customHeight="1">
      <c r="A530" s="156">
        <v>53</v>
      </c>
      <c r="B530" s="157">
        <f>GI!$H$54</f>
        <v>0</v>
      </c>
      <c r="C530" s="235"/>
      <c r="D530" s="235"/>
      <c r="E530" s="168"/>
      <c r="F530" s="338" t="str">
        <f>IF(E530&gt;100,"SKURRR~!!", IF(A530&gt;GI!$M$2," ", IF($D$474="-", " ", IF(ISBLANK(E530),"FALSE",""))))</f>
        <v xml:space="preserve"> </v>
      </c>
      <c r="G530" s="339"/>
      <c r="H530"/>
      <c r="I530" s="156">
        <v>53</v>
      </c>
      <c r="J530" s="157">
        <f>GI!$H$54</f>
        <v>0</v>
      </c>
      <c r="K530" s="235"/>
      <c r="L530" s="235"/>
      <c r="M530" s="168"/>
      <c r="N530" s="338" t="str">
        <f>IF(M530&gt;100,"SKURRR~!!", IF(I530&gt;GI!$M$2," ", IF($L$474="-", " ", IF(ISBLANK(M530),"FALSE",""))))</f>
        <v xml:space="preserve"> </v>
      </c>
      <c r="O530" s="339"/>
      <c r="P530"/>
      <c r="Q530"/>
      <c r="R530" s="131">
        <f t="shared" si="160"/>
        <v>0</v>
      </c>
      <c r="S530" s="125">
        <f t="shared" si="161"/>
        <v>0</v>
      </c>
      <c r="T530" s="126">
        <f t="shared" si="162"/>
        <v>0</v>
      </c>
      <c r="U530"/>
      <c r="V530"/>
      <c r="W530"/>
      <c r="X530" s="172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 s="174"/>
      <c r="AM530" s="174"/>
      <c r="AN530" s="174"/>
      <c r="AO530" s="174"/>
      <c r="AP530" s="174"/>
      <c r="AQ530" s="174"/>
      <c r="AR530" s="174"/>
      <c r="AS530" s="174"/>
      <c r="AT530" s="174"/>
      <c r="AU530" s="174"/>
      <c r="AV530" s="174"/>
      <c r="AW530" s="174"/>
      <c r="AX530" s="174"/>
      <c r="AY530" s="174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</row>
    <row r="531" spans="1:152" s="11" customFormat="1" ht="38.25" customHeight="1">
      <c r="A531" s="156">
        <v>54</v>
      </c>
      <c r="B531" s="157">
        <f>GI!$H$55</f>
        <v>0</v>
      </c>
      <c r="C531" s="235"/>
      <c r="D531" s="235"/>
      <c r="E531" s="168"/>
      <c r="F531" s="338" t="str">
        <f>IF(E531&gt;100,"SKURRR~!!", IF(A531&gt;GI!$M$2," ", IF($D$474="-", " ", IF(ISBLANK(E531),"FALSE",""))))</f>
        <v xml:space="preserve"> </v>
      </c>
      <c r="G531" s="339"/>
      <c r="H531"/>
      <c r="I531" s="156">
        <v>54</v>
      </c>
      <c r="J531" s="157">
        <f>GI!$H$55</f>
        <v>0</v>
      </c>
      <c r="K531" s="235"/>
      <c r="L531" s="235"/>
      <c r="M531" s="168"/>
      <c r="N531" s="338" t="str">
        <f>IF(M531&gt;100,"SKURRR~!!", IF(I531&gt;GI!$M$2," ", IF($L$474="-", " ", IF(ISBLANK(M531),"FALSE",""))))</f>
        <v xml:space="preserve"> </v>
      </c>
      <c r="O531" s="339"/>
      <c r="P531"/>
      <c r="Q531"/>
      <c r="R531" s="131">
        <f t="shared" si="160"/>
        <v>0</v>
      </c>
      <c r="S531" s="125">
        <f t="shared" si="161"/>
        <v>0</v>
      </c>
      <c r="T531" s="126">
        <f t="shared" si="162"/>
        <v>0</v>
      </c>
      <c r="U531"/>
      <c r="V531"/>
      <c r="W531"/>
      <c r="X531" s="172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 s="174"/>
      <c r="AM531" s="174"/>
      <c r="AN531" s="174"/>
      <c r="AO531" s="174"/>
      <c r="AP531" s="174"/>
      <c r="AQ531" s="174"/>
      <c r="AR531" s="174"/>
      <c r="AS531" s="174"/>
      <c r="AT531" s="174"/>
      <c r="AU531" s="174"/>
      <c r="AV531" s="174"/>
      <c r="AW531" s="174"/>
      <c r="AX531" s="174"/>
      <c r="AY531" s="174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</row>
    <row r="532" spans="1:152" s="11" customFormat="1" ht="38.25" customHeight="1">
      <c r="A532" s="156">
        <v>55</v>
      </c>
      <c r="B532" s="157">
        <f>GI!$H$56</f>
        <v>0</v>
      </c>
      <c r="C532" s="235"/>
      <c r="D532" s="235"/>
      <c r="E532" s="168"/>
      <c r="F532" s="338" t="str">
        <f>IF(E532&gt;100,"SKURRR~!!", IF(A532&gt;GI!$M$2," ", IF($D$474="-", " ", IF(ISBLANK(E532),"FALSE",""))))</f>
        <v xml:space="preserve"> </v>
      </c>
      <c r="G532" s="339"/>
      <c r="H532"/>
      <c r="I532" s="156">
        <v>55</v>
      </c>
      <c r="J532" s="157">
        <f>GI!$H$56</f>
        <v>0</v>
      </c>
      <c r="K532" s="235"/>
      <c r="L532" s="235"/>
      <c r="M532" s="168"/>
      <c r="N532" s="338" t="str">
        <f>IF(M532&gt;100,"SKURRR~!!", IF(I532&gt;GI!$M$2," ", IF($L$474="-", " ", IF(ISBLANK(M532),"FALSE",""))))</f>
        <v xml:space="preserve"> </v>
      </c>
      <c r="O532" s="339"/>
      <c r="P532"/>
      <c r="Q532"/>
      <c r="R532" s="131">
        <f t="shared" si="160"/>
        <v>0</v>
      </c>
      <c r="S532" s="125">
        <f t="shared" si="161"/>
        <v>0</v>
      </c>
      <c r="T532" s="126">
        <f t="shared" si="162"/>
        <v>0</v>
      </c>
      <c r="U532"/>
      <c r="V532"/>
      <c r="W532"/>
      <c r="X532" s="17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 s="174"/>
      <c r="AM532" s="174"/>
      <c r="AN532" s="174"/>
      <c r="AO532" s="174"/>
      <c r="AP532" s="174"/>
      <c r="AQ532" s="174"/>
      <c r="AR532" s="174"/>
      <c r="AS532" s="174"/>
      <c r="AT532" s="174"/>
      <c r="AU532" s="174"/>
      <c r="AV532" s="174"/>
      <c r="AW532" s="174"/>
      <c r="AX532" s="174"/>
      <c r="AY532" s="174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</row>
    <row r="533" spans="1:152" s="11" customFormat="1" ht="45.75" customHeight="1">
      <c r="A533" s="343" t="s">
        <v>137</v>
      </c>
      <c r="B533" s="343"/>
      <c r="C533" s="343"/>
      <c r="D533" s="347">
        <f>GI!$C$14</f>
        <v>0</v>
      </c>
      <c r="E533" s="347"/>
      <c r="F533"/>
      <c r="G533"/>
      <c r="H533"/>
      <c r="I533" s="343" t="s">
        <v>137</v>
      </c>
      <c r="J533" s="343"/>
      <c r="K533" s="343"/>
      <c r="L533" s="347">
        <f>GI!$C$14</f>
        <v>0</v>
      </c>
      <c r="M533" s="347"/>
      <c r="N533"/>
      <c r="O533"/>
      <c r="P533"/>
      <c r="Q533"/>
      <c r="R533" s="130"/>
      <c r="S533"/>
      <c r="T533"/>
      <c r="U533"/>
      <c r="V533"/>
      <c r="W533"/>
      <c r="X533" s="172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 s="174"/>
      <c r="AM533" s="174"/>
      <c r="AN533" s="174"/>
      <c r="AO533" s="174"/>
      <c r="AP533" s="174"/>
      <c r="AQ533" s="174"/>
      <c r="AR533" s="174"/>
      <c r="AS533" s="174"/>
      <c r="AT533" s="174"/>
      <c r="AU533" s="174"/>
      <c r="AV533" s="174"/>
      <c r="AW533" s="174"/>
      <c r="AX533" s="174"/>
      <c r="AY533" s="174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</row>
    <row r="534" spans="1:152" s="11" customFormat="1" ht="38.25" customHeight="1">
      <c r="A534" s="343" t="str">
        <f>GI!$D$23 &amp;":"</f>
        <v>Academic Director's Name:</v>
      </c>
      <c r="B534" s="343"/>
      <c r="C534" s="343"/>
      <c r="D534" s="344" t="str">
        <f>GI!$D$25</f>
        <v>Mr. Brhane Yohanes</v>
      </c>
      <c r="E534" s="344"/>
      <c r="F534"/>
      <c r="G534"/>
      <c r="H534"/>
      <c r="I534" s="343" t="str">
        <f>GI!$D$23 &amp;":"</f>
        <v>Academic Director's Name:</v>
      </c>
      <c r="J534" s="343"/>
      <c r="K534" s="343"/>
      <c r="L534" s="344" t="str">
        <f>GI!$D$25</f>
        <v>Mr. Brhane Yohanes</v>
      </c>
      <c r="M534" s="344"/>
      <c r="N534"/>
      <c r="O534"/>
      <c r="P534"/>
      <c r="Q534"/>
      <c r="R534" s="130"/>
      <c r="S534"/>
      <c r="T534"/>
      <c r="U534"/>
      <c r="V534"/>
      <c r="W534"/>
      <c r="X534" s="172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 s="174"/>
      <c r="AM534" s="174"/>
      <c r="AN534" s="174"/>
      <c r="AO534" s="174"/>
      <c r="AP534" s="174"/>
      <c r="AQ534" s="174"/>
      <c r="AR534" s="174"/>
      <c r="AS534" s="174"/>
      <c r="AT534" s="174"/>
      <c r="AU534" s="174"/>
      <c r="AV534" s="174"/>
      <c r="AW534" s="174"/>
      <c r="AX534" s="174"/>
      <c r="AY534" s="17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</row>
    <row r="535" spans="1:152" s="11" customFormat="1" ht="38.25" customHeight="1">
      <c r="A535" s="130"/>
      <c r="B535" s="130"/>
      <c r="C535" s="130"/>
      <c r="D535" s="130"/>
      <c r="E535" s="130"/>
      <c r="F535"/>
      <c r="G535"/>
      <c r="H535"/>
      <c r="I535" s="130"/>
      <c r="J535" s="130"/>
      <c r="K535" s="130"/>
      <c r="L535" s="130"/>
      <c r="M535" s="130"/>
      <c r="N535"/>
      <c r="O535"/>
      <c r="P535"/>
      <c r="Q535"/>
      <c r="R535" s="130"/>
      <c r="S535"/>
      <c r="T535"/>
      <c r="U535"/>
      <c r="V535"/>
      <c r="W535"/>
      <c r="X535" s="172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 s="174"/>
      <c r="AM535" s="174"/>
      <c r="AN535" s="174"/>
      <c r="AO535" s="174"/>
      <c r="AP535" s="174"/>
      <c r="AQ535" s="174"/>
      <c r="AR535" s="174"/>
      <c r="AS535" s="174"/>
      <c r="AT535" s="174"/>
      <c r="AU535" s="174"/>
      <c r="AV535" s="174"/>
      <c r="AW535" s="174"/>
      <c r="AX535" s="174"/>
      <c r="AY535" s="174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</row>
    <row r="536" spans="1:152" s="11" customFormat="1" ht="38.25" customHeight="1">
      <c r="A536" s="348" t="str">
        <f>GI!$D$1</f>
        <v>SHEBA ACADEMY</v>
      </c>
      <c r="B536" s="349"/>
      <c r="C536" s="349"/>
      <c r="D536" s="349"/>
      <c r="E536" s="350"/>
      <c r="F536"/>
      <c r="G536"/>
      <c r="H536"/>
      <c r="I536" s="348" t="str">
        <f>GI!$D$1</f>
        <v>SHEBA ACADEMY</v>
      </c>
      <c r="J536" s="349"/>
      <c r="K536" s="349"/>
      <c r="L536" s="349"/>
      <c r="M536" s="350"/>
      <c r="N536"/>
      <c r="O536"/>
      <c r="P536"/>
      <c r="Q536"/>
      <c r="R536" s="130"/>
      <c r="S536"/>
      <c r="T536"/>
      <c r="U536"/>
      <c r="V536"/>
      <c r="W536"/>
      <c r="X536" s="172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 s="174"/>
      <c r="AM536" s="174"/>
      <c r="AN536" s="174"/>
      <c r="AO536" s="174"/>
      <c r="AP536" s="174"/>
      <c r="AQ536" s="174"/>
      <c r="AR536" s="174"/>
      <c r="AS536" s="174"/>
      <c r="AT536" s="174"/>
      <c r="AU536" s="174"/>
      <c r="AV536" s="174"/>
      <c r="AW536" s="174"/>
      <c r="AX536" s="174"/>
      <c r="AY536" s="174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</row>
    <row r="537" spans="1:152" s="11" customFormat="1" ht="38.25" customHeight="1">
      <c r="A537" s="351"/>
      <c r="B537" s="352"/>
      <c r="C537" s="352"/>
      <c r="D537" s="352"/>
      <c r="E537" s="353"/>
      <c r="F537"/>
      <c r="G537"/>
      <c r="H537"/>
      <c r="I537" s="351"/>
      <c r="J537" s="352"/>
      <c r="K537" s="352"/>
      <c r="L537" s="352"/>
      <c r="M537" s="353"/>
      <c r="N537"/>
      <c r="O537"/>
      <c r="P537"/>
      <c r="Q537"/>
      <c r="R537" s="130"/>
      <c r="S537"/>
      <c r="T537"/>
      <c r="U537"/>
      <c r="V537"/>
      <c r="W537"/>
      <c r="X537" s="172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 s="174"/>
      <c r="AM537" s="174"/>
      <c r="AN537" s="174"/>
      <c r="AO537" s="174"/>
      <c r="AP537" s="174"/>
      <c r="AQ537" s="174"/>
      <c r="AR537" s="174"/>
      <c r="AS537" s="174"/>
      <c r="AT537" s="174"/>
      <c r="AU537" s="174"/>
      <c r="AV537" s="174"/>
      <c r="AW537" s="174"/>
      <c r="AX537" s="174"/>
      <c r="AY537" s="174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</row>
    <row r="538" spans="1:152" s="11" customFormat="1" ht="38.25" customHeight="1">
      <c r="A538" s="354" t="str">
        <f>$A$3</f>
        <v>3rd Cycle &amp; General Secondary School</v>
      </c>
      <c r="B538" s="355"/>
      <c r="C538" s="355"/>
      <c r="D538" s="355"/>
      <c r="E538" s="356"/>
      <c r="F538"/>
      <c r="G538"/>
      <c r="H538"/>
      <c r="I538" s="354" t="str">
        <f>$A$3</f>
        <v>3rd Cycle &amp; General Secondary School</v>
      </c>
      <c r="J538" s="355"/>
      <c r="K538" s="355"/>
      <c r="L538" s="355"/>
      <c r="M538" s="356"/>
      <c r="N538"/>
      <c r="O538"/>
      <c r="P538"/>
      <c r="Q538"/>
      <c r="R538" s="130"/>
      <c r="S538"/>
      <c r="T538"/>
      <c r="U538"/>
      <c r="V538"/>
      <c r="W538"/>
      <c r="X538" s="172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 s="174"/>
      <c r="AM538" s="174"/>
      <c r="AN538" s="174"/>
      <c r="AO538" s="174"/>
      <c r="AP538" s="174"/>
      <c r="AQ538" s="174"/>
      <c r="AR538" s="174"/>
      <c r="AS538" s="174"/>
      <c r="AT538" s="174"/>
      <c r="AU538" s="174"/>
      <c r="AV538" s="174"/>
      <c r="AW538" s="174"/>
      <c r="AX538" s="174"/>
      <c r="AY538" s="174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</row>
    <row r="539" spans="1:152" s="12" customFormat="1" ht="38.25" customHeight="1">
      <c r="A539" s="357" t="str">
        <f>$A$4</f>
        <v>Mark Transfer Sheet</v>
      </c>
      <c r="B539" s="358"/>
      <c r="C539" s="358"/>
      <c r="D539" s="358"/>
      <c r="E539" s="359"/>
      <c r="F539"/>
      <c r="G539"/>
      <c r="H539"/>
      <c r="I539" s="357" t="str">
        <f>$A$4</f>
        <v>Mark Transfer Sheet</v>
      </c>
      <c r="J539" s="358"/>
      <c r="K539" s="358"/>
      <c r="L539" s="358"/>
      <c r="M539" s="359"/>
      <c r="N539"/>
      <c r="O539"/>
      <c r="P539"/>
      <c r="Q539"/>
      <c r="R539" s="130"/>
      <c r="S539"/>
      <c r="T539"/>
      <c r="U539"/>
      <c r="V539"/>
      <c r="W539"/>
      <c r="X539" s="172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 s="174"/>
      <c r="AM539" s="174"/>
      <c r="AN539" s="174"/>
      <c r="AO539" s="174"/>
      <c r="AP539" s="174"/>
      <c r="AQ539" s="174"/>
      <c r="AR539" s="174"/>
      <c r="AS539" s="174"/>
      <c r="AT539" s="174"/>
      <c r="AU539" s="174"/>
      <c r="AV539" s="174"/>
      <c r="AW539" s="174"/>
      <c r="AX539" s="174"/>
      <c r="AY539" s="174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</row>
    <row r="540" spans="1:152" s="12" customFormat="1" ht="38.25" customHeight="1">
      <c r="A540" s="360">
        <v>9</v>
      </c>
      <c r="B540" s="147"/>
      <c r="C540" s="148" t="s">
        <v>71</v>
      </c>
      <c r="D540" s="362" t="str">
        <f>GI!$A$3&amp;" "&amp;GI!$C$3</f>
        <v>11 D</v>
      </c>
      <c r="E540" s="363"/>
      <c r="F540" s="340" t="s">
        <v>114</v>
      </c>
      <c r="G540" s="341" t="s">
        <v>115</v>
      </c>
      <c r="H540"/>
      <c r="I540" s="360">
        <v>9</v>
      </c>
      <c r="J540" s="147"/>
      <c r="K540" s="148" t="s">
        <v>71</v>
      </c>
      <c r="L540" s="362" t="str">
        <f>GI!$A$3&amp;" "&amp;GI!$C$3</f>
        <v>11 D</v>
      </c>
      <c r="M540" s="363"/>
      <c r="N540" s="340" t="s">
        <v>114</v>
      </c>
      <c r="O540" s="341" t="s">
        <v>115</v>
      </c>
      <c r="P540"/>
      <c r="Q540"/>
      <c r="R540" s="130"/>
      <c r="S540"/>
      <c r="T540"/>
      <c r="U540"/>
      <c r="V540"/>
      <c r="W540"/>
      <c r="X540" s="172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 s="174"/>
      <c r="AM540" s="174"/>
      <c r="AN540" s="174"/>
      <c r="AO540" s="174"/>
      <c r="AP540" s="174"/>
      <c r="AQ540" s="174"/>
      <c r="AR540" s="174"/>
      <c r="AS540" s="174"/>
      <c r="AT540" s="174"/>
      <c r="AU540" s="174"/>
      <c r="AV540" s="174"/>
      <c r="AW540" s="174"/>
      <c r="AX540" s="174"/>
      <c r="AY540" s="174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</row>
    <row r="541" spans="1:152" s="12" customFormat="1" ht="38.25" customHeight="1">
      <c r="A541" s="361"/>
      <c r="B541" s="147"/>
      <c r="C541" s="149" t="s">
        <v>113</v>
      </c>
      <c r="D541" s="364" t="str">
        <f>UPPER(GI!$B$15)</f>
        <v>ICT</v>
      </c>
      <c r="E541" s="365"/>
      <c r="F541" s="340"/>
      <c r="G541" s="341"/>
      <c r="H541"/>
      <c r="I541" s="361"/>
      <c r="J541" s="147"/>
      <c r="K541" s="149" t="s">
        <v>113</v>
      </c>
      <c r="L541" s="364" t="str">
        <f>UPPER(GI!$B$15)</f>
        <v>ICT</v>
      </c>
      <c r="M541" s="365"/>
      <c r="N541" s="340"/>
      <c r="O541" s="341"/>
      <c r="P541"/>
      <c r="Q541"/>
      <c r="R541" s="130"/>
      <c r="S541"/>
      <c r="T541"/>
      <c r="U541"/>
      <c r="V541"/>
      <c r="W541"/>
      <c r="X541" s="172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 s="174"/>
      <c r="AM541" s="174"/>
      <c r="AN541" s="174"/>
      <c r="AO541" s="174"/>
      <c r="AP541" s="174"/>
      <c r="AQ541" s="174"/>
      <c r="AR541" s="174"/>
      <c r="AS541" s="174"/>
      <c r="AT541" s="174"/>
      <c r="AU541" s="174"/>
      <c r="AV541" s="174"/>
      <c r="AW541" s="174"/>
      <c r="AX541" s="174"/>
      <c r="AY541" s="174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</row>
    <row r="542" spans="1:152" s="12" customFormat="1" ht="38.25" customHeight="1">
      <c r="A542" s="130"/>
      <c r="B542" s="150" t="str">
        <f>GI!$A$34&amp; ":"</f>
        <v>Academic Year:</v>
      </c>
      <c r="C542" s="151" t="str">
        <f>GI!$C$34</f>
        <v>2025/26 G.C</v>
      </c>
      <c r="D542" s="366" t="s">
        <v>178</v>
      </c>
      <c r="E542" s="367"/>
      <c r="F542" s="340"/>
      <c r="G542" s="341"/>
      <c r="H542"/>
      <c r="I542" s="130"/>
      <c r="J542" s="150" t="str">
        <f>GI!$A$34&amp; ":"</f>
        <v>Academic Year:</v>
      </c>
      <c r="K542" s="151" t="str">
        <f>GI!$C$34</f>
        <v>2025/26 G.C</v>
      </c>
      <c r="L542" s="366" t="s">
        <v>179</v>
      </c>
      <c r="M542" s="367"/>
      <c r="N542" s="340"/>
      <c r="O542" s="341"/>
      <c r="P542"/>
      <c r="Q542"/>
      <c r="R542" s="130"/>
      <c r="S542"/>
      <c r="T542"/>
      <c r="U542"/>
      <c r="V542"/>
      <c r="W542"/>
      <c r="X542" s="17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 s="174"/>
      <c r="AM542" s="174"/>
      <c r="AN542" s="174"/>
      <c r="AO542" s="174"/>
      <c r="AP542" s="174"/>
      <c r="AQ542" s="174"/>
      <c r="AR542" s="174"/>
      <c r="AS542" s="174"/>
      <c r="AT542" s="174"/>
      <c r="AU542" s="174"/>
      <c r="AV542" s="174"/>
      <c r="AW542" s="174"/>
      <c r="AX542" s="174"/>
      <c r="AY542" s="174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</row>
    <row r="543" spans="1:152" s="12" customFormat="1" ht="38.25" customHeight="1">
      <c r="A543" s="368" t="s">
        <v>69</v>
      </c>
      <c r="B543" s="368" t="str">
        <f>GI!$H$1</f>
        <v>Students' Names</v>
      </c>
      <c r="C543" s="370" t="s">
        <v>70</v>
      </c>
      <c r="D543" s="371"/>
      <c r="E543" s="372"/>
      <c r="F543"/>
      <c r="G543"/>
      <c r="H543"/>
      <c r="I543" s="368" t="s">
        <v>69</v>
      </c>
      <c r="J543" s="368" t="str">
        <f>GI!$H$1</f>
        <v>Students' Names</v>
      </c>
      <c r="K543" s="370" t="s">
        <v>70</v>
      </c>
      <c r="L543" s="371"/>
      <c r="M543" s="372"/>
      <c r="N543"/>
      <c r="O543"/>
      <c r="P543"/>
      <c r="Q543"/>
      <c r="R543" s="130"/>
      <c r="S543"/>
      <c r="T543"/>
      <c r="U543"/>
      <c r="V543"/>
      <c r="W543"/>
      <c r="X543" s="172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 s="174"/>
      <c r="AM543" s="174"/>
      <c r="AN543" s="174"/>
      <c r="AO543" s="174"/>
      <c r="AP543" s="174"/>
      <c r="AQ543" s="174"/>
      <c r="AR543" s="174"/>
      <c r="AS543" s="174"/>
      <c r="AT543" s="174"/>
      <c r="AU543" s="174"/>
      <c r="AV543" s="174"/>
      <c r="AW543" s="174"/>
      <c r="AX543" s="174"/>
      <c r="AY543" s="174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</row>
    <row r="544" spans="1:152" s="12" customFormat="1" ht="38.25" customHeight="1">
      <c r="A544" s="369"/>
      <c r="B544" s="369"/>
      <c r="C544" s="152">
        <v>0.4</v>
      </c>
      <c r="D544" s="152">
        <v>0.6</v>
      </c>
      <c r="E544" s="153">
        <f>SUM(C544:D544)</f>
        <v>1</v>
      </c>
      <c r="F544"/>
      <c r="G544"/>
      <c r="H544"/>
      <c r="I544" s="369"/>
      <c r="J544" s="369"/>
      <c r="K544" s="152">
        <v>0.4</v>
      </c>
      <c r="L544" s="152">
        <v>0.6</v>
      </c>
      <c r="M544" s="153">
        <f>SUM(K544:L544)</f>
        <v>1</v>
      </c>
      <c r="N544"/>
      <c r="O544"/>
      <c r="P544"/>
      <c r="Q544"/>
      <c r="R544" s="122" t="str">
        <f>$D$7</f>
        <v>1st SEMESTER</v>
      </c>
      <c r="S544" s="123" t="str">
        <f>$L$7</f>
        <v>2nd SEMESTER</v>
      </c>
      <c r="T544" s="124" t="s">
        <v>117</v>
      </c>
      <c r="U544"/>
      <c r="V544"/>
      <c r="W544"/>
      <c r="X544" s="172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 s="174"/>
      <c r="AM544" s="174"/>
      <c r="AN544" s="174"/>
      <c r="AO544" s="174"/>
      <c r="AP544" s="174"/>
      <c r="AQ544" s="174"/>
      <c r="AR544" s="174"/>
      <c r="AS544" s="174"/>
      <c r="AT544" s="174"/>
      <c r="AU544" s="174"/>
      <c r="AV544" s="174"/>
      <c r="AW544" s="174"/>
      <c r="AX544" s="174"/>
      <c r="AY544" s="17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</row>
    <row r="545" spans="1:152" s="12" customFormat="1" ht="38.25" customHeight="1">
      <c r="A545" s="154">
        <v>1</v>
      </c>
      <c r="B545" s="155" t="str">
        <f>GI!$H$2</f>
        <v xml:space="preserve">Amanuel Hagos Tesfay </v>
      </c>
      <c r="C545" s="235"/>
      <c r="D545" s="235"/>
      <c r="E545" s="168">
        <v>82</v>
      </c>
      <c r="F545" s="338" t="str">
        <f>IF(E545&gt;100,"SKURRR~!!", IF(A545&gt;GI!$M$2," ", IF($D$541="-", " ", IF(ISBLANK(E545),"FALSE",""))))</f>
        <v/>
      </c>
      <c r="G545" s="339"/>
      <c r="H545"/>
      <c r="I545" s="154">
        <v>1</v>
      </c>
      <c r="J545" s="155" t="str">
        <f>GI!$H$2</f>
        <v xml:space="preserve">Amanuel Hagos Tesfay </v>
      </c>
      <c r="K545" s="235"/>
      <c r="L545" s="235"/>
      <c r="M545" s="168"/>
      <c r="N545" s="338" t="str">
        <f>IF(M545&gt;100,"SKURRR~!!", IF(I545&gt;GI!$M$2," ", IF($L$541="-", " ", IF(ISBLANK(M545),"FALSE",""))))</f>
        <v>FALSE</v>
      </c>
      <c r="O545" s="339"/>
      <c r="P545"/>
      <c r="Q545"/>
      <c r="R545" s="131">
        <f t="shared" ref="R545:R576" si="163">E545</f>
        <v>82</v>
      </c>
      <c r="S545" s="125">
        <f t="shared" ref="S545:S576" si="164">M545</f>
        <v>0</v>
      </c>
      <c r="T545" s="126">
        <f>AVERAGE(R545:S545)</f>
        <v>41</v>
      </c>
      <c r="U545"/>
      <c r="V545"/>
      <c r="W545"/>
      <c r="X545" s="172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 s="174"/>
      <c r="AM545" s="174"/>
      <c r="AN545" s="174"/>
      <c r="AO545" s="174"/>
      <c r="AP545" s="174"/>
      <c r="AQ545" s="174"/>
      <c r="AR545" s="174"/>
      <c r="AS545" s="174"/>
      <c r="AT545" s="174"/>
      <c r="AU545" s="174"/>
      <c r="AV545" s="174"/>
      <c r="AW545" s="174"/>
      <c r="AX545" s="174"/>
      <c r="AY545" s="174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</row>
    <row r="546" spans="1:152" s="12" customFormat="1" ht="38.25" customHeight="1">
      <c r="A546" s="156">
        <v>2</v>
      </c>
      <c r="B546" s="157" t="str">
        <f>GI!$H$3</f>
        <v xml:space="preserve">Beamlak Sultan Weldegebriel </v>
      </c>
      <c r="C546" s="235"/>
      <c r="D546" s="235"/>
      <c r="E546" s="168">
        <v>85</v>
      </c>
      <c r="F546" s="338" t="str">
        <f>IF(E546&gt;100,"SKURRR~!!", IF(A546&gt;GI!$M$2," ", IF($D$541="-", " ", IF(ISBLANK(E546),"FALSE",""))))</f>
        <v/>
      </c>
      <c r="G546" s="339"/>
      <c r="H546"/>
      <c r="I546" s="156">
        <v>2</v>
      </c>
      <c r="J546" s="157" t="str">
        <f>GI!$H$3</f>
        <v xml:space="preserve">Beamlak Sultan Weldegebriel </v>
      </c>
      <c r="K546" s="235"/>
      <c r="L546" s="235"/>
      <c r="M546" s="168"/>
      <c r="N546" s="338" t="str">
        <f>IF(M546&gt;100,"SKURRR~!!", IF(I546&gt;GI!$M$2," ", IF($L$541="-", " ", IF(ISBLANK(M546),"FALSE",""))))</f>
        <v>FALSE</v>
      </c>
      <c r="O546" s="339"/>
      <c r="P546"/>
      <c r="Q546"/>
      <c r="R546" s="131">
        <f t="shared" si="163"/>
        <v>85</v>
      </c>
      <c r="S546" s="125">
        <f t="shared" si="164"/>
        <v>0</v>
      </c>
      <c r="T546" s="126">
        <f t="shared" ref="T546:T594" si="165">AVERAGE(R546:S546)</f>
        <v>42.5</v>
      </c>
      <c r="U546"/>
      <c r="V546"/>
      <c r="W546"/>
      <c r="X546" s="172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 s="174"/>
      <c r="AM546" s="174"/>
      <c r="AN546" s="174"/>
      <c r="AO546" s="174"/>
      <c r="AP546" s="174"/>
      <c r="AQ546" s="174"/>
      <c r="AR546" s="174"/>
      <c r="AS546" s="174"/>
      <c r="AT546" s="174"/>
      <c r="AU546" s="174"/>
      <c r="AV546" s="174"/>
      <c r="AW546" s="174"/>
      <c r="AX546" s="174"/>
      <c r="AY546" s="174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</row>
    <row r="547" spans="1:152" s="12" customFormat="1" ht="38.25" customHeight="1">
      <c r="A547" s="154">
        <v>3</v>
      </c>
      <c r="B547" s="155" t="str">
        <f>GI!$H$4</f>
        <v xml:space="preserve">Betelihim Kalayu Mamo </v>
      </c>
      <c r="C547" s="235"/>
      <c r="D547" s="235"/>
      <c r="E547" s="168">
        <v>93</v>
      </c>
      <c r="F547" s="338" t="str">
        <f>IF(E547&gt;100,"SKURRR~!!", IF(A547&gt;GI!$M$2," ", IF($D$541="-", " ", IF(ISBLANK(E547),"FALSE",""))))</f>
        <v/>
      </c>
      <c r="G547" s="339"/>
      <c r="H547"/>
      <c r="I547" s="154">
        <v>3</v>
      </c>
      <c r="J547" s="155" t="str">
        <f>GI!$H$4</f>
        <v xml:space="preserve">Betelihim Kalayu Mamo </v>
      </c>
      <c r="K547" s="235"/>
      <c r="L547" s="235"/>
      <c r="M547" s="168"/>
      <c r="N547" s="338" t="str">
        <f>IF(M547&gt;100,"SKURRR~!!", IF(I547&gt;GI!$M$2," ", IF($L$541="-", " ", IF(ISBLANK(M547),"FALSE",""))))</f>
        <v>FALSE</v>
      </c>
      <c r="O547" s="339"/>
      <c r="P547"/>
      <c r="Q547"/>
      <c r="R547" s="131">
        <f t="shared" si="163"/>
        <v>93</v>
      </c>
      <c r="S547" s="125">
        <f t="shared" si="164"/>
        <v>0</v>
      </c>
      <c r="T547" s="126">
        <f t="shared" si="165"/>
        <v>46.5</v>
      </c>
      <c r="U547"/>
      <c r="V547"/>
      <c r="W547"/>
      <c r="X547" s="172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 s="174"/>
      <c r="AM547" s="174"/>
      <c r="AN547" s="174"/>
      <c r="AO547" s="174"/>
      <c r="AP547" s="174"/>
      <c r="AQ547" s="174"/>
      <c r="AR547" s="174"/>
      <c r="AS547" s="174"/>
      <c r="AT547" s="174"/>
      <c r="AU547" s="174"/>
      <c r="AV547" s="174"/>
      <c r="AW547" s="174"/>
      <c r="AX547" s="174"/>
      <c r="AY547" s="174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</row>
    <row r="548" spans="1:152" s="12" customFormat="1" ht="38.25" customHeight="1">
      <c r="A548" s="156">
        <v>4</v>
      </c>
      <c r="B548" s="157" t="str">
        <f>GI!$H$5</f>
        <v xml:space="preserve">Bethelhem Teklay Weldegerima </v>
      </c>
      <c r="C548" s="235"/>
      <c r="D548" s="235"/>
      <c r="E548" s="168">
        <v>86</v>
      </c>
      <c r="F548" s="338" t="str">
        <f>IF(E548&gt;100,"SKURRR~!!", IF(A548&gt;GI!$M$2," ", IF($D$541="-", " ", IF(ISBLANK(E548),"FALSE",""))))</f>
        <v/>
      </c>
      <c r="G548" s="339"/>
      <c r="H548"/>
      <c r="I548" s="156">
        <v>4</v>
      </c>
      <c r="J548" s="157" t="str">
        <f>GI!$H$5</f>
        <v xml:space="preserve">Bethelhem Teklay Weldegerima </v>
      </c>
      <c r="K548" s="235"/>
      <c r="L548" s="235"/>
      <c r="M548" s="168"/>
      <c r="N548" s="338" t="str">
        <f>IF(M548&gt;100,"SKURRR~!!", IF(I548&gt;GI!$M$2," ", IF($L$541="-", " ", IF(ISBLANK(M548),"FALSE",""))))</f>
        <v>FALSE</v>
      </c>
      <c r="O548" s="339"/>
      <c r="P548"/>
      <c r="Q548"/>
      <c r="R548" s="131">
        <f t="shared" si="163"/>
        <v>86</v>
      </c>
      <c r="S548" s="125">
        <f t="shared" si="164"/>
        <v>0</v>
      </c>
      <c r="T548" s="126">
        <f t="shared" si="165"/>
        <v>43</v>
      </c>
      <c r="U548"/>
      <c r="V548"/>
      <c r="W548"/>
      <c r="X548" s="172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 s="174"/>
      <c r="AM548" s="174"/>
      <c r="AN548" s="174"/>
      <c r="AO548" s="174"/>
      <c r="AP548" s="174"/>
      <c r="AQ548" s="174"/>
      <c r="AR548" s="174"/>
      <c r="AS548" s="174"/>
      <c r="AT548" s="174"/>
      <c r="AU548" s="174"/>
      <c r="AV548" s="174"/>
      <c r="AW548" s="174"/>
      <c r="AX548" s="174"/>
      <c r="AY548" s="174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</row>
    <row r="549" spans="1:152" s="12" customFormat="1" ht="38.25" customHeight="1">
      <c r="A549" s="154">
        <v>5</v>
      </c>
      <c r="B549" s="155" t="str">
        <f>GI!$H$6</f>
        <v xml:space="preserve">Bilen Mesfin Taye </v>
      </c>
      <c r="C549" s="235"/>
      <c r="D549" s="235"/>
      <c r="E549" s="168">
        <v>67</v>
      </c>
      <c r="F549" s="338" t="str">
        <f>IF(E549&gt;100,"SKURRR~!!", IF(A549&gt;GI!$M$2," ", IF($D$541="-", " ", IF(ISBLANK(E549),"FALSE",""))))</f>
        <v/>
      </c>
      <c r="G549" s="339"/>
      <c r="H549"/>
      <c r="I549" s="154">
        <v>5</v>
      </c>
      <c r="J549" s="155" t="str">
        <f>GI!$H$6</f>
        <v xml:space="preserve">Bilen Mesfin Taye </v>
      </c>
      <c r="K549" s="235"/>
      <c r="L549" s="235"/>
      <c r="M549" s="168"/>
      <c r="N549" s="338" t="str">
        <f>IF(M549&gt;100,"SKURRR~!!", IF(I549&gt;GI!$M$2," ", IF($L$541="-", " ", IF(ISBLANK(M549),"FALSE",""))))</f>
        <v>FALSE</v>
      </c>
      <c r="O549" s="339"/>
      <c r="P549"/>
      <c r="Q549"/>
      <c r="R549" s="131">
        <f t="shared" si="163"/>
        <v>67</v>
      </c>
      <c r="S549" s="125">
        <f t="shared" si="164"/>
        <v>0</v>
      </c>
      <c r="T549" s="126">
        <f t="shared" si="165"/>
        <v>33.5</v>
      </c>
      <c r="U549"/>
      <c r="V549"/>
      <c r="W549"/>
      <c r="X549" s="172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 s="174"/>
      <c r="AM549" s="174"/>
      <c r="AN549" s="174"/>
      <c r="AO549" s="174"/>
      <c r="AP549" s="174"/>
      <c r="AQ549" s="174"/>
      <c r="AR549" s="174"/>
      <c r="AS549" s="174"/>
      <c r="AT549" s="174"/>
      <c r="AU549" s="174"/>
      <c r="AV549" s="174"/>
      <c r="AW549" s="174"/>
      <c r="AX549" s="174"/>
      <c r="AY549" s="174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</row>
    <row r="550" spans="1:152" s="12" customFormat="1" ht="38.25" customHeight="1">
      <c r="A550" s="156">
        <v>6</v>
      </c>
      <c r="B550" s="157" t="str">
        <f>GI!$H$7</f>
        <v xml:space="preserve">Biruk Mulat Kiros </v>
      </c>
      <c r="C550" s="235"/>
      <c r="D550" s="235"/>
      <c r="E550" s="168">
        <v>93</v>
      </c>
      <c r="F550" s="338" t="str">
        <f>IF(E550&gt;100,"SKURRR~!!", IF(A550&gt;GI!$M$2," ", IF($D$541="-", " ", IF(ISBLANK(E550),"FALSE",""))))</f>
        <v/>
      </c>
      <c r="G550" s="339"/>
      <c r="H550"/>
      <c r="I550" s="156">
        <v>6</v>
      </c>
      <c r="J550" s="157" t="str">
        <f>GI!$H$7</f>
        <v xml:space="preserve">Biruk Mulat Kiros </v>
      </c>
      <c r="K550" s="235"/>
      <c r="L550" s="235"/>
      <c r="M550" s="168"/>
      <c r="N550" s="338" t="str">
        <f>IF(M550&gt;100,"SKURRR~!!", IF(I550&gt;GI!$M$2," ", IF($L$541="-", " ", IF(ISBLANK(M550),"FALSE",""))))</f>
        <v>FALSE</v>
      </c>
      <c r="O550" s="339"/>
      <c r="P550"/>
      <c r="Q550"/>
      <c r="R550" s="131">
        <f t="shared" si="163"/>
        <v>93</v>
      </c>
      <c r="S550" s="125">
        <f t="shared" si="164"/>
        <v>0</v>
      </c>
      <c r="T550" s="126">
        <f t="shared" si="165"/>
        <v>46.5</v>
      </c>
      <c r="U550"/>
      <c r="V550"/>
      <c r="W550"/>
      <c r="X550" s="172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 s="174"/>
      <c r="AM550" s="174"/>
      <c r="AN550" s="174"/>
      <c r="AO550" s="174"/>
      <c r="AP550" s="174"/>
      <c r="AQ550" s="174"/>
      <c r="AR550" s="174"/>
      <c r="AS550" s="174"/>
      <c r="AT550" s="174"/>
      <c r="AU550" s="174"/>
      <c r="AV550" s="174"/>
      <c r="AW550" s="174"/>
      <c r="AX550" s="174"/>
      <c r="AY550" s="174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</row>
    <row r="551" spans="1:152" s="12" customFormat="1" ht="38.25" customHeight="1">
      <c r="A551" s="154">
        <v>7</v>
      </c>
      <c r="B551" s="155" t="str">
        <f>GI!$H$8</f>
        <v xml:space="preserve">Bruk Gebreabyezgi Gebreselassie </v>
      </c>
      <c r="C551" s="235"/>
      <c r="D551" s="235"/>
      <c r="E551" s="168">
        <v>60</v>
      </c>
      <c r="F551" s="338" t="str">
        <f>IF(E551&gt;100,"SKURRR~!!", IF(A551&gt;GI!$M$2," ", IF($D$541="-", " ", IF(ISBLANK(E551),"FALSE",""))))</f>
        <v/>
      </c>
      <c r="G551" s="339"/>
      <c r="H551"/>
      <c r="I551" s="154">
        <v>7</v>
      </c>
      <c r="J551" s="155" t="str">
        <f>GI!$H$8</f>
        <v xml:space="preserve">Bruk Gebreabyezgi Gebreselassie </v>
      </c>
      <c r="K551" s="235"/>
      <c r="L551" s="235"/>
      <c r="M551" s="168"/>
      <c r="N551" s="338" t="str">
        <f>IF(M551&gt;100,"SKURRR~!!", IF(I551&gt;GI!$M$2," ", IF($L$541="-", " ", IF(ISBLANK(M551),"FALSE",""))))</f>
        <v>FALSE</v>
      </c>
      <c r="O551" s="339"/>
      <c r="P551"/>
      <c r="Q551"/>
      <c r="R551" s="131">
        <f t="shared" si="163"/>
        <v>60</v>
      </c>
      <c r="S551" s="125">
        <f t="shared" si="164"/>
        <v>0</v>
      </c>
      <c r="T551" s="126">
        <f t="shared" si="165"/>
        <v>30</v>
      </c>
      <c r="U551"/>
      <c r="V551"/>
      <c r="W551"/>
      <c r="X551" s="172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 s="174"/>
      <c r="AM551" s="174"/>
      <c r="AN551" s="174"/>
      <c r="AO551" s="174"/>
      <c r="AP551" s="174"/>
      <c r="AQ551" s="174"/>
      <c r="AR551" s="174"/>
      <c r="AS551" s="174"/>
      <c r="AT551" s="174"/>
      <c r="AU551" s="174"/>
      <c r="AV551" s="174"/>
      <c r="AW551" s="174"/>
      <c r="AX551" s="174"/>
      <c r="AY551" s="174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</row>
    <row r="552" spans="1:152" s="12" customFormat="1" ht="38.25" customHeight="1">
      <c r="A552" s="156">
        <v>8</v>
      </c>
      <c r="B552" s="157" t="str">
        <f>GI!$H$9</f>
        <v xml:space="preserve">Dagim Hagos Mehari </v>
      </c>
      <c r="C552" s="235"/>
      <c r="D552" s="235"/>
      <c r="E552" s="168">
        <v>80</v>
      </c>
      <c r="F552" s="338" t="str">
        <f>IF(E552&gt;100,"SKURRR~!!", IF(A552&gt;GI!$M$2," ", IF($D$541="-", " ", IF(ISBLANK(E552),"FALSE",""))))</f>
        <v/>
      </c>
      <c r="G552" s="339"/>
      <c r="H552"/>
      <c r="I552" s="156">
        <v>8</v>
      </c>
      <c r="J552" s="157" t="str">
        <f>GI!$H$9</f>
        <v xml:space="preserve">Dagim Hagos Mehari </v>
      </c>
      <c r="K552" s="235"/>
      <c r="L552" s="235"/>
      <c r="M552" s="168"/>
      <c r="N552" s="338" t="str">
        <f>IF(M552&gt;100,"SKURRR~!!", IF(I552&gt;GI!$M$2," ", IF($L$541="-", " ", IF(ISBLANK(M552),"FALSE",""))))</f>
        <v>FALSE</v>
      </c>
      <c r="O552" s="339"/>
      <c r="P552"/>
      <c r="Q552"/>
      <c r="R552" s="131">
        <f t="shared" si="163"/>
        <v>80</v>
      </c>
      <c r="S552" s="125">
        <f t="shared" si="164"/>
        <v>0</v>
      </c>
      <c r="T552" s="126">
        <f t="shared" si="165"/>
        <v>40</v>
      </c>
      <c r="U552"/>
      <c r="V552"/>
      <c r="W552"/>
      <c r="X552" s="17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 s="174"/>
      <c r="AM552" s="174"/>
      <c r="AN552" s="174"/>
      <c r="AO552" s="174"/>
      <c r="AP552" s="174"/>
      <c r="AQ552" s="174"/>
      <c r="AR552" s="174"/>
      <c r="AS552" s="174"/>
      <c r="AT552" s="174"/>
      <c r="AU552" s="174"/>
      <c r="AV552" s="174"/>
      <c r="AW552" s="174"/>
      <c r="AX552" s="174"/>
      <c r="AY552" s="174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</row>
    <row r="553" spans="1:152" s="12" customFormat="1" ht="38.25" customHeight="1">
      <c r="A553" s="154">
        <v>9</v>
      </c>
      <c r="B553" s="155" t="str">
        <f>GI!$H$10</f>
        <v xml:space="preserve">Danait Alem Haile </v>
      </c>
      <c r="C553" s="235"/>
      <c r="D553" s="235"/>
      <c r="E553" s="168">
        <v>78</v>
      </c>
      <c r="F553" s="338" t="str">
        <f>IF(E553&gt;100,"SKURRR~!!", IF(A553&gt;GI!$M$2," ", IF($D$541="-", " ", IF(ISBLANK(E553),"FALSE",""))))</f>
        <v/>
      </c>
      <c r="G553" s="339"/>
      <c r="H553"/>
      <c r="I553" s="154">
        <v>9</v>
      </c>
      <c r="J553" s="155" t="str">
        <f>GI!$H$10</f>
        <v xml:space="preserve">Danait Alem Haile </v>
      </c>
      <c r="K553" s="235"/>
      <c r="L553" s="235"/>
      <c r="M553" s="168"/>
      <c r="N553" s="338" t="str">
        <f>IF(M553&gt;100,"SKURRR~!!", IF(I553&gt;GI!$M$2," ", IF($L$541="-", " ", IF(ISBLANK(M553),"FALSE",""))))</f>
        <v>FALSE</v>
      </c>
      <c r="O553" s="339"/>
      <c r="P553"/>
      <c r="Q553"/>
      <c r="R553" s="131">
        <f t="shared" si="163"/>
        <v>78</v>
      </c>
      <c r="S553" s="125">
        <f t="shared" si="164"/>
        <v>0</v>
      </c>
      <c r="T553" s="126">
        <f t="shared" si="165"/>
        <v>39</v>
      </c>
      <c r="U553"/>
      <c r="V553"/>
      <c r="W553"/>
      <c r="X553" s="172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 s="174"/>
      <c r="AM553" s="174"/>
      <c r="AN553" s="174"/>
      <c r="AO553" s="174"/>
      <c r="AP553" s="174"/>
      <c r="AQ553" s="174"/>
      <c r="AR553" s="174"/>
      <c r="AS553" s="174"/>
      <c r="AT553" s="174"/>
      <c r="AU553" s="174"/>
      <c r="AV553" s="174"/>
      <c r="AW553" s="174"/>
      <c r="AX553" s="174"/>
      <c r="AY553" s="174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</row>
    <row r="554" spans="1:152" s="12" customFormat="1" ht="38.25" customHeight="1">
      <c r="A554" s="156">
        <v>10</v>
      </c>
      <c r="B554" s="157" t="str">
        <f>GI!$H$11</f>
        <v xml:space="preserve">Daniel Alem Beyene </v>
      </c>
      <c r="C554" s="235"/>
      <c r="D554" s="235"/>
      <c r="E554" s="168">
        <v>73</v>
      </c>
      <c r="F554" s="338" t="str">
        <f>IF(E554&gt;100,"SKURRR~!!", IF(A554&gt;GI!$M$2," ", IF($D$541="-", " ", IF(ISBLANK(E554),"FALSE",""))))</f>
        <v/>
      </c>
      <c r="G554" s="339"/>
      <c r="H554"/>
      <c r="I554" s="156">
        <v>10</v>
      </c>
      <c r="J554" s="157" t="str">
        <f>GI!$H$11</f>
        <v xml:space="preserve">Daniel Alem Beyene </v>
      </c>
      <c r="K554" s="235"/>
      <c r="L554" s="235"/>
      <c r="M554" s="168"/>
      <c r="N554" s="338" t="str">
        <f>IF(M554&gt;100,"SKURRR~!!", IF(I554&gt;GI!$M$2," ", IF($L$541="-", " ", IF(ISBLANK(M554),"FALSE",""))))</f>
        <v>FALSE</v>
      </c>
      <c r="O554" s="339"/>
      <c r="P554"/>
      <c r="Q554"/>
      <c r="R554" s="131">
        <f t="shared" si="163"/>
        <v>73</v>
      </c>
      <c r="S554" s="125">
        <f t="shared" si="164"/>
        <v>0</v>
      </c>
      <c r="T554" s="126">
        <f t="shared" si="165"/>
        <v>36.5</v>
      </c>
      <c r="U554"/>
      <c r="V554"/>
      <c r="W554"/>
      <c r="X554" s="172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 s="174"/>
      <c r="AM554" s="174"/>
      <c r="AN554" s="174"/>
      <c r="AO554" s="174"/>
      <c r="AP554" s="174"/>
      <c r="AQ554" s="174"/>
      <c r="AR554" s="174"/>
      <c r="AS554" s="174"/>
      <c r="AT554" s="174"/>
      <c r="AU554" s="174"/>
      <c r="AV554" s="174"/>
      <c r="AW554" s="174"/>
      <c r="AX554" s="174"/>
      <c r="AY554" s="17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</row>
    <row r="555" spans="1:152" s="12" customFormat="1" ht="38.25" customHeight="1">
      <c r="A555" s="154">
        <v>11</v>
      </c>
      <c r="B555" s="155" t="str">
        <f>GI!$H$12</f>
        <v xml:space="preserve">Dawit Gebegziabher Teklay </v>
      </c>
      <c r="C555" s="235"/>
      <c r="D555" s="235"/>
      <c r="E555" s="168">
        <v>74</v>
      </c>
      <c r="F555" s="338" t="str">
        <f>IF(E555&gt;100,"SKURRR~!!", IF(A555&gt;GI!$M$2," ", IF($D$541="-", " ", IF(ISBLANK(E555),"FALSE",""))))</f>
        <v/>
      </c>
      <c r="G555" s="339"/>
      <c r="H555"/>
      <c r="I555" s="154">
        <v>11</v>
      </c>
      <c r="J555" s="155" t="str">
        <f>GI!$H$12</f>
        <v xml:space="preserve">Dawit Gebegziabher Teklay </v>
      </c>
      <c r="K555" s="235"/>
      <c r="L555" s="235"/>
      <c r="M555" s="168"/>
      <c r="N555" s="338" t="str">
        <f>IF(M555&gt;100,"SKURRR~!!", IF(I555&gt;GI!$M$2," ", IF($L$541="-", " ", IF(ISBLANK(M555),"FALSE",""))))</f>
        <v>FALSE</v>
      </c>
      <c r="O555" s="339"/>
      <c r="P555"/>
      <c r="Q555"/>
      <c r="R555" s="131">
        <f t="shared" si="163"/>
        <v>74</v>
      </c>
      <c r="S555" s="125">
        <f t="shared" si="164"/>
        <v>0</v>
      </c>
      <c r="T555" s="126">
        <f t="shared" si="165"/>
        <v>37</v>
      </c>
      <c r="U555"/>
      <c r="V555"/>
      <c r="W555"/>
      <c r="X555" s="172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 s="174"/>
      <c r="AM555" s="174"/>
      <c r="AN555" s="174"/>
      <c r="AO555" s="174"/>
      <c r="AP555" s="174"/>
      <c r="AQ555" s="174"/>
      <c r="AR555" s="174"/>
      <c r="AS555" s="174"/>
      <c r="AT555" s="174"/>
      <c r="AU555" s="174"/>
      <c r="AV555" s="174"/>
      <c r="AW555" s="174"/>
      <c r="AX555" s="174"/>
      <c r="AY555" s="174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</row>
    <row r="556" spans="1:152" s="12" customFormat="1" ht="38.25" customHeight="1">
      <c r="A556" s="156">
        <v>12</v>
      </c>
      <c r="B556" s="157" t="str">
        <f>GI!$H$13</f>
        <v xml:space="preserve">Ibrahim Ahmedin Ebrahim </v>
      </c>
      <c r="C556" s="235"/>
      <c r="D556" s="235"/>
      <c r="E556" s="168">
        <v>92</v>
      </c>
      <c r="F556" s="338" t="str">
        <f>IF(E556&gt;100,"SKURRR~!!", IF(A556&gt;GI!$M$2," ", IF($D$541="-", " ", IF(ISBLANK(E556),"FALSE",""))))</f>
        <v/>
      </c>
      <c r="G556" s="339"/>
      <c r="H556"/>
      <c r="I556" s="156">
        <v>12</v>
      </c>
      <c r="J556" s="157" t="str">
        <f>GI!$H$13</f>
        <v xml:space="preserve">Ibrahim Ahmedin Ebrahim </v>
      </c>
      <c r="K556" s="235"/>
      <c r="L556" s="235"/>
      <c r="M556" s="168"/>
      <c r="N556" s="338" t="str">
        <f>IF(M556&gt;100,"SKURRR~!!", IF(I556&gt;GI!$M$2," ", IF($L$541="-", " ", IF(ISBLANK(M556),"FALSE",""))))</f>
        <v>FALSE</v>
      </c>
      <c r="O556" s="339"/>
      <c r="P556"/>
      <c r="Q556"/>
      <c r="R556" s="131">
        <f t="shared" si="163"/>
        <v>92</v>
      </c>
      <c r="S556" s="125">
        <f t="shared" si="164"/>
        <v>0</v>
      </c>
      <c r="T556" s="126">
        <f t="shared" si="165"/>
        <v>46</v>
      </c>
      <c r="U556"/>
      <c r="V556"/>
      <c r="W556"/>
      <c r="X556" s="172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 s="174"/>
      <c r="AM556" s="174"/>
      <c r="AN556" s="174"/>
      <c r="AO556" s="174"/>
      <c r="AP556" s="174"/>
      <c r="AQ556" s="174"/>
      <c r="AR556" s="174"/>
      <c r="AS556" s="174"/>
      <c r="AT556" s="174"/>
      <c r="AU556" s="174"/>
      <c r="AV556" s="174"/>
      <c r="AW556" s="174"/>
      <c r="AX556" s="174"/>
      <c r="AY556" s="174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</row>
    <row r="557" spans="1:152" s="12" customFormat="1" ht="38.25" customHeight="1">
      <c r="A557" s="154">
        <v>13</v>
      </c>
      <c r="B557" s="155" t="str">
        <f>GI!$H$14</f>
        <v xml:space="preserve">Eldana Tewelde Negash </v>
      </c>
      <c r="C557" s="235"/>
      <c r="D557" s="235"/>
      <c r="E557" s="168">
        <v>75</v>
      </c>
      <c r="F557" s="338" t="str">
        <f>IF(E557&gt;100,"SKURRR~!!", IF(A557&gt;GI!$M$2," ", IF($D$541="-", " ", IF(ISBLANK(E557),"FALSE",""))))</f>
        <v/>
      </c>
      <c r="G557" s="339"/>
      <c r="H557"/>
      <c r="I557" s="154">
        <v>13</v>
      </c>
      <c r="J557" s="155" t="str">
        <f>GI!$H$14</f>
        <v xml:space="preserve">Eldana Tewelde Negash </v>
      </c>
      <c r="K557" s="235"/>
      <c r="L557" s="235"/>
      <c r="M557" s="168"/>
      <c r="N557" s="338" t="str">
        <f>IF(M557&gt;100,"SKURRR~!!", IF(I557&gt;GI!$M$2," ", IF($L$541="-", " ", IF(ISBLANK(M557),"FALSE",""))))</f>
        <v>FALSE</v>
      </c>
      <c r="O557" s="339"/>
      <c r="P557"/>
      <c r="Q557"/>
      <c r="R557" s="131">
        <f t="shared" si="163"/>
        <v>75</v>
      </c>
      <c r="S557" s="125">
        <f t="shared" si="164"/>
        <v>0</v>
      </c>
      <c r="T557" s="126">
        <f t="shared" si="165"/>
        <v>37.5</v>
      </c>
      <c r="U557"/>
      <c r="V557"/>
      <c r="W557"/>
      <c r="X557" s="172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 s="174"/>
      <c r="AM557" s="174"/>
      <c r="AN557" s="174"/>
      <c r="AO557" s="174"/>
      <c r="AP557" s="174"/>
      <c r="AQ557" s="174"/>
      <c r="AR557" s="174"/>
      <c r="AS557" s="174"/>
      <c r="AT557" s="174"/>
      <c r="AU557" s="174"/>
      <c r="AV557" s="174"/>
      <c r="AW557" s="174"/>
      <c r="AX557" s="174"/>
      <c r="AY557" s="174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</row>
    <row r="558" spans="1:152" s="12" customFormat="1" ht="38.25" customHeight="1">
      <c r="A558" s="156">
        <v>14</v>
      </c>
      <c r="B558" s="157" t="str">
        <f>GI!$H$15</f>
        <v xml:space="preserve">Elilta Asay Eyasu </v>
      </c>
      <c r="C558" s="235"/>
      <c r="D558" s="235"/>
      <c r="E558" s="168">
        <v>91</v>
      </c>
      <c r="F558" s="338" t="str">
        <f>IF(E558&gt;100,"SKURRR~!!", IF(A558&gt;GI!$M$2," ", IF($D$541="-", " ", IF(ISBLANK(E558),"FALSE",""))))</f>
        <v/>
      </c>
      <c r="G558" s="339"/>
      <c r="H558"/>
      <c r="I558" s="156">
        <v>14</v>
      </c>
      <c r="J558" s="157" t="str">
        <f>GI!$H$15</f>
        <v xml:space="preserve">Elilta Asay Eyasu </v>
      </c>
      <c r="K558" s="235"/>
      <c r="L558" s="235"/>
      <c r="M558" s="168"/>
      <c r="N558" s="338" t="str">
        <f>IF(M558&gt;100,"SKURRR~!!", IF(I558&gt;GI!$M$2," ", IF($L$541="-", " ", IF(ISBLANK(M558),"FALSE",""))))</f>
        <v>FALSE</v>
      </c>
      <c r="O558" s="339"/>
      <c r="P558"/>
      <c r="Q558"/>
      <c r="R558" s="131">
        <f t="shared" si="163"/>
        <v>91</v>
      </c>
      <c r="S558" s="125">
        <f t="shared" si="164"/>
        <v>0</v>
      </c>
      <c r="T558" s="126">
        <f t="shared" si="165"/>
        <v>45.5</v>
      </c>
      <c r="U558"/>
      <c r="V558"/>
      <c r="W558"/>
      <c r="X558" s="172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 s="174"/>
      <c r="AM558" s="174"/>
      <c r="AN558" s="174"/>
      <c r="AO558" s="174"/>
      <c r="AP558" s="174"/>
      <c r="AQ558" s="174"/>
      <c r="AR558" s="174"/>
      <c r="AS558" s="174"/>
      <c r="AT558" s="174"/>
      <c r="AU558" s="174"/>
      <c r="AV558" s="174"/>
      <c r="AW558" s="174"/>
      <c r="AX558" s="174"/>
      <c r="AY558" s="174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</row>
    <row r="559" spans="1:152" s="12" customFormat="1" ht="38.25" customHeight="1">
      <c r="A559" s="154">
        <v>15</v>
      </c>
      <c r="B559" s="155" t="str">
        <f>GI!$H$16</f>
        <v xml:space="preserve">Emebet Haftay Gebremichael </v>
      </c>
      <c r="C559" s="235"/>
      <c r="D559" s="235"/>
      <c r="E559" s="168">
        <v>89</v>
      </c>
      <c r="F559" s="338" t="str">
        <f>IF(E559&gt;100,"SKURRR~!!", IF(A559&gt;GI!$M$2," ", IF($D$541="-", " ", IF(ISBLANK(E559),"FALSE",""))))</f>
        <v/>
      </c>
      <c r="G559" s="339"/>
      <c r="H559"/>
      <c r="I559" s="154">
        <v>15</v>
      </c>
      <c r="J559" s="155" t="str">
        <f>GI!$H$16</f>
        <v xml:space="preserve">Emebet Haftay Gebremichael </v>
      </c>
      <c r="K559" s="235"/>
      <c r="L559" s="235"/>
      <c r="M559" s="168"/>
      <c r="N559" s="338" t="str">
        <f>IF(M559&gt;100,"SKURRR~!!", IF(I559&gt;GI!$M$2," ", IF($L$541="-", " ", IF(ISBLANK(M559),"FALSE",""))))</f>
        <v>FALSE</v>
      </c>
      <c r="O559" s="339"/>
      <c r="P559"/>
      <c r="Q559"/>
      <c r="R559" s="131">
        <f t="shared" si="163"/>
        <v>89</v>
      </c>
      <c r="S559" s="125">
        <f t="shared" si="164"/>
        <v>0</v>
      </c>
      <c r="T559" s="126">
        <f t="shared" si="165"/>
        <v>44.5</v>
      </c>
      <c r="U559"/>
      <c r="V559"/>
      <c r="W559"/>
      <c r="X559" s="172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 s="174"/>
      <c r="AM559" s="174"/>
      <c r="AN559" s="174"/>
      <c r="AO559" s="174"/>
      <c r="AP559" s="174"/>
      <c r="AQ559" s="174"/>
      <c r="AR559" s="174"/>
      <c r="AS559" s="174"/>
      <c r="AT559" s="174"/>
      <c r="AU559" s="174"/>
      <c r="AV559" s="174"/>
      <c r="AW559" s="174"/>
      <c r="AX559" s="174"/>
      <c r="AY559" s="174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</row>
    <row r="560" spans="1:152" s="12" customFormat="1" ht="38.25" customHeight="1">
      <c r="A560" s="156">
        <v>16</v>
      </c>
      <c r="B560" s="157" t="str">
        <f>GI!$H$17</f>
        <v xml:space="preserve">Ermiyas Gebremeskel Hailu </v>
      </c>
      <c r="C560" s="235"/>
      <c r="D560" s="235"/>
      <c r="E560" s="168">
        <v>90</v>
      </c>
      <c r="F560" s="338" t="str">
        <f>IF(E560&gt;100,"SKURRR~!!", IF(A560&gt;GI!$M$2," ", IF($D$541="-", " ", IF(ISBLANK(E560),"FALSE",""))))</f>
        <v/>
      </c>
      <c r="G560" s="339"/>
      <c r="H560"/>
      <c r="I560" s="156">
        <v>16</v>
      </c>
      <c r="J560" s="157" t="str">
        <f>GI!$H$17</f>
        <v xml:space="preserve">Ermiyas Gebremeskel Hailu </v>
      </c>
      <c r="K560" s="235"/>
      <c r="L560" s="235"/>
      <c r="M560" s="168"/>
      <c r="N560" s="338" t="str">
        <f>IF(M560&gt;100,"SKURRR~!!", IF(I560&gt;GI!$M$2," ", IF($L$541="-", " ", IF(ISBLANK(M560),"FALSE",""))))</f>
        <v>FALSE</v>
      </c>
      <c r="O560" s="339"/>
      <c r="P560"/>
      <c r="Q560"/>
      <c r="R560" s="131">
        <f t="shared" si="163"/>
        <v>90</v>
      </c>
      <c r="S560" s="125">
        <f t="shared" si="164"/>
        <v>0</v>
      </c>
      <c r="T560" s="126">
        <f t="shared" si="165"/>
        <v>45</v>
      </c>
      <c r="U560"/>
      <c r="V560"/>
      <c r="W560"/>
      <c r="X560" s="172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 s="174"/>
      <c r="AM560" s="174"/>
      <c r="AN560" s="174"/>
      <c r="AO560" s="174"/>
      <c r="AP560" s="174"/>
      <c r="AQ560" s="174"/>
      <c r="AR560" s="174"/>
      <c r="AS560" s="174"/>
      <c r="AT560" s="174"/>
      <c r="AU560" s="174"/>
      <c r="AV560" s="174"/>
      <c r="AW560" s="174"/>
      <c r="AX560" s="174"/>
      <c r="AY560" s="174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</row>
    <row r="561" spans="1:152" s="12" customFormat="1" ht="38.25" customHeight="1">
      <c r="A561" s="154">
        <v>17</v>
      </c>
      <c r="B561" s="155" t="str">
        <f>GI!$H$18</f>
        <v xml:space="preserve">Esrom Amanuel Tsegay </v>
      </c>
      <c r="C561" s="235"/>
      <c r="D561" s="235"/>
      <c r="E561" s="168">
        <v>93</v>
      </c>
      <c r="F561" s="338" t="str">
        <f>IF(E561&gt;100,"SKURRR~!!", IF(A561&gt;GI!$M$2," ", IF($D$541="-", " ", IF(ISBLANK(E561),"FALSE",""))))</f>
        <v/>
      </c>
      <c r="G561" s="339"/>
      <c r="H561"/>
      <c r="I561" s="154">
        <v>17</v>
      </c>
      <c r="J561" s="155" t="str">
        <f>GI!$H$18</f>
        <v xml:space="preserve">Esrom Amanuel Tsegay </v>
      </c>
      <c r="K561" s="235"/>
      <c r="L561" s="235"/>
      <c r="M561" s="168"/>
      <c r="N561" s="338" t="str">
        <f>IF(M561&gt;100,"SKURRR~!!", IF(I561&gt;GI!$M$2," ", IF($L$541="-", " ", IF(ISBLANK(M561),"FALSE",""))))</f>
        <v>FALSE</v>
      </c>
      <c r="O561" s="339"/>
      <c r="P561"/>
      <c r="Q561"/>
      <c r="R561" s="131">
        <f t="shared" si="163"/>
        <v>93</v>
      </c>
      <c r="S561" s="125">
        <f t="shared" si="164"/>
        <v>0</v>
      </c>
      <c r="T561" s="126">
        <f t="shared" si="165"/>
        <v>46.5</v>
      </c>
      <c r="U561"/>
      <c r="V561"/>
      <c r="W561"/>
      <c r="X561" s="172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 s="174"/>
      <c r="AM561" s="174"/>
      <c r="AN561" s="174"/>
      <c r="AO561" s="174"/>
      <c r="AP561" s="174"/>
      <c r="AQ561" s="174"/>
      <c r="AR561" s="174"/>
      <c r="AS561" s="174"/>
      <c r="AT561" s="174"/>
      <c r="AU561" s="174"/>
      <c r="AV561" s="174"/>
      <c r="AW561" s="174"/>
      <c r="AX561" s="174"/>
      <c r="AY561" s="174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</row>
    <row r="562" spans="1:152" s="12" customFormat="1" ht="38.25" customHeight="1">
      <c r="A562" s="156">
        <v>18</v>
      </c>
      <c r="B562" s="157" t="str">
        <f>GI!$H$19</f>
        <v xml:space="preserve">Eyorsalem Afera Gebremedhin </v>
      </c>
      <c r="C562" s="235"/>
      <c r="D562" s="235"/>
      <c r="E562" s="168">
        <v>95</v>
      </c>
      <c r="F562" s="338" t="str">
        <f>IF(E562&gt;100,"SKURRR~!!", IF(A562&gt;GI!$M$2," ", IF($D$541="-", " ", IF(ISBLANK(E562),"FALSE",""))))</f>
        <v/>
      </c>
      <c r="G562" s="339"/>
      <c r="H562"/>
      <c r="I562" s="156">
        <v>18</v>
      </c>
      <c r="J562" s="157" t="str">
        <f>GI!$H$19</f>
        <v xml:space="preserve">Eyorsalem Afera Gebremedhin </v>
      </c>
      <c r="K562" s="235"/>
      <c r="L562" s="235"/>
      <c r="M562" s="168"/>
      <c r="N562" s="338" t="str">
        <f>IF(M562&gt;100,"SKURRR~!!", IF(I562&gt;GI!$M$2," ", IF($L$541="-", " ", IF(ISBLANK(M562),"FALSE",""))))</f>
        <v>FALSE</v>
      </c>
      <c r="O562" s="339"/>
      <c r="P562"/>
      <c r="Q562"/>
      <c r="R562" s="131">
        <f t="shared" si="163"/>
        <v>95</v>
      </c>
      <c r="S562" s="125">
        <f t="shared" si="164"/>
        <v>0</v>
      </c>
      <c r="T562" s="126">
        <f t="shared" si="165"/>
        <v>47.5</v>
      </c>
      <c r="U562"/>
      <c r="V562"/>
      <c r="W562"/>
      <c r="X562" s="17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 s="174"/>
      <c r="AM562" s="174"/>
      <c r="AN562" s="174"/>
      <c r="AO562" s="174"/>
      <c r="AP562" s="174"/>
      <c r="AQ562" s="174"/>
      <c r="AR562" s="174"/>
      <c r="AS562" s="174"/>
      <c r="AT562" s="174"/>
      <c r="AU562" s="174"/>
      <c r="AV562" s="174"/>
      <c r="AW562" s="174"/>
      <c r="AX562" s="174"/>
      <c r="AY562" s="174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</row>
    <row r="563" spans="1:152" s="12" customFormat="1" ht="38.25" customHeight="1">
      <c r="A563" s="154">
        <v>19</v>
      </c>
      <c r="B563" s="155" t="str">
        <f>GI!$H$20</f>
        <v xml:space="preserve">Fasil Alem Kahsay </v>
      </c>
      <c r="C563" s="235"/>
      <c r="D563" s="235"/>
      <c r="E563" s="168">
        <v>65</v>
      </c>
      <c r="F563" s="338" t="str">
        <f>IF(E563&gt;100,"SKURRR~!!", IF(A563&gt;GI!$M$2," ", IF($D$541="-", " ", IF(ISBLANK(E563),"FALSE",""))))</f>
        <v/>
      </c>
      <c r="G563" s="339"/>
      <c r="H563"/>
      <c r="I563" s="154">
        <v>19</v>
      </c>
      <c r="J563" s="155" t="str">
        <f>GI!$H$20</f>
        <v xml:space="preserve">Fasil Alem Kahsay </v>
      </c>
      <c r="K563" s="235"/>
      <c r="L563" s="235"/>
      <c r="M563" s="168"/>
      <c r="N563" s="338" t="str">
        <f>IF(M563&gt;100,"SKURRR~!!", IF(I563&gt;GI!$M$2," ", IF($L$541="-", " ", IF(ISBLANK(M563),"FALSE",""))))</f>
        <v>FALSE</v>
      </c>
      <c r="O563" s="339"/>
      <c r="P563"/>
      <c r="Q563"/>
      <c r="R563" s="131">
        <f t="shared" si="163"/>
        <v>65</v>
      </c>
      <c r="S563" s="125">
        <f t="shared" si="164"/>
        <v>0</v>
      </c>
      <c r="T563" s="126">
        <f t="shared" si="165"/>
        <v>32.5</v>
      </c>
      <c r="U563"/>
      <c r="V563"/>
      <c r="W563"/>
      <c r="X563" s="172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 s="174"/>
      <c r="AM563" s="174"/>
      <c r="AN563" s="174"/>
      <c r="AO563" s="174"/>
      <c r="AP563" s="174"/>
      <c r="AQ563" s="174"/>
      <c r="AR563" s="174"/>
      <c r="AS563" s="174"/>
      <c r="AT563" s="174"/>
      <c r="AU563" s="174"/>
      <c r="AV563" s="174"/>
      <c r="AW563" s="174"/>
      <c r="AX563" s="174"/>
      <c r="AY563" s="174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</row>
    <row r="564" spans="1:152" s="12" customFormat="1" ht="38.25" customHeight="1">
      <c r="A564" s="156">
        <v>20</v>
      </c>
      <c r="B564" s="157" t="str">
        <f>GI!$H$21</f>
        <v xml:space="preserve">Hassen Abdelruhman Salih </v>
      </c>
      <c r="C564" s="235"/>
      <c r="D564" s="235"/>
      <c r="E564" s="168">
        <v>95</v>
      </c>
      <c r="F564" s="338" t="str">
        <f>IF(E564&gt;100,"SKURRR~!!", IF(A564&gt;GI!$M$2," ", IF($D$541="-", " ", IF(ISBLANK(E564),"FALSE",""))))</f>
        <v/>
      </c>
      <c r="G564" s="339"/>
      <c r="H564"/>
      <c r="I564" s="156">
        <v>20</v>
      </c>
      <c r="J564" s="157" t="str">
        <f>GI!$H$21</f>
        <v xml:space="preserve">Hassen Abdelruhman Salih </v>
      </c>
      <c r="K564" s="235"/>
      <c r="L564" s="235"/>
      <c r="M564" s="168"/>
      <c r="N564" s="338" t="str">
        <f>IF(M564&gt;100,"SKURRR~!!", IF(I564&gt;GI!$M$2," ", IF($L$541="-", " ", IF(ISBLANK(M564),"FALSE",""))))</f>
        <v>FALSE</v>
      </c>
      <c r="O564" s="339"/>
      <c r="P564"/>
      <c r="Q564"/>
      <c r="R564" s="131">
        <f t="shared" si="163"/>
        <v>95</v>
      </c>
      <c r="S564" s="125">
        <f t="shared" si="164"/>
        <v>0</v>
      </c>
      <c r="T564" s="126">
        <f t="shared" si="165"/>
        <v>47.5</v>
      </c>
      <c r="U564"/>
      <c r="V564"/>
      <c r="W564"/>
      <c r="X564" s="172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 s="174"/>
      <c r="AM564" s="174"/>
      <c r="AN564" s="174"/>
      <c r="AO564" s="174"/>
      <c r="AP564" s="174"/>
      <c r="AQ564" s="174"/>
      <c r="AR564" s="174"/>
      <c r="AS564" s="174"/>
      <c r="AT564" s="174"/>
      <c r="AU564" s="174"/>
      <c r="AV564" s="174"/>
      <c r="AW564" s="174"/>
      <c r="AX564" s="174"/>
      <c r="AY564" s="17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</row>
    <row r="565" spans="1:152" s="12" customFormat="1" ht="38.25" customHeight="1">
      <c r="A565" s="154">
        <v>21</v>
      </c>
      <c r="B565" s="155" t="str">
        <f>GI!$H$22</f>
        <v xml:space="preserve">Heldana Mengstu Mebrahtu </v>
      </c>
      <c r="C565" s="235"/>
      <c r="D565" s="235"/>
      <c r="E565" s="168">
        <v>82</v>
      </c>
      <c r="F565" s="338" t="str">
        <f>IF(E565&gt;100,"SKURRR~!!", IF(A565&gt;GI!$M$2," ", IF($D$541="-", " ", IF(ISBLANK(E565),"FALSE",""))))</f>
        <v/>
      </c>
      <c r="G565" s="339"/>
      <c r="H565"/>
      <c r="I565" s="154">
        <v>21</v>
      </c>
      <c r="J565" s="155" t="str">
        <f>GI!$H$22</f>
        <v xml:space="preserve">Heldana Mengstu Mebrahtu </v>
      </c>
      <c r="K565" s="235"/>
      <c r="L565" s="235"/>
      <c r="M565" s="168"/>
      <c r="N565" s="338" t="str">
        <f>IF(M565&gt;100,"SKURRR~!!", IF(I565&gt;GI!$M$2," ", IF($L$541="-", " ", IF(ISBLANK(M565),"FALSE",""))))</f>
        <v>FALSE</v>
      </c>
      <c r="O565" s="339"/>
      <c r="P565"/>
      <c r="Q565"/>
      <c r="R565" s="131">
        <f t="shared" si="163"/>
        <v>82</v>
      </c>
      <c r="S565" s="125">
        <f t="shared" si="164"/>
        <v>0</v>
      </c>
      <c r="T565" s="126">
        <f t="shared" si="165"/>
        <v>41</v>
      </c>
      <c r="U565"/>
      <c r="V565"/>
      <c r="W565"/>
      <c r="X565" s="172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 s="174"/>
      <c r="AM565" s="174"/>
      <c r="AN565" s="174"/>
      <c r="AO565" s="174"/>
      <c r="AP565" s="174"/>
      <c r="AQ565" s="174"/>
      <c r="AR565" s="174"/>
      <c r="AS565" s="174"/>
      <c r="AT565" s="174"/>
      <c r="AU565" s="174"/>
      <c r="AV565" s="174"/>
      <c r="AW565" s="174"/>
      <c r="AX565" s="174"/>
      <c r="AY565" s="174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</row>
    <row r="566" spans="1:152" s="12" customFormat="1" ht="38.25" customHeight="1">
      <c r="A566" s="156">
        <v>22</v>
      </c>
      <c r="B566" s="157" t="str">
        <f>GI!$H$23</f>
        <v xml:space="preserve">Hilina Aregawi Abrha </v>
      </c>
      <c r="C566" s="235"/>
      <c r="D566" s="235"/>
      <c r="E566" s="168">
        <v>84</v>
      </c>
      <c r="F566" s="338" t="str">
        <f>IF(E566&gt;100,"SKURRR~!!", IF(A566&gt;GI!$M$2," ", IF($D$541="-", " ", IF(ISBLANK(E566),"FALSE",""))))</f>
        <v/>
      </c>
      <c r="G566" s="339"/>
      <c r="H566"/>
      <c r="I566" s="156">
        <v>22</v>
      </c>
      <c r="J566" s="157" t="str">
        <f>GI!$H$23</f>
        <v xml:space="preserve">Hilina Aregawi Abrha </v>
      </c>
      <c r="K566" s="235"/>
      <c r="L566" s="235"/>
      <c r="M566" s="168"/>
      <c r="N566" s="338" t="str">
        <f>IF(M566&gt;100,"SKURRR~!!", IF(I566&gt;GI!$M$2," ", IF($L$541="-", " ", IF(ISBLANK(M566),"FALSE",""))))</f>
        <v>FALSE</v>
      </c>
      <c r="O566" s="339"/>
      <c r="P566"/>
      <c r="Q566"/>
      <c r="R566" s="131">
        <f t="shared" si="163"/>
        <v>84</v>
      </c>
      <c r="S566" s="125">
        <f t="shared" si="164"/>
        <v>0</v>
      </c>
      <c r="T566" s="126">
        <f t="shared" si="165"/>
        <v>42</v>
      </c>
      <c r="U566"/>
      <c r="V566"/>
      <c r="W566"/>
      <c r="X566" s="172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 s="174"/>
      <c r="AM566" s="174"/>
      <c r="AN566" s="174"/>
      <c r="AO566" s="174"/>
      <c r="AP566" s="174"/>
      <c r="AQ566" s="174"/>
      <c r="AR566" s="174"/>
      <c r="AS566" s="174"/>
      <c r="AT566" s="174"/>
      <c r="AU566" s="174"/>
      <c r="AV566" s="174"/>
      <c r="AW566" s="174"/>
      <c r="AX566" s="174"/>
      <c r="AY566" s="174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</row>
    <row r="567" spans="1:152" s="12" customFormat="1" ht="38.25" customHeight="1">
      <c r="A567" s="154">
        <v>23</v>
      </c>
      <c r="B567" s="155" t="str">
        <f>GI!$H$24</f>
        <v xml:space="preserve">Kaleab Haile Kahsay </v>
      </c>
      <c r="C567" s="235"/>
      <c r="D567" s="235"/>
      <c r="E567" s="168">
        <v>84</v>
      </c>
      <c r="F567" s="338" t="str">
        <f>IF(E567&gt;100,"SKURRR~!!", IF(A567&gt;GI!$M$2," ", IF($D$541="-", " ", IF(ISBLANK(E567),"FALSE",""))))</f>
        <v/>
      </c>
      <c r="G567" s="339"/>
      <c r="H567"/>
      <c r="I567" s="154">
        <v>23</v>
      </c>
      <c r="J567" s="155" t="str">
        <f>GI!$H$24</f>
        <v xml:space="preserve">Kaleab Haile Kahsay </v>
      </c>
      <c r="K567" s="235"/>
      <c r="L567" s="235"/>
      <c r="M567" s="168"/>
      <c r="N567" s="338" t="str">
        <f>IF(M567&gt;100,"SKURRR~!!", IF(I567&gt;GI!$M$2," ", IF($L$541="-", " ", IF(ISBLANK(M567),"FALSE",""))))</f>
        <v>FALSE</v>
      </c>
      <c r="O567" s="339"/>
      <c r="P567"/>
      <c r="Q567"/>
      <c r="R567" s="131">
        <f t="shared" si="163"/>
        <v>84</v>
      </c>
      <c r="S567" s="125">
        <f t="shared" si="164"/>
        <v>0</v>
      </c>
      <c r="T567" s="126">
        <f t="shared" si="165"/>
        <v>42</v>
      </c>
      <c r="U567"/>
      <c r="V567"/>
      <c r="W567"/>
      <c r="X567" s="172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 s="174"/>
      <c r="AM567" s="174"/>
      <c r="AN567" s="174"/>
      <c r="AO567" s="174"/>
      <c r="AP567" s="174"/>
      <c r="AQ567" s="174"/>
      <c r="AR567" s="174"/>
      <c r="AS567" s="174"/>
      <c r="AT567" s="174"/>
      <c r="AU567" s="174"/>
      <c r="AV567" s="174"/>
      <c r="AW567" s="174"/>
      <c r="AX567" s="174"/>
      <c r="AY567" s="174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</row>
    <row r="568" spans="1:152" s="12" customFormat="1" ht="38.25" customHeight="1">
      <c r="A568" s="156">
        <v>24</v>
      </c>
      <c r="B568" s="157" t="str">
        <f>GI!$H$25</f>
        <v xml:space="preserve">Kalkidan Haile Berhe </v>
      </c>
      <c r="C568" s="235"/>
      <c r="D568" s="235"/>
      <c r="E568" s="168">
        <v>82</v>
      </c>
      <c r="F568" s="338" t="str">
        <f>IF(E568&gt;100,"SKURRR~!!", IF(A568&gt;GI!$M$2," ", IF($D$541="-", " ", IF(ISBLANK(E568),"FALSE",""))))</f>
        <v/>
      </c>
      <c r="G568" s="339"/>
      <c r="H568"/>
      <c r="I568" s="156">
        <v>24</v>
      </c>
      <c r="J568" s="157" t="str">
        <f>GI!$H$25</f>
        <v xml:space="preserve">Kalkidan Haile Berhe </v>
      </c>
      <c r="K568" s="235"/>
      <c r="L568" s="235"/>
      <c r="M568" s="168"/>
      <c r="N568" s="338" t="str">
        <f>IF(M568&gt;100,"SKURRR~!!", IF(I568&gt;GI!$M$2," ", IF($L$541="-", " ", IF(ISBLANK(M568),"FALSE",""))))</f>
        <v>FALSE</v>
      </c>
      <c r="O568" s="339"/>
      <c r="P568"/>
      <c r="Q568"/>
      <c r="R568" s="131">
        <f t="shared" si="163"/>
        <v>82</v>
      </c>
      <c r="S568" s="125">
        <f t="shared" si="164"/>
        <v>0</v>
      </c>
      <c r="T568" s="126">
        <f t="shared" si="165"/>
        <v>41</v>
      </c>
      <c r="U568"/>
      <c r="V568"/>
      <c r="W568"/>
      <c r="X568" s="172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 s="174"/>
      <c r="AM568" s="174"/>
      <c r="AN568" s="174"/>
      <c r="AO568" s="174"/>
      <c r="AP568" s="174"/>
      <c r="AQ568" s="174"/>
      <c r="AR568" s="174"/>
      <c r="AS568" s="174"/>
      <c r="AT568" s="174"/>
      <c r="AU568" s="174"/>
      <c r="AV568" s="174"/>
      <c r="AW568" s="174"/>
      <c r="AX568" s="174"/>
      <c r="AY568" s="174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</row>
    <row r="569" spans="1:152" s="12" customFormat="1" ht="38.25" customHeight="1">
      <c r="A569" s="154">
        <v>25</v>
      </c>
      <c r="B569" s="155" t="str">
        <f>GI!$H$26</f>
        <v xml:space="preserve">Kidus Tadesse Yewegalet </v>
      </c>
      <c r="C569" s="235"/>
      <c r="D569" s="235"/>
      <c r="E569" s="168">
        <v>82</v>
      </c>
      <c r="F569" s="338" t="str">
        <f>IF(E569&gt;100,"SKURRR~!!", IF(A569&gt;GI!$M$2," ", IF($D$541="-", " ", IF(ISBLANK(E569),"FALSE",""))))</f>
        <v/>
      </c>
      <c r="G569" s="339"/>
      <c r="H569"/>
      <c r="I569" s="154">
        <v>25</v>
      </c>
      <c r="J569" s="155" t="str">
        <f>GI!$H$26</f>
        <v xml:space="preserve">Kidus Tadesse Yewegalet </v>
      </c>
      <c r="K569" s="235"/>
      <c r="L569" s="235"/>
      <c r="M569" s="168"/>
      <c r="N569" s="338" t="str">
        <f>IF(M569&gt;100,"SKURRR~!!", IF(I569&gt;GI!$M$2," ", IF($L$541="-", " ", IF(ISBLANK(M569),"FALSE",""))))</f>
        <v>FALSE</v>
      </c>
      <c r="O569" s="339"/>
      <c r="P569"/>
      <c r="Q569"/>
      <c r="R569" s="131">
        <f t="shared" si="163"/>
        <v>82</v>
      </c>
      <c r="S569" s="125">
        <f t="shared" si="164"/>
        <v>0</v>
      </c>
      <c r="T569" s="126">
        <f t="shared" si="165"/>
        <v>41</v>
      </c>
      <c r="U569"/>
      <c r="V569"/>
      <c r="W569"/>
      <c r="X569" s="172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 s="174"/>
      <c r="AM569" s="174"/>
      <c r="AN569" s="174"/>
      <c r="AO569" s="174"/>
      <c r="AP569" s="174"/>
      <c r="AQ569" s="174"/>
      <c r="AR569" s="174"/>
      <c r="AS569" s="174"/>
      <c r="AT569" s="174"/>
      <c r="AU569" s="174"/>
      <c r="AV569" s="174"/>
      <c r="AW569" s="174"/>
      <c r="AX569" s="174"/>
      <c r="AY569" s="174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</row>
    <row r="570" spans="1:152" s="12" customFormat="1" ht="38.25" customHeight="1">
      <c r="A570" s="156">
        <v>26</v>
      </c>
      <c r="B570" s="157" t="str">
        <f>GI!$H$27</f>
        <v xml:space="preserve">Lidiya Mulu Gebreegzabher </v>
      </c>
      <c r="C570" s="235"/>
      <c r="D570" s="235"/>
      <c r="E570" s="168">
        <v>73</v>
      </c>
      <c r="F570" s="338" t="str">
        <f>IF(E570&gt;100,"SKURRR~!!", IF(A570&gt;GI!$M$2," ", IF($D$541="-", " ", IF(ISBLANK(E570),"FALSE",""))))</f>
        <v/>
      </c>
      <c r="G570" s="339"/>
      <c r="H570"/>
      <c r="I570" s="156">
        <v>26</v>
      </c>
      <c r="J570" s="157" t="str">
        <f>GI!$H$27</f>
        <v xml:space="preserve">Lidiya Mulu Gebreegzabher </v>
      </c>
      <c r="K570" s="235"/>
      <c r="L570" s="235"/>
      <c r="M570" s="168"/>
      <c r="N570" s="338" t="str">
        <f>IF(M570&gt;100,"SKURRR~!!", IF(I570&gt;GI!$M$2," ", IF($L$541="-", " ", IF(ISBLANK(M570),"FALSE",""))))</f>
        <v>FALSE</v>
      </c>
      <c r="O570" s="339"/>
      <c r="P570"/>
      <c r="Q570"/>
      <c r="R570" s="131">
        <f t="shared" si="163"/>
        <v>73</v>
      </c>
      <c r="S570" s="125">
        <f t="shared" si="164"/>
        <v>0</v>
      </c>
      <c r="T570" s="126">
        <f t="shared" si="165"/>
        <v>36.5</v>
      </c>
      <c r="U570"/>
      <c r="V570"/>
      <c r="W570"/>
      <c r="X570" s="172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 s="174"/>
      <c r="AM570" s="174"/>
      <c r="AN570" s="174"/>
      <c r="AO570" s="174"/>
      <c r="AP570" s="174"/>
      <c r="AQ570" s="174"/>
      <c r="AR570" s="174"/>
      <c r="AS570" s="174"/>
      <c r="AT570" s="174"/>
      <c r="AU570" s="174"/>
      <c r="AV570" s="174"/>
      <c r="AW570" s="174"/>
      <c r="AX570" s="174"/>
      <c r="AY570" s="174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</row>
    <row r="571" spans="1:152" s="12" customFormat="1" ht="38.25" customHeight="1">
      <c r="A571" s="154">
        <v>27</v>
      </c>
      <c r="B571" s="155" t="str">
        <f>GI!$H$28</f>
        <v xml:space="preserve">Menkem Solomon Yihdego </v>
      </c>
      <c r="C571" s="235"/>
      <c r="D571" s="235"/>
      <c r="E571" s="168">
        <v>86</v>
      </c>
      <c r="F571" s="338" t="str">
        <f>IF(E571&gt;100,"SKURRR~!!", IF(A571&gt;GI!$M$2," ", IF($D$541="-", " ", IF(ISBLANK(E571),"FALSE",""))))</f>
        <v/>
      </c>
      <c r="G571" s="339"/>
      <c r="H571"/>
      <c r="I571" s="154">
        <v>27</v>
      </c>
      <c r="J571" s="155" t="str">
        <f>GI!$H$28</f>
        <v xml:space="preserve">Menkem Solomon Yihdego </v>
      </c>
      <c r="K571" s="235"/>
      <c r="L571" s="235"/>
      <c r="M571" s="168"/>
      <c r="N571" s="338" t="str">
        <f>IF(M571&gt;100,"SKURRR~!!", IF(I571&gt;GI!$M$2," ", IF($L$541="-", " ", IF(ISBLANK(M571),"FALSE",""))))</f>
        <v>FALSE</v>
      </c>
      <c r="O571" s="339"/>
      <c r="P571"/>
      <c r="Q571"/>
      <c r="R571" s="131">
        <f t="shared" si="163"/>
        <v>86</v>
      </c>
      <c r="S571" s="125">
        <f t="shared" si="164"/>
        <v>0</v>
      </c>
      <c r="T571" s="126">
        <f t="shared" si="165"/>
        <v>43</v>
      </c>
      <c r="U571"/>
      <c r="V571"/>
      <c r="W571"/>
      <c r="X571" s="172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 s="174"/>
      <c r="AM571" s="174"/>
      <c r="AN571" s="174"/>
      <c r="AO571" s="174"/>
      <c r="AP571" s="174"/>
      <c r="AQ571" s="174"/>
      <c r="AR571" s="174"/>
      <c r="AS571" s="174"/>
      <c r="AT571" s="174"/>
      <c r="AU571" s="174"/>
      <c r="AV571" s="174"/>
      <c r="AW571" s="174"/>
      <c r="AX571" s="174"/>
      <c r="AY571" s="174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</row>
    <row r="572" spans="1:152" s="12" customFormat="1" ht="38.25" customHeight="1">
      <c r="A572" s="156">
        <v>28</v>
      </c>
      <c r="B572" s="157" t="str">
        <f>GI!$H$29</f>
        <v xml:space="preserve">Mewael Semere Tewelde </v>
      </c>
      <c r="C572" s="235"/>
      <c r="D572" s="235"/>
      <c r="E572" s="168">
        <v>88</v>
      </c>
      <c r="F572" s="338" t="str">
        <f>IF(E572&gt;100,"SKURRR~!!", IF(A572&gt;GI!$M$2," ", IF($D$541="-", " ", IF(ISBLANK(E572),"FALSE",""))))</f>
        <v/>
      </c>
      <c r="G572" s="339"/>
      <c r="H572"/>
      <c r="I572" s="156">
        <v>28</v>
      </c>
      <c r="J572" s="157" t="str">
        <f>GI!$H$29</f>
        <v xml:space="preserve">Mewael Semere Tewelde </v>
      </c>
      <c r="K572" s="235"/>
      <c r="L572" s="235"/>
      <c r="M572" s="168"/>
      <c r="N572" s="338" t="str">
        <f>IF(M572&gt;100,"SKURRR~!!", IF(I572&gt;GI!$M$2," ", IF($L$541="-", " ", IF(ISBLANK(M572),"FALSE",""))))</f>
        <v>FALSE</v>
      </c>
      <c r="O572" s="339"/>
      <c r="P572"/>
      <c r="Q572"/>
      <c r="R572" s="131">
        <f t="shared" si="163"/>
        <v>88</v>
      </c>
      <c r="S572" s="125">
        <f t="shared" si="164"/>
        <v>0</v>
      </c>
      <c r="T572" s="126">
        <f t="shared" si="165"/>
        <v>44</v>
      </c>
      <c r="U572"/>
      <c r="V572"/>
      <c r="W572"/>
      <c r="X572" s="1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 s="174"/>
      <c r="AM572" s="174"/>
      <c r="AN572" s="174"/>
      <c r="AO572" s="174"/>
      <c r="AP572" s="174"/>
      <c r="AQ572" s="174"/>
      <c r="AR572" s="174"/>
      <c r="AS572" s="174"/>
      <c r="AT572" s="174"/>
      <c r="AU572" s="174"/>
      <c r="AV572" s="174"/>
      <c r="AW572" s="174"/>
      <c r="AX572" s="174"/>
      <c r="AY572" s="174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</row>
    <row r="573" spans="1:152" s="12" customFormat="1" ht="38.25" customHeight="1">
      <c r="A573" s="154">
        <v>29</v>
      </c>
      <c r="B573" s="155" t="str">
        <f>GI!$H$30</f>
        <v xml:space="preserve">Mikiyas Engida Mesfin </v>
      </c>
      <c r="C573" s="235"/>
      <c r="D573" s="235"/>
      <c r="E573" s="168">
        <v>85</v>
      </c>
      <c r="F573" s="338" t="str">
        <f>IF(E573&gt;100,"SKURRR~!!", IF(A573&gt;GI!$M$2," ", IF($D$541="-", " ", IF(ISBLANK(E573),"FALSE",""))))</f>
        <v/>
      </c>
      <c r="G573" s="339"/>
      <c r="H573"/>
      <c r="I573" s="154">
        <v>29</v>
      </c>
      <c r="J573" s="155" t="str">
        <f>GI!$H$30</f>
        <v xml:space="preserve">Mikiyas Engida Mesfin </v>
      </c>
      <c r="K573" s="235"/>
      <c r="L573" s="235"/>
      <c r="M573" s="168"/>
      <c r="N573" s="338" t="str">
        <f>IF(M573&gt;100,"SKURRR~!!", IF(I573&gt;GI!$M$2," ", IF($L$541="-", " ", IF(ISBLANK(M573),"FALSE",""))))</f>
        <v>FALSE</v>
      </c>
      <c r="O573" s="339"/>
      <c r="P573"/>
      <c r="Q573"/>
      <c r="R573" s="131">
        <f t="shared" si="163"/>
        <v>85</v>
      </c>
      <c r="S573" s="125">
        <f t="shared" si="164"/>
        <v>0</v>
      </c>
      <c r="T573" s="126">
        <f t="shared" si="165"/>
        <v>42.5</v>
      </c>
      <c r="U573"/>
      <c r="V573"/>
      <c r="W573"/>
      <c r="X573" s="172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 s="174"/>
      <c r="AM573" s="174"/>
      <c r="AN573" s="174"/>
      <c r="AO573" s="174"/>
      <c r="AP573" s="174"/>
      <c r="AQ573" s="174"/>
      <c r="AR573" s="174"/>
      <c r="AS573" s="174"/>
      <c r="AT573" s="174"/>
      <c r="AU573" s="174"/>
      <c r="AV573" s="174"/>
      <c r="AW573" s="174"/>
      <c r="AX573" s="174"/>
      <c r="AY573" s="174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</row>
    <row r="574" spans="1:152" s="12" customFormat="1" ht="38.25" customHeight="1">
      <c r="A574" s="156">
        <v>30</v>
      </c>
      <c r="B574" s="157" t="str">
        <f>GI!$H$31</f>
        <v xml:space="preserve">Nahom Gobezay Beyene </v>
      </c>
      <c r="C574" s="235"/>
      <c r="D574" s="235"/>
      <c r="E574" s="168">
        <v>97</v>
      </c>
      <c r="F574" s="338" t="str">
        <f>IF(E574&gt;100,"SKURRR~!!", IF(A574&gt;GI!$M$2," ", IF($D$541="-", " ", IF(ISBLANK(E574),"FALSE",""))))</f>
        <v/>
      </c>
      <c r="G574" s="339"/>
      <c r="H574"/>
      <c r="I574" s="156">
        <v>30</v>
      </c>
      <c r="J574" s="157" t="str">
        <f>GI!$H$31</f>
        <v xml:space="preserve">Nahom Gobezay Beyene </v>
      </c>
      <c r="K574" s="235"/>
      <c r="L574" s="235"/>
      <c r="M574" s="168"/>
      <c r="N574" s="338" t="str">
        <f>IF(M574&gt;100,"SKURRR~!!", IF(I574&gt;GI!$M$2," ", IF($L$541="-", " ", IF(ISBLANK(M574),"FALSE",""))))</f>
        <v>FALSE</v>
      </c>
      <c r="O574" s="339"/>
      <c r="P574"/>
      <c r="Q574"/>
      <c r="R574" s="131">
        <f t="shared" si="163"/>
        <v>97</v>
      </c>
      <c r="S574" s="125">
        <f t="shared" si="164"/>
        <v>0</v>
      </c>
      <c r="T574" s="126">
        <f t="shared" si="165"/>
        <v>48.5</v>
      </c>
      <c r="U574"/>
      <c r="V574"/>
      <c r="W574"/>
      <c r="X574" s="172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 s="174"/>
      <c r="AM574" s="174"/>
      <c r="AN574" s="174"/>
      <c r="AO574" s="174"/>
      <c r="AP574" s="174"/>
      <c r="AQ574" s="174"/>
      <c r="AR574" s="174"/>
      <c r="AS574" s="174"/>
      <c r="AT574" s="174"/>
      <c r="AU574" s="174"/>
      <c r="AV574" s="174"/>
      <c r="AW574" s="174"/>
      <c r="AX574" s="174"/>
      <c r="AY574" s="1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</row>
    <row r="575" spans="1:152" s="12" customFormat="1" ht="38.25" customHeight="1">
      <c r="A575" s="154">
        <v>31</v>
      </c>
      <c r="B575" s="155" t="str">
        <f>GI!$H$32</f>
        <v xml:space="preserve">Nebyu Dawit Tadesse </v>
      </c>
      <c r="C575" s="235"/>
      <c r="D575" s="235"/>
      <c r="E575" s="168">
        <v>93</v>
      </c>
      <c r="F575" s="338" t="str">
        <f>IF(E575&gt;100,"SKURRR~!!", IF(A575&gt;GI!$M$2," ", IF($D$541="-", " ", IF(ISBLANK(E575),"FALSE",""))))</f>
        <v/>
      </c>
      <c r="G575" s="339"/>
      <c r="H575"/>
      <c r="I575" s="154">
        <v>31</v>
      </c>
      <c r="J575" s="155" t="str">
        <f>GI!$H$32</f>
        <v xml:space="preserve">Nebyu Dawit Tadesse </v>
      </c>
      <c r="K575" s="235"/>
      <c r="L575" s="235"/>
      <c r="M575" s="168"/>
      <c r="N575" s="338" t="str">
        <f>IF(M575&gt;100,"SKURRR~!!", IF(I575&gt;GI!$M$2," ", IF($L$541="-", " ", IF(ISBLANK(M575),"FALSE",""))))</f>
        <v>FALSE</v>
      </c>
      <c r="O575" s="339"/>
      <c r="P575"/>
      <c r="Q575"/>
      <c r="R575" s="131">
        <f t="shared" si="163"/>
        <v>93</v>
      </c>
      <c r="S575" s="125">
        <f t="shared" si="164"/>
        <v>0</v>
      </c>
      <c r="T575" s="126">
        <f t="shared" si="165"/>
        <v>46.5</v>
      </c>
      <c r="U575"/>
      <c r="V575"/>
      <c r="W575"/>
      <c r="X575" s="172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 s="174"/>
      <c r="AM575" s="174"/>
      <c r="AN575" s="174"/>
      <c r="AO575" s="174"/>
      <c r="AP575" s="174"/>
      <c r="AQ575" s="174"/>
      <c r="AR575" s="174"/>
      <c r="AS575" s="174"/>
      <c r="AT575" s="174"/>
      <c r="AU575" s="174"/>
      <c r="AV575" s="174"/>
      <c r="AW575" s="174"/>
      <c r="AX575" s="174"/>
      <c r="AY575" s="174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</row>
    <row r="576" spans="1:152" s="13" customFormat="1" ht="38.25" customHeight="1">
      <c r="A576" s="156">
        <v>32</v>
      </c>
      <c r="B576" s="157" t="str">
        <f>GI!$H$33</f>
        <v xml:space="preserve">Rahwa Luel Birhane </v>
      </c>
      <c r="C576" s="235"/>
      <c r="D576" s="235"/>
      <c r="E576" s="168">
        <v>88</v>
      </c>
      <c r="F576" s="338" t="str">
        <f>IF(E576&gt;100,"SKURRR~!!", IF(A576&gt;GI!$M$2," ", IF($D$541="-", " ", IF(ISBLANK(E576),"FALSE",""))))</f>
        <v/>
      </c>
      <c r="G576" s="339"/>
      <c r="H576"/>
      <c r="I576" s="156">
        <v>32</v>
      </c>
      <c r="J576" s="157" t="str">
        <f>GI!$H$33</f>
        <v xml:space="preserve">Rahwa Luel Birhane </v>
      </c>
      <c r="K576" s="235"/>
      <c r="L576" s="235"/>
      <c r="M576" s="168"/>
      <c r="N576" s="338" t="str">
        <f>IF(M576&gt;100,"SKURRR~!!", IF(I576&gt;GI!$M$2," ", IF($L$541="-", " ", IF(ISBLANK(M576),"FALSE",""))))</f>
        <v>FALSE</v>
      </c>
      <c r="O576" s="339"/>
      <c r="P576"/>
      <c r="Q576"/>
      <c r="R576" s="131">
        <f t="shared" si="163"/>
        <v>88</v>
      </c>
      <c r="S576" s="125">
        <f t="shared" si="164"/>
        <v>0</v>
      </c>
      <c r="T576" s="126">
        <f t="shared" si="165"/>
        <v>44</v>
      </c>
      <c r="U576"/>
      <c r="V576"/>
      <c r="W576"/>
      <c r="X576" s="172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 s="174"/>
      <c r="AM576" s="174"/>
      <c r="AN576" s="174"/>
      <c r="AO576" s="174"/>
      <c r="AP576" s="174"/>
      <c r="AQ576" s="174"/>
      <c r="AR576" s="174"/>
      <c r="AS576" s="174"/>
      <c r="AT576" s="174"/>
      <c r="AU576" s="174"/>
      <c r="AV576" s="174"/>
      <c r="AW576" s="174"/>
      <c r="AX576" s="174"/>
      <c r="AY576" s="174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</row>
    <row r="577" spans="1:152" s="13" customFormat="1" ht="38.25" customHeight="1">
      <c r="A577" s="154">
        <v>33</v>
      </c>
      <c r="B577" s="155" t="str">
        <f>GI!$H$34</f>
        <v xml:space="preserve">Raniya Jemal Gidey </v>
      </c>
      <c r="C577" s="235"/>
      <c r="D577" s="235"/>
      <c r="E577" s="168">
        <v>92</v>
      </c>
      <c r="F577" s="338" t="str">
        <f>IF(E577&gt;100,"SKURRR~!!", IF(A577&gt;GI!$M$2," ", IF($D$541="-", " ", IF(ISBLANK(E577),"FALSE",""))))</f>
        <v/>
      </c>
      <c r="G577" s="339"/>
      <c r="H577"/>
      <c r="I577" s="154">
        <v>33</v>
      </c>
      <c r="J577" s="155" t="str">
        <f>GI!$H$34</f>
        <v xml:space="preserve">Raniya Jemal Gidey </v>
      </c>
      <c r="K577" s="235"/>
      <c r="L577" s="235"/>
      <c r="M577" s="168"/>
      <c r="N577" s="338" t="str">
        <f>IF(M577&gt;100,"SKURRR~!!", IF(I577&gt;GI!$M$2," ", IF($L$541="-", " ", IF(ISBLANK(M577),"FALSE",""))))</f>
        <v>FALSE</v>
      </c>
      <c r="O577" s="339"/>
      <c r="P577"/>
      <c r="Q577"/>
      <c r="R577" s="131">
        <f t="shared" ref="R577:R599" si="166">E577</f>
        <v>92</v>
      </c>
      <c r="S577" s="125">
        <f t="shared" ref="S577:S599" si="167">M577</f>
        <v>0</v>
      </c>
      <c r="T577" s="126">
        <f t="shared" si="165"/>
        <v>46</v>
      </c>
      <c r="U577"/>
      <c r="V577"/>
      <c r="W577"/>
      <c r="X577" s="172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 s="174"/>
      <c r="AM577" s="174"/>
      <c r="AN577" s="174"/>
      <c r="AO577" s="174"/>
      <c r="AP577" s="174"/>
      <c r="AQ577" s="174"/>
      <c r="AR577" s="174"/>
      <c r="AS577" s="174"/>
      <c r="AT577" s="174"/>
      <c r="AU577" s="174"/>
      <c r="AV577" s="174"/>
      <c r="AW577" s="174"/>
      <c r="AX577" s="174"/>
      <c r="AY577" s="174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</row>
    <row r="578" spans="1:152" s="13" customFormat="1" ht="38.25" customHeight="1">
      <c r="A578" s="156">
        <v>34</v>
      </c>
      <c r="B578" s="157" t="str">
        <f>GI!$H$35</f>
        <v xml:space="preserve">Samrawit Weldeslassie Kidane </v>
      </c>
      <c r="C578" s="235"/>
      <c r="D578" s="235"/>
      <c r="E578" s="168">
        <v>88</v>
      </c>
      <c r="F578" s="338" t="str">
        <f>IF(E578&gt;100,"SKURRR~!!", IF(A578&gt;GI!$M$2," ", IF($D$541="-", " ", IF(ISBLANK(E578),"FALSE",""))))</f>
        <v/>
      </c>
      <c r="G578" s="339"/>
      <c r="H578"/>
      <c r="I578" s="156">
        <v>34</v>
      </c>
      <c r="J578" s="157" t="str">
        <f>GI!$H$35</f>
        <v xml:space="preserve">Samrawit Weldeslassie Kidane </v>
      </c>
      <c r="K578" s="235"/>
      <c r="L578" s="235"/>
      <c r="M578" s="168"/>
      <c r="N578" s="338" t="str">
        <f>IF(M578&gt;100,"SKURRR~!!", IF(I578&gt;GI!$M$2," ", IF($L$541="-", " ", IF(ISBLANK(M578),"FALSE",""))))</f>
        <v>FALSE</v>
      </c>
      <c r="O578" s="339"/>
      <c r="P578"/>
      <c r="Q578"/>
      <c r="R578" s="131">
        <f t="shared" si="166"/>
        <v>88</v>
      </c>
      <c r="S578" s="125">
        <f t="shared" si="167"/>
        <v>0</v>
      </c>
      <c r="T578" s="126">
        <f t="shared" si="165"/>
        <v>44</v>
      </c>
      <c r="U578"/>
      <c r="V578"/>
      <c r="W578"/>
      <c r="X578" s="172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 s="174"/>
      <c r="AM578" s="174"/>
      <c r="AN578" s="174"/>
      <c r="AO578" s="174"/>
      <c r="AP578" s="174"/>
      <c r="AQ578" s="174"/>
      <c r="AR578" s="174"/>
      <c r="AS578" s="174"/>
      <c r="AT578" s="174"/>
      <c r="AU578" s="174"/>
      <c r="AV578" s="174"/>
      <c r="AW578" s="174"/>
      <c r="AX578" s="174"/>
      <c r="AY578" s="174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</row>
    <row r="579" spans="1:152" s="13" customFormat="1" ht="38.25" customHeight="1">
      <c r="A579" s="154">
        <v>35</v>
      </c>
      <c r="B579" s="155" t="str">
        <f>GI!$H$36</f>
        <v xml:space="preserve">Samson Tekle Belay </v>
      </c>
      <c r="C579" s="235"/>
      <c r="D579" s="235"/>
      <c r="E579" s="168">
        <v>75</v>
      </c>
      <c r="F579" s="338" t="str">
        <f>IF(E579&gt;100,"SKURRR~!!", IF(A579&gt;GI!$M$2," ", IF($D$541="-", " ", IF(ISBLANK(E579),"FALSE",""))))</f>
        <v/>
      </c>
      <c r="G579" s="339"/>
      <c r="H579"/>
      <c r="I579" s="154">
        <v>35</v>
      </c>
      <c r="J579" s="155" t="str">
        <f>GI!$H$36</f>
        <v xml:space="preserve">Samson Tekle Belay </v>
      </c>
      <c r="K579" s="235"/>
      <c r="L579" s="235"/>
      <c r="M579" s="168"/>
      <c r="N579" s="338" t="str">
        <f>IF(M579&gt;100,"SKURRR~!!", IF(I579&gt;GI!$M$2," ", IF($L$541="-", " ", IF(ISBLANK(M579),"FALSE",""))))</f>
        <v>FALSE</v>
      </c>
      <c r="O579" s="339"/>
      <c r="P579"/>
      <c r="Q579"/>
      <c r="R579" s="131">
        <f t="shared" si="166"/>
        <v>75</v>
      </c>
      <c r="S579" s="125">
        <f t="shared" si="167"/>
        <v>0</v>
      </c>
      <c r="T579" s="126">
        <f t="shared" si="165"/>
        <v>37.5</v>
      </c>
      <c r="U579"/>
      <c r="V579"/>
      <c r="W579"/>
      <c r="X579" s="172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 s="174"/>
      <c r="AM579" s="174"/>
      <c r="AN579" s="174"/>
      <c r="AO579" s="174"/>
      <c r="AP579" s="174"/>
      <c r="AQ579" s="174"/>
      <c r="AR579" s="174"/>
      <c r="AS579" s="174"/>
      <c r="AT579" s="174"/>
      <c r="AU579" s="174"/>
      <c r="AV579" s="174"/>
      <c r="AW579" s="174"/>
      <c r="AX579" s="174"/>
      <c r="AY579" s="174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</row>
    <row r="580" spans="1:152" s="13" customFormat="1" ht="38.25" customHeight="1">
      <c r="A580" s="156">
        <v>36</v>
      </c>
      <c r="B580" s="157" t="str">
        <f>GI!$H$37</f>
        <v xml:space="preserve">Sinados Solomon Kiflehadera </v>
      </c>
      <c r="C580" s="235"/>
      <c r="D580" s="235"/>
      <c r="E580" s="168">
        <v>58</v>
      </c>
      <c r="F580" s="338" t="str">
        <f>IF(E580&gt;100,"SKURRR~!!", IF(A580&gt;GI!$M$2," ", IF($D$541="-", " ", IF(ISBLANK(E580),"FALSE",""))))</f>
        <v/>
      </c>
      <c r="G580" s="339"/>
      <c r="H580"/>
      <c r="I580" s="156">
        <v>36</v>
      </c>
      <c r="J580" s="157" t="str">
        <f>GI!$H$37</f>
        <v xml:space="preserve">Sinados Solomon Kiflehadera </v>
      </c>
      <c r="K580" s="235"/>
      <c r="L580" s="235"/>
      <c r="M580" s="168"/>
      <c r="N580" s="338" t="str">
        <f>IF(M580&gt;100,"SKURRR~!!", IF(I580&gt;GI!$M$2," ", IF($L$541="-", " ", IF(ISBLANK(M580),"FALSE",""))))</f>
        <v>FALSE</v>
      </c>
      <c r="O580" s="339"/>
      <c r="P580"/>
      <c r="Q580"/>
      <c r="R580" s="131">
        <f t="shared" si="166"/>
        <v>58</v>
      </c>
      <c r="S580" s="125">
        <f t="shared" si="167"/>
        <v>0</v>
      </c>
      <c r="T580" s="126">
        <f t="shared" si="165"/>
        <v>29</v>
      </c>
      <c r="U580"/>
      <c r="V580"/>
      <c r="W580"/>
      <c r="X580" s="172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 s="174"/>
      <c r="AM580" s="174"/>
      <c r="AN580" s="174"/>
      <c r="AO580" s="174"/>
      <c r="AP580" s="174"/>
      <c r="AQ580" s="174"/>
      <c r="AR580" s="174"/>
      <c r="AS580" s="174"/>
      <c r="AT580" s="174"/>
      <c r="AU580" s="174"/>
      <c r="AV580" s="174"/>
      <c r="AW580" s="174"/>
      <c r="AX580" s="174"/>
      <c r="AY580" s="174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</row>
    <row r="581" spans="1:152" s="13" customFormat="1" ht="38.25" customHeight="1">
      <c r="A581" s="154">
        <v>37</v>
      </c>
      <c r="B581" s="155" t="str">
        <f>GI!$H$38</f>
        <v xml:space="preserve">Yeabsira Rezene Gebrecherkos </v>
      </c>
      <c r="C581" s="235"/>
      <c r="D581" s="235"/>
      <c r="E581" s="168">
        <v>82</v>
      </c>
      <c r="F581" s="338" t="str">
        <f>IF(E581&gt;100,"SKURRR~!!", IF(A581&gt;GI!$M$2," ", IF($D$541="-", " ", IF(ISBLANK(E581),"FALSE",""))))</f>
        <v/>
      </c>
      <c r="G581" s="339"/>
      <c r="H581"/>
      <c r="I581" s="154">
        <v>37</v>
      </c>
      <c r="J581" s="155" t="str">
        <f>GI!$H$38</f>
        <v xml:space="preserve">Yeabsira Rezene Gebrecherkos </v>
      </c>
      <c r="K581" s="235"/>
      <c r="L581" s="235"/>
      <c r="M581" s="168"/>
      <c r="N581" s="338" t="str">
        <f>IF(M581&gt;100,"SKURRR~!!", IF(I581&gt;GI!$M$2," ", IF($L$541="-", " ", IF(ISBLANK(M581),"FALSE",""))))</f>
        <v>FALSE</v>
      </c>
      <c r="O581" s="339"/>
      <c r="P581"/>
      <c r="Q581"/>
      <c r="R581" s="131">
        <f t="shared" si="166"/>
        <v>82</v>
      </c>
      <c r="S581" s="125">
        <f t="shared" si="167"/>
        <v>0</v>
      </c>
      <c r="T581" s="126">
        <f t="shared" si="165"/>
        <v>41</v>
      </c>
      <c r="U581"/>
      <c r="V581"/>
      <c r="W581"/>
      <c r="X581" s="172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 s="174"/>
      <c r="AM581" s="174"/>
      <c r="AN581" s="174"/>
      <c r="AO581" s="174"/>
      <c r="AP581" s="174"/>
      <c r="AQ581" s="174"/>
      <c r="AR581" s="174"/>
      <c r="AS581" s="174"/>
      <c r="AT581" s="174"/>
      <c r="AU581" s="174"/>
      <c r="AV581" s="174"/>
      <c r="AW581" s="174"/>
      <c r="AX581" s="174"/>
      <c r="AY581" s="174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</row>
    <row r="582" spans="1:152" s="13" customFormat="1" ht="38.25" customHeight="1">
      <c r="A582" s="156">
        <v>38</v>
      </c>
      <c r="B582" s="157" t="str">
        <f>GI!$H$39</f>
        <v xml:space="preserve">Yohannes Gebregergis Weldegebriel </v>
      </c>
      <c r="C582" s="235"/>
      <c r="D582" s="235"/>
      <c r="E582" s="168">
        <v>75</v>
      </c>
      <c r="F582" s="338" t="str">
        <f>IF(E582&gt;100,"SKURRR~!!", IF(A582&gt;GI!$M$2," ", IF($D$541="-", " ", IF(ISBLANK(E582),"FALSE",""))))</f>
        <v/>
      </c>
      <c r="G582" s="339"/>
      <c r="H582"/>
      <c r="I582" s="156">
        <v>38</v>
      </c>
      <c r="J582" s="157" t="str">
        <f>GI!$H$39</f>
        <v xml:space="preserve">Yohannes Gebregergis Weldegebriel </v>
      </c>
      <c r="K582" s="235"/>
      <c r="L582" s="235"/>
      <c r="M582" s="168"/>
      <c r="N582" s="338" t="str">
        <f>IF(M582&gt;100,"SKURRR~!!", IF(I582&gt;GI!$M$2," ", IF($L$541="-", " ", IF(ISBLANK(M582),"FALSE",""))))</f>
        <v>FALSE</v>
      </c>
      <c r="O582" s="339"/>
      <c r="P582"/>
      <c r="Q582"/>
      <c r="R582" s="131">
        <f t="shared" si="166"/>
        <v>75</v>
      </c>
      <c r="S582" s="125">
        <f t="shared" si="167"/>
        <v>0</v>
      </c>
      <c r="T582" s="126">
        <f t="shared" si="165"/>
        <v>37.5</v>
      </c>
      <c r="U582"/>
      <c r="V582"/>
      <c r="W582"/>
      <c r="X582" s="17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 s="174"/>
      <c r="AM582" s="174"/>
      <c r="AN582" s="174"/>
      <c r="AO582" s="174"/>
      <c r="AP582" s="174"/>
      <c r="AQ582" s="174"/>
      <c r="AR582" s="174"/>
      <c r="AS582" s="174"/>
      <c r="AT582" s="174"/>
      <c r="AU582" s="174"/>
      <c r="AV582" s="174"/>
      <c r="AW582" s="174"/>
      <c r="AX582" s="174"/>
      <c r="AY582" s="174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</row>
    <row r="583" spans="1:152" s="13" customFormat="1" ht="38.25" customHeight="1">
      <c r="A583" s="154">
        <v>39</v>
      </c>
      <c r="B583" s="155" t="str">
        <f>GI!$H$40</f>
        <v xml:space="preserve">Yohanns Gebremedhin Aregawi </v>
      </c>
      <c r="C583" s="235"/>
      <c r="D583" s="235"/>
      <c r="E583" s="168">
        <v>88</v>
      </c>
      <c r="F583" s="338" t="str">
        <f>IF(E583&gt;100,"SKURRR~!!", IF(A583&gt;GI!$M$2," ", IF($D$541="-", " ", IF(ISBLANK(E583),"FALSE",""))))</f>
        <v/>
      </c>
      <c r="G583" s="339"/>
      <c r="H583"/>
      <c r="I583" s="154">
        <v>39</v>
      </c>
      <c r="J583" s="155" t="str">
        <f>GI!$H$40</f>
        <v xml:space="preserve">Yohanns Gebremedhin Aregawi </v>
      </c>
      <c r="K583" s="235"/>
      <c r="L583" s="235"/>
      <c r="M583" s="168"/>
      <c r="N583" s="338" t="str">
        <f>IF(M583&gt;100,"SKURRR~!!", IF(I583&gt;GI!$M$2," ", IF($L$541="-", " ", IF(ISBLANK(M583),"FALSE",""))))</f>
        <v>FALSE</v>
      </c>
      <c r="O583" s="339"/>
      <c r="P583"/>
      <c r="Q583"/>
      <c r="R583" s="131">
        <f t="shared" si="166"/>
        <v>88</v>
      </c>
      <c r="S583" s="125">
        <f t="shared" si="167"/>
        <v>0</v>
      </c>
      <c r="T583" s="126">
        <f t="shared" si="165"/>
        <v>44</v>
      </c>
      <c r="U583"/>
      <c r="V583"/>
      <c r="W583"/>
      <c r="X583" s="172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 s="174"/>
      <c r="AM583" s="174"/>
      <c r="AN583" s="174"/>
      <c r="AO583" s="174"/>
      <c r="AP583" s="174"/>
      <c r="AQ583" s="174"/>
      <c r="AR583" s="174"/>
      <c r="AS583" s="174"/>
      <c r="AT583" s="174"/>
      <c r="AU583" s="174"/>
      <c r="AV583" s="174"/>
      <c r="AW583" s="174"/>
      <c r="AX583" s="174"/>
      <c r="AY583" s="174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</row>
    <row r="584" spans="1:152" s="13" customFormat="1" ht="38.25" customHeight="1">
      <c r="A584" s="156">
        <v>40</v>
      </c>
      <c r="B584" s="157" t="str">
        <f>GI!$H$41</f>
        <v xml:space="preserve">Yonatan Mulu Araya </v>
      </c>
      <c r="C584" s="235"/>
      <c r="D584" s="235"/>
      <c r="E584" s="168">
        <v>88</v>
      </c>
      <c r="F584" s="338" t="str">
        <f>IF(E584&gt;100,"SKURRR~!!", IF(A584&gt;GI!$M$2," ", IF($D$541="-", " ", IF(ISBLANK(E584),"FALSE",""))))</f>
        <v/>
      </c>
      <c r="G584" s="339"/>
      <c r="H584"/>
      <c r="I584" s="156">
        <v>40</v>
      </c>
      <c r="J584" s="157" t="str">
        <f>GI!$H$41</f>
        <v xml:space="preserve">Yonatan Mulu Araya </v>
      </c>
      <c r="K584" s="235"/>
      <c r="L584" s="235"/>
      <c r="M584" s="168"/>
      <c r="N584" s="338" t="str">
        <f>IF(M584&gt;100,"SKURRR~!!", IF(I584&gt;GI!$M$2," ", IF($L$541="-", " ", IF(ISBLANK(M584),"FALSE",""))))</f>
        <v>FALSE</v>
      </c>
      <c r="O584" s="339"/>
      <c r="P584"/>
      <c r="Q584"/>
      <c r="R584" s="131">
        <f t="shared" si="166"/>
        <v>88</v>
      </c>
      <c r="S584" s="125">
        <f t="shared" si="167"/>
        <v>0</v>
      </c>
      <c r="T584" s="126">
        <f t="shared" si="165"/>
        <v>44</v>
      </c>
      <c r="U584"/>
      <c r="V584"/>
      <c r="W584"/>
      <c r="X584" s="172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 s="174"/>
      <c r="AM584" s="174"/>
      <c r="AN584" s="174"/>
      <c r="AO584" s="174"/>
      <c r="AP584" s="174"/>
      <c r="AQ584" s="174"/>
      <c r="AR584" s="174"/>
      <c r="AS584" s="174"/>
      <c r="AT584" s="174"/>
      <c r="AU584" s="174"/>
      <c r="AV584" s="174"/>
      <c r="AW584" s="174"/>
      <c r="AX584" s="174"/>
      <c r="AY584" s="17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</row>
    <row r="585" spans="1:152" s="13" customFormat="1" ht="38.25" customHeight="1">
      <c r="A585" s="154">
        <v>41</v>
      </c>
      <c r="B585" s="155" t="str">
        <f>GI!$H$42</f>
        <v xml:space="preserve">Yordanos Weldeslassie Kidane </v>
      </c>
      <c r="C585" s="235"/>
      <c r="D585" s="235"/>
      <c r="E585" s="168">
        <v>83</v>
      </c>
      <c r="F585" s="338" t="str">
        <f>IF(E585&gt;100,"SKURRR~!!", IF(A585&gt;GI!$M$2," ", IF($D$541="-", " ", IF(ISBLANK(E585),"FALSE",""))))</f>
        <v/>
      </c>
      <c r="G585" s="339"/>
      <c r="H585"/>
      <c r="I585" s="154">
        <v>41</v>
      </c>
      <c r="J585" s="155" t="str">
        <f>GI!$H$42</f>
        <v xml:space="preserve">Yordanos Weldeslassie Kidane </v>
      </c>
      <c r="K585" s="235"/>
      <c r="L585" s="235"/>
      <c r="M585" s="168"/>
      <c r="N585" s="338" t="str">
        <f>IF(M585&gt;100,"SKURRR~!!", IF(I585&gt;GI!$M$2," ", IF($L$541="-", " ", IF(ISBLANK(M585),"FALSE",""))))</f>
        <v>FALSE</v>
      </c>
      <c r="O585" s="339"/>
      <c r="P585"/>
      <c r="Q585"/>
      <c r="R585" s="131">
        <f t="shared" si="166"/>
        <v>83</v>
      </c>
      <c r="S585" s="125">
        <f t="shared" si="167"/>
        <v>0</v>
      </c>
      <c r="T585" s="126">
        <f t="shared" si="165"/>
        <v>41.5</v>
      </c>
      <c r="U585"/>
      <c r="V585"/>
      <c r="W585"/>
      <c r="X585" s="172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 s="174"/>
      <c r="AM585" s="174"/>
      <c r="AN585" s="174"/>
      <c r="AO585" s="174"/>
      <c r="AP585" s="174"/>
      <c r="AQ585" s="174"/>
      <c r="AR585" s="174"/>
      <c r="AS585" s="174"/>
      <c r="AT585" s="174"/>
      <c r="AU585" s="174"/>
      <c r="AV585" s="174"/>
      <c r="AW585" s="174"/>
      <c r="AX585" s="174"/>
      <c r="AY585" s="174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</row>
    <row r="586" spans="1:152" s="13" customFormat="1" ht="38.25" customHeight="1">
      <c r="A586" s="156">
        <v>42</v>
      </c>
      <c r="B586" s="157" t="str">
        <f>GI!$H$43</f>
        <v xml:space="preserve">Yosef Mesfin Hailemicheal </v>
      </c>
      <c r="C586" s="235"/>
      <c r="D586" s="235"/>
      <c r="E586" s="168">
        <v>82</v>
      </c>
      <c r="F586" s="338" t="str">
        <f>IF(E586&gt;100,"SKURRR~!!", IF(A586&gt;GI!$M$2," ", IF($D$541="-", " ", IF(ISBLANK(E586),"FALSE",""))))</f>
        <v/>
      </c>
      <c r="G586" s="339"/>
      <c r="H586"/>
      <c r="I586" s="156">
        <v>42</v>
      </c>
      <c r="J586" s="157" t="str">
        <f>GI!$H$43</f>
        <v xml:space="preserve">Yosef Mesfin Hailemicheal </v>
      </c>
      <c r="K586" s="235"/>
      <c r="L586" s="235"/>
      <c r="M586" s="168"/>
      <c r="N586" s="338" t="str">
        <f>IF(M586&gt;100,"SKURRR~!!", IF(I586&gt;GI!$M$2," ", IF($L$541="-", " ", IF(ISBLANK(M586),"FALSE",""))))</f>
        <v>FALSE</v>
      </c>
      <c r="O586" s="339"/>
      <c r="P586"/>
      <c r="Q586"/>
      <c r="R586" s="131">
        <f t="shared" si="166"/>
        <v>82</v>
      </c>
      <c r="S586" s="125">
        <f t="shared" si="167"/>
        <v>0</v>
      </c>
      <c r="T586" s="126">
        <f t="shared" si="165"/>
        <v>41</v>
      </c>
      <c r="U586"/>
      <c r="V586"/>
      <c r="W586"/>
      <c r="X586" s="172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 s="174"/>
      <c r="AM586" s="174"/>
      <c r="AN586" s="174"/>
      <c r="AO586" s="174"/>
      <c r="AP586" s="174"/>
      <c r="AQ586" s="174"/>
      <c r="AR586" s="174"/>
      <c r="AS586" s="174"/>
      <c r="AT586" s="174"/>
      <c r="AU586" s="174"/>
      <c r="AV586" s="174"/>
      <c r="AW586" s="174"/>
      <c r="AX586" s="174"/>
      <c r="AY586" s="174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</row>
    <row r="587" spans="1:152" s="13" customFormat="1" ht="38.25" customHeight="1">
      <c r="A587" s="154">
        <v>43</v>
      </c>
      <c r="B587" s="155" t="str">
        <f>GI!$H$44</f>
        <v xml:space="preserve">Yudana Dawit Tsegay </v>
      </c>
      <c r="C587" s="235"/>
      <c r="D587" s="235"/>
      <c r="E587" s="169">
        <v>87</v>
      </c>
      <c r="F587" s="338" t="str">
        <f>IF(E587&gt;100,"SKURRR~!!", IF(A587&gt;GI!$M$2," ", IF($D$541="-", " ", IF(ISBLANK(E587),"FALSE",""))))</f>
        <v/>
      </c>
      <c r="G587" s="339"/>
      <c r="H587"/>
      <c r="I587" s="154">
        <v>43</v>
      </c>
      <c r="J587" s="155" t="str">
        <f>GI!$H$44</f>
        <v xml:space="preserve">Yudana Dawit Tsegay </v>
      </c>
      <c r="K587" s="235"/>
      <c r="L587" s="235"/>
      <c r="M587" s="169"/>
      <c r="N587" s="338" t="str">
        <f>IF(M587&gt;100,"SKURRR~!!", IF(I587&gt;GI!$M$2," ", IF($L$541="-", " ", IF(ISBLANK(M587),"FALSE",""))))</f>
        <v>FALSE</v>
      </c>
      <c r="O587" s="339"/>
      <c r="P587"/>
      <c r="Q587"/>
      <c r="R587" s="131">
        <f t="shared" si="166"/>
        <v>87</v>
      </c>
      <c r="S587" s="125">
        <f t="shared" si="167"/>
        <v>0</v>
      </c>
      <c r="T587" s="126">
        <f t="shared" si="165"/>
        <v>43.5</v>
      </c>
      <c r="U587"/>
      <c r="V587"/>
      <c r="W587"/>
      <c r="X587" s="172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 s="174"/>
      <c r="AM587" s="174"/>
      <c r="AN587" s="174"/>
      <c r="AO587" s="174"/>
      <c r="AP587" s="174"/>
      <c r="AQ587" s="174"/>
      <c r="AR587" s="174"/>
      <c r="AS587" s="174"/>
      <c r="AT587" s="174"/>
      <c r="AU587" s="174"/>
      <c r="AV587" s="174"/>
      <c r="AW587" s="174"/>
      <c r="AX587" s="174"/>
      <c r="AY587" s="174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</row>
    <row r="588" spans="1:152" s="13" customFormat="1" ht="38.25" customHeight="1">
      <c r="A588" s="156">
        <v>44</v>
      </c>
      <c r="B588" s="157">
        <f>GI!$H$45</f>
        <v>0</v>
      </c>
      <c r="C588" s="235"/>
      <c r="D588" s="235"/>
      <c r="E588" s="170"/>
      <c r="F588" s="338" t="str">
        <f>IF(E588&gt;100,"SKURRR~!!", IF(A588&gt;GI!$M$2," ", IF($D$541="-", " ", IF(ISBLANK(E588),"FALSE",""))))</f>
        <v xml:space="preserve"> </v>
      </c>
      <c r="G588" s="339"/>
      <c r="H588"/>
      <c r="I588" s="156">
        <v>44</v>
      </c>
      <c r="J588" s="157">
        <f>GI!$H$45</f>
        <v>0</v>
      </c>
      <c r="K588" s="235"/>
      <c r="L588" s="235"/>
      <c r="M588" s="170"/>
      <c r="N588" s="338" t="str">
        <f>IF(M588&gt;100,"SKURRR~!!", IF(I588&gt;GI!$M$2," ", IF($L$541="-", " ", IF(ISBLANK(M588),"FALSE",""))))</f>
        <v xml:space="preserve"> </v>
      </c>
      <c r="O588" s="339"/>
      <c r="P588"/>
      <c r="Q588"/>
      <c r="R588" s="131">
        <f t="shared" si="166"/>
        <v>0</v>
      </c>
      <c r="S588" s="125">
        <f t="shared" si="167"/>
        <v>0</v>
      </c>
      <c r="T588" s="126">
        <f t="shared" si="165"/>
        <v>0</v>
      </c>
      <c r="U588"/>
      <c r="V588"/>
      <c r="W588"/>
      <c r="X588" s="172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 s="174"/>
      <c r="AM588" s="174"/>
      <c r="AN588" s="174"/>
      <c r="AO588" s="174"/>
      <c r="AP588" s="174"/>
      <c r="AQ588" s="174"/>
      <c r="AR588" s="174"/>
      <c r="AS588" s="174"/>
      <c r="AT588" s="174"/>
      <c r="AU588" s="174"/>
      <c r="AV588" s="174"/>
      <c r="AW588" s="174"/>
      <c r="AX588" s="174"/>
      <c r="AY588" s="174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</row>
    <row r="589" spans="1:152" s="13" customFormat="1" ht="38.25" customHeight="1">
      <c r="A589" s="154">
        <v>45</v>
      </c>
      <c r="B589" s="155">
        <f>GI!$H$46</f>
        <v>0</v>
      </c>
      <c r="C589" s="235"/>
      <c r="D589" s="235"/>
      <c r="E589" s="170"/>
      <c r="F589" s="338" t="str">
        <f>IF(E589&gt;100,"SKURRR~!!", IF(A589&gt;GI!$M$2," ", IF($D$541="-", " ", IF(ISBLANK(E589),"FALSE",""))))</f>
        <v xml:space="preserve"> </v>
      </c>
      <c r="G589" s="339"/>
      <c r="H589"/>
      <c r="I589" s="154">
        <v>45</v>
      </c>
      <c r="J589" s="155">
        <f>GI!$H$46</f>
        <v>0</v>
      </c>
      <c r="K589" s="235"/>
      <c r="L589" s="235"/>
      <c r="M589" s="170"/>
      <c r="N589" s="338" t="str">
        <f>IF(M589&gt;100,"SKURRR~!!", IF(I589&gt;GI!$M$2," ", IF($L$541="-", " ", IF(ISBLANK(M589),"FALSE",""))))</f>
        <v xml:space="preserve"> </v>
      </c>
      <c r="O589" s="339"/>
      <c r="P589"/>
      <c r="Q589"/>
      <c r="R589" s="131">
        <f t="shared" si="166"/>
        <v>0</v>
      </c>
      <c r="S589" s="125">
        <f t="shared" si="167"/>
        <v>0</v>
      </c>
      <c r="T589" s="126">
        <f t="shared" si="165"/>
        <v>0</v>
      </c>
      <c r="U589"/>
      <c r="V589"/>
      <c r="W589"/>
      <c r="X589" s="172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 s="174"/>
      <c r="AM589" s="174"/>
      <c r="AN589" s="174"/>
      <c r="AO589" s="174"/>
      <c r="AP589" s="174"/>
      <c r="AQ589" s="174"/>
      <c r="AR589" s="174"/>
      <c r="AS589" s="174"/>
      <c r="AT589" s="174"/>
      <c r="AU589" s="174"/>
      <c r="AV589" s="174"/>
      <c r="AW589" s="174"/>
      <c r="AX589" s="174"/>
      <c r="AY589" s="174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</row>
    <row r="590" spans="1:152" s="11" customFormat="1" ht="38.25" customHeight="1">
      <c r="A590" s="156">
        <v>46</v>
      </c>
      <c r="B590" s="157">
        <f>GI!$H$47</f>
        <v>0</v>
      </c>
      <c r="C590" s="235"/>
      <c r="D590" s="235"/>
      <c r="E590" s="168"/>
      <c r="F590" s="338" t="str">
        <f>IF(E590&gt;100,"SKURRR~!!", IF(A590&gt;GI!$M$2," ", IF($D$541="-", " ", IF(ISBLANK(E590),"FALSE",""))))</f>
        <v xml:space="preserve"> </v>
      </c>
      <c r="G590" s="339"/>
      <c r="H590"/>
      <c r="I590" s="156">
        <v>46</v>
      </c>
      <c r="J590" s="157">
        <f>GI!$H$47</f>
        <v>0</v>
      </c>
      <c r="K590" s="235"/>
      <c r="L590" s="235"/>
      <c r="M590" s="168"/>
      <c r="N590" s="338" t="str">
        <f>IF(M590&gt;100,"SKURRR~!!", IF(I590&gt;GI!$M$2," ", IF($L$541="-", " ", IF(ISBLANK(M590),"FALSE",""))))</f>
        <v xml:space="preserve"> </v>
      </c>
      <c r="O590" s="339"/>
      <c r="P590"/>
      <c r="Q590"/>
      <c r="R590" s="131">
        <f t="shared" si="166"/>
        <v>0</v>
      </c>
      <c r="S590" s="125">
        <f t="shared" si="167"/>
        <v>0</v>
      </c>
      <c r="T590" s="126">
        <f t="shared" si="165"/>
        <v>0</v>
      </c>
      <c r="U590"/>
      <c r="V590"/>
      <c r="W590"/>
      <c r="X590" s="172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 s="174"/>
      <c r="AM590" s="174"/>
      <c r="AN590" s="174"/>
      <c r="AO590" s="174"/>
      <c r="AP590" s="174"/>
      <c r="AQ590" s="174"/>
      <c r="AR590" s="174"/>
      <c r="AS590" s="174"/>
      <c r="AT590" s="174"/>
      <c r="AU590" s="174"/>
      <c r="AV590" s="174"/>
      <c r="AW590" s="174"/>
      <c r="AX590" s="174"/>
      <c r="AY590" s="174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</row>
    <row r="591" spans="1:152" s="11" customFormat="1" ht="38.25" customHeight="1">
      <c r="A591" s="154">
        <v>47</v>
      </c>
      <c r="B591" s="155">
        <f>GI!$H$48</f>
        <v>0</v>
      </c>
      <c r="C591" s="235"/>
      <c r="D591" s="235"/>
      <c r="E591" s="168"/>
      <c r="F591" s="338" t="str">
        <f>IF(E591&gt;100,"SKURRR~!!", IF(A591&gt;GI!$M$2," ", IF($D$541="-", " ", IF(ISBLANK(E591),"FALSE",""))))</f>
        <v xml:space="preserve"> </v>
      </c>
      <c r="G591" s="339"/>
      <c r="H591"/>
      <c r="I591" s="154">
        <v>47</v>
      </c>
      <c r="J591" s="155">
        <f>GI!$H$48</f>
        <v>0</v>
      </c>
      <c r="K591" s="235"/>
      <c r="L591" s="235"/>
      <c r="M591" s="168"/>
      <c r="N591" s="338" t="str">
        <f>IF(M591&gt;100,"SKURRR~!!", IF(I591&gt;GI!$M$2," ", IF($L$541="-", " ", IF(ISBLANK(M591),"FALSE",""))))</f>
        <v xml:space="preserve"> </v>
      </c>
      <c r="O591" s="339"/>
      <c r="P591"/>
      <c r="Q591"/>
      <c r="R591" s="131">
        <f t="shared" si="166"/>
        <v>0</v>
      </c>
      <c r="S591" s="125">
        <f t="shared" si="167"/>
        <v>0</v>
      </c>
      <c r="T591" s="126">
        <f t="shared" si="165"/>
        <v>0</v>
      </c>
      <c r="U591"/>
      <c r="V591"/>
      <c r="W591"/>
      <c r="X591" s="172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 s="174"/>
      <c r="AM591" s="174"/>
      <c r="AN591" s="174"/>
      <c r="AO591" s="174"/>
      <c r="AP591" s="174"/>
      <c r="AQ591" s="174"/>
      <c r="AR591" s="174"/>
      <c r="AS591" s="174"/>
      <c r="AT591" s="174"/>
      <c r="AU591" s="174"/>
      <c r="AV591" s="174"/>
      <c r="AW591" s="174"/>
      <c r="AX591" s="174"/>
      <c r="AY591" s="174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</row>
    <row r="592" spans="1:152" s="11" customFormat="1" ht="38.25" customHeight="1">
      <c r="A592" s="156">
        <v>48</v>
      </c>
      <c r="B592" s="157">
        <f>GI!$H$49</f>
        <v>0</v>
      </c>
      <c r="C592" s="235"/>
      <c r="D592" s="235"/>
      <c r="E592" s="168"/>
      <c r="F592" s="338" t="str">
        <f>IF(E592&gt;100,"SKURRR~!!", IF(A592&gt;GI!$M$2," ", IF($D$541="-", " ", IF(ISBLANK(E592),"FALSE",""))))</f>
        <v xml:space="preserve"> </v>
      </c>
      <c r="G592" s="339"/>
      <c r="H592"/>
      <c r="I592" s="156">
        <v>48</v>
      </c>
      <c r="J592" s="157">
        <f>GI!$H$49</f>
        <v>0</v>
      </c>
      <c r="K592" s="235"/>
      <c r="L592" s="235"/>
      <c r="M592" s="168"/>
      <c r="N592" s="338" t="str">
        <f>IF(M592&gt;100,"SKURRR~!!", IF(I592&gt;GI!$M$2," ", IF($L$541="-", " ", IF(ISBLANK(M592),"FALSE",""))))</f>
        <v xml:space="preserve"> </v>
      </c>
      <c r="O592" s="339"/>
      <c r="P592"/>
      <c r="Q592"/>
      <c r="R592" s="131">
        <f t="shared" si="166"/>
        <v>0</v>
      </c>
      <c r="S592" s="125">
        <f t="shared" si="167"/>
        <v>0</v>
      </c>
      <c r="T592" s="126">
        <f t="shared" si="165"/>
        <v>0</v>
      </c>
      <c r="U592"/>
      <c r="V592"/>
      <c r="W592"/>
      <c r="X592" s="17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 s="174"/>
      <c r="AM592" s="174"/>
      <c r="AN592" s="174"/>
      <c r="AO592" s="174"/>
      <c r="AP592" s="174"/>
      <c r="AQ592" s="174"/>
      <c r="AR592" s="174"/>
      <c r="AS592" s="174"/>
      <c r="AT592" s="174"/>
      <c r="AU592" s="174"/>
      <c r="AV592" s="174"/>
      <c r="AW592" s="174"/>
      <c r="AX592" s="174"/>
      <c r="AY592" s="174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</row>
    <row r="593" spans="1:152" s="11" customFormat="1" ht="38.25" customHeight="1">
      <c r="A593" s="154">
        <v>49</v>
      </c>
      <c r="B593" s="155">
        <f>GI!$H$50</f>
        <v>0</v>
      </c>
      <c r="C593" s="235"/>
      <c r="D593" s="235"/>
      <c r="E593" s="168"/>
      <c r="F593" s="338" t="str">
        <f>IF(E593&gt;100,"SKURRR~!!", IF(A593&gt;GI!$M$2," ", IF($D$541="-", " ", IF(ISBLANK(E593),"FALSE",""))))</f>
        <v xml:space="preserve"> </v>
      </c>
      <c r="G593" s="339"/>
      <c r="H593"/>
      <c r="I593" s="154">
        <v>49</v>
      </c>
      <c r="J593" s="155">
        <f>GI!$H$50</f>
        <v>0</v>
      </c>
      <c r="K593" s="235"/>
      <c r="L593" s="235"/>
      <c r="M593" s="168"/>
      <c r="N593" s="338" t="str">
        <f>IF(M593&gt;100,"SKURRR~!!", IF(I593&gt;GI!$M$2," ", IF($L$541="-", " ", IF(ISBLANK(M593),"FALSE",""))))</f>
        <v xml:space="preserve"> </v>
      </c>
      <c r="O593" s="339"/>
      <c r="P593"/>
      <c r="Q593"/>
      <c r="R593" s="131">
        <f t="shared" si="166"/>
        <v>0</v>
      </c>
      <c r="S593" s="125">
        <f t="shared" si="167"/>
        <v>0</v>
      </c>
      <c r="T593" s="126">
        <f t="shared" si="165"/>
        <v>0</v>
      </c>
      <c r="U593"/>
      <c r="V593"/>
      <c r="W593"/>
      <c r="X593" s="172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 s="174"/>
      <c r="AM593" s="174"/>
      <c r="AN593" s="174"/>
      <c r="AO593" s="174"/>
      <c r="AP593" s="174"/>
      <c r="AQ593" s="174"/>
      <c r="AR593" s="174"/>
      <c r="AS593" s="174"/>
      <c r="AT593" s="174"/>
      <c r="AU593" s="174"/>
      <c r="AV593" s="174"/>
      <c r="AW593" s="174"/>
      <c r="AX593" s="174"/>
      <c r="AY593" s="174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</row>
    <row r="594" spans="1:152" s="11" customFormat="1" ht="38.25" customHeight="1">
      <c r="A594" s="156">
        <v>50</v>
      </c>
      <c r="B594" s="157">
        <f>GI!$H$51</f>
        <v>0</v>
      </c>
      <c r="C594" s="235"/>
      <c r="D594" s="235"/>
      <c r="E594" s="168"/>
      <c r="F594" s="338" t="str">
        <f>IF(E594&gt;100,"SKURRR~!!", IF(A594&gt;GI!$M$2," ", IF($D$541="-", " ", IF(ISBLANK(E594),"FALSE",""))))</f>
        <v xml:space="preserve"> </v>
      </c>
      <c r="G594" s="339"/>
      <c r="H594"/>
      <c r="I594" s="156">
        <v>50</v>
      </c>
      <c r="J594" s="157">
        <f>GI!$H$51</f>
        <v>0</v>
      </c>
      <c r="K594" s="235"/>
      <c r="L594" s="235"/>
      <c r="M594" s="168"/>
      <c r="N594" s="338" t="str">
        <f>IF(M594&gt;100,"SKURRR~!!", IF(I594&gt;GI!$M$2," ", IF($L$541="-", " ", IF(ISBLANK(M594),"FALSE",""))))</f>
        <v xml:space="preserve"> </v>
      </c>
      <c r="O594" s="339"/>
      <c r="P594"/>
      <c r="Q594"/>
      <c r="R594" s="131">
        <f t="shared" si="166"/>
        <v>0</v>
      </c>
      <c r="S594" s="125">
        <f t="shared" si="167"/>
        <v>0</v>
      </c>
      <c r="T594" s="126">
        <f t="shared" si="165"/>
        <v>0</v>
      </c>
      <c r="U594"/>
      <c r="V594"/>
      <c r="W594"/>
      <c r="X594" s="172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 s="174"/>
      <c r="AM594" s="174"/>
      <c r="AN594" s="174"/>
      <c r="AO594" s="174"/>
      <c r="AP594" s="174"/>
      <c r="AQ594" s="174"/>
      <c r="AR594" s="174"/>
      <c r="AS594" s="174"/>
      <c r="AT594" s="174"/>
      <c r="AU594" s="174"/>
      <c r="AV594" s="174"/>
      <c r="AW594" s="174"/>
      <c r="AX594" s="174"/>
      <c r="AY594" s="17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</row>
    <row r="595" spans="1:152" s="11" customFormat="1" ht="38.25" customHeight="1">
      <c r="A595" s="156">
        <v>51</v>
      </c>
      <c r="B595" s="157">
        <f>GI!$H$52</f>
        <v>0</v>
      </c>
      <c r="C595" s="235"/>
      <c r="D595" s="235"/>
      <c r="E595" s="168"/>
      <c r="F595" s="338" t="str">
        <f>IF(E595&gt;100,"SKURRR~!!", IF(A595&gt;GI!$M$2," ", IF($D$541="-", " ", IF(ISBLANK(E595),"FALSE",""))))</f>
        <v xml:space="preserve"> </v>
      </c>
      <c r="G595" s="339"/>
      <c r="H595"/>
      <c r="I595" s="156">
        <v>51</v>
      </c>
      <c r="J595" s="157">
        <f>GI!$H$52</f>
        <v>0</v>
      </c>
      <c r="K595" s="235"/>
      <c r="L595" s="235"/>
      <c r="M595" s="168"/>
      <c r="N595" s="338" t="str">
        <f>IF(M595&gt;100,"SKURRR~!!", IF(I595&gt;GI!$M$2," ", IF($L$541="-", " ", IF(ISBLANK(M595),"FALSE",""))))</f>
        <v xml:space="preserve"> </v>
      </c>
      <c r="O595" s="339"/>
      <c r="P595"/>
      <c r="Q595"/>
      <c r="R595" s="131">
        <f t="shared" si="166"/>
        <v>0</v>
      </c>
      <c r="S595" s="125">
        <f t="shared" si="167"/>
        <v>0</v>
      </c>
      <c r="T595" s="126">
        <f t="shared" ref="T595:T599" si="168">AVERAGE(R595:S595)</f>
        <v>0</v>
      </c>
      <c r="U595"/>
      <c r="V595"/>
      <c r="W595"/>
      <c r="X595" s="172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 s="174"/>
      <c r="AM595" s="174"/>
      <c r="AN595" s="174"/>
      <c r="AO595" s="174"/>
      <c r="AP595" s="174"/>
      <c r="AQ595" s="174"/>
      <c r="AR595" s="174"/>
      <c r="AS595" s="174"/>
      <c r="AT595" s="174"/>
      <c r="AU595" s="174"/>
      <c r="AV595" s="174"/>
      <c r="AW595" s="174"/>
      <c r="AX595" s="174"/>
      <c r="AY595" s="174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</row>
    <row r="596" spans="1:152" s="11" customFormat="1" ht="38.25" customHeight="1">
      <c r="A596" s="156">
        <v>52</v>
      </c>
      <c r="B596" s="157">
        <f>GI!$H$53</f>
        <v>0</v>
      </c>
      <c r="C596" s="235"/>
      <c r="D596" s="235"/>
      <c r="E596" s="168"/>
      <c r="F596" s="338" t="str">
        <f>IF(E596&gt;100,"SKURRR~!!", IF(A596&gt;GI!$M$2," ", IF($D$541="-", " ", IF(ISBLANK(E596),"FALSE",""))))</f>
        <v xml:space="preserve"> </v>
      </c>
      <c r="G596" s="339"/>
      <c r="H596"/>
      <c r="I596" s="156">
        <v>52</v>
      </c>
      <c r="J596" s="157">
        <f>GI!$H$53</f>
        <v>0</v>
      </c>
      <c r="K596" s="235"/>
      <c r="L596" s="235"/>
      <c r="M596" s="168"/>
      <c r="N596" s="338" t="str">
        <f>IF(M596&gt;100,"SKURRR~!!", IF(I596&gt;GI!$M$2," ", IF($L$541="-", " ", IF(ISBLANK(M596),"FALSE",""))))</f>
        <v xml:space="preserve"> </v>
      </c>
      <c r="O596" s="339"/>
      <c r="P596"/>
      <c r="Q596"/>
      <c r="R596" s="131">
        <f t="shared" si="166"/>
        <v>0</v>
      </c>
      <c r="S596" s="125">
        <f t="shared" si="167"/>
        <v>0</v>
      </c>
      <c r="T596" s="126">
        <f t="shared" si="168"/>
        <v>0</v>
      </c>
      <c r="U596"/>
      <c r="V596"/>
      <c r="W596"/>
      <c r="X596" s="172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 s="174"/>
      <c r="AM596" s="174"/>
      <c r="AN596" s="174"/>
      <c r="AO596" s="174"/>
      <c r="AP596" s="174"/>
      <c r="AQ596" s="174"/>
      <c r="AR596" s="174"/>
      <c r="AS596" s="174"/>
      <c r="AT596" s="174"/>
      <c r="AU596" s="174"/>
      <c r="AV596" s="174"/>
      <c r="AW596" s="174"/>
      <c r="AX596" s="174"/>
      <c r="AY596" s="174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</row>
    <row r="597" spans="1:152" s="11" customFormat="1" ht="38.25" customHeight="1">
      <c r="A597" s="156">
        <v>53</v>
      </c>
      <c r="B597" s="157">
        <f>GI!$H$54</f>
        <v>0</v>
      </c>
      <c r="C597" s="235"/>
      <c r="D597" s="235"/>
      <c r="E597" s="168"/>
      <c r="F597" s="338" t="str">
        <f>IF(E597&gt;100,"SKURRR~!!", IF(A597&gt;GI!$M$2," ", IF($D$541="-", " ", IF(ISBLANK(E597),"FALSE",""))))</f>
        <v xml:space="preserve"> </v>
      </c>
      <c r="G597" s="339"/>
      <c r="H597"/>
      <c r="I597" s="156">
        <v>53</v>
      </c>
      <c r="J597" s="157">
        <f>GI!$H$54</f>
        <v>0</v>
      </c>
      <c r="K597" s="235"/>
      <c r="L597" s="235"/>
      <c r="M597" s="168"/>
      <c r="N597" s="338" t="str">
        <f>IF(M597&gt;100,"SKURRR~!!", IF(I597&gt;GI!$M$2," ", IF($L$541="-", " ", IF(ISBLANK(M597),"FALSE",""))))</f>
        <v xml:space="preserve"> </v>
      </c>
      <c r="O597" s="339"/>
      <c r="P597"/>
      <c r="Q597"/>
      <c r="R597" s="131">
        <f t="shared" si="166"/>
        <v>0</v>
      </c>
      <c r="S597" s="125">
        <f t="shared" si="167"/>
        <v>0</v>
      </c>
      <c r="T597" s="126">
        <f t="shared" si="168"/>
        <v>0</v>
      </c>
      <c r="U597"/>
      <c r="V597"/>
      <c r="W597"/>
      <c r="X597" s="172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 s="174"/>
      <c r="AM597" s="174"/>
      <c r="AN597" s="174"/>
      <c r="AO597" s="174"/>
      <c r="AP597" s="174"/>
      <c r="AQ597" s="174"/>
      <c r="AR597" s="174"/>
      <c r="AS597" s="174"/>
      <c r="AT597" s="174"/>
      <c r="AU597" s="174"/>
      <c r="AV597" s="174"/>
      <c r="AW597" s="174"/>
      <c r="AX597" s="174"/>
      <c r="AY597" s="174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</row>
    <row r="598" spans="1:152" s="11" customFormat="1" ht="38.25" customHeight="1">
      <c r="A598" s="156">
        <v>54</v>
      </c>
      <c r="B598" s="157">
        <f>GI!$H$55</f>
        <v>0</v>
      </c>
      <c r="C598" s="235"/>
      <c r="D598" s="235"/>
      <c r="E598" s="168"/>
      <c r="F598" s="338" t="str">
        <f>IF(E598&gt;100,"SKURRR~!!", IF(A598&gt;GI!$M$2," ", IF($D$541="-", " ", IF(ISBLANK(E598),"FALSE",""))))</f>
        <v xml:space="preserve"> </v>
      </c>
      <c r="G598" s="339"/>
      <c r="H598"/>
      <c r="I598" s="156">
        <v>54</v>
      </c>
      <c r="J598" s="157">
        <f>GI!$H$55</f>
        <v>0</v>
      </c>
      <c r="K598" s="235"/>
      <c r="L598" s="235"/>
      <c r="M598" s="168"/>
      <c r="N598" s="338" t="str">
        <f>IF(M598&gt;100,"SKURRR~!!", IF(I598&gt;GI!$M$2," ", IF($L$541="-", " ", IF(ISBLANK(M598),"FALSE",""))))</f>
        <v xml:space="preserve"> </v>
      </c>
      <c r="O598" s="339"/>
      <c r="P598"/>
      <c r="Q598"/>
      <c r="R598" s="131">
        <f t="shared" si="166"/>
        <v>0</v>
      </c>
      <c r="S598" s="125">
        <f t="shared" si="167"/>
        <v>0</v>
      </c>
      <c r="T598" s="126">
        <f t="shared" si="168"/>
        <v>0</v>
      </c>
      <c r="U598"/>
      <c r="V598"/>
      <c r="W598"/>
      <c r="X598" s="172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 s="174"/>
      <c r="AM598" s="174"/>
      <c r="AN598" s="174"/>
      <c r="AO598" s="174"/>
      <c r="AP598" s="174"/>
      <c r="AQ598" s="174"/>
      <c r="AR598" s="174"/>
      <c r="AS598" s="174"/>
      <c r="AT598" s="174"/>
      <c r="AU598" s="174"/>
      <c r="AV598" s="174"/>
      <c r="AW598" s="174"/>
      <c r="AX598" s="174"/>
      <c r="AY598" s="174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</row>
    <row r="599" spans="1:152" s="11" customFormat="1" ht="38.25" customHeight="1">
      <c r="A599" s="156">
        <v>55</v>
      </c>
      <c r="B599" s="157">
        <f>GI!$H$56</f>
        <v>0</v>
      </c>
      <c r="C599" s="235"/>
      <c r="D599" s="235"/>
      <c r="E599" s="168"/>
      <c r="F599" s="338" t="str">
        <f>IF(E599&gt;100,"SKURRR~!!", IF(A599&gt;GI!$M$2," ", IF($D$541="-", " ", IF(ISBLANK(E599),"FALSE",""))))</f>
        <v xml:space="preserve"> </v>
      </c>
      <c r="G599" s="339"/>
      <c r="H599"/>
      <c r="I599" s="156">
        <v>55</v>
      </c>
      <c r="J599" s="157">
        <f>GI!$H$56</f>
        <v>0</v>
      </c>
      <c r="K599" s="235"/>
      <c r="L599" s="235"/>
      <c r="M599" s="168"/>
      <c r="N599" s="338" t="str">
        <f>IF(M599&gt;100,"SKURRR~!!", IF(I599&gt;GI!$M$2," ", IF($L$541="-", " ", IF(ISBLANK(M599),"FALSE",""))))</f>
        <v xml:space="preserve"> </v>
      </c>
      <c r="O599" s="339"/>
      <c r="P599"/>
      <c r="Q599"/>
      <c r="R599" s="131">
        <f t="shared" si="166"/>
        <v>0</v>
      </c>
      <c r="S599" s="125">
        <f t="shared" si="167"/>
        <v>0</v>
      </c>
      <c r="T599" s="126">
        <f t="shared" si="168"/>
        <v>0</v>
      </c>
      <c r="U599"/>
      <c r="V599"/>
      <c r="W599"/>
      <c r="X599" s="172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 s="174"/>
      <c r="AM599" s="174"/>
      <c r="AN599" s="174"/>
      <c r="AO599" s="174"/>
      <c r="AP599" s="174"/>
      <c r="AQ599" s="174"/>
      <c r="AR599" s="174"/>
      <c r="AS599" s="174"/>
      <c r="AT599" s="174"/>
      <c r="AU599" s="174"/>
      <c r="AV599" s="174"/>
      <c r="AW599" s="174"/>
      <c r="AX599" s="174"/>
      <c r="AY599" s="174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</row>
    <row r="600" spans="1:152" s="11" customFormat="1" ht="45.75" customHeight="1">
      <c r="A600" s="343" t="s">
        <v>137</v>
      </c>
      <c r="B600" s="343"/>
      <c r="C600" s="343"/>
      <c r="D600" s="347" t="str">
        <f>GI!$C$15</f>
        <v xml:space="preserve">Hagos Redae </v>
      </c>
      <c r="E600" s="347"/>
      <c r="F600"/>
      <c r="G600"/>
      <c r="H600"/>
      <c r="I600" s="343" t="s">
        <v>137</v>
      </c>
      <c r="J600" s="343"/>
      <c r="K600" s="343"/>
      <c r="L600" s="347" t="str">
        <f>GI!$C$15</f>
        <v xml:space="preserve">Hagos Redae </v>
      </c>
      <c r="M600" s="347"/>
      <c r="N600"/>
      <c r="O600"/>
      <c r="P600"/>
      <c r="Q600"/>
      <c r="R600" s="130"/>
      <c r="S600"/>
      <c r="T600"/>
      <c r="U600"/>
      <c r="V600"/>
      <c r="W600"/>
      <c r="X600" s="172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 s="174"/>
      <c r="AM600" s="174"/>
      <c r="AN600" s="174"/>
      <c r="AO600" s="174"/>
      <c r="AP600" s="174"/>
      <c r="AQ600" s="174"/>
      <c r="AR600" s="174"/>
      <c r="AS600" s="174"/>
      <c r="AT600" s="174"/>
      <c r="AU600" s="174"/>
      <c r="AV600" s="174"/>
      <c r="AW600" s="174"/>
      <c r="AX600" s="174"/>
      <c r="AY600" s="174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</row>
    <row r="601" spans="1:152" s="11" customFormat="1" ht="38.25" customHeight="1">
      <c r="A601" s="343" t="str">
        <f>GI!$D$23 &amp;":"</f>
        <v>Academic Director's Name:</v>
      </c>
      <c r="B601" s="343"/>
      <c r="C601" s="343"/>
      <c r="D601" s="344" t="str">
        <f>GI!$D$25</f>
        <v>Mr. Brhane Yohanes</v>
      </c>
      <c r="E601" s="344"/>
      <c r="F601"/>
      <c r="G601"/>
      <c r="H601"/>
      <c r="I601" s="343" t="str">
        <f>GI!$D$23 &amp;":"</f>
        <v>Academic Director's Name:</v>
      </c>
      <c r="J601" s="343"/>
      <c r="K601" s="343"/>
      <c r="L601" s="344" t="str">
        <f>GI!$D$25</f>
        <v>Mr. Brhane Yohanes</v>
      </c>
      <c r="M601" s="344"/>
      <c r="N601"/>
      <c r="O601"/>
      <c r="P601"/>
      <c r="Q601"/>
      <c r="R601" s="130"/>
      <c r="S601"/>
      <c r="T601"/>
      <c r="U601"/>
      <c r="V601"/>
      <c r="W601"/>
      <c r="X601" s="172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 s="174"/>
      <c r="AM601" s="174"/>
      <c r="AN601" s="174"/>
      <c r="AO601" s="174"/>
      <c r="AP601" s="174"/>
      <c r="AQ601" s="174"/>
      <c r="AR601" s="174"/>
      <c r="AS601" s="174"/>
      <c r="AT601" s="174"/>
      <c r="AU601" s="174"/>
      <c r="AV601" s="174"/>
      <c r="AW601" s="174"/>
      <c r="AX601" s="174"/>
      <c r="AY601" s="174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</row>
    <row r="602" spans="1:152" s="11" customFormat="1" ht="38.25" customHeight="1">
      <c r="A602" s="130"/>
      <c r="B602" s="130"/>
      <c r="C602" s="130"/>
      <c r="D602" s="130"/>
      <c r="E602" s="130"/>
      <c r="F602"/>
      <c r="G602"/>
      <c r="H602"/>
      <c r="I602" s="130"/>
      <c r="J602" s="130"/>
      <c r="K602" s="130"/>
      <c r="L602" s="130"/>
      <c r="M602" s="130"/>
      <c r="N602"/>
      <c r="O602"/>
      <c r="P602"/>
      <c r="Q602"/>
      <c r="R602" s="130"/>
      <c r="S602"/>
      <c r="T602"/>
      <c r="U602"/>
      <c r="V602"/>
      <c r="W602"/>
      <c r="X602" s="17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 s="174"/>
      <c r="AM602" s="174"/>
      <c r="AN602" s="174"/>
      <c r="AO602" s="174"/>
      <c r="AP602" s="174"/>
      <c r="AQ602" s="174"/>
      <c r="AR602" s="174"/>
      <c r="AS602" s="174"/>
      <c r="AT602" s="174"/>
      <c r="AU602" s="174"/>
      <c r="AV602" s="174"/>
      <c r="AW602" s="174"/>
      <c r="AX602" s="174"/>
      <c r="AY602" s="174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</row>
    <row r="603" spans="1:152" s="11" customFormat="1" ht="38.25" customHeight="1">
      <c r="A603" s="348" t="str">
        <f>GI!$D$1</f>
        <v>SHEBA ACADEMY</v>
      </c>
      <c r="B603" s="349"/>
      <c r="C603" s="349"/>
      <c r="D603" s="349"/>
      <c r="E603" s="350"/>
      <c r="F603"/>
      <c r="G603"/>
      <c r="H603"/>
      <c r="I603" s="348" t="str">
        <f>GI!$D$1</f>
        <v>SHEBA ACADEMY</v>
      </c>
      <c r="J603" s="349"/>
      <c r="K603" s="349"/>
      <c r="L603" s="349"/>
      <c r="M603" s="350"/>
      <c r="N603"/>
      <c r="O603"/>
      <c r="P603"/>
      <c r="Q603"/>
      <c r="R603" s="130"/>
      <c r="S603"/>
      <c r="T603"/>
      <c r="U603"/>
      <c r="V603"/>
      <c r="W603"/>
      <c r="X603" s="172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 s="174"/>
      <c r="AM603" s="174"/>
      <c r="AN603" s="174"/>
      <c r="AO603" s="174"/>
      <c r="AP603" s="174"/>
      <c r="AQ603" s="174"/>
      <c r="AR603" s="174"/>
      <c r="AS603" s="174"/>
      <c r="AT603" s="174"/>
      <c r="AU603" s="174"/>
      <c r="AV603" s="174"/>
      <c r="AW603" s="174"/>
      <c r="AX603" s="174"/>
      <c r="AY603" s="174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</row>
    <row r="604" spans="1:152" s="11" customFormat="1" ht="38.25" customHeight="1">
      <c r="A604" s="351"/>
      <c r="B604" s="352"/>
      <c r="C604" s="352"/>
      <c r="D604" s="352"/>
      <c r="E604" s="353"/>
      <c r="F604"/>
      <c r="G604"/>
      <c r="H604"/>
      <c r="I604" s="351"/>
      <c r="J604" s="352"/>
      <c r="K604" s="352"/>
      <c r="L604" s="352"/>
      <c r="M604" s="353"/>
      <c r="N604"/>
      <c r="O604"/>
      <c r="P604"/>
      <c r="Q604"/>
      <c r="R604" s="130"/>
      <c r="S604"/>
      <c r="T604"/>
      <c r="U604"/>
      <c r="V604"/>
      <c r="W604"/>
      <c r="X604" s="172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 s="174"/>
      <c r="AM604" s="174"/>
      <c r="AN604" s="174"/>
      <c r="AO604" s="174"/>
      <c r="AP604" s="174"/>
      <c r="AQ604" s="174"/>
      <c r="AR604" s="174"/>
      <c r="AS604" s="174"/>
      <c r="AT604" s="174"/>
      <c r="AU604" s="174"/>
      <c r="AV604" s="174"/>
      <c r="AW604" s="174"/>
      <c r="AX604" s="174"/>
      <c r="AY604" s="17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</row>
    <row r="605" spans="1:152" s="11" customFormat="1" ht="38.25" customHeight="1">
      <c r="A605" s="354" t="str">
        <f>$A$3</f>
        <v>3rd Cycle &amp; General Secondary School</v>
      </c>
      <c r="B605" s="355"/>
      <c r="C605" s="355"/>
      <c r="D605" s="355"/>
      <c r="E605" s="356"/>
      <c r="F605"/>
      <c r="G605"/>
      <c r="H605"/>
      <c r="I605" s="354" t="str">
        <f>$A$3</f>
        <v>3rd Cycle &amp; General Secondary School</v>
      </c>
      <c r="J605" s="355"/>
      <c r="K605" s="355"/>
      <c r="L605" s="355"/>
      <c r="M605" s="356"/>
      <c r="N605"/>
      <c r="O605"/>
      <c r="P605"/>
      <c r="Q605"/>
      <c r="R605" s="130"/>
      <c r="S605"/>
      <c r="T605"/>
      <c r="U605"/>
      <c r="V605"/>
      <c r="W605"/>
      <c r="X605" s="172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 s="174"/>
      <c r="AM605" s="174"/>
      <c r="AN605" s="174"/>
      <c r="AO605" s="174"/>
      <c r="AP605" s="174"/>
      <c r="AQ605" s="174"/>
      <c r="AR605" s="174"/>
      <c r="AS605" s="174"/>
      <c r="AT605" s="174"/>
      <c r="AU605" s="174"/>
      <c r="AV605" s="174"/>
      <c r="AW605" s="174"/>
      <c r="AX605" s="174"/>
      <c r="AY605" s="174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</row>
    <row r="606" spans="1:152" s="12" customFormat="1" ht="38.25" customHeight="1">
      <c r="A606" s="357" t="str">
        <f>$A$4</f>
        <v>Mark Transfer Sheet</v>
      </c>
      <c r="B606" s="358"/>
      <c r="C606" s="358"/>
      <c r="D606" s="358"/>
      <c r="E606" s="359"/>
      <c r="F606"/>
      <c r="G606"/>
      <c r="H606"/>
      <c r="I606" s="357" t="str">
        <f>$A$4</f>
        <v>Mark Transfer Sheet</v>
      </c>
      <c r="J606" s="358"/>
      <c r="K606" s="358"/>
      <c r="L606" s="358"/>
      <c r="M606" s="359"/>
      <c r="N606"/>
      <c r="O606"/>
      <c r="P606"/>
      <c r="Q606"/>
      <c r="R606" s="130"/>
      <c r="S606"/>
      <c r="T606"/>
      <c r="U606"/>
      <c r="V606"/>
      <c r="W606"/>
      <c r="X606" s="172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 s="174"/>
      <c r="AM606" s="174"/>
      <c r="AN606" s="174"/>
      <c r="AO606" s="174"/>
      <c r="AP606" s="174"/>
      <c r="AQ606" s="174"/>
      <c r="AR606" s="174"/>
      <c r="AS606" s="174"/>
      <c r="AT606" s="174"/>
      <c r="AU606" s="174"/>
      <c r="AV606" s="174"/>
      <c r="AW606" s="174"/>
      <c r="AX606" s="174"/>
      <c r="AY606" s="174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</row>
    <row r="607" spans="1:152" s="12" customFormat="1" ht="38.25" customHeight="1">
      <c r="A607" s="360">
        <v>10</v>
      </c>
      <c r="B607" s="147"/>
      <c r="C607" s="148" t="s">
        <v>71</v>
      </c>
      <c r="D607" s="362" t="str">
        <f>GI!$A$3&amp;" "&amp;GI!$C$3</f>
        <v>11 D</v>
      </c>
      <c r="E607" s="363"/>
      <c r="F607" s="340" t="s">
        <v>114</v>
      </c>
      <c r="G607" s="341" t="s">
        <v>115</v>
      </c>
      <c r="H607"/>
      <c r="I607" s="360">
        <v>10</v>
      </c>
      <c r="J607" s="147"/>
      <c r="K607" s="148" t="s">
        <v>71</v>
      </c>
      <c r="L607" s="362" t="str">
        <f>GI!$A$3&amp;" "&amp;GI!$C$3</f>
        <v>11 D</v>
      </c>
      <c r="M607" s="363"/>
      <c r="N607" s="340" t="s">
        <v>114</v>
      </c>
      <c r="O607" s="341" t="s">
        <v>115</v>
      </c>
      <c r="P607"/>
      <c r="Q607"/>
      <c r="R607" s="130"/>
      <c r="S607"/>
      <c r="T607"/>
      <c r="U607"/>
      <c r="V607"/>
      <c r="W607"/>
      <c r="X607" s="172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 s="174"/>
      <c r="AM607" s="174"/>
      <c r="AN607" s="174"/>
      <c r="AO607" s="174"/>
      <c r="AP607" s="174"/>
      <c r="AQ607" s="174"/>
      <c r="AR607" s="174"/>
      <c r="AS607" s="174"/>
      <c r="AT607" s="174"/>
      <c r="AU607" s="174"/>
      <c r="AV607" s="174"/>
      <c r="AW607" s="174"/>
      <c r="AX607" s="174"/>
      <c r="AY607" s="174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</row>
    <row r="608" spans="1:152" s="12" customFormat="1" ht="38.25" customHeight="1">
      <c r="A608" s="361"/>
      <c r="B608" s="147"/>
      <c r="C608" s="149" t="s">
        <v>113</v>
      </c>
      <c r="D608" s="364" t="str">
        <f>UPPER(GI!$B$16)</f>
        <v>-</v>
      </c>
      <c r="E608" s="365"/>
      <c r="F608" s="340"/>
      <c r="G608" s="341"/>
      <c r="H608"/>
      <c r="I608" s="361"/>
      <c r="J608" s="147"/>
      <c r="K608" s="149" t="s">
        <v>113</v>
      </c>
      <c r="L608" s="364" t="str">
        <f>UPPER(GI!$B$16)</f>
        <v>-</v>
      </c>
      <c r="M608" s="365"/>
      <c r="N608" s="340"/>
      <c r="O608" s="341"/>
      <c r="P608"/>
      <c r="Q608"/>
      <c r="R608" s="130"/>
      <c r="S608"/>
      <c r="T608"/>
      <c r="U608"/>
      <c r="V608"/>
      <c r="W608"/>
      <c r="X608" s="172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 s="174"/>
      <c r="AM608" s="174"/>
      <c r="AN608" s="174"/>
      <c r="AO608" s="174"/>
      <c r="AP608" s="174"/>
      <c r="AQ608" s="174"/>
      <c r="AR608" s="174"/>
      <c r="AS608" s="174"/>
      <c r="AT608" s="174"/>
      <c r="AU608" s="174"/>
      <c r="AV608" s="174"/>
      <c r="AW608" s="174"/>
      <c r="AX608" s="174"/>
      <c r="AY608" s="174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</row>
    <row r="609" spans="1:152" s="12" customFormat="1" ht="38.25" customHeight="1">
      <c r="A609" s="130"/>
      <c r="B609" s="150" t="str">
        <f>GI!$A$34&amp; ":"</f>
        <v>Academic Year:</v>
      </c>
      <c r="C609" s="151" t="str">
        <f>GI!$C$34</f>
        <v>2025/26 G.C</v>
      </c>
      <c r="D609" s="366" t="s">
        <v>178</v>
      </c>
      <c r="E609" s="367"/>
      <c r="F609" s="340"/>
      <c r="G609" s="341"/>
      <c r="H609"/>
      <c r="I609" s="130"/>
      <c r="J609" s="150" t="str">
        <f>GI!$A$34&amp; ":"</f>
        <v>Academic Year:</v>
      </c>
      <c r="K609" s="151" t="str">
        <f>GI!$C$34</f>
        <v>2025/26 G.C</v>
      </c>
      <c r="L609" s="366" t="s">
        <v>179</v>
      </c>
      <c r="M609" s="367"/>
      <c r="N609" s="340"/>
      <c r="O609" s="341"/>
      <c r="P609"/>
      <c r="Q609"/>
      <c r="R609" s="130"/>
      <c r="S609"/>
      <c r="T609"/>
      <c r="U609"/>
      <c r="V609"/>
      <c r="W609"/>
      <c r="X609" s="172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 s="174"/>
      <c r="AM609" s="174"/>
      <c r="AN609" s="174"/>
      <c r="AO609" s="174"/>
      <c r="AP609" s="174"/>
      <c r="AQ609" s="174"/>
      <c r="AR609" s="174"/>
      <c r="AS609" s="174"/>
      <c r="AT609" s="174"/>
      <c r="AU609" s="174"/>
      <c r="AV609" s="174"/>
      <c r="AW609" s="174"/>
      <c r="AX609" s="174"/>
      <c r="AY609" s="174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</row>
    <row r="610" spans="1:152" s="12" customFormat="1" ht="38.25" customHeight="1">
      <c r="A610" s="368" t="s">
        <v>69</v>
      </c>
      <c r="B610" s="368" t="str">
        <f>GI!$H$1</f>
        <v>Students' Names</v>
      </c>
      <c r="C610" s="370" t="s">
        <v>70</v>
      </c>
      <c r="D610" s="371"/>
      <c r="E610" s="372"/>
      <c r="F610"/>
      <c r="G610"/>
      <c r="H610"/>
      <c r="I610" s="368" t="s">
        <v>69</v>
      </c>
      <c r="J610" s="368" t="str">
        <f>GI!$H$1</f>
        <v>Students' Names</v>
      </c>
      <c r="K610" s="370" t="s">
        <v>70</v>
      </c>
      <c r="L610" s="371"/>
      <c r="M610" s="372"/>
      <c r="N610"/>
      <c r="O610"/>
      <c r="P610"/>
      <c r="Q610"/>
      <c r="R610" s="130"/>
      <c r="S610"/>
      <c r="T610"/>
      <c r="U610"/>
      <c r="V610"/>
      <c r="W610"/>
      <c r="X610" s="172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 s="174"/>
      <c r="AM610" s="174"/>
      <c r="AN610" s="174"/>
      <c r="AO610" s="174"/>
      <c r="AP610" s="174"/>
      <c r="AQ610" s="174"/>
      <c r="AR610" s="174"/>
      <c r="AS610" s="174"/>
      <c r="AT610" s="174"/>
      <c r="AU610" s="174"/>
      <c r="AV610" s="174"/>
      <c r="AW610" s="174"/>
      <c r="AX610" s="174"/>
      <c r="AY610" s="174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</row>
    <row r="611" spans="1:152" s="12" customFormat="1" ht="38.25" customHeight="1">
      <c r="A611" s="369"/>
      <c r="B611" s="369"/>
      <c r="C611" s="152">
        <v>0.4</v>
      </c>
      <c r="D611" s="152">
        <v>0.6</v>
      </c>
      <c r="E611" s="153">
        <f>SUM(C611:D611)</f>
        <v>1</v>
      </c>
      <c r="F611"/>
      <c r="G611"/>
      <c r="H611"/>
      <c r="I611" s="369"/>
      <c r="J611" s="369"/>
      <c r="K611" s="152">
        <v>0.4</v>
      </c>
      <c r="L611" s="152">
        <v>0.6</v>
      </c>
      <c r="M611" s="153">
        <f>SUM(K611:L611)</f>
        <v>1</v>
      </c>
      <c r="N611"/>
      <c r="O611"/>
      <c r="P611"/>
      <c r="Q611"/>
      <c r="R611" s="122" t="str">
        <f>$D$7</f>
        <v>1st SEMESTER</v>
      </c>
      <c r="S611" s="123" t="str">
        <f>$L$7</f>
        <v>2nd SEMESTER</v>
      </c>
      <c r="T611" s="124" t="s">
        <v>117</v>
      </c>
      <c r="U611"/>
      <c r="V611"/>
      <c r="W611"/>
      <c r="X611" s="172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 s="174"/>
      <c r="AM611" s="174"/>
      <c r="AN611" s="174"/>
      <c r="AO611" s="174"/>
      <c r="AP611" s="174"/>
      <c r="AQ611" s="174"/>
      <c r="AR611" s="174"/>
      <c r="AS611" s="174"/>
      <c r="AT611" s="174"/>
      <c r="AU611" s="174"/>
      <c r="AV611" s="174"/>
      <c r="AW611" s="174"/>
      <c r="AX611" s="174"/>
      <c r="AY611" s="174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</row>
    <row r="612" spans="1:152" s="12" customFormat="1" ht="38.25" customHeight="1">
      <c r="A612" s="154">
        <v>1</v>
      </c>
      <c r="B612" s="155" t="str">
        <f>GI!$H$2</f>
        <v xml:space="preserve">Amanuel Hagos Tesfay </v>
      </c>
      <c r="C612" s="235"/>
      <c r="D612" s="235"/>
      <c r="E612" s="168"/>
      <c r="F612" s="338" t="str">
        <f>IF(E612&gt;100,"SKURRR~!!", IF(A612&gt;GI!$M$2," ", IF($D$608="-", " ", IF(ISBLANK(E612),"FALSE",""))))</f>
        <v xml:space="preserve"> </v>
      </c>
      <c r="G612" s="339"/>
      <c r="H612"/>
      <c r="I612" s="154">
        <v>1</v>
      </c>
      <c r="J612" s="155" t="str">
        <f>GI!$H$2</f>
        <v xml:space="preserve">Amanuel Hagos Tesfay </v>
      </c>
      <c r="K612" s="235"/>
      <c r="L612" s="235"/>
      <c r="M612" s="168"/>
      <c r="N612" s="338" t="str">
        <f>IF(M612&gt;100,"SKURRR~!!", IF(I612&gt;GI!$M$2," ", IF($L$608="-", " ", IF(ISBLANK(M612),"FALSE",""))))</f>
        <v xml:space="preserve"> </v>
      </c>
      <c r="O612" s="339"/>
      <c r="P612"/>
      <c r="Q612"/>
      <c r="R612" s="131">
        <f t="shared" ref="R612:R643" si="169">E612</f>
        <v>0</v>
      </c>
      <c r="S612" s="125">
        <f t="shared" ref="S612:S643" si="170">M612</f>
        <v>0</v>
      </c>
      <c r="T612" s="126">
        <f>AVERAGE(R612:S612)</f>
        <v>0</v>
      </c>
      <c r="U612"/>
      <c r="V612"/>
      <c r="W612"/>
      <c r="X612" s="17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 s="174"/>
      <c r="AM612" s="174"/>
      <c r="AN612" s="174"/>
      <c r="AO612" s="174"/>
      <c r="AP612" s="174"/>
      <c r="AQ612" s="174"/>
      <c r="AR612" s="174"/>
      <c r="AS612" s="174"/>
      <c r="AT612" s="174"/>
      <c r="AU612" s="174"/>
      <c r="AV612" s="174"/>
      <c r="AW612" s="174"/>
      <c r="AX612" s="174"/>
      <c r="AY612" s="174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</row>
    <row r="613" spans="1:152" s="12" customFormat="1" ht="38.25" customHeight="1">
      <c r="A613" s="156">
        <v>2</v>
      </c>
      <c r="B613" s="157" t="str">
        <f>GI!$H$3</f>
        <v xml:space="preserve">Beamlak Sultan Weldegebriel </v>
      </c>
      <c r="C613" s="235"/>
      <c r="D613" s="235"/>
      <c r="E613" s="168"/>
      <c r="F613" s="338" t="str">
        <f>IF(E613&gt;100,"SKURRR~!!", IF(A613&gt;GI!$M$2," ", IF($D$608="-", " ", IF(ISBLANK(E613),"FALSE",""))))</f>
        <v xml:space="preserve"> </v>
      </c>
      <c r="G613" s="339"/>
      <c r="H613"/>
      <c r="I613" s="156">
        <v>2</v>
      </c>
      <c r="J613" s="157" t="str">
        <f>GI!$H$3</f>
        <v xml:space="preserve">Beamlak Sultan Weldegebriel </v>
      </c>
      <c r="K613" s="235"/>
      <c r="L613" s="235"/>
      <c r="M613" s="168"/>
      <c r="N613" s="338" t="str">
        <f>IF(M613&gt;100,"SKURRR~!!", IF(I613&gt;GI!$M$2," ", IF($L$608="-", " ", IF(ISBLANK(M613),"FALSE",""))))</f>
        <v xml:space="preserve"> </v>
      </c>
      <c r="O613" s="339"/>
      <c r="P613"/>
      <c r="Q613"/>
      <c r="R613" s="131">
        <f t="shared" si="169"/>
        <v>0</v>
      </c>
      <c r="S613" s="125">
        <f t="shared" si="170"/>
        <v>0</v>
      </c>
      <c r="T613" s="126">
        <f t="shared" ref="T613:T661" si="171">AVERAGE(R613:S613)</f>
        <v>0</v>
      </c>
      <c r="U613"/>
      <c r="V613"/>
      <c r="W613"/>
      <c r="X613" s="172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 s="174"/>
      <c r="AM613" s="174"/>
      <c r="AN613" s="174"/>
      <c r="AO613" s="174"/>
      <c r="AP613" s="174"/>
      <c r="AQ613" s="174"/>
      <c r="AR613" s="174"/>
      <c r="AS613" s="174"/>
      <c r="AT613" s="174"/>
      <c r="AU613" s="174"/>
      <c r="AV613" s="174"/>
      <c r="AW613" s="174"/>
      <c r="AX613" s="174"/>
      <c r="AY613" s="174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</row>
    <row r="614" spans="1:152" s="12" customFormat="1" ht="38.25" customHeight="1">
      <c r="A614" s="154">
        <v>3</v>
      </c>
      <c r="B614" s="155" t="str">
        <f>GI!$H$4</f>
        <v xml:space="preserve">Betelihim Kalayu Mamo </v>
      </c>
      <c r="C614" s="235"/>
      <c r="D614" s="235"/>
      <c r="E614" s="168"/>
      <c r="F614" s="338" t="str">
        <f>IF(E614&gt;100,"SKURRR~!!", IF(A614&gt;GI!$M$2," ", IF($D$608="-", " ", IF(ISBLANK(E614),"FALSE",""))))</f>
        <v xml:space="preserve"> </v>
      </c>
      <c r="G614" s="339"/>
      <c r="H614"/>
      <c r="I614" s="154">
        <v>3</v>
      </c>
      <c r="J614" s="155" t="str">
        <f>GI!$H$4</f>
        <v xml:space="preserve">Betelihim Kalayu Mamo </v>
      </c>
      <c r="K614" s="235"/>
      <c r="L614" s="235"/>
      <c r="M614" s="168"/>
      <c r="N614" s="338" t="str">
        <f>IF(M614&gt;100,"SKURRR~!!", IF(I614&gt;GI!$M$2," ", IF($L$608="-", " ", IF(ISBLANK(M614),"FALSE",""))))</f>
        <v xml:space="preserve"> </v>
      </c>
      <c r="O614" s="339"/>
      <c r="P614"/>
      <c r="Q614"/>
      <c r="R614" s="131">
        <f t="shared" si="169"/>
        <v>0</v>
      </c>
      <c r="S614" s="125">
        <f t="shared" si="170"/>
        <v>0</v>
      </c>
      <c r="T614" s="126">
        <f t="shared" si="171"/>
        <v>0</v>
      </c>
      <c r="U614"/>
      <c r="V614"/>
      <c r="W614"/>
      <c r="X614" s="172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 s="174"/>
      <c r="AM614" s="174"/>
      <c r="AN614" s="174"/>
      <c r="AO614" s="174"/>
      <c r="AP614" s="174"/>
      <c r="AQ614" s="174"/>
      <c r="AR614" s="174"/>
      <c r="AS614" s="174"/>
      <c r="AT614" s="174"/>
      <c r="AU614" s="174"/>
      <c r="AV614" s="174"/>
      <c r="AW614" s="174"/>
      <c r="AX614" s="174"/>
      <c r="AY614" s="17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</row>
    <row r="615" spans="1:152" s="12" customFormat="1" ht="38.25" customHeight="1">
      <c r="A615" s="156">
        <v>4</v>
      </c>
      <c r="B615" s="157" t="str">
        <f>GI!$H$5</f>
        <v xml:space="preserve">Bethelhem Teklay Weldegerima </v>
      </c>
      <c r="C615" s="235"/>
      <c r="D615" s="235"/>
      <c r="E615" s="168"/>
      <c r="F615" s="338" t="str">
        <f>IF(E615&gt;100,"SKURRR~!!", IF(A615&gt;GI!$M$2," ", IF($D$608="-", " ", IF(ISBLANK(E615),"FALSE",""))))</f>
        <v xml:space="preserve"> </v>
      </c>
      <c r="G615" s="339"/>
      <c r="H615"/>
      <c r="I615" s="156">
        <v>4</v>
      </c>
      <c r="J615" s="157" t="str">
        <f>GI!$H$5</f>
        <v xml:space="preserve">Bethelhem Teklay Weldegerima </v>
      </c>
      <c r="K615" s="235"/>
      <c r="L615" s="235"/>
      <c r="M615" s="168"/>
      <c r="N615" s="338" t="str">
        <f>IF(M615&gt;100,"SKURRR~!!", IF(I615&gt;GI!$M$2," ", IF($L$608="-", " ", IF(ISBLANK(M615),"FALSE",""))))</f>
        <v xml:space="preserve"> </v>
      </c>
      <c r="O615" s="339"/>
      <c r="P615"/>
      <c r="Q615"/>
      <c r="R615" s="131">
        <f t="shared" si="169"/>
        <v>0</v>
      </c>
      <c r="S615" s="125">
        <f t="shared" si="170"/>
        <v>0</v>
      </c>
      <c r="T615" s="126">
        <f t="shared" si="171"/>
        <v>0</v>
      </c>
      <c r="U615"/>
      <c r="V615"/>
      <c r="W615"/>
      <c r="X615" s="172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 s="174"/>
      <c r="AM615" s="174"/>
      <c r="AN615" s="174"/>
      <c r="AO615" s="174"/>
      <c r="AP615" s="174"/>
      <c r="AQ615" s="174"/>
      <c r="AR615" s="174"/>
      <c r="AS615" s="174"/>
      <c r="AT615" s="174"/>
      <c r="AU615" s="174"/>
      <c r="AV615" s="174"/>
      <c r="AW615" s="174"/>
      <c r="AX615" s="174"/>
      <c r="AY615" s="174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</row>
    <row r="616" spans="1:152" s="12" customFormat="1" ht="38.25" customHeight="1">
      <c r="A616" s="154">
        <v>5</v>
      </c>
      <c r="B616" s="155" t="str">
        <f>GI!$H$6</f>
        <v xml:space="preserve">Bilen Mesfin Taye </v>
      </c>
      <c r="C616" s="235"/>
      <c r="D616" s="235"/>
      <c r="E616" s="168"/>
      <c r="F616" s="338" t="str">
        <f>IF(E616&gt;100,"SKURRR~!!", IF(A616&gt;GI!$M$2," ", IF($D$608="-", " ", IF(ISBLANK(E616),"FALSE",""))))</f>
        <v xml:space="preserve"> </v>
      </c>
      <c r="G616" s="339"/>
      <c r="H616"/>
      <c r="I616" s="154">
        <v>5</v>
      </c>
      <c r="J616" s="155" t="str">
        <f>GI!$H$6</f>
        <v xml:space="preserve">Bilen Mesfin Taye </v>
      </c>
      <c r="K616" s="235"/>
      <c r="L616" s="235"/>
      <c r="M616" s="168"/>
      <c r="N616" s="338" t="str">
        <f>IF(M616&gt;100,"SKURRR~!!", IF(I616&gt;GI!$M$2," ", IF($L$608="-", " ", IF(ISBLANK(M616),"FALSE",""))))</f>
        <v xml:space="preserve"> </v>
      </c>
      <c r="O616" s="339"/>
      <c r="P616"/>
      <c r="Q616"/>
      <c r="R616" s="131">
        <f t="shared" si="169"/>
        <v>0</v>
      </c>
      <c r="S616" s="125">
        <f t="shared" si="170"/>
        <v>0</v>
      </c>
      <c r="T616" s="126">
        <f t="shared" si="171"/>
        <v>0</v>
      </c>
      <c r="U616"/>
      <c r="V616"/>
      <c r="W616"/>
      <c r="X616" s="172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 s="174"/>
      <c r="AM616" s="174"/>
      <c r="AN616" s="174"/>
      <c r="AO616" s="174"/>
      <c r="AP616" s="174"/>
      <c r="AQ616" s="174"/>
      <c r="AR616" s="174"/>
      <c r="AS616" s="174"/>
      <c r="AT616" s="174"/>
      <c r="AU616" s="174"/>
      <c r="AV616" s="174"/>
      <c r="AW616" s="174"/>
      <c r="AX616" s="174"/>
      <c r="AY616" s="174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</row>
    <row r="617" spans="1:152" s="12" customFormat="1" ht="38.25" customHeight="1">
      <c r="A617" s="156">
        <v>6</v>
      </c>
      <c r="B617" s="157" t="str">
        <f>GI!$H$7</f>
        <v xml:space="preserve">Biruk Mulat Kiros </v>
      </c>
      <c r="C617" s="235"/>
      <c r="D617" s="235"/>
      <c r="E617" s="168"/>
      <c r="F617" s="338" t="str">
        <f>IF(E617&gt;100,"SKURRR~!!", IF(A617&gt;GI!$M$2," ", IF($D$608="-", " ", IF(ISBLANK(E617),"FALSE",""))))</f>
        <v xml:space="preserve"> </v>
      </c>
      <c r="G617" s="339"/>
      <c r="H617"/>
      <c r="I617" s="156">
        <v>6</v>
      </c>
      <c r="J617" s="157" t="str">
        <f>GI!$H$7</f>
        <v xml:space="preserve">Biruk Mulat Kiros </v>
      </c>
      <c r="K617" s="235"/>
      <c r="L617" s="235"/>
      <c r="M617" s="168"/>
      <c r="N617" s="338" t="str">
        <f>IF(M617&gt;100,"SKURRR~!!", IF(I617&gt;GI!$M$2," ", IF($L$608="-", " ", IF(ISBLANK(M617),"FALSE",""))))</f>
        <v xml:space="preserve"> </v>
      </c>
      <c r="O617" s="339"/>
      <c r="P617"/>
      <c r="Q617"/>
      <c r="R617" s="131">
        <f t="shared" si="169"/>
        <v>0</v>
      </c>
      <c r="S617" s="125">
        <f t="shared" si="170"/>
        <v>0</v>
      </c>
      <c r="T617" s="126">
        <f t="shared" si="171"/>
        <v>0</v>
      </c>
      <c r="U617"/>
      <c r="V617"/>
      <c r="W617"/>
      <c r="X617" s="172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 s="174"/>
      <c r="AM617" s="174"/>
      <c r="AN617" s="174"/>
      <c r="AO617" s="174"/>
      <c r="AP617" s="174"/>
      <c r="AQ617" s="174"/>
      <c r="AR617" s="174"/>
      <c r="AS617" s="174"/>
      <c r="AT617" s="174"/>
      <c r="AU617" s="174"/>
      <c r="AV617" s="174"/>
      <c r="AW617" s="174"/>
      <c r="AX617" s="174"/>
      <c r="AY617" s="174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</row>
    <row r="618" spans="1:152" s="12" customFormat="1" ht="38.25" customHeight="1">
      <c r="A618" s="154">
        <v>7</v>
      </c>
      <c r="B618" s="155" t="str">
        <f>GI!$H$8</f>
        <v xml:space="preserve">Bruk Gebreabyezgi Gebreselassie </v>
      </c>
      <c r="C618" s="235"/>
      <c r="D618" s="235"/>
      <c r="E618" s="168"/>
      <c r="F618" s="338" t="str">
        <f>IF(E618&gt;100,"SKURRR~!!", IF(A618&gt;GI!$M$2," ", IF($D$608="-", " ", IF(ISBLANK(E618),"FALSE",""))))</f>
        <v xml:space="preserve"> </v>
      </c>
      <c r="G618" s="339"/>
      <c r="H618"/>
      <c r="I618" s="154">
        <v>7</v>
      </c>
      <c r="J618" s="155" t="str">
        <f>GI!$H$8</f>
        <v xml:space="preserve">Bruk Gebreabyezgi Gebreselassie </v>
      </c>
      <c r="K618" s="235"/>
      <c r="L618" s="235"/>
      <c r="M618" s="168"/>
      <c r="N618" s="338" t="str">
        <f>IF(M618&gt;100,"SKURRR~!!", IF(I618&gt;GI!$M$2," ", IF($L$608="-", " ", IF(ISBLANK(M618),"FALSE",""))))</f>
        <v xml:space="preserve"> </v>
      </c>
      <c r="O618" s="339"/>
      <c r="P618"/>
      <c r="Q618"/>
      <c r="R618" s="131">
        <f t="shared" si="169"/>
        <v>0</v>
      </c>
      <c r="S618" s="125">
        <f t="shared" si="170"/>
        <v>0</v>
      </c>
      <c r="T618" s="126">
        <f t="shared" si="171"/>
        <v>0</v>
      </c>
      <c r="U618"/>
      <c r="V618"/>
      <c r="W618"/>
      <c r="X618" s="172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 s="174"/>
      <c r="AM618" s="174"/>
      <c r="AN618" s="174"/>
      <c r="AO618" s="174"/>
      <c r="AP618" s="174"/>
      <c r="AQ618" s="174"/>
      <c r="AR618" s="174"/>
      <c r="AS618" s="174"/>
      <c r="AT618" s="174"/>
      <c r="AU618" s="174"/>
      <c r="AV618" s="174"/>
      <c r="AW618" s="174"/>
      <c r="AX618" s="174"/>
      <c r="AY618" s="174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</row>
    <row r="619" spans="1:152" s="12" customFormat="1" ht="38.25" customHeight="1">
      <c r="A619" s="156">
        <v>8</v>
      </c>
      <c r="B619" s="157" t="str">
        <f>GI!$H$9</f>
        <v xml:space="preserve">Dagim Hagos Mehari </v>
      </c>
      <c r="C619" s="235"/>
      <c r="D619" s="235"/>
      <c r="E619" s="168"/>
      <c r="F619" s="338" t="str">
        <f>IF(E619&gt;100,"SKURRR~!!", IF(A619&gt;GI!$M$2," ", IF($D$608="-", " ", IF(ISBLANK(E619),"FALSE",""))))</f>
        <v xml:space="preserve"> </v>
      </c>
      <c r="G619" s="339"/>
      <c r="H619"/>
      <c r="I619" s="156">
        <v>8</v>
      </c>
      <c r="J619" s="157" t="str">
        <f>GI!$H$9</f>
        <v xml:space="preserve">Dagim Hagos Mehari </v>
      </c>
      <c r="K619" s="235"/>
      <c r="L619" s="235"/>
      <c r="M619" s="168"/>
      <c r="N619" s="338" t="str">
        <f>IF(M619&gt;100,"SKURRR~!!", IF(I619&gt;GI!$M$2," ", IF($L$608="-", " ", IF(ISBLANK(M619),"FALSE",""))))</f>
        <v xml:space="preserve"> </v>
      </c>
      <c r="O619" s="339"/>
      <c r="P619"/>
      <c r="Q619"/>
      <c r="R619" s="131">
        <f t="shared" si="169"/>
        <v>0</v>
      </c>
      <c r="S619" s="125">
        <f t="shared" si="170"/>
        <v>0</v>
      </c>
      <c r="T619" s="126">
        <f t="shared" si="171"/>
        <v>0</v>
      </c>
      <c r="U619"/>
      <c r="V619"/>
      <c r="W619"/>
      <c r="X619" s="172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 s="174"/>
      <c r="AM619" s="174"/>
      <c r="AN619" s="174"/>
      <c r="AO619" s="174"/>
      <c r="AP619" s="174"/>
      <c r="AQ619" s="174"/>
      <c r="AR619" s="174"/>
      <c r="AS619" s="174"/>
      <c r="AT619" s="174"/>
      <c r="AU619" s="174"/>
      <c r="AV619" s="174"/>
      <c r="AW619" s="174"/>
      <c r="AX619" s="174"/>
      <c r="AY619" s="174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</row>
    <row r="620" spans="1:152" s="12" customFormat="1" ht="38.25" customHeight="1">
      <c r="A620" s="154">
        <v>9</v>
      </c>
      <c r="B620" s="155" t="str">
        <f>GI!$H$10</f>
        <v xml:space="preserve">Danait Alem Haile </v>
      </c>
      <c r="C620" s="235"/>
      <c r="D620" s="235"/>
      <c r="E620" s="168"/>
      <c r="F620" s="338" t="str">
        <f>IF(E620&gt;100,"SKURRR~!!", IF(A620&gt;GI!$M$2," ", IF($D$608="-", " ", IF(ISBLANK(E620),"FALSE",""))))</f>
        <v xml:space="preserve"> </v>
      </c>
      <c r="G620" s="339"/>
      <c r="H620"/>
      <c r="I620" s="154">
        <v>9</v>
      </c>
      <c r="J620" s="155" t="str">
        <f>GI!$H$10</f>
        <v xml:space="preserve">Danait Alem Haile </v>
      </c>
      <c r="K620" s="235"/>
      <c r="L620" s="235"/>
      <c r="M620" s="168"/>
      <c r="N620" s="338" t="str">
        <f>IF(M620&gt;100,"SKURRR~!!", IF(I620&gt;GI!$M$2," ", IF($L$608="-", " ", IF(ISBLANK(M620),"FALSE",""))))</f>
        <v xml:space="preserve"> </v>
      </c>
      <c r="O620" s="339"/>
      <c r="P620"/>
      <c r="Q620"/>
      <c r="R620" s="131">
        <f t="shared" si="169"/>
        <v>0</v>
      </c>
      <c r="S620" s="125">
        <f t="shared" si="170"/>
        <v>0</v>
      </c>
      <c r="T620" s="126">
        <f t="shared" si="171"/>
        <v>0</v>
      </c>
      <c r="U620"/>
      <c r="V620"/>
      <c r="W620"/>
      <c r="X620" s="172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 s="174"/>
      <c r="AM620" s="174"/>
      <c r="AN620" s="174"/>
      <c r="AO620" s="174"/>
      <c r="AP620" s="174"/>
      <c r="AQ620" s="174"/>
      <c r="AR620" s="174"/>
      <c r="AS620" s="174"/>
      <c r="AT620" s="174"/>
      <c r="AU620" s="174"/>
      <c r="AV620" s="174"/>
      <c r="AW620" s="174"/>
      <c r="AX620" s="174"/>
      <c r="AY620" s="174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</row>
    <row r="621" spans="1:152" s="12" customFormat="1" ht="38.25" customHeight="1">
      <c r="A621" s="156">
        <v>10</v>
      </c>
      <c r="B621" s="157" t="str">
        <f>GI!$H$11</f>
        <v xml:space="preserve">Daniel Alem Beyene </v>
      </c>
      <c r="C621" s="235"/>
      <c r="D621" s="235"/>
      <c r="E621" s="168"/>
      <c r="F621" s="338" t="str">
        <f>IF(E621&gt;100,"SKURRR~!!", IF(A621&gt;GI!$M$2," ", IF($D$608="-", " ", IF(ISBLANK(E621),"FALSE",""))))</f>
        <v xml:space="preserve"> </v>
      </c>
      <c r="G621" s="339"/>
      <c r="H621"/>
      <c r="I621" s="156">
        <v>10</v>
      </c>
      <c r="J621" s="157" t="str">
        <f>GI!$H$11</f>
        <v xml:space="preserve">Daniel Alem Beyene </v>
      </c>
      <c r="K621" s="235"/>
      <c r="L621" s="235"/>
      <c r="M621" s="168"/>
      <c r="N621" s="338" t="str">
        <f>IF(M621&gt;100,"SKURRR~!!", IF(I621&gt;GI!$M$2," ", IF($L$608="-", " ", IF(ISBLANK(M621),"FALSE",""))))</f>
        <v xml:space="preserve"> </v>
      </c>
      <c r="O621" s="339"/>
      <c r="P621"/>
      <c r="Q621"/>
      <c r="R621" s="131">
        <f t="shared" si="169"/>
        <v>0</v>
      </c>
      <c r="S621" s="125">
        <f t="shared" si="170"/>
        <v>0</v>
      </c>
      <c r="T621" s="126">
        <f t="shared" si="171"/>
        <v>0</v>
      </c>
      <c r="U621"/>
      <c r="V621"/>
      <c r="W621"/>
      <c r="X621" s="172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 s="174"/>
      <c r="AM621" s="174"/>
      <c r="AN621" s="174"/>
      <c r="AO621" s="174"/>
      <c r="AP621" s="174"/>
      <c r="AQ621" s="174"/>
      <c r="AR621" s="174"/>
      <c r="AS621" s="174"/>
      <c r="AT621" s="174"/>
      <c r="AU621" s="174"/>
      <c r="AV621" s="174"/>
      <c r="AW621" s="174"/>
      <c r="AX621" s="174"/>
      <c r="AY621" s="174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</row>
    <row r="622" spans="1:152" s="12" customFormat="1" ht="38.25" customHeight="1">
      <c r="A622" s="154">
        <v>11</v>
      </c>
      <c r="B622" s="155" t="str">
        <f>GI!$H$12</f>
        <v xml:space="preserve">Dawit Gebegziabher Teklay </v>
      </c>
      <c r="C622" s="235"/>
      <c r="D622" s="235"/>
      <c r="E622" s="168"/>
      <c r="F622" s="338" t="str">
        <f>IF(E622&gt;100,"SKURRR~!!", IF(A622&gt;GI!$M$2," ", IF($D$608="-", " ", IF(ISBLANK(E622),"FALSE",""))))</f>
        <v xml:space="preserve"> </v>
      </c>
      <c r="G622" s="339"/>
      <c r="H622"/>
      <c r="I622" s="154">
        <v>11</v>
      </c>
      <c r="J622" s="155" t="str">
        <f>GI!$H$12</f>
        <v xml:space="preserve">Dawit Gebegziabher Teklay </v>
      </c>
      <c r="K622" s="235"/>
      <c r="L622" s="235"/>
      <c r="M622" s="168"/>
      <c r="N622" s="338" t="str">
        <f>IF(M622&gt;100,"SKURRR~!!", IF(I622&gt;GI!$M$2," ", IF($L$608="-", " ", IF(ISBLANK(M622),"FALSE",""))))</f>
        <v xml:space="preserve"> </v>
      </c>
      <c r="O622" s="339"/>
      <c r="P622"/>
      <c r="Q622"/>
      <c r="R622" s="131">
        <f t="shared" si="169"/>
        <v>0</v>
      </c>
      <c r="S622" s="125">
        <f t="shared" si="170"/>
        <v>0</v>
      </c>
      <c r="T622" s="126">
        <f t="shared" si="171"/>
        <v>0</v>
      </c>
      <c r="U622"/>
      <c r="V622"/>
      <c r="W622"/>
      <c r="X622" s="17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 s="174"/>
      <c r="AM622" s="174"/>
      <c r="AN622" s="174"/>
      <c r="AO622" s="174"/>
      <c r="AP622" s="174"/>
      <c r="AQ622" s="174"/>
      <c r="AR622" s="174"/>
      <c r="AS622" s="174"/>
      <c r="AT622" s="174"/>
      <c r="AU622" s="174"/>
      <c r="AV622" s="174"/>
      <c r="AW622" s="174"/>
      <c r="AX622" s="174"/>
      <c r="AY622" s="174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</row>
    <row r="623" spans="1:152" s="12" customFormat="1" ht="38.25" customHeight="1">
      <c r="A623" s="156">
        <v>12</v>
      </c>
      <c r="B623" s="157" t="str">
        <f>GI!$H$13</f>
        <v xml:space="preserve">Ibrahim Ahmedin Ebrahim </v>
      </c>
      <c r="C623" s="235"/>
      <c r="D623" s="235"/>
      <c r="E623" s="168"/>
      <c r="F623" s="338" t="str">
        <f>IF(E623&gt;100,"SKURRR~!!", IF(A623&gt;GI!$M$2," ", IF($D$608="-", " ", IF(ISBLANK(E623),"FALSE",""))))</f>
        <v xml:space="preserve"> </v>
      </c>
      <c r="G623" s="339"/>
      <c r="H623"/>
      <c r="I623" s="156">
        <v>12</v>
      </c>
      <c r="J623" s="157" t="str">
        <f>GI!$H$13</f>
        <v xml:space="preserve">Ibrahim Ahmedin Ebrahim </v>
      </c>
      <c r="K623" s="235"/>
      <c r="L623" s="235"/>
      <c r="M623" s="168"/>
      <c r="N623" s="338" t="str">
        <f>IF(M623&gt;100,"SKURRR~!!", IF(I623&gt;GI!$M$2," ", IF($L$608="-", " ", IF(ISBLANK(M623),"FALSE",""))))</f>
        <v xml:space="preserve"> </v>
      </c>
      <c r="O623" s="339"/>
      <c r="P623"/>
      <c r="Q623"/>
      <c r="R623" s="131">
        <f t="shared" si="169"/>
        <v>0</v>
      </c>
      <c r="S623" s="125">
        <f t="shared" si="170"/>
        <v>0</v>
      </c>
      <c r="T623" s="126">
        <f t="shared" si="171"/>
        <v>0</v>
      </c>
      <c r="U623"/>
      <c r="V623"/>
      <c r="W623"/>
      <c r="X623" s="172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 s="174"/>
      <c r="AM623" s="174"/>
      <c r="AN623" s="174"/>
      <c r="AO623" s="174"/>
      <c r="AP623" s="174"/>
      <c r="AQ623" s="174"/>
      <c r="AR623" s="174"/>
      <c r="AS623" s="174"/>
      <c r="AT623" s="174"/>
      <c r="AU623" s="174"/>
      <c r="AV623" s="174"/>
      <c r="AW623" s="174"/>
      <c r="AX623" s="174"/>
      <c r="AY623" s="174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</row>
    <row r="624" spans="1:152" s="12" customFormat="1" ht="38.25" customHeight="1">
      <c r="A624" s="154">
        <v>13</v>
      </c>
      <c r="B624" s="155" t="str">
        <f>GI!$H$14</f>
        <v xml:space="preserve">Eldana Tewelde Negash </v>
      </c>
      <c r="C624" s="235"/>
      <c r="D624" s="235"/>
      <c r="E624" s="168"/>
      <c r="F624" s="338" t="str">
        <f>IF(E624&gt;100,"SKURRR~!!", IF(A624&gt;GI!$M$2," ", IF($D$608="-", " ", IF(ISBLANK(E624),"FALSE",""))))</f>
        <v xml:space="preserve"> </v>
      </c>
      <c r="G624" s="339"/>
      <c r="H624"/>
      <c r="I624" s="154">
        <v>13</v>
      </c>
      <c r="J624" s="155" t="str">
        <f>GI!$H$14</f>
        <v xml:space="preserve">Eldana Tewelde Negash </v>
      </c>
      <c r="K624" s="235"/>
      <c r="L624" s="235"/>
      <c r="M624" s="168"/>
      <c r="N624" s="338" t="str">
        <f>IF(M624&gt;100,"SKURRR~!!", IF(I624&gt;GI!$M$2," ", IF($L$608="-", " ", IF(ISBLANK(M624),"FALSE",""))))</f>
        <v xml:space="preserve"> </v>
      </c>
      <c r="O624" s="339"/>
      <c r="P624"/>
      <c r="Q624"/>
      <c r="R624" s="131">
        <f t="shared" si="169"/>
        <v>0</v>
      </c>
      <c r="S624" s="125">
        <f t="shared" si="170"/>
        <v>0</v>
      </c>
      <c r="T624" s="126">
        <f t="shared" si="171"/>
        <v>0</v>
      </c>
      <c r="U624"/>
      <c r="V624"/>
      <c r="W624"/>
      <c r="X624" s="172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 s="174"/>
      <c r="AM624" s="174"/>
      <c r="AN624" s="174"/>
      <c r="AO624" s="174"/>
      <c r="AP624" s="174"/>
      <c r="AQ624" s="174"/>
      <c r="AR624" s="174"/>
      <c r="AS624" s="174"/>
      <c r="AT624" s="174"/>
      <c r="AU624" s="174"/>
      <c r="AV624" s="174"/>
      <c r="AW624" s="174"/>
      <c r="AX624" s="174"/>
      <c r="AY624" s="17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</row>
    <row r="625" spans="1:152" s="12" customFormat="1" ht="38.25" customHeight="1">
      <c r="A625" s="156">
        <v>14</v>
      </c>
      <c r="B625" s="157" t="str">
        <f>GI!$H$15</f>
        <v xml:space="preserve">Elilta Asay Eyasu </v>
      </c>
      <c r="C625" s="235"/>
      <c r="D625" s="235"/>
      <c r="E625" s="168"/>
      <c r="F625" s="338" t="str">
        <f>IF(E625&gt;100,"SKURRR~!!", IF(A625&gt;GI!$M$2," ", IF($D$608="-", " ", IF(ISBLANK(E625),"FALSE",""))))</f>
        <v xml:space="preserve"> </v>
      </c>
      <c r="G625" s="339"/>
      <c r="H625"/>
      <c r="I625" s="156">
        <v>14</v>
      </c>
      <c r="J625" s="157" t="str">
        <f>GI!$H$15</f>
        <v xml:space="preserve">Elilta Asay Eyasu </v>
      </c>
      <c r="K625" s="235"/>
      <c r="L625" s="235"/>
      <c r="M625" s="168"/>
      <c r="N625" s="338" t="str">
        <f>IF(M625&gt;100,"SKURRR~!!", IF(I625&gt;GI!$M$2," ", IF($L$608="-", " ", IF(ISBLANK(M625),"FALSE",""))))</f>
        <v xml:space="preserve"> </v>
      </c>
      <c r="O625" s="339"/>
      <c r="P625"/>
      <c r="Q625"/>
      <c r="R625" s="131">
        <f t="shared" si="169"/>
        <v>0</v>
      </c>
      <c r="S625" s="125">
        <f t="shared" si="170"/>
        <v>0</v>
      </c>
      <c r="T625" s="126">
        <f t="shared" si="171"/>
        <v>0</v>
      </c>
      <c r="U625"/>
      <c r="V625"/>
      <c r="W625"/>
      <c r="X625" s="172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 s="174"/>
      <c r="AM625" s="174"/>
      <c r="AN625" s="174"/>
      <c r="AO625" s="174"/>
      <c r="AP625" s="174"/>
      <c r="AQ625" s="174"/>
      <c r="AR625" s="174"/>
      <c r="AS625" s="174"/>
      <c r="AT625" s="174"/>
      <c r="AU625" s="174"/>
      <c r="AV625" s="174"/>
      <c r="AW625" s="174"/>
      <c r="AX625" s="174"/>
      <c r="AY625" s="174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</row>
    <row r="626" spans="1:152" s="12" customFormat="1" ht="38.25" customHeight="1">
      <c r="A626" s="154">
        <v>15</v>
      </c>
      <c r="B626" s="155" t="str">
        <f>GI!$H$16</f>
        <v xml:space="preserve">Emebet Haftay Gebremichael </v>
      </c>
      <c r="C626" s="235"/>
      <c r="D626" s="235"/>
      <c r="E626" s="168"/>
      <c r="F626" s="338" t="str">
        <f>IF(E626&gt;100,"SKURRR~!!", IF(A626&gt;GI!$M$2," ", IF($D$608="-", " ", IF(ISBLANK(E626),"FALSE",""))))</f>
        <v xml:space="preserve"> </v>
      </c>
      <c r="G626" s="339"/>
      <c r="H626"/>
      <c r="I626" s="154">
        <v>15</v>
      </c>
      <c r="J626" s="155" t="str">
        <f>GI!$H$16</f>
        <v xml:space="preserve">Emebet Haftay Gebremichael </v>
      </c>
      <c r="K626" s="235"/>
      <c r="L626" s="235"/>
      <c r="M626" s="168"/>
      <c r="N626" s="338" t="str">
        <f>IF(M626&gt;100,"SKURRR~!!", IF(I626&gt;GI!$M$2," ", IF($L$608="-", " ", IF(ISBLANK(M626),"FALSE",""))))</f>
        <v xml:space="preserve"> </v>
      </c>
      <c r="O626" s="339"/>
      <c r="P626"/>
      <c r="Q626"/>
      <c r="R626" s="131">
        <f t="shared" si="169"/>
        <v>0</v>
      </c>
      <c r="S626" s="125">
        <f t="shared" si="170"/>
        <v>0</v>
      </c>
      <c r="T626" s="126">
        <f t="shared" si="171"/>
        <v>0</v>
      </c>
      <c r="U626"/>
      <c r="V626"/>
      <c r="W626"/>
      <c r="X626" s="172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 s="174"/>
      <c r="AM626" s="174"/>
      <c r="AN626" s="174"/>
      <c r="AO626" s="174"/>
      <c r="AP626" s="174"/>
      <c r="AQ626" s="174"/>
      <c r="AR626" s="174"/>
      <c r="AS626" s="174"/>
      <c r="AT626" s="174"/>
      <c r="AU626" s="174"/>
      <c r="AV626" s="174"/>
      <c r="AW626" s="174"/>
      <c r="AX626" s="174"/>
      <c r="AY626" s="174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</row>
    <row r="627" spans="1:152" s="12" customFormat="1" ht="38.25" customHeight="1">
      <c r="A627" s="156">
        <v>16</v>
      </c>
      <c r="B627" s="157" t="str">
        <f>GI!$H$17</f>
        <v xml:space="preserve">Ermiyas Gebremeskel Hailu </v>
      </c>
      <c r="C627" s="235"/>
      <c r="D627" s="235"/>
      <c r="E627" s="168"/>
      <c r="F627" s="338" t="str">
        <f>IF(E627&gt;100,"SKURRR~!!", IF(A627&gt;GI!$M$2," ", IF($D$608="-", " ", IF(ISBLANK(E627),"FALSE",""))))</f>
        <v xml:space="preserve"> </v>
      </c>
      <c r="G627" s="339"/>
      <c r="H627"/>
      <c r="I627" s="156">
        <v>16</v>
      </c>
      <c r="J627" s="157" t="str">
        <f>GI!$H$17</f>
        <v xml:space="preserve">Ermiyas Gebremeskel Hailu </v>
      </c>
      <c r="K627" s="235"/>
      <c r="L627" s="235"/>
      <c r="M627" s="168"/>
      <c r="N627" s="338" t="str">
        <f>IF(M627&gt;100,"SKURRR~!!", IF(I627&gt;GI!$M$2," ", IF($L$608="-", " ", IF(ISBLANK(M627),"FALSE",""))))</f>
        <v xml:space="preserve"> </v>
      </c>
      <c r="O627" s="339"/>
      <c r="P627"/>
      <c r="Q627"/>
      <c r="R627" s="131">
        <f t="shared" si="169"/>
        <v>0</v>
      </c>
      <c r="S627" s="125">
        <f t="shared" si="170"/>
        <v>0</v>
      </c>
      <c r="T627" s="126">
        <f t="shared" si="171"/>
        <v>0</v>
      </c>
      <c r="U627"/>
      <c r="V627"/>
      <c r="W627"/>
      <c r="X627" s="172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 s="174"/>
      <c r="AM627" s="174"/>
      <c r="AN627" s="174"/>
      <c r="AO627" s="174"/>
      <c r="AP627" s="174"/>
      <c r="AQ627" s="174"/>
      <c r="AR627" s="174"/>
      <c r="AS627" s="174"/>
      <c r="AT627" s="174"/>
      <c r="AU627" s="174"/>
      <c r="AV627" s="174"/>
      <c r="AW627" s="174"/>
      <c r="AX627" s="174"/>
      <c r="AY627" s="174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</row>
    <row r="628" spans="1:152" s="12" customFormat="1" ht="38.25" customHeight="1">
      <c r="A628" s="154">
        <v>17</v>
      </c>
      <c r="B628" s="155" t="str">
        <f>GI!$H$18</f>
        <v xml:space="preserve">Esrom Amanuel Tsegay </v>
      </c>
      <c r="C628" s="235"/>
      <c r="D628" s="235"/>
      <c r="E628" s="168"/>
      <c r="F628" s="338" t="str">
        <f>IF(E628&gt;100,"SKURRR~!!", IF(A628&gt;GI!$M$2," ", IF($D$608="-", " ", IF(ISBLANK(E628),"FALSE",""))))</f>
        <v xml:space="preserve"> </v>
      </c>
      <c r="G628" s="339"/>
      <c r="H628"/>
      <c r="I628" s="154">
        <v>17</v>
      </c>
      <c r="J628" s="155" t="str">
        <f>GI!$H$18</f>
        <v xml:space="preserve">Esrom Amanuel Tsegay </v>
      </c>
      <c r="K628" s="235"/>
      <c r="L628" s="235"/>
      <c r="M628" s="168"/>
      <c r="N628" s="338" t="str">
        <f>IF(M628&gt;100,"SKURRR~!!", IF(I628&gt;GI!$M$2," ", IF($L$608="-", " ", IF(ISBLANK(M628),"FALSE",""))))</f>
        <v xml:space="preserve"> </v>
      </c>
      <c r="O628" s="339"/>
      <c r="P628"/>
      <c r="Q628"/>
      <c r="R628" s="131">
        <f t="shared" si="169"/>
        <v>0</v>
      </c>
      <c r="S628" s="125">
        <f t="shared" si="170"/>
        <v>0</v>
      </c>
      <c r="T628" s="126">
        <f t="shared" si="171"/>
        <v>0</v>
      </c>
      <c r="U628"/>
      <c r="V628"/>
      <c r="W628"/>
      <c r="X628" s="172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 s="174"/>
      <c r="AM628" s="174"/>
      <c r="AN628" s="174"/>
      <c r="AO628" s="174"/>
      <c r="AP628" s="174"/>
      <c r="AQ628" s="174"/>
      <c r="AR628" s="174"/>
      <c r="AS628" s="174"/>
      <c r="AT628" s="174"/>
      <c r="AU628" s="174"/>
      <c r="AV628" s="174"/>
      <c r="AW628" s="174"/>
      <c r="AX628" s="174"/>
      <c r="AY628" s="174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</row>
    <row r="629" spans="1:152" s="12" customFormat="1" ht="38.25" customHeight="1">
      <c r="A629" s="156">
        <v>18</v>
      </c>
      <c r="B629" s="157" t="str">
        <f>GI!$H$19</f>
        <v xml:space="preserve">Eyorsalem Afera Gebremedhin </v>
      </c>
      <c r="C629" s="235"/>
      <c r="D629" s="235"/>
      <c r="E629" s="168"/>
      <c r="F629" s="338" t="str">
        <f>IF(E629&gt;100,"SKURRR~!!", IF(A629&gt;GI!$M$2," ", IF($D$608="-", " ", IF(ISBLANK(E629),"FALSE",""))))</f>
        <v xml:space="preserve"> </v>
      </c>
      <c r="G629" s="339"/>
      <c r="H629"/>
      <c r="I629" s="156">
        <v>18</v>
      </c>
      <c r="J629" s="157" t="str">
        <f>GI!$H$19</f>
        <v xml:space="preserve">Eyorsalem Afera Gebremedhin </v>
      </c>
      <c r="K629" s="235"/>
      <c r="L629" s="235"/>
      <c r="M629" s="168"/>
      <c r="N629" s="338" t="str">
        <f>IF(M629&gt;100,"SKURRR~!!", IF(I629&gt;GI!$M$2," ", IF($L$608="-", " ", IF(ISBLANK(M629),"FALSE",""))))</f>
        <v xml:space="preserve"> </v>
      </c>
      <c r="O629" s="339"/>
      <c r="P629"/>
      <c r="Q629"/>
      <c r="R629" s="131">
        <f t="shared" si="169"/>
        <v>0</v>
      </c>
      <c r="S629" s="125">
        <f t="shared" si="170"/>
        <v>0</v>
      </c>
      <c r="T629" s="126">
        <f t="shared" si="171"/>
        <v>0</v>
      </c>
      <c r="U629"/>
      <c r="V629"/>
      <c r="W629"/>
      <c r="X629" s="172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 s="174"/>
      <c r="AM629" s="174"/>
      <c r="AN629" s="174"/>
      <c r="AO629" s="174"/>
      <c r="AP629" s="174"/>
      <c r="AQ629" s="174"/>
      <c r="AR629" s="174"/>
      <c r="AS629" s="174"/>
      <c r="AT629" s="174"/>
      <c r="AU629" s="174"/>
      <c r="AV629" s="174"/>
      <c r="AW629" s="174"/>
      <c r="AX629" s="174"/>
      <c r="AY629" s="174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</row>
    <row r="630" spans="1:152" s="12" customFormat="1" ht="38.25" customHeight="1">
      <c r="A630" s="154">
        <v>19</v>
      </c>
      <c r="B630" s="155" t="str">
        <f>GI!$H$20</f>
        <v xml:space="preserve">Fasil Alem Kahsay </v>
      </c>
      <c r="C630" s="235"/>
      <c r="D630" s="235"/>
      <c r="E630" s="168"/>
      <c r="F630" s="338" t="str">
        <f>IF(E630&gt;100,"SKURRR~!!", IF(A630&gt;GI!$M$2," ", IF($D$608="-", " ", IF(ISBLANK(E630),"FALSE",""))))</f>
        <v xml:space="preserve"> </v>
      </c>
      <c r="G630" s="339"/>
      <c r="H630"/>
      <c r="I630" s="154">
        <v>19</v>
      </c>
      <c r="J630" s="155" t="str">
        <f>GI!$H$20</f>
        <v xml:space="preserve">Fasil Alem Kahsay </v>
      </c>
      <c r="K630" s="235"/>
      <c r="L630" s="235"/>
      <c r="M630" s="168"/>
      <c r="N630" s="338" t="str">
        <f>IF(M630&gt;100,"SKURRR~!!", IF(I630&gt;GI!$M$2," ", IF($L$608="-", " ", IF(ISBLANK(M630),"FALSE",""))))</f>
        <v xml:space="preserve"> </v>
      </c>
      <c r="O630" s="339"/>
      <c r="P630"/>
      <c r="Q630"/>
      <c r="R630" s="131">
        <f t="shared" si="169"/>
        <v>0</v>
      </c>
      <c r="S630" s="125">
        <f t="shared" si="170"/>
        <v>0</v>
      </c>
      <c r="T630" s="126">
        <f t="shared" si="171"/>
        <v>0</v>
      </c>
      <c r="U630"/>
      <c r="V630"/>
      <c r="W630"/>
      <c r="X630" s="172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 s="174"/>
      <c r="AM630" s="174"/>
      <c r="AN630" s="174"/>
      <c r="AO630" s="174"/>
      <c r="AP630" s="174"/>
      <c r="AQ630" s="174"/>
      <c r="AR630" s="174"/>
      <c r="AS630" s="174"/>
      <c r="AT630" s="174"/>
      <c r="AU630" s="174"/>
      <c r="AV630" s="174"/>
      <c r="AW630" s="174"/>
      <c r="AX630" s="174"/>
      <c r="AY630" s="174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</row>
    <row r="631" spans="1:152" s="12" customFormat="1" ht="38.25" customHeight="1">
      <c r="A631" s="156">
        <v>20</v>
      </c>
      <c r="B631" s="157" t="str">
        <f>GI!$H$21</f>
        <v xml:space="preserve">Hassen Abdelruhman Salih </v>
      </c>
      <c r="C631" s="235"/>
      <c r="D631" s="235"/>
      <c r="E631" s="168"/>
      <c r="F631" s="338" t="str">
        <f>IF(E631&gt;100,"SKURRR~!!", IF(A631&gt;GI!$M$2," ", IF($D$608="-", " ", IF(ISBLANK(E631),"FALSE",""))))</f>
        <v xml:space="preserve"> </v>
      </c>
      <c r="G631" s="339"/>
      <c r="H631"/>
      <c r="I631" s="156">
        <v>20</v>
      </c>
      <c r="J631" s="157" t="str">
        <f>GI!$H$21</f>
        <v xml:space="preserve">Hassen Abdelruhman Salih </v>
      </c>
      <c r="K631" s="235"/>
      <c r="L631" s="235"/>
      <c r="M631" s="168"/>
      <c r="N631" s="338" t="str">
        <f>IF(M631&gt;100,"SKURRR~!!", IF(I631&gt;GI!$M$2," ", IF($L$608="-", " ", IF(ISBLANK(M631),"FALSE",""))))</f>
        <v xml:space="preserve"> </v>
      </c>
      <c r="O631" s="339"/>
      <c r="P631"/>
      <c r="Q631"/>
      <c r="R631" s="131">
        <f t="shared" si="169"/>
        <v>0</v>
      </c>
      <c r="S631" s="125">
        <f t="shared" si="170"/>
        <v>0</v>
      </c>
      <c r="T631" s="126">
        <f t="shared" si="171"/>
        <v>0</v>
      </c>
      <c r="U631"/>
      <c r="V631"/>
      <c r="W631"/>
      <c r="X631" s="172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 s="174"/>
      <c r="AM631" s="174"/>
      <c r="AN631" s="174"/>
      <c r="AO631" s="174"/>
      <c r="AP631" s="174"/>
      <c r="AQ631" s="174"/>
      <c r="AR631" s="174"/>
      <c r="AS631" s="174"/>
      <c r="AT631" s="174"/>
      <c r="AU631" s="174"/>
      <c r="AV631" s="174"/>
      <c r="AW631" s="174"/>
      <c r="AX631" s="174"/>
      <c r="AY631" s="174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</row>
    <row r="632" spans="1:152" s="12" customFormat="1" ht="38.25" customHeight="1">
      <c r="A632" s="154">
        <v>21</v>
      </c>
      <c r="B632" s="155" t="str">
        <f>GI!$H$22</f>
        <v xml:space="preserve">Heldana Mengstu Mebrahtu </v>
      </c>
      <c r="C632" s="235"/>
      <c r="D632" s="235"/>
      <c r="E632" s="168"/>
      <c r="F632" s="338" t="str">
        <f>IF(E632&gt;100,"SKURRR~!!", IF(A632&gt;GI!$M$2," ", IF($D$608="-", " ", IF(ISBLANK(E632),"FALSE",""))))</f>
        <v xml:space="preserve"> </v>
      </c>
      <c r="G632" s="339"/>
      <c r="H632"/>
      <c r="I632" s="154">
        <v>21</v>
      </c>
      <c r="J632" s="155" t="str">
        <f>GI!$H$22</f>
        <v xml:space="preserve">Heldana Mengstu Mebrahtu </v>
      </c>
      <c r="K632" s="235"/>
      <c r="L632" s="235"/>
      <c r="M632" s="168"/>
      <c r="N632" s="338" t="str">
        <f>IF(M632&gt;100,"SKURRR~!!", IF(I632&gt;GI!$M$2," ", IF($L$608="-", " ", IF(ISBLANK(M632),"FALSE",""))))</f>
        <v xml:space="preserve"> </v>
      </c>
      <c r="O632" s="339"/>
      <c r="P632"/>
      <c r="Q632"/>
      <c r="R632" s="131">
        <f t="shared" si="169"/>
        <v>0</v>
      </c>
      <c r="S632" s="125">
        <f t="shared" si="170"/>
        <v>0</v>
      </c>
      <c r="T632" s="126">
        <f t="shared" si="171"/>
        <v>0</v>
      </c>
      <c r="U632"/>
      <c r="V632"/>
      <c r="W632"/>
      <c r="X632" s="17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 s="174"/>
      <c r="AM632" s="174"/>
      <c r="AN632" s="174"/>
      <c r="AO632" s="174"/>
      <c r="AP632" s="174"/>
      <c r="AQ632" s="174"/>
      <c r="AR632" s="174"/>
      <c r="AS632" s="174"/>
      <c r="AT632" s="174"/>
      <c r="AU632" s="174"/>
      <c r="AV632" s="174"/>
      <c r="AW632" s="174"/>
      <c r="AX632" s="174"/>
      <c r="AY632" s="174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</row>
    <row r="633" spans="1:152" s="12" customFormat="1" ht="38.25" customHeight="1">
      <c r="A633" s="156">
        <v>22</v>
      </c>
      <c r="B633" s="157" t="str">
        <f>GI!$H$23</f>
        <v xml:space="preserve">Hilina Aregawi Abrha </v>
      </c>
      <c r="C633" s="235"/>
      <c r="D633" s="235"/>
      <c r="E633" s="168"/>
      <c r="F633" s="338" t="str">
        <f>IF(E633&gt;100,"SKURRR~!!", IF(A633&gt;GI!$M$2," ", IF($D$608="-", " ", IF(ISBLANK(E633),"FALSE",""))))</f>
        <v xml:space="preserve"> </v>
      </c>
      <c r="G633" s="339"/>
      <c r="H633"/>
      <c r="I633" s="156">
        <v>22</v>
      </c>
      <c r="J633" s="157" t="str">
        <f>GI!$H$23</f>
        <v xml:space="preserve">Hilina Aregawi Abrha </v>
      </c>
      <c r="K633" s="235"/>
      <c r="L633" s="235"/>
      <c r="M633" s="168"/>
      <c r="N633" s="338" t="str">
        <f>IF(M633&gt;100,"SKURRR~!!", IF(I633&gt;GI!$M$2," ", IF($L$608="-", " ", IF(ISBLANK(M633),"FALSE",""))))</f>
        <v xml:space="preserve"> </v>
      </c>
      <c r="O633" s="339"/>
      <c r="P633"/>
      <c r="Q633"/>
      <c r="R633" s="131">
        <f t="shared" si="169"/>
        <v>0</v>
      </c>
      <c r="S633" s="125">
        <f t="shared" si="170"/>
        <v>0</v>
      </c>
      <c r="T633" s="126">
        <f t="shared" si="171"/>
        <v>0</v>
      </c>
      <c r="U633"/>
      <c r="V633"/>
      <c r="W633"/>
      <c r="X633" s="172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 s="174"/>
      <c r="AM633" s="174"/>
      <c r="AN633" s="174"/>
      <c r="AO633" s="174"/>
      <c r="AP633" s="174"/>
      <c r="AQ633" s="174"/>
      <c r="AR633" s="174"/>
      <c r="AS633" s="174"/>
      <c r="AT633" s="174"/>
      <c r="AU633" s="174"/>
      <c r="AV633" s="174"/>
      <c r="AW633" s="174"/>
      <c r="AX633" s="174"/>
      <c r="AY633" s="174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</row>
    <row r="634" spans="1:152" s="12" customFormat="1" ht="38.25" customHeight="1">
      <c r="A634" s="154">
        <v>23</v>
      </c>
      <c r="B634" s="155" t="str">
        <f>GI!$H$24</f>
        <v xml:space="preserve">Kaleab Haile Kahsay </v>
      </c>
      <c r="C634" s="235"/>
      <c r="D634" s="235"/>
      <c r="E634" s="168"/>
      <c r="F634" s="338" t="str">
        <f>IF(E634&gt;100,"SKURRR~!!", IF(A634&gt;GI!$M$2," ", IF($D$608="-", " ", IF(ISBLANK(E634),"FALSE",""))))</f>
        <v xml:space="preserve"> </v>
      </c>
      <c r="G634" s="339"/>
      <c r="H634"/>
      <c r="I634" s="154">
        <v>23</v>
      </c>
      <c r="J634" s="155" t="str">
        <f>GI!$H$24</f>
        <v xml:space="preserve">Kaleab Haile Kahsay </v>
      </c>
      <c r="K634" s="235"/>
      <c r="L634" s="235"/>
      <c r="M634" s="168"/>
      <c r="N634" s="338" t="str">
        <f>IF(M634&gt;100,"SKURRR~!!", IF(I634&gt;GI!$M$2," ", IF($L$608="-", " ", IF(ISBLANK(M634),"FALSE",""))))</f>
        <v xml:space="preserve"> </v>
      </c>
      <c r="O634" s="339"/>
      <c r="P634"/>
      <c r="Q634"/>
      <c r="R634" s="131">
        <f t="shared" si="169"/>
        <v>0</v>
      </c>
      <c r="S634" s="125">
        <f t="shared" si="170"/>
        <v>0</v>
      </c>
      <c r="T634" s="126">
        <f t="shared" si="171"/>
        <v>0</v>
      </c>
      <c r="U634"/>
      <c r="V634"/>
      <c r="W634"/>
      <c r="X634" s="172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 s="174"/>
      <c r="AM634" s="174"/>
      <c r="AN634" s="174"/>
      <c r="AO634" s="174"/>
      <c r="AP634" s="174"/>
      <c r="AQ634" s="174"/>
      <c r="AR634" s="174"/>
      <c r="AS634" s="174"/>
      <c r="AT634" s="174"/>
      <c r="AU634" s="174"/>
      <c r="AV634" s="174"/>
      <c r="AW634" s="174"/>
      <c r="AX634" s="174"/>
      <c r="AY634" s="17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</row>
    <row r="635" spans="1:152" s="12" customFormat="1" ht="38.25" customHeight="1">
      <c r="A635" s="156">
        <v>24</v>
      </c>
      <c r="B635" s="157" t="str">
        <f>GI!$H$25</f>
        <v xml:space="preserve">Kalkidan Haile Berhe </v>
      </c>
      <c r="C635" s="235"/>
      <c r="D635" s="235"/>
      <c r="E635" s="168"/>
      <c r="F635" s="338" t="str">
        <f>IF(E635&gt;100,"SKURRR~!!", IF(A635&gt;GI!$M$2," ", IF($D$608="-", " ", IF(ISBLANK(E635),"FALSE",""))))</f>
        <v xml:space="preserve"> </v>
      </c>
      <c r="G635" s="339"/>
      <c r="H635"/>
      <c r="I635" s="156">
        <v>24</v>
      </c>
      <c r="J635" s="157" t="str">
        <f>GI!$H$25</f>
        <v xml:space="preserve">Kalkidan Haile Berhe </v>
      </c>
      <c r="K635" s="235"/>
      <c r="L635" s="235"/>
      <c r="M635" s="168"/>
      <c r="N635" s="338" t="str">
        <f>IF(M635&gt;100,"SKURRR~!!", IF(I635&gt;GI!$M$2," ", IF($L$608="-", " ", IF(ISBLANK(M635),"FALSE",""))))</f>
        <v xml:space="preserve"> </v>
      </c>
      <c r="O635" s="339"/>
      <c r="P635"/>
      <c r="Q635"/>
      <c r="R635" s="131">
        <f t="shared" si="169"/>
        <v>0</v>
      </c>
      <c r="S635" s="125">
        <f t="shared" si="170"/>
        <v>0</v>
      </c>
      <c r="T635" s="126">
        <f t="shared" si="171"/>
        <v>0</v>
      </c>
      <c r="U635"/>
      <c r="V635"/>
      <c r="W635"/>
      <c r="X635" s="172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 s="174"/>
      <c r="AM635" s="174"/>
      <c r="AN635" s="174"/>
      <c r="AO635" s="174"/>
      <c r="AP635" s="174"/>
      <c r="AQ635" s="174"/>
      <c r="AR635" s="174"/>
      <c r="AS635" s="174"/>
      <c r="AT635" s="174"/>
      <c r="AU635" s="174"/>
      <c r="AV635" s="174"/>
      <c r="AW635" s="174"/>
      <c r="AX635" s="174"/>
      <c r="AY635" s="174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</row>
    <row r="636" spans="1:152" s="12" customFormat="1" ht="38.25" customHeight="1">
      <c r="A636" s="154">
        <v>25</v>
      </c>
      <c r="B636" s="155" t="str">
        <f>GI!$H$26</f>
        <v xml:space="preserve">Kidus Tadesse Yewegalet </v>
      </c>
      <c r="C636" s="235"/>
      <c r="D636" s="235"/>
      <c r="E636" s="168"/>
      <c r="F636" s="338" t="str">
        <f>IF(E636&gt;100,"SKURRR~!!", IF(A636&gt;GI!$M$2," ", IF($D$608="-", " ", IF(ISBLANK(E636),"FALSE",""))))</f>
        <v xml:space="preserve"> </v>
      </c>
      <c r="G636" s="339"/>
      <c r="H636"/>
      <c r="I636" s="154">
        <v>25</v>
      </c>
      <c r="J636" s="155" t="str">
        <f>GI!$H$26</f>
        <v xml:space="preserve">Kidus Tadesse Yewegalet </v>
      </c>
      <c r="K636" s="235"/>
      <c r="L636" s="235"/>
      <c r="M636" s="168"/>
      <c r="N636" s="338" t="str">
        <f>IF(M636&gt;100,"SKURRR~!!", IF(I636&gt;GI!$M$2," ", IF($L$608="-", " ", IF(ISBLANK(M636),"FALSE",""))))</f>
        <v xml:space="preserve"> </v>
      </c>
      <c r="O636" s="339"/>
      <c r="P636"/>
      <c r="Q636"/>
      <c r="R636" s="131">
        <f t="shared" si="169"/>
        <v>0</v>
      </c>
      <c r="S636" s="125">
        <f t="shared" si="170"/>
        <v>0</v>
      </c>
      <c r="T636" s="126">
        <f t="shared" si="171"/>
        <v>0</v>
      </c>
      <c r="U636"/>
      <c r="V636"/>
      <c r="W636"/>
      <c r="X636" s="172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 s="174"/>
      <c r="AM636" s="174"/>
      <c r="AN636" s="174"/>
      <c r="AO636" s="174"/>
      <c r="AP636" s="174"/>
      <c r="AQ636" s="174"/>
      <c r="AR636" s="174"/>
      <c r="AS636" s="174"/>
      <c r="AT636" s="174"/>
      <c r="AU636" s="174"/>
      <c r="AV636" s="174"/>
      <c r="AW636" s="174"/>
      <c r="AX636" s="174"/>
      <c r="AY636" s="174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</row>
    <row r="637" spans="1:152" s="12" customFormat="1" ht="38.25" customHeight="1">
      <c r="A637" s="156">
        <v>26</v>
      </c>
      <c r="B637" s="157" t="str">
        <f>GI!$H$27</f>
        <v xml:space="preserve">Lidiya Mulu Gebreegzabher </v>
      </c>
      <c r="C637" s="235"/>
      <c r="D637" s="235"/>
      <c r="E637" s="168"/>
      <c r="F637" s="338" t="str">
        <f>IF(E637&gt;100,"SKURRR~!!", IF(A637&gt;GI!$M$2," ", IF($D$608="-", " ", IF(ISBLANK(E637),"FALSE",""))))</f>
        <v xml:space="preserve"> </v>
      </c>
      <c r="G637" s="339"/>
      <c r="H637"/>
      <c r="I637" s="156">
        <v>26</v>
      </c>
      <c r="J637" s="157" t="str">
        <f>GI!$H$27</f>
        <v xml:space="preserve">Lidiya Mulu Gebreegzabher </v>
      </c>
      <c r="K637" s="235"/>
      <c r="L637" s="235"/>
      <c r="M637" s="168"/>
      <c r="N637" s="338" t="str">
        <f>IF(M637&gt;100,"SKURRR~!!", IF(I637&gt;GI!$M$2," ", IF($L$608="-", " ", IF(ISBLANK(M637),"FALSE",""))))</f>
        <v xml:space="preserve"> </v>
      </c>
      <c r="O637" s="339"/>
      <c r="P637"/>
      <c r="Q637"/>
      <c r="R637" s="131">
        <f t="shared" si="169"/>
        <v>0</v>
      </c>
      <c r="S637" s="125">
        <f t="shared" si="170"/>
        <v>0</v>
      </c>
      <c r="T637" s="126">
        <f t="shared" si="171"/>
        <v>0</v>
      </c>
      <c r="U637"/>
      <c r="V637"/>
      <c r="W637"/>
      <c r="X637" s="172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 s="174"/>
      <c r="AM637" s="174"/>
      <c r="AN637" s="174"/>
      <c r="AO637" s="174"/>
      <c r="AP637" s="174"/>
      <c r="AQ637" s="174"/>
      <c r="AR637" s="174"/>
      <c r="AS637" s="174"/>
      <c r="AT637" s="174"/>
      <c r="AU637" s="174"/>
      <c r="AV637" s="174"/>
      <c r="AW637" s="174"/>
      <c r="AX637" s="174"/>
      <c r="AY637" s="174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</row>
    <row r="638" spans="1:152" s="12" customFormat="1" ht="38.25" customHeight="1">
      <c r="A638" s="154">
        <v>27</v>
      </c>
      <c r="B638" s="155" t="str">
        <f>GI!$H$28</f>
        <v xml:space="preserve">Menkem Solomon Yihdego </v>
      </c>
      <c r="C638" s="235"/>
      <c r="D638" s="235"/>
      <c r="E638" s="168"/>
      <c r="F638" s="338" t="str">
        <f>IF(E638&gt;100,"SKURRR~!!", IF(A638&gt;GI!$M$2," ", IF($D$608="-", " ", IF(ISBLANK(E638),"FALSE",""))))</f>
        <v xml:space="preserve"> </v>
      </c>
      <c r="G638" s="339"/>
      <c r="H638"/>
      <c r="I638" s="154">
        <v>27</v>
      </c>
      <c r="J638" s="155" t="str">
        <f>GI!$H$28</f>
        <v xml:space="preserve">Menkem Solomon Yihdego </v>
      </c>
      <c r="K638" s="235"/>
      <c r="L638" s="235"/>
      <c r="M638" s="168"/>
      <c r="N638" s="338" t="str">
        <f>IF(M638&gt;100,"SKURRR~!!", IF(I638&gt;GI!$M$2," ", IF($L$608="-", " ", IF(ISBLANK(M638),"FALSE",""))))</f>
        <v xml:space="preserve"> </v>
      </c>
      <c r="O638" s="339"/>
      <c r="P638"/>
      <c r="Q638"/>
      <c r="R638" s="131">
        <f t="shared" si="169"/>
        <v>0</v>
      </c>
      <c r="S638" s="125">
        <f t="shared" si="170"/>
        <v>0</v>
      </c>
      <c r="T638" s="126">
        <f t="shared" si="171"/>
        <v>0</v>
      </c>
      <c r="U638"/>
      <c r="V638"/>
      <c r="W638"/>
      <c r="X638" s="172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 s="174"/>
      <c r="AM638" s="174"/>
      <c r="AN638" s="174"/>
      <c r="AO638" s="174"/>
      <c r="AP638" s="174"/>
      <c r="AQ638" s="174"/>
      <c r="AR638" s="174"/>
      <c r="AS638" s="174"/>
      <c r="AT638" s="174"/>
      <c r="AU638" s="174"/>
      <c r="AV638" s="174"/>
      <c r="AW638" s="174"/>
      <c r="AX638" s="174"/>
      <c r="AY638" s="174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</row>
    <row r="639" spans="1:152" s="12" customFormat="1" ht="38.25" customHeight="1">
      <c r="A639" s="156">
        <v>28</v>
      </c>
      <c r="B639" s="157" t="str">
        <f>GI!$H$29</f>
        <v xml:space="preserve">Mewael Semere Tewelde </v>
      </c>
      <c r="C639" s="235"/>
      <c r="D639" s="235"/>
      <c r="E639" s="168"/>
      <c r="F639" s="338" t="str">
        <f>IF(E639&gt;100,"SKURRR~!!", IF(A639&gt;GI!$M$2," ", IF($D$608="-", " ", IF(ISBLANK(E639),"FALSE",""))))</f>
        <v xml:space="preserve"> </v>
      </c>
      <c r="G639" s="339"/>
      <c r="H639"/>
      <c r="I639" s="156">
        <v>28</v>
      </c>
      <c r="J639" s="157" t="str">
        <f>GI!$H$29</f>
        <v xml:space="preserve">Mewael Semere Tewelde </v>
      </c>
      <c r="K639" s="235"/>
      <c r="L639" s="235"/>
      <c r="M639" s="168"/>
      <c r="N639" s="338" t="str">
        <f>IF(M639&gt;100,"SKURRR~!!", IF(I639&gt;GI!$M$2," ", IF($L$608="-", " ", IF(ISBLANK(M639),"FALSE",""))))</f>
        <v xml:space="preserve"> </v>
      </c>
      <c r="O639" s="339"/>
      <c r="P639"/>
      <c r="Q639"/>
      <c r="R639" s="131">
        <f t="shared" si="169"/>
        <v>0</v>
      </c>
      <c r="S639" s="125">
        <f t="shared" si="170"/>
        <v>0</v>
      </c>
      <c r="T639" s="126">
        <f t="shared" si="171"/>
        <v>0</v>
      </c>
      <c r="U639"/>
      <c r="V639"/>
      <c r="W639"/>
      <c r="X639" s="172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 s="174"/>
      <c r="AM639" s="174"/>
      <c r="AN639" s="174"/>
      <c r="AO639" s="174"/>
      <c r="AP639" s="174"/>
      <c r="AQ639" s="174"/>
      <c r="AR639" s="174"/>
      <c r="AS639" s="174"/>
      <c r="AT639" s="174"/>
      <c r="AU639" s="174"/>
      <c r="AV639" s="174"/>
      <c r="AW639" s="174"/>
      <c r="AX639" s="174"/>
      <c r="AY639" s="174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</row>
    <row r="640" spans="1:152" s="12" customFormat="1" ht="38.25" customHeight="1">
      <c r="A640" s="154">
        <v>29</v>
      </c>
      <c r="B640" s="155" t="str">
        <f>GI!$H$30</f>
        <v xml:space="preserve">Mikiyas Engida Mesfin </v>
      </c>
      <c r="C640" s="235"/>
      <c r="D640" s="235"/>
      <c r="E640" s="168"/>
      <c r="F640" s="338" t="str">
        <f>IF(E640&gt;100,"SKURRR~!!", IF(A640&gt;GI!$M$2," ", IF($D$608="-", " ", IF(ISBLANK(E640),"FALSE",""))))</f>
        <v xml:space="preserve"> </v>
      </c>
      <c r="G640" s="339"/>
      <c r="H640"/>
      <c r="I640" s="154">
        <v>29</v>
      </c>
      <c r="J640" s="155" t="str">
        <f>GI!$H$30</f>
        <v xml:space="preserve">Mikiyas Engida Mesfin </v>
      </c>
      <c r="K640" s="235"/>
      <c r="L640" s="235"/>
      <c r="M640" s="168"/>
      <c r="N640" s="338" t="str">
        <f>IF(M640&gt;100,"SKURRR~!!", IF(I640&gt;GI!$M$2," ", IF($L$608="-", " ", IF(ISBLANK(M640),"FALSE",""))))</f>
        <v xml:space="preserve"> </v>
      </c>
      <c r="O640" s="339"/>
      <c r="P640"/>
      <c r="Q640"/>
      <c r="R640" s="131">
        <f t="shared" si="169"/>
        <v>0</v>
      </c>
      <c r="S640" s="125">
        <f t="shared" si="170"/>
        <v>0</v>
      </c>
      <c r="T640" s="126">
        <f t="shared" si="171"/>
        <v>0</v>
      </c>
      <c r="U640"/>
      <c r="V640"/>
      <c r="W640"/>
      <c r="X640" s="172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 s="174"/>
      <c r="AM640" s="174"/>
      <c r="AN640" s="174"/>
      <c r="AO640" s="174"/>
      <c r="AP640" s="174"/>
      <c r="AQ640" s="174"/>
      <c r="AR640" s="174"/>
      <c r="AS640" s="174"/>
      <c r="AT640" s="174"/>
      <c r="AU640" s="174"/>
      <c r="AV640" s="174"/>
      <c r="AW640" s="174"/>
      <c r="AX640" s="174"/>
      <c r="AY640" s="174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</row>
    <row r="641" spans="1:152" s="12" customFormat="1" ht="38.25" customHeight="1">
      <c r="A641" s="156">
        <v>30</v>
      </c>
      <c r="B641" s="157" t="str">
        <f>GI!$H$31</f>
        <v xml:space="preserve">Nahom Gobezay Beyene </v>
      </c>
      <c r="C641" s="235"/>
      <c r="D641" s="235"/>
      <c r="E641" s="168"/>
      <c r="F641" s="338" t="str">
        <f>IF(E641&gt;100,"SKURRR~!!", IF(A641&gt;GI!$M$2," ", IF($D$608="-", " ", IF(ISBLANK(E641),"FALSE",""))))</f>
        <v xml:space="preserve"> </v>
      </c>
      <c r="G641" s="339"/>
      <c r="H641"/>
      <c r="I641" s="156">
        <v>30</v>
      </c>
      <c r="J641" s="157" t="str">
        <f>GI!$H$31</f>
        <v xml:space="preserve">Nahom Gobezay Beyene </v>
      </c>
      <c r="K641" s="235"/>
      <c r="L641" s="235"/>
      <c r="M641" s="168"/>
      <c r="N641" s="338" t="str">
        <f>IF(M641&gt;100,"SKURRR~!!", IF(I641&gt;GI!$M$2," ", IF($L$608="-", " ", IF(ISBLANK(M641),"FALSE",""))))</f>
        <v xml:space="preserve"> </v>
      </c>
      <c r="O641" s="339"/>
      <c r="P641"/>
      <c r="Q641"/>
      <c r="R641" s="131">
        <f t="shared" si="169"/>
        <v>0</v>
      </c>
      <c r="S641" s="125">
        <f t="shared" si="170"/>
        <v>0</v>
      </c>
      <c r="T641" s="126">
        <f t="shared" si="171"/>
        <v>0</v>
      </c>
      <c r="U641"/>
      <c r="V641"/>
      <c r="W641"/>
      <c r="X641" s="172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 s="174"/>
      <c r="AM641" s="174"/>
      <c r="AN641" s="174"/>
      <c r="AO641" s="174"/>
      <c r="AP641" s="174"/>
      <c r="AQ641" s="174"/>
      <c r="AR641" s="174"/>
      <c r="AS641" s="174"/>
      <c r="AT641" s="174"/>
      <c r="AU641" s="174"/>
      <c r="AV641" s="174"/>
      <c r="AW641" s="174"/>
      <c r="AX641" s="174"/>
      <c r="AY641" s="174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</row>
    <row r="642" spans="1:152" s="12" customFormat="1" ht="38.25" customHeight="1">
      <c r="A642" s="154">
        <v>31</v>
      </c>
      <c r="B642" s="155" t="str">
        <f>GI!$H$32</f>
        <v xml:space="preserve">Nebyu Dawit Tadesse </v>
      </c>
      <c r="C642" s="235"/>
      <c r="D642" s="235"/>
      <c r="E642" s="168"/>
      <c r="F642" s="338" t="str">
        <f>IF(E642&gt;100,"SKURRR~!!", IF(A642&gt;GI!$M$2," ", IF($D$608="-", " ", IF(ISBLANK(E642),"FALSE",""))))</f>
        <v xml:space="preserve"> </v>
      </c>
      <c r="G642" s="339"/>
      <c r="H642"/>
      <c r="I642" s="154">
        <v>31</v>
      </c>
      <c r="J642" s="155" t="str">
        <f>GI!$H$32</f>
        <v xml:space="preserve">Nebyu Dawit Tadesse </v>
      </c>
      <c r="K642" s="235"/>
      <c r="L642" s="235"/>
      <c r="M642" s="168"/>
      <c r="N642" s="338" t="str">
        <f>IF(M642&gt;100,"SKURRR~!!", IF(I642&gt;GI!$M$2," ", IF($L$608="-", " ", IF(ISBLANK(M642),"FALSE",""))))</f>
        <v xml:space="preserve"> </v>
      </c>
      <c r="O642" s="339"/>
      <c r="P642"/>
      <c r="Q642"/>
      <c r="R642" s="131">
        <f t="shared" si="169"/>
        <v>0</v>
      </c>
      <c r="S642" s="125">
        <f t="shared" si="170"/>
        <v>0</v>
      </c>
      <c r="T642" s="126">
        <f t="shared" si="171"/>
        <v>0</v>
      </c>
      <c r="U642"/>
      <c r="V642"/>
      <c r="W642"/>
      <c r="X642" s="17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 s="174"/>
      <c r="AM642" s="174"/>
      <c r="AN642" s="174"/>
      <c r="AO642" s="174"/>
      <c r="AP642" s="174"/>
      <c r="AQ642" s="174"/>
      <c r="AR642" s="174"/>
      <c r="AS642" s="174"/>
      <c r="AT642" s="174"/>
      <c r="AU642" s="174"/>
      <c r="AV642" s="174"/>
      <c r="AW642" s="174"/>
      <c r="AX642" s="174"/>
      <c r="AY642" s="174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</row>
    <row r="643" spans="1:152" s="13" customFormat="1" ht="38.25" customHeight="1">
      <c r="A643" s="156">
        <v>32</v>
      </c>
      <c r="B643" s="157" t="str">
        <f>GI!$H$33</f>
        <v xml:space="preserve">Rahwa Luel Birhane </v>
      </c>
      <c r="C643" s="235"/>
      <c r="D643" s="235"/>
      <c r="E643" s="168"/>
      <c r="F643" s="338" t="str">
        <f>IF(E643&gt;100,"SKURRR~!!", IF(A643&gt;GI!$M$2," ", IF($D$608="-", " ", IF(ISBLANK(E643),"FALSE",""))))</f>
        <v xml:space="preserve"> </v>
      </c>
      <c r="G643" s="339"/>
      <c r="H643"/>
      <c r="I643" s="156">
        <v>32</v>
      </c>
      <c r="J643" s="157" t="str">
        <f>GI!$H$33</f>
        <v xml:space="preserve">Rahwa Luel Birhane </v>
      </c>
      <c r="K643" s="235"/>
      <c r="L643" s="235"/>
      <c r="M643" s="168"/>
      <c r="N643" s="338" t="str">
        <f>IF(M643&gt;100,"SKURRR~!!", IF(I643&gt;GI!$M$2," ", IF($L$608="-", " ", IF(ISBLANK(M643),"FALSE",""))))</f>
        <v xml:space="preserve"> </v>
      </c>
      <c r="O643" s="339"/>
      <c r="P643"/>
      <c r="Q643"/>
      <c r="R643" s="131">
        <f t="shared" si="169"/>
        <v>0</v>
      </c>
      <c r="S643" s="125">
        <f t="shared" si="170"/>
        <v>0</v>
      </c>
      <c r="T643" s="126">
        <f t="shared" si="171"/>
        <v>0</v>
      </c>
      <c r="U643"/>
      <c r="V643"/>
      <c r="W643"/>
      <c r="X643" s="172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 s="174"/>
      <c r="AM643" s="174"/>
      <c r="AN643" s="174"/>
      <c r="AO643" s="174"/>
      <c r="AP643" s="174"/>
      <c r="AQ643" s="174"/>
      <c r="AR643" s="174"/>
      <c r="AS643" s="174"/>
      <c r="AT643" s="174"/>
      <c r="AU643" s="174"/>
      <c r="AV643" s="174"/>
      <c r="AW643" s="174"/>
      <c r="AX643" s="174"/>
      <c r="AY643" s="174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</row>
    <row r="644" spans="1:152" s="13" customFormat="1" ht="38.25" customHeight="1">
      <c r="A644" s="154">
        <v>33</v>
      </c>
      <c r="B644" s="155" t="str">
        <f>GI!$H$34</f>
        <v xml:space="preserve">Raniya Jemal Gidey </v>
      </c>
      <c r="C644" s="235"/>
      <c r="D644" s="235"/>
      <c r="E644" s="168"/>
      <c r="F644" s="338" t="str">
        <f>IF(E644&gt;100,"SKURRR~!!", IF(A644&gt;GI!$M$2," ", IF($D$608="-", " ", IF(ISBLANK(E644),"FALSE",""))))</f>
        <v xml:space="preserve"> </v>
      </c>
      <c r="G644" s="339"/>
      <c r="H644"/>
      <c r="I644" s="154">
        <v>33</v>
      </c>
      <c r="J644" s="155" t="str">
        <f>GI!$H$34</f>
        <v xml:space="preserve">Raniya Jemal Gidey </v>
      </c>
      <c r="K644" s="235"/>
      <c r="L644" s="235"/>
      <c r="M644" s="168"/>
      <c r="N644" s="338" t="str">
        <f>IF(M644&gt;100,"SKURRR~!!", IF(I644&gt;GI!$M$2," ", IF($L$608="-", " ", IF(ISBLANK(M644),"FALSE",""))))</f>
        <v xml:space="preserve"> </v>
      </c>
      <c r="O644" s="339"/>
      <c r="P644"/>
      <c r="Q644"/>
      <c r="R644" s="131">
        <f t="shared" ref="R644:R666" si="172">E644</f>
        <v>0</v>
      </c>
      <c r="S644" s="125">
        <f t="shared" ref="S644:S666" si="173">M644</f>
        <v>0</v>
      </c>
      <c r="T644" s="126">
        <f t="shared" si="171"/>
        <v>0</v>
      </c>
      <c r="U644"/>
      <c r="V644"/>
      <c r="W644"/>
      <c r="X644" s="172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 s="174"/>
      <c r="AM644" s="174"/>
      <c r="AN644" s="174"/>
      <c r="AO644" s="174"/>
      <c r="AP644" s="174"/>
      <c r="AQ644" s="174"/>
      <c r="AR644" s="174"/>
      <c r="AS644" s="174"/>
      <c r="AT644" s="174"/>
      <c r="AU644" s="174"/>
      <c r="AV644" s="174"/>
      <c r="AW644" s="174"/>
      <c r="AX644" s="174"/>
      <c r="AY644" s="17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</row>
    <row r="645" spans="1:152" s="13" customFormat="1" ht="38.25" customHeight="1">
      <c r="A645" s="156">
        <v>34</v>
      </c>
      <c r="B645" s="157" t="str">
        <f>GI!$H$35</f>
        <v xml:space="preserve">Samrawit Weldeslassie Kidane </v>
      </c>
      <c r="C645" s="235"/>
      <c r="D645" s="235"/>
      <c r="E645" s="168"/>
      <c r="F645" s="338" t="str">
        <f>IF(E645&gt;100,"SKURRR~!!", IF(A645&gt;GI!$M$2," ", IF($D$608="-", " ", IF(ISBLANK(E645),"FALSE",""))))</f>
        <v xml:space="preserve"> </v>
      </c>
      <c r="G645" s="339"/>
      <c r="H645"/>
      <c r="I645" s="156">
        <v>34</v>
      </c>
      <c r="J645" s="157" t="str">
        <f>GI!$H$35</f>
        <v xml:space="preserve">Samrawit Weldeslassie Kidane </v>
      </c>
      <c r="K645" s="235"/>
      <c r="L645" s="235"/>
      <c r="M645" s="168"/>
      <c r="N645" s="338" t="str">
        <f>IF(M645&gt;100,"SKURRR~!!", IF(I645&gt;GI!$M$2," ", IF($L$608="-", " ", IF(ISBLANK(M645),"FALSE",""))))</f>
        <v xml:space="preserve"> </v>
      </c>
      <c r="O645" s="339"/>
      <c r="P645"/>
      <c r="Q645"/>
      <c r="R645" s="131">
        <f t="shared" si="172"/>
        <v>0</v>
      </c>
      <c r="S645" s="125">
        <f t="shared" si="173"/>
        <v>0</v>
      </c>
      <c r="T645" s="126">
        <f t="shared" si="171"/>
        <v>0</v>
      </c>
      <c r="U645"/>
      <c r="V645"/>
      <c r="W645"/>
      <c r="X645" s="172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 s="174"/>
      <c r="AM645" s="174"/>
      <c r="AN645" s="174"/>
      <c r="AO645" s="174"/>
      <c r="AP645" s="174"/>
      <c r="AQ645" s="174"/>
      <c r="AR645" s="174"/>
      <c r="AS645" s="174"/>
      <c r="AT645" s="174"/>
      <c r="AU645" s="174"/>
      <c r="AV645" s="174"/>
      <c r="AW645" s="174"/>
      <c r="AX645" s="174"/>
      <c r="AY645" s="174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</row>
    <row r="646" spans="1:152" s="13" customFormat="1" ht="38.25" customHeight="1">
      <c r="A646" s="154">
        <v>35</v>
      </c>
      <c r="B646" s="155" t="str">
        <f>GI!$H$36</f>
        <v xml:space="preserve">Samson Tekle Belay </v>
      </c>
      <c r="C646" s="235"/>
      <c r="D646" s="235"/>
      <c r="E646" s="168"/>
      <c r="F646" s="338" t="str">
        <f>IF(E646&gt;100,"SKURRR~!!", IF(A646&gt;GI!$M$2," ", IF($D$608="-", " ", IF(ISBLANK(E646),"FALSE",""))))</f>
        <v xml:space="preserve"> </v>
      </c>
      <c r="G646" s="339"/>
      <c r="H646"/>
      <c r="I646" s="154">
        <v>35</v>
      </c>
      <c r="J646" s="155" t="str">
        <f>GI!$H$36</f>
        <v xml:space="preserve">Samson Tekle Belay </v>
      </c>
      <c r="K646" s="235"/>
      <c r="L646" s="235"/>
      <c r="M646" s="168"/>
      <c r="N646" s="338" t="str">
        <f>IF(M646&gt;100,"SKURRR~!!", IF(I646&gt;GI!$M$2," ", IF($L$608="-", " ", IF(ISBLANK(M646),"FALSE",""))))</f>
        <v xml:space="preserve"> </v>
      </c>
      <c r="O646" s="339"/>
      <c r="P646"/>
      <c r="Q646"/>
      <c r="R646" s="131">
        <f t="shared" si="172"/>
        <v>0</v>
      </c>
      <c r="S646" s="125">
        <f t="shared" si="173"/>
        <v>0</v>
      </c>
      <c r="T646" s="126">
        <f t="shared" si="171"/>
        <v>0</v>
      </c>
      <c r="U646"/>
      <c r="V646"/>
      <c r="W646"/>
      <c r="X646" s="172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 s="174"/>
      <c r="AM646" s="174"/>
      <c r="AN646" s="174"/>
      <c r="AO646" s="174"/>
      <c r="AP646" s="174"/>
      <c r="AQ646" s="174"/>
      <c r="AR646" s="174"/>
      <c r="AS646" s="174"/>
      <c r="AT646" s="174"/>
      <c r="AU646" s="174"/>
      <c r="AV646" s="174"/>
      <c r="AW646" s="174"/>
      <c r="AX646" s="174"/>
      <c r="AY646" s="174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</row>
    <row r="647" spans="1:152" s="13" customFormat="1" ht="38.25" customHeight="1">
      <c r="A647" s="156">
        <v>36</v>
      </c>
      <c r="B647" s="157" t="str">
        <f>GI!$H$37</f>
        <v xml:space="preserve">Sinados Solomon Kiflehadera </v>
      </c>
      <c r="C647" s="235"/>
      <c r="D647" s="235"/>
      <c r="E647" s="168"/>
      <c r="F647" s="338" t="str">
        <f>IF(E647&gt;100,"SKURRR~!!", IF(A647&gt;GI!$M$2," ", IF($D$608="-", " ", IF(ISBLANK(E647),"FALSE",""))))</f>
        <v xml:space="preserve"> </v>
      </c>
      <c r="G647" s="339"/>
      <c r="H647"/>
      <c r="I647" s="156">
        <v>36</v>
      </c>
      <c r="J647" s="157" t="str">
        <f>GI!$H$37</f>
        <v xml:space="preserve">Sinados Solomon Kiflehadera </v>
      </c>
      <c r="K647" s="235"/>
      <c r="L647" s="235"/>
      <c r="M647" s="168"/>
      <c r="N647" s="338" t="str">
        <f>IF(M647&gt;100,"SKURRR~!!", IF(I647&gt;GI!$M$2," ", IF($L$608="-", " ", IF(ISBLANK(M647),"FALSE",""))))</f>
        <v xml:space="preserve"> </v>
      </c>
      <c r="O647" s="339"/>
      <c r="P647"/>
      <c r="Q647"/>
      <c r="R647" s="131">
        <f t="shared" si="172"/>
        <v>0</v>
      </c>
      <c r="S647" s="125">
        <f t="shared" si="173"/>
        <v>0</v>
      </c>
      <c r="T647" s="126">
        <f t="shared" si="171"/>
        <v>0</v>
      </c>
      <c r="U647"/>
      <c r="V647"/>
      <c r="W647"/>
      <c r="X647" s="172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 s="174"/>
      <c r="AM647" s="174"/>
      <c r="AN647" s="174"/>
      <c r="AO647" s="174"/>
      <c r="AP647" s="174"/>
      <c r="AQ647" s="174"/>
      <c r="AR647" s="174"/>
      <c r="AS647" s="174"/>
      <c r="AT647" s="174"/>
      <c r="AU647" s="174"/>
      <c r="AV647" s="174"/>
      <c r="AW647" s="174"/>
      <c r="AX647" s="174"/>
      <c r="AY647" s="174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</row>
    <row r="648" spans="1:152" s="13" customFormat="1" ht="38.25" customHeight="1">
      <c r="A648" s="154">
        <v>37</v>
      </c>
      <c r="B648" s="155" t="str">
        <f>GI!$H$38</f>
        <v xml:space="preserve">Yeabsira Rezene Gebrecherkos </v>
      </c>
      <c r="C648" s="235"/>
      <c r="D648" s="235"/>
      <c r="E648" s="168"/>
      <c r="F648" s="338" t="str">
        <f>IF(E648&gt;100,"SKURRR~!!", IF(A648&gt;GI!$M$2," ", IF($D$608="-", " ", IF(ISBLANK(E648),"FALSE",""))))</f>
        <v xml:space="preserve"> </v>
      </c>
      <c r="G648" s="339"/>
      <c r="H648"/>
      <c r="I648" s="154">
        <v>37</v>
      </c>
      <c r="J648" s="155" t="str">
        <f>GI!$H$38</f>
        <v xml:space="preserve">Yeabsira Rezene Gebrecherkos </v>
      </c>
      <c r="K648" s="235"/>
      <c r="L648" s="235"/>
      <c r="M648" s="168"/>
      <c r="N648" s="338" t="str">
        <f>IF(M648&gt;100,"SKURRR~!!", IF(I648&gt;GI!$M$2," ", IF($L$608="-", " ", IF(ISBLANK(M648),"FALSE",""))))</f>
        <v xml:space="preserve"> </v>
      </c>
      <c r="O648" s="339"/>
      <c r="P648"/>
      <c r="Q648"/>
      <c r="R648" s="131">
        <f t="shared" si="172"/>
        <v>0</v>
      </c>
      <c r="S648" s="125">
        <f t="shared" si="173"/>
        <v>0</v>
      </c>
      <c r="T648" s="126">
        <f t="shared" si="171"/>
        <v>0</v>
      </c>
      <c r="U648"/>
      <c r="V648"/>
      <c r="W648"/>
      <c r="X648" s="172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 s="174"/>
      <c r="AM648" s="174"/>
      <c r="AN648" s="174"/>
      <c r="AO648" s="174"/>
      <c r="AP648" s="174"/>
      <c r="AQ648" s="174"/>
      <c r="AR648" s="174"/>
      <c r="AS648" s="174"/>
      <c r="AT648" s="174"/>
      <c r="AU648" s="174"/>
      <c r="AV648" s="174"/>
      <c r="AW648" s="174"/>
      <c r="AX648" s="174"/>
      <c r="AY648" s="174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</row>
    <row r="649" spans="1:152" s="13" customFormat="1" ht="38.25" customHeight="1">
      <c r="A649" s="156">
        <v>38</v>
      </c>
      <c r="B649" s="157" t="str">
        <f>GI!$H$39</f>
        <v xml:space="preserve">Yohannes Gebregergis Weldegebriel </v>
      </c>
      <c r="C649" s="235"/>
      <c r="D649" s="235"/>
      <c r="E649" s="168"/>
      <c r="F649" s="338" t="str">
        <f>IF(E649&gt;100,"SKURRR~!!", IF(A649&gt;GI!$M$2," ", IF($D$608="-", " ", IF(ISBLANK(E649),"FALSE",""))))</f>
        <v xml:space="preserve"> </v>
      </c>
      <c r="G649" s="339"/>
      <c r="H649"/>
      <c r="I649" s="156">
        <v>38</v>
      </c>
      <c r="J649" s="157" t="str">
        <f>GI!$H$39</f>
        <v xml:space="preserve">Yohannes Gebregergis Weldegebriel </v>
      </c>
      <c r="K649" s="235"/>
      <c r="L649" s="235"/>
      <c r="M649" s="168"/>
      <c r="N649" s="338" t="str">
        <f>IF(M649&gt;100,"SKURRR~!!", IF(I649&gt;GI!$M$2," ", IF($L$608="-", " ", IF(ISBLANK(M649),"FALSE",""))))</f>
        <v xml:space="preserve"> </v>
      </c>
      <c r="O649" s="339"/>
      <c r="P649"/>
      <c r="Q649"/>
      <c r="R649" s="131">
        <f t="shared" si="172"/>
        <v>0</v>
      </c>
      <c r="S649" s="125">
        <f t="shared" si="173"/>
        <v>0</v>
      </c>
      <c r="T649" s="126">
        <f t="shared" si="171"/>
        <v>0</v>
      </c>
      <c r="U649"/>
      <c r="V649"/>
      <c r="W649"/>
      <c r="X649" s="172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 s="174"/>
      <c r="AM649" s="174"/>
      <c r="AN649" s="174"/>
      <c r="AO649" s="174"/>
      <c r="AP649" s="174"/>
      <c r="AQ649" s="174"/>
      <c r="AR649" s="174"/>
      <c r="AS649" s="174"/>
      <c r="AT649" s="174"/>
      <c r="AU649" s="174"/>
      <c r="AV649" s="174"/>
      <c r="AW649" s="174"/>
      <c r="AX649" s="174"/>
      <c r="AY649" s="174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</row>
    <row r="650" spans="1:152" s="13" customFormat="1" ht="38.25" customHeight="1">
      <c r="A650" s="154">
        <v>39</v>
      </c>
      <c r="B650" s="155" t="str">
        <f>GI!$H$40</f>
        <v xml:space="preserve">Yohanns Gebremedhin Aregawi </v>
      </c>
      <c r="C650" s="235"/>
      <c r="D650" s="235"/>
      <c r="E650" s="168"/>
      <c r="F650" s="338" t="str">
        <f>IF(E650&gt;100,"SKURRR~!!", IF(A650&gt;GI!$M$2," ", IF($D$608="-", " ", IF(ISBLANK(E650),"FALSE",""))))</f>
        <v xml:space="preserve"> </v>
      </c>
      <c r="G650" s="339"/>
      <c r="H650"/>
      <c r="I650" s="154">
        <v>39</v>
      </c>
      <c r="J650" s="155" t="str">
        <f>GI!$H$40</f>
        <v xml:space="preserve">Yohanns Gebremedhin Aregawi </v>
      </c>
      <c r="K650" s="235"/>
      <c r="L650" s="235"/>
      <c r="M650" s="168"/>
      <c r="N650" s="338" t="str">
        <f>IF(M650&gt;100,"SKURRR~!!", IF(I650&gt;GI!$M$2," ", IF($L$608="-", " ", IF(ISBLANK(M650),"FALSE",""))))</f>
        <v xml:space="preserve"> </v>
      </c>
      <c r="O650" s="339"/>
      <c r="P650"/>
      <c r="Q650"/>
      <c r="R650" s="131">
        <f t="shared" si="172"/>
        <v>0</v>
      </c>
      <c r="S650" s="125">
        <f t="shared" si="173"/>
        <v>0</v>
      </c>
      <c r="T650" s="126">
        <f t="shared" si="171"/>
        <v>0</v>
      </c>
      <c r="U650"/>
      <c r="V650"/>
      <c r="W650"/>
      <c r="X650" s="172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 s="174"/>
      <c r="AM650" s="174"/>
      <c r="AN650" s="174"/>
      <c r="AO650" s="174"/>
      <c r="AP650" s="174"/>
      <c r="AQ650" s="174"/>
      <c r="AR650" s="174"/>
      <c r="AS650" s="174"/>
      <c r="AT650" s="174"/>
      <c r="AU650" s="174"/>
      <c r="AV650" s="174"/>
      <c r="AW650" s="174"/>
      <c r="AX650" s="174"/>
      <c r="AY650" s="174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</row>
    <row r="651" spans="1:152" s="13" customFormat="1" ht="38.25" customHeight="1">
      <c r="A651" s="156">
        <v>40</v>
      </c>
      <c r="B651" s="157" t="str">
        <f>GI!$H$41</f>
        <v xml:space="preserve">Yonatan Mulu Araya </v>
      </c>
      <c r="C651" s="235"/>
      <c r="D651" s="235"/>
      <c r="E651" s="168"/>
      <c r="F651" s="338" t="str">
        <f>IF(E651&gt;100,"SKURRR~!!", IF(A651&gt;GI!$M$2," ", IF($D$608="-", " ", IF(ISBLANK(E651),"FALSE",""))))</f>
        <v xml:space="preserve"> </v>
      </c>
      <c r="G651" s="339"/>
      <c r="H651"/>
      <c r="I651" s="156">
        <v>40</v>
      </c>
      <c r="J651" s="157" t="str">
        <f>GI!$H$41</f>
        <v xml:space="preserve">Yonatan Mulu Araya </v>
      </c>
      <c r="K651" s="235"/>
      <c r="L651" s="235"/>
      <c r="M651" s="168"/>
      <c r="N651" s="338" t="str">
        <f>IF(M651&gt;100,"SKURRR~!!", IF(I651&gt;GI!$M$2," ", IF($L$608="-", " ", IF(ISBLANK(M651),"FALSE",""))))</f>
        <v xml:space="preserve"> </v>
      </c>
      <c r="O651" s="339"/>
      <c r="P651"/>
      <c r="Q651"/>
      <c r="R651" s="131">
        <f t="shared" si="172"/>
        <v>0</v>
      </c>
      <c r="S651" s="125">
        <f t="shared" si="173"/>
        <v>0</v>
      </c>
      <c r="T651" s="126">
        <f t="shared" si="171"/>
        <v>0</v>
      </c>
      <c r="U651"/>
      <c r="V651"/>
      <c r="W651"/>
      <c r="X651" s="172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 s="174"/>
      <c r="AM651" s="174"/>
      <c r="AN651" s="174"/>
      <c r="AO651" s="174"/>
      <c r="AP651" s="174"/>
      <c r="AQ651" s="174"/>
      <c r="AR651" s="174"/>
      <c r="AS651" s="174"/>
      <c r="AT651" s="174"/>
      <c r="AU651" s="174"/>
      <c r="AV651" s="174"/>
      <c r="AW651" s="174"/>
      <c r="AX651" s="174"/>
      <c r="AY651" s="174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</row>
    <row r="652" spans="1:152" s="13" customFormat="1" ht="38.25" customHeight="1">
      <c r="A652" s="154">
        <v>41</v>
      </c>
      <c r="B652" s="155" t="str">
        <f>GI!$H$42</f>
        <v xml:space="preserve">Yordanos Weldeslassie Kidane </v>
      </c>
      <c r="C652" s="235"/>
      <c r="D652" s="235"/>
      <c r="E652" s="168"/>
      <c r="F652" s="338" t="str">
        <f>IF(E652&gt;100,"SKURRR~!!", IF(A652&gt;GI!$M$2," ", IF($D$608="-", " ", IF(ISBLANK(E652),"FALSE",""))))</f>
        <v xml:space="preserve"> </v>
      </c>
      <c r="G652" s="339"/>
      <c r="H652"/>
      <c r="I652" s="154">
        <v>41</v>
      </c>
      <c r="J652" s="155" t="str">
        <f>GI!$H$42</f>
        <v xml:space="preserve">Yordanos Weldeslassie Kidane </v>
      </c>
      <c r="K652" s="235"/>
      <c r="L652" s="235"/>
      <c r="M652" s="168"/>
      <c r="N652" s="338" t="str">
        <f>IF(M652&gt;100,"SKURRR~!!", IF(I652&gt;GI!$M$2," ", IF($L$608="-", " ", IF(ISBLANK(M652),"FALSE",""))))</f>
        <v xml:space="preserve"> </v>
      </c>
      <c r="O652" s="339"/>
      <c r="P652"/>
      <c r="Q652"/>
      <c r="R652" s="131">
        <f t="shared" si="172"/>
        <v>0</v>
      </c>
      <c r="S652" s="125">
        <f t="shared" si="173"/>
        <v>0</v>
      </c>
      <c r="T652" s="126">
        <f t="shared" si="171"/>
        <v>0</v>
      </c>
      <c r="U652"/>
      <c r="V652"/>
      <c r="W652"/>
      <c r="X652" s="17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 s="174"/>
      <c r="AM652" s="174"/>
      <c r="AN652" s="174"/>
      <c r="AO652" s="174"/>
      <c r="AP652" s="174"/>
      <c r="AQ652" s="174"/>
      <c r="AR652" s="174"/>
      <c r="AS652" s="174"/>
      <c r="AT652" s="174"/>
      <c r="AU652" s="174"/>
      <c r="AV652" s="174"/>
      <c r="AW652" s="174"/>
      <c r="AX652" s="174"/>
      <c r="AY652" s="174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</row>
    <row r="653" spans="1:152" s="13" customFormat="1" ht="38.25" customHeight="1">
      <c r="A653" s="156">
        <v>42</v>
      </c>
      <c r="B653" s="157" t="str">
        <f>GI!$H$43</f>
        <v xml:space="preserve">Yosef Mesfin Hailemicheal </v>
      </c>
      <c r="C653" s="235"/>
      <c r="D653" s="235"/>
      <c r="E653" s="168"/>
      <c r="F653" s="338" t="str">
        <f>IF(E653&gt;100,"SKURRR~!!", IF(A653&gt;GI!$M$2," ", IF($D$608="-", " ", IF(ISBLANK(E653),"FALSE",""))))</f>
        <v xml:space="preserve"> </v>
      </c>
      <c r="G653" s="339"/>
      <c r="H653"/>
      <c r="I653" s="156">
        <v>42</v>
      </c>
      <c r="J653" s="157" t="str">
        <f>GI!$H$43</f>
        <v xml:space="preserve">Yosef Mesfin Hailemicheal </v>
      </c>
      <c r="K653" s="235"/>
      <c r="L653" s="235"/>
      <c r="M653" s="168"/>
      <c r="N653" s="338" t="str">
        <f>IF(M653&gt;100,"SKURRR~!!", IF(I653&gt;GI!$M$2," ", IF($L$608="-", " ", IF(ISBLANK(M653),"FALSE",""))))</f>
        <v xml:space="preserve"> </v>
      </c>
      <c r="O653" s="339"/>
      <c r="P653"/>
      <c r="Q653"/>
      <c r="R653" s="131">
        <f t="shared" si="172"/>
        <v>0</v>
      </c>
      <c r="S653" s="125">
        <f t="shared" si="173"/>
        <v>0</v>
      </c>
      <c r="T653" s="126">
        <f t="shared" si="171"/>
        <v>0</v>
      </c>
      <c r="U653"/>
      <c r="V653"/>
      <c r="W653"/>
      <c r="X653" s="172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 s="174"/>
      <c r="AM653" s="174"/>
      <c r="AN653" s="174"/>
      <c r="AO653" s="174"/>
      <c r="AP653" s="174"/>
      <c r="AQ653" s="174"/>
      <c r="AR653" s="174"/>
      <c r="AS653" s="174"/>
      <c r="AT653" s="174"/>
      <c r="AU653" s="174"/>
      <c r="AV653" s="174"/>
      <c r="AW653" s="174"/>
      <c r="AX653" s="174"/>
      <c r="AY653" s="174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</row>
    <row r="654" spans="1:152" s="13" customFormat="1" ht="38.25" customHeight="1">
      <c r="A654" s="154">
        <v>43</v>
      </c>
      <c r="B654" s="155" t="str">
        <f>GI!$H$44</f>
        <v xml:space="preserve">Yudana Dawit Tsegay </v>
      </c>
      <c r="C654" s="235"/>
      <c r="D654" s="235"/>
      <c r="E654" s="169"/>
      <c r="F654" s="338" t="str">
        <f>IF(E654&gt;100,"SKURRR~!!", IF(A654&gt;GI!$M$2," ", IF($D$608="-", " ", IF(ISBLANK(E654),"FALSE",""))))</f>
        <v xml:space="preserve"> </v>
      </c>
      <c r="G654" s="339"/>
      <c r="H654"/>
      <c r="I654" s="154">
        <v>43</v>
      </c>
      <c r="J654" s="155" t="str">
        <f>GI!$H$44</f>
        <v xml:space="preserve">Yudana Dawit Tsegay </v>
      </c>
      <c r="K654" s="235"/>
      <c r="L654" s="235"/>
      <c r="M654" s="169"/>
      <c r="N654" s="338" t="str">
        <f>IF(M654&gt;100,"SKURRR~!!", IF(I654&gt;GI!$M$2," ", IF($L$608="-", " ", IF(ISBLANK(M654),"FALSE",""))))</f>
        <v xml:space="preserve"> </v>
      </c>
      <c r="O654" s="339"/>
      <c r="P654"/>
      <c r="Q654"/>
      <c r="R654" s="131">
        <f t="shared" si="172"/>
        <v>0</v>
      </c>
      <c r="S654" s="125">
        <f t="shared" si="173"/>
        <v>0</v>
      </c>
      <c r="T654" s="126">
        <f t="shared" si="171"/>
        <v>0</v>
      </c>
      <c r="U654"/>
      <c r="V654"/>
      <c r="W654"/>
      <c r="X654" s="172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 s="174"/>
      <c r="AM654" s="174"/>
      <c r="AN654" s="174"/>
      <c r="AO654" s="174"/>
      <c r="AP654" s="174"/>
      <c r="AQ654" s="174"/>
      <c r="AR654" s="174"/>
      <c r="AS654" s="174"/>
      <c r="AT654" s="174"/>
      <c r="AU654" s="174"/>
      <c r="AV654" s="174"/>
      <c r="AW654" s="174"/>
      <c r="AX654" s="174"/>
      <c r="AY654" s="17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</row>
    <row r="655" spans="1:152" s="13" customFormat="1" ht="38.25" customHeight="1">
      <c r="A655" s="156">
        <v>44</v>
      </c>
      <c r="B655" s="157">
        <f>GI!$H$45</f>
        <v>0</v>
      </c>
      <c r="C655" s="235"/>
      <c r="D655" s="235"/>
      <c r="E655" s="170"/>
      <c r="F655" s="338" t="str">
        <f>IF(E655&gt;100,"SKURRR~!!", IF(A655&gt;GI!$M$2," ", IF($D$608="-", " ", IF(ISBLANK(E655),"FALSE",""))))</f>
        <v xml:space="preserve"> </v>
      </c>
      <c r="G655" s="339"/>
      <c r="H655"/>
      <c r="I655" s="156">
        <v>44</v>
      </c>
      <c r="J655" s="157">
        <f>GI!$H$45</f>
        <v>0</v>
      </c>
      <c r="K655" s="235"/>
      <c r="L655" s="235"/>
      <c r="M655" s="170"/>
      <c r="N655" s="338" t="str">
        <f>IF(M655&gt;100,"SKURRR~!!", IF(I655&gt;GI!$M$2," ", IF($L$608="-", " ", IF(ISBLANK(M655),"FALSE",""))))</f>
        <v xml:space="preserve"> </v>
      </c>
      <c r="O655" s="339"/>
      <c r="P655"/>
      <c r="Q655"/>
      <c r="R655" s="131">
        <f t="shared" si="172"/>
        <v>0</v>
      </c>
      <c r="S655" s="125">
        <f t="shared" si="173"/>
        <v>0</v>
      </c>
      <c r="T655" s="126">
        <f t="shared" si="171"/>
        <v>0</v>
      </c>
      <c r="U655"/>
      <c r="V655"/>
      <c r="W655"/>
      <c r="X655" s="172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 s="174"/>
      <c r="AM655" s="174"/>
      <c r="AN655" s="174"/>
      <c r="AO655" s="174"/>
      <c r="AP655" s="174"/>
      <c r="AQ655" s="174"/>
      <c r="AR655" s="174"/>
      <c r="AS655" s="174"/>
      <c r="AT655" s="174"/>
      <c r="AU655" s="174"/>
      <c r="AV655" s="174"/>
      <c r="AW655" s="174"/>
      <c r="AX655" s="174"/>
      <c r="AY655" s="174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</row>
    <row r="656" spans="1:152" s="13" customFormat="1" ht="38.25" customHeight="1">
      <c r="A656" s="154">
        <v>45</v>
      </c>
      <c r="B656" s="155">
        <f>GI!$H$46</f>
        <v>0</v>
      </c>
      <c r="C656" s="235"/>
      <c r="D656" s="235"/>
      <c r="E656" s="170"/>
      <c r="F656" s="338" t="str">
        <f>IF(E656&gt;100,"SKURRR~!!", IF(A656&gt;GI!$M$2," ", IF($D$608="-", " ", IF(ISBLANK(E656),"FALSE",""))))</f>
        <v xml:space="preserve"> </v>
      </c>
      <c r="G656" s="339"/>
      <c r="H656"/>
      <c r="I656" s="154">
        <v>45</v>
      </c>
      <c r="J656" s="155">
        <f>GI!$H$46</f>
        <v>0</v>
      </c>
      <c r="K656" s="235"/>
      <c r="L656" s="235"/>
      <c r="M656" s="170"/>
      <c r="N656" s="338" t="str">
        <f>IF(M656&gt;100,"SKURRR~!!", IF(I656&gt;GI!$M$2," ", IF($L$608="-", " ", IF(ISBLANK(M656),"FALSE",""))))</f>
        <v xml:space="preserve"> </v>
      </c>
      <c r="O656" s="339"/>
      <c r="P656"/>
      <c r="Q656"/>
      <c r="R656" s="131">
        <f t="shared" si="172"/>
        <v>0</v>
      </c>
      <c r="S656" s="125">
        <f t="shared" si="173"/>
        <v>0</v>
      </c>
      <c r="T656" s="126">
        <f t="shared" si="171"/>
        <v>0</v>
      </c>
      <c r="U656"/>
      <c r="V656"/>
      <c r="W656"/>
      <c r="X656" s="172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 s="174"/>
      <c r="AM656" s="174"/>
      <c r="AN656" s="174"/>
      <c r="AO656" s="174"/>
      <c r="AP656" s="174"/>
      <c r="AQ656" s="174"/>
      <c r="AR656" s="174"/>
      <c r="AS656" s="174"/>
      <c r="AT656" s="174"/>
      <c r="AU656" s="174"/>
      <c r="AV656" s="174"/>
      <c r="AW656" s="174"/>
      <c r="AX656" s="174"/>
      <c r="AY656" s="174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</row>
    <row r="657" spans="1:152" s="11" customFormat="1" ht="38.25" customHeight="1">
      <c r="A657" s="156">
        <v>46</v>
      </c>
      <c r="B657" s="157">
        <f>GI!$H$47</f>
        <v>0</v>
      </c>
      <c r="C657" s="235"/>
      <c r="D657" s="235"/>
      <c r="E657" s="168"/>
      <c r="F657" s="338" t="str">
        <f>IF(E657&gt;100,"SKURRR~!!", IF(A657&gt;GI!$M$2," ", IF($D$608="-", " ", IF(ISBLANK(E657),"FALSE",""))))</f>
        <v xml:space="preserve"> </v>
      </c>
      <c r="G657" s="339"/>
      <c r="H657"/>
      <c r="I657" s="156">
        <v>46</v>
      </c>
      <c r="J657" s="157">
        <f>GI!$H$47</f>
        <v>0</v>
      </c>
      <c r="K657" s="235"/>
      <c r="L657" s="235"/>
      <c r="M657" s="168"/>
      <c r="N657" s="338" t="str">
        <f>IF(M657&gt;100,"SKURRR~!!", IF(I657&gt;GI!$M$2," ", IF($L$608="-", " ", IF(ISBLANK(M657),"FALSE",""))))</f>
        <v xml:space="preserve"> </v>
      </c>
      <c r="O657" s="339"/>
      <c r="P657"/>
      <c r="Q657"/>
      <c r="R657" s="131">
        <f t="shared" si="172"/>
        <v>0</v>
      </c>
      <c r="S657" s="125">
        <f t="shared" si="173"/>
        <v>0</v>
      </c>
      <c r="T657" s="126">
        <f t="shared" si="171"/>
        <v>0</v>
      </c>
      <c r="U657"/>
      <c r="V657"/>
      <c r="W657"/>
      <c r="X657" s="172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 s="174"/>
      <c r="AM657" s="174"/>
      <c r="AN657" s="174"/>
      <c r="AO657" s="174"/>
      <c r="AP657" s="174"/>
      <c r="AQ657" s="174"/>
      <c r="AR657" s="174"/>
      <c r="AS657" s="174"/>
      <c r="AT657" s="174"/>
      <c r="AU657" s="174"/>
      <c r="AV657" s="174"/>
      <c r="AW657" s="174"/>
      <c r="AX657" s="174"/>
      <c r="AY657" s="174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</row>
    <row r="658" spans="1:152" s="11" customFormat="1" ht="38.25" customHeight="1">
      <c r="A658" s="154">
        <v>47</v>
      </c>
      <c r="B658" s="155">
        <f>GI!$H$48</f>
        <v>0</v>
      </c>
      <c r="C658" s="235"/>
      <c r="D658" s="235"/>
      <c r="E658" s="168"/>
      <c r="F658" s="338" t="str">
        <f>IF(E658&gt;100,"SKURRR~!!", IF(A658&gt;GI!$M$2," ", IF($D$608="-", " ", IF(ISBLANK(E658),"FALSE",""))))</f>
        <v xml:space="preserve"> </v>
      </c>
      <c r="G658" s="339"/>
      <c r="H658"/>
      <c r="I658" s="154">
        <v>47</v>
      </c>
      <c r="J658" s="155">
        <f>GI!$H$48</f>
        <v>0</v>
      </c>
      <c r="K658" s="235"/>
      <c r="L658" s="235"/>
      <c r="M658" s="168"/>
      <c r="N658" s="338" t="str">
        <f>IF(M658&gt;100,"SKURRR~!!", IF(I658&gt;GI!$M$2," ", IF($L$608="-", " ", IF(ISBLANK(M658),"FALSE",""))))</f>
        <v xml:space="preserve"> </v>
      </c>
      <c r="O658" s="339"/>
      <c r="P658"/>
      <c r="Q658"/>
      <c r="R658" s="131">
        <f t="shared" si="172"/>
        <v>0</v>
      </c>
      <c r="S658" s="125">
        <f t="shared" si="173"/>
        <v>0</v>
      </c>
      <c r="T658" s="126">
        <f t="shared" si="171"/>
        <v>0</v>
      </c>
      <c r="U658"/>
      <c r="V658"/>
      <c r="W658"/>
      <c r="X658" s="172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 s="174"/>
      <c r="AM658" s="174"/>
      <c r="AN658" s="174"/>
      <c r="AO658" s="174"/>
      <c r="AP658" s="174"/>
      <c r="AQ658" s="174"/>
      <c r="AR658" s="174"/>
      <c r="AS658" s="174"/>
      <c r="AT658" s="174"/>
      <c r="AU658" s="174"/>
      <c r="AV658" s="174"/>
      <c r="AW658" s="174"/>
      <c r="AX658" s="174"/>
      <c r="AY658" s="174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</row>
    <row r="659" spans="1:152" s="11" customFormat="1" ht="38.25" customHeight="1">
      <c r="A659" s="156">
        <v>48</v>
      </c>
      <c r="B659" s="157">
        <f>GI!$H$49</f>
        <v>0</v>
      </c>
      <c r="C659" s="235"/>
      <c r="D659" s="235"/>
      <c r="E659" s="168"/>
      <c r="F659" s="338" t="str">
        <f>IF(E659&gt;100,"SKURRR~!!", IF(A659&gt;GI!$M$2," ", IF($D$608="-", " ", IF(ISBLANK(E659),"FALSE",""))))</f>
        <v xml:space="preserve"> </v>
      </c>
      <c r="G659" s="339"/>
      <c r="H659"/>
      <c r="I659" s="156">
        <v>48</v>
      </c>
      <c r="J659" s="157">
        <f>GI!$H$49</f>
        <v>0</v>
      </c>
      <c r="K659" s="235"/>
      <c r="L659" s="235"/>
      <c r="M659" s="168"/>
      <c r="N659" s="338" t="str">
        <f>IF(M659&gt;100,"SKURRR~!!", IF(I659&gt;GI!$M$2," ", IF($L$608="-", " ", IF(ISBLANK(M659),"FALSE",""))))</f>
        <v xml:space="preserve"> </v>
      </c>
      <c r="O659" s="339"/>
      <c r="P659"/>
      <c r="Q659"/>
      <c r="R659" s="131">
        <f t="shared" si="172"/>
        <v>0</v>
      </c>
      <c r="S659" s="125">
        <f t="shared" si="173"/>
        <v>0</v>
      </c>
      <c r="T659" s="126">
        <f t="shared" si="171"/>
        <v>0</v>
      </c>
      <c r="U659"/>
      <c r="V659"/>
      <c r="W659"/>
      <c r="X659" s="172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 s="174"/>
      <c r="AM659" s="174"/>
      <c r="AN659" s="174"/>
      <c r="AO659" s="174"/>
      <c r="AP659" s="174"/>
      <c r="AQ659" s="174"/>
      <c r="AR659" s="174"/>
      <c r="AS659" s="174"/>
      <c r="AT659" s="174"/>
      <c r="AU659" s="174"/>
      <c r="AV659" s="174"/>
      <c r="AW659" s="174"/>
      <c r="AX659" s="174"/>
      <c r="AY659" s="174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</row>
    <row r="660" spans="1:152" s="11" customFormat="1" ht="38.25" customHeight="1">
      <c r="A660" s="154">
        <v>49</v>
      </c>
      <c r="B660" s="155">
        <f>GI!$H$50</f>
        <v>0</v>
      </c>
      <c r="C660" s="235"/>
      <c r="D660" s="235"/>
      <c r="E660" s="168"/>
      <c r="F660" s="338" t="str">
        <f>IF(E660&gt;100,"SKURRR~!!", IF(A660&gt;GI!$M$2," ", IF($D$608="-", " ", IF(ISBLANK(E660),"FALSE",""))))</f>
        <v xml:space="preserve"> </v>
      </c>
      <c r="G660" s="339"/>
      <c r="H660"/>
      <c r="I660" s="154">
        <v>49</v>
      </c>
      <c r="J660" s="155">
        <f>GI!$H$50</f>
        <v>0</v>
      </c>
      <c r="K660" s="235"/>
      <c r="L660" s="235"/>
      <c r="M660" s="168"/>
      <c r="N660" s="338" t="str">
        <f>IF(M660&gt;100,"SKURRR~!!", IF(I660&gt;GI!$M$2," ", IF($L$608="-", " ", IF(ISBLANK(M660),"FALSE",""))))</f>
        <v xml:space="preserve"> </v>
      </c>
      <c r="O660" s="339"/>
      <c r="P660"/>
      <c r="Q660"/>
      <c r="R660" s="131">
        <f t="shared" si="172"/>
        <v>0</v>
      </c>
      <c r="S660" s="125">
        <f t="shared" si="173"/>
        <v>0</v>
      </c>
      <c r="T660" s="126">
        <f t="shared" si="171"/>
        <v>0</v>
      </c>
      <c r="U660"/>
      <c r="V660"/>
      <c r="W660"/>
      <c r="X660" s="172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 s="174"/>
      <c r="AM660" s="174"/>
      <c r="AN660" s="174"/>
      <c r="AO660" s="174"/>
      <c r="AP660" s="174"/>
      <c r="AQ660" s="174"/>
      <c r="AR660" s="174"/>
      <c r="AS660" s="174"/>
      <c r="AT660" s="174"/>
      <c r="AU660" s="174"/>
      <c r="AV660" s="174"/>
      <c r="AW660" s="174"/>
      <c r="AX660" s="174"/>
      <c r="AY660" s="174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</row>
    <row r="661" spans="1:152" s="11" customFormat="1" ht="38.25" customHeight="1">
      <c r="A661" s="156">
        <v>50</v>
      </c>
      <c r="B661" s="157">
        <f>GI!$H$51</f>
        <v>0</v>
      </c>
      <c r="C661" s="235"/>
      <c r="D661" s="235"/>
      <c r="E661" s="168"/>
      <c r="F661" s="338" t="str">
        <f>IF(E661&gt;100,"SKURRR~!!", IF(A661&gt;GI!$M$2," ", IF($D$608="-", " ", IF(ISBLANK(E661),"FALSE",""))))</f>
        <v xml:space="preserve"> </v>
      </c>
      <c r="G661" s="339"/>
      <c r="H661"/>
      <c r="I661" s="156">
        <v>50</v>
      </c>
      <c r="J661" s="157">
        <f>GI!$H$51</f>
        <v>0</v>
      </c>
      <c r="K661" s="235"/>
      <c r="L661" s="235"/>
      <c r="M661" s="168"/>
      <c r="N661" s="338" t="str">
        <f>IF(M661&gt;100,"SKURRR~!!", IF(I661&gt;GI!$M$2," ", IF($L$608="-", " ", IF(ISBLANK(M661),"FALSE",""))))</f>
        <v xml:space="preserve"> </v>
      </c>
      <c r="O661" s="339"/>
      <c r="P661"/>
      <c r="Q661"/>
      <c r="R661" s="131">
        <f t="shared" si="172"/>
        <v>0</v>
      </c>
      <c r="S661" s="125">
        <f t="shared" si="173"/>
        <v>0</v>
      </c>
      <c r="T661" s="126">
        <f t="shared" si="171"/>
        <v>0</v>
      </c>
      <c r="U661"/>
      <c r="V661"/>
      <c r="W661"/>
      <c r="X661" s="172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 s="174"/>
      <c r="AM661" s="174"/>
      <c r="AN661" s="174"/>
      <c r="AO661" s="174"/>
      <c r="AP661" s="174"/>
      <c r="AQ661" s="174"/>
      <c r="AR661" s="174"/>
      <c r="AS661" s="174"/>
      <c r="AT661" s="174"/>
      <c r="AU661" s="174"/>
      <c r="AV661" s="174"/>
      <c r="AW661" s="174"/>
      <c r="AX661" s="174"/>
      <c r="AY661" s="174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</row>
    <row r="662" spans="1:152" s="11" customFormat="1" ht="38.25" customHeight="1">
      <c r="A662" s="156">
        <v>51</v>
      </c>
      <c r="B662" s="157">
        <f>GI!$H$52</f>
        <v>0</v>
      </c>
      <c r="C662" s="235"/>
      <c r="D662" s="235"/>
      <c r="E662" s="168"/>
      <c r="F662" s="338" t="str">
        <f>IF(E662&gt;100,"SKURRR~!!", IF(A662&gt;GI!$M$2," ", IF($D$608="-", " ", IF(ISBLANK(E662),"FALSE",""))))</f>
        <v xml:space="preserve"> </v>
      </c>
      <c r="G662" s="339"/>
      <c r="H662"/>
      <c r="I662" s="156">
        <v>51</v>
      </c>
      <c r="J662" s="157">
        <f>GI!$H$52</f>
        <v>0</v>
      </c>
      <c r="K662" s="235"/>
      <c r="L662" s="235"/>
      <c r="M662" s="168"/>
      <c r="N662" s="338" t="str">
        <f>IF(M662&gt;100,"SKURRR~!!", IF(I662&gt;GI!$M$2," ", IF($L$608="-", " ", IF(ISBLANK(M662),"FALSE",""))))</f>
        <v xml:space="preserve"> </v>
      </c>
      <c r="O662" s="339"/>
      <c r="P662"/>
      <c r="Q662"/>
      <c r="R662" s="131">
        <f t="shared" si="172"/>
        <v>0</v>
      </c>
      <c r="S662" s="125">
        <f t="shared" si="173"/>
        <v>0</v>
      </c>
      <c r="T662" s="126">
        <f t="shared" ref="T662:T666" si="174">AVERAGE(R662:S662)</f>
        <v>0</v>
      </c>
      <c r="U662"/>
      <c r="V662"/>
      <c r="W662"/>
      <c r="X662" s="17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 s="174"/>
      <c r="AM662" s="174"/>
      <c r="AN662" s="174"/>
      <c r="AO662" s="174"/>
      <c r="AP662" s="174"/>
      <c r="AQ662" s="174"/>
      <c r="AR662" s="174"/>
      <c r="AS662" s="174"/>
      <c r="AT662" s="174"/>
      <c r="AU662" s="174"/>
      <c r="AV662" s="174"/>
      <c r="AW662" s="174"/>
      <c r="AX662" s="174"/>
      <c r="AY662" s="174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</row>
    <row r="663" spans="1:152" s="11" customFormat="1" ht="38.25" customHeight="1">
      <c r="A663" s="156">
        <v>52</v>
      </c>
      <c r="B663" s="157">
        <f>GI!$H$53</f>
        <v>0</v>
      </c>
      <c r="C663" s="235"/>
      <c r="D663" s="235"/>
      <c r="E663" s="168"/>
      <c r="F663" s="338" t="str">
        <f>IF(E663&gt;100,"SKURRR~!!", IF(A663&gt;GI!$M$2," ", IF($D$608="-", " ", IF(ISBLANK(E663),"FALSE",""))))</f>
        <v xml:space="preserve"> </v>
      </c>
      <c r="G663" s="339"/>
      <c r="H663"/>
      <c r="I663" s="156">
        <v>52</v>
      </c>
      <c r="J663" s="157">
        <f>GI!$H$53</f>
        <v>0</v>
      </c>
      <c r="K663" s="235"/>
      <c r="L663" s="235"/>
      <c r="M663" s="168"/>
      <c r="N663" s="338" t="str">
        <f>IF(M663&gt;100,"SKURRR~!!", IF(I663&gt;GI!$M$2," ", IF($L$608="-", " ", IF(ISBLANK(M663),"FALSE",""))))</f>
        <v xml:space="preserve"> </v>
      </c>
      <c r="O663" s="339"/>
      <c r="P663"/>
      <c r="Q663"/>
      <c r="R663" s="131">
        <f t="shared" si="172"/>
        <v>0</v>
      </c>
      <c r="S663" s="125">
        <f t="shared" si="173"/>
        <v>0</v>
      </c>
      <c r="T663" s="126">
        <f t="shared" si="174"/>
        <v>0</v>
      </c>
      <c r="U663"/>
      <c r="V663"/>
      <c r="W663"/>
      <c r="X663" s="172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 s="174"/>
      <c r="AM663" s="174"/>
      <c r="AN663" s="174"/>
      <c r="AO663" s="174"/>
      <c r="AP663" s="174"/>
      <c r="AQ663" s="174"/>
      <c r="AR663" s="174"/>
      <c r="AS663" s="174"/>
      <c r="AT663" s="174"/>
      <c r="AU663" s="174"/>
      <c r="AV663" s="174"/>
      <c r="AW663" s="174"/>
      <c r="AX663" s="174"/>
      <c r="AY663" s="174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</row>
    <row r="664" spans="1:152" s="11" customFormat="1" ht="38.25" customHeight="1">
      <c r="A664" s="156">
        <v>53</v>
      </c>
      <c r="B664" s="157">
        <f>GI!$H$54</f>
        <v>0</v>
      </c>
      <c r="C664" s="235"/>
      <c r="D664" s="235"/>
      <c r="E664" s="168"/>
      <c r="F664" s="338" t="str">
        <f>IF(E664&gt;100,"SKURRR~!!", IF(A664&gt;GI!$M$2," ", IF($D$608="-", " ", IF(ISBLANK(E664),"FALSE",""))))</f>
        <v xml:space="preserve"> </v>
      </c>
      <c r="G664" s="339"/>
      <c r="H664"/>
      <c r="I664" s="156">
        <v>53</v>
      </c>
      <c r="J664" s="157">
        <f>GI!$H$54</f>
        <v>0</v>
      </c>
      <c r="K664" s="235"/>
      <c r="L664" s="235"/>
      <c r="M664" s="168"/>
      <c r="N664" s="338" t="str">
        <f>IF(M664&gt;100,"SKURRR~!!", IF(I664&gt;GI!$M$2," ", IF($L$608="-", " ", IF(ISBLANK(M664),"FALSE",""))))</f>
        <v xml:space="preserve"> </v>
      </c>
      <c r="O664" s="339"/>
      <c r="P664"/>
      <c r="Q664"/>
      <c r="R664" s="131">
        <f t="shared" si="172"/>
        <v>0</v>
      </c>
      <c r="S664" s="125">
        <f t="shared" si="173"/>
        <v>0</v>
      </c>
      <c r="T664" s="126">
        <f t="shared" si="174"/>
        <v>0</v>
      </c>
      <c r="U664"/>
      <c r="V664"/>
      <c r="W664"/>
      <c r="X664" s="172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 s="174"/>
      <c r="AM664" s="174"/>
      <c r="AN664" s="174"/>
      <c r="AO664" s="174"/>
      <c r="AP664" s="174"/>
      <c r="AQ664" s="174"/>
      <c r="AR664" s="174"/>
      <c r="AS664" s="174"/>
      <c r="AT664" s="174"/>
      <c r="AU664" s="174"/>
      <c r="AV664" s="174"/>
      <c r="AW664" s="174"/>
      <c r="AX664" s="174"/>
      <c r="AY664" s="17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</row>
    <row r="665" spans="1:152" s="11" customFormat="1" ht="38.25" customHeight="1">
      <c r="A665" s="156">
        <v>54</v>
      </c>
      <c r="B665" s="157">
        <f>GI!$H$55</f>
        <v>0</v>
      </c>
      <c r="C665" s="235"/>
      <c r="D665" s="235"/>
      <c r="E665" s="168"/>
      <c r="F665" s="338" t="str">
        <f>IF(E665&gt;100,"SKURRR~!!", IF(A665&gt;GI!$M$2," ", IF($D$608="-", " ", IF(ISBLANK(E665),"FALSE",""))))</f>
        <v xml:space="preserve"> </v>
      </c>
      <c r="G665" s="339"/>
      <c r="H665"/>
      <c r="I665" s="156">
        <v>54</v>
      </c>
      <c r="J665" s="157">
        <f>GI!$H$55</f>
        <v>0</v>
      </c>
      <c r="K665" s="235"/>
      <c r="L665" s="235"/>
      <c r="M665" s="168"/>
      <c r="N665" s="338" t="str">
        <f>IF(M665&gt;100,"SKURRR~!!", IF(I665&gt;GI!$M$2," ", IF($L$608="-", " ", IF(ISBLANK(M665),"FALSE",""))))</f>
        <v xml:space="preserve"> </v>
      </c>
      <c r="O665" s="339"/>
      <c r="P665"/>
      <c r="Q665"/>
      <c r="R665" s="131">
        <f t="shared" si="172"/>
        <v>0</v>
      </c>
      <c r="S665" s="125">
        <f t="shared" si="173"/>
        <v>0</v>
      </c>
      <c r="T665" s="126">
        <f t="shared" si="174"/>
        <v>0</v>
      </c>
      <c r="U665"/>
      <c r="V665"/>
      <c r="W665"/>
      <c r="X665" s="172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 s="174"/>
      <c r="AM665" s="174"/>
      <c r="AN665" s="174"/>
      <c r="AO665" s="174"/>
      <c r="AP665" s="174"/>
      <c r="AQ665" s="174"/>
      <c r="AR665" s="174"/>
      <c r="AS665" s="174"/>
      <c r="AT665" s="174"/>
      <c r="AU665" s="174"/>
      <c r="AV665" s="174"/>
      <c r="AW665" s="174"/>
      <c r="AX665" s="174"/>
      <c r="AY665" s="174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</row>
    <row r="666" spans="1:152" s="11" customFormat="1" ht="38.25" customHeight="1">
      <c r="A666" s="156">
        <v>55</v>
      </c>
      <c r="B666" s="157">
        <f>GI!$H$56</f>
        <v>0</v>
      </c>
      <c r="C666" s="235"/>
      <c r="D666" s="235"/>
      <c r="E666" s="168"/>
      <c r="F666" s="338" t="str">
        <f>IF(E666&gt;100,"SKURRR~!!", IF(A666&gt;GI!$M$2," ", IF($D$608="-", " ", IF(ISBLANK(E666),"FALSE",""))))</f>
        <v xml:space="preserve"> </v>
      </c>
      <c r="G666" s="339"/>
      <c r="H666"/>
      <c r="I666" s="156">
        <v>55</v>
      </c>
      <c r="J666" s="157">
        <f>GI!$H$56</f>
        <v>0</v>
      </c>
      <c r="K666" s="235"/>
      <c r="L666" s="235"/>
      <c r="M666" s="168"/>
      <c r="N666" s="338" t="str">
        <f>IF(M666&gt;100,"SKURRR~!!", IF(I666&gt;GI!$M$2," ", IF($L$608="-", " ", IF(ISBLANK(M666),"FALSE",""))))</f>
        <v xml:space="preserve"> </v>
      </c>
      <c r="O666" s="339"/>
      <c r="P666"/>
      <c r="Q666"/>
      <c r="R666" s="131">
        <f t="shared" si="172"/>
        <v>0</v>
      </c>
      <c r="S666" s="125">
        <f t="shared" si="173"/>
        <v>0</v>
      </c>
      <c r="T666" s="126">
        <f t="shared" si="174"/>
        <v>0</v>
      </c>
      <c r="U666"/>
      <c r="V666"/>
      <c r="W666"/>
      <c r="X666" s="172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 s="174"/>
      <c r="AM666" s="174"/>
      <c r="AN666" s="174"/>
      <c r="AO666" s="174"/>
      <c r="AP666" s="174"/>
      <c r="AQ666" s="174"/>
      <c r="AR666" s="174"/>
      <c r="AS666" s="174"/>
      <c r="AT666" s="174"/>
      <c r="AU666" s="174"/>
      <c r="AV666" s="174"/>
      <c r="AW666" s="174"/>
      <c r="AX666" s="174"/>
      <c r="AY666" s="174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</row>
    <row r="667" spans="1:152" s="11" customFormat="1" ht="45.75" customHeight="1">
      <c r="A667" s="343" t="s">
        <v>137</v>
      </c>
      <c r="B667" s="343"/>
      <c r="C667" s="343"/>
      <c r="D667" s="347">
        <f>GI!$C$16</f>
        <v>0</v>
      </c>
      <c r="E667" s="347"/>
      <c r="F667"/>
      <c r="G667"/>
      <c r="H667"/>
      <c r="I667" s="343" t="s">
        <v>137</v>
      </c>
      <c r="J667" s="343"/>
      <c r="K667" s="343"/>
      <c r="L667" s="347">
        <f>GI!$C$16</f>
        <v>0</v>
      </c>
      <c r="M667" s="347"/>
      <c r="N667"/>
      <c r="O667"/>
      <c r="P667"/>
      <c r="Q667"/>
      <c r="R667" s="130"/>
      <c r="S667"/>
      <c r="T667"/>
      <c r="U667"/>
      <c r="V667"/>
      <c r="W667"/>
      <c r="X667" s="172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 s="174"/>
      <c r="AM667" s="174"/>
      <c r="AN667" s="174"/>
      <c r="AO667" s="174"/>
      <c r="AP667" s="174"/>
      <c r="AQ667" s="174"/>
      <c r="AR667" s="174"/>
      <c r="AS667" s="174"/>
      <c r="AT667" s="174"/>
      <c r="AU667" s="174"/>
      <c r="AV667" s="174"/>
      <c r="AW667" s="174"/>
      <c r="AX667" s="174"/>
      <c r="AY667" s="174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</row>
    <row r="668" spans="1:152" s="11" customFormat="1" ht="38.25" customHeight="1">
      <c r="A668" s="343" t="str">
        <f>GI!$D$23 &amp;":"</f>
        <v>Academic Director's Name:</v>
      </c>
      <c r="B668" s="343"/>
      <c r="C668" s="343"/>
      <c r="D668" s="344" t="str">
        <f>GI!$D$25</f>
        <v>Mr. Brhane Yohanes</v>
      </c>
      <c r="E668" s="344"/>
      <c r="F668"/>
      <c r="G668"/>
      <c r="H668"/>
      <c r="I668" s="343" t="str">
        <f>GI!$D$23 &amp;":"</f>
        <v>Academic Director's Name:</v>
      </c>
      <c r="J668" s="343"/>
      <c r="K668" s="343"/>
      <c r="L668" s="344" t="str">
        <f>GI!$D$25</f>
        <v>Mr. Brhane Yohanes</v>
      </c>
      <c r="M668" s="344"/>
      <c r="N668"/>
      <c r="O668"/>
      <c r="P668"/>
      <c r="Q668"/>
      <c r="R668" s="130"/>
      <c r="S668"/>
      <c r="T668"/>
      <c r="U668"/>
      <c r="V668"/>
      <c r="W668"/>
      <c r="X668" s="172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 s="174"/>
      <c r="AM668" s="174"/>
      <c r="AN668" s="174"/>
      <c r="AO668" s="174"/>
      <c r="AP668" s="174"/>
      <c r="AQ668" s="174"/>
      <c r="AR668" s="174"/>
      <c r="AS668" s="174"/>
      <c r="AT668" s="174"/>
      <c r="AU668" s="174"/>
      <c r="AV668" s="174"/>
      <c r="AW668" s="174"/>
      <c r="AX668" s="174"/>
      <c r="AY668" s="174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</row>
    <row r="669" spans="1:152" s="11" customFormat="1" ht="38.25" customHeight="1">
      <c r="A669" s="130"/>
      <c r="B669" s="130"/>
      <c r="C669" s="130"/>
      <c r="D669" s="130"/>
      <c r="E669" s="130"/>
      <c r="F669"/>
      <c r="G669"/>
      <c r="H669"/>
      <c r="I669" s="130"/>
      <c r="J669" s="130"/>
      <c r="K669" s="130"/>
      <c r="L669" s="130"/>
      <c r="M669" s="130"/>
      <c r="N669"/>
      <c r="O669"/>
      <c r="P669"/>
      <c r="Q669"/>
      <c r="R669" s="130"/>
      <c r="S669"/>
      <c r="T669"/>
      <c r="U669"/>
      <c r="V669"/>
      <c r="W669"/>
      <c r="X669" s="172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 s="174"/>
      <c r="AM669" s="174"/>
      <c r="AN669" s="174"/>
      <c r="AO669" s="174"/>
      <c r="AP669" s="174"/>
      <c r="AQ669" s="174"/>
      <c r="AR669" s="174"/>
      <c r="AS669" s="174"/>
      <c r="AT669" s="174"/>
      <c r="AU669" s="174"/>
      <c r="AV669" s="174"/>
      <c r="AW669" s="174"/>
      <c r="AX669" s="174"/>
      <c r="AY669" s="174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</row>
    <row r="670" spans="1:152" s="11" customFormat="1" ht="38.25" customHeight="1">
      <c r="A670" s="348" t="str">
        <f>GI!$D$1</f>
        <v>SHEBA ACADEMY</v>
      </c>
      <c r="B670" s="349"/>
      <c r="C670" s="349"/>
      <c r="D670" s="349"/>
      <c r="E670" s="350"/>
      <c r="F670"/>
      <c r="G670"/>
      <c r="H670"/>
      <c r="I670" s="348" t="str">
        <f>GI!$D$1</f>
        <v>SHEBA ACADEMY</v>
      </c>
      <c r="J670" s="349"/>
      <c r="K670" s="349"/>
      <c r="L670" s="349"/>
      <c r="M670" s="350"/>
      <c r="N670"/>
      <c r="O670"/>
      <c r="P670"/>
      <c r="Q670"/>
      <c r="R670" s="130"/>
      <c r="S670"/>
      <c r="T670"/>
      <c r="U670"/>
      <c r="V670"/>
      <c r="W670"/>
      <c r="X670" s="172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 s="174"/>
      <c r="AM670" s="174"/>
      <c r="AN670" s="174"/>
      <c r="AO670" s="174"/>
      <c r="AP670" s="174"/>
      <c r="AQ670" s="174"/>
      <c r="AR670" s="174"/>
      <c r="AS670" s="174"/>
      <c r="AT670" s="174"/>
      <c r="AU670" s="174"/>
      <c r="AV670" s="174"/>
      <c r="AW670" s="174"/>
      <c r="AX670" s="174"/>
      <c r="AY670" s="174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</row>
    <row r="671" spans="1:152" s="11" customFormat="1" ht="38.25" customHeight="1">
      <c r="A671" s="351"/>
      <c r="B671" s="352"/>
      <c r="C671" s="352"/>
      <c r="D671" s="352"/>
      <c r="E671" s="353"/>
      <c r="F671"/>
      <c r="G671"/>
      <c r="H671"/>
      <c r="I671" s="351"/>
      <c r="J671" s="352"/>
      <c r="K671" s="352"/>
      <c r="L671" s="352"/>
      <c r="M671" s="353"/>
      <c r="N671"/>
      <c r="O671"/>
      <c r="P671"/>
      <c r="Q671"/>
      <c r="R671" s="130"/>
      <c r="S671"/>
      <c r="T671"/>
      <c r="U671"/>
      <c r="V671"/>
      <c r="W671"/>
      <c r="X671" s="172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 s="174"/>
      <c r="AM671" s="174"/>
      <c r="AN671" s="174"/>
      <c r="AO671" s="174"/>
      <c r="AP671" s="174"/>
      <c r="AQ671" s="174"/>
      <c r="AR671" s="174"/>
      <c r="AS671" s="174"/>
      <c r="AT671" s="174"/>
      <c r="AU671" s="174"/>
      <c r="AV671" s="174"/>
      <c r="AW671" s="174"/>
      <c r="AX671" s="174"/>
      <c r="AY671" s="174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</row>
    <row r="672" spans="1:152" s="11" customFormat="1" ht="38.25" customHeight="1">
      <c r="A672" s="354" t="str">
        <f>$A$3</f>
        <v>3rd Cycle &amp; General Secondary School</v>
      </c>
      <c r="B672" s="355"/>
      <c r="C672" s="355"/>
      <c r="D672" s="355"/>
      <c r="E672" s="356"/>
      <c r="F672"/>
      <c r="G672"/>
      <c r="H672"/>
      <c r="I672" s="354" t="str">
        <f>$A$3</f>
        <v>3rd Cycle &amp; General Secondary School</v>
      </c>
      <c r="J672" s="355"/>
      <c r="K672" s="355"/>
      <c r="L672" s="355"/>
      <c r="M672" s="356"/>
      <c r="N672"/>
      <c r="O672"/>
      <c r="P672"/>
      <c r="Q672"/>
      <c r="R672" s="130"/>
      <c r="S672"/>
      <c r="T672"/>
      <c r="U672"/>
      <c r="V672"/>
      <c r="W672"/>
      <c r="X672" s="1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 s="174"/>
      <c r="AM672" s="174"/>
      <c r="AN672" s="174"/>
      <c r="AO672" s="174"/>
      <c r="AP672" s="174"/>
      <c r="AQ672" s="174"/>
      <c r="AR672" s="174"/>
      <c r="AS672" s="174"/>
      <c r="AT672" s="174"/>
      <c r="AU672" s="174"/>
      <c r="AV672" s="174"/>
      <c r="AW672" s="174"/>
      <c r="AX672" s="174"/>
      <c r="AY672" s="174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</row>
    <row r="673" spans="1:152" s="12" customFormat="1" ht="38.25" customHeight="1">
      <c r="A673" s="357" t="str">
        <f>$A$4</f>
        <v>Mark Transfer Sheet</v>
      </c>
      <c r="B673" s="358"/>
      <c r="C673" s="358"/>
      <c r="D673" s="358"/>
      <c r="E673" s="359"/>
      <c r="F673"/>
      <c r="G673"/>
      <c r="H673"/>
      <c r="I673" s="357" t="str">
        <f>$A$4</f>
        <v>Mark Transfer Sheet</v>
      </c>
      <c r="J673" s="358"/>
      <c r="K673" s="358"/>
      <c r="L673" s="358"/>
      <c r="M673" s="359"/>
      <c r="N673"/>
      <c r="O673"/>
      <c r="P673"/>
      <c r="Q673"/>
      <c r="R673" s="130"/>
      <c r="S673"/>
      <c r="T673"/>
      <c r="U673"/>
      <c r="V673"/>
      <c r="W673"/>
      <c r="X673" s="172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 s="174"/>
      <c r="AM673" s="174"/>
      <c r="AN673" s="174"/>
      <c r="AO673" s="174"/>
      <c r="AP673" s="174"/>
      <c r="AQ673" s="174"/>
      <c r="AR673" s="174"/>
      <c r="AS673" s="174"/>
      <c r="AT673" s="174"/>
      <c r="AU673" s="174"/>
      <c r="AV673" s="174"/>
      <c r="AW673" s="174"/>
      <c r="AX673" s="174"/>
      <c r="AY673" s="174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</row>
    <row r="674" spans="1:152" s="12" customFormat="1" ht="38.25" customHeight="1">
      <c r="A674" s="360">
        <v>11</v>
      </c>
      <c r="B674" s="147"/>
      <c r="C674" s="148" t="s">
        <v>71</v>
      </c>
      <c r="D674" s="362" t="str">
        <f>GI!$A$3&amp;" "&amp;GI!$C$3</f>
        <v>11 D</v>
      </c>
      <c r="E674" s="363"/>
      <c r="F674" s="340" t="s">
        <v>114</v>
      </c>
      <c r="G674" s="341" t="s">
        <v>115</v>
      </c>
      <c r="H674"/>
      <c r="I674" s="360">
        <v>11</v>
      </c>
      <c r="J674" s="147"/>
      <c r="K674" s="148" t="s">
        <v>71</v>
      </c>
      <c r="L674" s="362" t="str">
        <f>GI!$A$3&amp;" "&amp;GI!$C$3</f>
        <v>11 D</v>
      </c>
      <c r="M674" s="363"/>
      <c r="N674" s="340" t="s">
        <v>114</v>
      </c>
      <c r="O674" s="341" t="s">
        <v>115</v>
      </c>
      <c r="P674"/>
      <c r="Q674"/>
      <c r="R674" s="130"/>
      <c r="S674"/>
      <c r="T674"/>
      <c r="U674"/>
      <c r="V674"/>
      <c r="W674"/>
      <c r="X674" s="172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 s="174"/>
      <c r="AM674" s="174"/>
      <c r="AN674" s="174"/>
      <c r="AO674" s="174"/>
      <c r="AP674" s="174"/>
      <c r="AQ674" s="174"/>
      <c r="AR674" s="174"/>
      <c r="AS674" s="174"/>
      <c r="AT674" s="174"/>
      <c r="AU674" s="174"/>
      <c r="AV674" s="174"/>
      <c r="AW674" s="174"/>
      <c r="AX674" s="174"/>
      <c r="AY674" s="1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</row>
    <row r="675" spans="1:152" s="12" customFormat="1" ht="38.25" customHeight="1">
      <c r="A675" s="361"/>
      <c r="B675" s="147"/>
      <c r="C675" s="149" t="s">
        <v>113</v>
      </c>
      <c r="D675" s="364" t="str">
        <f>UPPER(GI!$B$17)</f>
        <v xml:space="preserve">ACCOUNTING AND FINANCE </v>
      </c>
      <c r="E675" s="365"/>
      <c r="F675" s="340"/>
      <c r="G675" s="341"/>
      <c r="H675"/>
      <c r="I675" s="361"/>
      <c r="J675" s="147"/>
      <c r="K675" s="149" t="s">
        <v>113</v>
      </c>
      <c r="L675" s="364" t="str">
        <f>UPPER(GI!$B$17)</f>
        <v xml:space="preserve">ACCOUNTING AND FINANCE </v>
      </c>
      <c r="M675" s="365"/>
      <c r="N675" s="340"/>
      <c r="O675" s="341"/>
      <c r="P675"/>
      <c r="Q675"/>
      <c r="R675" s="130"/>
      <c r="S675"/>
      <c r="T675"/>
      <c r="U675"/>
      <c r="V675"/>
      <c r="W675"/>
      <c r="X675" s="172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 s="174"/>
      <c r="AM675" s="174"/>
      <c r="AN675" s="174"/>
      <c r="AO675" s="174"/>
      <c r="AP675" s="174"/>
      <c r="AQ675" s="174"/>
      <c r="AR675" s="174"/>
      <c r="AS675" s="174"/>
      <c r="AT675" s="174"/>
      <c r="AU675" s="174"/>
      <c r="AV675" s="174"/>
      <c r="AW675" s="174"/>
      <c r="AX675" s="174"/>
      <c r="AY675" s="174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</row>
    <row r="676" spans="1:152" s="12" customFormat="1" ht="38.25" customHeight="1">
      <c r="A676" s="130"/>
      <c r="B676" s="150" t="str">
        <f>GI!$A$34&amp; ":"</f>
        <v>Academic Year:</v>
      </c>
      <c r="C676" s="151" t="str">
        <f>GI!$C$34</f>
        <v>2025/26 G.C</v>
      </c>
      <c r="D676" s="366" t="s">
        <v>178</v>
      </c>
      <c r="E676" s="367"/>
      <c r="F676" s="340"/>
      <c r="G676" s="341"/>
      <c r="H676"/>
      <c r="I676" s="130"/>
      <c r="J676" s="150" t="str">
        <f>GI!$A$34&amp; ":"</f>
        <v>Academic Year:</v>
      </c>
      <c r="K676" s="151" t="str">
        <f>GI!$C$34</f>
        <v>2025/26 G.C</v>
      </c>
      <c r="L676" s="366" t="s">
        <v>179</v>
      </c>
      <c r="M676" s="367"/>
      <c r="N676" s="340"/>
      <c r="O676" s="341"/>
      <c r="P676"/>
      <c r="Q676"/>
      <c r="R676" s="130"/>
      <c r="S676"/>
      <c r="T676"/>
      <c r="U676"/>
      <c r="V676"/>
      <c r="W676"/>
      <c r="X676" s="172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 s="174"/>
      <c r="AM676" s="174"/>
      <c r="AN676" s="174"/>
      <c r="AO676" s="174"/>
      <c r="AP676" s="174"/>
      <c r="AQ676" s="174"/>
      <c r="AR676" s="174"/>
      <c r="AS676" s="174"/>
      <c r="AT676" s="174"/>
      <c r="AU676" s="174"/>
      <c r="AV676" s="174"/>
      <c r="AW676" s="174"/>
      <c r="AX676" s="174"/>
      <c r="AY676" s="174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</row>
    <row r="677" spans="1:152" s="12" customFormat="1" ht="38.25" customHeight="1">
      <c r="A677" s="368" t="s">
        <v>69</v>
      </c>
      <c r="B677" s="368" t="str">
        <f>GI!$H$1</f>
        <v>Students' Names</v>
      </c>
      <c r="C677" s="370" t="s">
        <v>70</v>
      </c>
      <c r="D677" s="371"/>
      <c r="E677" s="372"/>
      <c r="F677"/>
      <c r="G677"/>
      <c r="H677"/>
      <c r="I677" s="368" t="s">
        <v>69</v>
      </c>
      <c r="J677" s="368" t="str">
        <f>GI!$H$1</f>
        <v>Students' Names</v>
      </c>
      <c r="K677" s="370" t="s">
        <v>70</v>
      </c>
      <c r="L677" s="371"/>
      <c r="M677" s="372"/>
      <c r="N677"/>
      <c r="O677"/>
      <c r="P677"/>
      <c r="Q677"/>
      <c r="R677" s="130"/>
      <c r="S677"/>
      <c r="T677"/>
      <c r="U677"/>
      <c r="V677"/>
      <c r="W677"/>
      <c r="X677" s="172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 s="174"/>
      <c r="AM677" s="174"/>
      <c r="AN677" s="174"/>
      <c r="AO677" s="174"/>
      <c r="AP677" s="174"/>
      <c r="AQ677" s="174"/>
      <c r="AR677" s="174"/>
      <c r="AS677" s="174"/>
      <c r="AT677" s="174"/>
      <c r="AU677" s="174"/>
      <c r="AV677" s="174"/>
      <c r="AW677" s="174"/>
      <c r="AX677" s="174"/>
      <c r="AY677" s="174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</row>
    <row r="678" spans="1:152" s="12" customFormat="1" ht="38.25" customHeight="1">
      <c r="A678" s="369"/>
      <c r="B678" s="369"/>
      <c r="C678" s="152">
        <v>0.4</v>
      </c>
      <c r="D678" s="152">
        <v>0.6</v>
      </c>
      <c r="E678" s="153">
        <f>SUM(C678:D678)</f>
        <v>1</v>
      </c>
      <c r="F678"/>
      <c r="G678"/>
      <c r="H678"/>
      <c r="I678" s="369"/>
      <c r="J678" s="369"/>
      <c r="K678" s="152">
        <v>0.4</v>
      </c>
      <c r="L678" s="152">
        <v>0.6</v>
      </c>
      <c r="M678" s="153">
        <f>SUM(K678:L678)</f>
        <v>1</v>
      </c>
      <c r="N678"/>
      <c r="O678"/>
      <c r="P678"/>
      <c r="Q678"/>
      <c r="R678" s="122" t="str">
        <f>$D$7</f>
        <v>1st SEMESTER</v>
      </c>
      <c r="S678" s="123" t="str">
        <f>$L$7</f>
        <v>2nd SEMESTER</v>
      </c>
      <c r="T678" s="124" t="s">
        <v>117</v>
      </c>
      <c r="U678"/>
      <c r="V678"/>
      <c r="W678"/>
      <c r="X678" s="172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 s="174"/>
      <c r="AM678" s="174"/>
      <c r="AN678" s="174"/>
      <c r="AO678" s="174"/>
      <c r="AP678" s="174"/>
      <c r="AQ678" s="174"/>
      <c r="AR678" s="174"/>
      <c r="AS678" s="174"/>
      <c r="AT678" s="174"/>
      <c r="AU678" s="174"/>
      <c r="AV678" s="174"/>
      <c r="AW678" s="174"/>
      <c r="AX678" s="174"/>
      <c r="AY678" s="174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</row>
    <row r="679" spans="1:152" s="12" customFormat="1" ht="38.25" customHeight="1">
      <c r="A679" s="154">
        <v>1</v>
      </c>
      <c r="B679" s="155" t="str">
        <f>GI!$H$2</f>
        <v xml:space="preserve">Amanuel Hagos Tesfay </v>
      </c>
      <c r="C679" s="235"/>
      <c r="D679" s="235"/>
      <c r="E679" s="168">
        <v>83</v>
      </c>
      <c r="F679" s="338" t="str">
        <f>IF(E679&gt;100,"SKURRR~!!", IF(A679&gt;GI!$M$2," ", IF($D$675="-", " ", IF(ISBLANK(E679),"FALSE",""))))</f>
        <v/>
      </c>
      <c r="G679" s="339"/>
      <c r="H679"/>
      <c r="I679" s="154">
        <v>1</v>
      </c>
      <c r="J679" s="155" t="str">
        <f>GI!$H$2</f>
        <v xml:space="preserve">Amanuel Hagos Tesfay </v>
      </c>
      <c r="K679" s="235"/>
      <c r="L679" s="235"/>
      <c r="M679" s="168"/>
      <c r="N679" s="338" t="str">
        <f>IF(M679&gt;100,"SKURRR~!!", IF(I679&gt;GI!$M$2," ", IF($L$675="-", " ", IF(ISBLANK(M679),"FALSE",""))))</f>
        <v>FALSE</v>
      </c>
      <c r="O679" s="339"/>
      <c r="P679"/>
      <c r="Q679"/>
      <c r="R679" s="131">
        <f t="shared" ref="R679:R710" si="175">E679</f>
        <v>83</v>
      </c>
      <c r="S679" s="125">
        <f t="shared" ref="S679:S710" si="176">M679</f>
        <v>0</v>
      </c>
      <c r="T679" s="126">
        <f>AVERAGE(R679:S679)</f>
        <v>41.5</v>
      </c>
      <c r="U679"/>
      <c r="V679"/>
      <c r="W679"/>
      <c r="X679" s="172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 s="174"/>
      <c r="AM679" s="174"/>
      <c r="AN679" s="174"/>
      <c r="AO679" s="174"/>
      <c r="AP679" s="174"/>
      <c r="AQ679" s="174"/>
      <c r="AR679" s="174"/>
      <c r="AS679" s="174"/>
      <c r="AT679" s="174"/>
      <c r="AU679" s="174"/>
      <c r="AV679" s="174"/>
      <c r="AW679" s="174"/>
      <c r="AX679" s="174"/>
      <c r="AY679" s="174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</row>
    <row r="680" spans="1:152" s="12" customFormat="1" ht="38.25" customHeight="1">
      <c r="A680" s="156">
        <v>2</v>
      </c>
      <c r="B680" s="157" t="str">
        <f>GI!$H$3</f>
        <v xml:space="preserve">Beamlak Sultan Weldegebriel </v>
      </c>
      <c r="C680" s="235"/>
      <c r="D680" s="235"/>
      <c r="E680" s="168">
        <v>78</v>
      </c>
      <c r="F680" s="338" t="str">
        <f>IF(E680&gt;100,"SKURRR~!!", IF(A680&gt;GI!$M$2," ", IF($D$675="-", " ", IF(ISBLANK(E680),"FALSE",""))))</f>
        <v/>
      </c>
      <c r="G680" s="339"/>
      <c r="H680"/>
      <c r="I680" s="156">
        <v>2</v>
      </c>
      <c r="J680" s="157" t="str">
        <f>GI!$H$3</f>
        <v xml:space="preserve">Beamlak Sultan Weldegebriel </v>
      </c>
      <c r="K680" s="235"/>
      <c r="L680" s="235"/>
      <c r="M680" s="168"/>
      <c r="N680" s="338" t="str">
        <f>IF(M680&gt;100,"SKURRR~!!", IF(I680&gt;GI!$M$2," ", IF($L$675="-", " ", IF(ISBLANK(M680),"FALSE",""))))</f>
        <v>FALSE</v>
      </c>
      <c r="O680" s="339"/>
      <c r="P680"/>
      <c r="Q680"/>
      <c r="R680" s="131">
        <f t="shared" si="175"/>
        <v>78</v>
      </c>
      <c r="S680" s="125">
        <f t="shared" si="176"/>
        <v>0</v>
      </c>
      <c r="T680" s="126">
        <f t="shared" ref="T680:T728" si="177">AVERAGE(R680:S680)</f>
        <v>39</v>
      </c>
      <c r="U680"/>
      <c r="V680"/>
      <c r="W680"/>
      <c r="X680" s="172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 s="174"/>
      <c r="AM680" s="174"/>
      <c r="AN680" s="174"/>
      <c r="AO680" s="174"/>
      <c r="AP680" s="174"/>
      <c r="AQ680" s="174"/>
      <c r="AR680" s="174"/>
      <c r="AS680" s="174"/>
      <c r="AT680" s="174"/>
      <c r="AU680" s="174"/>
      <c r="AV680" s="174"/>
      <c r="AW680" s="174"/>
      <c r="AX680" s="174"/>
      <c r="AY680" s="174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</row>
    <row r="681" spans="1:152" s="12" customFormat="1" ht="38.25" customHeight="1">
      <c r="A681" s="154">
        <v>3</v>
      </c>
      <c r="B681" s="155" t="str">
        <f>GI!$H$4</f>
        <v xml:space="preserve">Betelihim Kalayu Mamo </v>
      </c>
      <c r="C681" s="235"/>
      <c r="D681" s="235"/>
      <c r="E681" s="168">
        <v>76</v>
      </c>
      <c r="F681" s="338" t="str">
        <f>IF(E681&gt;100,"SKURRR~!!", IF(A681&gt;GI!$M$2," ", IF($D$675="-", " ", IF(ISBLANK(E681),"FALSE",""))))</f>
        <v/>
      </c>
      <c r="G681" s="339"/>
      <c r="H681"/>
      <c r="I681" s="154">
        <v>3</v>
      </c>
      <c r="J681" s="155" t="str">
        <f>GI!$H$4</f>
        <v xml:space="preserve">Betelihim Kalayu Mamo </v>
      </c>
      <c r="K681" s="235"/>
      <c r="L681" s="235"/>
      <c r="M681" s="168"/>
      <c r="N681" s="338" t="str">
        <f>IF(M681&gt;100,"SKURRR~!!", IF(I681&gt;GI!$M$2," ", IF($L$675="-", " ", IF(ISBLANK(M681),"FALSE",""))))</f>
        <v>FALSE</v>
      </c>
      <c r="O681" s="339"/>
      <c r="P681"/>
      <c r="Q681"/>
      <c r="R681" s="131">
        <f t="shared" si="175"/>
        <v>76</v>
      </c>
      <c r="S681" s="125">
        <f t="shared" si="176"/>
        <v>0</v>
      </c>
      <c r="T681" s="126">
        <f t="shared" si="177"/>
        <v>38</v>
      </c>
      <c r="U681"/>
      <c r="V681"/>
      <c r="W681"/>
      <c r="X681" s="172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 s="174"/>
      <c r="AM681" s="174"/>
      <c r="AN681" s="174"/>
      <c r="AO681" s="174"/>
      <c r="AP681" s="174"/>
      <c r="AQ681" s="174"/>
      <c r="AR681" s="174"/>
      <c r="AS681" s="174"/>
      <c r="AT681" s="174"/>
      <c r="AU681" s="174"/>
      <c r="AV681" s="174"/>
      <c r="AW681" s="174"/>
      <c r="AX681" s="174"/>
      <c r="AY681" s="174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</row>
    <row r="682" spans="1:152" s="12" customFormat="1" ht="38.25" customHeight="1">
      <c r="A682" s="156">
        <v>4</v>
      </c>
      <c r="B682" s="157" t="str">
        <f>GI!$H$5</f>
        <v xml:space="preserve">Bethelhem Teklay Weldegerima </v>
      </c>
      <c r="C682" s="235"/>
      <c r="D682" s="235"/>
      <c r="E682" s="168">
        <v>75</v>
      </c>
      <c r="F682" s="338" t="str">
        <f>IF(E682&gt;100,"SKURRR~!!", IF(A682&gt;GI!$M$2," ", IF($D$675="-", " ", IF(ISBLANK(E682),"FALSE",""))))</f>
        <v/>
      </c>
      <c r="G682" s="339"/>
      <c r="H682"/>
      <c r="I682" s="156">
        <v>4</v>
      </c>
      <c r="J682" s="157" t="str">
        <f>GI!$H$5</f>
        <v xml:space="preserve">Bethelhem Teklay Weldegerima </v>
      </c>
      <c r="K682" s="235"/>
      <c r="L682" s="235"/>
      <c r="M682" s="168"/>
      <c r="N682" s="338" t="str">
        <f>IF(M682&gt;100,"SKURRR~!!", IF(I682&gt;GI!$M$2," ", IF($L$675="-", " ", IF(ISBLANK(M682),"FALSE",""))))</f>
        <v>FALSE</v>
      </c>
      <c r="O682" s="339"/>
      <c r="P682"/>
      <c r="Q682"/>
      <c r="R682" s="131">
        <f t="shared" si="175"/>
        <v>75</v>
      </c>
      <c r="S682" s="125">
        <f t="shared" si="176"/>
        <v>0</v>
      </c>
      <c r="T682" s="126">
        <f t="shared" si="177"/>
        <v>37.5</v>
      </c>
      <c r="U682"/>
      <c r="V682"/>
      <c r="W682"/>
      <c r="X682" s="17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 s="174"/>
      <c r="AM682" s="174"/>
      <c r="AN682" s="174"/>
      <c r="AO682" s="174"/>
      <c r="AP682" s="174"/>
      <c r="AQ682" s="174"/>
      <c r="AR682" s="174"/>
      <c r="AS682" s="174"/>
      <c r="AT682" s="174"/>
      <c r="AU682" s="174"/>
      <c r="AV682" s="174"/>
      <c r="AW682" s="174"/>
      <c r="AX682" s="174"/>
      <c r="AY682" s="174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</row>
    <row r="683" spans="1:152" s="12" customFormat="1" ht="38.25" customHeight="1">
      <c r="A683" s="154">
        <v>5</v>
      </c>
      <c r="B683" s="155" t="str">
        <f>GI!$H$6</f>
        <v xml:space="preserve">Bilen Mesfin Taye </v>
      </c>
      <c r="C683" s="235"/>
      <c r="D683" s="235"/>
      <c r="E683" s="168">
        <v>82</v>
      </c>
      <c r="F683" s="338" t="str">
        <f>IF(E683&gt;100,"SKURRR~!!", IF(A683&gt;GI!$M$2," ", IF($D$675="-", " ", IF(ISBLANK(E683),"FALSE",""))))</f>
        <v/>
      </c>
      <c r="G683" s="339"/>
      <c r="H683"/>
      <c r="I683" s="154">
        <v>5</v>
      </c>
      <c r="J683" s="155" t="str">
        <f>GI!$H$6</f>
        <v xml:space="preserve">Bilen Mesfin Taye </v>
      </c>
      <c r="K683" s="235"/>
      <c r="L683" s="235"/>
      <c r="M683" s="168"/>
      <c r="N683" s="338" t="str">
        <f>IF(M683&gt;100,"SKURRR~!!", IF(I683&gt;GI!$M$2," ", IF($L$675="-", " ", IF(ISBLANK(M683),"FALSE",""))))</f>
        <v>FALSE</v>
      </c>
      <c r="O683" s="339"/>
      <c r="P683"/>
      <c r="Q683"/>
      <c r="R683" s="131">
        <f t="shared" si="175"/>
        <v>82</v>
      </c>
      <c r="S683" s="125">
        <f t="shared" si="176"/>
        <v>0</v>
      </c>
      <c r="T683" s="126">
        <f t="shared" si="177"/>
        <v>41</v>
      </c>
      <c r="U683"/>
      <c r="V683"/>
      <c r="W683"/>
      <c r="X683" s="172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 s="174"/>
      <c r="AM683" s="174"/>
      <c r="AN683" s="174"/>
      <c r="AO683" s="174"/>
      <c r="AP683" s="174"/>
      <c r="AQ683" s="174"/>
      <c r="AR683" s="174"/>
      <c r="AS683" s="174"/>
      <c r="AT683" s="174"/>
      <c r="AU683" s="174"/>
      <c r="AV683" s="174"/>
      <c r="AW683" s="174"/>
      <c r="AX683" s="174"/>
      <c r="AY683" s="174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</row>
    <row r="684" spans="1:152" s="12" customFormat="1" ht="38.25" customHeight="1">
      <c r="A684" s="156">
        <v>6</v>
      </c>
      <c r="B684" s="157" t="str">
        <f>GI!$H$7</f>
        <v xml:space="preserve">Biruk Mulat Kiros </v>
      </c>
      <c r="C684" s="235"/>
      <c r="D684" s="235"/>
      <c r="E684" s="168">
        <v>85</v>
      </c>
      <c r="F684" s="338" t="str">
        <f>IF(E684&gt;100,"SKURRR~!!", IF(A684&gt;GI!$M$2," ", IF($D$675="-", " ", IF(ISBLANK(E684),"FALSE",""))))</f>
        <v/>
      </c>
      <c r="G684" s="339"/>
      <c r="H684"/>
      <c r="I684" s="156">
        <v>6</v>
      </c>
      <c r="J684" s="157" t="str">
        <f>GI!$H$7</f>
        <v xml:space="preserve">Biruk Mulat Kiros </v>
      </c>
      <c r="K684" s="235"/>
      <c r="L684" s="235"/>
      <c r="M684" s="168"/>
      <c r="N684" s="338" t="str">
        <f>IF(M684&gt;100,"SKURRR~!!", IF(I684&gt;GI!$M$2," ", IF($L$675="-", " ", IF(ISBLANK(M684),"FALSE",""))))</f>
        <v>FALSE</v>
      </c>
      <c r="O684" s="339"/>
      <c r="P684"/>
      <c r="Q684"/>
      <c r="R684" s="131">
        <f t="shared" si="175"/>
        <v>85</v>
      </c>
      <c r="S684" s="125">
        <f t="shared" si="176"/>
        <v>0</v>
      </c>
      <c r="T684" s="126">
        <f t="shared" si="177"/>
        <v>42.5</v>
      </c>
      <c r="U684"/>
      <c r="V684"/>
      <c r="W684"/>
      <c r="X684" s="172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 s="174"/>
      <c r="AM684" s="174"/>
      <c r="AN684" s="174"/>
      <c r="AO684" s="174"/>
      <c r="AP684" s="174"/>
      <c r="AQ684" s="174"/>
      <c r="AR684" s="174"/>
      <c r="AS684" s="174"/>
      <c r="AT684" s="174"/>
      <c r="AU684" s="174"/>
      <c r="AV684" s="174"/>
      <c r="AW684" s="174"/>
      <c r="AX684" s="174"/>
      <c r="AY684" s="17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</row>
    <row r="685" spans="1:152" s="12" customFormat="1" ht="38.25" customHeight="1">
      <c r="A685" s="154">
        <v>7</v>
      </c>
      <c r="B685" s="155" t="str">
        <f>GI!$H$8</f>
        <v xml:space="preserve">Bruk Gebreabyezgi Gebreselassie </v>
      </c>
      <c r="C685" s="235"/>
      <c r="D685" s="235"/>
      <c r="E685" s="168">
        <v>60</v>
      </c>
      <c r="F685" s="338" t="str">
        <f>IF(E685&gt;100,"SKURRR~!!", IF(A685&gt;GI!$M$2," ", IF($D$675="-", " ", IF(ISBLANK(E685),"FALSE",""))))</f>
        <v/>
      </c>
      <c r="G685" s="339"/>
      <c r="H685"/>
      <c r="I685" s="154">
        <v>7</v>
      </c>
      <c r="J685" s="155" t="str">
        <f>GI!$H$8</f>
        <v xml:space="preserve">Bruk Gebreabyezgi Gebreselassie </v>
      </c>
      <c r="K685" s="235"/>
      <c r="L685" s="235"/>
      <c r="M685" s="168"/>
      <c r="N685" s="338" t="str">
        <f>IF(M685&gt;100,"SKURRR~!!", IF(I685&gt;GI!$M$2," ", IF($L$675="-", " ", IF(ISBLANK(M685),"FALSE",""))))</f>
        <v>FALSE</v>
      </c>
      <c r="O685" s="339"/>
      <c r="P685"/>
      <c r="Q685"/>
      <c r="R685" s="131">
        <f t="shared" si="175"/>
        <v>60</v>
      </c>
      <c r="S685" s="125">
        <f t="shared" si="176"/>
        <v>0</v>
      </c>
      <c r="T685" s="126">
        <f t="shared" si="177"/>
        <v>30</v>
      </c>
      <c r="U685"/>
      <c r="V685"/>
      <c r="W685"/>
      <c r="X685" s="172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 s="174"/>
      <c r="AM685" s="174"/>
      <c r="AN685" s="174"/>
      <c r="AO685" s="174"/>
      <c r="AP685" s="174"/>
      <c r="AQ685" s="174"/>
      <c r="AR685" s="174"/>
      <c r="AS685" s="174"/>
      <c r="AT685" s="174"/>
      <c r="AU685" s="174"/>
      <c r="AV685" s="174"/>
      <c r="AW685" s="174"/>
      <c r="AX685" s="174"/>
      <c r="AY685" s="174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</row>
    <row r="686" spans="1:152" s="12" customFormat="1" ht="38.25" customHeight="1">
      <c r="A686" s="156">
        <v>8</v>
      </c>
      <c r="B686" s="157" t="str">
        <f>GI!$H$9</f>
        <v xml:space="preserve">Dagim Hagos Mehari </v>
      </c>
      <c r="C686" s="235"/>
      <c r="D686" s="235"/>
      <c r="E686" s="168">
        <v>75</v>
      </c>
      <c r="F686" s="338" t="str">
        <f>IF(E686&gt;100,"SKURRR~!!", IF(A686&gt;GI!$M$2," ", IF($D$675="-", " ", IF(ISBLANK(E686),"FALSE",""))))</f>
        <v/>
      </c>
      <c r="G686" s="339"/>
      <c r="H686"/>
      <c r="I686" s="156">
        <v>8</v>
      </c>
      <c r="J686" s="157" t="str">
        <f>GI!$H$9</f>
        <v xml:space="preserve">Dagim Hagos Mehari </v>
      </c>
      <c r="K686" s="235"/>
      <c r="L686" s="235"/>
      <c r="M686" s="168"/>
      <c r="N686" s="338" t="str">
        <f>IF(M686&gt;100,"SKURRR~!!", IF(I686&gt;GI!$M$2," ", IF($L$675="-", " ", IF(ISBLANK(M686),"FALSE",""))))</f>
        <v>FALSE</v>
      </c>
      <c r="O686" s="339"/>
      <c r="P686"/>
      <c r="Q686"/>
      <c r="R686" s="131">
        <f t="shared" si="175"/>
        <v>75</v>
      </c>
      <c r="S686" s="125">
        <f t="shared" si="176"/>
        <v>0</v>
      </c>
      <c r="T686" s="126">
        <f t="shared" si="177"/>
        <v>37.5</v>
      </c>
      <c r="U686"/>
      <c r="V686"/>
      <c r="W686"/>
      <c r="X686" s="172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 s="174"/>
      <c r="AM686" s="174"/>
      <c r="AN686" s="174"/>
      <c r="AO686" s="174"/>
      <c r="AP686" s="174"/>
      <c r="AQ686" s="174"/>
      <c r="AR686" s="174"/>
      <c r="AS686" s="174"/>
      <c r="AT686" s="174"/>
      <c r="AU686" s="174"/>
      <c r="AV686" s="174"/>
      <c r="AW686" s="174"/>
      <c r="AX686" s="174"/>
      <c r="AY686" s="174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</row>
    <row r="687" spans="1:152" s="12" customFormat="1" ht="38.25" customHeight="1">
      <c r="A687" s="154">
        <v>9</v>
      </c>
      <c r="B687" s="155" t="str">
        <f>GI!$H$10</f>
        <v xml:space="preserve">Danait Alem Haile </v>
      </c>
      <c r="C687" s="235"/>
      <c r="D687" s="235"/>
      <c r="E687" s="168">
        <v>70</v>
      </c>
      <c r="F687" s="338" t="str">
        <f>IF(E687&gt;100,"SKURRR~!!", IF(A687&gt;GI!$M$2," ", IF($D$675="-", " ", IF(ISBLANK(E687),"FALSE",""))))</f>
        <v/>
      </c>
      <c r="G687" s="339"/>
      <c r="H687"/>
      <c r="I687" s="154">
        <v>9</v>
      </c>
      <c r="J687" s="155" t="str">
        <f>GI!$H$10</f>
        <v xml:space="preserve">Danait Alem Haile </v>
      </c>
      <c r="K687" s="235"/>
      <c r="L687" s="235"/>
      <c r="M687" s="168"/>
      <c r="N687" s="338" t="str">
        <f>IF(M687&gt;100,"SKURRR~!!", IF(I687&gt;GI!$M$2," ", IF($L$675="-", " ", IF(ISBLANK(M687),"FALSE",""))))</f>
        <v>FALSE</v>
      </c>
      <c r="O687" s="339"/>
      <c r="P687"/>
      <c r="Q687"/>
      <c r="R687" s="131">
        <f t="shared" si="175"/>
        <v>70</v>
      </c>
      <c r="S687" s="125">
        <f t="shared" si="176"/>
        <v>0</v>
      </c>
      <c r="T687" s="126">
        <f t="shared" si="177"/>
        <v>35</v>
      </c>
      <c r="U687"/>
      <c r="V687"/>
      <c r="W687"/>
      <c r="X687" s="172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 s="174"/>
      <c r="AM687" s="174"/>
      <c r="AN687" s="174"/>
      <c r="AO687" s="174"/>
      <c r="AP687" s="174"/>
      <c r="AQ687" s="174"/>
      <c r="AR687" s="174"/>
      <c r="AS687" s="174"/>
      <c r="AT687" s="174"/>
      <c r="AU687" s="174"/>
      <c r="AV687" s="174"/>
      <c r="AW687" s="174"/>
      <c r="AX687" s="174"/>
      <c r="AY687" s="174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</row>
    <row r="688" spans="1:152" s="12" customFormat="1" ht="38.25" customHeight="1">
      <c r="A688" s="156">
        <v>10</v>
      </c>
      <c r="B688" s="157" t="str">
        <f>GI!$H$11</f>
        <v xml:space="preserve">Daniel Alem Beyene </v>
      </c>
      <c r="C688" s="235"/>
      <c r="D688" s="235"/>
      <c r="E688" s="168">
        <v>74</v>
      </c>
      <c r="F688" s="338" t="str">
        <f>IF(E688&gt;100,"SKURRR~!!", IF(A688&gt;GI!$M$2," ", IF($D$675="-", " ", IF(ISBLANK(E688),"FALSE",""))))</f>
        <v/>
      </c>
      <c r="G688" s="339"/>
      <c r="H688"/>
      <c r="I688" s="156">
        <v>10</v>
      </c>
      <c r="J688" s="157" t="str">
        <f>GI!$H$11</f>
        <v xml:space="preserve">Daniel Alem Beyene </v>
      </c>
      <c r="K688" s="235"/>
      <c r="L688" s="235"/>
      <c r="M688" s="168"/>
      <c r="N688" s="338" t="str">
        <f>IF(M688&gt;100,"SKURRR~!!", IF(I688&gt;GI!$M$2," ", IF($L$675="-", " ", IF(ISBLANK(M688),"FALSE",""))))</f>
        <v>FALSE</v>
      </c>
      <c r="O688" s="339"/>
      <c r="P688"/>
      <c r="Q688"/>
      <c r="R688" s="131">
        <f t="shared" si="175"/>
        <v>74</v>
      </c>
      <c r="S688" s="125">
        <f t="shared" si="176"/>
        <v>0</v>
      </c>
      <c r="T688" s="126">
        <f t="shared" si="177"/>
        <v>37</v>
      </c>
      <c r="U688"/>
      <c r="V688"/>
      <c r="W688"/>
      <c r="X688" s="172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 s="174"/>
      <c r="AM688" s="174"/>
      <c r="AN688" s="174"/>
      <c r="AO688" s="174"/>
      <c r="AP688" s="174"/>
      <c r="AQ688" s="174"/>
      <c r="AR688" s="174"/>
      <c r="AS688" s="174"/>
      <c r="AT688" s="174"/>
      <c r="AU688" s="174"/>
      <c r="AV688" s="174"/>
      <c r="AW688" s="174"/>
      <c r="AX688" s="174"/>
      <c r="AY688" s="174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</row>
    <row r="689" spans="1:152" s="12" customFormat="1" ht="38.25" customHeight="1">
      <c r="A689" s="154">
        <v>11</v>
      </c>
      <c r="B689" s="155" t="str">
        <f>GI!$H$12</f>
        <v xml:space="preserve">Dawit Gebegziabher Teklay </v>
      </c>
      <c r="C689" s="235"/>
      <c r="D689" s="235"/>
      <c r="E689" s="168">
        <v>66</v>
      </c>
      <c r="F689" s="338" t="str">
        <f>IF(E689&gt;100,"SKURRR~!!", IF(A689&gt;GI!$M$2," ", IF($D$675="-", " ", IF(ISBLANK(E689),"FALSE",""))))</f>
        <v/>
      </c>
      <c r="G689" s="339"/>
      <c r="H689"/>
      <c r="I689" s="154">
        <v>11</v>
      </c>
      <c r="J689" s="155" t="str">
        <f>GI!$H$12</f>
        <v xml:space="preserve">Dawit Gebegziabher Teklay </v>
      </c>
      <c r="K689" s="235"/>
      <c r="L689" s="235"/>
      <c r="M689" s="168"/>
      <c r="N689" s="338" t="str">
        <f>IF(M689&gt;100,"SKURRR~!!", IF(I689&gt;GI!$M$2," ", IF($L$675="-", " ", IF(ISBLANK(M689),"FALSE",""))))</f>
        <v>FALSE</v>
      </c>
      <c r="O689" s="339"/>
      <c r="P689"/>
      <c r="Q689"/>
      <c r="R689" s="131">
        <f t="shared" si="175"/>
        <v>66</v>
      </c>
      <c r="S689" s="125">
        <f t="shared" si="176"/>
        <v>0</v>
      </c>
      <c r="T689" s="126">
        <f t="shared" si="177"/>
        <v>33</v>
      </c>
      <c r="U689"/>
      <c r="V689"/>
      <c r="W689"/>
      <c r="X689" s="172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 s="174"/>
      <c r="AM689" s="174"/>
      <c r="AN689" s="174"/>
      <c r="AO689" s="174"/>
      <c r="AP689" s="174"/>
      <c r="AQ689" s="174"/>
      <c r="AR689" s="174"/>
      <c r="AS689" s="174"/>
      <c r="AT689" s="174"/>
      <c r="AU689" s="174"/>
      <c r="AV689" s="174"/>
      <c r="AW689" s="174"/>
      <c r="AX689" s="174"/>
      <c r="AY689" s="174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</row>
    <row r="690" spans="1:152" s="12" customFormat="1" ht="38.25" customHeight="1">
      <c r="A690" s="156">
        <v>12</v>
      </c>
      <c r="B690" s="157" t="str">
        <f>GI!$H$13</f>
        <v xml:space="preserve">Ibrahim Ahmedin Ebrahim </v>
      </c>
      <c r="C690" s="235"/>
      <c r="D690" s="235"/>
      <c r="E690" s="168">
        <v>81</v>
      </c>
      <c r="F690" s="338" t="str">
        <f>IF(E690&gt;100,"SKURRR~!!", IF(A690&gt;GI!$M$2," ", IF($D$675="-", " ", IF(ISBLANK(E690),"FALSE",""))))</f>
        <v/>
      </c>
      <c r="G690" s="339"/>
      <c r="H690"/>
      <c r="I690" s="156">
        <v>12</v>
      </c>
      <c r="J690" s="157" t="str">
        <f>GI!$H$13</f>
        <v xml:space="preserve">Ibrahim Ahmedin Ebrahim </v>
      </c>
      <c r="K690" s="235"/>
      <c r="L690" s="235"/>
      <c r="M690" s="168"/>
      <c r="N690" s="338" t="str">
        <f>IF(M690&gt;100,"SKURRR~!!", IF(I690&gt;GI!$M$2," ", IF($L$675="-", " ", IF(ISBLANK(M690),"FALSE",""))))</f>
        <v>FALSE</v>
      </c>
      <c r="O690" s="339"/>
      <c r="P690"/>
      <c r="Q690"/>
      <c r="R690" s="131">
        <f t="shared" si="175"/>
        <v>81</v>
      </c>
      <c r="S690" s="125">
        <f t="shared" si="176"/>
        <v>0</v>
      </c>
      <c r="T690" s="126">
        <f t="shared" si="177"/>
        <v>40.5</v>
      </c>
      <c r="U690"/>
      <c r="V690"/>
      <c r="W690"/>
      <c r="X690" s="172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 s="174"/>
      <c r="AM690" s="174"/>
      <c r="AN690" s="174"/>
      <c r="AO690" s="174"/>
      <c r="AP690" s="174"/>
      <c r="AQ690" s="174"/>
      <c r="AR690" s="174"/>
      <c r="AS690" s="174"/>
      <c r="AT690" s="174"/>
      <c r="AU690" s="174"/>
      <c r="AV690" s="174"/>
      <c r="AW690" s="174"/>
      <c r="AX690" s="174"/>
      <c r="AY690" s="174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</row>
    <row r="691" spans="1:152" s="12" customFormat="1" ht="38.25" customHeight="1">
      <c r="A691" s="154">
        <v>13</v>
      </c>
      <c r="B691" s="155" t="str">
        <f>GI!$H$14</f>
        <v xml:space="preserve">Eldana Tewelde Negash </v>
      </c>
      <c r="C691" s="235"/>
      <c r="D691" s="235"/>
      <c r="E691" s="168">
        <v>74</v>
      </c>
      <c r="F691" s="338" t="str">
        <f>IF(E691&gt;100,"SKURRR~!!", IF(A691&gt;GI!$M$2," ", IF($D$675="-", " ", IF(ISBLANK(E691),"FALSE",""))))</f>
        <v/>
      </c>
      <c r="G691" s="339"/>
      <c r="H691"/>
      <c r="I691" s="154">
        <v>13</v>
      </c>
      <c r="J691" s="155" t="str">
        <f>GI!$H$14</f>
        <v xml:space="preserve">Eldana Tewelde Negash </v>
      </c>
      <c r="K691" s="235"/>
      <c r="L691" s="235"/>
      <c r="M691" s="168"/>
      <c r="N691" s="338" t="str">
        <f>IF(M691&gt;100,"SKURRR~!!", IF(I691&gt;GI!$M$2," ", IF($L$675="-", " ", IF(ISBLANK(M691),"FALSE",""))))</f>
        <v>FALSE</v>
      </c>
      <c r="O691" s="339"/>
      <c r="P691"/>
      <c r="Q691"/>
      <c r="R691" s="131">
        <f t="shared" si="175"/>
        <v>74</v>
      </c>
      <c r="S691" s="125">
        <f t="shared" si="176"/>
        <v>0</v>
      </c>
      <c r="T691" s="126">
        <f t="shared" si="177"/>
        <v>37</v>
      </c>
      <c r="U691"/>
      <c r="V691"/>
      <c r="W691"/>
      <c r="X691" s="172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 s="174"/>
      <c r="AM691" s="174"/>
      <c r="AN691" s="174"/>
      <c r="AO691" s="174"/>
      <c r="AP691" s="174"/>
      <c r="AQ691" s="174"/>
      <c r="AR691" s="174"/>
      <c r="AS691" s="174"/>
      <c r="AT691" s="174"/>
      <c r="AU691" s="174"/>
      <c r="AV691" s="174"/>
      <c r="AW691" s="174"/>
      <c r="AX691" s="174"/>
      <c r="AY691" s="174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</row>
    <row r="692" spans="1:152" s="12" customFormat="1" ht="38.25" customHeight="1">
      <c r="A692" s="156">
        <v>14</v>
      </c>
      <c r="B692" s="157" t="str">
        <f>GI!$H$15</f>
        <v xml:space="preserve">Elilta Asay Eyasu </v>
      </c>
      <c r="C692" s="235"/>
      <c r="D692" s="235"/>
      <c r="E692" s="168">
        <v>88</v>
      </c>
      <c r="F692" s="338" t="str">
        <f>IF(E692&gt;100,"SKURRR~!!", IF(A692&gt;GI!$M$2," ", IF($D$675="-", " ", IF(ISBLANK(E692),"FALSE",""))))</f>
        <v/>
      </c>
      <c r="G692" s="339"/>
      <c r="H692"/>
      <c r="I692" s="156">
        <v>14</v>
      </c>
      <c r="J692" s="157" t="str">
        <f>GI!$H$15</f>
        <v xml:space="preserve">Elilta Asay Eyasu </v>
      </c>
      <c r="K692" s="235"/>
      <c r="L692" s="235"/>
      <c r="M692" s="168"/>
      <c r="N692" s="338" t="str">
        <f>IF(M692&gt;100,"SKURRR~!!", IF(I692&gt;GI!$M$2," ", IF($L$675="-", " ", IF(ISBLANK(M692),"FALSE",""))))</f>
        <v>FALSE</v>
      </c>
      <c r="O692" s="339"/>
      <c r="P692"/>
      <c r="Q692"/>
      <c r="R692" s="131">
        <f t="shared" si="175"/>
        <v>88</v>
      </c>
      <c r="S692" s="125">
        <f t="shared" si="176"/>
        <v>0</v>
      </c>
      <c r="T692" s="126">
        <f t="shared" si="177"/>
        <v>44</v>
      </c>
      <c r="U692"/>
      <c r="V692"/>
      <c r="W692"/>
      <c r="X692" s="17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 s="174"/>
      <c r="AM692" s="174"/>
      <c r="AN692" s="174"/>
      <c r="AO692" s="174"/>
      <c r="AP692" s="174"/>
      <c r="AQ692" s="174"/>
      <c r="AR692" s="174"/>
      <c r="AS692" s="174"/>
      <c r="AT692" s="174"/>
      <c r="AU692" s="174"/>
      <c r="AV692" s="174"/>
      <c r="AW692" s="174"/>
      <c r="AX692" s="174"/>
      <c r="AY692" s="174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</row>
    <row r="693" spans="1:152" s="12" customFormat="1" ht="38.25" customHeight="1">
      <c r="A693" s="154">
        <v>15</v>
      </c>
      <c r="B693" s="155" t="str">
        <f>GI!$H$16</f>
        <v xml:space="preserve">Emebet Haftay Gebremichael </v>
      </c>
      <c r="C693" s="235"/>
      <c r="D693" s="235"/>
      <c r="E693" s="168">
        <v>94</v>
      </c>
      <c r="F693" s="338" t="str">
        <f>IF(E693&gt;100,"SKURRR~!!", IF(A693&gt;GI!$M$2," ", IF($D$675="-", " ", IF(ISBLANK(E693),"FALSE",""))))</f>
        <v/>
      </c>
      <c r="G693" s="339"/>
      <c r="H693"/>
      <c r="I693" s="154">
        <v>15</v>
      </c>
      <c r="J693" s="155" t="str">
        <f>GI!$H$16</f>
        <v xml:space="preserve">Emebet Haftay Gebremichael </v>
      </c>
      <c r="K693" s="235"/>
      <c r="L693" s="235"/>
      <c r="M693" s="168"/>
      <c r="N693" s="338" t="str">
        <f>IF(M693&gt;100,"SKURRR~!!", IF(I693&gt;GI!$M$2," ", IF($L$675="-", " ", IF(ISBLANK(M693),"FALSE",""))))</f>
        <v>FALSE</v>
      </c>
      <c r="O693" s="339"/>
      <c r="P693"/>
      <c r="Q693"/>
      <c r="R693" s="131">
        <f t="shared" si="175"/>
        <v>94</v>
      </c>
      <c r="S693" s="125">
        <f t="shared" si="176"/>
        <v>0</v>
      </c>
      <c r="T693" s="126">
        <f t="shared" si="177"/>
        <v>47</v>
      </c>
      <c r="U693"/>
      <c r="V693"/>
      <c r="W693"/>
      <c r="X693" s="172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 s="174"/>
      <c r="AM693" s="174"/>
      <c r="AN693" s="174"/>
      <c r="AO693" s="174"/>
      <c r="AP693" s="174"/>
      <c r="AQ693" s="174"/>
      <c r="AR693" s="174"/>
      <c r="AS693" s="174"/>
      <c r="AT693" s="174"/>
      <c r="AU693" s="174"/>
      <c r="AV693" s="174"/>
      <c r="AW693" s="174"/>
      <c r="AX693" s="174"/>
      <c r="AY693" s="174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</row>
    <row r="694" spans="1:152" s="12" customFormat="1" ht="38.25" customHeight="1">
      <c r="A694" s="156">
        <v>16</v>
      </c>
      <c r="B694" s="157" t="str">
        <f>GI!$H$17</f>
        <v xml:space="preserve">Ermiyas Gebremeskel Hailu </v>
      </c>
      <c r="C694" s="235"/>
      <c r="D694" s="235"/>
      <c r="E694" s="168">
        <v>63</v>
      </c>
      <c r="F694" s="338" t="str">
        <f>IF(E694&gt;100,"SKURRR~!!", IF(A694&gt;GI!$M$2," ", IF($D$675="-", " ", IF(ISBLANK(E694),"FALSE",""))))</f>
        <v/>
      </c>
      <c r="G694" s="339"/>
      <c r="H694"/>
      <c r="I694" s="156">
        <v>16</v>
      </c>
      <c r="J694" s="157" t="str">
        <f>GI!$H$17</f>
        <v xml:space="preserve">Ermiyas Gebremeskel Hailu </v>
      </c>
      <c r="K694" s="235"/>
      <c r="L694" s="235"/>
      <c r="M694" s="168"/>
      <c r="N694" s="338" t="str">
        <f>IF(M694&gt;100,"SKURRR~!!", IF(I694&gt;GI!$M$2," ", IF($L$675="-", " ", IF(ISBLANK(M694),"FALSE",""))))</f>
        <v>FALSE</v>
      </c>
      <c r="O694" s="339"/>
      <c r="P694"/>
      <c r="Q694"/>
      <c r="R694" s="131">
        <f t="shared" si="175"/>
        <v>63</v>
      </c>
      <c r="S694" s="125">
        <f t="shared" si="176"/>
        <v>0</v>
      </c>
      <c r="T694" s="126">
        <f t="shared" si="177"/>
        <v>31.5</v>
      </c>
      <c r="U694"/>
      <c r="V694"/>
      <c r="W694"/>
      <c r="X694" s="172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 s="174"/>
      <c r="AM694" s="174"/>
      <c r="AN694" s="174"/>
      <c r="AO694" s="174"/>
      <c r="AP694" s="174"/>
      <c r="AQ694" s="174"/>
      <c r="AR694" s="174"/>
      <c r="AS694" s="174"/>
      <c r="AT694" s="174"/>
      <c r="AU694" s="174"/>
      <c r="AV694" s="174"/>
      <c r="AW694" s="174"/>
      <c r="AX694" s="174"/>
      <c r="AY694" s="17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</row>
    <row r="695" spans="1:152" s="12" customFormat="1" ht="38.25" customHeight="1">
      <c r="A695" s="154">
        <v>17</v>
      </c>
      <c r="B695" s="155" t="str">
        <f>GI!$H$18</f>
        <v xml:space="preserve">Esrom Amanuel Tsegay </v>
      </c>
      <c r="C695" s="235"/>
      <c r="D695" s="235"/>
      <c r="E695" s="168">
        <v>91</v>
      </c>
      <c r="F695" s="338" t="str">
        <f>IF(E695&gt;100,"SKURRR~!!", IF(A695&gt;GI!$M$2," ", IF($D$675="-", " ", IF(ISBLANK(E695),"FALSE",""))))</f>
        <v/>
      </c>
      <c r="G695" s="339"/>
      <c r="H695"/>
      <c r="I695" s="154">
        <v>17</v>
      </c>
      <c r="J695" s="155" t="str">
        <f>GI!$H$18</f>
        <v xml:space="preserve">Esrom Amanuel Tsegay </v>
      </c>
      <c r="K695" s="235"/>
      <c r="L695" s="235"/>
      <c r="M695" s="168"/>
      <c r="N695" s="338" t="str">
        <f>IF(M695&gt;100,"SKURRR~!!", IF(I695&gt;GI!$M$2," ", IF($L$675="-", " ", IF(ISBLANK(M695),"FALSE",""))))</f>
        <v>FALSE</v>
      </c>
      <c r="O695" s="339"/>
      <c r="P695"/>
      <c r="Q695"/>
      <c r="R695" s="131">
        <f t="shared" si="175"/>
        <v>91</v>
      </c>
      <c r="S695" s="125">
        <f t="shared" si="176"/>
        <v>0</v>
      </c>
      <c r="T695" s="126">
        <f t="shared" si="177"/>
        <v>45.5</v>
      </c>
      <c r="U695"/>
      <c r="V695"/>
      <c r="W695"/>
      <c r="X695" s="172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 s="174"/>
      <c r="AM695" s="174"/>
      <c r="AN695" s="174"/>
      <c r="AO695" s="174"/>
      <c r="AP695" s="174"/>
      <c r="AQ695" s="174"/>
      <c r="AR695" s="174"/>
      <c r="AS695" s="174"/>
      <c r="AT695" s="174"/>
      <c r="AU695" s="174"/>
      <c r="AV695" s="174"/>
      <c r="AW695" s="174"/>
      <c r="AX695" s="174"/>
      <c r="AY695" s="174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</row>
    <row r="696" spans="1:152" s="12" customFormat="1" ht="38.25" customHeight="1">
      <c r="A696" s="156">
        <v>18</v>
      </c>
      <c r="B696" s="157" t="str">
        <f>GI!$H$19</f>
        <v xml:space="preserve">Eyorsalem Afera Gebremedhin </v>
      </c>
      <c r="C696" s="235"/>
      <c r="D696" s="235"/>
      <c r="E696" s="168">
        <v>98</v>
      </c>
      <c r="F696" s="338" t="str">
        <f>IF(E696&gt;100,"SKURRR~!!", IF(A696&gt;GI!$M$2," ", IF($D$675="-", " ", IF(ISBLANK(E696),"FALSE",""))))</f>
        <v/>
      </c>
      <c r="G696" s="339"/>
      <c r="H696"/>
      <c r="I696" s="156">
        <v>18</v>
      </c>
      <c r="J696" s="157" t="str">
        <f>GI!$H$19</f>
        <v xml:space="preserve">Eyorsalem Afera Gebremedhin </v>
      </c>
      <c r="K696" s="235"/>
      <c r="L696" s="235"/>
      <c r="M696" s="168"/>
      <c r="N696" s="338" t="str">
        <f>IF(M696&gt;100,"SKURRR~!!", IF(I696&gt;GI!$M$2," ", IF($L$675="-", " ", IF(ISBLANK(M696),"FALSE",""))))</f>
        <v>FALSE</v>
      </c>
      <c r="O696" s="339"/>
      <c r="P696"/>
      <c r="Q696"/>
      <c r="R696" s="131">
        <f t="shared" si="175"/>
        <v>98</v>
      </c>
      <c r="S696" s="125">
        <f t="shared" si="176"/>
        <v>0</v>
      </c>
      <c r="T696" s="126">
        <f t="shared" si="177"/>
        <v>49</v>
      </c>
      <c r="U696"/>
      <c r="V696"/>
      <c r="W696"/>
      <c r="X696" s="172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 s="174"/>
      <c r="AM696" s="174"/>
      <c r="AN696" s="174"/>
      <c r="AO696" s="174"/>
      <c r="AP696" s="174"/>
      <c r="AQ696" s="174"/>
      <c r="AR696" s="174"/>
      <c r="AS696" s="174"/>
      <c r="AT696" s="174"/>
      <c r="AU696" s="174"/>
      <c r="AV696" s="174"/>
      <c r="AW696" s="174"/>
      <c r="AX696" s="174"/>
      <c r="AY696" s="174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</row>
    <row r="697" spans="1:152" s="12" customFormat="1" ht="38.25" customHeight="1">
      <c r="A697" s="154">
        <v>19</v>
      </c>
      <c r="B697" s="155" t="str">
        <f>GI!$H$20</f>
        <v xml:space="preserve">Fasil Alem Kahsay </v>
      </c>
      <c r="C697" s="235"/>
      <c r="D697" s="235"/>
      <c r="E697" s="168">
        <v>75</v>
      </c>
      <c r="F697" s="338" t="str">
        <f>IF(E697&gt;100,"SKURRR~!!", IF(A697&gt;GI!$M$2," ", IF($D$675="-", " ", IF(ISBLANK(E697),"FALSE",""))))</f>
        <v/>
      </c>
      <c r="G697" s="339"/>
      <c r="H697"/>
      <c r="I697" s="154">
        <v>19</v>
      </c>
      <c r="J697" s="155" t="str">
        <f>GI!$H$20</f>
        <v xml:space="preserve">Fasil Alem Kahsay </v>
      </c>
      <c r="K697" s="235"/>
      <c r="L697" s="235"/>
      <c r="M697" s="168"/>
      <c r="N697" s="338" t="str">
        <f>IF(M697&gt;100,"SKURRR~!!", IF(I697&gt;GI!$M$2," ", IF($L$675="-", " ", IF(ISBLANK(M697),"FALSE",""))))</f>
        <v>FALSE</v>
      </c>
      <c r="O697" s="339"/>
      <c r="P697"/>
      <c r="Q697"/>
      <c r="R697" s="131">
        <f t="shared" si="175"/>
        <v>75</v>
      </c>
      <c r="S697" s="125">
        <f t="shared" si="176"/>
        <v>0</v>
      </c>
      <c r="T697" s="126">
        <f t="shared" si="177"/>
        <v>37.5</v>
      </c>
      <c r="U697"/>
      <c r="V697"/>
      <c r="W697"/>
      <c r="X697" s="172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 s="174"/>
      <c r="AM697" s="174"/>
      <c r="AN697" s="174"/>
      <c r="AO697" s="174"/>
      <c r="AP697" s="174"/>
      <c r="AQ697" s="174"/>
      <c r="AR697" s="174"/>
      <c r="AS697" s="174"/>
      <c r="AT697" s="174"/>
      <c r="AU697" s="174"/>
      <c r="AV697" s="174"/>
      <c r="AW697" s="174"/>
      <c r="AX697" s="174"/>
      <c r="AY697" s="174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</row>
    <row r="698" spans="1:152" s="12" customFormat="1" ht="38.25" customHeight="1">
      <c r="A698" s="156">
        <v>20</v>
      </c>
      <c r="B698" s="157" t="str">
        <f>GI!$H$21</f>
        <v xml:space="preserve">Hassen Abdelruhman Salih </v>
      </c>
      <c r="C698" s="235"/>
      <c r="D698" s="235"/>
      <c r="E698" s="168">
        <v>78</v>
      </c>
      <c r="F698" s="338" t="str">
        <f>IF(E698&gt;100,"SKURRR~!!", IF(A698&gt;GI!$M$2," ", IF($D$675="-", " ", IF(ISBLANK(E698),"FALSE",""))))</f>
        <v/>
      </c>
      <c r="G698" s="339"/>
      <c r="H698"/>
      <c r="I698" s="156">
        <v>20</v>
      </c>
      <c r="J698" s="157" t="str">
        <f>GI!$H$21</f>
        <v xml:space="preserve">Hassen Abdelruhman Salih </v>
      </c>
      <c r="K698" s="235"/>
      <c r="L698" s="235"/>
      <c r="M698" s="168"/>
      <c r="N698" s="338" t="str">
        <f>IF(M698&gt;100,"SKURRR~!!", IF(I698&gt;GI!$M$2," ", IF($L$675="-", " ", IF(ISBLANK(M698),"FALSE",""))))</f>
        <v>FALSE</v>
      </c>
      <c r="O698" s="339"/>
      <c r="P698"/>
      <c r="Q698"/>
      <c r="R698" s="131">
        <f t="shared" si="175"/>
        <v>78</v>
      </c>
      <c r="S698" s="125">
        <f t="shared" si="176"/>
        <v>0</v>
      </c>
      <c r="T698" s="126">
        <f t="shared" si="177"/>
        <v>39</v>
      </c>
      <c r="U698"/>
      <c r="V698"/>
      <c r="W698"/>
      <c r="X698" s="172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 s="174"/>
      <c r="AM698" s="174"/>
      <c r="AN698" s="174"/>
      <c r="AO698" s="174"/>
      <c r="AP698" s="174"/>
      <c r="AQ698" s="174"/>
      <c r="AR698" s="174"/>
      <c r="AS698" s="174"/>
      <c r="AT698" s="174"/>
      <c r="AU698" s="174"/>
      <c r="AV698" s="174"/>
      <c r="AW698" s="174"/>
      <c r="AX698" s="174"/>
      <c r="AY698" s="174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</row>
    <row r="699" spans="1:152" s="12" customFormat="1" ht="38.25" customHeight="1">
      <c r="A699" s="154">
        <v>21</v>
      </c>
      <c r="B699" s="155" t="str">
        <f>GI!$H$22</f>
        <v xml:space="preserve">Heldana Mengstu Mebrahtu </v>
      </c>
      <c r="C699" s="235"/>
      <c r="D699" s="235"/>
      <c r="E699" s="168">
        <v>82</v>
      </c>
      <c r="F699" s="338" t="str">
        <f>IF(E699&gt;100,"SKURRR~!!", IF(A699&gt;GI!$M$2," ", IF($D$675="-", " ", IF(ISBLANK(E699),"FALSE",""))))</f>
        <v/>
      </c>
      <c r="G699" s="339"/>
      <c r="H699"/>
      <c r="I699" s="154">
        <v>21</v>
      </c>
      <c r="J699" s="155" t="str">
        <f>GI!$H$22</f>
        <v xml:space="preserve">Heldana Mengstu Mebrahtu </v>
      </c>
      <c r="K699" s="235"/>
      <c r="L699" s="235"/>
      <c r="M699" s="168"/>
      <c r="N699" s="338" t="str">
        <f>IF(M699&gt;100,"SKURRR~!!", IF(I699&gt;GI!$M$2," ", IF($L$675="-", " ", IF(ISBLANK(M699),"FALSE",""))))</f>
        <v>FALSE</v>
      </c>
      <c r="O699" s="339"/>
      <c r="P699"/>
      <c r="Q699"/>
      <c r="R699" s="131">
        <f t="shared" si="175"/>
        <v>82</v>
      </c>
      <c r="S699" s="125">
        <f t="shared" si="176"/>
        <v>0</v>
      </c>
      <c r="T699" s="126">
        <f t="shared" si="177"/>
        <v>41</v>
      </c>
      <c r="U699"/>
      <c r="V699"/>
      <c r="W699"/>
      <c r="X699" s="172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 s="174"/>
      <c r="AM699" s="174"/>
      <c r="AN699" s="174"/>
      <c r="AO699" s="174"/>
      <c r="AP699" s="174"/>
      <c r="AQ699" s="174"/>
      <c r="AR699" s="174"/>
      <c r="AS699" s="174"/>
      <c r="AT699" s="174"/>
      <c r="AU699" s="174"/>
      <c r="AV699" s="174"/>
      <c r="AW699" s="174"/>
      <c r="AX699" s="174"/>
      <c r="AY699" s="174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</row>
    <row r="700" spans="1:152" s="12" customFormat="1" ht="38.25" customHeight="1">
      <c r="A700" s="156">
        <v>22</v>
      </c>
      <c r="B700" s="157" t="str">
        <f>GI!$H$23</f>
        <v xml:space="preserve">Hilina Aregawi Abrha </v>
      </c>
      <c r="C700" s="235"/>
      <c r="D700" s="235"/>
      <c r="E700" s="168">
        <v>88</v>
      </c>
      <c r="F700" s="338" t="str">
        <f>IF(E700&gt;100,"SKURRR~!!", IF(A700&gt;GI!$M$2," ", IF($D$675="-", " ", IF(ISBLANK(E700),"FALSE",""))))</f>
        <v/>
      </c>
      <c r="G700" s="339"/>
      <c r="H700"/>
      <c r="I700" s="156">
        <v>22</v>
      </c>
      <c r="J700" s="157" t="str">
        <f>GI!$H$23</f>
        <v xml:space="preserve">Hilina Aregawi Abrha </v>
      </c>
      <c r="K700" s="235"/>
      <c r="L700" s="235"/>
      <c r="M700" s="168"/>
      <c r="N700" s="338" t="str">
        <f>IF(M700&gt;100,"SKURRR~!!", IF(I700&gt;GI!$M$2," ", IF($L$675="-", " ", IF(ISBLANK(M700),"FALSE",""))))</f>
        <v>FALSE</v>
      </c>
      <c r="O700" s="339"/>
      <c r="P700"/>
      <c r="Q700"/>
      <c r="R700" s="131">
        <f t="shared" si="175"/>
        <v>88</v>
      </c>
      <c r="S700" s="125">
        <f t="shared" si="176"/>
        <v>0</v>
      </c>
      <c r="T700" s="126">
        <f t="shared" si="177"/>
        <v>44</v>
      </c>
      <c r="U700"/>
      <c r="V700"/>
      <c r="W700"/>
      <c r="X700" s="172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 s="174"/>
      <c r="AM700" s="174"/>
      <c r="AN700" s="174"/>
      <c r="AO700" s="174"/>
      <c r="AP700" s="174"/>
      <c r="AQ700" s="174"/>
      <c r="AR700" s="174"/>
      <c r="AS700" s="174"/>
      <c r="AT700" s="174"/>
      <c r="AU700" s="174"/>
      <c r="AV700" s="174"/>
      <c r="AW700" s="174"/>
      <c r="AX700" s="174"/>
      <c r="AY700" s="174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</row>
    <row r="701" spans="1:152" s="12" customFormat="1" ht="38.25" customHeight="1">
      <c r="A701" s="154">
        <v>23</v>
      </c>
      <c r="B701" s="155" t="str">
        <f>GI!$H$24</f>
        <v xml:space="preserve">Kaleab Haile Kahsay </v>
      </c>
      <c r="C701" s="235"/>
      <c r="D701" s="235"/>
      <c r="E701" s="168">
        <v>78</v>
      </c>
      <c r="F701" s="338" t="str">
        <f>IF(E701&gt;100,"SKURRR~!!", IF(A701&gt;GI!$M$2," ", IF($D$675="-", " ", IF(ISBLANK(E701),"FALSE",""))))</f>
        <v/>
      </c>
      <c r="G701" s="339"/>
      <c r="H701"/>
      <c r="I701" s="154">
        <v>23</v>
      </c>
      <c r="J701" s="155" t="str">
        <f>GI!$H$24</f>
        <v xml:space="preserve">Kaleab Haile Kahsay </v>
      </c>
      <c r="K701" s="235"/>
      <c r="L701" s="235"/>
      <c r="M701" s="168"/>
      <c r="N701" s="338" t="str">
        <f>IF(M701&gt;100,"SKURRR~!!", IF(I701&gt;GI!$M$2," ", IF($L$675="-", " ", IF(ISBLANK(M701),"FALSE",""))))</f>
        <v>FALSE</v>
      </c>
      <c r="O701" s="339"/>
      <c r="P701"/>
      <c r="Q701"/>
      <c r="R701" s="131">
        <f t="shared" si="175"/>
        <v>78</v>
      </c>
      <c r="S701" s="125">
        <f t="shared" si="176"/>
        <v>0</v>
      </c>
      <c r="T701" s="126">
        <f t="shared" si="177"/>
        <v>39</v>
      </c>
      <c r="U701"/>
      <c r="V701"/>
      <c r="W701"/>
      <c r="X701" s="172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 s="174"/>
      <c r="AM701" s="174"/>
      <c r="AN701" s="174"/>
      <c r="AO701" s="174"/>
      <c r="AP701" s="174"/>
      <c r="AQ701" s="174"/>
      <c r="AR701" s="174"/>
      <c r="AS701" s="174"/>
      <c r="AT701" s="174"/>
      <c r="AU701" s="174"/>
      <c r="AV701" s="174"/>
      <c r="AW701" s="174"/>
      <c r="AX701" s="174"/>
      <c r="AY701" s="174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</row>
    <row r="702" spans="1:152" s="12" customFormat="1" ht="38.25" customHeight="1">
      <c r="A702" s="156">
        <v>24</v>
      </c>
      <c r="B702" s="157" t="str">
        <f>GI!$H$25</f>
        <v xml:space="preserve">Kalkidan Haile Berhe </v>
      </c>
      <c r="C702" s="235"/>
      <c r="D702" s="235"/>
      <c r="E702" s="168">
        <v>71</v>
      </c>
      <c r="F702" s="338" t="str">
        <f>IF(E702&gt;100,"SKURRR~!!", IF(A702&gt;GI!$M$2," ", IF($D$675="-", " ", IF(ISBLANK(E702),"FALSE",""))))</f>
        <v/>
      </c>
      <c r="G702" s="339"/>
      <c r="H702"/>
      <c r="I702" s="156">
        <v>24</v>
      </c>
      <c r="J702" s="157" t="str">
        <f>GI!$H$25</f>
        <v xml:space="preserve">Kalkidan Haile Berhe </v>
      </c>
      <c r="K702" s="235"/>
      <c r="L702" s="235"/>
      <c r="M702" s="168"/>
      <c r="N702" s="338" t="str">
        <f>IF(M702&gt;100,"SKURRR~!!", IF(I702&gt;GI!$M$2," ", IF($L$675="-", " ", IF(ISBLANK(M702),"FALSE",""))))</f>
        <v>FALSE</v>
      </c>
      <c r="O702" s="339"/>
      <c r="P702"/>
      <c r="Q702"/>
      <c r="R702" s="131">
        <f t="shared" si="175"/>
        <v>71</v>
      </c>
      <c r="S702" s="125">
        <f t="shared" si="176"/>
        <v>0</v>
      </c>
      <c r="T702" s="126">
        <f t="shared" si="177"/>
        <v>35.5</v>
      </c>
      <c r="U702"/>
      <c r="V702"/>
      <c r="W702"/>
      <c r="X702" s="17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 s="174"/>
      <c r="AM702" s="174"/>
      <c r="AN702" s="174"/>
      <c r="AO702" s="174"/>
      <c r="AP702" s="174"/>
      <c r="AQ702" s="174"/>
      <c r="AR702" s="174"/>
      <c r="AS702" s="174"/>
      <c r="AT702" s="174"/>
      <c r="AU702" s="174"/>
      <c r="AV702" s="174"/>
      <c r="AW702" s="174"/>
      <c r="AX702" s="174"/>
      <c r="AY702" s="174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</row>
    <row r="703" spans="1:152" s="12" customFormat="1" ht="38.25" customHeight="1">
      <c r="A703" s="154">
        <v>25</v>
      </c>
      <c r="B703" s="155" t="str">
        <f>GI!$H$26</f>
        <v xml:space="preserve">Kidus Tadesse Yewegalet </v>
      </c>
      <c r="C703" s="235"/>
      <c r="D703" s="235"/>
      <c r="E703" s="168">
        <v>76</v>
      </c>
      <c r="F703" s="338" t="str">
        <f>IF(E703&gt;100,"SKURRR~!!", IF(A703&gt;GI!$M$2," ", IF($D$675="-", " ", IF(ISBLANK(E703),"FALSE",""))))</f>
        <v/>
      </c>
      <c r="G703" s="339"/>
      <c r="H703"/>
      <c r="I703" s="154">
        <v>25</v>
      </c>
      <c r="J703" s="155" t="str">
        <f>GI!$H$26</f>
        <v xml:space="preserve">Kidus Tadesse Yewegalet </v>
      </c>
      <c r="K703" s="235"/>
      <c r="L703" s="235"/>
      <c r="M703" s="168"/>
      <c r="N703" s="338" t="str">
        <f>IF(M703&gt;100,"SKURRR~!!", IF(I703&gt;GI!$M$2," ", IF($L$675="-", " ", IF(ISBLANK(M703),"FALSE",""))))</f>
        <v>FALSE</v>
      </c>
      <c r="O703" s="339"/>
      <c r="P703"/>
      <c r="Q703"/>
      <c r="R703" s="131">
        <f t="shared" si="175"/>
        <v>76</v>
      </c>
      <c r="S703" s="125">
        <f t="shared" si="176"/>
        <v>0</v>
      </c>
      <c r="T703" s="126">
        <f t="shared" si="177"/>
        <v>38</v>
      </c>
      <c r="U703"/>
      <c r="V703"/>
      <c r="W703"/>
      <c r="X703" s="172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 s="174"/>
      <c r="AM703" s="174"/>
      <c r="AN703" s="174"/>
      <c r="AO703" s="174"/>
      <c r="AP703" s="174"/>
      <c r="AQ703" s="174"/>
      <c r="AR703" s="174"/>
      <c r="AS703" s="174"/>
      <c r="AT703" s="174"/>
      <c r="AU703" s="174"/>
      <c r="AV703" s="174"/>
      <c r="AW703" s="174"/>
      <c r="AX703" s="174"/>
      <c r="AY703" s="174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</row>
    <row r="704" spans="1:152" s="12" customFormat="1" ht="38.25" customHeight="1">
      <c r="A704" s="156">
        <v>26</v>
      </c>
      <c r="B704" s="157" t="str">
        <f>GI!$H$27</f>
        <v xml:space="preserve">Lidiya Mulu Gebreegzabher </v>
      </c>
      <c r="C704" s="235"/>
      <c r="D704" s="235"/>
      <c r="E704" s="168">
        <v>74</v>
      </c>
      <c r="F704" s="338" t="str">
        <f>IF(E704&gt;100,"SKURRR~!!", IF(A704&gt;GI!$M$2," ", IF($D$675="-", " ", IF(ISBLANK(E704),"FALSE",""))))</f>
        <v/>
      </c>
      <c r="G704" s="339"/>
      <c r="H704"/>
      <c r="I704" s="156">
        <v>26</v>
      </c>
      <c r="J704" s="157" t="str">
        <f>GI!$H$27</f>
        <v xml:space="preserve">Lidiya Mulu Gebreegzabher </v>
      </c>
      <c r="K704" s="235"/>
      <c r="L704" s="235"/>
      <c r="M704" s="168"/>
      <c r="N704" s="338" t="str">
        <f>IF(M704&gt;100,"SKURRR~!!", IF(I704&gt;GI!$M$2," ", IF($L$675="-", " ", IF(ISBLANK(M704),"FALSE",""))))</f>
        <v>FALSE</v>
      </c>
      <c r="O704" s="339"/>
      <c r="P704"/>
      <c r="Q704"/>
      <c r="R704" s="131">
        <f t="shared" si="175"/>
        <v>74</v>
      </c>
      <c r="S704" s="125">
        <f t="shared" si="176"/>
        <v>0</v>
      </c>
      <c r="T704" s="126">
        <f t="shared" si="177"/>
        <v>37</v>
      </c>
      <c r="U704"/>
      <c r="V704"/>
      <c r="W704"/>
      <c r="X704" s="172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 s="174"/>
      <c r="AM704" s="174"/>
      <c r="AN704" s="174"/>
      <c r="AO704" s="174"/>
      <c r="AP704" s="174"/>
      <c r="AQ704" s="174"/>
      <c r="AR704" s="174"/>
      <c r="AS704" s="174"/>
      <c r="AT704" s="174"/>
      <c r="AU704" s="174"/>
      <c r="AV704" s="174"/>
      <c r="AW704" s="174"/>
      <c r="AX704" s="174"/>
      <c r="AY704" s="17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</row>
    <row r="705" spans="1:152" s="12" customFormat="1" ht="38.25" customHeight="1">
      <c r="A705" s="154">
        <v>27</v>
      </c>
      <c r="B705" s="155" t="str">
        <f>GI!$H$28</f>
        <v xml:space="preserve">Menkem Solomon Yihdego </v>
      </c>
      <c r="C705" s="235"/>
      <c r="D705" s="235"/>
      <c r="E705" s="168">
        <v>63</v>
      </c>
      <c r="F705" s="338" t="str">
        <f>IF(E705&gt;100,"SKURRR~!!", IF(A705&gt;GI!$M$2," ", IF($D$675="-", " ", IF(ISBLANK(E705),"FALSE",""))))</f>
        <v/>
      </c>
      <c r="G705" s="339"/>
      <c r="H705"/>
      <c r="I705" s="154">
        <v>27</v>
      </c>
      <c r="J705" s="155" t="str">
        <f>GI!$H$28</f>
        <v xml:space="preserve">Menkem Solomon Yihdego </v>
      </c>
      <c r="K705" s="235"/>
      <c r="L705" s="235"/>
      <c r="M705" s="168"/>
      <c r="N705" s="338" t="str">
        <f>IF(M705&gt;100,"SKURRR~!!", IF(I705&gt;GI!$M$2," ", IF($L$675="-", " ", IF(ISBLANK(M705),"FALSE",""))))</f>
        <v>FALSE</v>
      </c>
      <c r="O705" s="339"/>
      <c r="P705"/>
      <c r="Q705"/>
      <c r="R705" s="131">
        <f t="shared" si="175"/>
        <v>63</v>
      </c>
      <c r="S705" s="125">
        <f t="shared" si="176"/>
        <v>0</v>
      </c>
      <c r="T705" s="126">
        <f t="shared" si="177"/>
        <v>31.5</v>
      </c>
      <c r="U705"/>
      <c r="V705"/>
      <c r="W705"/>
      <c r="X705" s="172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 s="174"/>
      <c r="AM705" s="174"/>
      <c r="AN705" s="174"/>
      <c r="AO705" s="174"/>
      <c r="AP705" s="174"/>
      <c r="AQ705" s="174"/>
      <c r="AR705" s="174"/>
      <c r="AS705" s="174"/>
      <c r="AT705" s="174"/>
      <c r="AU705" s="174"/>
      <c r="AV705" s="174"/>
      <c r="AW705" s="174"/>
      <c r="AX705" s="174"/>
      <c r="AY705" s="174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</row>
    <row r="706" spans="1:152" s="12" customFormat="1" ht="38.25" customHeight="1">
      <c r="A706" s="156">
        <v>28</v>
      </c>
      <c r="B706" s="157" t="str">
        <f>GI!$H$29</f>
        <v xml:space="preserve">Mewael Semere Tewelde </v>
      </c>
      <c r="C706" s="235"/>
      <c r="D706" s="235"/>
      <c r="E706" s="168">
        <v>73</v>
      </c>
      <c r="F706" s="338" t="str">
        <f>IF(E706&gt;100,"SKURRR~!!", IF(A706&gt;GI!$M$2," ", IF($D$675="-", " ", IF(ISBLANK(E706),"FALSE",""))))</f>
        <v/>
      </c>
      <c r="G706" s="339"/>
      <c r="H706"/>
      <c r="I706" s="156">
        <v>28</v>
      </c>
      <c r="J706" s="157" t="str">
        <f>GI!$H$29</f>
        <v xml:space="preserve">Mewael Semere Tewelde </v>
      </c>
      <c r="K706" s="235"/>
      <c r="L706" s="235"/>
      <c r="M706" s="168"/>
      <c r="N706" s="338" t="str">
        <f>IF(M706&gt;100,"SKURRR~!!", IF(I706&gt;GI!$M$2," ", IF($L$675="-", " ", IF(ISBLANK(M706),"FALSE",""))))</f>
        <v>FALSE</v>
      </c>
      <c r="O706" s="339"/>
      <c r="P706"/>
      <c r="Q706"/>
      <c r="R706" s="131">
        <f t="shared" si="175"/>
        <v>73</v>
      </c>
      <c r="S706" s="125">
        <f t="shared" si="176"/>
        <v>0</v>
      </c>
      <c r="T706" s="126">
        <f t="shared" si="177"/>
        <v>36.5</v>
      </c>
      <c r="U706"/>
      <c r="V706"/>
      <c r="W706"/>
      <c r="X706" s="172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 s="174"/>
      <c r="AM706" s="174"/>
      <c r="AN706" s="174"/>
      <c r="AO706" s="174"/>
      <c r="AP706" s="174"/>
      <c r="AQ706" s="174"/>
      <c r="AR706" s="174"/>
      <c r="AS706" s="174"/>
      <c r="AT706" s="174"/>
      <c r="AU706" s="174"/>
      <c r="AV706" s="174"/>
      <c r="AW706" s="174"/>
      <c r="AX706" s="174"/>
      <c r="AY706" s="174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</row>
    <row r="707" spans="1:152" s="12" customFormat="1" ht="38.25" customHeight="1">
      <c r="A707" s="154">
        <v>29</v>
      </c>
      <c r="B707" s="155" t="str">
        <f>GI!$H$30</f>
        <v xml:space="preserve">Mikiyas Engida Mesfin </v>
      </c>
      <c r="C707" s="235"/>
      <c r="D707" s="235"/>
      <c r="E707" s="168">
        <v>68</v>
      </c>
      <c r="F707" s="338" t="str">
        <f>IF(E707&gt;100,"SKURRR~!!", IF(A707&gt;GI!$M$2," ", IF($D$675="-", " ", IF(ISBLANK(E707),"FALSE",""))))</f>
        <v/>
      </c>
      <c r="G707" s="339"/>
      <c r="H707"/>
      <c r="I707" s="154">
        <v>29</v>
      </c>
      <c r="J707" s="155" t="str">
        <f>GI!$H$30</f>
        <v xml:space="preserve">Mikiyas Engida Mesfin </v>
      </c>
      <c r="K707" s="235"/>
      <c r="L707" s="235"/>
      <c r="M707" s="168"/>
      <c r="N707" s="338" t="str">
        <f>IF(M707&gt;100,"SKURRR~!!", IF(I707&gt;GI!$M$2," ", IF($L$675="-", " ", IF(ISBLANK(M707),"FALSE",""))))</f>
        <v>FALSE</v>
      </c>
      <c r="O707" s="339"/>
      <c r="P707"/>
      <c r="Q707"/>
      <c r="R707" s="131">
        <f t="shared" si="175"/>
        <v>68</v>
      </c>
      <c r="S707" s="125">
        <f t="shared" si="176"/>
        <v>0</v>
      </c>
      <c r="T707" s="126">
        <f t="shared" si="177"/>
        <v>34</v>
      </c>
      <c r="U707"/>
      <c r="V707"/>
      <c r="W707"/>
      <c r="X707" s="172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 s="174"/>
      <c r="AM707" s="174"/>
      <c r="AN707" s="174"/>
      <c r="AO707" s="174"/>
      <c r="AP707" s="174"/>
      <c r="AQ707" s="174"/>
      <c r="AR707" s="174"/>
      <c r="AS707" s="174"/>
      <c r="AT707" s="174"/>
      <c r="AU707" s="174"/>
      <c r="AV707" s="174"/>
      <c r="AW707" s="174"/>
      <c r="AX707" s="174"/>
      <c r="AY707" s="174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</row>
    <row r="708" spans="1:152" s="12" customFormat="1" ht="38.25" customHeight="1">
      <c r="A708" s="156">
        <v>30</v>
      </c>
      <c r="B708" s="157" t="str">
        <f>GI!$H$31</f>
        <v xml:space="preserve">Nahom Gobezay Beyene </v>
      </c>
      <c r="C708" s="235"/>
      <c r="D708" s="235"/>
      <c r="E708" s="168">
        <v>86</v>
      </c>
      <c r="F708" s="338" t="str">
        <f>IF(E708&gt;100,"SKURRR~!!", IF(A708&gt;GI!$M$2," ", IF($D$675="-", " ", IF(ISBLANK(E708),"FALSE",""))))</f>
        <v/>
      </c>
      <c r="G708" s="339"/>
      <c r="H708"/>
      <c r="I708" s="156">
        <v>30</v>
      </c>
      <c r="J708" s="157" t="str">
        <f>GI!$H$31</f>
        <v xml:space="preserve">Nahom Gobezay Beyene </v>
      </c>
      <c r="K708" s="235"/>
      <c r="L708" s="235"/>
      <c r="M708" s="168"/>
      <c r="N708" s="338" t="str">
        <f>IF(M708&gt;100,"SKURRR~!!", IF(I708&gt;GI!$M$2," ", IF($L$675="-", " ", IF(ISBLANK(M708),"FALSE",""))))</f>
        <v>FALSE</v>
      </c>
      <c r="O708" s="339"/>
      <c r="P708"/>
      <c r="Q708"/>
      <c r="R708" s="131">
        <f t="shared" si="175"/>
        <v>86</v>
      </c>
      <c r="S708" s="125">
        <f t="shared" si="176"/>
        <v>0</v>
      </c>
      <c r="T708" s="126">
        <f t="shared" si="177"/>
        <v>43</v>
      </c>
      <c r="U708"/>
      <c r="V708"/>
      <c r="W708"/>
      <c r="X708" s="172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 s="174"/>
      <c r="AM708" s="174"/>
      <c r="AN708" s="174"/>
      <c r="AO708" s="174"/>
      <c r="AP708" s="174"/>
      <c r="AQ708" s="174"/>
      <c r="AR708" s="174"/>
      <c r="AS708" s="174"/>
      <c r="AT708" s="174"/>
      <c r="AU708" s="174"/>
      <c r="AV708" s="174"/>
      <c r="AW708" s="174"/>
      <c r="AX708" s="174"/>
      <c r="AY708" s="174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</row>
    <row r="709" spans="1:152" s="12" customFormat="1" ht="38.25" customHeight="1">
      <c r="A709" s="154">
        <v>31</v>
      </c>
      <c r="B709" s="155" t="str">
        <f>GI!$H$32</f>
        <v xml:space="preserve">Nebyu Dawit Tadesse </v>
      </c>
      <c r="C709" s="235"/>
      <c r="D709" s="235"/>
      <c r="E709" s="168">
        <v>72</v>
      </c>
      <c r="F709" s="338" t="str">
        <f>IF(E709&gt;100,"SKURRR~!!", IF(A709&gt;GI!$M$2," ", IF($D$675="-", " ", IF(ISBLANK(E709),"FALSE",""))))</f>
        <v/>
      </c>
      <c r="G709" s="339"/>
      <c r="H709"/>
      <c r="I709" s="154">
        <v>31</v>
      </c>
      <c r="J709" s="155" t="str">
        <f>GI!$H$32</f>
        <v xml:space="preserve">Nebyu Dawit Tadesse </v>
      </c>
      <c r="K709" s="235"/>
      <c r="L709" s="235"/>
      <c r="M709" s="168"/>
      <c r="N709" s="338" t="str">
        <f>IF(M709&gt;100,"SKURRR~!!", IF(I709&gt;GI!$M$2," ", IF($L$675="-", " ", IF(ISBLANK(M709),"FALSE",""))))</f>
        <v>FALSE</v>
      </c>
      <c r="O709" s="339"/>
      <c r="P709"/>
      <c r="Q709"/>
      <c r="R709" s="131">
        <f t="shared" si="175"/>
        <v>72</v>
      </c>
      <c r="S709" s="125">
        <f t="shared" si="176"/>
        <v>0</v>
      </c>
      <c r="T709" s="126">
        <f t="shared" si="177"/>
        <v>36</v>
      </c>
      <c r="U709"/>
      <c r="V709"/>
      <c r="W709"/>
      <c r="X709" s="172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 s="174"/>
      <c r="AM709" s="174"/>
      <c r="AN709" s="174"/>
      <c r="AO709" s="174"/>
      <c r="AP709" s="174"/>
      <c r="AQ709" s="174"/>
      <c r="AR709" s="174"/>
      <c r="AS709" s="174"/>
      <c r="AT709" s="174"/>
      <c r="AU709" s="174"/>
      <c r="AV709" s="174"/>
      <c r="AW709" s="174"/>
      <c r="AX709" s="174"/>
      <c r="AY709" s="174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</row>
    <row r="710" spans="1:152" s="13" customFormat="1" ht="38.25" customHeight="1">
      <c r="A710" s="156">
        <v>32</v>
      </c>
      <c r="B710" s="157" t="str">
        <f>GI!$H$33</f>
        <v xml:space="preserve">Rahwa Luel Birhane </v>
      </c>
      <c r="C710" s="235"/>
      <c r="D710" s="235"/>
      <c r="E710" s="168">
        <v>79</v>
      </c>
      <c r="F710" s="338" t="str">
        <f>IF(E710&gt;100,"SKURRR~!!", IF(A710&gt;GI!$M$2," ", IF($D$675="-", " ", IF(ISBLANK(E710),"FALSE",""))))</f>
        <v/>
      </c>
      <c r="G710" s="339"/>
      <c r="H710"/>
      <c r="I710" s="156">
        <v>32</v>
      </c>
      <c r="J710" s="157" t="str">
        <f>GI!$H$33</f>
        <v xml:space="preserve">Rahwa Luel Birhane </v>
      </c>
      <c r="K710" s="235"/>
      <c r="L710" s="235"/>
      <c r="M710" s="168"/>
      <c r="N710" s="338" t="str">
        <f>IF(M710&gt;100,"SKURRR~!!", IF(I710&gt;GI!$M$2," ", IF($L$675="-", " ", IF(ISBLANK(M710),"FALSE",""))))</f>
        <v>FALSE</v>
      </c>
      <c r="O710" s="339"/>
      <c r="P710"/>
      <c r="Q710"/>
      <c r="R710" s="131">
        <f t="shared" si="175"/>
        <v>79</v>
      </c>
      <c r="S710" s="125">
        <f t="shared" si="176"/>
        <v>0</v>
      </c>
      <c r="T710" s="126">
        <f t="shared" si="177"/>
        <v>39.5</v>
      </c>
      <c r="U710"/>
      <c r="V710"/>
      <c r="W710"/>
      <c r="X710" s="172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 s="174"/>
      <c r="AM710" s="174"/>
      <c r="AN710" s="174"/>
      <c r="AO710" s="174"/>
      <c r="AP710" s="174"/>
      <c r="AQ710" s="174"/>
      <c r="AR710" s="174"/>
      <c r="AS710" s="174"/>
      <c r="AT710" s="174"/>
      <c r="AU710" s="174"/>
      <c r="AV710" s="174"/>
      <c r="AW710" s="174"/>
      <c r="AX710" s="174"/>
      <c r="AY710" s="174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</row>
    <row r="711" spans="1:152" s="13" customFormat="1" ht="38.25" customHeight="1">
      <c r="A711" s="154">
        <v>33</v>
      </c>
      <c r="B711" s="155" t="str">
        <f>GI!$H$34</f>
        <v xml:space="preserve">Raniya Jemal Gidey </v>
      </c>
      <c r="C711" s="235"/>
      <c r="D711" s="235"/>
      <c r="E711" s="168">
        <v>75</v>
      </c>
      <c r="F711" s="338" t="str">
        <f>IF(E711&gt;100,"SKURRR~!!", IF(A711&gt;GI!$M$2," ", IF($D$675="-", " ", IF(ISBLANK(E711),"FALSE",""))))</f>
        <v/>
      </c>
      <c r="G711" s="339"/>
      <c r="H711"/>
      <c r="I711" s="154">
        <v>33</v>
      </c>
      <c r="J711" s="155" t="str">
        <f>GI!$H$34</f>
        <v xml:space="preserve">Raniya Jemal Gidey </v>
      </c>
      <c r="K711" s="235"/>
      <c r="L711" s="235"/>
      <c r="M711" s="168"/>
      <c r="N711" s="338" t="str">
        <f>IF(M711&gt;100,"SKURRR~!!", IF(I711&gt;GI!$M$2," ", IF($L$675="-", " ", IF(ISBLANK(M711),"FALSE",""))))</f>
        <v>FALSE</v>
      </c>
      <c r="O711" s="339"/>
      <c r="P711"/>
      <c r="Q711"/>
      <c r="R711" s="131">
        <f t="shared" ref="R711:R733" si="178">E711</f>
        <v>75</v>
      </c>
      <c r="S711" s="125">
        <f t="shared" ref="S711:S733" si="179">M711</f>
        <v>0</v>
      </c>
      <c r="T711" s="126">
        <f t="shared" si="177"/>
        <v>37.5</v>
      </c>
      <c r="U711"/>
      <c r="V711"/>
      <c r="W711"/>
      <c r="X711" s="172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 s="174"/>
      <c r="AM711" s="174"/>
      <c r="AN711" s="174"/>
      <c r="AO711" s="174"/>
      <c r="AP711" s="174"/>
      <c r="AQ711" s="174"/>
      <c r="AR711" s="174"/>
      <c r="AS711" s="174"/>
      <c r="AT711" s="174"/>
      <c r="AU711" s="174"/>
      <c r="AV711" s="174"/>
      <c r="AW711" s="174"/>
      <c r="AX711" s="174"/>
      <c r="AY711" s="174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</row>
    <row r="712" spans="1:152" s="13" customFormat="1" ht="38.25" customHeight="1">
      <c r="A712" s="156">
        <v>34</v>
      </c>
      <c r="B712" s="157" t="str">
        <f>GI!$H$35</f>
        <v xml:space="preserve">Samrawit Weldeslassie Kidane </v>
      </c>
      <c r="C712" s="235"/>
      <c r="D712" s="235"/>
      <c r="E712" s="168">
        <v>58</v>
      </c>
      <c r="F712" s="338" t="str">
        <f>IF(E712&gt;100,"SKURRR~!!", IF(A712&gt;GI!$M$2," ", IF($D$675="-", " ", IF(ISBLANK(E712),"FALSE",""))))</f>
        <v/>
      </c>
      <c r="G712" s="339"/>
      <c r="H712"/>
      <c r="I712" s="156">
        <v>34</v>
      </c>
      <c r="J712" s="157" t="str">
        <f>GI!$H$35</f>
        <v xml:space="preserve">Samrawit Weldeslassie Kidane </v>
      </c>
      <c r="K712" s="235"/>
      <c r="L712" s="235"/>
      <c r="M712" s="168"/>
      <c r="N712" s="338" t="str">
        <f>IF(M712&gt;100,"SKURRR~!!", IF(I712&gt;GI!$M$2," ", IF($L$675="-", " ", IF(ISBLANK(M712),"FALSE",""))))</f>
        <v>FALSE</v>
      </c>
      <c r="O712" s="339"/>
      <c r="P712"/>
      <c r="Q712"/>
      <c r="R712" s="131">
        <f t="shared" si="178"/>
        <v>58</v>
      </c>
      <c r="S712" s="125">
        <f t="shared" si="179"/>
        <v>0</v>
      </c>
      <c r="T712" s="126">
        <f t="shared" si="177"/>
        <v>29</v>
      </c>
      <c r="U712"/>
      <c r="V712"/>
      <c r="W712"/>
      <c r="X712" s="17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 s="174"/>
      <c r="AM712" s="174"/>
      <c r="AN712" s="174"/>
      <c r="AO712" s="174"/>
      <c r="AP712" s="174"/>
      <c r="AQ712" s="174"/>
      <c r="AR712" s="174"/>
      <c r="AS712" s="174"/>
      <c r="AT712" s="174"/>
      <c r="AU712" s="174"/>
      <c r="AV712" s="174"/>
      <c r="AW712" s="174"/>
      <c r="AX712" s="174"/>
      <c r="AY712" s="174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</row>
    <row r="713" spans="1:152" s="13" customFormat="1" ht="38.25" customHeight="1">
      <c r="A713" s="154">
        <v>35</v>
      </c>
      <c r="B713" s="155" t="str">
        <f>GI!$H$36</f>
        <v xml:space="preserve">Samson Tekle Belay </v>
      </c>
      <c r="C713" s="235"/>
      <c r="D713" s="235"/>
      <c r="E713" s="168">
        <v>76</v>
      </c>
      <c r="F713" s="338" t="str">
        <f>IF(E713&gt;100,"SKURRR~!!", IF(A713&gt;GI!$M$2," ", IF($D$675="-", " ", IF(ISBLANK(E713),"FALSE",""))))</f>
        <v/>
      </c>
      <c r="G713" s="339"/>
      <c r="H713"/>
      <c r="I713" s="154">
        <v>35</v>
      </c>
      <c r="J713" s="155" t="str">
        <f>GI!$H$36</f>
        <v xml:space="preserve">Samson Tekle Belay </v>
      </c>
      <c r="K713" s="235"/>
      <c r="L713" s="235"/>
      <c r="M713" s="168"/>
      <c r="N713" s="338" t="str">
        <f>IF(M713&gt;100,"SKURRR~!!", IF(I713&gt;GI!$M$2," ", IF($L$675="-", " ", IF(ISBLANK(M713),"FALSE",""))))</f>
        <v>FALSE</v>
      </c>
      <c r="O713" s="339"/>
      <c r="P713"/>
      <c r="Q713"/>
      <c r="R713" s="131">
        <f t="shared" si="178"/>
        <v>76</v>
      </c>
      <c r="S713" s="125">
        <f t="shared" si="179"/>
        <v>0</v>
      </c>
      <c r="T713" s="126">
        <f t="shared" si="177"/>
        <v>38</v>
      </c>
      <c r="U713"/>
      <c r="V713"/>
      <c r="W713"/>
      <c r="X713" s="172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 s="174"/>
      <c r="AM713" s="174"/>
      <c r="AN713" s="174"/>
      <c r="AO713" s="174"/>
      <c r="AP713" s="174"/>
      <c r="AQ713" s="174"/>
      <c r="AR713" s="174"/>
      <c r="AS713" s="174"/>
      <c r="AT713" s="174"/>
      <c r="AU713" s="174"/>
      <c r="AV713" s="174"/>
      <c r="AW713" s="174"/>
      <c r="AX713" s="174"/>
      <c r="AY713" s="174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</row>
    <row r="714" spans="1:152" s="13" customFormat="1" ht="38.25" customHeight="1">
      <c r="A714" s="156">
        <v>36</v>
      </c>
      <c r="B714" s="157" t="str">
        <f>GI!$H$37</f>
        <v xml:space="preserve">Sinados Solomon Kiflehadera </v>
      </c>
      <c r="C714" s="235"/>
      <c r="D714" s="235"/>
      <c r="E714" s="168">
        <v>70</v>
      </c>
      <c r="F714" s="338" t="str">
        <f>IF(E714&gt;100,"SKURRR~!!", IF(A714&gt;GI!$M$2," ", IF($D$675="-", " ", IF(ISBLANK(E714),"FALSE",""))))</f>
        <v/>
      </c>
      <c r="G714" s="339"/>
      <c r="H714"/>
      <c r="I714" s="156">
        <v>36</v>
      </c>
      <c r="J714" s="157" t="str">
        <f>GI!$H$37</f>
        <v xml:space="preserve">Sinados Solomon Kiflehadera </v>
      </c>
      <c r="K714" s="235"/>
      <c r="L714" s="235"/>
      <c r="M714" s="168"/>
      <c r="N714" s="338" t="str">
        <f>IF(M714&gt;100,"SKURRR~!!", IF(I714&gt;GI!$M$2," ", IF($L$675="-", " ", IF(ISBLANK(M714),"FALSE",""))))</f>
        <v>FALSE</v>
      </c>
      <c r="O714" s="339"/>
      <c r="P714"/>
      <c r="Q714"/>
      <c r="R714" s="131">
        <f t="shared" si="178"/>
        <v>70</v>
      </c>
      <c r="S714" s="125">
        <f t="shared" si="179"/>
        <v>0</v>
      </c>
      <c r="T714" s="126">
        <f t="shared" si="177"/>
        <v>35</v>
      </c>
      <c r="U714"/>
      <c r="V714"/>
      <c r="W714"/>
      <c r="X714" s="172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 s="174"/>
      <c r="AM714" s="174"/>
      <c r="AN714" s="174"/>
      <c r="AO714" s="174"/>
      <c r="AP714" s="174"/>
      <c r="AQ714" s="174"/>
      <c r="AR714" s="174"/>
      <c r="AS714" s="174"/>
      <c r="AT714" s="174"/>
      <c r="AU714" s="174"/>
      <c r="AV714" s="174"/>
      <c r="AW714" s="174"/>
      <c r="AX714" s="174"/>
      <c r="AY714" s="17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</row>
    <row r="715" spans="1:152" s="13" customFormat="1" ht="38.25" customHeight="1">
      <c r="A715" s="154">
        <v>37</v>
      </c>
      <c r="B715" s="155" t="str">
        <f>GI!$H$38</f>
        <v xml:space="preserve">Yeabsira Rezene Gebrecherkos </v>
      </c>
      <c r="C715" s="235"/>
      <c r="D715" s="235"/>
      <c r="E715" s="168">
        <v>74</v>
      </c>
      <c r="F715" s="338" t="str">
        <f>IF(E715&gt;100,"SKURRR~!!", IF(A715&gt;GI!$M$2," ", IF($D$675="-", " ", IF(ISBLANK(E715),"FALSE",""))))</f>
        <v/>
      </c>
      <c r="G715" s="339"/>
      <c r="H715"/>
      <c r="I715" s="154">
        <v>37</v>
      </c>
      <c r="J715" s="155" t="str">
        <f>GI!$H$38</f>
        <v xml:space="preserve">Yeabsira Rezene Gebrecherkos </v>
      </c>
      <c r="K715" s="235"/>
      <c r="L715" s="235"/>
      <c r="M715" s="168"/>
      <c r="N715" s="338" t="str">
        <f>IF(M715&gt;100,"SKURRR~!!", IF(I715&gt;GI!$M$2," ", IF($L$675="-", " ", IF(ISBLANK(M715),"FALSE",""))))</f>
        <v>FALSE</v>
      </c>
      <c r="O715" s="339"/>
      <c r="P715"/>
      <c r="Q715"/>
      <c r="R715" s="131">
        <f t="shared" si="178"/>
        <v>74</v>
      </c>
      <c r="S715" s="125">
        <f t="shared" si="179"/>
        <v>0</v>
      </c>
      <c r="T715" s="126">
        <f t="shared" si="177"/>
        <v>37</v>
      </c>
      <c r="U715"/>
      <c r="V715"/>
      <c r="W715"/>
      <c r="X715" s="172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 s="174"/>
      <c r="AM715" s="174"/>
      <c r="AN715" s="174"/>
      <c r="AO715" s="174"/>
      <c r="AP715" s="174"/>
      <c r="AQ715" s="174"/>
      <c r="AR715" s="174"/>
      <c r="AS715" s="174"/>
      <c r="AT715" s="174"/>
      <c r="AU715" s="174"/>
      <c r="AV715" s="174"/>
      <c r="AW715" s="174"/>
      <c r="AX715" s="174"/>
      <c r="AY715" s="174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</row>
    <row r="716" spans="1:152" s="13" customFormat="1" ht="38.25" customHeight="1">
      <c r="A716" s="156">
        <v>38</v>
      </c>
      <c r="B716" s="157" t="str">
        <f>GI!$H$39</f>
        <v xml:space="preserve">Yohannes Gebregergis Weldegebriel </v>
      </c>
      <c r="C716" s="235"/>
      <c r="D716" s="235"/>
      <c r="E716" s="168">
        <v>73</v>
      </c>
      <c r="F716" s="338" t="str">
        <f>IF(E716&gt;100,"SKURRR~!!", IF(A716&gt;GI!$M$2," ", IF($D$675="-", " ", IF(ISBLANK(E716),"FALSE",""))))</f>
        <v/>
      </c>
      <c r="G716" s="339"/>
      <c r="H716"/>
      <c r="I716" s="156">
        <v>38</v>
      </c>
      <c r="J716" s="157" t="str">
        <f>GI!$H$39</f>
        <v xml:space="preserve">Yohannes Gebregergis Weldegebriel </v>
      </c>
      <c r="K716" s="235"/>
      <c r="L716" s="235"/>
      <c r="M716" s="168"/>
      <c r="N716" s="338" t="str">
        <f>IF(M716&gt;100,"SKURRR~!!", IF(I716&gt;GI!$M$2," ", IF($L$675="-", " ", IF(ISBLANK(M716),"FALSE",""))))</f>
        <v>FALSE</v>
      </c>
      <c r="O716" s="339"/>
      <c r="P716"/>
      <c r="Q716"/>
      <c r="R716" s="131">
        <f t="shared" si="178"/>
        <v>73</v>
      </c>
      <c r="S716" s="125">
        <f t="shared" si="179"/>
        <v>0</v>
      </c>
      <c r="T716" s="126">
        <f t="shared" si="177"/>
        <v>36.5</v>
      </c>
      <c r="U716"/>
      <c r="V716"/>
      <c r="W716"/>
      <c r="X716" s="172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 s="174"/>
      <c r="AM716" s="174"/>
      <c r="AN716" s="174"/>
      <c r="AO716" s="174"/>
      <c r="AP716" s="174"/>
      <c r="AQ716" s="174"/>
      <c r="AR716" s="174"/>
      <c r="AS716" s="174"/>
      <c r="AT716" s="174"/>
      <c r="AU716" s="174"/>
      <c r="AV716" s="174"/>
      <c r="AW716" s="174"/>
      <c r="AX716" s="174"/>
      <c r="AY716" s="174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</row>
    <row r="717" spans="1:152" s="13" customFormat="1" ht="38.25" customHeight="1">
      <c r="A717" s="154">
        <v>39</v>
      </c>
      <c r="B717" s="155" t="str">
        <f>GI!$H$40</f>
        <v xml:space="preserve">Yohanns Gebremedhin Aregawi </v>
      </c>
      <c r="C717" s="235"/>
      <c r="D717" s="235"/>
      <c r="E717" s="168">
        <v>82</v>
      </c>
      <c r="F717" s="338" t="str">
        <f>IF(E717&gt;100,"SKURRR~!!", IF(A717&gt;GI!$M$2," ", IF($D$675="-", " ", IF(ISBLANK(E717),"FALSE",""))))</f>
        <v/>
      </c>
      <c r="G717" s="339"/>
      <c r="H717"/>
      <c r="I717" s="154">
        <v>39</v>
      </c>
      <c r="J717" s="155" t="str">
        <f>GI!$H$40</f>
        <v xml:space="preserve">Yohanns Gebremedhin Aregawi </v>
      </c>
      <c r="K717" s="235"/>
      <c r="L717" s="235"/>
      <c r="M717" s="168"/>
      <c r="N717" s="338" t="str">
        <f>IF(M717&gt;100,"SKURRR~!!", IF(I717&gt;GI!$M$2," ", IF($L$675="-", " ", IF(ISBLANK(M717),"FALSE",""))))</f>
        <v>FALSE</v>
      </c>
      <c r="O717" s="339"/>
      <c r="P717"/>
      <c r="Q717"/>
      <c r="R717" s="131">
        <f t="shared" si="178"/>
        <v>82</v>
      </c>
      <c r="S717" s="125">
        <f t="shared" si="179"/>
        <v>0</v>
      </c>
      <c r="T717" s="126">
        <f t="shared" si="177"/>
        <v>41</v>
      </c>
      <c r="U717"/>
      <c r="V717"/>
      <c r="W717"/>
      <c r="X717" s="172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 s="174"/>
      <c r="AM717" s="174"/>
      <c r="AN717" s="174"/>
      <c r="AO717" s="174"/>
      <c r="AP717" s="174"/>
      <c r="AQ717" s="174"/>
      <c r="AR717" s="174"/>
      <c r="AS717" s="174"/>
      <c r="AT717" s="174"/>
      <c r="AU717" s="174"/>
      <c r="AV717" s="174"/>
      <c r="AW717" s="174"/>
      <c r="AX717" s="174"/>
      <c r="AY717" s="174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</row>
    <row r="718" spans="1:152" s="13" customFormat="1" ht="38.25" customHeight="1">
      <c r="A718" s="156">
        <v>40</v>
      </c>
      <c r="B718" s="157" t="str">
        <f>GI!$H$41</f>
        <v xml:space="preserve">Yonatan Mulu Araya </v>
      </c>
      <c r="C718" s="235"/>
      <c r="D718" s="235"/>
      <c r="E718" s="168">
        <v>63</v>
      </c>
      <c r="F718" s="338" t="str">
        <f>IF(E718&gt;100,"SKURRR~!!", IF(A718&gt;GI!$M$2," ", IF($D$675="-", " ", IF(ISBLANK(E718),"FALSE",""))))</f>
        <v/>
      </c>
      <c r="G718" s="339"/>
      <c r="H718"/>
      <c r="I718" s="156">
        <v>40</v>
      </c>
      <c r="J718" s="157" t="str">
        <f>GI!$H$41</f>
        <v xml:space="preserve">Yonatan Mulu Araya </v>
      </c>
      <c r="K718" s="235"/>
      <c r="L718" s="235"/>
      <c r="M718" s="168"/>
      <c r="N718" s="338" t="str">
        <f>IF(M718&gt;100,"SKURRR~!!", IF(I718&gt;GI!$M$2," ", IF($L$675="-", " ", IF(ISBLANK(M718),"FALSE",""))))</f>
        <v>FALSE</v>
      </c>
      <c r="O718" s="339"/>
      <c r="P718"/>
      <c r="Q718"/>
      <c r="R718" s="131">
        <f t="shared" si="178"/>
        <v>63</v>
      </c>
      <c r="S718" s="125">
        <f t="shared" si="179"/>
        <v>0</v>
      </c>
      <c r="T718" s="126">
        <f t="shared" si="177"/>
        <v>31.5</v>
      </c>
      <c r="U718"/>
      <c r="V718"/>
      <c r="W718"/>
      <c r="X718" s="172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 s="174"/>
      <c r="AM718" s="174"/>
      <c r="AN718" s="174"/>
      <c r="AO718" s="174"/>
      <c r="AP718" s="174"/>
      <c r="AQ718" s="174"/>
      <c r="AR718" s="174"/>
      <c r="AS718" s="174"/>
      <c r="AT718" s="174"/>
      <c r="AU718" s="174"/>
      <c r="AV718" s="174"/>
      <c r="AW718" s="174"/>
      <c r="AX718" s="174"/>
      <c r="AY718" s="174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</row>
    <row r="719" spans="1:152" s="13" customFormat="1" ht="38.25" customHeight="1">
      <c r="A719" s="154">
        <v>41</v>
      </c>
      <c r="B719" s="155" t="str">
        <f>GI!$H$42</f>
        <v xml:space="preserve">Yordanos Weldeslassie Kidane </v>
      </c>
      <c r="C719" s="235"/>
      <c r="D719" s="235"/>
      <c r="E719" s="168">
        <v>77</v>
      </c>
      <c r="F719" s="338" t="str">
        <f>IF(E719&gt;100,"SKURRR~!!", IF(A719&gt;GI!$M$2," ", IF($D$675="-", " ", IF(ISBLANK(E719),"FALSE",""))))</f>
        <v/>
      </c>
      <c r="G719" s="339"/>
      <c r="H719"/>
      <c r="I719" s="154">
        <v>41</v>
      </c>
      <c r="J719" s="155" t="str">
        <f>GI!$H$42</f>
        <v xml:space="preserve">Yordanos Weldeslassie Kidane </v>
      </c>
      <c r="K719" s="235"/>
      <c r="L719" s="235"/>
      <c r="M719" s="168"/>
      <c r="N719" s="338" t="str">
        <f>IF(M719&gt;100,"SKURRR~!!", IF(I719&gt;GI!$M$2," ", IF($L$675="-", " ", IF(ISBLANK(M719),"FALSE",""))))</f>
        <v>FALSE</v>
      </c>
      <c r="O719" s="339"/>
      <c r="P719"/>
      <c r="Q719"/>
      <c r="R719" s="131">
        <f t="shared" si="178"/>
        <v>77</v>
      </c>
      <c r="S719" s="125">
        <f t="shared" si="179"/>
        <v>0</v>
      </c>
      <c r="T719" s="126">
        <f t="shared" si="177"/>
        <v>38.5</v>
      </c>
      <c r="U719"/>
      <c r="V719"/>
      <c r="W719"/>
      <c r="X719" s="172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 s="174"/>
      <c r="AM719" s="174"/>
      <c r="AN719" s="174"/>
      <c r="AO719" s="174"/>
      <c r="AP719" s="174"/>
      <c r="AQ719" s="174"/>
      <c r="AR719" s="174"/>
      <c r="AS719" s="174"/>
      <c r="AT719" s="174"/>
      <c r="AU719" s="174"/>
      <c r="AV719" s="174"/>
      <c r="AW719" s="174"/>
      <c r="AX719" s="174"/>
      <c r="AY719" s="174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</row>
    <row r="720" spans="1:152" s="13" customFormat="1" ht="38.25" customHeight="1">
      <c r="A720" s="156">
        <v>42</v>
      </c>
      <c r="B720" s="157" t="str">
        <f>GI!$H$43</f>
        <v xml:space="preserve">Yosef Mesfin Hailemicheal </v>
      </c>
      <c r="C720" s="235"/>
      <c r="D720" s="235"/>
      <c r="E720" s="168">
        <v>78</v>
      </c>
      <c r="F720" s="338" t="str">
        <f>IF(E720&gt;100,"SKURRR~!!", IF(A720&gt;GI!$M$2," ", IF($D$675="-", " ", IF(ISBLANK(E720),"FALSE",""))))</f>
        <v/>
      </c>
      <c r="G720" s="339"/>
      <c r="H720"/>
      <c r="I720" s="156">
        <v>42</v>
      </c>
      <c r="J720" s="157" t="str">
        <f>GI!$H$43</f>
        <v xml:space="preserve">Yosef Mesfin Hailemicheal </v>
      </c>
      <c r="K720" s="235"/>
      <c r="L720" s="235"/>
      <c r="M720" s="168"/>
      <c r="N720" s="338" t="str">
        <f>IF(M720&gt;100,"SKURRR~!!", IF(I720&gt;GI!$M$2," ", IF($L$675="-", " ", IF(ISBLANK(M720),"FALSE",""))))</f>
        <v>FALSE</v>
      </c>
      <c r="O720" s="339"/>
      <c r="P720"/>
      <c r="Q720"/>
      <c r="R720" s="131">
        <f t="shared" si="178"/>
        <v>78</v>
      </c>
      <c r="S720" s="125">
        <f t="shared" si="179"/>
        <v>0</v>
      </c>
      <c r="T720" s="126">
        <f t="shared" si="177"/>
        <v>39</v>
      </c>
      <c r="U720"/>
      <c r="V720"/>
      <c r="W720"/>
      <c r="X720" s="172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 s="174"/>
      <c r="AM720" s="174"/>
      <c r="AN720" s="174"/>
      <c r="AO720" s="174"/>
      <c r="AP720" s="174"/>
      <c r="AQ720" s="174"/>
      <c r="AR720" s="174"/>
      <c r="AS720" s="174"/>
      <c r="AT720" s="174"/>
      <c r="AU720" s="174"/>
      <c r="AV720" s="174"/>
      <c r="AW720" s="174"/>
      <c r="AX720" s="174"/>
      <c r="AY720" s="174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</row>
    <row r="721" spans="1:152" s="13" customFormat="1" ht="38.25" customHeight="1">
      <c r="A721" s="154">
        <v>43</v>
      </c>
      <c r="B721" s="155" t="str">
        <f>GI!$H$44</f>
        <v xml:space="preserve">Yudana Dawit Tsegay </v>
      </c>
      <c r="C721" s="235"/>
      <c r="D721" s="235"/>
      <c r="E721" s="169">
        <v>82</v>
      </c>
      <c r="F721" s="338" t="str">
        <f>IF(E721&gt;100,"SKURRR~!!", IF(A721&gt;GI!$M$2," ", IF($D$675="-", " ", IF(ISBLANK(E721),"FALSE",""))))</f>
        <v/>
      </c>
      <c r="G721" s="339"/>
      <c r="H721"/>
      <c r="I721" s="154">
        <v>43</v>
      </c>
      <c r="J721" s="155" t="str">
        <f>GI!$H$44</f>
        <v xml:space="preserve">Yudana Dawit Tsegay </v>
      </c>
      <c r="K721" s="235"/>
      <c r="L721" s="235"/>
      <c r="M721" s="169"/>
      <c r="N721" s="338" t="str">
        <f>IF(M721&gt;100,"SKURRR~!!", IF(I721&gt;GI!$M$2," ", IF($L$675="-", " ", IF(ISBLANK(M721),"FALSE",""))))</f>
        <v>FALSE</v>
      </c>
      <c r="O721" s="339"/>
      <c r="P721"/>
      <c r="Q721"/>
      <c r="R721" s="131">
        <f t="shared" si="178"/>
        <v>82</v>
      </c>
      <c r="S721" s="125">
        <f t="shared" si="179"/>
        <v>0</v>
      </c>
      <c r="T721" s="126">
        <f t="shared" si="177"/>
        <v>41</v>
      </c>
      <c r="U721"/>
      <c r="V721"/>
      <c r="W721"/>
      <c r="X721" s="172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 s="174"/>
      <c r="AM721" s="174"/>
      <c r="AN721" s="174"/>
      <c r="AO721" s="174"/>
      <c r="AP721" s="174"/>
      <c r="AQ721" s="174"/>
      <c r="AR721" s="174"/>
      <c r="AS721" s="174"/>
      <c r="AT721" s="174"/>
      <c r="AU721" s="174"/>
      <c r="AV721" s="174"/>
      <c r="AW721" s="174"/>
      <c r="AX721" s="174"/>
      <c r="AY721" s="174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</row>
    <row r="722" spans="1:152" s="13" customFormat="1" ht="38.25" customHeight="1">
      <c r="A722" s="156">
        <v>44</v>
      </c>
      <c r="B722" s="157">
        <f>GI!$H$45</f>
        <v>0</v>
      </c>
      <c r="C722" s="235"/>
      <c r="D722" s="235"/>
      <c r="E722" s="170"/>
      <c r="F722" s="338" t="str">
        <f>IF(E722&gt;100,"SKURRR~!!", IF(A722&gt;GI!$M$2," ", IF($D$675="-", " ", IF(ISBLANK(E722),"FALSE",""))))</f>
        <v xml:space="preserve"> </v>
      </c>
      <c r="G722" s="339"/>
      <c r="H722"/>
      <c r="I722" s="156">
        <v>44</v>
      </c>
      <c r="J722" s="157">
        <f>GI!$H$45</f>
        <v>0</v>
      </c>
      <c r="K722" s="235"/>
      <c r="L722" s="235"/>
      <c r="M722" s="170"/>
      <c r="N722" s="338" t="str">
        <f>IF(M722&gt;100,"SKURRR~!!", IF(I722&gt;GI!$M$2," ", IF($L$675="-", " ", IF(ISBLANK(M722),"FALSE",""))))</f>
        <v xml:space="preserve"> </v>
      </c>
      <c r="O722" s="339"/>
      <c r="P722"/>
      <c r="Q722"/>
      <c r="R722" s="131">
        <f t="shared" si="178"/>
        <v>0</v>
      </c>
      <c r="S722" s="125">
        <f t="shared" si="179"/>
        <v>0</v>
      </c>
      <c r="T722" s="126">
        <f t="shared" si="177"/>
        <v>0</v>
      </c>
      <c r="U722"/>
      <c r="V722"/>
      <c r="W722"/>
      <c r="X722" s="17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 s="174"/>
      <c r="AM722" s="174"/>
      <c r="AN722" s="174"/>
      <c r="AO722" s="174"/>
      <c r="AP722" s="174"/>
      <c r="AQ722" s="174"/>
      <c r="AR722" s="174"/>
      <c r="AS722" s="174"/>
      <c r="AT722" s="174"/>
      <c r="AU722" s="174"/>
      <c r="AV722" s="174"/>
      <c r="AW722" s="174"/>
      <c r="AX722" s="174"/>
      <c r="AY722" s="174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</row>
    <row r="723" spans="1:152" s="13" customFormat="1" ht="38.25" customHeight="1">
      <c r="A723" s="154">
        <v>45</v>
      </c>
      <c r="B723" s="155">
        <f>GI!$H$46</f>
        <v>0</v>
      </c>
      <c r="C723" s="235"/>
      <c r="D723" s="235"/>
      <c r="E723" s="170"/>
      <c r="F723" s="338" t="str">
        <f>IF(E723&gt;100,"SKURRR~!!", IF(A723&gt;GI!$M$2," ", IF($D$675="-", " ", IF(ISBLANK(E723),"FALSE",""))))</f>
        <v xml:space="preserve"> </v>
      </c>
      <c r="G723" s="339"/>
      <c r="H723"/>
      <c r="I723" s="154">
        <v>45</v>
      </c>
      <c r="J723" s="155">
        <f>GI!$H$46</f>
        <v>0</v>
      </c>
      <c r="K723" s="235"/>
      <c r="L723" s="235"/>
      <c r="M723" s="170"/>
      <c r="N723" s="338" t="str">
        <f>IF(M723&gt;100,"SKURRR~!!", IF(I723&gt;GI!$M$2," ", IF($L$675="-", " ", IF(ISBLANK(M723),"FALSE",""))))</f>
        <v xml:space="preserve"> </v>
      </c>
      <c r="O723" s="339"/>
      <c r="P723"/>
      <c r="Q723"/>
      <c r="R723" s="131">
        <f t="shared" si="178"/>
        <v>0</v>
      </c>
      <c r="S723" s="125">
        <f t="shared" si="179"/>
        <v>0</v>
      </c>
      <c r="T723" s="126">
        <f t="shared" si="177"/>
        <v>0</v>
      </c>
      <c r="U723"/>
      <c r="V723"/>
      <c r="W723"/>
      <c r="X723" s="172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 s="174"/>
      <c r="AM723" s="174"/>
      <c r="AN723" s="174"/>
      <c r="AO723" s="174"/>
      <c r="AP723" s="174"/>
      <c r="AQ723" s="174"/>
      <c r="AR723" s="174"/>
      <c r="AS723" s="174"/>
      <c r="AT723" s="174"/>
      <c r="AU723" s="174"/>
      <c r="AV723" s="174"/>
      <c r="AW723" s="174"/>
      <c r="AX723" s="174"/>
      <c r="AY723" s="174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</row>
    <row r="724" spans="1:152" s="11" customFormat="1" ht="38.25" customHeight="1">
      <c r="A724" s="156">
        <v>46</v>
      </c>
      <c r="B724" s="157">
        <f>GI!$H$47</f>
        <v>0</v>
      </c>
      <c r="C724" s="235"/>
      <c r="D724" s="235"/>
      <c r="E724" s="168"/>
      <c r="F724" s="338" t="str">
        <f>IF(E724&gt;100,"SKURRR~!!", IF(A724&gt;GI!$M$2," ", IF($D$675="-", " ", IF(ISBLANK(E724),"FALSE",""))))</f>
        <v xml:space="preserve"> </v>
      </c>
      <c r="G724" s="339"/>
      <c r="H724"/>
      <c r="I724" s="156">
        <v>46</v>
      </c>
      <c r="J724" s="157">
        <f>GI!$H$47</f>
        <v>0</v>
      </c>
      <c r="K724" s="235"/>
      <c r="L724" s="235"/>
      <c r="M724" s="168"/>
      <c r="N724" s="338" t="str">
        <f>IF(M724&gt;100,"SKURRR~!!", IF(I724&gt;GI!$M$2," ", IF($L$675="-", " ", IF(ISBLANK(M724),"FALSE",""))))</f>
        <v xml:space="preserve"> </v>
      </c>
      <c r="O724" s="339"/>
      <c r="P724"/>
      <c r="Q724"/>
      <c r="R724" s="131">
        <f t="shared" si="178"/>
        <v>0</v>
      </c>
      <c r="S724" s="125">
        <f t="shared" si="179"/>
        <v>0</v>
      </c>
      <c r="T724" s="126">
        <f t="shared" si="177"/>
        <v>0</v>
      </c>
      <c r="U724"/>
      <c r="V724"/>
      <c r="W724"/>
      <c r="X724" s="172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 s="174"/>
      <c r="AM724" s="174"/>
      <c r="AN724" s="174"/>
      <c r="AO724" s="174"/>
      <c r="AP724" s="174"/>
      <c r="AQ724" s="174"/>
      <c r="AR724" s="174"/>
      <c r="AS724" s="174"/>
      <c r="AT724" s="174"/>
      <c r="AU724" s="174"/>
      <c r="AV724" s="174"/>
      <c r="AW724" s="174"/>
      <c r="AX724" s="174"/>
      <c r="AY724" s="17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</row>
    <row r="725" spans="1:152" s="11" customFormat="1" ht="38.25" customHeight="1">
      <c r="A725" s="154">
        <v>47</v>
      </c>
      <c r="B725" s="155">
        <f>GI!$H$48</f>
        <v>0</v>
      </c>
      <c r="C725" s="235"/>
      <c r="D725" s="235"/>
      <c r="E725" s="168"/>
      <c r="F725" s="338" t="str">
        <f>IF(E725&gt;100,"SKURRR~!!", IF(A725&gt;GI!$M$2," ", IF($D$675="-", " ", IF(ISBLANK(E725),"FALSE",""))))</f>
        <v xml:space="preserve"> </v>
      </c>
      <c r="G725" s="339"/>
      <c r="H725"/>
      <c r="I725" s="154">
        <v>47</v>
      </c>
      <c r="J725" s="155">
        <f>GI!$H$48</f>
        <v>0</v>
      </c>
      <c r="K725" s="235"/>
      <c r="L725" s="235"/>
      <c r="M725" s="168"/>
      <c r="N725" s="338" t="str">
        <f>IF(M725&gt;100,"SKURRR~!!", IF(I725&gt;GI!$M$2," ", IF($L$675="-", " ", IF(ISBLANK(M725),"FALSE",""))))</f>
        <v xml:space="preserve"> </v>
      </c>
      <c r="O725" s="339"/>
      <c r="P725"/>
      <c r="Q725"/>
      <c r="R725" s="131">
        <f t="shared" si="178"/>
        <v>0</v>
      </c>
      <c r="S725" s="125">
        <f t="shared" si="179"/>
        <v>0</v>
      </c>
      <c r="T725" s="126">
        <f t="shared" si="177"/>
        <v>0</v>
      </c>
      <c r="U725"/>
      <c r="V725"/>
      <c r="W725"/>
      <c r="X725" s="172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 s="174"/>
      <c r="AM725" s="174"/>
      <c r="AN725" s="174"/>
      <c r="AO725" s="174"/>
      <c r="AP725" s="174"/>
      <c r="AQ725" s="174"/>
      <c r="AR725" s="174"/>
      <c r="AS725" s="174"/>
      <c r="AT725" s="174"/>
      <c r="AU725" s="174"/>
      <c r="AV725" s="174"/>
      <c r="AW725" s="174"/>
      <c r="AX725" s="174"/>
      <c r="AY725" s="174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</row>
    <row r="726" spans="1:152" s="11" customFormat="1" ht="38.25" customHeight="1">
      <c r="A726" s="156">
        <v>48</v>
      </c>
      <c r="B726" s="157">
        <f>GI!$H$49</f>
        <v>0</v>
      </c>
      <c r="C726" s="235"/>
      <c r="D726" s="235"/>
      <c r="E726" s="168"/>
      <c r="F726" s="338" t="str">
        <f>IF(E726&gt;100,"SKURRR~!!", IF(A726&gt;GI!$M$2," ", IF($D$675="-", " ", IF(ISBLANK(E726),"FALSE",""))))</f>
        <v xml:space="preserve"> </v>
      </c>
      <c r="G726" s="339"/>
      <c r="H726"/>
      <c r="I726" s="156">
        <v>48</v>
      </c>
      <c r="J726" s="157">
        <f>GI!$H$49</f>
        <v>0</v>
      </c>
      <c r="K726" s="235"/>
      <c r="L726" s="235"/>
      <c r="M726" s="168"/>
      <c r="N726" s="338" t="str">
        <f>IF(M726&gt;100,"SKURRR~!!", IF(I726&gt;GI!$M$2," ", IF($L$675="-", " ", IF(ISBLANK(M726),"FALSE",""))))</f>
        <v xml:space="preserve"> </v>
      </c>
      <c r="O726" s="339"/>
      <c r="P726"/>
      <c r="Q726"/>
      <c r="R726" s="131">
        <f t="shared" si="178"/>
        <v>0</v>
      </c>
      <c r="S726" s="125">
        <f t="shared" si="179"/>
        <v>0</v>
      </c>
      <c r="T726" s="126">
        <f t="shared" si="177"/>
        <v>0</v>
      </c>
      <c r="U726"/>
      <c r="V726"/>
      <c r="W726"/>
      <c r="X726" s="172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 s="174"/>
      <c r="AM726" s="174"/>
      <c r="AN726" s="174"/>
      <c r="AO726" s="174"/>
      <c r="AP726" s="174"/>
      <c r="AQ726" s="174"/>
      <c r="AR726" s="174"/>
      <c r="AS726" s="174"/>
      <c r="AT726" s="174"/>
      <c r="AU726" s="174"/>
      <c r="AV726" s="174"/>
      <c r="AW726" s="174"/>
      <c r="AX726" s="174"/>
      <c r="AY726" s="174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</row>
    <row r="727" spans="1:152" s="11" customFormat="1" ht="38.25" customHeight="1">
      <c r="A727" s="154">
        <v>49</v>
      </c>
      <c r="B727" s="155">
        <f>GI!$H$50</f>
        <v>0</v>
      </c>
      <c r="C727" s="235"/>
      <c r="D727" s="235"/>
      <c r="E727" s="168"/>
      <c r="F727" s="338" t="str">
        <f>IF(E727&gt;100,"SKURRR~!!", IF(A727&gt;GI!$M$2," ", IF($D$675="-", " ", IF(ISBLANK(E727),"FALSE",""))))</f>
        <v xml:space="preserve"> </v>
      </c>
      <c r="G727" s="339"/>
      <c r="H727"/>
      <c r="I727" s="154">
        <v>49</v>
      </c>
      <c r="J727" s="155">
        <f>GI!$H$50</f>
        <v>0</v>
      </c>
      <c r="K727" s="235"/>
      <c r="L727" s="235"/>
      <c r="M727" s="168"/>
      <c r="N727" s="338" t="str">
        <f>IF(M727&gt;100,"SKURRR~!!", IF(I727&gt;GI!$M$2," ", IF($L$675="-", " ", IF(ISBLANK(M727),"FALSE",""))))</f>
        <v xml:space="preserve"> </v>
      </c>
      <c r="O727" s="339"/>
      <c r="P727"/>
      <c r="Q727"/>
      <c r="R727" s="131">
        <f t="shared" si="178"/>
        <v>0</v>
      </c>
      <c r="S727" s="125">
        <f t="shared" si="179"/>
        <v>0</v>
      </c>
      <c r="T727" s="126">
        <f t="shared" si="177"/>
        <v>0</v>
      </c>
      <c r="U727"/>
      <c r="V727"/>
      <c r="W727"/>
      <c r="X727" s="172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 s="174"/>
      <c r="AM727" s="174"/>
      <c r="AN727" s="174"/>
      <c r="AO727" s="174"/>
      <c r="AP727" s="174"/>
      <c r="AQ727" s="174"/>
      <c r="AR727" s="174"/>
      <c r="AS727" s="174"/>
      <c r="AT727" s="174"/>
      <c r="AU727" s="174"/>
      <c r="AV727" s="174"/>
      <c r="AW727" s="174"/>
      <c r="AX727" s="174"/>
      <c r="AY727" s="174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</row>
    <row r="728" spans="1:152" s="11" customFormat="1" ht="38.25" customHeight="1">
      <c r="A728" s="156">
        <v>50</v>
      </c>
      <c r="B728" s="157">
        <f>GI!$H$51</f>
        <v>0</v>
      </c>
      <c r="C728" s="235"/>
      <c r="D728" s="235"/>
      <c r="E728" s="168"/>
      <c r="F728" s="338" t="str">
        <f>IF(E728&gt;100,"SKURRR~!!", IF(A728&gt;GI!$M$2," ", IF($D$675="-", " ", IF(ISBLANK(E728),"FALSE",""))))</f>
        <v xml:space="preserve"> </v>
      </c>
      <c r="G728" s="339"/>
      <c r="H728"/>
      <c r="I728" s="156">
        <v>50</v>
      </c>
      <c r="J728" s="157">
        <f>GI!$H$51</f>
        <v>0</v>
      </c>
      <c r="K728" s="235"/>
      <c r="L728" s="235"/>
      <c r="M728" s="168"/>
      <c r="N728" s="338" t="str">
        <f>IF(M728&gt;100,"SKURRR~!!", IF(I728&gt;GI!$M$2," ", IF($L$675="-", " ", IF(ISBLANK(M728),"FALSE",""))))</f>
        <v xml:space="preserve"> </v>
      </c>
      <c r="O728" s="339"/>
      <c r="P728"/>
      <c r="Q728"/>
      <c r="R728" s="131">
        <f t="shared" si="178"/>
        <v>0</v>
      </c>
      <c r="S728" s="125">
        <f t="shared" si="179"/>
        <v>0</v>
      </c>
      <c r="T728" s="126">
        <f t="shared" si="177"/>
        <v>0</v>
      </c>
      <c r="U728"/>
      <c r="V728"/>
      <c r="W728"/>
      <c r="X728" s="172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 s="174"/>
      <c r="AM728" s="174"/>
      <c r="AN728" s="174"/>
      <c r="AO728" s="174"/>
      <c r="AP728" s="174"/>
      <c r="AQ728" s="174"/>
      <c r="AR728" s="174"/>
      <c r="AS728" s="174"/>
      <c r="AT728" s="174"/>
      <c r="AU728" s="174"/>
      <c r="AV728" s="174"/>
      <c r="AW728" s="174"/>
      <c r="AX728" s="174"/>
      <c r="AY728" s="174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</row>
    <row r="729" spans="1:152" s="11" customFormat="1" ht="38.25" customHeight="1">
      <c r="A729" s="156">
        <v>51</v>
      </c>
      <c r="B729" s="157">
        <f>GI!$H$52</f>
        <v>0</v>
      </c>
      <c r="C729" s="235"/>
      <c r="D729" s="235"/>
      <c r="E729" s="168"/>
      <c r="F729" s="338" t="str">
        <f>IF(E729&gt;100,"SKURRR~!!", IF(A729&gt;GI!$M$2," ", IF($D$675="-", " ", IF(ISBLANK(E729),"FALSE",""))))</f>
        <v xml:space="preserve"> </v>
      </c>
      <c r="G729" s="339"/>
      <c r="H729"/>
      <c r="I729" s="156">
        <v>51</v>
      </c>
      <c r="J729" s="157">
        <f>GI!$H$52</f>
        <v>0</v>
      </c>
      <c r="K729" s="235"/>
      <c r="L729" s="235"/>
      <c r="M729" s="168"/>
      <c r="N729" s="338" t="str">
        <f>IF(M729&gt;100,"SKURRR~!!", IF(I729&gt;GI!$M$2," ", IF($L$675="-", " ", IF(ISBLANK(M729),"FALSE",""))))</f>
        <v xml:space="preserve"> </v>
      </c>
      <c r="O729" s="339"/>
      <c r="P729"/>
      <c r="Q729"/>
      <c r="R729" s="131">
        <f t="shared" si="178"/>
        <v>0</v>
      </c>
      <c r="S729" s="125">
        <f t="shared" si="179"/>
        <v>0</v>
      </c>
      <c r="T729" s="126">
        <f t="shared" ref="T729:T733" si="180">AVERAGE(R729:S729)</f>
        <v>0</v>
      </c>
      <c r="U729"/>
      <c r="V729"/>
      <c r="W729"/>
      <c r="X729" s="172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 s="174"/>
      <c r="AM729" s="174"/>
      <c r="AN729" s="174"/>
      <c r="AO729" s="174"/>
      <c r="AP729" s="174"/>
      <c r="AQ729" s="174"/>
      <c r="AR729" s="174"/>
      <c r="AS729" s="174"/>
      <c r="AT729" s="174"/>
      <c r="AU729" s="174"/>
      <c r="AV729" s="174"/>
      <c r="AW729" s="174"/>
      <c r="AX729" s="174"/>
      <c r="AY729" s="174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</row>
    <row r="730" spans="1:152" s="11" customFormat="1" ht="38.25" customHeight="1">
      <c r="A730" s="156">
        <v>52</v>
      </c>
      <c r="B730" s="157">
        <f>GI!$H$53</f>
        <v>0</v>
      </c>
      <c r="C730" s="235"/>
      <c r="D730" s="235"/>
      <c r="E730" s="168"/>
      <c r="F730" s="338" t="str">
        <f>IF(E730&gt;100,"SKURRR~!!", IF(A730&gt;GI!$M$2," ", IF($D$675="-", " ", IF(ISBLANK(E730),"FALSE",""))))</f>
        <v xml:space="preserve"> </v>
      </c>
      <c r="G730" s="339"/>
      <c r="H730"/>
      <c r="I730" s="156">
        <v>52</v>
      </c>
      <c r="J730" s="157">
        <f>GI!$H$53</f>
        <v>0</v>
      </c>
      <c r="K730" s="235"/>
      <c r="L730" s="235"/>
      <c r="M730" s="168"/>
      <c r="N730" s="338" t="str">
        <f>IF(M730&gt;100,"SKURRR~!!", IF(I730&gt;GI!$M$2," ", IF($L$675="-", " ", IF(ISBLANK(M730),"FALSE",""))))</f>
        <v xml:space="preserve"> </v>
      </c>
      <c r="O730" s="339"/>
      <c r="P730"/>
      <c r="Q730"/>
      <c r="R730" s="131">
        <f t="shared" si="178"/>
        <v>0</v>
      </c>
      <c r="S730" s="125">
        <f t="shared" si="179"/>
        <v>0</v>
      </c>
      <c r="T730" s="126">
        <f t="shared" si="180"/>
        <v>0</v>
      </c>
      <c r="U730"/>
      <c r="V730"/>
      <c r="W730"/>
      <c r="X730" s="172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 s="174"/>
      <c r="AM730" s="174"/>
      <c r="AN730" s="174"/>
      <c r="AO730" s="174"/>
      <c r="AP730" s="174"/>
      <c r="AQ730" s="174"/>
      <c r="AR730" s="174"/>
      <c r="AS730" s="174"/>
      <c r="AT730" s="174"/>
      <c r="AU730" s="174"/>
      <c r="AV730" s="174"/>
      <c r="AW730" s="174"/>
      <c r="AX730" s="174"/>
      <c r="AY730" s="174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</row>
    <row r="731" spans="1:152" s="11" customFormat="1" ht="38.25" customHeight="1">
      <c r="A731" s="156">
        <v>53</v>
      </c>
      <c r="B731" s="157">
        <f>GI!$H$54</f>
        <v>0</v>
      </c>
      <c r="C731" s="235"/>
      <c r="D731" s="235"/>
      <c r="E731" s="168"/>
      <c r="F731" s="338" t="str">
        <f>IF(E731&gt;100,"SKURRR~!!", IF(A731&gt;GI!$M$2," ", IF($D$675="-", " ", IF(ISBLANK(E731),"FALSE",""))))</f>
        <v xml:space="preserve"> </v>
      </c>
      <c r="G731" s="339"/>
      <c r="H731"/>
      <c r="I731" s="156">
        <v>53</v>
      </c>
      <c r="J731" s="157">
        <f>GI!$H$54</f>
        <v>0</v>
      </c>
      <c r="K731" s="235"/>
      <c r="L731" s="235"/>
      <c r="M731" s="168"/>
      <c r="N731" s="338" t="str">
        <f>IF(M731&gt;100,"SKURRR~!!", IF(I731&gt;GI!$M$2," ", IF($L$675="-", " ", IF(ISBLANK(M731),"FALSE",""))))</f>
        <v xml:space="preserve"> </v>
      </c>
      <c r="O731" s="339"/>
      <c r="P731"/>
      <c r="Q731"/>
      <c r="R731" s="131">
        <f t="shared" si="178"/>
        <v>0</v>
      </c>
      <c r="S731" s="125">
        <f t="shared" si="179"/>
        <v>0</v>
      </c>
      <c r="T731" s="126">
        <f t="shared" si="180"/>
        <v>0</v>
      </c>
      <c r="U731"/>
      <c r="V731"/>
      <c r="W731"/>
      <c r="X731" s="172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 s="174"/>
      <c r="AM731" s="174"/>
      <c r="AN731" s="174"/>
      <c r="AO731" s="174"/>
      <c r="AP731" s="174"/>
      <c r="AQ731" s="174"/>
      <c r="AR731" s="174"/>
      <c r="AS731" s="174"/>
      <c r="AT731" s="174"/>
      <c r="AU731" s="174"/>
      <c r="AV731" s="174"/>
      <c r="AW731" s="174"/>
      <c r="AX731" s="174"/>
      <c r="AY731" s="174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</row>
    <row r="732" spans="1:152" s="11" customFormat="1" ht="38.25" customHeight="1">
      <c r="A732" s="156">
        <v>54</v>
      </c>
      <c r="B732" s="157">
        <f>GI!$H$55</f>
        <v>0</v>
      </c>
      <c r="C732" s="235"/>
      <c r="D732" s="235"/>
      <c r="E732" s="168"/>
      <c r="F732" s="338" t="str">
        <f>IF(E732&gt;100,"SKURRR~!!", IF(A732&gt;GI!$M$2," ", IF($D$675="-", " ", IF(ISBLANK(E732),"FALSE",""))))</f>
        <v xml:space="preserve"> </v>
      </c>
      <c r="G732" s="339"/>
      <c r="H732"/>
      <c r="I732" s="156">
        <v>54</v>
      </c>
      <c r="J732" s="157">
        <f>GI!$H$55</f>
        <v>0</v>
      </c>
      <c r="K732" s="235"/>
      <c r="L732" s="235"/>
      <c r="M732" s="168"/>
      <c r="N732" s="338" t="str">
        <f>IF(M732&gt;100,"SKURRR~!!", IF(I732&gt;GI!$M$2," ", IF($L$675="-", " ", IF(ISBLANK(M732),"FALSE",""))))</f>
        <v xml:space="preserve"> </v>
      </c>
      <c r="O732" s="339"/>
      <c r="P732"/>
      <c r="Q732"/>
      <c r="R732" s="131">
        <f t="shared" si="178"/>
        <v>0</v>
      </c>
      <c r="S732" s="125">
        <f t="shared" si="179"/>
        <v>0</v>
      </c>
      <c r="T732" s="126">
        <f t="shared" si="180"/>
        <v>0</v>
      </c>
      <c r="U732"/>
      <c r="V732"/>
      <c r="W732"/>
      <c r="X732" s="17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 s="174"/>
      <c r="AM732" s="174"/>
      <c r="AN732" s="174"/>
      <c r="AO732" s="174"/>
      <c r="AP732" s="174"/>
      <c r="AQ732" s="174"/>
      <c r="AR732" s="174"/>
      <c r="AS732" s="174"/>
      <c r="AT732" s="174"/>
      <c r="AU732" s="174"/>
      <c r="AV732" s="174"/>
      <c r="AW732" s="174"/>
      <c r="AX732" s="174"/>
      <c r="AY732" s="174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</row>
    <row r="733" spans="1:152" s="11" customFormat="1" ht="38.25" customHeight="1">
      <c r="A733" s="156">
        <v>55</v>
      </c>
      <c r="B733" s="157">
        <f>GI!$H$56</f>
        <v>0</v>
      </c>
      <c r="C733" s="235"/>
      <c r="D733" s="235"/>
      <c r="E733" s="168"/>
      <c r="F733" s="338" t="str">
        <f>IF(E733&gt;100,"SKURRR~!!", IF(A733&gt;GI!$M$2," ", IF($D$675="-", " ", IF(ISBLANK(E733),"FALSE",""))))</f>
        <v xml:space="preserve"> </v>
      </c>
      <c r="G733" s="339"/>
      <c r="H733"/>
      <c r="I733" s="156">
        <v>55</v>
      </c>
      <c r="J733" s="157">
        <f>GI!$H$56</f>
        <v>0</v>
      </c>
      <c r="K733" s="235"/>
      <c r="L733" s="235"/>
      <c r="M733" s="168"/>
      <c r="N733" s="338" t="str">
        <f>IF(M733&gt;100,"SKURRR~!!", IF(I733&gt;GI!$M$2," ", IF($L$675="-", " ", IF(ISBLANK(M733),"FALSE",""))))</f>
        <v xml:space="preserve"> </v>
      </c>
      <c r="O733" s="339"/>
      <c r="P733"/>
      <c r="Q733"/>
      <c r="R733" s="131">
        <f t="shared" si="178"/>
        <v>0</v>
      </c>
      <c r="S733" s="125">
        <f t="shared" si="179"/>
        <v>0</v>
      </c>
      <c r="T733" s="126">
        <f t="shared" si="180"/>
        <v>0</v>
      </c>
      <c r="U733"/>
      <c r="V733"/>
      <c r="W733"/>
      <c r="X733" s="172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 s="174"/>
      <c r="AM733" s="174"/>
      <c r="AN733" s="174"/>
      <c r="AO733" s="174"/>
      <c r="AP733" s="174"/>
      <c r="AQ733" s="174"/>
      <c r="AR733" s="174"/>
      <c r="AS733" s="174"/>
      <c r="AT733" s="174"/>
      <c r="AU733" s="174"/>
      <c r="AV733" s="174"/>
      <c r="AW733" s="174"/>
      <c r="AX733" s="174"/>
      <c r="AY733" s="174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</row>
    <row r="734" spans="1:152" s="11" customFormat="1" ht="45.75" customHeight="1">
      <c r="A734" s="343" t="s">
        <v>137</v>
      </c>
      <c r="B734" s="343"/>
      <c r="C734" s="343"/>
      <c r="D734" s="347" t="str">
        <f>GI!$C$17</f>
        <v xml:space="preserve">Tadele Berhe </v>
      </c>
      <c r="E734" s="347"/>
      <c r="H734"/>
      <c r="I734" s="343" t="s">
        <v>137</v>
      </c>
      <c r="J734" s="343"/>
      <c r="K734" s="343"/>
      <c r="L734" s="347" t="str">
        <f>GI!$C$17</f>
        <v xml:space="preserve">Tadele Berhe </v>
      </c>
      <c r="M734" s="347"/>
      <c r="P734"/>
      <c r="Q734"/>
      <c r="R734" s="130"/>
      <c r="S734"/>
      <c r="T734"/>
      <c r="U734"/>
      <c r="V734"/>
      <c r="W734"/>
      <c r="X734" s="172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 s="174"/>
      <c r="AM734" s="174"/>
      <c r="AN734" s="174"/>
      <c r="AO734" s="174"/>
      <c r="AP734" s="174"/>
      <c r="AQ734" s="174"/>
      <c r="AR734" s="174"/>
      <c r="AS734" s="174"/>
      <c r="AT734" s="174"/>
      <c r="AU734" s="174"/>
      <c r="AV734" s="174"/>
      <c r="AW734" s="174"/>
      <c r="AX734" s="174"/>
      <c r="AY734" s="17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</row>
    <row r="735" spans="1:152" s="11" customFormat="1" ht="38.25" customHeight="1">
      <c r="A735" s="343" t="str">
        <f>GI!$D$23 &amp;":"</f>
        <v>Academic Director's Name:</v>
      </c>
      <c r="B735" s="343"/>
      <c r="C735" s="343"/>
      <c r="D735" s="344" t="str">
        <f>GI!$D$25</f>
        <v>Mr. Brhane Yohanes</v>
      </c>
      <c r="E735" s="344"/>
      <c r="H735"/>
      <c r="I735" s="343" t="str">
        <f>GI!$D$23 &amp;":"</f>
        <v>Academic Director's Name:</v>
      </c>
      <c r="J735" s="343"/>
      <c r="K735" s="343"/>
      <c r="L735" s="344" t="str">
        <f>GI!$D$25</f>
        <v>Mr. Brhane Yohanes</v>
      </c>
      <c r="M735" s="344"/>
      <c r="P735"/>
      <c r="Q735"/>
      <c r="R735" s="130"/>
      <c r="S735"/>
      <c r="T735"/>
      <c r="U735"/>
      <c r="V735"/>
      <c r="W735"/>
      <c r="X735" s="172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 s="174"/>
      <c r="AM735" s="174"/>
      <c r="AN735" s="174"/>
      <c r="AO735" s="174"/>
      <c r="AP735" s="174"/>
      <c r="AQ735" s="174"/>
      <c r="AR735" s="174"/>
      <c r="AS735" s="174"/>
      <c r="AT735" s="174"/>
      <c r="AU735" s="174"/>
      <c r="AV735" s="174"/>
      <c r="AW735" s="174"/>
      <c r="AX735" s="174"/>
      <c r="AY735" s="174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</row>
    <row r="736" spans="1:152" s="11" customFormat="1" ht="38.25" customHeight="1">
      <c r="A736" s="130"/>
      <c r="B736" s="130"/>
      <c r="C736" s="130"/>
      <c r="D736" s="130"/>
      <c r="E736" s="130"/>
      <c r="H736"/>
      <c r="I736" s="130"/>
      <c r="J736" s="130"/>
      <c r="K736" s="130"/>
      <c r="L736" s="130"/>
      <c r="M736" s="130"/>
      <c r="P736"/>
      <c r="Q736"/>
      <c r="R736" s="130"/>
      <c r="S736"/>
      <c r="T736"/>
      <c r="U736"/>
      <c r="V736"/>
      <c r="W736"/>
      <c r="X736" s="172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 s="174"/>
      <c r="AM736" s="174"/>
      <c r="AN736" s="174"/>
      <c r="AO736" s="174"/>
      <c r="AP736" s="174"/>
      <c r="AQ736" s="174"/>
      <c r="AR736" s="174"/>
      <c r="AS736" s="174"/>
      <c r="AT736" s="174"/>
      <c r="AU736" s="174"/>
      <c r="AV736" s="174"/>
      <c r="AW736" s="174"/>
      <c r="AX736" s="174"/>
      <c r="AY736" s="174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</row>
    <row r="737" spans="1:152" s="11" customFormat="1" ht="38.25" customHeight="1">
      <c r="A737" s="348" t="str">
        <f>GI!$D$1</f>
        <v>SHEBA ACADEMY</v>
      </c>
      <c r="B737" s="349"/>
      <c r="C737" s="349"/>
      <c r="D737" s="349"/>
      <c r="E737" s="350"/>
      <c r="F737"/>
      <c r="G737"/>
      <c r="H737"/>
      <c r="I737" s="348" t="str">
        <f>GI!$D$1</f>
        <v>SHEBA ACADEMY</v>
      </c>
      <c r="J737" s="349"/>
      <c r="K737" s="349"/>
      <c r="L737" s="349"/>
      <c r="M737" s="350"/>
      <c r="N737"/>
      <c r="O737"/>
      <c r="P737"/>
      <c r="Q737"/>
      <c r="R737" s="130"/>
      <c r="S737"/>
      <c r="T737"/>
      <c r="U737"/>
      <c r="V737"/>
      <c r="W737"/>
      <c r="X737" s="172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 s="174"/>
      <c r="AM737" s="174"/>
      <c r="AN737" s="174"/>
      <c r="AO737" s="174"/>
      <c r="AP737" s="174"/>
      <c r="AQ737" s="174"/>
      <c r="AR737" s="174"/>
      <c r="AS737" s="174"/>
      <c r="AT737" s="174"/>
      <c r="AU737" s="174"/>
      <c r="AV737" s="174"/>
      <c r="AW737" s="174"/>
      <c r="AX737" s="174"/>
      <c r="AY737" s="174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</row>
    <row r="738" spans="1:152" s="11" customFormat="1" ht="38.25" customHeight="1">
      <c r="A738" s="351"/>
      <c r="B738" s="352"/>
      <c r="C738" s="352"/>
      <c r="D738" s="352"/>
      <c r="E738" s="353"/>
      <c r="F738"/>
      <c r="G738"/>
      <c r="H738"/>
      <c r="I738" s="351"/>
      <c r="J738" s="352"/>
      <c r="K738" s="352"/>
      <c r="L738" s="352"/>
      <c r="M738" s="353"/>
      <c r="N738"/>
      <c r="O738"/>
      <c r="P738"/>
      <c r="Q738"/>
      <c r="R738" s="130"/>
      <c r="S738"/>
      <c r="T738"/>
      <c r="U738"/>
      <c r="V738"/>
      <c r="W738"/>
      <c r="X738" s="172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 s="174"/>
      <c r="AM738" s="174"/>
      <c r="AN738" s="174"/>
      <c r="AO738" s="174"/>
      <c r="AP738" s="174"/>
      <c r="AQ738" s="174"/>
      <c r="AR738" s="174"/>
      <c r="AS738" s="174"/>
      <c r="AT738" s="174"/>
      <c r="AU738" s="174"/>
      <c r="AV738" s="174"/>
      <c r="AW738" s="174"/>
      <c r="AX738" s="174"/>
      <c r="AY738" s="174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</row>
    <row r="739" spans="1:152" s="11" customFormat="1" ht="38.25" customHeight="1">
      <c r="A739" s="354" t="str">
        <f>$A$3</f>
        <v>3rd Cycle &amp; General Secondary School</v>
      </c>
      <c r="B739" s="355"/>
      <c r="C739" s="355"/>
      <c r="D739" s="355"/>
      <c r="E739" s="356"/>
      <c r="F739"/>
      <c r="G739"/>
      <c r="H739"/>
      <c r="I739" s="354" t="str">
        <f>$A$3</f>
        <v>3rd Cycle &amp; General Secondary School</v>
      </c>
      <c r="J739" s="355"/>
      <c r="K739" s="355"/>
      <c r="L739" s="355"/>
      <c r="M739" s="356"/>
      <c r="N739"/>
      <c r="O739"/>
      <c r="P739"/>
      <c r="Q739"/>
      <c r="R739" s="130"/>
      <c r="S739"/>
      <c r="T739"/>
      <c r="U739"/>
      <c r="V739"/>
      <c r="W739"/>
      <c r="X739" s="172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 s="174"/>
      <c r="AM739" s="174"/>
      <c r="AN739" s="174"/>
      <c r="AO739" s="174"/>
      <c r="AP739" s="174"/>
      <c r="AQ739" s="174"/>
      <c r="AR739" s="174"/>
      <c r="AS739" s="174"/>
      <c r="AT739" s="174"/>
      <c r="AU739" s="174"/>
      <c r="AV739" s="174"/>
      <c r="AW739" s="174"/>
      <c r="AX739" s="174"/>
      <c r="AY739" s="174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</row>
    <row r="740" spans="1:152" s="12" customFormat="1" ht="38.25" customHeight="1">
      <c r="A740" s="357" t="str">
        <f>$A$4</f>
        <v>Mark Transfer Sheet</v>
      </c>
      <c r="B740" s="358"/>
      <c r="C740" s="358"/>
      <c r="D740" s="358"/>
      <c r="E740" s="359"/>
      <c r="F740"/>
      <c r="G740"/>
      <c r="H740"/>
      <c r="I740" s="357" t="str">
        <f>$A$4</f>
        <v>Mark Transfer Sheet</v>
      </c>
      <c r="J740" s="358"/>
      <c r="K740" s="358"/>
      <c r="L740" s="358"/>
      <c r="M740" s="359"/>
      <c r="N740"/>
      <c r="O740"/>
      <c r="P740"/>
      <c r="Q740"/>
      <c r="R740" s="130"/>
      <c r="S740"/>
      <c r="T740"/>
      <c r="U740"/>
      <c r="V740"/>
      <c r="W740"/>
      <c r="X740" s="172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 s="174"/>
      <c r="AM740" s="174"/>
      <c r="AN740" s="174"/>
      <c r="AO740" s="174"/>
      <c r="AP740" s="174"/>
      <c r="AQ740" s="174"/>
      <c r="AR740" s="174"/>
      <c r="AS740" s="174"/>
      <c r="AT740" s="174"/>
      <c r="AU740" s="174"/>
      <c r="AV740" s="174"/>
      <c r="AW740" s="174"/>
      <c r="AX740" s="174"/>
      <c r="AY740" s="174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</row>
    <row r="741" spans="1:152" s="12" customFormat="1" ht="38.25" customHeight="1">
      <c r="A741" s="360">
        <v>12</v>
      </c>
      <c r="B741" s="147"/>
      <c r="C741" s="148" t="s">
        <v>71</v>
      </c>
      <c r="D741" s="362" t="str">
        <f>GI!$A$3&amp;" "&amp;GI!$C$3</f>
        <v>11 D</v>
      </c>
      <c r="E741" s="363"/>
      <c r="F741" s="340" t="s">
        <v>114</v>
      </c>
      <c r="G741" s="341" t="s">
        <v>115</v>
      </c>
      <c r="H741"/>
      <c r="I741" s="360">
        <v>12</v>
      </c>
      <c r="J741" s="147"/>
      <c r="K741" s="148" t="s">
        <v>71</v>
      </c>
      <c r="L741" s="362" t="str">
        <f>GI!$A$3&amp;" "&amp;GI!$C$3</f>
        <v>11 D</v>
      </c>
      <c r="M741" s="363"/>
      <c r="N741" s="340" t="s">
        <v>114</v>
      </c>
      <c r="O741" s="341" t="s">
        <v>115</v>
      </c>
      <c r="P741"/>
      <c r="Q741"/>
      <c r="R741" s="130"/>
      <c r="S741"/>
      <c r="T741"/>
      <c r="U741"/>
      <c r="V741"/>
      <c r="W741"/>
      <c r="X741" s="172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 s="174"/>
      <c r="AM741" s="174"/>
      <c r="AN741" s="174"/>
      <c r="AO741" s="174"/>
      <c r="AP741" s="174"/>
      <c r="AQ741" s="174"/>
      <c r="AR741" s="174"/>
      <c r="AS741" s="174"/>
      <c r="AT741" s="174"/>
      <c r="AU741" s="174"/>
      <c r="AV741" s="174"/>
      <c r="AW741" s="174"/>
      <c r="AX741" s="174"/>
      <c r="AY741" s="174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</row>
    <row r="742" spans="1:152" s="12" customFormat="1" ht="38.25" customHeight="1">
      <c r="A742" s="361"/>
      <c r="B742" s="147"/>
      <c r="C742" s="149" t="s">
        <v>113</v>
      </c>
      <c r="D742" s="364" t="str">
        <f>UPPER(GI!$B$18)</f>
        <v>-</v>
      </c>
      <c r="E742" s="365"/>
      <c r="F742" s="340"/>
      <c r="G742" s="341"/>
      <c r="H742"/>
      <c r="I742" s="361"/>
      <c r="J742" s="147"/>
      <c r="K742" s="149" t="s">
        <v>113</v>
      </c>
      <c r="L742" s="364" t="str">
        <f>UPPER(GI!$B$18)</f>
        <v>-</v>
      </c>
      <c r="M742" s="365"/>
      <c r="N742" s="340"/>
      <c r="O742" s="341"/>
      <c r="P742"/>
      <c r="Q742"/>
      <c r="R742" s="130"/>
      <c r="S742"/>
      <c r="T742"/>
      <c r="U742"/>
      <c r="V742"/>
      <c r="W742"/>
      <c r="X742" s="17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 s="174"/>
      <c r="AM742" s="174"/>
      <c r="AN742" s="174"/>
      <c r="AO742" s="174"/>
      <c r="AP742" s="174"/>
      <c r="AQ742" s="174"/>
      <c r="AR742" s="174"/>
      <c r="AS742" s="174"/>
      <c r="AT742" s="174"/>
      <c r="AU742" s="174"/>
      <c r="AV742" s="174"/>
      <c r="AW742" s="174"/>
      <c r="AX742" s="174"/>
      <c r="AY742" s="174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</row>
    <row r="743" spans="1:152" s="12" customFormat="1" ht="38.25" customHeight="1">
      <c r="A743" s="130"/>
      <c r="B743" s="150" t="str">
        <f>GI!$A$34&amp; ":"</f>
        <v>Academic Year:</v>
      </c>
      <c r="C743" s="151" t="str">
        <f>GI!$C$34</f>
        <v>2025/26 G.C</v>
      </c>
      <c r="D743" s="366" t="s">
        <v>178</v>
      </c>
      <c r="E743" s="367"/>
      <c r="F743" s="340"/>
      <c r="G743" s="341"/>
      <c r="H743"/>
      <c r="I743" s="130"/>
      <c r="J743" s="150" t="str">
        <f>GI!$A$34&amp; ":"</f>
        <v>Academic Year:</v>
      </c>
      <c r="K743" s="151" t="str">
        <f>GI!$C$34</f>
        <v>2025/26 G.C</v>
      </c>
      <c r="L743" s="366" t="s">
        <v>179</v>
      </c>
      <c r="M743" s="367"/>
      <c r="N743" s="340"/>
      <c r="O743" s="341"/>
      <c r="P743"/>
      <c r="Q743"/>
      <c r="R743" s="130"/>
      <c r="S743"/>
      <c r="T743"/>
      <c r="U743"/>
      <c r="V743"/>
      <c r="W743"/>
      <c r="X743" s="172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 s="174"/>
      <c r="AM743" s="174"/>
      <c r="AN743" s="174"/>
      <c r="AO743" s="174"/>
      <c r="AP743" s="174"/>
      <c r="AQ743" s="174"/>
      <c r="AR743" s="174"/>
      <c r="AS743" s="174"/>
      <c r="AT743" s="174"/>
      <c r="AU743" s="174"/>
      <c r="AV743" s="174"/>
      <c r="AW743" s="174"/>
      <c r="AX743" s="174"/>
      <c r="AY743" s="174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</row>
    <row r="744" spans="1:152" s="12" customFormat="1" ht="38.25" customHeight="1">
      <c r="A744" s="368" t="s">
        <v>69</v>
      </c>
      <c r="B744" s="368" t="str">
        <f>GI!$H$1</f>
        <v>Students' Names</v>
      </c>
      <c r="C744" s="370" t="s">
        <v>70</v>
      </c>
      <c r="D744" s="371"/>
      <c r="E744" s="372"/>
      <c r="F744"/>
      <c r="G744"/>
      <c r="H744"/>
      <c r="I744" s="368" t="s">
        <v>69</v>
      </c>
      <c r="J744" s="368" t="str">
        <f>GI!$H$1</f>
        <v>Students' Names</v>
      </c>
      <c r="K744" s="370" t="s">
        <v>70</v>
      </c>
      <c r="L744" s="371"/>
      <c r="M744" s="372"/>
      <c r="N744"/>
      <c r="O744"/>
      <c r="P744"/>
      <c r="Q744"/>
      <c r="R744" s="130"/>
      <c r="S744"/>
      <c r="T744"/>
      <c r="U744"/>
      <c r="V744"/>
      <c r="W744"/>
      <c r="X744" s="172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 s="174"/>
      <c r="AM744" s="174"/>
      <c r="AN744" s="174"/>
      <c r="AO744" s="174"/>
      <c r="AP744" s="174"/>
      <c r="AQ744" s="174"/>
      <c r="AR744" s="174"/>
      <c r="AS744" s="174"/>
      <c r="AT744" s="174"/>
      <c r="AU744" s="174"/>
      <c r="AV744" s="174"/>
      <c r="AW744" s="174"/>
      <c r="AX744" s="174"/>
      <c r="AY744" s="17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</row>
    <row r="745" spans="1:152" s="12" customFormat="1" ht="38.25" customHeight="1">
      <c r="A745" s="369"/>
      <c r="B745" s="369"/>
      <c r="C745" s="152">
        <v>0.4</v>
      </c>
      <c r="D745" s="152">
        <v>0.6</v>
      </c>
      <c r="E745" s="153">
        <f>SUM(C745:D745)</f>
        <v>1</v>
      </c>
      <c r="F745"/>
      <c r="G745"/>
      <c r="H745"/>
      <c r="I745" s="369"/>
      <c r="J745" s="369"/>
      <c r="K745" s="152">
        <v>0.4</v>
      </c>
      <c r="L745" s="152">
        <v>0.6</v>
      </c>
      <c r="M745" s="153">
        <f>SUM(K745:L745)</f>
        <v>1</v>
      </c>
      <c r="N745"/>
      <c r="O745"/>
      <c r="P745"/>
      <c r="Q745"/>
      <c r="R745" s="122" t="str">
        <f>$D$7</f>
        <v>1st SEMESTER</v>
      </c>
      <c r="S745" s="123" t="str">
        <f>$L$7</f>
        <v>2nd SEMESTER</v>
      </c>
      <c r="T745" s="124" t="s">
        <v>117</v>
      </c>
      <c r="U745"/>
      <c r="V745"/>
      <c r="W745"/>
      <c r="X745" s="172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 s="174"/>
      <c r="AM745" s="174"/>
      <c r="AN745" s="174"/>
      <c r="AO745" s="174"/>
      <c r="AP745" s="174"/>
      <c r="AQ745" s="174"/>
      <c r="AR745" s="174"/>
      <c r="AS745" s="174"/>
      <c r="AT745" s="174"/>
      <c r="AU745" s="174"/>
      <c r="AV745" s="174"/>
      <c r="AW745" s="174"/>
      <c r="AX745" s="174"/>
      <c r="AY745" s="174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</row>
    <row r="746" spans="1:152" s="12" customFormat="1" ht="38.25" customHeight="1">
      <c r="A746" s="154">
        <v>1</v>
      </c>
      <c r="B746" s="155" t="str">
        <f>GI!$H$2</f>
        <v xml:space="preserve">Amanuel Hagos Tesfay </v>
      </c>
      <c r="C746" s="235"/>
      <c r="D746" s="235"/>
      <c r="E746" s="168"/>
      <c r="F746" s="338" t="str">
        <f>IF(E746&gt;100,"SKURRR~!!", IF(A746&gt;GI!$M$2," ", IF($D$742="-", " ", IF(ISBLANK(E746),"FALSE",""))))</f>
        <v xml:space="preserve"> </v>
      </c>
      <c r="G746" s="339"/>
      <c r="H746"/>
      <c r="I746" s="154">
        <v>1</v>
      </c>
      <c r="J746" s="155" t="str">
        <f>GI!$H$2</f>
        <v xml:space="preserve">Amanuel Hagos Tesfay </v>
      </c>
      <c r="K746" s="235"/>
      <c r="L746" s="235"/>
      <c r="M746" s="168"/>
      <c r="N746" s="338" t="str">
        <f>IF(M746&gt;100,"SKURRR~!!", IF(I746&gt;GI!$M$2," ", IF($L$742="-", " ", IF(ISBLANK(M746),"FALSE",""))))</f>
        <v xml:space="preserve"> </v>
      </c>
      <c r="O746" s="339"/>
      <c r="P746"/>
      <c r="Q746"/>
      <c r="R746" s="131">
        <f t="shared" ref="R746:R777" si="181">E746</f>
        <v>0</v>
      </c>
      <c r="S746" s="125">
        <f t="shared" ref="S746:S777" si="182">M746</f>
        <v>0</v>
      </c>
      <c r="T746" s="126">
        <f>AVERAGE(R746:S746)</f>
        <v>0</v>
      </c>
      <c r="U746"/>
      <c r="V746"/>
      <c r="W746"/>
      <c r="X746" s="172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 s="174"/>
      <c r="AM746" s="174"/>
      <c r="AN746" s="174"/>
      <c r="AO746" s="174"/>
      <c r="AP746" s="174"/>
      <c r="AQ746" s="174"/>
      <c r="AR746" s="174"/>
      <c r="AS746" s="174"/>
      <c r="AT746" s="174"/>
      <c r="AU746" s="174"/>
      <c r="AV746" s="174"/>
      <c r="AW746" s="174"/>
      <c r="AX746" s="174"/>
      <c r="AY746" s="174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</row>
    <row r="747" spans="1:152" s="12" customFormat="1" ht="38.25" customHeight="1">
      <c r="A747" s="156">
        <v>2</v>
      </c>
      <c r="B747" s="157" t="str">
        <f>GI!$H$3</f>
        <v xml:space="preserve">Beamlak Sultan Weldegebriel </v>
      </c>
      <c r="C747" s="235"/>
      <c r="D747" s="235"/>
      <c r="E747" s="168"/>
      <c r="F747" s="338" t="str">
        <f>IF(E747&gt;100,"SKURRR~!!", IF(A747&gt;GI!$M$2," ", IF($D$742="-", " ", IF(ISBLANK(E747),"FALSE",""))))</f>
        <v xml:space="preserve"> </v>
      </c>
      <c r="G747" s="339"/>
      <c r="H747"/>
      <c r="I747" s="156">
        <v>2</v>
      </c>
      <c r="J747" s="157" t="str">
        <f>GI!$H$3</f>
        <v xml:space="preserve">Beamlak Sultan Weldegebriel </v>
      </c>
      <c r="K747" s="235"/>
      <c r="L747" s="235"/>
      <c r="M747" s="168"/>
      <c r="N747" s="338" t="str">
        <f>IF(M747&gt;100,"SKURRR~!!", IF(I747&gt;GI!$M$2," ", IF($L$742="-", " ", IF(ISBLANK(M747),"FALSE",""))))</f>
        <v xml:space="preserve"> </v>
      </c>
      <c r="O747" s="339"/>
      <c r="P747"/>
      <c r="Q747"/>
      <c r="R747" s="131">
        <f t="shared" si="181"/>
        <v>0</v>
      </c>
      <c r="S747" s="125">
        <f t="shared" si="182"/>
        <v>0</v>
      </c>
      <c r="T747" s="126">
        <f t="shared" ref="T747:T800" si="183">AVERAGE(R747:S747)</f>
        <v>0</v>
      </c>
      <c r="U747"/>
      <c r="V747"/>
      <c r="W747"/>
      <c r="X747" s="172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 s="174"/>
      <c r="AM747" s="174"/>
      <c r="AN747" s="174"/>
      <c r="AO747" s="174"/>
      <c r="AP747" s="174"/>
      <c r="AQ747" s="174"/>
      <c r="AR747" s="174"/>
      <c r="AS747" s="174"/>
      <c r="AT747" s="174"/>
      <c r="AU747" s="174"/>
      <c r="AV747" s="174"/>
      <c r="AW747" s="174"/>
      <c r="AX747" s="174"/>
      <c r="AY747" s="174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</row>
    <row r="748" spans="1:152" s="12" customFormat="1" ht="38.25" customHeight="1">
      <c r="A748" s="154">
        <v>3</v>
      </c>
      <c r="B748" s="155" t="str">
        <f>GI!$H$4</f>
        <v xml:space="preserve">Betelihim Kalayu Mamo </v>
      </c>
      <c r="C748" s="235"/>
      <c r="D748" s="235"/>
      <c r="E748" s="168"/>
      <c r="F748" s="338" t="str">
        <f>IF(E748&gt;100,"SKURRR~!!", IF(A748&gt;GI!$M$2," ", IF($D$742="-", " ", IF(ISBLANK(E748),"FALSE",""))))</f>
        <v xml:space="preserve"> </v>
      </c>
      <c r="G748" s="339"/>
      <c r="H748"/>
      <c r="I748" s="154">
        <v>3</v>
      </c>
      <c r="J748" s="155" t="str">
        <f>GI!$H$4</f>
        <v xml:space="preserve">Betelihim Kalayu Mamo </v>
      </c>
      <c r="K748" s="235"/>
      <c r="L748" s="235"/>
      <c r="M748" s="168"/>
      <c r="N748" s="338" t="str">
        <f>IF(M748&gt;100,"SKURRR~!!", IF(I748&gt;GI!$M$2," ", IF($L$742="-", " ", IF(ISBLANK(M748),"FALSE",""))))</f>
        <v xml:space="preserve"> </v>
      </c>
      <c r="O748" s="339"/>
      <c r="P748"/>
      <c r="Q748"/>
      <c r="R748" s="131">
        <f t="shared" si="181"/>
        <v>0</v>
      </c>
      <c r="S748" s="125">
        <f t="shared" si="182"/>
        <v>0</v>
      </c>
      <c r="T748" s="126">
        <f t="shared" si="183"/>
        <v>0</v>
      </c>
      <c r="U748"/>
      <c r="V748"/>
      <c r="W748"/>
      <c r="X748" s="172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 s="174"/>
      <c r="AM748" s="174"/>
      <c r="AN748" s="174"/>
      <c r="AO748" s="174"/>
      <c r="AP748" s="174"/>
      <c r="AQ748" s="174"/>
      <c r="AR748" s="174"/>
      <c r="AS748" s="174"/>
      <c r="AT748" s="174"/>
      <c r="AU748" s="174"/>
      <c r="AV748" s="174"/>
      <c r="AW748" s="174"/>
      <c r="AX748" s="174"/>
      <c r="AY748" s="174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</row>
    <row r="749" spans="1:152" s="12" customFormat="1" ht="38.25" customHeight="1">
      <c r="A749" s="156">
        <v>4</v>
      </c>
      <c r="B749" s="157" t="str">
        <f>GI!$H$5</f>
        <v xml:space="preserve">Bethelhem Teklay Weldegerima </v>
      </c>
      <c r="C749" s="235"/>
      <c r="D749" s="235"/>
      <c r="E749" s="168"/>
      <c r="F749" s="338" t="str">
        <f>IF(E749&gt;100,"SKURRR~!!", IF(A749&gt;GI!$M$2," ", IF($D$742="-", " ", IF(ISBLANK(E749),"FALSE",""))))</f>
        <v xml:space="preserve"> </v>
      </c>
      <c r="G749" s="339"/>
      <c r="H749"/>
      <c r="I749" s="156">
        <v>4</v>
      </c>
      <c r="J749" s="157" t="str">
        <f>GI!$H$5</f>
        <v xml:space="preserve">Bethelhem Teklay Weldegerima </v>
      </c>
      <c r="K749" s="235"/>
      <c r="L749" s="235"/>
      <c r="M749" s="168"/>
      <c r="N749" s="338" t="str">
        <f>IF(M749&gt;100,"SKURRR~!!", IF(I749&gt;GI!$M$2," ", IF($L$742="-", " ", IF(ISBLANK(M749),"FALSE",""))))</f>
        <v xml:space="preserve"> </v>
      </c>
      <c r="O749" s="339"/>
      <c r="P749"/>
      <c r="Q749"/>
      <c r="R749" s="131">
        <f t="shared" si="181"/>
        <v>0</v>
      </c>
      <c r="S749" s="125">
        <f t="shared" si="182"/>
        <v>0</v>
      </c>
      <c r="T749" s="126">
        <f t="shared" si="183"/>
        <v>0</v>
      </c>
      <c r="U749"/>
      <c r="V749"/>
      <c r="W749"/>
      <c r="X749" s="172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 s="174"/>
      <c r="AM749" s="174"/>
      <c r="AN749" s="174"/>
      <c r="AO749" s="174"/>
      <c r="AP749" s="174"/>
      <c r="AQ749" s="174"/>
      <c r="AR749" s="174"/>
      <c r="AS749" s="174"/>
      <c r="AT749" s="174"/>
      <c r="AU749" s="174"/>
      <c r="AV749" s="174"/>
      <c r="AW749" s="174"/>
      <c r="AX749" s="174"/>
      <c r="AY749" s="174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</row>
    <row r="750" spans="1:152" s="12" customFormat="1" ht="38.25" customHeight="1">
      <c r="A750" s="154">
        <v>5</v>
      </c>
      <c r="B750" s="155" t="str">
        <f>GI!$H$6</f>
        <v xml:space="preserve">Bilen Mesfin Taye </v>
      </c>
      <c r="C750" s="235"/>
      <c r="D750" s="235"/>
      <c r="E750" s="168"/>
      <c r="F750" s="338" t="str">
        <f>IF(E750&gt;100,"SKURRR~!!", IF(A750&gt;GI!$M$2," ", IF($D$742="-", " ", IF(ISBLANK(E750),"FALSE",""))))</f>
        <v xml:space="preserve"> </v>
      </c>
      <c r="G750" s="339"/>
      <c r="H750"/>
      <c r="I750" s="154">
        <v>5</v>
      </c>
      <c r="J750" s="155" t="str">
        <f>GI!$H$6</f>
        <v xml:space="preserve">Bilen Mesfin Taye </v>
      </c>
      <c r="K750" s="235"/>
      <c r="L750" s="235"/>
      <c r="M750" s="168"/>
      <c r="N750" s="338" t="str">
        <f>IF(M750&gt;100,"SKURRR~!!", IF(I750&gt;GI!$M$2," ", IF($L$742="-", " ", IF(ISBLANK(M750),"FALSE",""))))</f>
        <v xml:space="preserve"> </v>
      </c>
      <c r="O750" s="339"/>
      <c r="P750"/>
      <c r="Q750"/>
      <c r="R750" s="131">
        <f t="shared" si="181"/>
        <v>0</v>
      </c>
      <c r="S750" s="125">
        <f t="shared" si="182"/>
        <v>0</v>
      </c>
      <c r="T750" s="126">
        <f t="shared" si="183"/>
        <v>0</v>
      </c>
      <c r="U750"/>
      <c r="V750"/>
      <c r="W750"/>
      <c r="X750" s="172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 s="174"/>
      <c r="AM750" s="174"/>
      <c r="AN750" s="174"/>
      <c r="AO750" s="174"/>
      <c r="AP750" s="174"/>
      <c r="AQ750" s="174"/>
      <c r="AR750" s="174"/>
      <c r="AS750" s="174"/>
      <c r="AT750" s="174"/>
      <c r="AU750" s="174"/>
      <c r="AV750" s="174"/>
      <c r="AW750" s="174"/>
      <c r="AX750" s="174"/>
      <c r="AY750" s="174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</row>
    <row r="751" spans="1:152" s="12" customFormat="1" ht="38.25" customHeight="1">
      <c r="A751" s="156">
        <v>6</v>
      </c>
      <c r="B751" s="157" t="str">
        <f>GI!$H$7</f>
        <v xml:space="preserve">Biruk Mulat Kiros </v>
      </c>
      <c r="C751" s="235"/>
      <c r="D751" s="235"/>
      <c r="E751" s="168"/>
      <c r="F751" s="338" t="str">
        <f>IF(E751&gt;100,"SKURRR~!!", IF(A751&gt;GI!$M$2," ", IF($D$742="-", " ", IF(ISBLANK(E751),"FALSE",""))))</f>
        <v xml:space="preserve"> </v>
      </c>
      <c r="G751" s="339"/>
      <c r="H751"/>
      <c r="I751" s="156">
        <v>6</v>
      </c>
      <c r="J751" s="157" t="str">
        <f>GI!$H$7</f>
        <v xml:space="preserve">Biruk Mulat Kiros </v>
      </c>
      <c r="K751" s="235"/>
      <c r="L751" s="235"/>
      <c r="M751" s="168"/>
      <c r="N751" s="338" t="str">
        <f>IF(M751&gt;100,"SKURRR~!!", IF(I751&gt;GI!$M$2," ", IF($L$742="-", " ", IF(ISBLANK(M751),"FALSE",""))))</f>
        <v xml:space="preserve"> </v>
      </c>
      <c r="O751" s="339"/>
      <c r="P751"/>
      <c r="Q751"/>
      <c r="R751" s="131">
        <f t="shared" si="181"/>
        <v>0</v>
      </c>
      <c r="S751" s="125">
        <f t="shared" si="182"/>
        <v>0</v>
      </c>
      <c r="T751" s="126">
        <f t="shared" si="183"/>
        <v>0</v>
      </c>
      <c r="U751"/>
      <c r="V751"/>
      <c r="W751"/>
      <c r="X751" s="172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 s="174"/>
      <c r="AM751" s="174"/>
      <c r="AN751" s="174"/>
      <c r="AO751" s="174"/>
      <c r="AP751" s="174"/>
      <c r="AQ751" s="174"/>
      <c r="AR751" s="174"/>
      <c r="AS751" s="174"/>
      <c r="AT751" s="174"/>
      <c r="AU751" s="174"/>
      <c r="AV751" s="174"/>
      <c r="AW751" s="174"/>
      <c r="AX751" s="174"/>
      <c r="AY751" s="174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</row>
    <row r="752" spans="1:152" s="12" customFormat="1" ht="38.25" customHeight="1">
      <c r="A752" s="154">
        <v>7</v>
      </c>
      <c r="B752" s="155" t="str">
        <f>GI!$H$8</f>
        <v xml:space="preserve">Bruk Gebreabyezgi Gebreselassie </v>
      </c>
      <c r="C752" s="235"/>
      <c r="D752" s="235"/>
      <c r="E752" s="168"/>
      <c r="F752" s="338" t="str">
        <f>IF(E752&gt;100,"SKURRR~!!", IF(A752&gt;GI!$M$2," ", IF($D$742="-", " ", IF(ISBLANK(E752),"FALSE",""))))</f>
        <v xml:space="preserve"> </v>
      </c>
      <c r="G752" s="339"/>
      <c r="H752"/>
      <c r="I752" s="154">
        <v>7</v>
      </c>
      <c r="J752" s="155" t="str">
        <f>GI!$H$8</f>
        <v xml:space="preserve">Bruk Gebreabyezgi Gebreselassie </v>
      </c>
      <c r="K752" s="235"/>
      <c r="L752" s="235"/>
      <c r="M752" s="168"/>
      <c r="N752" s="338" t="str">
        <f>IF(M752&gt;100,"SKURRR~!!", IF(I752&gt;GI!$M$2," ", IF($L$742="-", " ", IF(ISBLANK(M752),"FALSE",""))))</f>
        <v xml:space="preserve"> </v>
      </c>
      <c r="O752" s="339"/>
      <c r="P752"/>
      <c r="Q752"/>
      <c r="R752" s="131">
        <f t="shared" si="181"/>
        <v>0</v>
      </c>
      <c r="S752" s="125">
        <f t="shared" si="182"/>
        <v>0</v>
      </c>
      <c r="T752" s="126">
        <f t="shared" si="183"/>
        <v>0</v>
      </c>
      <c r="U752"/>
      <c r="V752"/>
      <c r="W752"/>
      <c r="X752" s="17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 s="174"/>
      <c r="AM752" s="174"/>
      <c r="AN752" s="174"/>
      <c r="AO752" s="174"/>
      <c r="AP752" s="174"/>
      <c r="AQ752" s="174"/>
      <c r="AR752" s="174"/>
      <c r="AS752" s="174"/>
      <c r="AT752" s="174"/>
      <c r="AU752" s="174"/>
      <c r="AV752" s="174"/>
      <c r="AW752" s="174"/>
      <c r="AX752" s="174"/>
      <c r="AY752" s="174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</row>
    <row r="753" spans="1:152" s="12" customFormat="1" ht="38.25" customHeight="1">
      <c r="A753" s="156">
        <v>8</v>
      </c>
      <c r="B753" s="157" t="str">
        <f>GI!$H$9</f>
        <v xml:space="preserve">Dagim Hagos Mehari </v>
      </c>
      <c r="C753" s="235"/>
      <c r="D753" s="235"/>
      <c r="E753" s="168"/>
      <c r="F753" s="338" t="str">
        <f>IF(E753&gt;100,"SKURRR~!!", IF(A753&gt;GI!$M$2," ", IF($D$742="-", " ", IF(ISBLANK(E753),"FALSE",""))))</f>
        <v xml:space="preserve"> </v>
      </c>
      <c r="G753" s="339"/>
      <c r="H753"/>
      <c r="I753" s="156">
        <v>8</v>
      </c>
      <c r="J753" s="157" t="str">
        <f>GI!$H$9</f>
        <v xml:space="preserve">Dagim Hagos Mehari </v>
      </c>
      <c r="K753" s="235"/>
      <c r="L753" s="235"/>
      <c r="M753" s="168"/>
      <c r="N753" s="338" t="str">
        <f>IF(M753&gt;100,"SKURRR~!!", IF(I753&gt;GI!$M$2," ", IF($L$742="-", " ", IF(ISBLANK(M753),"FALSE",""))))</f>
        <v xml:space="preserve"> </v>
      </c>
      <c r="O753" s="339"/>
      <c r="P753"/>
      <c r="Q753"/>
      <c r="R753" s="131">
        <f t="shared" si="181"/>
        <v>0</v>
      </c>
      <c r="S753" s="125">
        <f t="shared" si="182"/>
        <v>0</v>
      </c>
      <c r="T753" s="126">
        <f t="shared" si="183"/>
        <v>0</v>
      </c>
      <c r="U753"/>
      <c r="V753"/>
      <c r="W753"/>
      <c r="X753" s="172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 s="174"/>
      <c r="AM753" s="174"/>
      <c r="AN753" s="174"/>
      <c r="AO753" s="174"/>
      <c r="AP753" s="174"/>
      <c r="AQ753" s="174"/>
      <c r="AR753" s="174"/>
      <c r="AS753" s="174"/>
      <c r="AT753" s="174"/>
      <c r="AU753" s="174"/>
      <c r="AV753" s="174"/>
      <c r="AW753" s="174"/>
      <c r="AX753" s="174"/>
      <c r="AY753" s="174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</row>
    <row r="754" spans="1:152" s="12" customFormat="1" ht="38.25" customHeight="1">
      <c r="A754" s="154">
        <v>9</v>
      </c>
      <c r="B754" s="155" t="str">
        <f>GI!$H$10</f>
        <v xml:space="preserve">Danait Alem Haile </v>
      </c>
      <c r="C754" s="235"/>
      <c r="D754" s="235"/>
      <c r="E754" s="168"/>
      <c r="F754" s="338" t="str">
        <f>IF(E754&gt;100,"SKURRR~!!", IF(A754&gt;GI!$M$2," ", IF($D$742="-", " ", IF(ISBLANK(E754),"FALSE",""))))</f>
        <v xml:space="preserve"> </v>
      </c>
      <c r="G754" s="339"/>
      <c r="H754"/>
      <c r="I754" s="154">
        <v>9</v>
      </c>
      <c r="J754" s="155" t="str">
        <f>GI!$H$10</f>
        <v xml:space="preserve">Danait Alem Haile </v>
      </c>
      <c r="K754" s="235"/>
      <c r="L754" s="235"/>
      <c r="M754" s="168"/>
      <c r="N754" s="338" t="str">
        <f>IF(M754&gt;100,"SKURRR~!!", IF(I754&gt;GI!$M$2," ", IF($L$742="-", " ", IF(ISBLANK(M754),"FALSE",""))))</f>
        <v xml:space="preserve"> </v>
      </c>
      <c r="O754" s="339"/>
      <c r="P754"/>
      <c r="Q754"/>
      <c r="R754" s="131">
        <f t="shared" si="181"/>
        <v>0</v>
      </c>
      <c r="S754" s="125">
        <f t="shared" si="182"/>
        <v>0</v>
      </c>
      <c r="T754" s="126">
        <f t="shared" si="183"/>
        <v>0</v>
      </c>
      <c r="U754"/>
      <c r="V754"/>
      <c r="W754"/>
      <c r="X754" s="172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 s="174"/>
      <c r="AM754" s="174"/>
      <c r="AN754" s="174"/>
      <c r="AO754" s="174"/>
      <c r="AP754" s="174"/>
      <c r="AQ754" s="174"/>
      <c r="AR754" s="174"/>
      <c r="AS754" s="174"/>
      <c r="AT754" s="174"/>
      <c r="AU754" s="174"/>
      <c r="AV754" s="174"/>
      <c r="AW754" s="174"/>
      <c r="AX754" s="174"/>
      <c r="AY754" s="17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</row>
    <row r="755" spans="1:152" s="12" customFormat="1" ht="38.25" customHeight="1">
      <c r="A755" s="156">
        <v>10</v>
      </c>
      <c r="B755" s="157" t="str">
        <f>GI!$H$11</f>
        <v xml:space="preserve">Daniel Alem Beyene </v>
      </c>
      <c r="C755" s="235"/>
      <c r="D755" s="235"/>
      <c r="E755" s="168"/>
      <c r="F755" s="338" t="str">
        <f>IF(E755&gt;100,"SKURRR~!!", IF(A755&gt;GI!$M$2," ", IF($D$742="-", " ", IF(ISBLANK(E755),"FALSE",""))))</f>
        <v xml:space="preserve"> </v>
      </c>
      <c r="G755" s="339"/>
      <c r="H755"/>
      <c r="I755" s="156">
        <v>10</v>
      </c>
      <c r="J755" s="157" t="str">
        <f>GI!$H$11</f>
        <v xml:space="preserve">Daniel Alem Beyene </v>
      </c>
      <c r="K755" s="235"/>
      <c r="L755" s="235"/>
      <c r="M755" s="168"/>
      <c r="N755" s="338" t="str">
        <f>IF(M755&gt;100,"SKURRR~!!", IF(I755&gt;GI!$M$2," ", IF($L$742="-", " ", IF(ISBLANK(M755),"FALSE",""))))</f>
        <v xml:space="preserve"> </v>
      </c>
      <c r="O755" s="339"/>
      <c r="P755"/>
      <c r="Q755"/>
      <c r="R755" s="131">
        <f t="shared" si="181"/>
        <v>0</v>
      </c>
      <c r="S755" s="125">
        <f t="shared" si="182"/>
        <v>0</v>
      </c>
      <c r="T755" s="126">
        <f t="shared" si="183"/>
        <v>0</v>
      </c>
      <c r="U755"/>
      <c r="V755"/>
      <c r="W755"/>
      <c r="X755" s="172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 s="174"/>
      <c r="AM755" s="174"/>
      <c r="AN755" s="174"/>
      <c r="AO755" s="174"/>
      <c r="AP755" s="174"/>
      <c r="AQ755" s="174"/>
      <c r="AR755" s="174"/>
      <c r="AS755" s="174"/>
      <c r="AT755" s="174"/>
      <c r="AU755" s="174"/>
      <c r="AV755" s="174"/>
      <c r="AW755" s="174"/>
      <c r="AX755" s="174"/>
      <c r="AY755" s="174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</row>
    <row r="756" spans="1:152" s="12" customFormat="1" ht="38.25" customHeight="1">
      <c r="A756" s="154">
        <v>11</v>
      </c>
      <c r="B756" s="155" t="str">
        <f>GI!$H$12</f>
        <v xml:space="preserve">Dawit Gebegziabher Teklay </v>
      </c>
      <c r="C756" s="235"/>
      <c r="D756" s="235"/>
      <c r="E756" s="168"/>
      <c r="F756" s="338" t="str">
        <f>IF(E756&gt;100,"SKURRR~!!", IF(A756&gt;GI!$M$2," ", IF($D$742="-", " ", IF(ISBLANK(E756),"FALSE",""))))</f>
        <v xml:space="preserve"> </v>
      </c>
      <c r="G756" s="339"/>
      <c r="H756"/>
      <c r="I756" s="154">
        <v>11</v>
      </c>
      <c r="J756" s="155" t="str">
        <f>GI!$H$12</f>
        <v xml:space="preserve">Dawit Gebegziabher Teklay </v>
      </c>
      <c r="K756" s="235"/>
      <c r="L756" s="235"/>
      <c r="M756" s="168"/>
      <c r="N756" s="338" t="str">
        <f>IF(M756&gt;100,"SKURRR~!!", IF(I756&gt;GI!$M$2," ", IF($L$742="-", " ", IF(ISBLANK(M756),"FALSE",""))))</f>
        <v xml:space="preserve"> </v>
      </c>
      <c r="O756" s="339"/>
      <c r="P756"/>
      <c r="Q756"/>
      <c r="R756" s="131">
        <f t="shared" si="181"/>
        <v>0</v>
      </c>
      <c r="S756" s="125">
        <f t="shared" si="182"/>
        <v>0</v>
      </c>
      <c r="T756" s="126">
        <f t="shared" si="183"/>
        <v>0</v>
      </c>
      <c r="U756"/>
      <c r="V756"/>
      <c r="W756"/>
      <c r="X756" s="172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 s="174"/>
      <c r="AM756" s="174"/>
      <c r="AN756" s="174"/>
      <c r="AO756" s="174"/>
      <c r="AP756" s="174"/>
      <c r="AQ756" s="174"/>
      <c r="AR756" s="174"/>
      <c r="AS756" s="174"/>
      <c r="AT756" s="174"/>
      <c r="AU756" s="174"/>
      <c r="AV756" s="174"/>
      <c r="AW756" s="174"/>
      <c r="AX756" s="174"/>
      <c r="AY756" s="174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</row>
    <row r="757" spans="1:152" s="12" customFormat="1" ht="38.25" customHeight="1">
      <c r="A757" s="156">
        <v>12</v>
      </c>
      <c r="B757" s="157" t="str">
        <f>GI!$H$13</f>
        <v xml:space="preserve">Ibrahim Ahmedin Ebrahim </v>
      </c>
      <c r="C757" s="235"/>
      <c r="D757" s="235"/>
      <c r="E757" s="168"/>
      <c r="F757" s="338" t="str">
        <f>IF(E757&gt;100,"SKURRR~!!", IF(A757&gt;GI!$M$2," ", IF($D$742="-", " ", IF(ISBLANK(E757),"FALSE",""))))</f>
        <v xml:space="preserve"> </v>
      </c>
      <c r="G757" s="339"/>
      <c r="H757"/>
      <c r="I757" s="156">
        <v>12</v>
      </c>
      <c r="J757" s="157" t="str">
        <f>GI!$H$13</f>
        <v xml:space="preserve">Ibrahim Ahmedin Ebrahim </v>
      </c>
      <c r="K757" s="235"/>
      <c r="L757" s="235"/>
      <c r="M757" s="168"/>
      <c r="N757" s="338" t="str">
        <f>IF(M757&gt;100,"SKURRR~!!", IF(I757&gt;GI!$M$2," ", IF($L$742="-", " ", IF(ISBLANK(M757),"FALSE",""))))</f>
        <v xml:space="preserve"> </v>
      </c>
      <c r="O757" s="339"/>
      <c r="P757"/>
      <c r="Q757"/>
      <c r="R757" s="131">
        <f t="shared" si="181"/>
        <v>0</v>
      </c>
      <c r="S757" s="125">
        <f t="shared" si="182"/>
        <v>0</v>
      </c>
      <c r="T757" s="126">
        <f t="shared" si="183"/>
        <v>0</v>
      </c>
      <c r="U757"/>
      <c r="V757"/>
      <c r="W757"/>
      <c r="X757" s="172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 s="174"/>
      <c r="AM757" s="174"/>
      <c r="AN757" s="174"/>
      <c r="AO757" s="174"/>
      <c r="AP757" s="174"/>
      <c r="AQ757" s="174"/>
      <c r="AR757" s="174"/>
      <c r="AS757" s="174"/>
      <c r="AT757" s="174"/>
      <c r="AU757" s="174"/>
      <c r="AV757" s="174"/>
      <c r="AW757" s="174"/>
      <c r="AX757" s="174"/>
      <c r="AY757" s="174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</row>
    <row r="758" spans="1:152" s="12" customFormat="1" ht="38.25" customHeight="1">
      <c r="A758" s="154">
        <v>13</v>
      </c>
      <c r="B758" s="155" t="str">
        <f>GI!$H$14</f>
        <v xml:space="preserve">Eldana Tewelde Negash </v>
      </c>
      <c r="C758" s="235"/>
      <c r="D758" s="235"/>
      <c r="E758" s="168"/>
      <c r="F758" s="338" t="str">
        <f>IF(E758&gt;100,"SKURRR~!!", IF(A758&gt;GI!$M$2," ", IF($D$742="-", " ", IF(ISBLANK(E758),"FALSE",""))))</f>
        <v xml:space="preserve"> </v>
      </c>
      <c r="G758" s="339"/>
      <c r="H758"/>
      <c r="I758" s="154">
        <v>13</v>
      </c>
      <c r="J758" s="155" t="str">
        <f>GI!$H$14</f>
        <v xml:space="preserve">Eldana Tewelde Negash </v>
      </c>
      <c r="K758" s="235"/>
      <c r="L758" s="235"/>
      <c r="M758" s="168"/>
      <c r="N758" s="338" t="str">
        <f>IF(M758&gt;100,"SKURRR~!!", IF(I758&gt;GI!$M$2," ", IF($L$742="-", " ", IF(ISBLANK(M758),"FALSE",""))))</f>
        <v xml:space="preserve"> </v>
      </c>
      <c r="O758" s="339"/>
      <c r="P758"/>
      <c r="Q758"/>
      <c r="R758" s="131">
        <f t="shared" si="181"/>
        <v>0</v>
      </c>
      <c r="S758" s="125">
        <f t="shared" si="182"/>
        <v>0</v>
      </c>
      <c r="T758" s="126">
        <f t="shared" si="183"/>
        <v>0</v>
      </c>
      <c r="U758"/>
      <c r="V758"/>
      <c r="W758"/>
      <c r="X758" s="172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 s="174"/>
      <c r="AM758" s="174"/>
      <c r="AN758" s="174"/>
      <c r="AO758" s="174"/>
      <c r="AP758" s="174"/>
      <c r="AQ758" s="174"/>
      <c r="AR758" s="174"/>
      <c r="AS758" s="174"/>
      <c r="AT758" s="174"/>
      <c r="AU758" s="174"/>
      <c r="AV758" s="174"/>
      <c r="AW758" s="174"/>
      <c r="AX758" s="174"/>
      <c r="AY758" s="174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</row>
    <row r="759" spans="1:152" s="12" customFormat="1" ht="38.25" customHeight="1">
      <c r="A759" s="156">
        <v>14</v>
      </c>
      <c r="B759" s="157" t="str">
        <f>GI!$H$15</f>
        <v xml:space="preserve">Elilta Asay Eyasu </v>
      </c>
      <c r="C759" s="235"/>
      <c r="D759" s="235"/>
      <c r="E759" s="168"/>
      <c r="F759" s="338" t="str">
        <f>IF(E759&gt;100,"SKURRR~!!", IF(A759&gt;GI!$M$2," ", IF($D$742="-", " ", IF(ISBLANK(E759),"FALSE",""))))</f>
        <v xml:space="preserve"> </v>
      </c>
      <c r="G759" s="339"/>
      <c r="H759"/>
      <c r="I759" s="156">
        <v>14</v>
      </c>
      <c r="J759" s="157" t="str">
        <f>GI!$H$15</f>
        <v xml:space="preserve">Elilta Asay Eyasu </v>
      </c>
      <c r="K759" s="235"/>
      <c r="L759" s="235"/>
      <c r="M759" s="168"/>
      <c r="N759" s="338" t="str">
        <f>IF(M759&gt;100,"SKURRR~!!", IF(I759&gt;GI!$M$2," ", IF($L$742="-", " ", IF(ISBLANK(M759),"FALSE",""))))</f>
        <v xml:space="preserve"> </v>
      </c>
      <c r="O759" s="339"/>
      <c r="P759"/>
      <c r="Q759"/>
      <c r="R759" s="131">
        <f t="shared" si="181"/>
        <v>0</v>
      </c>
      <c r="S759" s="125">
        <f t="shared" si="182"/>
        <v>0</v>
      </c>
      <c r="T759" s="126">
        <f t="shared" si="183"/>
        <v>0</v>
      </c>
      <c r="U759"/>
      <c r="V759"/>
      <c r="W759"/>
      <c r="X759" s="172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 s="174"/>
      <c r="AM759" s="174"/>
      <c r="AN759" s="174"/>
      <c r="AO759" s="174"/>
      <c r="AP759" s="174"/>
      <c r="AQ759" s="174"/>
      <c r="AR759" s="174"/>
      <c r="AS759" s="174"/>
      <c r="AT759" s="174"/>
      <c r="AU759" s="174"/>
      <c r="AV759" s="174"/>
      <c r="AW759" s="174"/>
      <c r="AX759" s="174"/>
      <c r="AY759" s="174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</row>
    <row r="760" spans="1:152" s="12" customFormat="1" ht="38.25" customHeight="1">
      <c r="A760" s="154">
        <v>15</v>
      </c>
      <c r="B760" s="155" t="str">
        <f>GI!$H$16</f>
        <v xml:space="preserve">Emebet Haftay Gebremichael </v>
      </c>
      <c r="C760" s="235"/>
      <c r="D760" s="235"/>
      <c r="E760" s="168"/>
      <c r="F760" s="338" t="str">
        <f>IF(E760&gt;100,"SKURRR~!!", IF(A760&gt;GI!$M$2," ", IF($D$742="-", " ", IF(ISBLANK(E760),"FALSE",""))))</f>
        <v xml:space="preserve"> </v>
      </c>
      <c r="G760" s="339"/>
      <c r="H760"/>
      <c r="I760" s="154">
        <v>15</v>
      </c>
      <c r="J760" s="155" t="str">
        <f>GI!$H$16</f>
        <v xml:space="preserve">Emebet Haftay Gebremichael </v>
      </c>
      <c r="K760" s="235"/>
      <c r="L760" s="235"/>
      <c r="M760" s="168"/>
      <c r="N760" s="338" t="str">
        <f>IF(M760&gt;100,"SKURRR~!!", IF(I760&gt;GI!$M$2," ", IF($L$742="-", " ", IF(ISBLANK(M760),"FALSE",""))))</f>
        <v xml:space="preserve"> </v>
      </c>
      <c r="O760" s="339"/>
      <c r="P760"/>
      <c r="Q760"/>
      <c r="R760" s="131">
        <f t="shared" si="181"/>
        <v>0</v>
      </c>
      <c r="S760" s="125">
        <f t="shared" si="182"/>
        <v>0</v>
      </c>
      <c r="T760" s="126">
        <f t="shared" si="183"/>
        <v>0</v>
      </c>
      <c r="U760"/>
      <c r="V760"/>
      <c r="W760"/>
      <c r="X760" s="172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 s="174"/>
      <c r="AM760" s="174"/>
      <c r="AN760" s="174"/>
      <c r="AO760" s="174"/>
      <c r="AP760" s="174"/>
      <c r="AQ760" s="174"/>
      <c r="AR760" s="174"/>
      <c r="AS760" s="174"/>
      <c r="AT760" s="174"/>
      <c r="AU760" s="174"/>
      <c r="AV760" s="174"/>
      <c r="AW760" s="174"/>
      <c r="AX760" s="174"/>
      <c r="AY760" s="174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</row>
    <row r="761" spans="1:152" s="12" customFormat="1" ht="38.25" customHeight="1">
      <c r="A761" s="156">
        <v>16</v>
      </c>
      <c r="B761" s="157" t="str">
        <f>GI!$H$17</f>
        <v xml:space="preserve">Ermiyas Gebremeskel Hailu </v>
      </c>
      <c r="C761" s="235"/>
      <c r="D761" s="235"/>
      <c r="E761" s="168"/>
      <c r="F761" s="338" t="str">
        <f>IF(E761&gt;100,"SKURRR~!!", IF(A761&gt;GI!$M$2," ", IF($D$742="-", " ", IF(ISBLANK(E761),"FALSE",""))))</f>
        <v xml:space="preserve"> </v>
      </c>
      <c r="G761" s="339"/>
      <c r="H761"/>
      <c r="I761" s="156">
        <v>16</v>
      </c>
      <c r="J761" s="157" t="str">
        <f>GI!$H$17</f>
        <v xml:space="preserve">Ermiyas Gebremeskel Hailu </v>
      </c>
      <c r="K761" s="235"/>
      <c r="L761" s="235"/>
      <c r="M761" s="168"/>
      <c r="N761" s="338" t="str">
        <f>IF(M761&gt;100,"SKURRR~!!", IF(I761&gt;GI!$M$2," ", IF($L$742="-", " ", IF(ISBLANK(M761),"FALSE",""))))</f>
        <v xml:space="preserve"> </v>
      </c>
      <c r="O761" s="339"/>
      <c r="P761"/>
      <c r="Q761"/>
      <c r="R761" s="131">
        <f t="shared" si="181"/>
        <v>0</v>
      </c>
      <c r="S761" s="125">
        <f t="shared" si="182"/>
        <v>0</v>
      </c>
      <c r="T761" s="126">
        <f t="shared" si="183"/>
        <v>0</v>
      </c>
      <c r="U761"/>
      <c r="V761"/>
      <c r="W761"/>
      <c r="X761" s="172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 s="174"/>
      <c r="AM761" s="174"/>
      <c r="AN761" s="174"/>
      <c r="AO761" s="174"/>
      <c r="AP761" s="174"/>
      <c r="AQ761" s="174"/>
      <c r="AR761" s="174"/>
      <c r="AS761" s="174"/>
      <c r="AT761" s="174"/>
      <c r="AU761" s="174"/>
      <c r="AV761" s="174"/>
      <c r="AW761" s="174"/>
      <c r="AX761" s="174"/>
      <c r="AY761" s="174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</row>
    <row r="762" spans="1:152" s="12" customFormat="1" ht="38.25" customHeight="1">
      <c r="A762" s="154">
        <v>17</v>
      </c>
      <c r="B762" s="155" t="str">
        <f>GI!$H$18</f>
        <v xml:space="preserve">Esrom Amanuel Tsegay </v>
      </c>
      <c r="C762" s="235"/>
      <c r="D762" s="235"/>
      <c r="E762" s="168"/>
      <c r="F762" s="338" t="str">
        <f>IF(E762&gt;100,"SKURRR~!!", IF(A762&gt;GI!$M$2," ", IF($D$742="-", " ", IF(ISBLANK(E762),"FALSE",""))))</f>
        <v xml:space="preserve"> </v>
      </c>
      <c r="G762" s="339"/>
      <c r="H762"/>
      <c r="I762" s="154">
        <v>17</v>
      </c>
      <c r="J762" s="155" t="str">
        <f>GI!$H$18</f>
        <v xml:space="preserve">Esrom Amanuel Tsegay </v>
      </c>
      <c r="K762" s="235"/>
      <c r="L762" s="235"/>
      <c r="M762" s="168"/>
      <c r="N762" s="338" t="str">
        <f>IF(M762&gt;100,"SKURRR~!!", IF(I762&gt;GI!$M$2," ", IF($L$742="-", " ", IF(ISBLANK(M762),"FALSE",""))))</f>
        <v xml:space="preserve"> </v>
      </c>
      <c r="O762" s="339"/>
      <c r="P762"/>
      <c r="Q762"/>
      <c r="R762" s="131">
        <f t="shared" si="181"/>
        <v>0</v>
      </c>
      <c r="S762" s="125">
        <f t="shared" si="182"/>
        <v>0</v>
      </c>
      <c r="T762" s="126">
        <f t="shared" si="183"/>
        <v>0</v>
      </c>
      <c r="U762"/>
      <c r="V762"/>
      <c r="W762"/>
      <c r="X762" s="17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 s="174"/>
      <c r="AM762" s="174"/>
      <c r="AN762" s="174"/>
      <c r="AO762" s="174"/>
      <c r="AP762" s="174"/>
      <c r="AQ762" s="174"/>
      <c r="AR762" s="174"/>
      <c r="AS762" s="174"/>
      <c r="AT762" s="174"/>
      <c r="AU762" s="174"/>
      <c r="AV762" s="174"/>
      <c r="AW762" s="174"/>
      <c r="AX762" s="174"/>
      <c r="AY762" s="174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</row>
    <row r="763" spans="1:152" s="12" customFormat="1" ht="38.25" customHeight="1">
      <c r="A763" s="156">
        <v>18</v>
      </c>
      <c r="B763" s="157" t="str">
        <f>GI!$H$19</f>
        <v xml:space="preserve">Eyorsalem Afera Gebremedhin </v>
      </c>
      <c r="C763" s="235"/>
      <c r="D763" s="235"/>
      <c r="E763" s="168"/>
      <c r="F763" s="338" t="str">
        <f>IF(E763&gt;100,"SKURRR~!!", IF(A763&gt;GI!$M$2," ", IF($D$742="-", " ", IF(ISBLANK(E763),"FALSE",""))))</f>
        <v xml:space="preserve"> </v>
      </c>
      <c r="G763" s="339"/>
      <c r="H763"/>
      <c r="I763" s="156">
        <v>18</v>
      </c>
      <c r="J763" s="157" t="str">
        <f>GI!$H$19</f>
        <v xml:space="preserve">Eyorsalem Afera Gebremedhin </v>
      </c>
      <c r="K763" s="235"/>
      <c r="L763" s="235"/>
      <c r="M763" s="168"/>
      <c r="N763" s="338" t="str">
        <f>IF(M763&gt;100,"SKURRR~!!", IF(I763&gt;GI!$M$2," ", IF($L$742="-", " ", IF(ISBLANK(M763),"FALSE",""))))</f>
        <v xml:space="preserve"> </v>
      </c>
      <c r="O763" s="339"/>
      <c r="P763"/>
      <c r="Q763"/>
      <c r="R763" s="131">
        <f t="shared" si="181"/>
        <v>0</v>
      </c>
      <c r="S763" s="125">
        <f t="shared" si="182"/>
        <v>0</v>
      </c>
      <c r="T763" s="126">
        <f t="shared" si="183"/>
        <v>0</v>
      </c>
      <c r="U763"/>
      <c r="V763"/>
      <c r="W763"/>
      <c r="X763" s="172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 s="174"/>
      <c r="AM763" s="174"/>
      <c r="AN763" s="174"/>
      <c r="AO763" s="174"/>
      <c r="AP763" s="174"/>
      <c r="AQ763" s="174"/>
      <c r="AR763" s="174"/>
      <c r="AS763" s="174"/>
      <c r="AT763" s="174"/>
      <c r="AU763" s="174"/>
      <c r="AV763" s="174"/>
      <c r="AW763" s="174"/>
      <c r="AX763" s="174"/>
      <c r="AY763" s="174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</row>
    <row r="764" spans="1:152" s="12" customFormat="1" ht="38.25" customHeight="1">
      <c r="A764" s="154">
        <v>19</v>
      </c>
      <c r="B764" s="155" t="str">
        <f>GI!$H$20</f>
        <v xml:space="preserve">Fasil Alem Kahsay </v>
      </c>
      <c r="C764" s="235"/>
      <c r="D764" s="235"/>
      <c r="E764" s="168"/>
      <c r="F764" s="338" t="str">
        <f>IF(E764&gt;100,"SKURRR~!!", IF(A764&gt;GI!$M$2," ", IF($D$742="-", " ", IF(ISBLANK(E764),"FALSE",""))))</f>
        <v xml:space="preserve"> </v>
      </c>
      <c r="G764" s="339"/>
      <c r="H764"/>
      <c r="I764" s="154">
        <v>19</v>
      </c>
      <c r="J764" s="155" t="str">
        <f>GI!$H$20</f>
        <v xml:space="preserve">Fasil Alem Kahsay </v>
      </c>
      <c r="K764" s="235"/>
      <c r="L764" s="235"/>
      <c r="M764" s="168"/>
      <c r="N764" s="338" t="str">
        <f>IF(M764&gt;100,"SKURRR~!!", IF(I764&gt;GI!$M$2," ", IF($L$742="-", " ", IF(ISBLANK(M764),"FALSE",""))))</f>
        <v xml:space="preserve"> </v>
      </c>
      <c r="O764" s="339"/>
      <c r="P764"/>
      <c r="Q764"/>
      <c r="R764" s="131">
        <f t="shared" si="181"/>
        <v>0</v>
      </c>
      <c r="S764" s="125">
        <f t="shared" si="182"/>
        <v>0</v>
      </c>
      <c r="T764" s="126">
        <f t="shared" si="183"/>
        <v>0</v>
      </c>
      <c r="U764"/>
      <c r="V764"/>
      <c r="W764"/>
      <c r="X764" s="172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 s="174"/>
      <c r="AM764" s="174"/>
      <c r="AN764" s="174"/>
      <c r="AO764" s="174"/>
      <c r="AP764" s="174"/>
      <c r="AQ764" s="174"/>
      <c r="AR764" s="174"/>
      <c r="AS764" s="174"/>
      <c r="AT764" s="174"/>
      <c r="AU764" s="174"/>
      <c r="AV764" s="174"/>
      <c r="AW764" s="174"/>
      <c r="AX764" s="174"/>
      <c r="AY764" s="17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</row>
    <row r="765" spans="1:152" s="12" customFormat="1" ht="38.25" customHeight="1">
      <c r="A765" s="156">
        <v>20</v>
      </c>
      <c r="B765" s="157" t="str">
        <f>GI!$H$21</f>
        <v xml:space="preserve">Hassen Abdelruhman Salih </v>
      </c>
      <c r="C765" s="235"/>
      <c r="D765" s="235"/>
      <c r="E765" s="168"/>
      <c r="F765" s="338" t="str">
        <f>IF(E765&gt;100,"SKURRR~!!", IF(A765&gt;GI!$M$2," ", IF($D$742="-", " ", IF(ISBLANK(E765),"FALSE",""))))</f>
        <v xml:space="preserve"> </v>
      </c>
      <c r="G765" s="339"/>
      <c r="H765"/>
      <c r="I765" s="156">
        <v>20</v>
      </c>
      <c r="J765" s="157" t="str">
        <f>GI!$H$21</f>
        <v xml:space="preserve">Hassen Abdelruhman Salih </v>
      </c>
      <c r="K765" s="235"/>
      <c r="L765" s="235"/>
      <c r="M765" s="168"/>
      <c r="N765" s="338" t="str">
        <f>IF(M765&gt;100,"SKURRR~!!", IF(I765&gt;GI!$M$2," ", IF($L$742="-", " ", IF(ISBLANK(M765),"FALSE",""))))</f>
        <v xml:space="preserve"> </v>
      </c>
      <c r="O765" s="339"/>
      <c r="P765"/>
      <c r="Q765"/>
      <c r="R765" s="131">
        <f t="shared" si="181"/>
        <v>0</v>
      </c>
      <c r="S765" s="125">
        <f t="shared" si="182"/>
        <v>0</v>
      </c>
      <c r="T765" s="126">
        <f t="shared" si="183"/>
        <v>0</v>
      </c>
      <c r="U765"/>
      <c r="V765"/>
      <c r="W765"/>
      <c r="X765" s="172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 s="174"/>
      <c r="AM765" s="174"/>
      <c r="AN765" s="174"/>
      <c r="AO765" s="174"/>
      <c r="AP765" s="174"/>
      <c r="AQ765" s="174"/>
      <c r="AR765" s="174"/>
      <c r="AS765" s="174"/>
      <c r="AT765" s="174"/>
      <c r="AU765" s="174"/>
      <c r="AV765" s="174"/>
      <c r="AW765" s="174"/>
      <c r="AX765" s="174"/>
      <c r="AY765" s="174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</row>
    <row r="766" spans="1:152" s="12" customFormat="1" ht="38.25" customHeight="1">
      <c r="A766" s="154">
        <v>21</v>
      </c>
      <c r="B766" s="155" t="str">
        <f>GI!$H$22</f>
        <v xml:space="preserve">Heldana Mengstu Mebrahtu </v>
      </c>
      <c r="C766" s="235"/>
      <c r="D766" s="235"/>
      <c r="E766" s="168"/>
      <c r="F766" s="338" t="str">
        <f>IF(E766&gt;100,"SKURRR~!!", IF(A766&gt;GI!$M$2," ", IF($D$742="-", " ", IF(ISBLANK(E766),"FALSE",""))))</f>
        <v xml:space="preserve"> </v>
      </c>
      <c r="G766" s="339"/>
      <c r="H766"/>
      <c r="I766" s="154">
        <v>21</v>
      </c>
      <c r="J766" s="155" t="str">
        <f>GI!$H$22</f>
        <v xml:space="preserve">Heldana Mengstu Mebrahtu </v>
      </c>
      <c r="K766" s="235"/>
      <c r="L766" s="235"/>
      <c r="M766" s="168"/>
      <c r="N766" s="338" t="str">
        <f>IF(M766&gt;100,"SKURRR~!!", IF(I766&gt;GI!$M$2," ", IF($L$742="-", " ", IF(ISBLANK(M766),"FALSE",""))))</f>
        <v xml:space="preserve"> </v>
      </c>
      <c r="O766" s="339"/>
      <c r="P766"/>
      <c r="Q766"/>
      <c r="R766" s="131">
        <f t="shared" si="181"/>
        <v>0</v>
      </c>
      <c r="S766" s="125">
        <f t="shared" si="182"/>
        <v>0</v>
      </c>
      <c r="T766" s="126">
        <f t="shared" si="183"/>
        <v>0</v>
      </c>
      <c r="U766"/>
      <c r="V766"/>
      <c r="W766"/>
      <c r="X766" s="172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 s="174"/>
      <c r="AM766" s="174"/>
      <c r="AN766" s="174"/>
      <c r="AO766" s="174"/>
      <c r="AP766" s="174"/>
      <c r="AQ766" s="174"/>
      <c r="AR766" s="174"/>
      <c r="AS766" s="174"/>
      <c r="AT766" s="174"/>
      <c r="AU766" s="174"/>
      <c r="AV766" s="174"/>
      <c r="AW766" s="174"/>
      <c r="AX766" s="174"/>
      <c r="AY766" s="174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</row>
    <row r="767" spans="1:152" s="12" customFormat="1" ht="38.25" customHeight="1">
      <c r="A767" s="156">
        <v>22</v>
      </c>
      <c r="B767" s="157" t="str">
        <f>GI!$H$23</f>
        <v xml:space="preserve">Hilina Aregawi Abrha </v>
      </c>
      <c r="C767" s="235"/>
      <c r="D767" s="235"/>
      <c r="E767" s="168"/>
      <c r="F767" s="338" t="str">
        <f>IF(E767&gt;100,"SKURRR~!!", IF(A767&gt;GI!$M$2," ", IF($D$742="-", " ", IF(ISBLANK(E767),"FALSE",""))))</f>
        <v xml:space="preserve"> </v>
      </c>
      <c r="G767" s="339"/>
      <c r="H767"/>
      <c r="I767" s="156">
        <v>22</v>
      </c>
      <c r="J767" s="157" t="str">
        <f>GI!$H$23</f>
        <v xml:space="preserve">Hilina Aregawi Abrha </v>
      </c>
      <c r="K767" s="235"/>
      <c r="L767" s="235"/>
      <c r="M767" s="168"/>
      <c r="N767" s="338" t="str">
        <f>IF(M767&gt;100,"SKURRR~!!", IF(I767&gt;GI!$M$2," ", IF($L$742="-", " ", IF(ISBLANK(M767),"FALSE",""))))</f>
        <v xml:space="preserve"> </v>
      </c>
      <c r="O767" s="339"/>
      <c r="P767"/>
      <c r="Q767"/>
      <c r="R767" s="131">
        <f t="shared" si="181"/>
        <v>0</v>
      </c>
      <c r="S767" s="125">
        <f t="shared" si="182"/>
        <v>0</v>
      </c>
      <c r="T767" s="126">
        <f t="shared" si="183"/>
        <v>0</v>
      </c>
      <c r="U767"/>
      <c r="V767"/>
      <c r="W767"/>
      <c r="X767" s="172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 s="174"/>
      <c r="AM767" s="174"/>
      <c r="AN767" s="174"/>
      <c r="AO767" s="174"/>
      <c r="AP767" s="174"/>
      <c r="AQ767" s="174"/>
      <c r="AR767" s="174"/>
      <c r="AS767" s="174"/>
      <c r="AT767" s="174"/>
      <c r="AU767" s="174"/>
      <c r="AV767" s="174"/>
      <c r="AW767" s="174"/>
      <c r="AX767" s="174"/>
      <c r="AY767" s="174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</row>
    <row r="768" spans="1:152" s="12" customFormat="1" ht="38.25" customHeight="1">
      <c r="A768" s="154">
        <v>23</v>
      </c>
      <c r="B768" s="155" t="str">
        <f>GI!$H$24</f>
        <v xml:space="preserve">Kaleab Haile Kahsay </v>
      </c>
      <c r="C768" s="235"/>
      <c r="D768" s="235"/>
      <c r="E768" s="168"/>
      <c r="F768" s="338" t="str">
        <f>IF(E768&gt;100,"SKURRR~!!", IF(A768&gt;GI!$M$2," ", IF($D$742="-", " ", IF(ISBLANK(E768),"FALSE",""))))</f>
        <v xml:space="preserve"> </v>
      </c>
      <c r="G768" s="339"/>
      <c r="H768"/>
      <c r="I768" s="154">
        <v>23</v>
      </c>
      <c r="J768" s="155" t="str">
        <f>GI!$H$24</f>
        <v xml:space="preserve">Kaleab Haile Kahsay </v>
      </c>
      <c r="K768" s="235"/>
      <c r="L768" s="235"/>
      <c r="M768" s="168"/>
      <c r="N768" s="338" t="str">
        <f>IF(M768&gt;100,"SKURRR~!!", IF(I768&gt;GI!$M$2," ", IF($L$742="-", " ", IF(ISBLANK(M768),"FALSE",""))))</f>
        <v xml:space="preserve"> </v>
      </c>
      <c r="O768" s="339"/>
      <c r="P768"/>
      <c r="Q768"/>
      <c r="R768" s="131">
        <f t="shared" si="181"/>
        <v>0</v>
      </c>
      <c r="S768" s="125">
        <f t="shared" si="182"/>
        <v>0</v>
      </c>
      <c r="T768" s="126">
        <f t="shared" si="183"/>
        <v>0</v>
      </c>
      <c r="U768"/>
      <c r="V768"/>
      <c r="W768"/>
      <c r="X768" s="172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 s="174"/>
      <c r="AM768" s="174"/>
      <c r="AN768" s="174"/>
      <c r="AO768" s="174"/>
      <c r="AP768" s="174"/>
      <c r="AQ768" s="174"/>
      <c r="AR768" s="174"/>
      <c r="AS768" s="174"/>
      <c r="AT768" s="174"/>
      <c r="AU768" s="174"/>
      <c r="AV768" s="174"/>
      <c r="AW768" s="174"/>
      <c r="AX768" s="174"/>
      <c r="AY768" s="174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</row>
    <row r="769" spans="1:152" s="12" customFormat="1" ht="38.25" customHeight="1">
      <c r="A769" s="156">
        <v>24</v>
      </c>
      <c r="B769" s="157" t="str">
        <f>GI!$H$25</f>
        <v xml:space="preserve">Kalkidan Haile Berhe </v>
      </c>
      <c r="C769" s="235"/>
      <c r="D769" s="235"/>
      <c r="E769" s="168"/>
      <c r="F769" s="338" t="str">
        <f>IF(E769&gt;100,"SKURRR~!!", IF(A769&gt;GI!$M$2," ", IF($D$742="-", " ", IF(ISBLANK(E769),"FALSE",""))))</f>
        <v xml:space="preserve"> </v>
      </c>
      <c r="G769" s="339"/>
      <c r="H769"/>
      <c r="I769" s="156">
        <v>24</v>
      </c>
      <c r="J769" s="157" t="str">
        <f>GI!$H$25</f>
        <v xml:space="preserve">Kalkidan Haile Berhe </v>
      </c>
      <c r="K769" s="235"/>
      <c r="L769" s="235"/>
      <c r="M769" s="168"/>
      <c r="N769" s="338" t="str">
        <f>IF(M769&gt;100,"SKURRR~!!", IF(I769&gt;GI!$M$2," ", IF($L$742="-", " ", IF(ISBLANK(M769),"FALSE",""))))</f>
        <v xml:space="preserve"> </v>
      </c>
      <c r="O769" s="339"/>
      <c r="P769"/>
      <c r="Q769"/>
      <c r="R769" s="131">
        <f t="shared" si="181"/>
        <v>0</v>
      </c>
      <c r="S769" s="125">
        <f t="shared" si="182"/>
        <v>0</v>
      </c>
      <c r="T769" s="126">
        <f t="shared" si="183"/>
        <v>0</v>
      </c>
      <c r="U769"/>
      <c r="V769"/>
      <c r="W769"/>
      <c r="X769" s="172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 s="174"/>
      <c r="AM769" s="174"/>
      <c r="AN769" s="174"/>
      <c r="AO769" s="174"/>
      <c r="AP769" s="174"/>
      <c r="AQ769" s="174"/>
      <c r="AR769" s="174"/>
      <c r="AS769" s="174"/>
      <c r="AT769" s="174"/>
      <c r="AU769" s="174"/>
      <c r="AV769" s="174"/>
      <c r="AW769" s="174"/>
      <c r="AX769" s="174"/>
      <c r="AY769" s="174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</row>
    <row r="770" spans="1:152" s="12" customFormat="1" ht="38.25" customHeight="1">
      <c r="A770" s="154">
        <v>25</v>
      </c>
      <c r="B770" s="155" t="str">
        <f>GI!$H$26</f>
        <v xml:space="preserve">Kidus Tadesse Yewegalet </v>
      </c>
      <c r="C770" s="235"/>
      <c r="D770" s="235"/>
      <c r="E770" s="168"/>
      <c r="F770" s="338" t="str">
        <f>IF(E770&gt;100,"SKURRR~!!", IF(A770&gt;GI!$M$2," ", IF($D$742="-", " ", IF(ISBLANK(E770),"FALSE",""))))</f>
        <v xml:space="preserve"> </v>
      </c>
      <c r="G770" s="339"/>
      <c r="H770"/>
      <c r="I770" s="154">
        <v>25</v>
      </c>
      <c r="J770" s="155" t="str">
        <f>GI!$H$26</f>
        <v xml:space="preserve">Kidus Tadesse Yewegalet </v>
      </c>
      <c r="K770" s="235"/>
      <c r="L770" s="235"/>
      <c r="M770" s="168"/>
      <c r="N770" s="338" t="str">
        <f>IF(M770&gt;100,"SKURRR~!!", IF(I770&gt;GI!$M$2," ", IF($L$742="-", " ", IF(ISBLANK(M770),"FALSE",""))))</f>
        <v xml:space="preserve"> </v>
      </c>
      <c r="O770" s="339"/>
      <c r="P770"/>
      <c r="Q770"/>
      <c r="R770" s="131">
        <f t="shared" si="181"/>
        <v>0</v>
      </c>
      <c r="S770" s="125">
        <f t="shared" si="182"/>
        <v>0</v>
      </c>
      <c r="T770" s="126">
        <f t="shared" si="183"/>
        <v>0</v>
      </c>
      <c r="U770"/>
      <c r="V770"/>
      <c r="W770"/>
      <c r="X770" s="172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 s="174"/>
      <c r="AM770" s="174"/>
      <c r="AN770" s="174"/>
      <c r="AO770" s="174"/>
      <c r="AP770" s="174"/>
      <c r="AQ770" s="174"/>
      <c r="AR770" s="174"/>
      <c r="AS770" s="174"/>
      <c r="AT770" s="174"/>
      <c r="AU770" s="174"/>
      <c r="AV770" s="174"/>
      <c r="AW770" s="174"/>
      <c r="AX770" s="174"/>
      <c r="AY770" s="174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</row>
    <row r="771" spans="1:152" s="12" customFormat="1" ht="38.25" customHeight="1">
      <c r="A771" s="156">
        <v>26</v>
      </c>
      <c r="B771" s="157" t="str">
        <f>GI!$H$27</f>
        <v xml:space="preserve">Lidiya Mulu Gebreegzabher </v>
      </c>
      <c r="C771" s="235"/>
      <c r="D771" s="235"/>
      <c r="E771" s="168"/>
      <c r="F771" s="338" t="str">
        <f>IF(E771&gt;100,"SKURRR~!!", IF(A771&gt;GI!$M$2," ", IF($D$742="-", " ", IF(ISBLANK(E771),"FALSE",""))))</f>
        <v xml:space="preserve"> </v>
      </c>
      <c r="G771" s="339"/>
      <c r="H771"/>
      <c r="I771" s="156">
        <v>26</v>
      </c>
      <c r="J771" s="157" t="str">
        <f>GI!$H$27</f>
        <v xml:space="preserve">Lidiya Mulu Gebreegzabher </v>
      </c>
      <c r="K771" s="235"/>
      <c r="L771" s="235"/>
      <c r="M771" s="168"/>
      <c r="N771" s="338" t="str">
        <f>IF(M771&gt;100,"SKURRR~!!", IF(I771&gt;GI!$M$2," ", IF($L$742="-", " ", IF(ISBLANK(M771),"FALSE",""))))</f>
        <v xml:space="preserve"> </v>
      </c>
      <c r="O771" s="339"/>
      <c r="P771"/>
      <c r="Q771"/>
      <c r="R771" s="131">
        <f t="shared" si="181"/>
        <v>0</v>
      </c>
      <c r="S771" s="125">
        <f t="shared" si="182"/>
        <v>0</v>
      </c>
      <c r="T771" s="126">
        <f t="shared" si="183"/>
        <v>0</v>
      </c>
      <c r="U771"/>
      <c r="V771"/>
      <c r="W771"/>
      <c r="X771" s="172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 s="174"/>
      <c r="AM771" s="174"/>
      <c r="AN771" s="174"/>
      <c r="AO771" s="174"/>
      <c r="AP771" s="174"/>
      <c r="AQ771" s="174"/>
      <c r="AR771" s="174"/>
      <c r="AS771" s="174"/>
      <c r="AT771" s="174"/>
      <c r="AU771" s="174"/>
      <c r="AV771" s="174"/>
      <c r="AW771" s="174"/>
      <c r="AX771" s="174"/>
      <c r="AY771" s="174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</row>
    <row r="772" spans="1:152" s="12" customFormat="1" ht="38.25" customHeight="1">
      <c r="A772" s="154">
        <v>27</v>
      </c>
      <c r="B772" s="155" t="str">
        <f>GI!$H$28</f>
        <v xml:space="preserve">Menkem Solomon Yihdego </v>
      </c>
      <c r="C772" s="235"/>
      <c r="D772" s="235"/>
      <c r="E772" s="168"/>
      <c r="F772" s="338" t="str">
        <f>IF(E772&gt;100,"SKURRR~!!", IF(A772&gt;GI!$M$2," ", IF($D$742="-", " ", IF(ISBLANK(E772),"FALSE",""))))</f>
        <v xml:space="preserve"> </v>
      </c>
      <c r="G772" s="339"/>
      <c r="H772"/>
      <c r="I772" s="154">
        <v>27</v>
      </c>
      <c r="J772" s="155" t="str">
        <f>GI!$H$28</f>
        <v xml:space="preserve">Menkem Solomon Yihdego </v>
      </c>
      <c r="K772" s="235"/>
      <c r="L772" s="235"/>
      <c r="M772" s="168"/>
      <c r="N772" s="338" t="str">
        <f>IF(M772&gt;100,"SKURRR~!!", IF(I772&gt;GI!$M$2," ", IF($L$742="-", " ", IF(ISBLANK(M772),"FALSE",""))))</f>
        <v xml:space="preserve"> </v>
      </c>
      <c r="O772" s="339"/>
      <c r="P772"/>
      <c r="Q772"/>
      <c r="R772" s="131">
        <f t="shared" si="181"/>
        <v>0</v>
      </c>
      <c r="S772" s="125">
        <f t="shared" si="182"/>
        <v>0</v>
      </c>
      <c r="T772" s="126">
        <f t="shared" si="183"/>
        <v>0</v>
      </c>
      <c r="U772"/>
      <c r="V772"/>
      <c r="W772"/>
      <c r="X772" s="1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 s="174"/>
      <c r="AM772" s="174"/>
      <c r="AN772" s="174"/>
      <c r="AO772" s="174"/>
      <c r="AP772" s="174"/>
      <c r="AQ772" s="174"/>
      <c r="AR772" s="174"/>
      <c r="AS772" s="174"/>
      <c r="AT772" s="174"/>
      <c r="AU772" s="174"/>
      <c r="AV772" s="174"/>
      <c r="AW772" s="174"/>
      <c r="AX772" s="174"/>
      <c r="AY772" s="174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</row>
    <row r="773" spans="1:152" s="12" customFormat="1" ht="38.25" customHeight="1">
      <c r="A773" s="156">
        <v>28</v>
      </c>
      <c r="B773" s="157" t="str">
        <f>GI!$H$29</f>
        <v xml:space="preserve">Mewael Semere Tewelde </v>
      </c>
      <c r="C773" s="235"/>
      <c r="D773" s="235"/>
      <c r="E773" s="168"/>
      <c r="F773" s="338" t="str">
        <f>IF(E773&gt;100,"SKURRR~!!", IF(A773&gt;GI!$M$2," ", IF($D$742="-", " ", IF(ISBLANK(E773),"FALSE",""))))</f>
        <v xml:space="preserve"> </v>
      </c>
      <c r="G773" s="339"/>
      <c r="H773"/>
      <c r="I773" s="156">
        <v>28</v>
      </c>
      <c r="J773" s="157" t="str">
        <f>GI!$H$29</f>
        <v xml:space="preserve">Mewael Semere Tewelde </v>
      </c>
      <c r="K773" s="235"/>
      <c r="L773" s="235"/>
      <c r="M773" s="168"/>
      <c r="N773" s="338" t="str">
        <f>IF(M773&gt;100,"SKURRR~!!", IF(I773&gt;GI!$M$2," ", IF($L$742="-", " ", IF(ISBLANK(M773),"FALSE",""))))</f>
        <v xml:space="preserve"> </v>
      </c>
      <c r="O773" s="339"/>
      <c r="P773"/>
      <c r="Q773"/>
      <c r="R773" s="131">
        <f t="shared" si="181"/>
        <v>0</v>
      </c>
      <c r="S773" s="125">
        <f t="shared" si="182"/>
        <v>0</v>
      </c>
      <c r="T773" s="126">
        <f t="shared" si="183"/>
        <v>0</v>
      </c>
      <c r="U773"/>
      <c r="V773"/>
      <c r="W773"/>
      <c r="X773" s="172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 s="174"/>
      <c r="AM773" s="174"/>
      <c r="AN773" s="174"/>
      <c r="AO773" s="174"/>
      <c r="AP773" s="174"/>
      <c r="AQ773" s="174"/>
      <c r="AR773" s="174"/>
      <c r="AS773" s="174"/>
      <c r="AT773" s="174"/>
      <c r="AU773" s="174"/>
      <c r="AV773" s="174"/>
      <c r="AW773" s="174"/>
      <c r="AX773" s="174"/>
      <c r="AY773" s="174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</row>
    <row r="774" spans="1:152" s="12" customFormat="1" ht="38.25" customHeight="1">
      <c r="A774" s="154">
        <v>29</v>
      </c>
      <c r="B774" s="155" t="str">
        <f>GI!$H$30</f>
        <v xml:space="preserve">Mikiyas Engida Mesfin </v>
      </c>
      <c r="C774" s="235"/>
      <c r="D774" s="235"/>
      <c r="E774" s="168"/>
      <c r="F774" s="338" t="str">
        <f>IF(E774&gt;100,"SKURRR~!!", IF(A774&gt;GI!$M$2," ", IF($D$742="-", " ", IF(ISBLANK(E774),"FALSE",""))))</f>
        <v xml:space="preserve"> </v>
      </c>
      <c r="G774" s="339"/>
      <c r="H774"/>
      <c r="I774" s="154">
        <v>29</v>
      </c>
      <c r="J774" s="155" t="str">
        <f>GI!$H$30</f>
        <v xml:space="preserve">Mikiyas Engida Mesfin </v>
      </c>
      <c r="K774" s="235"/>
      <c r="L774" s="235"/>
      <c r="M774" s="168"/>
      <c r="N774" s="338" t="str">
        <f>IF(M774&gt;100,"SKURRR~!!", IF(I774&gt;GI!$M$2," ", IF($L$742="-", " ", IF(ISBLANK(M774),"FALSE",""))))</f>
        <v xml:space="preserve"> </v>
      </c>
      <c r="O774" s="339"/>
      <c r="P774"/>
      <c r="Q774"/>
      <c r="R774" s="131">
        <f t="shared" si="181"/>
        <v>0</v>
      </c>
      <c r="S774" s="125">
        <f t="shared" si="182"/>
        <v>0</v>
      </c>
      <c r="T774" s="126">
        <f t="shared" si="183"/>
        <v>0</v>
      </c>
      <c r="U774"/>
      <c r="V774"/>
      <c r="W774"/>
      <c r="X774" s="172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 s="174"/>
      <c r="AM774" s="174"/>
      <c r="AN774" s="174"/>
      <c r="AO774" s="174"/>
      <c r="AP774" s="174"/>
      <c r="AQ774" s="174"/>
      <c r="AR774" s="174"/>
      <c r="AS774" s="174"/>
      <c r="AT774" s="174"/>
      <c r="AU774" s="174"/>
      <c r="AV774" s="174"/>
      <c r="AW774" s="174"/>
      <c r="AX774" s="174"/>
      <c r="AY774" s="1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</row>
    <row r="775" spans="1:152" s="12" customFormat="1" ht="38.25" customHeight="1">
      <c r="A775" s="156">
        <v>30</v>
      </c>
      <c r="B775" s="157" t="str">
        <f>GI!$H$31</f>
        <v xml:space="preserve">Nahom Gobezay Beyene </v>
      </c>
      <c r="C775" s="235"/>
      <c r="D775" s="235"/>
      <c r="E775" s="168"/>
      <c r="F775" s="338" t="str">
        <f>IF(E775&gt;100,"SKURRR~!!", IF(A775&gt;GI!$M$2," ", IF($D$742="-", " ", IF(ISBLANK(E775),"FALSE",""))))</f>
        <v xml:space="preserve"> </v>
      </c>
      <c r="G775" s="339"/>
      <c r="H775"/>
      <c r="I775" s="156">
        <v>30</v>
      </c>
      <c r="J775" s="157" t="str">
        <f>GI!$H$31</f>
        <v xml:space="preserve">Nahom Gobezay Beyene </v>
      </c>
      <c r="K775" s="235"/>
      <c r="L775" s="235"/>
      <c r="M775" s="168"/>
      <c r="N775" s="338" t="str">
        <f>IF(M775&gt;100,"SKURRR~!!", IF(I775&gt;GI!$M$2," ", IF($L$742="-", " ", IF(ISBLANK(M775),"FALSE",""))))</f>
        <v xml:space="preserve"> </v>
      </c>
      <c r="O775" s="339"/>
      <c r="P775"/>
      <c r="Q775"/>
      <c r="R775" s="131">
        <f t="shared" si="181"/>
        <v>0</v>
      </c>
      <c r="S775" s="125">
        <f t="shared" si="182"/>
        <v>0</v>
      </c>
      <c r="T775" s="126">
        <f t="shared" si="183"/>
        <v>0</v>
      </c>
      <c r="U775"/>
      <c r="V775"/>
      <c r="W775"/>
      <c r="X775" s="172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 s="174"/>
      <c r="AM775" s="174"/>
      <c r="AN775" s="174"/>
      <c r="AO775" s="174"/>
      <c r="AP775" s="174"/>
      <c r="AQ775" s="174"/>
      <c r="AR775" s="174"/>
      <c r="AS775" s="174"/>
      <c r="AT775" s="174"/>
      <c r="AU775" s="174"/>
      <c r="AV775" s="174"/>
      <c r="AW775" s="174"/>
      <c r="AX775" s="174"/>
      <c r="AY775" s="174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</row>
    <row r="776" spans="1:152" s="12" customFormat="1" ht="38.25" customHeight="1">
      <c r="A776" s="154">
        <v>31</v>
      </c>
      <c r="B776" s="155" t="str">
        <f>GI!$H$32</f>
        <v xml:space="preserve">Nebyu Dawit Tadesse </v>
      </c>
      <c r="C776" s="235"/>
      <c r="D776" s="235"/>
      <c r="E776" s="168"/>
      <c r="F776" s="338" t="str">
        <f>IF(E776&gt;100,"SKURRR~!!", IF(A776&gt;GI!$M$2," ", IF($D$742="-", " ", IF(ISBLANK(E776),"FALSE",""))))</f>
        <v xml:space="preserve"> </v>
      </c>
      <c r="G776" s="339"/>
      <c r="H776"/>
      <c r="I776" s="154">
        <v>31</v>
      </c>
      <c r="J776" s="155" t="str">
        <f>GI!$H$32</f>
        <v xml:space="preserve">Nebyu Dawit Tadesse </v>
      </c>
      <c r="K776" s="235"/>
      <c r="L776" s="235"/>
      <c r="M776" s="168"/>
      <c r="N776" s="338" t="str">
        <f>IF(M776&gt;100,"SKURRR~!!", IF(I776&gt;GI!$M$2," ", IF($L$742="-", " ", IF(ISBLANK(M776),"FALSE",""))))</f>
        <v xml:space="preserve"> </v>
      </c>
      <c r="O776" s="339"/>
      <c r="P776"/>
      <c r="Q776"/>
      <c r="R776" s="131">
        <f t="shared" si="181"/>
        <v>0</v>
      </c>
      <c r="S776" s="125">
        <f t="shared" si="182"/>
        <v>0</v>
      </c>
      <c r="T776" s="126">
        <f t="shared" si="183"/>
        <v>0</v>
      </c>
      <c r="U776"/>
      <c r="V776"/>
      <c r="W776"/>
      <c r="X776" s="172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 s="174"/>
      <c r="AM776" s="174"/>
      <c r="AN776" s="174"/>
      <c r="AO776" s="174"/>
      <c r="AP776" s="174"/>
      <c r="AQ776" s="174"/>
      <c r="AR776" s="174"/>
      <c r="AS776" s="174"/>
      <c r="AT776" s="174"/>
      <c r="AU776" s="174"/>
      <c r="AV776" s="174"/>
      <c r="AW776" s="174"/>
      <c r="AX776" s="174"/>
      <c r="AY776" s="174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</row>
    <row r="777" spans="1:152" s="13" customFormat="1" ht="38.25" customHeight="1">
      <c r="A777" s="156">
        <v>32</v>
      </c>
      <c r="B777" s="157" t="str">
        <f>GI!$H$33</f>
        <v xml:space="preserve">Rahwa Luel Birhane </v>
      </c>
      <c r="C777" s="235"/>
      <c r="D777" s="235"/>
      <c r="E777" s="168"/>
      <c r="F777" s="338" t="str">
        <f>IF(E777&gt;100,"SKURRR~!!", IF(A777&gt;GI!$M$2," ", IF($D$742="-", " ", IF(ISBLANK(E777),"FALSE",""))))</f>
        <v xml:space="preserve"> </v>
      </c>
      <c r="G777" s="339"/>
      <c r="H777"/>
      <c r="I777" s="156">
        <v>32</v>
      </c>
      <c r="J777" s="157" t="str">
        <f>GI!$H$33</f>
        <v xml:space="preserve">Rahwa Luel Birhane </v>
      </c>
      <c r="K777" s="235"/>
      <c r="L777" s="235"/>
      <c r="M777" s="168"/>
      <c r="N777" s="338" t="str">
        <f>IF(M777&gt;100,"SKURRR~!!", IF(I777&gt;GI!$M$2," ", IF($L$742="-", " ", IF(ISBLANK(M777),"FALSE",""))))</f>
        <v xml:space="preserve"> </v>
      </c>
      <c r="O777" s="339"/>
      <c r="P777"/>
      <c r="Q777"/>
      <c r="R777" s="131">
        <f t="shared" si="181"/>
        <v>0</v>
      </c>
      <c r="S777" s="125">
        <f t="shared" si="182"/>
        <v>0</v>
      </c>
      <c r="T777" s="126">
        <f t="shared" si="183"/>
        <v>0</v>
      </c>
      <c r="U777"/>
      <c r="V777"/>
      <c r="W777"/>
      <c r="X777" s="172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 s="174"/>
      <c r="AM777" s="174"/>
      <c r="AN777" s="174"/>
      <c r="AO777" s="174"/>
      <c r="AP777" s="174"/>
      <c r="AQ777" s="174"/>
      <c r="AR777" s="174"/>
      <c r="AS777" s="174"/>
      <c r="AT777" s="174"/>
      <c r="AU777" s="174"/>
      <c r="AV777" s="174"/>
      <c r="AW777" s="174"/>
      <c r="AX777" s="174"/>
      <c r="AY777" s="174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</row>
    <row r="778" spans="1:152" s="13" customFormat="1" ht="38.25" customHeight="1">
      <c r="A778" s="154">
        <v>33</v>
      </c>
      <c r="B778" s="155" t="str">
        <f>GI!$H$34</f>
        <v xml:space="preserve">Raniya Jemal Gidey </v>
      </c>
      <c r="C778" s="235"/>
      <c r="D778" s="235"/>
      <c r="E778" s="168"/>
      <c r="F778" s="338" t="str">
        <f>IF(E778&gt;100,"SKURRR~!!", IF(A778&gt;GI!$M$2," ", IF($D$742="-", " ", IF(ISBLANK(E778),"FALSE",""))))</f>
        <v xml:space="preserve"> </v>
      </c>
      <c r="G778" s="339"/>
      <c r="H778"/>
      <c r="I778" s="154">
        <v>33</v>
      </c>
      <c r="J778" s="155" t="str">
        <f>GI!$H$34</f>
        <v xml:space="preserve">Raniya Jemal Gidey </v>
      </c>
      <c r="K778" s="235"/>
      <c r="L778" s="235"/>
      <c r="M778" s="168"/>
      <c r="N778" s="338" t="str">
        <f>IF(M778&gt;100,"SKURRR~!!", IF(I778&gt;GI!$M$2," ", IF($L$742="-", " ", IF(ISBLANK(M778),"FALSE",""))))</f>
        <v xml:space="preserve"> </v>
      </c>
      <c r="O778" s="339"/>
      <c r="P778"/>
      <c r="Q778"/>
      <c r="R778" s="131">
        <f t="shared" ref="R778:R800" si="184">E778</f>
        <v>0</v>
      </c>
      <c r="S778" s="125">
        <f t="shared" ref="S778:S800" si="185">M778</f>
        <v>0</v>
      </c>
      <c r="T778" s="126">
        <f t="shared" si="183"/>
        <v>0</v>
      </c>
      <c r="U778"/>
      <c r="V778"/>
      <c r="W778"/>
      <c r="X778" s="172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 s="174"/>
      <c r="AM778" s="174"/>
      <c r="AN778" s="174"/>
      <c r="AO778" s="174"/>
      <c r="AP778" s="174"/>
      <c r="AQ778" s="174"/>
      <c r="AR778" s="174"/>
      <c r="AS778" s="174"/>
      <c r="AT778" s="174"/>
      <c r="AU778" s="174"/>
      <c r="AV778" s="174"/>
      <c r="AW778" s="174"/>
      <c r="AX778" s="174"/>
      <c r="AY778" s="174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</row>
    <row r="779" spans="1:152" s="13" customFormat="1" ht="38.25" customHeight="1">
      <c r="A779" s="156">
        <v>34</v>
      </c>
      <c r="B779" s="157" t="str">
        <f>GI!$H$35</f>
        <v xml:space="preserve">Samrawit Weldeslassie Kidane </v>
      </c>
      <c r="C779" s="235"/>
      <c r="D779" s="235"/>
      <c r="E779" s="168"/>
      <c r="F779" s="338" t="str">
        <f>IF(E779&gt;100,"SKURRR~!!", IF(A779&gt;GI!$M$2," ", IF($D$742="-", " ", IF(ISBLANK(E779),"FALSE",""))))</f>
        <v xml:space="preserve"> </v>
      </c>
      <c r="G779" s="339"/>
      <c r="H779"/>
      <c r="I779" s="156">
        <v>34</v>
      </c>
      <c r="J779" s="157" t="str">
        <f>GI!$H$35</f>
        <v xml:space="preserve">Samrawit Weldeslassie Kidane </v>
      </c>
      <c r="K779" s="235"/>
      <c r="L779" s="235"/>
      <c r="M779" s="168"/>
      <c r="N779" s="338" t="str">
        <f>IF(M779&gt;100,"SKURRR~!!", IF(I779&gt;GI!$M$2," ", IF($L$742="-", " ", IF(ISBLANK(M779),"FALSE",""))))</f>
        <v xml:space="preserve"> </v>
      </c>
      <c r="O779" s="339"/>
      <c r="P779"/>
      <c r="Q779"/>
      <c r="R779" s="131">
        <f t="shared" si="184"/>
        <v>0</v>
      </c>
      <c r="S779" s="125">
        <f t="shared" si="185"/>
        <v>0</v>
      </c>
      <c r="T779" s="126">
        <f t="shared" si="183"/>
        <v>0</v>
      </c>
      <c r="U779"/>
      <c r="V779"/>
      <c r="W779"/>
      <c r="X779" s="172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 s="174"/>
      <c r="AM779" s="174"/>
      <c r="AN779" s="174"/>
      <c r="AO779" s="174"/>
      <c r="AP779" s="174"/>
      <c r="AQ779" s="174"/>
      <c r="AR779" s="174"/>
      <c r="AS779" s="174"/>
      <c r="AT779" s="174"/>
      <c r="AU779" s="174"/>
      <c r="AV779" s="174"/>
      <c r="AW779" s="174"/>
      <c r="AX779" s="174"/>
      <c r="AY779" s="174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</row>
    <row r="780" spans="1:152" s="13" customFormat="1" ht="38.25" customHeight="1">
      <c r="A780" s="154">
        <v>35</v>
      </c>
      <c r="B780" s="155" t="str">
        <f>GI!$H$36</f>
        <v xml:space="preserve">Samson Tekle Belay </v>
      </c>
      <c r="C780" s="235"/>
      <c r="D780" s="235"/>
      <c r="E780" s="168"/>
      <c r="F780" s="338" t="str">
        <f>IF(E780&gt;100,"SKURRR~!!", IF(A780&gt;GI!$M$2," ", IF($D$742="-", " ", IF(ISBLANK(E780),"FALSE",""))))</f>
        <v xml:space="preserve"> </v>
      </c>
      <c r="G780" s="339"/>
      <c r="H780"/>
      <c r="I780" s="154">
        <v>35</v>
      </c>
      <c r="J780" s="155" t="str">
        <f>GI!$H$36</f>
        <v xml:space="preserve">Samson Tekle Belay </v>
      </c>
      <c r="K780" s="235"/>
      <c r="L780" s="235"/>
      <c r="M780" s="168"/>
      <c r="N780" s="338" t="str">
        <f>IF(M780&gt;100,"SKURRR~!!", IF(I780&gt;GI!$M$2," ", IF($L$742="-", " ", IF(ISBLANK(M780),"FALSE",""))))</f>
        <v xml:space="preserve"> </v>
      </c>
      <c r="O780" s="339"/>
      <c r="P780"/>
      <c r="Q780"/>
      <c r="R780" s="131">
        <f t="shared" si="184"/>
        <v>0</v>
      </c>
      <c r="S780" s="125">
        <f t="shared" si="185"/>
        <v>0</v>
      </c>
      <c r="T780" s="126">
        <f t="shared" si="183"/>
        <v>0</v>
      </c>
      <c r="U780"/>
      <c r="V780"/>
      <c r="W780"/>
      <c r="X780" s="172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 s="174"/>
      <c r="AM780" s="174"/>
      <c r="AN780" s="174"/>
      <c r="AO780" s="174"/>
      <c r="AP780" s="174"/>
      <c r="AQ780" s="174"/>
      <c r="AR780" s="174"/>
      <c r="AS780" s="174"/>
      <c r="AT780" s="174"/>
      <c r="AU780" s="174"/>
      <c r="AV780" s="174"/>
      <c r="AW780" s="174"/>
      <c r="AX780" s="174"/>
      <c r="AY780" s="174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</row>
    <row r="781" spans="1:152" s="13" customFormat="1" ht="38.25" customHeight="1">
      <c r="A781" s="156">
        <v>36</v>
      </c>
      <c r="B781" s="157" t="str">
        <f>GI!$H$37</f>
        <v xml:space="preserve">Sinados Solomon Kiflehadera </v>
      </c>
      <c r="C781" s="235"/>
      <c r="D781" s="235"/>
      <c r="E781" s="168"/>
      <c r="F781" s="338" t="str">
        <f>IF(E781&gt;100,"SKURRR~!!", IF(A781&gt;GI!$M$2," ", IF($D$742="-", " ", IF(ISBLANK(E781),"FALSE",""))))</f>
        <v xml:space="preserve"> </v>
      </c>
      <c r="G781" s="339"/>
      <c r="H781"/>
      <c r="I781" s="156">
        <v>36</v>
      </c>
      <c r="J781" s="157" t="str">
        <f>GI!$H$37</f>
        <v xml:space="preserve">Sinados Solomon Kiflehadera </v>
      </c>
      <c r="K781" s="235"/>
      <c r="L781" s="235"/>
      <c r="M781" s="168"/>
      <c r="N781" s="338" t="str">
        <f>IF(M781&gt;100,"SKURRR~!!", IF(I781&gt;GI!$M$2," ", IF($L$742="-", " ", IF(ISBLANK(M781),"FALSE",""))))</f>
        <v xml:space="preserve"> </v>
      </c>
      <c r="O781" s="339"/>
      <c r="P781"/>
      <c r="Q781"/>
      <c r="R781" s="131">
        <f t="shared" si="184"/>
        <v>0</v>
      </c>
      <c r="S781" s="125">
        <f t="shared" si="185"/>
        <v>0</v>
      </c>
      <c r="T781" s="126">
        <f t="shared" si="183"/>
        <v>0</v>
      </c>
      <c r="U781"/>
      <c r="V781"/>
      <c r="W781"/>
      <c r="X781" s="172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 s="174"/>
      <c r="AM781" s="174"/>
      <c r="AN781" s="174"/>
      <c r="AO781" s="174"/>
      <c r="AP781" s="174"/>
      <c r="AQ781" s="174"/>
      <c r="AR781" s="174"/>
      <c r="AS781" s="174"/>
      <c r="AT781" s="174"/>
      <c r="AU781" s="174"/>
      <c r="AV781" s="174"/>
      <c r="AW781" s="174"/>
      <c r="AX781" s="174"/>
      <c r="AY781" s="174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</row>
    <row r="782" spans="1:152" s="13" customFormat="1" ht="38.25" customHeight="1">
      <c r="A782" s="154">
        <v>37</v>
      </c>
      <c r="B782" s="155" t="str">
        <f>GI!$H$38</f>
        <v xml:space="preserve">Yeabsira Rezene Gebrecherkos </v>
      </c>
      <c r="C782" s="235"/>
      <c r="D782" s="235"/>
      <c r="E782" s="168"/>
      <c r="F782" s="338" t="str">
        <f>IF(E782&gt;100,"SKURRR~!!", IF(A782&gt;GI!$M$2," ", IF($D$742="-", " ", IF(ISBLANK(E782),"FALSE",""))))</f>
        <v xml:space="preserve"> </v>
      </c>
      <c r="G782" s="339"/>
      <c r="H782"/>
      <c r="I782" s="154">
        <v>37</v>
      </c>
      <c r="J782" s="155" t="str">
        <f>GI!$H$38</f>
        <v xml:space="preserve">Yeabsira Rezene Gebrecherkos </v>
      </c>
      <c r="K782" s="235"/>
      <c r="L782" s="235"/>
      <c r="M782" s="168"/>
      <c r="N782" s="338" t="str">
        <f>IF(M782&gt;100,"SKURRR~!!", IF(I782&gt;GI!$M$2," ", IF($L$742="-", " ", IF(ISBLANK(M782),"FALSE",""))))</f>
        <v xml:space="preserve"> </v>
      </c>
      <c r="O782" s="339"/>
      <c r="P782"/>
      <c r="Q782"/>
      <c r="R782" s="131">
        <f t="shared" si="184"/>
        <v>0</v>
      </c>
      <c r="S782" s="125">
        <f t="shared" si="185"/>
        <v>0</v>
      </c>
      <c r="T782" s="126">
        <f t="shared" si="183"/>
        <v>0</v>
      </c>
      <c r="U782"/>
      <c r="V782"/>
      <c r="W782"/>
      <c r="X782" s="17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 s="174"/>
      <c r="AM782" s="174"/>
      <c r="AN782" s="174"/>
      <c r="AO782" s="174"/>
      <c r="AP782" s="174"/>
      <c r="AQ782" s="174"/>
      <c r="AR782" s="174"/>
      <c r="AS782" s="174"/>
      <c r="AT782" s="174"/>
      <c r="AU782" s="174"/>
      <c r="AV782" s="174"/>
      <c r="AW782" s="174"/>
      <c r="AX782" s="174"/>
      <c r="AY782" s="174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</row>
    <row r="783" spans="1:152" s="13" customFormat="1" ht="38.25" customHeight="1">
      <c r="A783" s="156">
        <v>38</v>
      </c>
      <c r="B783" s="157" t="str">
        <f>GI!$H$39</f>
        <v xml:space="preserve">Yohannes Gebregergis Weldegebriel </v>
      </c>
      <c r="C783" s="235"/>
      <c r="D783" s="235"/>
      <c r="E783" s="168"/>
      <c r="F783" s="338" t="str">
        <f>IF(E783&gt;100,"SKURRR~!!", IF(A783&gt;GI!$M$2," ", IF($D$742="-", " ", IF(ISBLANK(E783),"FALSE",""))))</f>
        <v xml:space="preserve"> </v>
      </c>
      <c r="G783" s="339"/>
      <c r="H783"/>
      <c r="I783" s="156">
        <v>38</v>
      </c>
      <c r="J783" s="157" t="str">
        <f>GI!$H$39</f>
        <v xml:space="preserve">Yohannes Gebregergis Weldegebriel </v>
      </c>
      <c r="K783" s="235"/>
      <c r="L783" s="235"/>
      <c r="M783" s="168"/>
      <c r="N783" s="338" t="str">
        <f>IF(M783&gt;100,"SKURRR~!!", IF(I783&gt;GI!$M$2," ", IF($L$742="-", " ", IF(ISBLANK(M783),"FALSE",""))))</f>
        <v xml:space="preserve"> </v>
      </c>
      <c r="O783" s="339"/>
      <c r="P783"/>
      <c r="Q783"/>
      <c r="R783" s="131">
        <f t="shared" si="184"/>
        <v>0</v>
      </c>
      <c r="S783" s="125">
        <f t="shared" si="185"/>
        <v>0</v>
      </c>
      <c r="T783" s="126">
        <f t="shared" si="183"/>
        <v>0</v>
      </c>
      <c r="U783"/>
      <c r="V783"/>
      <c r="W783"/>
      <c r="X783" s="172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 s="174"/>
      <c r="AM783" s="174"/>
      <c r="AN783" s="174"/>
      <c r="AO783" s="174"/>
      <c r="AP783" s="174"/>
      <c r="AQ783" s="174"/>
      <c r="AR783" s="174"/>
      <c r="AS783" s="174"/>
      <c r="AT783" s="174"/>
      <c r="AU783" s="174"/>
      <c r="AV783" s="174"/>
      <c r="AW783" s="174"/>
      <c r="AX783" s="174"/>
      <c r="AY783" s="174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</row>
    <row r="784" spans="1:152" s="13" customFormat="1" ht="38.25" customHeight="1">
      <c r="A784" s="154">
        <v>39</v>
      </c>
      <c r="B784" s="155" t="str">
        <f>GI!$H$40</f>
        <v xml:space="preserve">Yohanns Gebremedhin Aregawi </v>
      </c>
      <c r="C784" s="235"/>
      <c r="D784" s="235"/>
      <c r="E784" s="168"/>
      <c r="F784" s="338" t="str">
        <f>IF(E784&gt;100,"SKURRR~!!", IF(A784&gt;GI!$M$2," ", IF($D$742="-", " ", IF(ISBLANK(E784),"FALSE",""))))</f>
        <v xml:space="preserve"> </v>
      </c>
      <c r="G784" s="339"/>
      <c r="H784"/>
      <c r="I784" s="154">
        <v>39</v>
      </c>
      <c r="J784" s="155" t="str">
        <f>GI!$H$40</f>
        <v xml:space="preserve">Yohanns Gebremedhin Aregawi </v>
      </c>
      <c r="K784" s="235"/>
      <c r="L784" s="235"/>
      <c r="M784" s="168"/>
      <c r="N784" s="338" t="str">
        <f>IF(M784&gt;100,"SKURRR~!!", IF(I784&gt;GI!$M$2," ", IF($L$742="-", " ", IF(ISBLANK(M784),"FALSE",""))))</f>
        <v xml:space="preserve"> </v>
      </c>
      <c r="O784" s="339"/>
      <c r="P784"/>
      <c r="Q784"/>
      <c r="R784" s="131">
        <f t="shared" si="184"/>
        <v>0</v>
      </c>
      <c r="S784" s="125">
        <f t="shared" si="185"/>
        <v>0</v>
      </c>
      <c r="T784" s="126">
        <f t="shared" si="183"/>
        <v>0</v>
      </c>
      <c r="U784"/>
      <c r="V784"/>
      <c r="W784"/>
      <c r="X784" s="172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 s="174"/>
      <c r="AM784" s="174"/>
      <c r="AN784" s="174"/>
      <c r="AO784" s="174"/>
      <c r="AP784" s="174"/>
      <c r="AQ784" s="174"/>
      <c r="AR784" s="174"/>
      <c r="AS784" s="174"/>
      <c r="AT784" s="174"/>
      <c r="AU784" s="174"/>
      <c r="AV784" s="174"/>
      <c r="AW784" s="174"/>
      <c r="AX784" s="174"/>
      <c r="AY784" s="17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</row>
    <row r="785" spans="1:152" s="13" customFormat="1" ht="38.25" customHeight="1">
      <c r="A785" s="156">
        <v>40</v>
      </c>
      <c r="B785" s="157" t="str">
        <f>GI!$H$41</f>
        <v xml:space="preserve">Yonatan Mulu Araya </v>
      </c>
      <c r="C785" s="235"/>
      <c r="D785" s="235"/>
      <c r="E785" s="168"/>
      <c r="F785" s="338" t="str">
        <f>IF(E785&gt;100,"SKURRR~!!", IF(A785&gt;GI!$M$2," ", IF($D$742="-", " ", IF(ISBLANK(E785),"FALSE",""))))</f>
        <v xml:space="preserve"> </v>
      </c>
      <c r="G785" s="339"/>
      <c r="H785"/>
      <c r="I785" s="156">
        <v>40</v>
      </c>
      <c r="J785" s="157" t="str">
        <f>GI!$H$41</f>
        <v xml:space="preserve">Yonatan Mulu Araya </v>
      </c>
      <c r="K785" s="235"/>
      <c r="L785" s="235"/>
      <c r="M785" s="168"/>
      <c r="N785" s="338" t="str">
        <f>IF(M785&gt;100,"SKURRR~!!", IF(I785&gt;GI!$M$2," ", IF($L$742="-", " ", IF(ISBLANK(M785),"FALSE",""))))</f>
        <v xml:space="preserve"> </v>
      </c>
      <c r="O785" s="339"/>
      <c r="P785"/>
      <c r="Q785"/>
      <c r="R785" s="131">
        <f t="shared" si="184"/>
        <v>0</v>
      </c>
      <c r="S785" s="125">
        <f t="shared" si="185"/>
        <v>0</v>
      </c>
      <c r="T785" s="126">
        <f t="shared" si="183"/>
        <v>0</v>
      </c>
      <c r="U785"/>
      <c r="V785"/>
      <c r="W785"/>
      <c r="X785" s="172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 s="174"/>
      <c r="AM785" s="174"/>
      <c r="AN785" s="174"/>
      <c r="AO785" s="174"/>
      <c r="AP785" s="174"/>
      <c r="AQ785" s="174"/>
      <c r="AR785" s="174"/>
      <c r="AS785" s="174"/>
      <c r="AT785" s="174"/>
      <c r="AU785" s="174"/>
      <c r="AV785" s="174"/>
      <c r="AW785" s="174"/>
      <c r="AX785" s="174"/>
      <c r="AY785" s="174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</row>
    <row r="786" spans="1:152" s="13" customFormat="1" ht="38.25" customHeight="1">
      <c r="A786" s="154">
        <v>41</v>
      </c>
      <c r="B786" s="155" t="str">
        <f>GI!$H$42</f>
        <v xml:space="preserve">Yordanos Weldeslassie Kidane </v>
      </c>
      <c r="C786" s="235"/>
      <c r="D786" s="235"/>
      <c r="E786" s="168"/>
      <c r="F786" s="338" t="str">
        <f>IF(E786&gt;100,"SKURRR~!!", IF(A786&gt;GI!$M$2," ", IF($D$742="-", " ", IF(ISBLANK(E786),"FALSE",""))))</f>
        <v xml:space="preserve"> </v>
      </c>
      <c r="G786" s="339"/>
      <c r="H786"/>
      <c r="I786" s="154">
        <v>41</v>
      </c>
      <c r="J786" s="155" t="str">
        <f>GI!$H$42</f>
        <v xml:space="preserve">Yordanos Weldeslassie Kidane </v>
      </c>
      <c r="K786" s="235"/>
      <c r="L786" s="235"/>
      <c r="M786" s="168"/>
      <c r="N786" s="338" t="str">
        <f>IF(M786&gt;100,"SKURRR~!!", IF(I786&gt;GI!$M$2," ", IF($L$742="-", " ", IF(ISBLANK(M786),"FALSE",""))))</f>
        <v xml:space="preserve"> </v>
      </c>
      <c r="O786" s="339"/>
      <c r="P786"/>
      <c r="Q786"/>
      <c r="R786" s="131">
        <f t="shared" si="184"/>
        <v>0</v>
      </c>
      <c r="S786" s="125">
        <f t="shared" si="185"/>
        <v>0</v>
      </c>
      <c r="T786" s="126">
        <f t="shared" si="183"/>
        <v>0</v>
      </c>
      <c r="U786"/>
      <c r="V786"/>
      <c r="W786"/>
      <c r="X786" s="172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 s="174"/>
      <c r="AM786" s="174"/>
      <c r="AN786" s="174"/>
      <c r="AO786" s="174"/>
      <c r="AP786" s="174"/>
      <c r="AQ786" s="174"/>
      <c r="AR786" s="174"/>
      <c r="AS786" s="174"/>
      <c r="AT786" s="174"/>
      <c r="AU786" s="174"/>
      <c r="AV786" s="174"/>
      <c r="AW786" s="174"/>
      <c r="AX786" s="174"/>
      <c r="AY786" s="174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</row>
    <row r="787" spans="1:152" s="13" customFormat="1" ht="38.25" customHeight="1">
      <c r="A787" s="156">
        <v>42</v>
      </c>
      <c r="B787" s="157" t="str">
        <f>GI!$H$43</f>
        <v xml:space="preserve">Yosef Mesfin Hailemicheal </v>
      </c>
      <c r="C787" s="235"/>
      <c r="D787" s="235"/>
      <c r="E787" s="168"/>
      <c r="F787" s="338" t="str">
        <f>IF(E787&gt;100,"SKURRR~!!", IF(A787&gt;GI!$M$2," ", IF($D$742="-", " ", IF(ISBLANK(E787),"FALSE",""))))</f>
        <v xml:space="preserve"> </v>
      </c>
      <c r="G787" s="339"/>
      <c r="H787"/>
      <c r="I787" s="156">
        <v>42</v>
      </c>
      <c r="J787" s="157" t="str">
        <f>GI!$H$43</f>
        <v xml:space="preserve">Yosef Mesfin Hailemicheal </v>
      </c>
      <c r="K787" s="235"/>
      <c r="L787" s="235"/>
      <c r="M787" s="168"/>
      <c r="N787" s="338" t="str">
        <f>IF(M787&gt;100,"SKURRR~!!", IF(I787&gt;GI!$M$2," ", IF($L$742="-", " ", IF(ISBLANK(M787),"FALSE",""))))</f>
        <v xml:space="preserve"> </v>
      </c>
      <c r="O787" s="339"/>
      <c r="P787"/>
      <c r="Q787"/>
      <c r="R787" s="131">
        <f t="shared" si="184"/>
        <v>0</v>
      </c>
      <c r="S787" s="125">
        <f t="shared" si="185"/>
        <v>0</v>
      </c>
      <c r="T787" s="126">
        <f t="shared" si="183"/>
        <v>0</v>
      </c>
      <c r="U787"/>
      <c r="V787"/>
      <c r="W787"/>
      <c r="X787" s="172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 s="174"/>
      <c r="AM787" s="174"/>
      <c r="AN787" s="174"/>
      <c r="AO787" s="174"/>
      <c r="AP787" s="174"/>
      <c r="AQ787" s="174"/>
      <c r="AR787" s="174"/>
      <c r="AS787" s="174"/>
      <c r="AT787" s="174"/>
      <c r="AU787" s="174"/>
      <c r="AV787" s="174"/>
      <c r="AW787" s="174"/>
      <c r="AX787" s="174"/>
      <c r="AY787" s="174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</row>
    <row r="788" spans="1:152" s="13" customFormat="1" ht="38.25" customHeight="1">
      <c r="A788" s="154">
        <v>43</v>
      </c>
      <c r="B788" s="155" t="str">
        <f>GI!$H$44</f>
        <v xml:space="preserve">Yudana Dawit Tsegay </v>
      </c>
      <c r="C788" s="235"/>
      <c r="D788" s="235"/>
      <c r="E788" s="169"/>
      <c r="F788" s="338" t="str">
        <f>IF(E788&gt;100,"SKURRR~!!", IF(A788&gt;GI!$M$2," ", IF($D$742="-", " ", IF(ISBLANK(E788),"FALSE",""))))</f>
        <v xml:space="preserve"> </v>
      </c>
      <c r="G788" s="339"/>
      <c r="H788"/>
      <c r="I788" s="154">
        <v>43</v>
      </c>
      <c r="J788" s="155" t="str">
        <f>GI!$H$44</f>
        <v xml:space="preserve">Yudana Dawit Tsegay </v>
      </c>
      <c r="K788" s="235"/>
      <c r="L788" s="235"/>
      <c r="M788" s="169"/>
      <c r="N788" s="338" t="str">
        <f>IF(M788&gt;100,"SKURRR~!!", IF(I788&gt;GI!$M$2," ", IF($L$742="-", " ", IF(ISBLANK(M788),"FALSE",""))))</f>
        <v xml:space="preserve"> </v>
      </c>
      <c r="O788" s="339"/>
      <c r="P788"/>
      <c r="Q788"/>
      <c r="R788" s="131">
        <f t="shared" si="184"/>
        <v>0</v>
      </c>
      <c r="S788" s="125">
        <f t="shared" si="185"/>
        <v>0</v>
      </c>
      <c r="T788" s="126">
        <f t="shared" si="183"/>
        <v>0</v>
      </c>
      <c r="U788"/>
      <c r="V788"/>
      <c r="W788"/>
      <c r="X788" s="172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 s="174"/>
      <c r="AM788" s="174"/>
      <c r="AN788" s="174"/>
      <c r="AO788" s="174"/>
      <c r="AP788" s="174"/>
      <c r="AQ788" s="174"/>
      <c r="AR788" s="174"/>
      <c r="AS788" s="174"/>
      <c r="AT788" s="174"/>
      <c r="AU788" s="174"/>
      <c r="AV788" s="174"/>
      <c r="AW788" s="174"/>
      <c r="AX788" s="174"/>
      <c r="AY788" s="174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</row>
    <row r="789" spans="1:152" s="13" customFormat="1" ht="38.25" customHeight="1">
      <c r="A789" s="156">
        <v>44</v>
      </c>
      <c r="B789" s="157">
        <f>GI!$H$45</f>
        <v>0</v>
      </c>
      <c r="C789" s="235"/>
      <c r="D789" s="235"/>
      <c r="E789" s="170"/>
      <c r="F789" s="338" t="str">
        <f>IF(E789&gt;100,"SKURRR~!!", IF(A789&gt;GI!$M$2," ", IF($D$742="-", " ", IF(ISBLANK(E789),"FALSE",""))))</f>
        <v xml:space="preserve"> </v>
      </c>
      <c r="G789" s="339"/>
      <c r="H789"/>
      <c r="I789" s="156">
        <v>44</v>
      </c>
      <c r="J789" s="157">
        <f>GI!$H$45</f>
        <v>0</v>
      </c>
      <c r="K789" s="235"/>
      <c r="L789" s="235"/>
      <c r="M789" s="170"/>
      <c r="N789" s="338" t="str">
        <f>IF(M789&gt;100,"SKURRR~!!", IF(I789&gt;GI!$M$2," ", IF($L$742="-", " ", IF(ISBLANK(M789),"FALSE",""))))</f>
        <v xml:space="preserve"> </v>
      </c>
      <c r="O789" s="339"/>
      <c r="P789"/>
      <c r="Q789"/>
      <c r="R789" s="131">
        <f t="shared" si="184"/>
        <v>0</v>
      </c>
      <c r="S789" s="125">
        <f t="shared" si="185"/>
        <v>0</v>
      </c>
      <c r="T789" s="126">
        <f t="shared" si="183"/>
        <v>0</v>
      </c>
      <c r="U789"/>
      <c r="V789"/>
      <c r="W789"/>
      <c r="X789" s="172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 s="174"/>
      <c r="AM789" s="174"/>
      <c r="AN789" s="174"/>
      <c r="AO789" s="174"/>
      <c r="AP789" s="174"/>
      <c r="AQ789" s="174"/>
      <c r="AR789" s="174"/>
      <c r="AS789" s="174"/>
      <c r="AT789" s="174"/>
      <c r="AU789" s="174"/>
      <c r="AV789" s="174"/>
      <c r="AW789" s="174"/>
      <c r="AX789" s="174"/>
      <c r="AY789" s="174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</row>
    <row r="790" spans="1:152" s="13" customFormat="1" ht="38.25" customHeight="1">
      <c r="A790" s="154">
        <v>45</v>
      </c>
      <c r="B790" s="155">
        <f>GI!$H$46</f>
        <v>0</v>
      </c>
      <c r="C790" s="235"/>
      <c r="D790" s="235"/>
      <c r="E790" s="170"/>
      <c r="F790" s="338" t="str">
        <f>IF(E790&gt;100,"SKURRR~!!", IF(A790&gt;GI!$M$2," ", IF($D$742="-", " ", IF(ISBLANK(E790),"FALSE",""))))</f>
        <v xml:space="preserve"> </v>
      </c>
      <c r="G790" s="339"/>
      <c r="H790"/>
      <c r="I790" s="154">
        <v>45</v>
      </c>
      <c r="J790" s="155">
        <f>GI!$H$46</f>
        <v>0</v>
      </c>
      <c r="K790" s="235"/>
      <c r="L790" s="235"/>
      <c r="M790" s="170"/>
      <c r="N790" s="338" t="str">
        <f>IF(M790&gt;100,"SKURRR~!!", IF(I790&gt;GI!$M$2," ", IF($L$742="-", " ", IF(ISBLANK(M790),"FALSE",""))))</f>
        <v xml:space="preserve"> </v>
      </c>
      <c r="O790" s="339"/>
      <c r="P790"/>
      <c r="Q790"/>
      <c r="R790" s="131">
        <f t="shared" si="184"/>
        <v>0</v>
      </c>
      <c r="S790" s="125">
        <f t="shared" si="185"/>
        <v>0</v>
      </c>
      <c r="T790" s="126">
        <f t="shared" si="183"/>
        <v>0</v>
      </c>
      <c r="U790"/>
      <c r="V790"/>
      <c r="W790"/>
      <c r="X790" s="172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 s="174"/>
      <c r="AM790" s="174"/>
      <c r="AN790" s="174"/>
      <c r="AO790" s="174"/>
      <c r="AP790" s="174"/>
      <c r="AQ790" s="174"/>
      <c r="AR790" s="174"/>
      <c r="AS790" s="174"/>
      <c r="AT790" s="174"/>
      <c r="AU790" s="174"/>
      <c r="AV790" s="174"/>
      <c r="AW790" s="174"/>
      <c r="AX790" s="174"/>
      <c r="AY790" s="174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</row>
    <row r="791" spans="1:152" s="11" customFormat="1" ht="38.25" customHeight="1">
      <c r="A791" s="156">
        <v>46</v>
      </c>
      <c r="B791" s="157">
        <f>GI!$H$47</f>
        <v>0</v>
      </c>
      <c r="C791" s="235"/>
      <c r="D791" s="235"/>
      <c r="E791" s="168"/>
      <c r="F791" s="338" t="str">
        <f>IF(E791&gt;100,"SKURRR~!!", IF(A791&gt;GI!$M$2," ", IF($D$742="-", " ", IF(ISBLANK(E791),"FALSE",""))))</f>
        <v xml:space="preserve"> </v>
      </c>
      <c r="G791" s="339"/>
      <c r="H791"/>
      <c r="I791" s="156">
        <v>46</v>
      </c>
      <c r="J791" s="157">
        <f>GI!$H$47</f>
        <v>0</v>
      </c>
      <c r="K791" s="235"/>
      <c r="L791" s="235"/>
      <c r="M791" s="168"/>
      <c r="N791" s="338" t="str">
        <f>IF(M791&gt;100,"SKURRR~!!", IF(I791&gt;GI!$M$2," ", IF($L$742="-", " ", IF(ISBLANK(M791),"FALSE",""))))</f>
        <v xml:space="preserve"> </v>
      </c>
      <c r="O791" s="339"/>
      <c r="P791"/>
      <c r="Q791"/>
      <c r="R791" s="131">
        <f t="shared" si="184"/>
        <v>0</v>
      </c>
      <c r="S791" s="125">
        <f t="shared" si="185"/>
        <v>0</v>
      </c>
      <c r="T791" s="126">
        <f t="shared" si="183"/>
        <v>0</v>
      </c>
      <c r="U791"/>
      <c r="V791"/>
      <c r="W791"/>
      <c r="X791" s="172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 s="174"/>
      <c r="AM791" s="174"/>
      <c r="AN791" s="174"/>
      <c r="AO791" s="174"/>
      <c r="AP791" s="174"/>
      <c r="AQ791" s="174"/>
      <c r="AR791" s="174"/>
      <c r="AS791" s="174"/>
      <c r="AT791" s="174"/>
      <c r="AU791" s="174"/>
      <c r="AV791" s="174"/>
      <c r="AW791" s="174"/>
      <c r="AX791" s="174"/>
      <c r="AY791" s="174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</row>
    <row r="792" spans="1:152" s="11" customFormat="1" ht="38.25" customHeight="1">
      <c r="A792" s="154">
        <v>47</v>
      </c>
      <c r="B792" s="155">
        <f>GI!$H$48</f>
        <v>0</v>
      </c>
      <c r="C792" s="235"/>
      <c r="D792" s="235"/>
      <c r="E792" s="168"/>
      <c r="F792" s="338" t="str">
        <f>IF(E792&gt;100,"SKURRR~!!", IF(A792&gt;GI!$M$2," ", IF($D$742="-", " ", IF(ISBLANK(E792),"FALSE",""))))</f>
        <v xml:space="preserve"> </v>
      </c>
      <c r="G792" s="339"/>
      <c r="H792"/>
      <c r="I792" s="154">
        <v>47</v>
      </c>
      <c r="J792" s="155">
        <f>GI!$H$48</f>
        <v>0</v>
      </c>
      <c r="K792" s="235"/>
      <c r="L792" s="235"/>
      <c r="M792" s="168"/>
      <c r="N792" s="338" t="str">
        <f>IF(M792&gt;100,"SKURRR~!!", IF(I792&gt;GI!$M$2," ", IF($L$742="-", " ", IF(ISBLANK(M792),"FALSE",""))))</f>
        <v xml:space="preserve"> </v>
      </c>
      <c r="O792" s="339"/>
      <c r="P792"/>
      <c r="Q792"/>
      <c r="R792" s="131">
        <f t="shared" si="184"/>
        <v>0</v>
      </c>
      <c r="S792" s="125">
        <f t="shared" si="185"/>
        <v>0</v>
      </c>
      <c r="T792" s="126">
        <f t="shared" si="183"/>
        <v>0</v>
      </c>
      <c r="U792"/>
      <c r="V792"/>
      <c r="W792"/>
      <c r="X792" s="17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 s="174"/>
      <c r="AM792" s="174"/>
      <c r="AN792" s="174"/>
      <c r="AO792" s="174"/>
      <c r="AP792" s="174"/>
      <c r="AQ792" s="174"/>
      <c r="AR792" s="174"/>
      <c r="AS792" s="174"/>
      <c r="AT792" s="174"/>
      <c r="AU792" s="174"/>
      <c r="AV792" s="174"/>
      <c r="AW792" s="174"/>
      <c r="AX792" s="174"/>
      <c r="AY792" s="174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</row>
    <row r="793" spans="1:152" ht="38.25" customHeight="1">
      <c r="A793" s="156">
        <v>48</v>
      </c>
      <c r="B793" s="157">
        <f>GI!$H$49</f>
        <v>0</v>
      </c>
      <c r="C793" s="235"/>
      <c r="D793" s="235"/>
      <c r="E793" s="168"/>
      <c r="F793" s="338" t="str">
        <f>IF(E793&gt;100,"SKURRR~!!", IF(A793&gt;GI!$M$2," ", IF($D$742="-", " ", IF(ISBLANK(E793),"FALSE",""))))</f>
        <v xml:space="preserve"> </v>
      </c>
      <c r="G793" s="339"/>
      <c r="I793" s="156">
        <v>48</v>
      </c>
      <c r="J793" s="157">
        <f>GI!$H$49</f>
        <v>0</v>
      </c>
      <c r="K793" s="235"/>
      <c r="L793" s="235"/>
      <c r="M793" s="168"/>
      <c r="N793" s="338" t="str">
        <f>IF(M793&gt;100,"SKURRR~!!", IF(I793&gt;GI!$M$2," ", IF($L$742="-", " ", IF(ISBLANK(M793),"FALSE",""))))</f>
        <v xml:space="preserve"> </v>
      </c>
      <c r="O793" s="339"/>
      <c r="R793" s="131">
        <f t="shared" si="184"/>
        <v>0</v>
      </c>
      <c r="S793" s="125">
        <f t="shared" si="185"/>
        <v>0</v>
      </c>
      <c r="T793" s="126">
        <f t="shared" si="183"/>
        <v>0</v>
      </c>
    </row>
    <row r="794" spans="1:152" s="11" customFormat="1" ht="38.25" customHeight="1">
      <c r="A794" s="154">
        <v>49</v>
      </c>
      <c r="B794" s="155">
        <f>GI!$H$50</f>
        <v>0</v>
      </c>
      <c r="C794" s="235"/>
      <c r="D794" s="235"/>
      <c r="E794" s="168"/>
      <c r="F794" s="338" t="str">
        <f>IF(E794&gt;100,"SKURRR~!!", IF(A794&gt;GI!$M$2," ", IF($D$742="-", " ", IF(ISBLANK(E794),"FALSE",""))))</f>
        <v xml:space="preserve"> </v>
      </c>
      <c r="G794" s="339"/>
      <c r="H794"/>
      <c r="I794" s="154">
        <v>49</v>
      </c>
      <c r="J794" s="155">
        <f>GI!$H$50</f>
        <v>0</v>
      </c>
      <c r="K794" s="235"/>
      <c r="L794" s="235"/>
      <c r="M794" s="168"/>
      <c r="N794" s="338" t="str">
        <f>IF(M794&gt;100,"SKURRR~!!", IF(I794&gt;GI!$M$2," ", IF($L$742="-", " ", IF(ISBLANK(M794),"FALSE",""))))</f>
        <v xml:space="preserve"> </v>
      </c>
      <c r="O794" s="339"/>
      <c r="P794"/>
      <c r="Q794"/>
      <c r="R794" s="131">
        <f t="shared" si="184"/>
        <v>0</v>
      </c>
      <c r="S794" s="125">
        <f t="shared" si="185"/>
        <v>0</v>
      </c>
      <c r="T794" s="126">
        <f t="shared" si="183"/>
        <v>0</v>
      </c>
      <c r="U794"/>
      <c r="V794"/>
      <c r="W794"/>
      <c r="X794" s="172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 s="174"/>
      <c r="AM794" s="174"/>
      <c r="AN794" s="174"/>
      <c r="AO794" s="174"/>
      <c r="AP794" s="174"/>
      <c r="AQ794" s="174"/>
      <c r="AR794" s="174"/>
      <c r="AS794" s="174"/>
      <c r="AT794" s="174"/>
      <c r="AU794" s="174"/>
      <c r="AV794" s="174"/>
      <c r="AW794" s="174"/>
      <c r="AX794" s="174"/>
      <c r="AY794" s="17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</row>
    <row r="795" spans="1:152" s="11" customFormat="1" ht="38.25" customHeight="1">
      <c r="A795" s="156">
        <v>50</v>
      </c>
      <c r="B795" s="157">
        <f>GI!$H$51</f>
        <v>0</v>
      </c>
      <c r="C795" s="235"/>
      <c r="D795" s="235"/>
      <c r="E795" s="168"/>
      <c r="F795" s="338" t="str">
        <f>IF(E795&gt;100,"SKURRR~!!", IF(A795&gt;GI!$M$2," ", IF($D$742="-", " ", IF(ISBLANK(E795),"FALSE",""))))</f>
        <v xml:space="preserve"> </v>
      </c>
      <c r="G795" s="339"/>
      <c r="H795"/>
      <c r="I795" s="156">
        <v>50</v>
      </c>
      <c r="J795" s="157">
        <f>GI!$H$51</f>
        <v>0</v>
      </c>
      <c r="K795" s="235"/>
      <c r="L795" s="235"/>
      <c r="M795" s="168"/>
      <c r="N795" s="338" t="str">
        <f>IF(M795&gt;100,"SKURRR~!!", IF(I795&gt;GI!$M$2," ", IF($L$742="-", " ", IF(ISBLANK(M795),"FALSE",""))))</f>
        <v xml:space="preserve"> </v>
      </c>
      <c r="O795" s="339"/>
      <c r="P795"/>
      <c r="Q795"/>
      <c r="R795" s="131">
        <f t="shared" si="184"/>
        <v>0</v>
      </c>
      <c r="S795" s="125">
        <f t="shared" si="185"/>
        <v>0</v>
      </c>
      <c r="T795" s="126">
        <f t="shared" si="183"/>
        <v>0</v>
      </c>
      <c r="U795"/>
      <c r="V795"/>
      <c r="W795"/>
      <c r="X795" s="172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 s="174"/>
      <c r="AM795" s="174"/>
      <c r="AN795" s="174"/>
      <c r="AO795" s="174"/>
      <c r="AP795" s="174"/>
      <c r="AQ795" s="174"/>
      <c r="AR795" s="174"/>
      <c r="AS795" s="174"/>
      <c r="AT795" s="174"/>
      <c r="AU795" s="174"/>
      <c r="AV795" s="174"/>
      <c r="AW795" s="174"/>
      <c r="AX795" s="174"/>
      <c r="AY795" s="174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</row>
    <row r="796" spans="1:152" s="11" customFormat="1" ht="38.25" customHeight="1">
      <c r="A796" s="156">
        <v>51</v>
      </c>
      <c r="B796" s="157">
        <f>GI!$H$52</f>
        <v>0</v>
      </c>
      <c r="C796" s="235"/>
      <c r="D796" s="235"/>
      <c r="E796" s="168"/>
      <c r="F796" s="338" t="str">
        <f>IF(E796&gt;100,"SKURRR~!!", IF(A796&gt;GI!$M$2," ", IF($D$742="-", " ", IF(ISBLANK(E796),"FALSE",""))))</f>
        <v xml:space="preserve"> </v>
      </c>
      <c r="G796" s="339"/>
      <c r="H796"/>
      <c r="I796" s="156">
        <v>51</v>
      </c>
      <c r="J796" s="157">
        <f>GI!$H$52</f>
        <v>0</v>
      </c>
      <c r="K796" s="235"/>
      <c r="L796" s="235"/>
      <c r="M796" s="168"/>
      <c r="N796" s="338" t="str">
        <f>IF(M796&gt;100,"SKURRR~!!", IF(I796&gt;GI!$M$2," ", IF($L$742="-", " ", IF(ISBLANK(M796),"FALSE",""))))</f>
        <v xml:space="preserve"> </v>
      </c>
      <c r="O796" s="339"/>
      <c r="P796"/>
      <c r="Q796"/>
      <c r="R796" s="131">
        <f t="shared" si="184"/>
        <v>0</v>
      </c>
      <c r="S796" s="125">
        <f t="shared" si="185"/>
        <v>0</v>
      </c>
      <c r="T796" s="126">
        <f t="shared" si="183"/>
        <v>0</v>
      </c>
      <c r="U796"/>
      <c r="V796"/>
      <c r="W796"/>
      <c r="X796" s="172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 s="174"/>
      <c r="AM796" s="174"/>
      <c r="AN796" s="174"/>
      <c r="AO796" s="174"/>
      <c r="AP796" s="174"/>
      <c r="AQ796" s="174"/>
      <c r="AR796" s="174"/>
      <c r="AS796" s="174"/>
      <c r="AT796" s="174"/>
      <c r="AU796" s="174"/>
      <c r="AV796" s="174"/>
      <c r="AW796" s="174"/>
      <c r="AX796" s="174"/>
      <c r="AY796" s="174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</row>
    <row r="797" spans="1:152" s="11" customFormat="1" ht="38.25" customHeight="1">
      <c r="A797" s="156">
        <v>52</v>
      </c>
      <c r="B797" s="157">
        <f>GI!$H$53</f>
        <v>0</v>
      </c>
      <c r="C797" s="235"/>
      <c r="D797" s="235"/>
      <c r="E797" s="168"/>
      <c r="F797" s="338" t="str">
        <f>IF(E797&gt;100,"SKURRR~!!", IF(A797&gt;GI!$M$2," ", IF($D$742="-", " ", IF(ISBLANK(E797),"FALSE",""))))</f>
        <v xml:space="preserve"> </v>
      </c>
      <c r="G797" s="339"/>
      <c r="H797"/>
      <c r="I797" s="156">
        <v>52</v>
      </c>
      <c r="J797" s="157">
        <f>GI!$H$53</f>
        <v>0</v>
      </c>
      <c r="K797" s="235"/>
      <c r="L797" s="235"/>
      <c r="M797" s="168"/>
      <c r="N797" s="338" t="str">
        <f>IF(M797&gt;100,"SKURRR~!!", IF(I797&gt;GI!$M$2," ", IF($L$742="-", " ", IF(ISBLANK(M797),"FALSE",""))))</f>
        <v xml:space="preserve"> </v>
      </c>
      <c r="O797" s="339"/>
      <c r="P797"/>
      <c r="Q797"/>
      <c r="R797" s="131">
        <f t="shared" si="184"/>
        <v>0</v>
      </c>
      <c r="S797" s="125">
        <f t="shared" si="185"/>
        <v>0</v>
      </c>
      <c r="T797" s="126">
        <f t="shared" si="183"/>
        <v>0</v>
      </c>
      <c r="U797"/>
      <c r="V797"/>
      <c r="W797"/>
      <c r="X797" s="172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 s="174"/>
      <c r="AM797" s="174"/>
      <c r="AN797" s="174"/>
      <c r="AO797" s="174"/>
      <c r="AP797" s="174"/>
      <c r="AQ797" s="174"/>
      <c r="AR797" s="174"/>
      <c r="AS797" s="174"/>
      <c r="AT797" s="174"/>
      <c r="AU797" s="174"/>
      <c r="AV797" s="174"/>
      <c r="AW797" s="174"/>
      <c r="AX797" s="174"/>
      <c r="AY797" s="174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</row>
    <row r="798" spans="1:152" s="11" customFormat="1" ht="38.25" customHeight="1">
      <c r="A798" s="156">
        <v>53</v>
      </c>
      <c r="B798" s="157">
        <f>GI!$H$54</f>
        <v>0</v>
      </c>
      <c r="C798" s="235"/>
      <c r="D798" s="235"/>
      <c r="E798" s="168"/>
      <c r="F798" s="338" t="str">
        <f>IF(E798&gt;100,"SKURRR~!!", IF(A798&gt;GI!$M$2," ", IF($D$742="-", " ", IF(ISBLANK(E798),"FALSE",""))))</f>
        <v xml:space="preserve"> </v>
      </c>
      <c r="G798" s="339"/>
      <c r="H798"/>
      <c r="I798" s="156">
        <v>53</v>
      </c>
      <c r="J798" s="157">
        <f>GI!$H$54</f>
        <v>0</v>
      </c>
      <c r="K798" s="235"/>
      <c r="L798" s="235"/>
      <c r="M798" s="168"/>
      <c r="N798" s="338" t="str">
        <f>IF(M798&gt;100,"SKURRR~!!", IF(I798&gt;GI!$M$2," ", IF($L$742="-", " ", IF(ISBLANK(M798),"FALSE",""))))</f>
        <v xml:space="preserve"> </v>
      </c>
      <c r="O798" s="339"/>
      <c r="P798"/>
      <c r="Q798"/>
      <c r="R798" s="131">
        <f t="shared" si="184"/>
        <v>0</v>
      </c>
      <c r="S798" s="125">
        <f t="shared" si="185"/>
        <v>0</v>
      </c>
      <c r="T798" s="126">
        <f t="shared" si="183"/>
        <v>0</v>
      </c>
      <c r="U798"/>
      <c r="V798"/>
      <c r="W798"/>
      <c r="X798" s="172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 s="174"/>
      <c r="AM798" s="174"/>
      <c r="AN798" s="174"/>
      <c r="AO798" s="174"/>
      <c r="AP798" s="174"/>
      <c r="AQ798" s="174"/>
      <c r="AR798" s="174"/>
      <c r="AS798" s="174"/>
      <c r="AT798" s="174"/>
      <c r="AU798" s="174"/>
      <c r="AV798" s="174"/>
      <c r="AW798" s="174"/>
      <c r="AX798" s="174"/>
      <c r="AY798" s="174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</row>
    <row r="799" spans="1:152" s="11" customFormat="1" ht="38.25" customHeight="1">
      <c r="A799" s="156">
        <v>54</v>
      </c>
      <c r="B799" s="157">
        <f>GI!$H$55</f>
        <v>0</v>
      </c>
      <c r="C799" s="235"/>
      <c r="D799" s="235"/>
      <c r="E799" s="168"/>
      <c r="F799" s="338" t="str">
        <f>IF(E799&gt;100,"SKURRR~!!", IF(A799&gt;GI!$M$2," ", IF($D$742="-", " ", IF(ISBLANK(E799),"FALSE",""))))</f>
        <v xml:space="preserve"> </v>
      </c>
      <c r="G799" s="339"/>
      <c r="H799"/>
      <c r="I799" s="156">
        <v>54</v>
      </c>
      <c r="J799" s="157">
        <f>GI!$H$55</f>
        <v>0</v>
      </c>
      <c r="K799" s="235"/>
      <c r="L799" s="235"/>
      <c r="M799" s="168"/>
      <c r="N799" s="338" t="str">
        <f>IF(M799&gt;100,"SKURRR~!!", IF(I799&gt;GI!$M$2," ", IF($L$742="-", " ", IF(ISBLANK(M799),"FALSE",""))))</f>
        <v xml:space="preserve"> </v>
      </c>
      <c r="O799" s="339"/>
      <c r="P799"/>
      <c r="Q799"/>
      <c r="R799" s="131">
        <f t="shared" si="184"/>
        <v>0</v>
      </c>
      <c r="S799" s="125">
        <f t="shared" si="185"/>
        <v>0</v>
      </c>
      <c r="T799" s="126">
        <f t="shared" si="183"/>
        <v>0</v>
      </c>
      <c r="U799"/>
      <c r="V799"/>
      <c r="W799"/>
      <c r="X799" s="172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 s="174"/>
      <c r="AM799" s="174"/>
      <c r="AN799" s="174"/>
      <c r="AO799" s="174"/>
      <c r="AP799" s="174"/>
      <c r="AQ799" s="174"/>
      <c r="AR799" s="174"/>
      <c r="AS799" s="174"/>
      <c r="AT799" s="174"/>
      <c r="AU799" s="174"/>
      <c r="AV799" s="174"/>
      <c r="AW799" s="174"/>
      <c r="AX799" s="174"/>
      <c r="AY799" s="174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</row>
    <row r="800" spans="1:152" s="11" customFormat="1" ht="38.25" customHeight="1">
      <c r="A800" s="156">
        <v>55</v>
      </c>
      <c r="B800" s="157">
        <f>GI!$H$56</f>
        <v>0</v>
      </c>
      <c r="C800" s="235"/>
      <c r="D800" s="235"/>
      <c r="E800" s="168"/>
      <c r="F800" s="338" t="str">
        <f>IF(E800&gt;100,"SKURRR~!!", IF(A800&gt;GI!$M$2," ", IF($D$742="-", " ", IF(ISBLANK(E800),"FALSE",""))))</f>
        <v xml:space="preserve"> </v>
      </c>
      <c r="G800" s="339"/>
      <c r="H800"/>
      <c r="I800" s="156">
        <v>55</v>
      </c>
      <c r="J800" s="157">
        <f>GI!$H$56</f>
        <v>0</v>
      </c>
      <c r="K800" s="235"/>
      <c r="L800" s="235"/>
      <c r="M800" s="168"/>
      <c r="N800" s="338" t="str">
        <f>IF(M800&gt;100,"SKURRR~!!", IF(I800&gt;GI!$M$2," ", IF($L$742="-", " ", IF(ISBLANK(M800),"FALSE",""))))</f>
        <v xml:space="preserve"> </v>
      </c>
      <c r="O800" s="339"/>
      <c r="P800"/>
      <c r="Q800"/>
      <c r="R800" s="131">
        <f t="shared" si="184"/>
        <v>0</v>
      </c>
      <c r="S800" s="125">
        <f t="shared" si="185"/>
        <v>0</v>
      </c>
      <c r="T800" s="126">
        <f t="shared" si="183"/>
        <v>0</v>
      </c>
      <c r="U800"/>
      <c r="V800"/>
      <c r="W800"/>
      <c r="X800" s="172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 s="174"/>
      <c r="AM800" s="174"/>
      <c r="AN800" s="174"/>
      <c r="AO800" s="174"/>
      <c r="AP800" s="174"/>
      <c r="AQ800" s="174"/>
      <c r="AR800" s="174"/>
      <c r="AS800" s="174"/>
      <c r="AT800" s="174"/>
      <c r="AU800" s="174"/>
      <c r="AV800" s="174"/>
      <c r="AW800" s="174"/>
      <c r="AX800" s="174"/>
      <c r="AY800" s="174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</row>
    <row r="801" spans="1:152" s="11" customFormat="1" ht="45.75" customHeight="1">
      <c r="A801" s="343" t="s">
        <v>137</v>
      </c>
      <c r="B801" s="343"/>
      <c r="C801" s="343"/>
      <c r="D801" s="347">
        <f>GI!$C$18</f>
        <v>0</v>
      </c>
      <c r="E801" s="347"/>
      <c r="F801"/>
      <c r="G801"/>
      <c r="H801"/>
      <c r="I801" s="343" t="s">
        <v>137</v>
      </c>
      <c r="J801" s="343"/>
      <c r="K801" s="343"/>
      <c r="L801" s="347">
        <f>GI!$C$18</f>
        <v>0</v>
      </c>
      <c r="M801" s="347"/>
      <c r="N801"/>
      <c r="O801"/>
      <c r="P801"/>
      <c r="Q801"/>
      <c r="R801" s="130"/>
      <c r="S801"/>
      <c r="T801"/>
      <c r="U801"/>
      <c r="V801"/>
      <c r="W801"/>
      <c r="X801" s="172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 s="174"/>
      <c r="AM801" s="174"/>
      <c r="AN801" s="174"/>
      <c r="AO801" s="174"/>
      <c r="AP801" s="174"/>
      <c r="AQ801" s="174"/>
      <c r="AR801" s="174"/>
      <c r="AS801" s="174"/>
      <c r="AT801" s="174"/>
      <c r="AU801" s="174"/>
      <c r="AV801" s="174"/>
      <c r="AW801" s="174"/>
      <c r="AX801" s="174"/>
      <c r="AY801" s="174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</row>
    <row r="802" spans="1:152" s="11" customFormat="1" ht="38.25" customHeight="1">
      <c r="A802" s="343" t="str">
        <f>GI!$D$23 &amp;":"</f>
        <v>Academic Director's Name:</v>
      </c>
      <c r="B802" s="343"/>
      <c r="C802" s="343"/>
      <c r="D802" s="344" t="str">
        <f>GI!$D$25</f>
        <v>Mr. Brhane Yohanes</v>
      </c>
      <c r="E802" s="344"/>
      <c r="F802"/>
      <c r="G802"/>
      <c r="H802"/>
      <c r="I802" s="343" t="str">
        <f>GI!$D$23 &amp;":"</f>
        <v>Academic Director's Name:</v>
      </c>
      <c r="J802" s="343"/>
      <c r="K802" s="343"/>
      <c r="L802" s="344" t="str">
        <f>GI!$D$25</f>
        <v>Mr. Brhane Yohanes</v>
      </c>
      <c r="M802" s="344"/>
      <c r="N802"/>
      <c r="O802"/>
      <c r="P802"/>
      <c r="Q802"/>
      <c r="R802" s="130"/>
      <c r="S802"/>
      <c r="T802"/>
      <c r="U802"/>
      <c r="V802"/>
      <c r="W802"/>
      <c r="X802" s="17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 s="174"/>
      <c r="AM802" s="174"/>
      <c r="AN802" s="174"/>
      <c r="AO802" s="174"/>
      <c r="AP802" s="174"/>
      <c r="AQ802" s="174"/>
      <c r="AR802" s="174"/>
      <c r="AS802" s="174"/>
      <c r="AT802" s="174"/>
      <c r="AU802" s="174"/>
      <c r="AV802" s="174"/>
      <c r="AW802" s="174"/>
      <c r="AX802" s="174"/>
      <c r="AY802" s="174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</row>
    <row r="803" spans="1:152" s="11" customFormat="1" ht="38.25" customHeight="1">
      <c r="A803" s="130"/>
      <c r="B803" s="130"/>
      <c r="C803" s="130"/>
      <c r="D803" s="130"/>
      <c r="E803" s="130"/>
      <c r="F803"/>
      <c r="G803"/>
      <c r="H803"/>
      <c r="I803" s="130"/>
      <c r="J803" s="130"/>
      <c r="K803" s="130"/>
      <c r="L803" s="130"/>
      <c r="M803" s="130"/>
      <c r="N803"/>
      <c r="O803"/>
      <c r="P803"/>
      <c r="Q803"/>
      <c r="R803" s="130"/>
      <c r="S803"/>
      <c r="T803"/>
      <c r="U803"/>
      <c r="V803"/>
      <c r="W803"/>
      <c r="X803" s="172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 s="174"/>
      <c r="AM803" s="174"/>
      <c r="AN803" s="174"/>
      <c r="AO803" s="174"/>
      <c r="AP803" s="174"/>
      <c r="AQ803" s="174"/>
      <c r="AR803" s="174"/>
      <c r="AS803" s="174"/>
      <c r="AT803" s="174"/>
      <c r="AU803" s="174"/>
      <c r="AV803" s="174"/>
      <c r="AW803" s="174"/>
      <c r="AX803" s="174"/>
      <c r="AY803" s="174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</row>
    <row r="804" spans="1:152" s="11" customFormat="1" ht="38.25" customHeight="1">
      <c r="A804" s="348" t="str">
        <f>GI!$D$1</f>
        <v>SHEBA ACADEMY</v>
      </c>
      <c r="B804" s="349"/>
      <c r="C804" s="349"/>
      <c r="D804" s="349"/>
      <c r="E804" s="350"/>
      <c r="F804"/>
      <c r="G804"/>
      <c r="H804"/>
      <c r="I804" s="348" t="str">
        <f>GI!$D$1</f>
        <v>SHEBA ACADEMY</v>
      </c>
      <c r="J804" s="349"/>
      <c r="K804" s="349"/>
      <c r="L804" s="349"/>
      <c r="M804" s="350"/>
      <c r="N804"/>
      <c r="O804"/>
      <c r="P804"/>
      <c r="Q804"/>
      <c r="R804" s="130"/>
      <c r="S804"/>
      <c r="T804"/>
      <c r="U804"/>
      <c r="V804"/>
      <c r="W804"/>
      <c r="X804" s="172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 s="174"/>
      <c r="AM804" s="174"/>
      <c r="AN804" s="174"/>
      <c r="AO804" s="174"/>
      <c r="AP804" s="174"/>
      <c r="AQ804" s="174"/>
      <c r="AR804" s="174"/>
      <c r="AS804" s="174"/>
      <c r="AT804" s="174"/>
      <c r="AU804" s="174"/>
      <c r="AV804" s="174"/>
      <c r="AW804" s="174"/>
      <c r="AX804" s="174"/>
      <c r="AY804" s="17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</row>
    <row r="805" spans="1:152" s="11" customFormat="1" ht="38.25" customHeight="1">
      <c r="A805" s="351"/>
      <c r="B805" s="352"/>
      <c r="C805" s="352"/>
      <c r="D805" s="352"/>
      <c r="E805" s="353"/>
      <c r="F805"/>
      <c r="G805"/>
      <c r="H805"/>
      <c r="I805" s="351"/>
      <c r="J805" s="352"/>
      <c r="K805" s="352"/>
      <c r="L805" s="352"/>
      <c r="M805" s="353"/>
      <c r="N805"/>
      <c r="O805"/>
      <c r="P805"/>
      <c r="Q805"/>
      <c r="R805" s="130"/>
      <c r="S805"/>
      <c r="T805"/>
      <c r="U805"/>
      <c r="V805"/>
      <c r="W805"/>
      <c r="X805" s="172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 s="174"/>
      <c r="AM805" s="174"/>
      <c r="AN805" s="174"/>
      <c r="AO805" s="174"/>
      <c r="AP805" s="174"/>
      <c r="AQ805" s="174"/>
      <c r="AR805" s="174"/>
      <c r="AS805" s="174"/>
      <c r="AT805" s="174"/>
      <c r="AU805" s="174"/>
      <c r="AV805" s="174"/>
      <c r="AW805" s="174"/>
      <c r="AX805" s="174"/>
      <c r="AY805" s="174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</row>
    <row r="806" spans="1:152" s="11" customFormat="1" ht="38.25" customHeight="1">
      <c r="A806" s="354" t="str">
        <f>$A$3</f>
        <v>3rd Cycle &amp; General Secondary School</v>
      </c>
      <c r="B806" s="355"/>
      <c r="C806" s="355"/>
      <c r="D806" s="355"/>
      <c r="E806" s="356"/>
      <c r="F806"/>
      <c r="G806"/>
      <c r="H806"/>
      <c r="I806" s="354" t="str">
        <f>$A$3</f>
        <v>3rd Cycle &amp; General Secondary School</v>
      </c>
      <c r="J806" s="355"/>
      <c r="K806" s="355"/>
      <c r="L806" s="355"/>
      <c r="M806" s="356"/>
      <c r="N806"/>
      <c r="O806"/>
      <c r="P806"/>
      <c r="Q806"/>
      <c r="R806" s="130"/>
      <c r="S806"/>
      <c r="T806"/>
      <c r="U806"/>
      <c r="V806"/>
      <c r="W806"/>
      <c r="X806" s="172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 s="174"/>
      <c r="AM806" s="174"/>
      <c r="AN806" s="174"/>
      <c r="AO806" s="174"/>
      <c r="AP806" s="174"/>
      <c r="AQ806" s="174"/>
      <c r="AR806" s="174"/>
      <c r="AS806" s="174"/>
      <c r="AT806" s="174"/>
      <c r="AU806" s="174"/>
      <c r="AV806" s="174"/>
      <c r="AW806" s="174"/>
      <c r="AX806" s="174"/>
      <c r="AY806" s="174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</row>
    <row r="807" spans="1:152" s="12" customFormat="1" ht="38.25" customHeight="1">
      <c r="A807" s="357" t="str">
        <f>$A$4</f>
        <v>Mark Transfer Sheet</v>
      </c>
      <c r="B807" s="358"/>
      <c r="C807" s="358"/>
      <c r="D807" s="358"/>
      <c r="E807" s="359"/>
      <c r="F807"/>
      <c r="G807"/>
      <c r="H807"/>
      <c r="I807" s="357" t="str">
        <f>$A$4</f>
        <v>Mark Transfer Sheet</v>
      </c>
      <c r="J807" s="358"/>
      <c r="K807" s="358"/>
      <c r="L807" s="358"/>
      <c r="M807" s="359"/>
      <c r="N807"/>
      <c r="O807"/>
      <c r="P807"/>
      <c r="Q807"/>
      <c r="R807" s="130"/>
      <c r="S807"/>
      <c r="T807"/>
      <c r="U807"/>
      <c r="V807"/>
      <c r="W807"/>
      <c r="X807" s="172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 s="174"/>
      <c r="AM807" s="174"/>
      <c r="AN807" s="174"/>
      <c r="AO807" s="174"/>
      <c r="AP807" s="174"/>
      <c r="AQ807" s="174"/>
      <c r="AR807" s="174"/>
      <c r="AS807" s="174"/>
      <c r="AT807" s="174"/>
      <c r="AU807" s="174"/>
      <c r="AV807" s="174"/>
      <c r="AW807" s="174"/>
      <c r="AX807" s="174"/>
      <c r="AY807" s="174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</row>
    <row r="808" spans="1:152" s="12" customFormat="1" ht="38.25" customHeight="1">
      <c r="A808" s="360">
        <v>13</v>
      </c>
      <c r="B808" s="147"/>
      <c r="C808" s="148" t="s">
        <v>71</v>
      </c>
      <c r="D808" s="362" t="str">
        <f>GI!$A$3&amp;" "&amp;GI!$C$3</f>
        <v>11 D</v>
      </c>
      <c r="E808" s="363"/>
      <c r="F808" s="340" t="s">
        <v>114</v>
      </c>
      <c r="G808" s="341" t="s">
        <v>115</v>
      </c>
      <c r="H808"/>
      <c r="I808" s="360">
        <v>13</v>
      </c>
      <c r="J808" s="147"/>
      <c r="K808" s="148" t="s">
        <v>71</v>
      </c>
      <c r="L808" s="362" t="str">
        <f>GI!$A$3&amp;" "&amp;GI!$C$3</f>
        <v>11 D</v>
      </c>
      <c r="M808" s="363"/>
      <c r="N808" s="340" t="s">
        <v>114</v>
      </c>
      <c r="O808" s="341" t="s">
        <v>115</v>
      </c>
      <c r="P808"/>
      <c r="Q808"/>
      <c r="R808" s="130"/>
      <c r="S808"/>
      <c r="T808"/>
      <c r="U808"/>
      <c r="V808"/>
      <c r="W808"/>
      <c r="X808" s="172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 s="174"/>
      <c r="AM808" s="174"/>
      <c r="AN808" s="174"/>
      <c r="AO808" s="174"/>
      <c r="AP808" s="174"/>
      <c r="AQ808" s="174"/>
      <c r="AR808" s="174"/>
      <c r="AS808" s="174"/>
      <c r="AT808" s="174"/>
      <c r="AU808" s="174"/>
      <c r="AV808" s="174"/>
      <c r="AW808" s="174"/>
      <c r="AX808" s="174"/>
      <c r="AY808" s="174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</row>
    <row r="809" spans="1:152" s="12" customFormat="1" ht="38.25" customHeight="1">
      <c r="A809" s="361"/>
      <c r="B809" s="147"/>
      <c r="C809" s="149" t="s">
        <v>113</v>
      </c>
      <c r="D809" s="364" t="str">
        <f>UPPER(GI!$B$19)</f>
        <v>-</v>
      </c>
      <c r="E809" s="365"/>
      <c r="F809" s="340"/>
      <c r="G809" s="341"/>
      <c r="H809"/>
      <c r="I809" s="361"/>
      <c r="J809" s="147"/>
      <c r="K809" s="149" t="s">
        <v>113</v>
      </c>
      <c r="L809" s="364" t="str">
        <f>UPPER(GI!$B$19)</f>
        <v>-</v>
      </c>
      <c r="M809" s="365"/>
      <c r="N809" s="340"/>
      <c r="O809" s="341"/>
      <c r="P809"/>
      <c r="Q809"/>
      <c r="R809" s="130"/>
      <c r="S809"/>
      <c r="T809"/>
      <c r="U809"/>
      <c r="V809"/>
      <c r="W809"/>
      <c r="X809" s="172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 s="174"/>
      <c r="AM809" s="174"/>
      <c r="AN809" s="174"/>
      <c r="AO809" s="174"/>
      <c r="AP809" s="174"/>
      <c r="AQ809" s="174"/>
      <c r="AR809" s="174"/>
      <c r="AS809" s="174"/>
      <c r="AT809" s="174"/>
      <c r="AU809" s="174"/>
      <c r="AV809" s="174"/>
      <c r="AW809" s="174"/>
      <c r="AX809" s="174"/>
      <c r="AY809" s="174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</row>
    <row r="810" spans="1:152" s="12" customFormat="1" ht="38.25" customHeight="1">
      <c r="A810" s="130"/>
      <c r="B810" s="150" t="str">
        <f>GI!$A$34&amp; ":"</f>
        <v>Academic Year:</v>
      </c>
      <c r="C810" s="151" t="str">
        <f>GI!$C$34</f>
        <v>2025/26 G.C</v>
      </c>
      <c r="D810" s="366" t="s">
        <v>178</v>
      </c>
      <c r="E810" s="367"/>
      <c r="F810" s="340"/>
      <c r="G810" s="341"/>
      <c r="H810"/>
      <c r="I810" s="130"/>
      <c r="J810" s="150" t="str">
        <f>GI!$A$34&amp; ":"</f>
        <v>Academic Year:</v>
      </c>
      <c r="K810" s="151" t="str">
        <f>GI!$C$34</f>
        <v>2025/26 G.C</v>
      </c>
      <c r="L810" s="366" t="s">
        <v>179</v>
      </c>
      <c r="M810" s="367"/>
      <c r="N810" s="340"/>
      <c r="O810" s="341"/>
      <c r="P810"/>
      <c r="Q810"/>
      <c r="R810" s="130"/>
      <c r="S810"/>
      <c r="T810"/>
      <c r="U810"/>
      <c r="V810"/>
      <c r="W810"/>
      <c r="X810" s="172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 s="174"/>
      <c r="AM810" s="174"/>
      <c r="AN810" s="174"/>
      <c r="AO810" s="174"/>
      <c r="AP810" s="174"/>
      <c r="AQ810" s="174"/>
      <c r="AR810" s="174"/>
      <c r="AS810" s="174"/>
      <c r="AT810" s="174"/>
      <c r="AU810" s="174"/>
      <c r="AV810" s="174"/>
      <c r="AW810" s="174"/>
      <c r="AX810" s="174"/>
      <c r="AY810" s="174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</row>
    <row r="811" spans="1:152" s="12" customFormat="1" ht="38.25" customHeight="1">
      <c r="A811" s="368" t="s">
        <v>69</v>
      </c>
      <c r="B811" s="368" t="str">
        <f>GI!$H$1</f>
        <v>Students' Names</v>
      </c>
      <c r="C811" s="370" t="s">
        <v>70</v>
      </c>
      <c r="D811" s="371"/>
      <c r="E811" s="372"/>
      <c r="F811"/>
      <c r="G811"/>
      <c r="H811"/>
      <c r="I811" s="368" t="s">
        <v>69</v>
      </c>
      <c r="J811" s="368" t="str">
        <f>GI!$H$1</f>
        <v>Students' Names</v>
      </c>
      <c r="K811" s="370" t="s">
        <v>70</v>
      </c>
      <c r="L811" s="371"/>
      <c r="M811" s="372"/>
      <c r="N811"/>
      <c r="O811"/>
      <c r="P811"/>
      <c r="Q811"/>
      <c r="R811" s="130"/>
      <c r="S811"/>
      <c r="T811"/>
      <c r="U811"/>
      <c r="V811"/>
      <c r="W811"/>
      <c r="X811" s="172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 s="174"/>
      <c r="AM811" s="174"/>
      <c r="AN811" s="174"/>
      <c r="AO811" s="174"/>
      <c r="AP811" s="174"/>
      <c r="AQ811" s="174"/>
      <c r="AR811" s="174"/>
      <c r="AS811" s="174"/>
      <c r="AT811" s="174"/>
      <c r="AU811" s="174"/>
      <c r="AV811" s="174"/>
      <c r="AW811" s="174"/>
      <c r="AX811" s="174"/>
      <c r="AY811" s="174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</row>
    <row r="812" spans="1:152" s="12" customFormat="1" ht="38.25" customHeight="1">
      <c r="A812" s="369"/>
      <c r="B812" s="369"/>
      <c r="C812" s="152">
        <v>0.4</v>
      </c>
      <c r="D812" s="152">
        <v>0.6</v>
      </c>
      <c r="E812" s="153">
        <f>SUM(C812:D812)</f>
        <v>1</v>
      </c>
      <c r="F812"/>
      <c r="G812"/>
      <c r="H812"/>
      <c r="I812" s="369"/>
      <c r="J812" s="369"/>
      <c r="K812" s="152">
        <v>0.4</v>
      </c>
      <c r="L812" s="152">
        <v>0.6</v>
      </c>
      <c r="M812" s="153">
        <f>SUM(K812:L812)</f>
        <v>1</v>
      </c>
      <c r="N812"/>
      <c r="O812"/>
      <c r="P812"/>
      <c r="Q812"/>
      <c r="R812" s="122" t="str">
        <f>$D$7</f>
        <v>1st SEMESTER</v>
      </c>
      <c r="S812" s="123" t="str">
        <f>$L$7</f>
        <v>2nd SEMESTER</v>
      </c>
      <c r="T812" s="124" t="s">
        <v>117</v>
      </c>
      <c r="U812"/>
      <c r="V812"/>
      <c r="W812"/>
      <c r="X812" s="17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 s="174"/>
      <c r="AM812" s="174"/>
      <c r="AN812" s="174"/>
      <c r="AO812" s="174"/>
      <c r="AP812" s="174"/>
      <c r="AQ812" s="174"/>
      <c r="AR812" s="174"/>
      <c r="AS812" s="174"/>
      <c r="AT812" s="174"/>
      <c r="AU812" s="174"/>
      <c r="AV812" s="174"/>
      <c r="AW812" s="174"/>
      <c r="AX812" s="174"/>
      <c r="AY812" s="174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</row>
    <row r="813" spans="1:152" s="12" customFormat="1" ht="38.25" customHeight="1">
      <c r="A813" s="154">
        <v>1</v>
      </c>
      <c r="B813" s="155" t="str">
        <f>GI!$H$2</f>
        <v xml:space="preserve">Amanuel Hagos Tesfay </v>
      </c>
      <c r="C813" s="235"/>
      <c r="D813" s="235"/>
      <c r="E813" s="168"/>
      <c r="F813" s="338" t="str">
        <f>IF(E813&gt;100,"SKURRR~!!", IF(A813&gt;GI!$M$2," ", IF($D$809="-", " ", IF(ISBLANK(E813),"FALSE",""))))</f>
        <v xml:space="preserve"> </v>
      </c>
      <c r="G813" s="339"/>
      <c r="H813"/>
      <c r="I813" s="154">
        <v>1</v>
      </c>
      <c r="J813" s="155" t="str">
        <f>GI!$H$2</f>
        <v xml:space="preserve">Amanuel Hagos Tesfay </v>
      </c>
      <c r="K813" s="235"/>
      <c r="L813" s="235"/>
      <c r="M813" s="168"/>
      <c r="N813" s="338" t="str">
        <f>IF(M813&gt;100,"SKURRR~!!", IF(I813&gt;GI!$M$2," ", IF($L$809="-", " ", IF(ISBLANK(M813),"FALSE",""))))</f>
        <v xml:space="preserve"> </v>
      </c>
      <c r="O813" s="339"/>
      <c r="P813"/>
      <c r="Q813"/>
      <c r="R813" s="131">
        <f t="shared" ref="R813:R844" si="186">E813</f>
        <v>0</v>
      </c>
      <c r="S813" s="125">
        <f t="shared" ref="S813:S844" si="187">M813</f>
        <v>0</v>
      </c>
      <c r="T813" s="126">
        <f>AVERAGE(R813:S813)</f>
        <v>0</v>
      </c>
      <c r="U813"/>
      <c r="V813"/>
      <c r="W813"/>
      <c r="X813" s="172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 s="174"/>
      <c r="AM813" s="174"/>
      <c r="AN813" s="174"/>
      <c r="AO813" s="174"/>
      <c r="AP813" s="174"/>
      <c r="AQ813" s="174"/>
      <c r="AR813" s="174"/>
      <c r="AS813" s="174"/>
      <c r="AT813" s="174"/>
      <c r="AU813" s="174"/>
      <c r="AV813" s="174"/>
      <c r="AW813" s="174"/>
      <c r="AX813" s="174"/>
      <c r="AY813" s="174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</row>
    <row r="814" spans="1:152" s="12" customFormat="1" ht="38.25" customHeight="1">
      <c r="A814" s="156">
        <v>2</v>
      </c>
      <c r="B814" s="157" t="str">
        <f>GI!$H$3</f>
        <v xml:space="preserve">Beamlak Sultan Weldegebriel </v>
      </c>
      <c r="C814" s="235"/>
      <c r="D814" s="235"/>
      <c r="E814" s="168"/>
      <c r="F814" s="338" t="str">
        <f>IF(E814&gt;100,"SKURRR~!!", IF(A814&gt;GI!$M$2," ", IF($D$809="-", " ", IF(ISBLANK(E814),"FALSE",""))))</f>
        <v xml:space="preserve"> </v>
      </c>
      <c r="G814" s="339"/>
      <c r="H814"/>
      <c r="I814" s="156">
        <v>2</v>
      </c>
      <c r="J814" s="157" t="str">
        <f>GI!$H$3</f>
        <v xml:space="preserve">Beamlak Sultan Weldegebriel </v>
      </c>
      <c r="K814" s="235"/>
      <c r="L814" s="235"/>
      <c r="M814" s="168"/>
      <c r="N814" s="338" t="str">
        <f>IF(M814&gt;100,"SKURRR~!!", IF(I814&gt;GI!$M$2," ", IF($L$809="-", " ", IF(ISBLANK(M814),"FALSE",""))))</f>
        <v xml:space="preserve"> </v>
      </c>
      <c r="O814" s="339"/>
      <c r="P814"/>
      <c r="Q814"/>
      <c r="R814" s="131">
        <f t="shared" si="186"/>
        <v>0</v>
      </c>
      <c r="S814" s="125">
        <f t="shared" si="187"/>
        <v>0</v>
      </c>
      <c r="T814" s="126">
        <f t="shared" ref="T814:T862" si="188">AVERAGE(R814:S814)</f>
        <v>0</v>
      </c>
      <c r="U814"/>
      <c r="V814"/>
      <c r="W814"/>
      <c r="X814" s="172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 s="174"/>
      <c r="AM814" s="174"/>
      <c r="AN814" s="174"/>
      <c r="AO814" s="174"/>
      <c r="AP814" s="174"/>
      <c r="AQ814" s="174"/>
      <c r="AR814" s="174"/>
      <c r="AS814" s="174"/>
      <c r="AT814" s="174"/>
      <c r="AU814" s="174"/>
      <c r="AV814" s="174"/>
      <c r="AW814" s="174"/>
      <c r="AX814" s="174"/>
      <c r="AY814" s="17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</row>
    <row r="815" spans="1:152" s="12" customFormat="1" ht="38.25" customHeight="1">
      <c r="A815" s="154">
        <v>3</v>
      </c>
      <c r="B815" s="155" t="str">
        <f>GI!$H$4</f>
        <v xml:space="preserve">Betelihim Kalayu Mamo </v>
      </c>
      <c r="C815" s="235"/>
      <c r="D815" s="235"/>
      <c r="E815" s="168"/>
      <c r="F815" s="338" t="str">
        <f>IF(E815&gt;100,"SKURRR~!!", IF(A815&gt;GI!$M$2," ", IF($D$809="-", " ", IF(ISBLANK(E815),"FALSE",""))))</f>
        <v xml:space="preserve"> </v>
      </c>
      <c r="G815" s="339"/>
      <c r="H815"/>
      <c r="I815" s="154">
        <v>3</v>
      </c>
      <c r="J815" s="155" t="str">
        <f>GI!$H$4</f>
        <v xml:space="preserve">Betelihim Kalayu Mamo </v>
      </c>
      <c r="K815" s="235"/>
      <c r="L815" s="235"/>
      <c r="M815" s="168"/>
      <c r="N815" s="338" t="str">
        <f>IF(M815&gt;100,"SKURRR~!!", IF(I815&gt;GI!$M$2," ", IF($L$809="-", " ", IF(ISBLANK(M815),"FALSE",""))))</f>
        <v xml:space="preserve"> </v>
      </c>
      <c r="O815" s="339"/>
      <c r="P815"/>
      <c r="Q815"/>
      <c r="R815" s="131">
        <f t="shared" si="186"/>
        <v>0</v>
      </c>
      <c r="S815" s="125">
        <f t="shared" si="187"/>
        <v>0</v>
      </c>
      <c r="T815" s="126">
        <f t="shared" si="188"/>
        <v>0</v>
      </c>
      <c r="U815"/>
      <c r="V815"/>
      <c r="W815"/>
      <c r="X815" s="172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 s="174"/>
      <c r="AM815" s="174"/>
      <c r="AN815" s="174"/>
      <c r="AO815" s="174"/>
      <c r="AP815" s="174"/>
      <c r="AQ815" s="174"/>
      <c r="AR815" s="174"/>
      <c r="AS815" s="174"/>
      <c r="AT815" s="174"/>
      <c r="AU815" s="174"/>
      <c r="AV815" s="174"/>
      <c r="AW815" s="174"/>
      <c r="AX815" s="174"/>
      <c r="AY815" s="174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</row>
    <row r="816" spans="1:152" s="12" customFormat="1" ht="38.25" customHeight="1">
      <c r="A816" s="156">
        <v>4</v>
      </c>
      <c r="B816" s="157" t="str">
        <f>GI!$H$5</f>
        <v xml:space="preserve">Bethelhem Teklay Weldegerima </v>
      </c>
      <c r="C816" s="235"/>
      <c r="D816" s="235"/>
      <c r="E816" s="168"/>
      <c r="F816" s="338" t="str">
        <f>IF(E816&gt;100,"SKURRR~!!", IF(A816&gt;GI!$M$2," ", IF($D$809="-", " ", IF(ISBLANK(E816),"FALSE",""))))</f>
        <v xml:space="preserve"> </v>
      </c>
      <c r="G816" s="339"/>
      <c r="H816"/>
      <c r="I816" s="156">
        <v>4</v>
      </c>
      <c r="J816" s="157" t="str">
        <f>GI!$H$5</f>
        <v xml:space="preserve">Bethelhem Teklay Weldegerima </v>
      </c>
      <c r="K816" s="235"/>
      <c r="L816" s="235"/>
      <c r="M816" s="168"/>
      <c r="N816" s="338" t="str">
        <f>IF(M816&gt;100,"SKURRR~!!", IF(I816&gt;GI!$M$2," ", IF($L$809="-", " ", IF(ISBLANK(M816),"FALSE",""))))</f>
        <v xml:space="preserve"> </v>
      </c>
      <c r="O816" s="339"/>
      <c r="P816"/>
      <c r="Q816"/>
      <c r="R816" s="131">
        <f t="shared" si="186"/>
        <v>0</v>
      </c>
      <c r="S816" s="125">
        <f t="shared" si="187"/>
        <v>0</v>
      </c>
      <c r="T816" s="126">
        <f t="shared" si="188"/>
        <v>0</v>
      </c>
      <c r="U816"/>
      <c r="V816"/>
      <c r="W816"/>
      <c r="X816" s="172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 s="174"/>
      <c r="AM816" s="174"/>
      <c r="AN816" s="174"/>
      <c r="AO816" s="174"/>
      <c r="AP816" s="174"/>
      <c r="AQ816" s="174"/>
      <c r="AR816" s="174"/>
      <c r="AS816" s="174"/>
      <c r="AT816" s="174"/>
      <c r="AU816" s="174"/>
      <c r="AV816" s="174"/>
      <c r="AW816" s="174"/>
      <c r="AX816" s="174"/>
      <c r="AY816" s="174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</row>
    <row r="817" spans="1:152" s="12" customFormat="1" ht="38.25" customHeight="1">
      <c r="A817" s="154">
        <v>5</v>
      </c>
      <c r="B817" s="155" t="str">
        <f>GI!$H$6</f>
        <v xml:space="preserve">Bilen Mesfin Taye </v>
      </c>
      <c r="C817" s="235"/>
      <c r="D817" s="235"/>
      <c r="E817" s="168"/>
      <c r="F817" s="338" t="str">
        <f>IF(E817&gt;100,"SKURRR~!!", IF(A817&gt;GI!$M$2," ", IF($D$809="-", " ", IF(ISBLANK(E817),"FALSE",""))))</f>
        <v xml:space="preserve"> </v>
      </c>
      <c r="G817" s="339"/>
      <c r="H817"/>
      <c r="I817" s="154">
        <v>5</v>
      </c>
      <c r="J817" s="155" t="str">
        <f>GI!$H$6</f>
        <v xml:space="preserve">Bilen Mesfin Taye </v>
      </c>
      <c r="K817" s="235"/>
      <c r="L817" s="235"/>
      <c r="M817" s="168"/>
      <c r="N817" s="338" t="str">
        <f>IF(M817&gt;100,"SKURRR~!!", IF(I817&gt;GI!$M$2," ", IF($L$809="-", " ", IF(ISBLANK(M817),"FALSE",""))))</f>
        <v xml:space="preserve"> </v>
      </c>
      <c r="O817" s="339"/>
      <c r="P817"/>
      <c r="Q817"/>
      <c r="R817" s="131">
        <f t="shared" si="186"/>
        <v>0</v>
      </c>
      <c r="S817" s="125">
        <f t="shared" si="187"/>
        <v>0</v>
      </c>
      <c r="T817" s="126">
        <f t="shared" si="188"/>
        <v>0</v>
      </c>
      <c r="U817"/>
      <c r="V817"/>
      <c r="W817"/>
      <c r="X817" s="172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 s="174"/>
      <c r="AM817" s="174"/>
      <c r="AN817" s="174"/>
      <c r="AO817" s="174"/>
      <c r="AP817" s="174"/>
      <c r="AQ817" s="174"/>
      <c r="AR817" s="174"/>
      <c r="AS817" s="174"/>
      <c r="AT817" s="174"/>
      <c r="AU817" s="174"/>
      <c r="AV817" s="174"/>
      <c r="AW817" s="174"/>
      <c r="AX817" s="174"/>
      <c r="AY817" s="174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</row>
    <row r="818" spans="1:152" s="12" customFormat="1" ht="38.25" customHeight="1">
      <c r="A818" s="156">
        <v>6</v>
      </c>
      <c r="B818" s="157" t="str">
        <f>GI!$H$7</f>
        <v xml:space="preserve">Biruk Mulat Kiros </v>
      </c>
      <c r="C818" s="235"/>
      <c r="D818" s="235"/>
      <c r="E818" s="168"/>
      <c r="F818" s="338" t="str">
        <f>IF(E818&gt;100,"SKURRR~!!", IF(A818&gt;GI!$M$2," ", IF($D$809="-", " ", IF(ISBLANK(E818),"FALSE",""))))</f>
        <v xml:space="preserve"> </v>
      </c>
      <c r="G818" s="339"/>
      <c r="H818"/>
      <c r="I818" s="156">
        <v>6</v>
      </c>
      <c r="J818" s="157" t="str">
        <f>GI!$H$7</f>
        <v xml:space="preserve">Biruk Mulat Kiros </v>
      </c>
      <c r="K818" s="235"/>
      <c r="L818" s="235"/>
      <c r="M818" s="168"/>
      <c r="N818" s="338" t="str">
        <f>IF(M818&gt;100,"SKURRR~!!", IF(I818&gt;GI!$M$2," ", IF($L$809="-", " ", IF(ISBLANK(M818),"FALSE",""))))</f>
        <v xml:space="preserve"> </v>
      </c>
      <c r="O818" s="339"/>
      <c r="P818"/>
      <c r="Q818"/>
      <c r="R818" s="131">
        <f t="shared" si="186"/>
        <v>0</v>
      </c>
      <c r="S818" s="125">
        <f t="shared" si="187"/>
        <v>0</v>
      </c>
      <c r="T818" s="126">
        <f t="shared" si="188"/>
        <v>0</v>
      </c>
      <c r="U818"/>
      <c r="V818"/>
      <c r="W818"/>
      <c r="X818" s="172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 s="174"/>
      <c r="AM818" s="174"/>
      <c r="AN818" s="174"/>
      <c r="AO818" s="174"/>
      <c r="AP818" s="174"/>
      <c r="AQ818" s="174"/>
      <c r="AR818" s="174"/>
      <c r="AS818" s="174"/>
      <c r="AT818" s="174"/>
      <c r="AU818" s="174"/>
      <c r="AV818" s="174"/>
      <c r="AW818" s="174"/>
      <c r="AX818" s="174"/>
      <c r="AY818" s="174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</row>
    <row r="819" spans="1:152" s="12" customFormat="1" ht="38.25" customHeight="1">
      <c r="A819" s="154">
        <v>7</v>
      </c>
      <c r="B819" s="155" t="str">
        <f>GI!$H$8</f>
        <v xml:space="preserve">Bruk Gebreabyezgi Gebreselassie </v>
      </c>
      <c r="C819" s="235"/>
      <c r="D819" s="235"/>
      <c r="E819" s="168"/>
      <c r="F819" s="338" t="str">
        <f>IF(E819&gt;100,"SKURRR~!!", IF(A819&gt;GI!$M$2," ", IF($D$809="-", " ", IF(ISBLANK(E819),"FALSE",""))))</f>
        <v xml:space="preserve"> </v>
      </c>
      <c r="G819" s="339"/>
      <c r="H819"/>
      <c r="I819" s="154">
        <v>7</v>
      </c>
      <c r="J819" s="155" t="str">
        <f>GI!$H$8</f>
        <v xml:space="preserve">Bruk Gebreabyezgi Gebreselassie </v>
      </c>
      <c r="K819" s="235"/>
      <c r="L819" s="235"/>
      <c r="M819" s="168"/>
      <c r="N819" s="338" t="str">
        <f>IF(M819&gt;100,"SKURRR~!!", IF(I819&gt;GI!$M$2," ", IF($L$809="-", " ", IF(ISBLANK(M819),"FALSE",""))))</f>
        <v xml:space="preserve"> </v>
      </c>
      <c r="O819" s="339"/>
      <c r="P819"/>
      <c r="Q819"/>
      <c r="R819" s="131">
        <f t="shared" si="186"/>
        <v>0</v>
      </c>
      <c r="S819" s="125">
        <f t="shared" si="187"/>
        <v>0</v>
      </c>
      <c r="T819" s="126">
        <f t="shared" si="188"/>
        <v>0</v>
      </c>
      <c r="U819"/>
      <c r="V819"/>
      <c r="W819"/>
      <c r="X819" s="172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 s="174"/>
      <c r="AM819" s="174"/>
      <c r="AN819" s="174"/>
      <c r="AO819" s="174"/>
      <c r="AP819" s="174"/>
      <c r="AQ819" s="174"/>
      <c r="AR819" s="174"/>
      <c r="AS819" s="174"/>
      <c r="AT819" s="174"/>
      <c r="AU819" s="174"/>
      <c r="AV819" s="174"/>
      <c r="AW819" s="174"/>
      <c r="AX819" s="174"/>
      <c r="AY819" s="174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</row>
    <row r="820" spans="1:152" s="12" customFormat="1" ht="38.25" customHeight="1">
      <c r="A820" s="156">
        <v>8</v>
      </c>
      <c r="B820" s="157" t="str">
        <f>GI!$H$9</f>
        <v xml:space="preserve">Dagim Hagos Mehari </v>
      </c>
      <c r="C820" s="235"/>
      <c r="D820" s="235"/>
      <c r="E820" s="168"/>
      <c r="F820" s="338" t="str">
        <f>IF(E820&gt;100,"SKURRR~!!", IF(A820&gt;GI!$M$2," ", IF($D$809="-", " ", IF(ISBLANK(E820),"FALSE",""))))</f>
        <v xml:space="preserve"> </v>
      </c>
      <c r="G820" s="339"/>
      <c r="H820"/>
      <c r="I820" s="156">
        <v>8</v>
      </c>
      <c r="J820" s="157" t="str">
        <f>GI!$H$9</f>
        <v xml:space="preserve">Dagim Hagos Mehari </v>
      </c>
      <c r="K820" s="235"/>
      <c r="L820" s="235"/>
      <c r="M820" s="168"/>
      <c r="N820" s="338" t="str">
        <f>IF(M820&gt;100,"SKURRR~!!", IF(I820&gt;GI!$M$2," ", IF($L$809="-", " ", IF(ISBLANK(M820),"FALSE",""))))</f>
        <v xml:space="preserve"> </v>
      </c>
      <c r="O820" s="339"/>
      <c r="P820"/>
      <c r="Q820"/>
      <c r="R820" s="131">
        <f t="shared" si="186"/>
        <v>0</v>
      </c>
      <c r="S820" s="125">
        <f t="shared" si="187"/>
        <v>0</v>
      </c>
      <c r="T820" s="126">
        <f t="shared" si="188"/>
        <v>0</v>
      </c>
      <c r="U820"/>
      <c r="V820"/>
      <c r="W820"/>
      <c r="X820" s="172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 s="174"/>
      <c r="AM820" s="174"/>
      <c r="AN820" s="174"/>
      <c r="AO820" s="174"/>
      <c r="AP820" s="174"/>
      <c r="AQ820" s="174"/>
      <c r="AR820" s="174"/>
      <c r="AS820" s="174"/>
      <c r="AT820" s="174"/>
      <c r="AU820" s="174"/>
      <c r="AV820" s="174"/>
      <c r="AW820" s="174"/>
      <c r="AX820" s="174"/>
      <c r="AY820" s="174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</row>
    <row r="821" spans="1:152" s="12" customFormat="1" ht="38.25" customHeight="1">
      <c r="A821" s="154">
        <v>9</v>
      </c>
      <c r="B821" s="155" t="str">
        <f>GI!$H$10</f>
        <v xml:space="preserve">Danait Alem Haile </v>
      </c>
      <c r="C821" s="235"/>
      <c r="D821" s="235"/>
      <c r="E821" s="168"/>
      <c r="F821" s="338" t="str">
        <f>IF(E821&gt;100,"SKURRR~!!", IF(A821&gt;GI!$M$2," ", IF($D$809="-", " ", IF(ISBLANK(E821),"FALSE",""))))</f>
        <v xml:space="preserve"> </v>
      </c>
      <c r="G821" s="339"/>
      <c r="H821"/>
      <c r="I821" s="154">
        <v>9</v>
      </c>
      <c r="J821" s="155" t="str">
        <f>GI!$H$10</f>
        <v xml:space="preserve">Danait Alem Haile </v>
      </c>
      <c r="K821" s="235"/>
      <c r="L821" s="235"/>
      <c r="M821" s="168"/>
      <c r="N821" s="338" t="str">
        <f>IF(M821&gt;100,"SKURRR~!!", IF(I821&gt;GI!$M$2," ", IF($L$809="-", " ", IF(ISBLANK(M821),"FALSE",""))))</f>
        <v xml:space="preserve"> </v>
      </c>
      <c r="O821" s="339"/>
      <c r="P821"/>
      <c r="Q821"/>
      <c r="R821" s="131">
        <f t="shared" si="186"/>
        <v>0</v>
      </c>
      <c r="S821" s="125">
        <f t="shared" si="187"/>
        <v>0</v>
      </c>
      <c r="T821" s="126">
        <f t="shared" si="188"/>
        <v>0</v>
      </c>
      <c r="U821"/>
      <c r="V821"/>
      <c r="W821"/>
      <c r="X821" s="172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 s="174"/>
      <c r="AM821" s="174"/>
      <c r="AN821" s="174"/>
      <c r="AO821" s="174"/>
      <c r="AP821" s="174"/>
      <c r="AQ821" s="174"/>
      <c r="AR821" s="174"/>
      <c r="AS821" s="174"/>
      <c r="AT821" s="174"/>
      <c r="AU821" s="174"/>
      <c r="AV821" s="174"/>
      <c r="AW821" s="174"/>
      <c r="AX821" s="174"/>
      <c r="AY821" s="174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</row>
    <row r="822" spans="1:152" s="12" customFormat="1" ht="38.25" customHeight="1">
      <c r="A822" s="156">
        <v>10</v>
      </c>
      <c r="B822" s="157" t="str">
        <f>GI!$H$11</f>
        <v xml:space="preserve">Daniel Alem Beyene </v>
      </c>
      <c r="C822" s="235"/>
      <c r="D822" s="235"/>
      <c r="E822" s="168"/>
      <c r="F822" s="338" t="str">
        <f>IF(E822&gt;100,"SKURRR~!!", IF(A822&gt;GI!$M$2," ", IF($D$809="-", " ", IF(ISBLANK(E822),"FALSE",""))))</f>
        <v xml:space="preserve"> </v>
      </c>
      <c r="G822" s="339"/>
      <c r="H822"/>
      <c r="I822" s="156">
        <v>10</v>
      </c>
      <c r="J822" s="157" t="str">
        <f>GI!$H$11</f>
        <v xml:space="preserve">Daniel Alem Beyene </v>
      </c>
      <c r="K822" s="235"/>
      <c r="L822" s="235"/>
      <c r="M822" s="168"/>
      <c r="N822" s="338" t="str">
        <f>IF(M822&gt;100,"SKURRR~!!", IF(I822&gt;GI!$M$2," ", IF($L$809="-", " ", IF(ISBLANK(M822),"FALSE",""))))</f>
        <v xml:space="preserve"> </v>
      </c>
      <c r="O822" s="339"/>
      <c r="P822"/>
      <c r="Q822"/>
      <c r="R822" s="131">
        <f t="shared" si="186"/>
        <v>0</v>
      </c>
      <c r="S822" s="125">
        <f t="shared" si="187"/>
        <v>0</v>
      </c>
      <c r="T822" s="126">
        <f t="shared" si="188"/>
        <v>0</v>
      </c>
      <c r="U822"/>
      <c r="V822"/>
      <c r="W822"/>
      <c r="X822" s="17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 s="174"/>
      <c r="AM822" s="174"/>
      <c r="AN822" s="174"/>
      <c r="AO822" s="174"/>
      <c r="AP822" s="174"/>
      <c r="AQ822" s="174"/>
      <c r="AR822" s="174"/>
      <c r="AS822" s="174"/>
      <c r="AT822" s="174"/>
      <c r="AU822" s="174"/>
      <c r="AV822" s="174"/>
      <c r="AW822" s="174"/>
      <c r="AX822" s="174"/>
      <c r="AY822" s="174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</row>
    <row r="823" spans="1:152" s="12" customFormat="1" ht="38.25" customHeight="1">
      <c r="A823" s="154">
        <v>11</v>
      </c>
      <c r="B823" s="155" t="str">
        <f>GI!$H$12</f>
        <v xml:space="preserve">Dawit Gebegziabher Teklay </v>
      </c>
      <c r="C823" s="235"/>
      <c r="D823" s="235"/>
      <c r="E823" s="168"/>
      <c r="F823" s="338" t="str">
        <f>IF(E823&gt;100,"SKURRR~!!", IF(A823&gt;GI!$M$2," ", IF($D$809="-", " ", IF(ISBLANK(E823),"FALSE",""))))</f>
        <v xml:space="preserve"> </v>
      </c>
      <c r="G823" s="339"/>
      <c r="H823"/>
      <c r="I823" s="154">
        <v>11</v>
      </c>
      <c r="J823" s="155" t="str">
        <f>GI!$H$12</f>
        <v xml:space="preserve">Dawit Gebegziabher Teklay </v>
      </c>
      <c r="K823" s="235"/>
      <c r="L823" s="235"/>
      <c r="M823" s="168"/>
      <c r="N823" s="338" t="str">
        <f>IF(M823&gt;100,"SKURRR~!!", IF(I823&gt;GI!$M$2," ", IF($L$809="-", " ", IF(ISBLANK(M823),"FALSE",""))))</f>
        <v xml:space="preserve"> </v>
      </c>
      <c r="O823" s="339"/>
      <c r="P823"/>
      <c r="Q823"/>
      <c r="R823" s="131">
        <f t="shared" si="186"/>
        <v>0</v>
      </c>
      <c r="S823" s="125">
        <f t="shared" si="187"/>
        <v>0</v>
      </c>
      <c r="T823" s="126">
        <f t="shared" si="188"/>
        <v>0</v>
      </c>
      <c r="U823"/>
      <c r="V823"/>
      <c r="W823"/>
      <c r="X823" s="172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 s="174"/>
      <c r="AM823" s="174"/>
      <c r="AN823" s="174"/>
      <c r="AO823" s="174"/>
      <c r="AP823" s="174"/>
      <c r="AQ823" s="174"/>
      <c r="AR823" s="174"/>
      <c r="AS823" s="174"/>
      <c r="AT823" s="174"/>
      <c r="AU823" s="174"/>
      <c r="AV823" s="174"/>
      <c r="AW823" s="174"/>
      <c r="AX823" s="174"/>
      <c r="AY823" s="174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</row>
    <row r="824" spans="1:152" s="12" customFormat="1" ht="38.25" customHeight="1">
      <c r="A824" s="156">
        <v>12</v>
      </c>
      <c r="B824" s="157" t="str">
        <f>GI!$H$13</f>
        <v xml:space="preserve">Ibrahim Ahmedin Ebrahim </v>
      </c>
      <c r="C824" s="235"/>
      <c r="D824" s="235"/>
      <c r="E824" s="168"/>
      <c r="F824" s="338" t="str">
        <f>IF(E824&gt;100,"SKURRR~!!", IF(A824&gt;GI!$M$2," ", IF($D$809="-", " ", IF(ISBLANK(E824),"FALSE",""))))</f>
        <v xml:space="preserve"> </v>
      </c>
      <c r="G824" s="339"/>
      <c r="H824"/>
      <c r="I824" s="156">
        <v>12</v>
      </c>
      <c r="J824" s="157" t="str">
        <f>GI!$H$13</f>
        <v xml:space="preserve">Ibrahim Ahmedin Ebrahim </v>
      </c>
      <c r="K824" s="235"/>
      <c r="L824" s="235"/>
      <c r="M824" s="168"/>
      <c r="N824" s="338" t="str">
        <f>IF(M824&gt;100,"SKURRR~!!", IF(I824&gt;GI!$M$2," ", IF($L$809="-", " ", IF(ISBLANK(M824),"FALSE",""))))</f>
        <v xml:space="preserve"> </v>
      </c>
      <c r="O824" s="339"/>
      <c r="P824"/>
      <c r="Q824"/>
      <c r="R824" s="131">
        <f t="shared" si="186"/>
        <v>0</v>
      </c>
      <c r="S824" s="125">
        <f t="shared" si="187"/>
        <v>0</v>
      </c>
      <c r="T824" s="126">
        <f t="shared" si="188"/>
        <v>0</v>
      </c>
      <c r="U824"/>
      <c r="V824"/>
      <c r="W824"/>
      <c r="X824" s="172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 s="174"/>
      <c r="AM824" s="174"/>
      <c r="AN824" s="174"/>
      <c r="AO824" s="174"/>
      <c r="AP824" s="174"/>
      <c r="AQ824" s="174"/>
      <c r="AR824" s="174"/>
      <c r="AS824" s="174"/>
      <c r="AT824" s="174"/>
      <c r="AU824" s="174"/>
      <c r="AV824" s="174"/>
      <c r="AW824" s="174"/>
      <c r="AX824" s="174"/>
      <c r="AY824" s="17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</row>
    <row r="825" spans="1:152" s="12" customFormat="1" ht="38.25" customHeight="1">
      <c r="A825" s="154">
        <v>13</v>
      </c>
      <c r="B825" s="155" t="str">
        <f>GI!$H$14</f>
        <v xml:space="preserve">Eldana Tewelde Negash </v>
      </c>
      <c r="C825" s="235"/>
      <c r="D825" s="235"/>
      <c r="E825" s="168"/>
      <c r="F825" s="338" t="str">
        <f>IF(E825&gt;100,"SKURRR~!!", IF(A825&gt;GI!$M$2," ", IF($D$809="-", " ", IF(ISBLANK(E825),"FALSE",""))))</f>
        <v xml:space="preserve"> </v>
      </c>
      <c r="G825" s="339"/>
      <c r="H825"/>
      <c r="I825" s="154">
        <v>13</v>
      </c>
      <c r="J825" s="155" t="str">
        <f>GI!$H$14</f>
        <v xml:space="preserve">Eldana Tewelde Negash </v>
      </c>
      <c r="K825" s="235"/>
      <c r="L825" s="235"/>
      <c r="M825" s="168"/>
      <c r="N825" s="338" t="str">
        <f>IF(M825&gt;100,"SKURRR~!!", IF(I825&gt;GI!$M$2," ", IF($L$809="-", " ", IF(ISBLANK(M825),"FALSE",""))))</f>
        <v xml:space="preserve"> </v>
      </c>
      <c r="O825" s="339"/>
      <c r="P825"/>
      <c r="Q825"/>
      <c r="R825" s="131">
        <f t="shared" si="186"/>
        <v>0</v>
      </c>
      <c r="S825" s="125">
        <f t="shared" si="187"/>
        <v>0</v>
      </c>
      <c r="T825" s="126">
        <f t="shared" si="188"/>
        <v>0</v>
      </c>
      <c r="U825"/>
      <c r="V825"/>
      <c r="W825"/>
      <c r="X825" s="172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 s="174"/>
      <c r="AM825" s="174"/>
      <c r="AN825" s="174"/>
      <c r="AO825" s="174"/>
      <c r="AP825" s="174"/>
      <c r="AQ825" s="174"/>
      <c r="AR825" s="174"/>
      <c r="AS825" s="174"/>
      <c r="AT825" s="174"/>
      <c r="AU825" s="174"/>
      <c r="AV825" s="174"/>
      <c r="AW825" s="174"/>
      <c r="AX825" s="174"/>
      <c r="AY825" s="174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</row>
    <row r="826" spans="1:152" s="12" customFormat="1" ht="38.25" customHeight="1">
      <c r="A826" s="156">
        <v>14</v>
      </c>
      <c r="B826" s="157" t="str">
        <f>GI!$H$15</f>
        <v xml:space="preserve">Elilta Asay Eyasu </v>
      </c>
      <c r="C826" s="235"/>
      <c r="D826" s="235"/>
      <c r="E826" s="168"/>
      <c r="F826" s="338" t="str">
        <f>IF(E826&gt;100,"SKURRR~!!", IF(A826&gt;GI!$M$2," ", IF($D$809="-", " ", IF(ISBLANK(E826),"FALSE",""))))</f>
        <v xml:space="preserve"> </v>
      </c>
      <c r="G826" s="339"/>
      <c r="H826"/>
      <c r="I826" s="156">
        <v>14</v>
      </c>
      <c r="J826" s="157" t="str">
        <f>GI!$H$15</f>
        <v xml:space="preserve">Elilta Asay Eyasu </v>
      </c>
      <c r="K826" s="235"/>
      <c r="L826" s="235"/>
      <c r="M826" s="168"/>
      <c r="N826" s="338" t="str">
        <f>IF(M826&gt;100,"SKURRR~!!", IF(I826&gt;GI!$M$2," ", IF($L$809="-", " ", IF(ISBLANK(M826),"FALSE",""))))</f>
        <v xml:space="preserve"> </v>
      </c>
      <c r="O826" s="339"/>
      <c r="P826"/>
      <c r="Q826"/>
      <c r="R826" s="131">
        <f t="shared" si="186"/>
        <v>0</v>
      </c>
      <c r="S826" s="125">
        <f t="shared" si="187"/>
        <v>0</v>
      </c>
      <c r="T826" s="126">
        <f t="shared" si="188"/>
        <v>0</v>
      </c>
      <c r="U826"/>
      <c r="V826"/>
      <c r="W826"/>
      <c r="X826" s="172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 s="174"/>
      <c r="AM826" s="174"/>
      <c r="AN826" s="174"/>
      <c r="AO826" s="174"/>
      <c r="AP826" s="174"/>
      <c r="AQ826" s="174"/>
      <c r="AR826" s="174"/>
      <c r="AS826" s="174"/>
      <c r="AT826" s="174"/>
      <c r="AU826" s="174"/>
      <c r="AV826" s="174"/>
      <c r="AW826" s="174"/>
      <c r="AX826" s="174"/>
      <c r="AY826" s="174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</row>
    <row r="827" spans="1:152" s="12" customFormat="1" ht="38.25" customHeight="1">
      <c r="A827" s="154">
        <v>15</v>
      </c>
      <c r="B827" s="155" t="str">
        <f>GI!$H$16</f>
        <v xml:space="preserve">Emebet Haftay Gebremichael </v>
      </c>
      <c r="C827" s="235"/>
      <c r="D827" s="235"/>
      <c r="E827" s="168"/>
      <c r="F827" s="338" t="str">
        <f>IF(E827&gt;100,"SKURRR~!!", IF(A827&gt;GI!$M$2," ", IF($D$809="-", " ", IF(ISBLANK(E827),"FALSE",""))))</f>
        <v xml:space="preserve"> </v>
      </c>
      <c r="G827" s="339"/>
      <c r="H827"/>
      <c r="I827" s="154">
        <v>15</v>
      </c>
      <c r="J827" s="155" t="str">
        <f>GI!$H$16</f>
        <v xml:space="preserve">Emebet Haftay Gebremichael </v>
      </c>
      <c r="K827" s="235"/>
      <c r="L827" s="235"/>
      <c r="M827" s="168"/>
      <c r="N827" s="338" t="str">
        <f>IF(M827&gt;100,"SKURRR~!!", IF(I827&gt;GI!$M$2," ", IF($L$809="-", " ", IF(ISBLANK(M827),"FALSE",""))))</f>
        <v xml:space="preserve"> </v>
      </c>
      <c r="O827" s="339"/>
      <c r="P827"/>
      <c r="Q827"/>
      <c r="R827" s="131">
        <f t="shared" si="186"/>
        <v>0</v>
      </c>
      <c r="S827" s="125">
        <f t="shared" si="187"/>
        <v>0</v>
      </c>
      <c r="T827" s="126">
        <f t="shared" si="188"/>
        <v>0</v>
      </c>
      <c r="U827"/>
      <c r="V827"/>
      <c r="W827"/>
      <c r="X827" s="172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 s="174"/>
      <c r="AM827" s="174"/>
      <c r="AN827" s="174"/>
      <c r="AO827" s="174"/>
      <c r="AP827" s="174"/>
      <c r="AQ827" s="174"/>
      <c r="AR827" s="174"/>
      <c r="AS827" s="174"/>
      <c r="AT827" s="174"/>
      <c r="AU827" s="174"/>
      <c r="AV827" s="174"/>
      <c r="AW827" s="174"/>
      <c r="AX827" s="174"/>
      <c r="AY827" s="174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</row>
    <row r="828" spans="1:152" s="12" customFormat="1" ht="38.25" customHeight="1">
      <c r="A828" s="156">
        <v>16</v>
      </c>
      <c r="B828" s="157" t="str">
        <f>GI!$H$17</f>
        <v xml:space="preserve">Ermiyas Gebremeskel Hailu </v>
      </c>
      <c r="C828" s="235"/>
      <c r="D828" s="235"/>
      <c r="E828" s="168"/>
      <c r="F828" s="338" t="str">
        <f>IF(E828&gt;100,"SKURRR~!!", IF(A828&gt;GI!$M$2," ", IF($D$809="-", " ", IF(ISBLANK(E828),"FALSE",""))))</f>
        <v xml:space="preserve"> </v>
      </c>
      <c r="G828" s="339"/>
      <c r="H828"/>
      <c r="I828" s="156">
        <v>16</v>
      </c>
      <c r="J828" s="157" t="str">
        <f>GI!$H$17</f>
        <v xml:space="preserve">Ermiyas Gebremeskel Hailu </v>
      </c>
      <c r="K828" s="235"/>
      <c r="L828" s="235"/>
      <c r="M828" s="168"/>
      <c r="N828" s="338" t="str">
        <f>IF(M828&gt;100,"SKURRR~!!", IF(I828&gt;GI!$M$2," ", IF($L$809="-", " ", IF(ISBLANK(M828),"FALSE",""))))</f>
        <v xml:space="preserve"> </v>
      </c>
      <c r="O828" s="339"/>
      <c r="P828"/>
      <c r="Q828"/>
      <c r="R828" s="131">
        <f t="shared" si="186"/>
        <v>0</v>
      </c>
      <c r="S828" s="125">
        <f t="shared" si="187"/>
        <v>0</v>
      </c>
      <c r="T828" s="126">
        <f t="shared" si="188"/>
        <v>0</v>
      </c>
      <c r="U828"/>
      <c r="V828"/>
      <c r="W828"/>
      <c r="X828" s="172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 s="174"/>
      <c r="AM828" s="174"/>
      <c r="AN828" s="174"/>
      <c r="AO828" s="174"/>
      <c r="AP828" s="174"/>
      <c r="AQ828" s="174"/>
      <c r="AR828" s="174"/>
      <c r="AS828" s="174"/>
      <c r="AT828" s="174"/>
      <c r="AU828" s="174"/>
      <c r="AV828" s="174"/>
      <c r="AW828" s="174"/>
      <c r="AX828" s="174"/>
      <c r="AY828" s="174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</row>
    <row r="829" spans="1:152" s="12" customFormat="1" ht="38.25" customHeight="1">
      <c r="A829" s="154">
        <v>17</v>
      </c>
      <c r="B829" s="155" t="str">
        <f>GI!$H$18</f>
        <v xml:space="preserve">Esrom Amanuel Tsegay </v>
      </c>
      <c r="C829" s="235"/>
      <c r="D829" s="235"/>
      <c r="E829" s="168"/>
      <c r="F829" s="338" t="str">
        <f>IF(E829&gt;100,"SKURRR~!!", IF(A829&gt;GI!$M$2," ", IF($D$809="-", " ", IF(ISBLANK(E829),"FALSE",""))))</f>
        <v xml:space="preserve"> </v>
      </c>
      <c r="G829" s="339"/>
      <c r="H829"/>
      <c r="I829" s="154">
        <v>17</v>
      </c>
      <c r="J829" s="155" t="str">
        <f>GI!$H$18</f>
        <v xml:space="preserve">Esrom Amanuel Tsegay </v>
      </c>
      <c r="K829" s="235"/>
      <c r="L829" s="235"/>
      <c r="M829" s="168"/>
      <c r="N829" s="338" t="str">
        <f>IF(M829&gt;100,"SKURRR~!!", IF(I829&gt;GI!$M$2," ", IF($L$809="-", " ", IF(ISBLANK(M829),"FALSE",""))))</f>
        <v xml:space="preserve"> </v>
      </c>
      <c r="O829" s="339"/>
      <c r="P829"/>
      <c r="Q829"/>
      <c r="R829" s="131">
        <f t="shared" si="186"/>
        <v>0</v>
      </c>
      <c r="S829" s="125">
        <f t="shared" si="187"/>
        <v>0</v>
      </c>
      <c r="T829" s="126">
        <f t="shared" si="188"/>
        <v>0</v>
      </c>
      <c r="U829"/>
      <c r="V829"/>
      <c r="W829"/>
      <c r="X829" s="172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 s="174"/>
      <c r="AM829" s="174"/>
      <c r="AN829" s="174"/>
      <c r="AO829" s="174"/>
      <c r="AP829" s="174"/>
      <c r="AQ829" s="174"/>
      <c r="AR829" s="174"/>
      <c r="AS829" s="174"/>
      <c r="AT829" s="174"/>
      <c r="AU829" s="174"/>
      <c r="AV829" s="174"/>
      <c r="AW829" s="174"/>
      <c r="AX829" s="174"/>
      <c r="AY829" s="174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</row>
    <row r="830" spans="1:152" s="12" customFormat="1" ht="38.25" customHeight="1">
      <c r="A830" s="156">
        <v>18</v>
      </c>
      <c r="B830" s="157" t="str">
        <f>GI!$H$19</f>
        <v xml:space="preserve">Eyorsalem Afera Gebremedhin </v>
      </c>
      <c r="C830" s="235"/>
      <c r="D830" s="235"/>
      <c r="E830" s="168"/>
      <c r="F830" s="338" t="str">
        <f>IF(E830&gt;100,"SKURRR~!!", IF(A830&gt;GI!$M$2," ", IF($D$809="-", " ", IF(ISBLANK(E830),"FALSE",""))))</f>
        <v xml:space="preserve"> </v>
      </c>
      <c r="G830" s="339"/>
      <c r="H830"/>
      <c r="I830" s="156">
        <v>18</v>
      </c>
      <c r="J830" s="157" t="str">
        <f>GI!$H$19</f>
        <v xml:space="preserve">Eyorsalem Afera Gebremedhin </v>
      </c>
      <c r="K830" s="235"/>
      <c r="L830" s="235"/>
      <c r="M830" s="168"/>
      <c r="N830" s="338" t="str">
        <f>IF(M830&gt;100,"SKURRR~!!", IF(I830&gt;GI!$M$2," ", IF($L$809="-", " ", IF(ISBLANK(M830),"FALSE",""))))</f>
        <v xml:space="preserve"> </v>
      </c>
      <c r="O830" s="339"/>
      <c r="P830"/>
      <c r="Q830"/>
      <c r="R830" s="131">
        <f t="shared" si="186"/>
        <v>0</v>
      </c>
      <c r="S830" s="125">
        <f t="shared" si="187"/>
        <v>0</v>
      </c>
      <c r="T830" s="126">
        <f t="shared" si="188"/>
        <v>0</v>
      </c>
      <c r="U830"/>
      <c r="V830"/>
      <c r="W830"/>
      <c r="X830" s="172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 s="174"/>
      <c r="AM830" s="174"/>
      <c r="AN830" s="174"/>
      <c r="AO830" s="174"/>
      <c r="AP830" s="174"/>
      <c r="AQ830" s="174"/>
      <c r="AR830" s="174"/>
      <c r="AS830" s="174"/>
      <c r="AT830" s="174"/>
      <c r="AU830" s="174"/>
      <c r="AV830" s="174"/>
      <c r="AW830" s="174"/>
      <c r="AX830" s="174"/>
      <c r="AY830" s="174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</row>
    <row r="831" spans="1:152" s="12" customFormat="1" ht="38.25" customHeight="1">
      <c r="A831" s="154">
        <v>19</v>
      </c>
      <c r="B831" s="155" t="str">
        <f>GI!$H$20</f>
        <v xml:space="preserve">Fasil Alem Kahsay </v>
      </c>
      <c r="C831" s="235"/>
      <c r="D831" s="235"/>
      <c r="E831" s="168"/>
      <c r="F831" s="338" t="str">
        <f>IF(E831&gt;100,"SKURRR~!!", IF(A831&gt;GI!$M$2," ", IF($D$809="-", " ", IF(ISBLANK(E831),"FALSE",""))))</f>
        <v xml:space="preserve"> </v>
      </c>
      <c r="G831" s="339"/>
      <c r="H831"/>
      <c r="I831" s="154">
        <v>19</v>
      </c>
      <c r="J831" s="155" t="str">
        <f>GI!$H$20</f>
        <v xml:space="preserve">Fasil Alem Kahsay </v>
      </c>
      <c r="K831" s="235"/>
      <c r="L831" s="235"/>
      <c r="M831" s="168"/>
      <c r="N831" s="338" t="str">
        <f>IF(M831&gt;100,"SKURRR~!!", IF(I831&gt;GI!$M$2," ", IF($L$809="-", " ", IF(ISBLANK(M831),"FALSE",""))))</f>
        <v xml:space="preserve"> </v>
      </c>
      <c r="O831" s="339"/>
      <c r="P831"/>
      <c r="Q831"/>
      <c r="R831" s="131">
        <f t="shared" si="186"/>
        <v>0</v>
      </c>
      <c r="S831" s="125">
        <f t="shared" si="187"/>
        <v>0</v>
      </c>
      <c r="T831" s="126">
        <f t="shared" si="188"/>
        <v>0</v>
      </c>
      <c r="U831"/>
      <c r="V831"/>
      <c r="W831"/>
      <c r="X831" s="172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 s="174"/>
      <c r="AM831" s="174"/>
      <c r="AN831" s="174"/>
      <c r="AO831" s="174"/>
      <c r="AP831" s="174"/>
      <c r="AQ831" s="174"/>
      <c r="AR831" s="174"/>
      <c r="AS831" s="174"/>
      <c r="AT831" s="174"/>
      <c r="AU831" s="174"/>
      <c r="AV831" s="174"/>
      <c r="AW831" s="174"/>
      <c r="AX831" s="174"/>
      <c r="AY831" s="174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</row>
    <row r="832" spans="1:152" s="12" customFormat="1" ht="38.25" customHeight="1">
      <c r="A832" s="156">
        <v>20</v>
      </c>
      <c r="B832" s="157" t="str">
        <f>GI!$H$21</f>
        <v xml:space="preserve">Hassen Abdelruhman Salih </v>
      </c>
      <c r="C832" s="235"/>
      <c r="D832" s="235"/>
      <c r="E832" s="168"/>
      <c r="F832" s="338" t="str">
        <f>IF(E832&gt;100,"SKURRR~!!", IF(A832&gt;GI!$M$2," ", IF($D$809="-", " ", IF(ISBLANK(E832),"FALSE",""))))</f>
        <v xml:space="preserve"> </v>
      </c>
      <c r="G832" s="339"/>
      <c r="H832"/>
      <c r="I832" s="156">
        <v>20</v>
      </c>
      <c r="J832" s="157" t="str">
        <f>GI!$H$21</f>
        <v xml:space="preserve">Hassen Abdelruhman Salih </v>
      </c>
      <c r="K832" s="235"/>
      <c r="L832" s="235"/>
      <c r="M832" s="168"/>
      <c r="N832" s="338" t="str">
        <f>IF(M832&gt;100,"SKURRR~!!", IF(I832&gt;GI!$M$2," ", IF($L$809="-", " ", IF(ISBLANK(M832),"FALSE",""))))</f>
        <v xml:space="preserve"> </v>
      </c>
      <c r="O832" s="339"/>
      <c r="P832"/>
      <c r="Q832"/>
      <c r="R832" s="131">
        <f t="shared" si="186"/>
        <v>0</v>
      </c>
      <c r="S832" s="125">
        <f t="shared" si="187"/>
        <v>0</v>
      </c>
      <c r="T832" s="126">
        <f t="shared" si="188"/>
        <v>0</v>
      </c>
      <c r="U832"/>
      <c r="V832"/>
      <c r="W832"/>
      <c r="X832" s="17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 s="174"/>
      <c r="AM832" s="174"/>
      <c r="AN832" s="174"/>
      <c r="AO832" s="174"/>
      <c r="AP832" s="174"/>
      <c r="AQ832" s="174"/>
      <c r="AR832" s="174"/>
      <c r="AS832" s="174"/>
      <c r="AT832" s="174"/>
      <c r="AU832" s="174"/>
      <c r="AV832" s="174"/>
      <c r="AW832" s="174"/>
      <c r="AX832" s="174"/>
      <c r="AY832" s="174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  <c r="CO832"/>
      <c r="CP832"/>
      <c r="CQ832"/>
      <c r="CR832"/>
      <c r="CS832"/>
      <c r="CT832"/>
      <c r="CU832"/>
      <c r="CV832"/>
      <c r="CW832"/>
      <c r="CX832"/>
      <c r="CY832"/>
      <c r="CZ832"/>
      <c r="DA832"/>
      <c r="DB832"/>
      <c r="DC832"/>
      <c r="DD832"/>
      <c r="DE832"/>
      <c r="DF832"/>
      <c r="DG832"/>
      <c r="DH832"/>
      <c r="DI832"/>
      <c r="DJ832"/>
      <c r="DK832"/>
      <c r="DL832"/>
      <c r="DM832"/>
      <c r="DN832"/>
      <c r="DO832"/>
      <c r="DP832"/>
      <c r="DQ832"/>
      <c r="DR832"/>
      <c r="DS832"/>
      <c r="DT832"/>
      <c r="DU832"/>
      <c r="DV832"/>
      <c r="DW832"/>
      <c r="DX832"/>
      <c r="DY832"/>
      <c r="DZ832"/>
      <c r="EA832"/>
      <c r="EB832"/>
      <c r="EC832"/>
      <c r="ED832"/>
      <c r="EE832"/>
      <c r="EF832"/>
      <c r="EG832"/>
      <c r="EH832"/>
      <c r="EI832"/>
      <c r="EJ832"/>
      <c r="EK832"/>
      <c r="EL832"/>
      <c r="EM832"/>
      <c r="EN832"/>
      <c r="EO832"/>
      <c r="EP832"/>
      <c r="EQ832"/>
      <c r="ER832"/>
      <c r="ES832"/>
      <c r="ET832"/>
      <c r="EU832"/>
      <c r="EV832"/>
    </row>
    <row r="833" spans="1:152" s="12" customFormat="1" ht="38.25" customHeight="1">
      <c r="A833" s="154">
        <v>21</v>
      </c>
      <c r="B833" s="155" t="str">
        <f>GI!$H$22</f>
        <v xml:space="preserve">Heldana Mengstu Mebrahtu </v>
      </c>
      <c r="C833" s="235"/>
      <c r="D833" s="235"/>
      <c r="E833" s="168"/>
      <c r="F833" s="338" t="str">
        <f>IF(E833&gt;100,"SKURRR~!!", IF(A833&gt;GI!$M$2," ", IF($D$809="-", " ", IF(ISBLANK(E833),"FALSE",""))))</f>
        <v xml:space="preserve"> </v>
      </c>
      <c r="G833" s="339"/>
      <c r="H833"/>
      <c r="I833" s="154">
        <v>21</v>
      </c>
      <c r="J833" s="155" t="str">
        <f>GI!$H$22</f>
        <v xml:space="preserve">Heldana Mengstu Mebrahtu </v>
      </c>
      <c r="K833" s="235"/>
      <c r="L833" s="235"/>
      <c r="M833" s="168"/>
      <c r="N833" s="338" t="str">
        <f>IF(M833&gt;100,"SKURRR~!!", IF(I833&gt;GI!$M$2," ", IF($L$809="-", " ", IF(ISBLANK(M833),"FALSE",""))))</f>
        <v xml:space="preserve"> </v>
      </c>
      <c r="O833" s="339"/>
      <c r="P833"/>
      <c r="Q833"/>
      <c r="R833" s="131">
        <f t="shared" si="186"/>
        <v>0</v>
      </c>
      <c r="S833" s="125">
        <f t="shared" si="187"/>
        <v>0</v>
      </c>
      <c r="T833" s="126">
        <f t="shared" si="188"/>
        <v>0</v>
      </c>
      <c r="U833"/>
      <c r="V833"/>
      <c r="W833"/>
      <c r="X833" s="172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 s="174"/>
      <c r="AM833" s="174"/>
      <c r="AN833" s="174"/>
      <c r="AO833" s="174"/>
      <c r="AP833" s="174"/>
      <c r="AQ833" s="174"/>
      <c r="AR833" s="174"/>
      <c r="AS833" s="174"/>
      <c r="AT833" s="174"/>
      <c r="AU833" s="174"/>
      <c r="AV833" s="174"/>
      <c r="AW833" s="174"/>
      <c r="AX833" s="174"/>
      <c r="AY833" s="174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</row>
    <row r="834" spans="1:152" s="12" customFormat="1" ht="38.25" customHeight="1">
      <c r="A834" s="156">
        <v>22</v>
      </c>
      <c r="B834" s="157" t="str">
        <f>GI!$H$23</f>
        <v xml:space="preserve">Hilina Aregawi Abrha </v>
      </c>
      <c r="C834" s="235"/>
      <c r="D834" s="235"/>
      <c r="E834" s="168"/>
      <c r="F834" s="338" t="str">
        <f>IF(E834&gt;100,"SKURRR~!!", IF(A834&gt;GI!$M$2," ", IF($D$809="-", " ", IF(ISBLANK(E834),"FALSE",""))))</f>
        <v xml:space="preserve"> </v>
      </c>
      <c r="G834" s="339"/>
      <c r="H834"/>
      <c r="I834" s="156">
        <v>22</v>
      </c>
      <c r="J834" s="157" t="str">
        <f>GI!$H$23</f>
        <v xml:space="preserve">Hilina Aregawi Abrha </v>
      </c>
      <c r="K834" s="235"/>
      <c r="L834" s="235"/>
      <c r="M834" s="168"/>
      <c r="N834" s="338" t="str">
        <f>IF(M834&gt;100,"SKURRR~!!", IF(I834&gt;GI!$M$2," ", IF($L$809="-", " ", IF(ISBLANK(M834),"FALSE",""))))</f>
        <v xml:space="preserve"> </v>
      </c>
      <c r="O834" s="339"/>
      <c r="P834"/>
      <c r="Q834"/>
      <c r="R834" s="131">
        <f t="shared" si="186"/>
        <v>0</v>
      </c>
      <c r="S834" s="125">
        <f t="shared" si="187"/>
        <v>0</v>
      </c>
      <c r="T834" s="126">
        <f t="shared" si="188"/>
        <v>0</v>
      </c>
      <c r="U834"/>
      <c r="V834"/>
      <c r="W834"/>
      <c r="X834" s="172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 s="174"/>
      <c r="AM834" s="174"/>
      <c r="AN834" s="174"/>
      <c r="AO834" s="174"/>
      <c r="AP834" s="174"/>
      <c r="AQ834" s="174"/>
      <c r="AR834" s="174"/>
      <c r="AS834" s="174"/>
      <c r="AT834" s="174"/>
      <c r="AU834" s="174"/>
      <c r="AV834" s="174"/>
      <c r="AW834" s="174"/>
      <c r="AX834" s="174"/>
      <c r="AY834" s="17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  <c r="CO834"/>
      <c r="CP834"/>
      <c r="CQ834"/>
      <c r="CR834"/>
      <c r="CS834"/>
      <c r="CT834"/>
      <c r="CU834"/>
      <c r="CV834"/>
      <c r="CW834"/>
      <c r="CX834"/>
      <c r="CY834"/>
      <c r="CZ834"/>
      <c r="DA834"/>
      <c r="DB834"/>
      <c r="DC834"/>
      <c r="DD834"/>
      <c r="DE834"/>
      <c r="DF834"/>
      <c r="DG834"/>
      <c r="DH834"/>
      <c r="DI834"/>
      <c r="DJ834"/>
      <c r="DK834"/>
      <c r="DL834"/>
      <c r="DM834"/>
      <c r="DN834"/>
      <c r="DO834"/>
      <c r="DP834"/>
      <c r="DQ834"/>
      <c r="DR834"/>
      <c r="DS834"/>
      <c r="DT834"/>
      <c r="DU834"/>
      <c r="DV834"/>
      <c r="DW834"/>
      <c r="DX834"/>
      <c r="DY834"/>
      <c r="DZ834"/>
      <c r="EA834"/>
      <c r="EB834"/>
      <c r="EC834"/>
      <c r="ED834"/>
      <c r="EE834"/>
      <c r="EF834"/>
      <c r="EG834"/>
      <c r="EH834"/>
      <c r="EI834"/>
      <c r="EJ834"/>
      <c r="EK834"/>
      <c r="EL834"/>
      <c r="EM834"/>
      <c r="EN834"/>
      <c r="EO834"/>
      <c r="EP834"/>
      <c r="EQ834"/>
      <c r="ER834"/>
      <c r="ES834"/>
      <c r="ET834"/>
      <c r="EU834"/>
      <c r="EV834"/>
    </row>
    <row r="835" spans="1:152" s="12" customFormat="1" ht="38.25" customHeight="1">
      <c r="A835" s="154">
        <v>23</v>
      </c>
      <c r="B835" s="155" t="str">
        <f>GI!$H$24</f>
        <v xml:space="preserve">Kaleab Haile Kahsay </v>
      </c>
      <c r="C835" s="235"/>
      <c r="D835" s="235"/>
      <c r="E835" s="168"/>
      <c r="F835" s="338" t="str">
        <f>IF(E835&gt;100,"SKURRR~!!", IF(A835&gt;GI!$M$2," ", IF($D$809="-", " ", IF(ISBLANK(E835),"FALSE",""))))</f>
        <v xml:space="preserve"> </v>
      </c>
      <c r="G835" s="339"/>
      <c r="H835"/>
      <c r="I835" s="154">
        <v>23</v>
      </c>
      <c r="J835" s="155" t="str">
        <f>GI!$H$24</f>
        <v xml:space="preserve">Kaleab Haile Kahsay </v>
      </c>
      <c r="K835" s="235"/>
      <c r="L835" s="235"/>
      <c r="M835" s="168"/>
      <c r="N835" s="338" t="str">
        <f>IF(M835&gt;100,"SKURRR~!!", IF(I835&gt;GI!$M$2," ", IF($L$809="-", " ", IF(ISBLANK(M835),"FALSE",""))))</f>
        <v xml:space="preserve"> </v>
      </c>
      <c r="O835" s="339"/>
      <c r="P835"/>
      <c r="Q835"/>
      <c r="R835" s="131">
        <f t="shared" si="186"/>
        <v>0</v>
      </c>
      <c r="S835" s="125">
        <f t="shared" si="187"/>
        <v>0</v>
      </c>
      <c r="T835" s="126">
        <f t="shared" si="188"/>
        <v>0</v>
      </c>
      <c r="U835"/>
      <c r="V835"/>
      <c r="W835"/>
      <c r="X835" s="172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 s="174"/>
      <c r="AM835" s="174"/>
      <c r="AN835" s="174"/>
      <c r="AO835" s="174"/>
      <c r="AP835" s="174"/>
      <c r="AQ835" s="174"/>
      <c r="AR835" s="174"/>
      <c r="AS835" s="174"/>
      <c r="AT835" s="174"/>
      <c r="AU835" s="174"/>
      <c r="AV835" s="174"/>
      <c r="AW835" s="174"/>
      <c r="AX835" s="174"/>
      <c r="AY835" s="174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  <c r="CO835"/>
      <c r="CP835"/>
      <c r="CQ835"/>
      <c r="CR835"/>
      <c r="CS835"/>
      <c r="CT835"/>
      <c r="CU835"/>
      <c r="CV835"/>
      <c r="CW835"/>
      <c r="CX835"/>
      <c r="CY835"/>
      <c r="CZ835"/>
      <c r="DA835"/>
      <c r="DB835"/>
      <c r="DC835"/>
      <c r="DD835"/>
      <c r="DE835"/>
      <c r="DF835"/>
      <c r="DG835"/>
      <c r="DH835"/>
      <c r="DI835"/>
      <c r="DJ835"/>
      <c r="DK835"/>
      <c r="DL835"/>
      <c r="DM835"/>
      <c r="DN835"/>
      <c r="DO835"/>
      <c r="DP835"/>
      <c r="DQ835"/>
      <c r="DR835"/>
      <c r="DS835"/>
      <c r="DT835"/>
      <c r="DU835"/>
      <c r="DV835"/>
      <c r="DW835"/>
      <c r="DX835"/>
      <c r="DY835"/>
      <c r="DZ835"/>
      <c r="EA835"/>
      <c r="EB835"/>
      <c r="EC835"/>
      <c r="ED835"/>
      <c r="EE835"/>
      <c r="EF835"/>
      <c r="EG835"/>
      <c r="EH835"/>
      <c r="EI835"/>
      <c r="EJ835"/>
      <c r="EK835"/>
      <c r="EL835"/>
      <c r="EM835"/>
      <c r="EN835"/>
      <c r="EO835"/>
      <c r="EP835"/>
      <c r="EQ835"/>
      <c r="ER835"/>
      <c r="ES835"/>
      <c r="ET835"/>
      <c r="EU835"/>
      <c r="EV835"/>
    </row>
    <row r="836" spans="1:152" s="12" customFormat="1" ht="38.25" customHeight="1">
      <c r="A836" s="156">
        <v>24</v>
      </c>
      <c r="B836" s="157" t="str">
        <f>GI!$H$25</f>
        <v xml:space="preserve">Kalkidan Haile Berhe </v>
      </c>
      <c r="C836" s="235"/>
      <c r="D836" s="235"/>
      <c r="E836" s="168"/>
      <c r="F836" s="338" t="str">
        <f>IF(E836&gt;100,"SKURRR~!!", IF(A836&gt;GI!$M$2," ", IF($D$809="-", " ", IF(ISBLANK(E836),"FALSE",""))))</f>
        <v xml:space="preserve"> </v>
      </c>
      <c r="G836" s="339"/>
      <c r="H836"/>
      <c r="I836" s="156">
        <v>24</v>
      </c>
      <c r="J836" s="157" t="str">
        <f>GI!$H$25</f>
        <v xml:space="preserve">Kalkidan Haile Berhe </v>
      </c>
      <c r="K836" s="235"/>
      <c r="L836" s="235"/>
      <c r="M836" s="168"/>
      <c r="N836" s="338" t="str">
        <f>IF(M836&gt;100,"SKURRR~!!", IF(I836&gt;GI!$M$2," ", IF($L$809="-", " ", IF(ISBLANK(M836),"FALSE",""))))</f>
        <v xml:space="preserve"> </v>
      </c>
      <c r="O836" s="339"/>
      <c r="P836"/>
      <c r="Q836"/>
      <c r="R836" s="131">
        <f t="shared" si="186"/>
        <v>0</v>
      </c>
      <c r="S836" s="125">
        <f t="shared" si="187"/>
        <v>0</v>
      </c>
      <c r="T836" s="126">
        <f t="shared" si="188"/>
        <v>0</v>
      </c>
      <c r="U836"/>
      <c r="V836"/>
      <c r="W836"/>
      <c r="X836" s="172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 s="174"/>
      <c r="AM836" s="174"/>
      <c r="AN836" s="174"/>
      <c r="AO836" s="174"/>
      <c r="AP836" s="174"/>
      <c r="AQ836" s="174"/>
      <c r="AR836" s="174"/>
      <c r="AS836" s="174"/>
      <c r="AT836" s="174"/>
      <c r="AU836" s="174"/>
      <c r="AV836" s="174"/>
      <c r="AW836" s="174"/>
      <c r="AX836" s="174"/>
      <c r="AY836" s="174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  <c r="CO836"/>
      <c r="CP836"/>
      <c r="CQ836"/>
      <c r="CR836"/>
      <c r="CS836"/>
      <c r="CT836"/>
      <c r="CU836"/>
      <c r="CV836"/>
      <c r="CW836"/>
      <c r="CX836"/>
      <c r="CY836"/>
      <c r="CZ836"/>
      <c r="DA836"/>
      <c r="DB836"/>
      <c r="DC836"/>
      <c r="DD836"/>
      <c r="DE836"/>
      <c r="DF836"/>
      <c r="DG836"/>
      <c r="DH836"/>
      <c r="DI836"/>
      <c r="DJ836"/>
      <c r="DK836"/>
      <c r="DL836"/>
      <c r="DM836"/>
      <c r="DN836"/>
      <c r="DO836"/>
      <c r="DP836"/>
      <c r="DQ836"/>
      <c r="DR836"/>
      <c r="DS836"/>
      <c r="DT836"/>
      <c r="DU836"/>
      <c r="DV836"/>
      <c r="DW836"/>
      <c r="DX836"/>
      <c r="DY836"/>
      <c r="DZ836"/>
      <c r="EA836"/>
      <c r="EB836"/>
      <c r="EC836"/>
      <c r="ED836"/>
      <c r="EE836"/>
      <c r="EF836"/>
      <c r="EG836"/>
      <c r="EH836"/>
      <c r="EI836"/>
      <c r="EJ836"/>
      <c r="EK836"/>
      <c r="EL836"/>
      <c r="EM836"/>
      <c r="EN836"/>
      <c r="EO836"/>
      <c r="EP836"/>
      <c r="EQ836"/>
      <c r="ER836"/>
      <c r="ES836"/>
      <c r="ET836"/>
      <c r="EU836"/>
      <c r="EV836"/>
    </row>
    <row r="837" spans="1:152" s="12" customFormat="1" ht="38.25" customHeight="1">
      <c r="A837" s="154">
        <v>25</v>
      </c>
      <c r="B837" s="155" t="str">
        <f>GI!$H$26</f>
        <v xml:space="preserve">Kidus Tadesse Yewegalet </v>
      </c>
      <c r="C837" s="235"/>
      <c r="D837" s="235"/>
      <c r="E837" s="168"/>
      <c r="F837" s="338" t="str">
        <f>IF(E837&gt;100,"SKURRR~!!", IF(A837&gt;GI!$M$2," ", IF($D$809="-", " ", IF(ISBLANK(E837),"FALSE",""))))</f>
        <v xml:space="preserve"> </v>
      </c>
      <c r="G837" s="339"/>
      <c r="H837"/>
      <c r="I837" s="154">
        <v>25</v>
      </c>
      <c r="J837" s="155" t="str">
        <f>GI!$H$26</f>
        <v xml:space="preserve">Kidus Tadesse Yewegalet </v>
      </c>
      <c r="K837" s="235"/>
      <c r="L837" s="235"/>
      <c r="M837" s="168"/>
      <c r="N837" s="338" t="str">
        <f>IF(M837&gt;100,"SKURRR~!!", IF(I837&gt;GI!$M$2," ", IF($L$809="-", " ", IF(ISBLANK(M837),"FALSE",""))))</f>
        <v xml:space="preserve"> </v>
      </c>
      <c r="O837" s="339"/>
      <c r="P837"/>
      <c r="Q837"/>
      <c r="R837" s="131">
        <f t="shared" si="186"/>
        <v>0</v>
      </c>
      <c r="S837" s="125">
        <f t="shared" si="187"/>
        <v>0</v>
      </c>
      <c r="T837" s="126">
        <f t="shared" si="188"/>
        <v>0</v>
      </c>
      <c r="U837"/>
      <c r="V837"/>
      <c r="W837"/>
      <c r="X837" s="172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 s="174"/>
      <c r="AM837" s="174"/>
      <c r="AN837" s="174"/>
      <c r="AO837" s="174"/>
      <c r="AP837" s="174"/>
      <c r="AQ837" s="174"/>
      <c r="AR837" s="174"/>
      <c r="AS837" s="174"/>
      <c r="AT837" s="174"/>
      <c r="AU837" s="174"/>
      <c r="AV837" s="174"/>
      <c r="AW837" s="174"/>
      <c r="AX837" s="174"/>
      <c r="AY837" s="174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</row>
    <row r="838" spans="1:152" s="12" customFormat="1" ht="38.25" customHeight="1">
      <c r="A838" s="156">
        <v>26</v>
      </c>
      <c r="B838" s="157" t="str">
        <f>GI!$H$27</f>
        <v xml:space="preserve">Lidiya Mulu Gebreegzabher </v>
      </c>
      <c r="C838" s="235"/>
      <c r="D838" s="235"/>
      <c r="E838" s="168"/>
      <c r="F838" s="338" t="str">
        <f>IF(E838&gt;100,"SKURRR~!!", IF(A838&gt;GI!$M$2," ", IF($D$809="-", " ", IF(ISBLANK(E838),"FALSE",""))))</f>
        <v xml:space="preserve"> </v>
      </c>
      <c r="G838" s="339"/>
      <c r="H838"/>
      <c r="I838" s="156">
        <v>26</v>
      </c>
      <c r="J838" s="157" t="str">
        <f>GI!$H$27</f>
        <v xml:space="preserve">Lidiya Mulu Gebreegzabher </v>
      </c>
      <c r="K838" s="235"/>
      <c r="L838" s="235"/>
      <c r="M838" s="168"/>
      <c r="N838" s="338" t="str">
        <f>IF(M838&gt;100,"SKURRR~!!", IF(I838&gt;GI!$M$2," ", IF($L$809="-", " ", IF(ISBLANK(M838),"FALSE",""))))</f>
        <v xml:space="preserve"> </v>
      </c>
      <c r="O838" s="339"/>
      <c r="P838"/>
      <c r="Q838"/>
      <c r="R838" s="131">
        <f t="shared" si="186"/>
        <v>0</v>
      </c>
      <c r="S838" s="125">
        <f t="shared" si="187"/>
        <v>0</v>
      </c>
      <c r="T838" s="126">
        <f t="shared" si="188"/>
        <v>0</v>
      </c>
      <c r="U838"/>
      <c r="V838"/>
      <c r="W838"/>
      <c r="X838" s="172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 s="174"/>
      <c r="AM838" s="174"/>
      <c r="AN838" s="174"/>
      <c r="AO838" s="174"/>
      <c r="AP838" s="174"/>
      <c r="AQ838" s="174"/>
      <c r="AR838" s="174"/>
      <c r="AS838" s="174"/>
      <c r="AT838" s="174"/>
      <c r="AU838" s="174"/>
      <c r="AV838" s="174"/>
      <c r="AW838" s="174"/>
      <c r="AX838" s="174"/>
      <c r="AY838" s="174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  <c r="CO838"/>
      <c r="CP838"/>
      <c r="CQ838"/>
      <c r="CR838"/>
      <c r="CS838"/>
      <c r="CT838"/>
      <c r="CU838"/>
      <c r="CV838"/>
      <c r="CW838"/>
      <c r="CX838"/>
      <c r="CY838"/>
      <c r="CZ838"/>
      <c r="DA838"/>
      <c r="DB838"/>
      <c r="DC838"/>
      <c r="DD838"/>
      <c r="DE838"/>
      <c r="DF838"/>
      <c r="DG838"/>
      <c r="DH838"/>
      <c r="DI838"/>
      <c r="DJ838"/>
      <c r="DK838"/>
      <c r="DL838"/>
      <c r="DM838"/>
      <c r="DN838"/>
      <c r="DO838"/>
      <c r="DP838"/>
      <c r="DQ838"/>
      <c r="DR838"/>
      <c r="DS838"/>
      <c r="DT838"/>
      <c r="DU838"/>
      <c r="DV838"/>
      <c r="DW838"/>
      <c r="DX838"/>
      <c r="DY838"/>
      <c r="DZ838"/>
      <c r="EA838"/>
      <c r="EB838"/>
      <c r="EC838"/>
      <c r="ED838"/>
      <c r="EE838"/>
      <c r="EF838"/>
      <c r="EG838"/>
      <c r="EH838"/>
      <c r="EI838"/>
      <c r="EJ838"/>
      <c r="EK838"/>
      <c r="EL838"/>
      <c r="EM838"/>
      <c r="EN838"/>
      <c r="EO838"/>
      <c r="EP838"/>
      <c r="EQ838"/>
      <c r="ER838"/>
      <c r="ES838"/>
      <c r="ET838"/>
      <c r="EU838"/>
      <c r="EV838"/>
    </row>
    <row r="839" spans="1:152" s="12" customFormat="1" ht="38.25" customHeight="1">
      <c r="A839" s="154">
        <v>27</v>
      </c>
      <c r="B839" s="155" t="str">
        <f>GI!$H$28</f>
        <v xml:space="preserve">Menkem Solomon Yihdego </v>
      </c>
      <c r="C839" s="235"/>
      <c r="D839" s="235"/>
      <c r="E839" s="168"/>
      <c r="F839" s="338" t="str">
        <f>IF(E839&gt;100,"SKURRR~!!", IF(A839&gt;GI!$M$2," ", IF($D$809="-", " ", IF(ISBLANK(E839),"FALSE",""))))</f>
        <v xml:space="preserve"> </v>
      </c>
      <c r="G839" s="339"/>
      <c r="H839"/>
      <c r="I839" s="154">
        <v>27</v>
      </c>
      <c r="J839" s="155" t="str">
        <f>GI!$H$28</f>
        <v xml:space="preserve">Menkem Solomon Yihdego </v>
      </c>
      <c r="K839" s="235"/>
      <c r="L839" s="235"/>
      <c r="M839" s="168"/>
      <c r="N839" s="338" t="str">
        <f>IF(M839&gt;100,"SKURRR~!!", IF(I839&gt;GI!$M$2," ", IF($L$809="-", " ", IF(ISBLANK(M839),"FALSE",""))))</f>
        <v xml:space="preserve"> </v>
      </c>
      <c r="O839" s="339"/>
      <c r="P839"/>
      <c r="Q839"/>
      <c r="R839" s="131">
        <f t="shared" si="186"/>
        <v>0</v>
      </c>
      <c r="S839" s="125">
        <f t="shared" si="187"/>
        <v>0</v>
      </c>
      <c r="T839" s="126">
        <f t="shared" si="188"/>
        <v>0</v>
      </c>
      <c r="U839"/>
      <c r="V839"/>
      <c r="W839"/>
      <c r="X839" s="172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 s="174"/>
      <c r="AM839" s="174"/>
      <c r="AN839" s="174"/>
      <c r="AO839" s="174"/>
      <c r="AP839" s="174"/>
      <c r="AQ839" s="174"/>
      <c r="AR839" s="174"/>
      <c r="AS839" s="174"/>
      <c r="AT839" s="174"/>
      <c r="AU839" s="174"/>
      <c r="AV839" s="174"/>
      <c r="AW839" s="174"/>
      <c r="AX839" s="174"/>
      <c r="AY839" s="174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  <c r="CO839"/>
      <c r="CP839"/>
      <c r="CQ839"/>
      <c r="CR839"/>
      <c r="CS839"/>
      <c r="CT839"/>
      <c r="CU839"/>
      <c r="CV839"/>
      <c r="CW839"/>
      <c r="CX839"/>
      <c r="CY839"/>
      <c r="CZ839"/>
      <c r="DA839"/>
      <c r="DB839"/>
      <c r="DC839"/>
      <c r="DD839"/>
      <c r="DE839"/>
      <c r="DF839"/>
      <c r="DG839"/>
      <c r="DH839"/>
      <c r="DI839"/>
      <c r="DJ839"/>
      <c r="DK839"/>
      <c r="DL839"/>
      <c r="DM839"/>
      <c r="DN839"/>
      <c r="DO839"/>
      <c r="DP839"/>
      <c r="DQ839"/>
      <c r="DR839"/>
      <c r="DS839"/>
      <c r="DT839"/>
      <c r="DU839"/>
      <c r="DV839"/>
      <c r="DW839"/>
      <c r="DX839"/>
      <c r="DY839"/>
      <c r="DZ839"/>
      <c r="EA839"/>
      <c r="EB839"/>
      <c r="EC839"/>
      <c r="ED839"/>
      <c r="EE839"/>
      <c r="EF839"/>
      <c r="EG839"/>
      <c r="EH839"/>
      <c r="EI839"/>
      <c r="EJ839"/>
      <c r="EK839"/>
      <c r="EL839"/>
      <c r="EM839"/>
      <c r="EN839"/>
      <c r="EO839"/>
      <c r="EP839"/>
      <c r="EQ839"/>
      <c r="ER839"/>
      <c r="ES839"/>
      <c r="ET839"/>
      <c r="EU839"/>
      <c r="EV839"/>
    </row>
    <row r="840" spans="1:152" s="12" customFormat="1" ht="38.25" customHeight="1">
      <c r="A840" s="156">
        <v>28</v>
      </c>
      <c r="B840" s="157" t="str">
        <f>GI!$H$29</f>
        <v xml:space="preserve">Mewael Semere Tewelde </v>
      </c>
      <c r="C840" s="235"/>
      <c r="D840" s="235"/>
      <c r="E840" s="168"/>
      <c r="F840" s="338" t="str">
        <f>IF(E840&gt;100,"SKURRR~!!", IF(A840&gt;GI!$M$2," ", IF($D$809="-", " ", IF(ISBLANK(E840),"FALSE",""))))</f>
        <v xml:space="preserve"> </v>
      </c>
      <c r="G840" s="339"/>
      <c r="H840"/>
      <c r="I840" s="156">
        <v>28</v>
      </c>
      <c r="J840" s="157" t="str">
        <f>GI!$H$29</f>
        <v xml:space="preserve">Mewael Semere Tewelde </v>
      </c>
      <c r="K840" s="235"/>
      <c r="L840" s="235"/>
      <c r="M840" s="168"/>
      <c r="N840" s="338" t="str">
        <f>IF(M840&gt;100,"SKURRR~!!", IF(I840&gt;GI!$M$2," ", IF($L$809="-", " ", IF(ISBLANK(M840),"FALSE",""))))</f>
        <v xml:space="preserve"> </v>
      </c>
      <c r="O840" s="339"/>
      <c r="P840"/>
      <c r="Q840"/>
      <c r="R840" s="131">
        <f t="shared" si="186"/>
        <v>0</v>
      </c>
      <c r="S840" s="125">
        <f t="shared" si="187"/>
        <v>0</v>
      </c>
      <c r="T840" s="126">
        <f t="shared" si="188"/>
        <v>0</v>
      </c>
      <c r="U840"/>
      <c r="V840"/>
      <c r="W840"/>
      <c r="X840" s="172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 s="174"/>
      <c r="AM840" s="174"/>
      <c r="AN840" s="174"/>
      <c r="AO840" s="174"/>
      <c r="AP840" s="174"/>
      <c r="AQ840" s="174"/>
      <c r="AR840" s="174"/>
      <c r="AS840" s="174"/>
      <c r="AT840" s="174"/>
      <c r="AU840" s="174"/>
      <c r="AV840" s="174"/>
      <c r="AW840" s="174"/>
      <c r="AX840" s="174"/>
      <c r="AY840" s="174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  <c r="CO840"/>
      <c r="CP840"/>
      <c r="CQ840"/>
      <c r="CR840"/>
      <c r="CS840"/>
      <c r="CT840"/>
      <c r="CU840"/>
      <c r="CV840"/>
      <c r="CW840"/>
      <c r="CX840"/>
      <c r="CY840"/>
      <c r="CZ840"/>
      <c r="DA840"/>
      <c r="DB840"/>
      <c r="DC840"/>
      <c r="DD840"/>
      <c r="DE840"/>
      <c r="DF840"/>
      <c r="DG840"/>
      <c r="DH840"/>
      <c r="DI840"/>
      <c r="DJ840"/>
      <c r="DK840"/>
      <c r="DL840"/>
      <c r="DM840"/>
      <c r="DN840"/>
      <c r="DO840"/>
      <c r="DP840"/>
      <c r="DQ840"/>
      <c r="DR840"/>
      <c r="DS840"/>
      <c r="DT840"/>
      <c r="DU840"/>
      <c r="DV840"/>
      <c r="DW840"/>
      <c r="DX840"/>
      <c r="DY840"/>
      <c r="DZ840"/>
      <c r="EA840"/>
      <c r="EB840"/>
      <c r="EC840"/>
      <c r="ED840"/>
      <c r="EE840"/>
      <c r="EF840"/>
      <c r="EG840"/>
      <c r="EH840"/>
      <c r="EI840"/>
      <c r="EJ840"/>
      <c r="EK840"/>
      <c r="EL840"/>
      <c r="EM840"/>
      <c r="EN840"/>
      <c r="EO840"/>
      <c r="EP840"/>
      <c r="EQ840"/>
      <c r="ER840"/>
      <c r="ES840"/>
      <c r="ET840"/>
      <c r="EU840"/>
      <c r="EV840"/>
    </row>
    <row r="841" spans="1:152" s="12" customFormat="1" ht="38.25" customHeight="1">
      <c r="A841" s="154">
        <v>29</v>
      </c>
      <c r="B841" s="155" t="str">
        <f>GI!$H$30</f>
        <v xml:space="preserve">Mikiyas Engida Mesfin </v>
      </c>
      <c r="C841" s="235"/>
      <c r="D841" s="235"/>
      <c r="E841" s="168"/>
      <c r="F841" s="338" t="str">
        <f>IF(E841&gt;100,"SKURRR~!!", IF(A841&gt;GI!$M$2," ", IF($D$809="-", " ", IF(ISBLANK(E841),"FALSE",""))))</f>
        <v xml:space="preserve"> </v>
      </c>
      <c r="G841" s="339"/>
      <c r="H841"/>
      <c r="I841" s="154">
        <v>29</v>
      </c>
      <c r="J841" s="155" t="str">
        <f>GI!$H$30</f>
        <v xml:space="preserve">Mikiyas Engida Mesfin </v>
      </c>
      <c r="K841" s="235"/>
      <c r="L841" s="235"/>
      <c r="M841" s="168"/>
      <c r="N841" s="338" t="str">
        <f>IF(M841&gt;100,"SKURRR~!!", IF(I841&gt;GI!$M$2," ", IF($L$809="-", " ", IF(ISBLANK(M841),"FALSE",""))))</f>
        <v xml:space="preserve"> </v>
      </c>
      <c r="O841" s="339"/>
      <c r="P841"/>
      <c r="Q841"/>
      <c r="R841" s="131">
        <f t="shared" si="186"/>
        <v>0</v>
      </c>
      <c r="S841" s="125">
        <f t="shared" si="187"/>
        <v>0</v>
      </c>
      <c r="T841" s="126">
        <f t="shared" si="188"/>
        <v>0</v>
      </c>
      <c r="U841"/>
      <c r="V841"/>
      <c r="W841"/>
      <c r="X841" s="172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 s="174"/>
      <c r="AM841" s="174"/>
      <c r="AN841" s="174"/>
      <c r="AO841" s="174"/>
      <c r="AP841" s="174"/>
      <c r="AQ841" s="174"/>
      <c r="AR841" s="174"/>
      <c r="AS841" s="174"/>
      <c r="AT841" s="174"/>
      <c r="AU841" s="174"/>
      <c r="AV841" s="174"/>
      <c r="AW841" s="174"/>
      <c r="AX841" s="174"/>
      <c r="AY841" s="174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</row>
    <row r="842" spans="1:152" s="12" customFormat="1" ht="38.25" customHeight="1">
      <c r="A842" s="156">
        <v>30</v>
      </c>
      <c r="B842" s="157" t="str">
        <f>GI!$H$31</f>
        <v xml:space="preserve">Nahom Gobezay Beyene </v>
      </c>
      <c r="C842" s="235"/>
      <c r="D842" s="235"/>
      <c r="E842" s="168"/>
      <c r="F842" s="338" t="str">
        <f>IF(E842&gt;100,"SKURRR~!!", IF(A842&gt;GI!$M$2," ", IF($D$809="-", " ", IF(ISBLANK(E842),"FALSE",""))))</f>
        <v xml:space="preserve"> </v>
      </c>
      <c r="G842" s="339"/>
      <c r="H842"/>
      <c r="I842" s="156">
        <v>30</v>
      </c>
      <c r="J842" s="157" t="str">
        <f>GI!$H$31</f>
        <v xml:space="preserve">Nahom Gobezay Beyene </v>
      </c>
      <c r="K842" s="235"/>
      <c r="L842" s="235"/>
      <c r="M842" s="168"/>
      <c r="N842" s="338" t="str">
        <f>IF(M842&gt;100,"SKURRR~!!", IF(I842&gt;GI!$M$2," ", IF($L$809="-", " ", IF(ISBLANK(M842),"FALSE",""))))</f>
        <v xml:space="preserve"> </v>
      </c>
      <c r="O842" s="339"/>
      <c r="P842"/>
      <c r="Q842"/>
      <c r="R842" s="131">
        <f t="shared" si="186"/>
        <v>0</v>
      </c>
      <c r="S842" s="125">
        <f t="shared" si="187"/>
        <v>0</v>
      </c>
      <c r="T842" s="126">
        <f t="shared" si="188"/>
        <v>0</v>
      </c>
      <c r="U842"/>
      <c r="V842"/>
      <c r="W842"/>
      <c r="X842" s="17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 s="174"/>
      <c r="AM842" s="174"/>
      <c r="AN842" s="174"/>
      <c r="AO842" s="174"/>
      <c r="AP842" s="174"/>
      <c r="AQ842" s="174"/>
      <c r="AR842" s="174"/>
      <c r="AS842" s="174"/>
      <c r="AT842" s="174"/>
      <c r="AU842" s="174"/>
      <c r="AV842" s="174"/>
      <c r="AW842" s="174"/>
      <c r="AX842" s="174"/>
      <c r="AY842" s="174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  <c r="CO842"/>
      <c r="CP842"/>
      <c r="CQ842"/>
      <c r="CR842"/>
      <c r="CS842"/>
      <c r="CT842"/>
      <c r="CU842"/>
      <c r="CV842"/>
      <c r="CW842"/>
      <c r="CX842"/>
      <c r="CY842"/>
      <c r="CZ842"/>
      <c r="DA842"/>
      <c r="DB842"/>
      <c r="DC842"/>
      <c r="DD842"/>
      <c r="DE842"/>
      <c r="DF842"/>
      <c r="DG842"/>
      <c r="DH842"/>
      <c r="DI842"/>
      <c r="DJ842"/>
      <c r="DK842"/>
      <c r="DL842"/>
      <c r="DM842"/>
      <c r="DN842"/>
      <c r="DO842"/>
      <c r="DP842"/>
      <c r="DQ842"/>
      <c r="DR842"/>
      <c r="DS842"/>
      <c r="DT842"/>
      <c r="DU842"/>
      <c r="DV842"/>
      <c r="DW842"/>
      <c r="DX842"/>
      <c r="DY842"/>
      <c r="DZ842"/>
      <c r="EA842"/>
      <c r="EB842"/>
      <c r="EC842"/>
      <c r="ED842"/>
      <c r="EE842"/>
      <c r="EF842"/>
      <c r="EG842"/>
      <c r="EH842"/>
      <c r="EI842"/>
      <c r="EJ842"/>
      <c r="EK842"/>
      <c r="EL842"/>
      <c r="EM842"/>
      <c r="EN842"/>
      <c r="EO842"/>
      <c r="EP842"/>
      <c r="EQ842"/>
      <c r="ER842"/>
      <c r="ES842"/>
      <c r="ET842"/>
      <c r="EU842"/>
      <c r="EV842"/>
    </row>
    <row r="843" spans="1:152" s="12" customFormat="1" ht="38.25" customHeight="1">
      <c r="A843" s="154">
        <v>31</v>
      </c>
      <c r="B843" s="155" t="str">
        <f>GI!$H$32</f>
        <v xml:space="preserve">Nebyu Dawit Tadesse </v>
      </c>
      <c r="C843" s="235"/>
      <c r="D843" s="235"/>
      <c r="E843" s="168"/>
      <c r="F843" s="338" t="str">
        <f>IF(E843&gt;100,"SKURRR~!!", IF(A843&gt;GI!$M$2," ", IF($D$809="-", " ", IF(ISBLANK(E843),"FALSE",""))))</f>
        <v xml:space="preserve"> </v>
      </c>
      <c r="G843" s="339"/>
      <c r="H843"/>
      <c r="I843" s="154">
        <v>31</v>
      </c>
      <c r="J843" s="155" t="str">
        <f>GI!$H$32</f>
        <v xml:space="preserve">Nebyu Dawit Tadesse </v>
      </c>
      <c r="K843" s="235"/>
      <c r="L843" s="235"/>
      <c r="M843" s="168"/>
      <c r="N843" s="338" t="str">
        <f>IF(M843&gt;100,"SKURRR~!!", IF(I843&gt;GI!$M$2," ", IF($L$809="-", " ", IF(ISBLANK(M843),"FALSE",""))))</f>
        <v xml:space="preserve"> </v>
      </c>
      <c r="O843" s="339"/>
      <c r="P843"/>
      <c r="Q843"/>
      <c r="R843" s="131">
        <f t="shared" si="186"/>
        <v>0</v>
      </c>
      <c r="S843" s="125">
        <f t="shared" si="187"/>
        <v>0</v>
      </c>
      <c r="T843" s="126">
        <f t="shared" si="188"/>
        <v>0</v>
      </c>
      <c r="U843"/>
      <c r="V843"/>
      <c r="W843"/>
      <c r="X843" s="172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 s="174"/>
      <c r="AM843" s="174"/>
      <c r="AN843" s="174"/>
      <c r="AO843" s="174"/>
      <c r="AP843" s="174"/>
      <c r="AQ843" s="174"/>
      <c r="AR843" s="174"/>
      <c r="AS843" s="174"/>
      <c r="AT843" s="174"/>
      <c r="AU843" s="174"/>
      <c r="AV843" s="174"/>
      <c r="AW843" s="174"/>
      <c r="AX843" s="174"/>
      <c r="AY843" s="174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  <c r="DF843"/>
      <c r="DG843"/>
      <c r="DH843"/>
      <c r="DI843"/>
      <c r="DJ843"/>
      <c r="DK843"/>
      <c r="DL843"/>
      <c r="DM843"/>
      <c r="DN843"/>
      <c r="DO843"/>
      <c r="DP843"/>
      <c r="DQ843"/>
      <c r="DR843"/>
      <c r="DS843"/>
      <c r="DT843"/>
      <c r="DU843"/>
      <c r="DV843"/>
      <c r="DW843"/>
      <c r="DX843"/>
      <c r="DY843"/>
      <c r="DZ843"/>
      <c r="EA843"/>
      <c r="EB843"/>
      <c r="EC843"/>
      <c r="ED843"/>
      <c r="EE843"/>
      <c r="EF843"/>
      <c r="EG843"/>
      <c r="EH843"/>
      <c r="EI843"/>
      <c r="EJ843"/>
      <c r="EK843"/>
      <c r="EL843"/>
      <c r="EM843"/>
      <c r="EN843"/>
      <c r="EO843"/>
      <c r="EP843"/>
      <c r="EQ843"/>
      <c r="ER843"/>
      <c r="ES843"/>
      <c r="ET843"/>
      <c r="EU843"/>
      <c r="EV843"/>
    </row>
    <row r="844" spans="1:152" s="13" customFormat="1" ht="38.25" customHeight="1">
      <c r="A844" s="156">
        <v>32</v>
      </c>
      <c r="B844" s="157" t="str">
        <f>GI!$H$33</f>
        <v xml:space="preserve">Rahwa Luel Birhane </v>
      </c>
      <c r="C844" s="235"/>
      <c r="D844" s="235"/>
      <c r="E844" s="168"/>
      <c r="F844" s="338" t="str">
        <f>IF(E844&gt;100,"SKURRR~!!", IF(A844&gt;GI!$M$2," ", IF($D$809="-", " ", IF(ISBLANK(E844),"FALSE",""))))</f>
        <v xml:space="preserve"> </v>
      </c>
      <c r="G844" s="339"/>
      <c r="H844"/>
      <c r="I844" s="156">
        <v>32</v>
      </c>
      <c r="J844" s="157" t="str">
        <f>GI!$H$33</f>
        <v xml:space="preserve">Rahwa Luel Birhane </v>
      </c>
      <c r="K844" s="235"/>
      <c r="L844" s="235"/>
      <c r="M844" s="168"/>
      <c r="N844" s="338" t="str">
        <f>IF(M844&gt;100,"SKURRR~!!", IF(I844&gt;GI!$M$2," ", IF($L$809="-", " ", IF(ISBLANK(M844),"FALSE",""))))</f>
        <v xml:space="preserve"> </v>
      </c>
      <c r="O844" s="339"/>
      <c r="P844"/>
      <c r="Q844"/>
      <c r="R844" s="131">
        <f t="shared" si="186"/>
        <v>0</v>
      </c>
      <c r="S844" s="125">
        <f t="shared" si="187"/>
        <v>0</v>
      </c>
      <c r="T844" s="126">
        <f t="shared" si="188"/>
        <v>0</v>
      </c>
      <c r="U844"/>
      <c r="V844"/>
      <c r="W844"/>
      <c r="X844" s="172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 s="174"/>
      <c r="AM844" s="174"/>
      <c r="AN844" s="174"/>
      <c r="AO844" s="174"/>
      <c r="AP844" s="174"/>
      <c r="AQ844" s="174"/>
      <c r="AR844" s="174"/>
      <c r="AS844" s="174"/>
      <c r="AT844" s="174"/>
      <c r="AU844" s="174"/>
      <c r="AV844" s="174"/>
      <c r="AW844" s="174"/>
      <c r="AX844" s="174"/>
      <c r="AY844" s="17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  <c r="CO844"/>
      <c r="CP844"/>
      <c r="CQ844"/>
      <c r="CR844"/>
      <c r="CS844"/>
      <c r="CT844"/>
      <c r="CU844"/>
      <c r="CV844"/>
      <c r="CW844"/>
      <c r="CX844"/>
      <c r="CY844"/>
      <c r="CZ844"/>
      <c r="DA844"/>
      <c r="DB844"/>
      <c r="DC844"/>
      <c r="DD844"/>
      <c r="DE844"/>
      <c r="DF844"/>
      <c r="DG844"/>
      <c r="DH844"/>
      <c r="DI844"/>
      <c r="DJ844"/>
      <c r="DK844"/>
      <c r="DL844"/>
      <c r="DM844"/>
      <c r="DN844"/>
      <c r="DO844"/>
      <c r="DP844"/>
      <c r="DQ844"/>
      <c r="DR844"/>
      <c r="DS844"/>
      <c r="DT844"/>
      <c r="DU844"/>
      <c r="DV844"/>
      <c r="DW844"/>
      <c r="DX844"/>
      <c r="DY844"/>
      <c r="DZ844"/>
      <c r="EA844"/>
      <c r="EB844"/>
      <c r="EC844"/>
      <c r="ED844"/>
      <c r="EE844"/>
      <c r="EF844"/>
      <c r="EG844"/>
      <c r="EH844"/>
      <c r="EI844"/>
      <c r="EJ844"/>
      <c r="EK844"/>
      <c r="EL844"/>
      <c r="EM844"/>
      <c r="EN844"/>
      <c r="EO844"/>
      <c r="EP844"/>
      <c r="EQ844"/>
      <c r="ER844"/>
      <c r="ES844"/>
      <c r="ET844"/>
      <c r="EU844"/>
      <c r="EV844"/>
    </row>
    <row r="845" spans="1:152" s="13" customFormat="1" ht="38.25" customHeight="1">
      <c r="A845" s="154">
        <v>33</v>
      </c>
      <c r="B845" s="155" t="str">
        <f>GI!$H$34</f>
        <v xml:space="preserve">Raniya Jemal Gidey </v>
      </c>
      <c r="C845" s="235"/>
      <c r="D845" s="235"/>
      <c r="E845" s="168"/>
      <c r="F845" s="338" t="str">
        <f>IF(E845&gt;100,"SKURRR~!!", IF(A845&gt;GI!$M$2," ", IF($D$809="-", " ", IF(ISBLANK(E845),"FALSE",""))))</f>
        <v xml:space="preserve"> </v>
      </c>
      <c r="G845" s="339"/>
      <c r="H845"/>
      <c r="I845" s="154">
        <v>33</v>
      </c>
      <c r="J845" s="155" t="str">
        <f>GI!$H$34</f>
        <v xml:space="preserve">Raniya Jemal Gidey </v>
      </c>
      <c r="K845" s="235"/>
      <c r="L845" s="235"/>
      <c r="M845" s="168"/>
      <c r="N845" s="338" t="str">
        <f>IF(M845&gt;100,"SKURRR~!!", IF(I845&gt;GI!$M$2," ", IF($L$809="-", " ", IF(ISBLANK(M845),"FALSE",""))))</f>
        <v xml:space="preserve"> </v>
      </c>
      <c r="O845" s="339"/>
      <c r="P845"/>
      <c r="Q845"/>
      <c r="R845" s="131">
        <f t="shared" ref="R845:R867" si="189">E845</f>
        <v>0</v>
      </c>
      <c r="S845" s="125">
        <f t="shared" ref="S845:S867" si="190">M845</f>
        <v>0</v>
      </c>
      <c r="T845" s="126">
        <f t="shared" si="188"/>
        <v>0</v>
      </c>
      <c r="U845"/>
      <c r="V845"/>
      <c r="W845"/>
      <c r="X845" s="172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 s="174"/>
      <c r="AM845" s="174"/>
      <c r="AN845" s="174"/>
      <c r="AO845" s="174"/>
      <c r="AP845" s="174"/>
      <c r="AQ845" s="174"/>
      <c r="AR845" s="174"/>
      <c r="AS845" s="174"/>
      <c r="AT845" s="174"/>
      <c r="AU845" s="174"/>
      <c r="AV845" s="174"/>
      <c r="AW845" s="174"/>
      <c r="AX845" s="174"/>
      <c r="AY845" s="174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</row>
    <row r="846" spans="1:152" s="13" customFormat="1" ht="38.25" customHeight="1">
      <c r="A846" s="156">
        <v>34</v>
      </c>
      <c r="B846" s="157" t="str">
        <f>GI!$H$35</f>
        <v xml:space="preserve">Samrawit Weldeslassie Kidane </v>
      </c>
      <c r="C846" s="235"/>
      <c r="D846" s="235"/>
      <c r="E846" s="168"/>
      <c r="F846" s="338" t="str">
        <f>IF(E846&gt;100,"SKURRR~!!", IF(A846&gt;GI!$M$2," ", IF($D$809="-", " ", IF(ISBLANK(E846),"FALSE",""))))</f>
        <v xml:space="preserve"> </v>
      </c>
      <c r="G846" s="339"/>
      <c r="H846"/>
      <c r="I846" s="156">
        <v>34</v>
      </c>
      <c r="J846" s="157" t="str">
        <f>GI!$H$35</f>
        <v xml:space="preserve">Samrawit Weldeslassie Kidane </v>
      </c>
      <c r="K846" s="235"/>
      <c r="L846" s="235"/>
      <c r="M846" s="168"/>
      <c r="N846" s="338" t="str">
        <f>IF(M846&gt;100,"SKURRR~!!", IF(I846&gt;GI!$M$2," ", IF($L$809="-", " ", IF(ISBLANK(M846),"FALSE",""))))</f>
        <v xml:space="preserve"> </v>
      </c>
      <c r="O846" s="339"/>
      <c r="P846"/>
      <c r="Q846"/>
      <c r="R846" s="131">
        <f t="shared" si="189"/>
        <v>0</v>
      </c>
      <c r="S846" s="125">
        <f t="shared" si="190"/>
        <v>0</v>
      </c>
      <c r="T846" s="126">
        <f t="shared" si="188"/>
        <v>0</v>
      </c>
      <c r="U846"/>
      <c r="V846"/>
      <c r="W846"/>
      <c r="X846" s="172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 s="174"/>
      <c r="AM846" s="174"/>
      <c r="AN846" s="174"/>
      <c r="AO846" s="174"/>
      <c r="AP846" s="174"/>
      <c r="AQ846" s="174"/>
      <c r="AR846" s="174"/>
      <c r="AS846" s="174"/>
      <c r="AT846" s="174"/>
      <c r="AU846" s="174"/>
      <c r="AV846" s="174"/>
      <c r="AW846" s="174"/>
      <c r="AX846" s="174"/>
      <c r="AY846" s="174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  <c r="CO846"/>
      <c r="CP846"/>
      <c r="CQ846"/>
      <c r="CR846"/>
      <c r="CS846"/>
      <c r="CT846"/>
      <c r="CU846"/>
      <c r="CV846"/>
      <c r="CW846"/>
      <c r="CX846"/>
      <c r="CY846"/>
      <c r="CZ846"/>
      <c r="DA846"/>
      <c r="DB846"/>
      <c r="DC846"/>
      <c r="DD846"/>
      <c r="DE846"/>
      <c r="DF846"/>
      <c r="DG846"/>
      <c r="DH846"/>
      <c r="DI846"/>
      <c r="DJ846"/>
      <c r="DK846"/>
      <c r="DL846"/>
      <c r="DM846"/>
      <c r="DN846"/>
      <c r="DO846"/>
      <c r="DP846"/>
      <c r="DQ846"/>
      <c r="DR846"/>
      <c r="DS846"/>
      <c r="DT846"/>
      <c r="DU846"/>
      <c r="DV846"/>
      <c r="DW846"/>
      <c r="DX846"/>
      <c r="DY846"/>
      <c r="DZ846"/>
      <c r="EA846"/>
      <c r="EB846"/>
      <c r="EC846"/>
      <c r="ED846"/>
      <c r="EE846"/>
      <c r="EF846"/>
      <c r="EG846"/>
      <c r="EH846"/>
      <c r="EI846"/>
      <c r="EJ846"/>
      <c r="EK846"/>
      <c r="EL846"/>
      <c r="EM846"/>
      <c r="EN846"/>
      <c r="EO846"/>
      <c r="EP846"/>
      <c r="EQ846"/>
      <c r="ER846"/>
      <c r="ES846"/>
      <c r="ET846"/>
      <c r="EU846"/>
      <c r="EV846"/>
    </row>
    <row r="847" spans="1:152" s="13" customFormat="1" ht="38.25" customHeight="1">
      <c r="A847" s="154">
        <v>35</v>
      </c>
      <c r="B847" s="155" t="str">
        <f>GI!$H$36</f>
        <v xml:space="preserve">Samson Tekle Belay </v>
      </c>
      <c r="C847" s="235"/>
      <c r="D847" s="235"/>
      <c r="E847" s="168"/>
      <c r="F847" s="338" t="str">
        <f>IF(E847&gt;100,"SKURRR~!!", IF(A847&gt;GI!$M$2," ", IF($D$809="-", " ", IF(ISBLANK(E847),"FALSE",""))))</f>
        <v xml:space="preserve"> </v>
      </c>
      <c r="G847" s="339"/>
      <c r="H847"/>
      <c r="I847" s="154">
        <v>35</v>
      </c>
      <c r="J847" s="155" t="str">
        <f>GI!$H$36</f>
        <v xml:space="preserve">Samson Tekle Belay </v>
      </c>
      <c r="K847" s="235"/>
      <c r="L847" s="235"/>
      <c r="M847" s="168"/>
      <c r="N847" s="338" t="str">
        <f>IF(M847&gt;100,"SKURRR~!!", IF(I847&gt;GI!$M$2," ", IF($L$809="-", " ", IF(ISBLANK(M847),"FALSE",""))))</f>
        <v xml:space="preserve"> </v>
      </c>
      <c r="O847" s="339"/>
      <c r="P847"/>
      <c r="Q847"/>
      <c r="R847" s="131">
        <f t="shared" si="189"/>
        <v>0</v>
      </c>
      <c r="S847" s="125">
        <f t="shared" si="190"/>
        <v>0</v>
      </c>
      <c r="T847" s="126">
        <f t="shared" si="188"/>
        <v>0</v>
      </c>
      <c r="U847"/>
      <c r="V847"/>
      <c r="W847"/>
      <c r="X847" s="172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 s="174"/>
      <c r="AM847" s="174"/>
      <c r="AN847" s="174"/>
      <c r="AO847" s="174"/>
      <c r="AP847" s="174"/>
      <c r="AQ847" s="174"/>
      <c r="AR847" s="174"/>
      <c r="AS847" s="174"/>
      <c r="AT847" s="174"/>
      <c r="AU847" s="174"/>
      <c r="AV847" s="174"/>
      <c r="AW847" s="174"/>
      <c r="AX847" s="174"/>
      <c r="AY847" s="174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  <c r="CO847"/>
      <c r="CP847"/>
      <c r="CQ847"/>
      <c r="CR847"/>
      <c r="CS847"/>
      <c r="CT847"/>
      <c r="CU847"/>
      <c r="CV847"/>
      <c r="CW847"/>
      <c r="CX847"/>
      <c r="CY847"/>
      <c r="CZ847"/>
      <c r="DA847"/>
      <c r="DB847"/>
      <c r="DC847"/>
      <c r="DD847"/>
      <c r="DE847"/>
      <c r="DF847"/>
      <c r="DG847"/>
      <c r="DH847"/>
      <c r="DI847"/>
      <c r="DJ847"/>
      <c r="DK847"/>
      <c r="DL847"/>
      <c r="DM847"/>
      <c r="DN847"/>
      <c r="DO847"/>
      <c r="DP847"/>
      <c r="DQ847"/>
      <c r="DR847"/>
      <c r="DS847"/>
      <c r="DT847"/>
      <c r="DU847"/>
      <c r="DV847"/>
      <c r="DW847"/>
      <c r="DX847"/>
      <c r="DY847"/>
      <c r="DZ847"/>
      <c r="EA847"/>
      <c r="EB847"/>
      <c r="EC847"/>
      <c r="ED847"/>
      <c r="EE847"/>
      <c r="EF847"/>
      <c r="EG847"/>
      <c r="EH847"/>
      <c r="EI847"/>
      <c r="EJ847"/>
      <c r="EK847"/>
      <c r="EL847"/>
      <c r="EM847"/>
      <c r="EN847"/>
      <c r="EO847"/>
      <c r="EP847"/>
      <c r="EQ847"/>
      <c r="ER847"/>
      <c r="ES847"/>
      <c r="ET847"/>
      <c r="EU847"/>
      <c r="EV847"/>
    </row>
    <row r="848" spans="1:152" s="13" customFormat="1" ht="38.25" customHeight="1">
      <c r="A848" s="156">
        <v>36</v>
      </c>
      <c r="B848" s="157" t="str">
        <f>GI!$H$37</f>
        <v xml:space="preserve">Sinados Solomon Kiflehadera </v>
      </c>
      <c r="C848" s="235"/>
      <c r="D848" s="235"/>
      <c r="E848" s="168"/>
      <c r="F848" s="338" t="str">
        <f>IF(E848&gt;100,"SKURRR~!!", IF(A848&gt;GI!$M$2," ", IF($D$809="-", " ", IF(ISBLANK(E848),"FALSE",""))))</f>
        <v xml:space="preserve"> </v>
      </c>
      <c r="G848" s="339"/>
      <c r="H848"/>
      <c r="I848" s="156">
        <v>36</v>
      </c>
      <c r="J848" s="157" t="str">
        <f>GI!$H$37</f>
        <v xml:space="preserve">Sinados Solomon Kiflehadera </v>
      </c>
      <c r="K848" s="235"/>
      <c r="L848" s="235"/>
      <c r="M848" s="168"/>
      <c r="N848" s="338" t="str">
        <f>IF(M848&gt;100,"SKURRR~!!", IF(I848&gt;GI!$M$2," ", IF($L$809="-", " ", IF(ISBLANK(M848),"FALSE",""))))</f>
        <v xml:space="preserve"> </v>
      </c>
      <c r="O848" s="339"/>
      <c r="P848"/>
      <c r="Q848"/>
      <c r="R848" s="131">
        <f t="shared" si="189"/>
        <v>0</v>
      </c>
      <c r="S848" s="125">
        <f t="shared" si="190"/>
        <v>0</v>
      </c>
      <c r="T848" s="126">
        <f t="shared" si="188"/>
        <v>0</v>
      </c>
      <c r="U848"/>
      <c r="V848"/>
      <c r="W848"/>
      <c r="X848" s="172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 s="174"/>
      <c r="AM848" s="174"/>
      <c r="AN848" s="174"/>
      <c r="AO848" s="174"/>
      <c r="AP848" s="174"/>
      <c r="AQ848" s="174"/>
      <c r="AR848" s="174"/>
      <c r="AS848" s="174"/>
      <c r="AT848" s="174"/>
      <c r="AU848" s="174"/>
      <c r="AV848" s="174"/>
      <c r="AW848" s="174"/>
      <c r="AX848" s="174"/>
      <c r="AY848" s="174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  <c r="CO848"/>
      <c r="CP848"/>
      <c r="CQ848"/>
      <c r="CR848"/>
      <c r="CS848"/>
      <c r="CT848"/>
      <c r="CU848"/>
      <c r="CV848"/>
      <c r="CW848"/>
      <c r="CX848"/>
      <c r="CY848"/>
      <c r="CZ848"/>
      <c r="DA848"/>
      <c r="DB848"/>
      <c r="DC848"/>
      <c r="DD848"/>
      <c r="DE848"/>
      <c r="DF848"/>
      <c r="DG848"/>
      <c r="DH848"/>
      <c r="DI848"/>
      <c r="DJ848"/>
      <c r="DK848"/>
      <c r="DL848"/>
      <c r="DM848"/>
      <c r="DN848"/>
      <c r="DO848"/>
      <c r="DP848"/>
      <c r="DQ848"/>
      <c r="DR848"/>
      <c r="DS848"/>
      <c r="DT848"/>
      <c r="DU848"/>
      <c r="DV848"/>
      <c r="DW848"/>
      <c r="DX848"/>
      <c r="DY848"/>
      <c r="DZ848"/>
      <c r="EA848"/>
      <c r="EB848"/>
      <c r="EC848"/>
      <c r="ED848"/>
      <c r="EE848"/>
      <c r="EF848"/>
      <c r="EG848"/>
      <c r="EH848"/>
      <c r="EI848"/>
      <c r="EJ848"/>
      <c r="EK848"/>
      <c r="EL848"/>
      <c r="EM848"/>
      <c r="EN848"/>
      <c r="EO848"/>
      <c r="EP848"/>
      <c r="EQ848"/>
      <c r="ER848"/>
      <c r="ES848"/>
      <c r="ET848"/>
      <c r="EU848"/>
      <c r="EV848"/>
    </row>
    <row r="849" spans="1:152" s="13" customFormat="1" ht="38.25" customHeight="1">
      <c r="A849" s="154">
        <v>37</v>
      </c>
      <c r="B849" s="155" t="str">
        <f>GI!$H$38</f>
        <v xml:space="preserve">Yeabsira Rezene Gebrecherkos </v>
      </c>
      <c r="C849" s="235"/>
      <c r="D849" s="235"/>
      <c r="E849" s="168"/>
      <c r="F849" s="338" t="str">
        <f>IF(E849&gt;100,"SKURRR~!!", IF(A849&gt;GI!$M$2," ", IF($D$809="-", " ", IF(ISBLANK(E849),"FALSE",""))))</f>
        <v xml:space="preserve"> </v>
      </c>
      <c r="G849" s="339"/>
      <c r="H849"/>
      <c r="I849" s="154">
        <v>37</v>
      </c>
      <c r="J849" s="155" t="str">
        <f>GI!$H$38</f>
        <v xml:space="preserve">Yeabsira Rezene Gebrecherkos </v>
      </c>
      <c r="K849" s="235"/>
      <c r="L849" s="235"/>
      <c r="M849" s="168"/>
      <c r="N849" s="338" t="str">
        <f>IF(M849&gt;100,"SKURRR~!!", IF(I849&gt;GI!$M$2," ", IF($L$809="-", " ", IF(ISBLANK(M849),"FALSE",""))))</f>
        <v xml:space="preserve"> </v>
      </c>
      <c r="O849" s="339"/>
      <c r="P849"/>
      <c r="Q849"/>
      <c r="R849" s="131">
        <f t="shared" si="189"/>
        <v>0</v>
      </c>
      <c r="S849" s="125">
        <f t="shared" si="190"/>
        <v>0</v>
      </c>
      <c r="T849" s="126">
        <f t="shared" si="188"/>
        <v>0</v>
      </c>
      <c r="U849"/>
      <c r="V849"/>
      <c r="W849"/>
      <c r="X849" s="172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 s="174"/>
      <c r="AM849" s="174"/>
      <c r="AN849" s="174"/>
      <c r="AO849" s="174"/>
      <c r="AP849" s="174"/>
      <c r="AQ849" s="174"/>
      <c r="AR849" s="174"/>
      <c r="AS849" s="174"/>
      <c r="AT849" s="174"/>
      <c r="AU849" s="174"/>
      <c r="AV849" s="174"/>
      <c r="AW849" s="174"/>
      <c r="AX849" s="174"/>
      <c r="AY849" s="174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</row>
    <row r="850" spans="1:152" s="13" customFormat="1" ht="38.25" customHeight="1">
      <c r="A850" s="156">
        <v>38</v>
      </c>
      <c r="B850" s="157" t="str">
        <f>GI!$H$39</f>
        <v xml:space="preserve">Yohannes Gebregergis Weldegebriel </v>
      </c>
      <c r="C850" s="235"/>
      <c r="D850" s="235"/>
      <c r="E850" s="168"/>
      <c r="F850" s="338" t="str">
        <f>IF(E850&gt;100,"SKURRR~!!", IF(A850&gt;GI!$M$2," ", IF($D$809="-", " ", IF(ISBLANK(E850),"FALSE",""))))</f>
        <v xml:space="preserve"> </v>
      </c>
      <c r="G850" s="339"/>
      <c r="H850"/>
      <c r="I850" s="156">
        <v>38</v>
      </c>
      <c r="J850" s="157" t="str">
        <f>GI!$H$39</f>
        <v xml:space="preserve">Yohannes Gebregergis Weldegebriel </v>
      </c>
      <c r="K850" s="235"/>
      <c r="L850" s="235"/>
      <c r="M850" s="168"/>
      <c r="N850" s="338" t="str">
        <f>IF(M850&gt;100,"SKURRR~!!", IF(I850&gt;GI!$M$2," ", IF($L$809="-", " ", IF(ISBLANK(M850),"FALSE",""))))</f>
        <v xml:space="preserve"> </v>
      </c>
      <c r="O850" s="339"/>
      <c r="P850"/>
      <c r="Q850"/>
      <c r="R850" s="131">
        <f t="shared" si="189"/>
        <v>0</v>
      </c>
      <c r="S850" s="125">
        <f t="shared" si="190"/>
        <v>0</v>
      </c>
      <c r="T850" s="126">
        <f t="shared" si="188"/>
        <v>0</v>
      </c>
      <c r="U850"/>
      <c r="V850"/>
      <c r="W850"/>
      <c r="X850" s="172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 s="174"/>
      <c r="AM850" s="174"/>
      <c r="AN850" s="174"/>
      <c r="AO850" s="174"/>
      <c r="AP850" s="174"/>
      <c r="AQ850" s="174"/>
      <c r="AR850" s="174"/>
      <c r="AS850" s="174"/>
      <c r="AT850" s="174"/>
      <c r="AU850" s="174"/>
      <c r="AV850" s="174"/>
      <c r="AW850" s="174"/>
      <c r="AX850" s="174"/>
      <c r="AY850" s="174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  <c r="DF850"/>
      <c r="DG850"/>
      <c r="DH850"/>
      <c r="DI850"/>
      <c r="DJ850"/>
      <c r="DK850"/>
      <c r="DL850"/>
      <c r="DM850"/>
      <c r="DN850"/>
      <c r="DO850"/>
      <c r="DP850"/>
      <c r="DQ850"/>
      <c r="DR850"/>
      <c r="DS850"/>
      <c r="DT850"/>
      <c r="DU850"/>
      <c r="DV850"/>
      <c r="DW850"/>
      <c r="DX850"/>
      <c r="DY850"/>
      <c r="DZ850"/>
      <c r="EA850"/>
      <c r="EB850"/>
      <c r="EC850"/>
      <c r="ED850"/>
      <c r="EE850"/>
      <c r="EF850"/>
      <c r="EG850"/>
      <c r="EH850"/>
      <c r="EI850"/>
      <c r="EJ850"/>
      <c r="EK850"/>
      <c r="EL850"/>
      <c r="EM850"/>
      <c r="EN850"/>
      <c r="EO850"/>
      <c r="EP850"/>
      <c r="EQ850"/>
      <c r="ER850"/>
      <c r="ES850"/>
      <c r="ET850"/>
      <c r="EU850"/>
      <c r="EV850"/>
    </row>
    <row r="851" spans="1:152" s="13" customFormat="1" ht="38.25" customHeight="1">
      <c r="A851" s="154">
        <v>39</v>
      </c>
      <c r="B851" s="155" t="str">
        <f>GI!$H$40</f>
        <v xml:space="preserve">Yohanns Gebremedhin Aregawi </v>
      </c>
      <c r="C851" s="235"/>
      <c r="D851" s="235"/>
      <c r="E851" s="168"/>
      <c r="F851" s="338" t="str">
        <f>IF(E851&gt;100,"SKURRR~!!", IF(A851&gt;GI!$M$2," ", IF($D$809="-", " ", IF(ISBLANK(E851),"FALSE",""))))</f>
        <v xml:space="preserve"> </v>
      </c>
      <c r="G851" s="339"/>
      <c r="H851"/>
      <c r="I851" s="154">
        <v>39</v>
      </c>
      <c r="J851" s="155" t="str">
        <f>GI!$H$40</f>
        <v xml:space="preserve">Yohanns Gebremedhin Aregawi </v>
      </c>
      <c r="K851" s="235"/>
      <c r="L851" s="235"/>
      <c r="M851" s="168"/>
      <c r="N851" s="338" t="str">
        <f>IF(M851&gt;100,"SKURRR~!!", IF(I851&gt;GI!$M$2," ", IF($L$809="-", " ", IF(ISBLANK(M851),"FALSE",""))))</f>
        <v xml:space="preserve"> </v>
      </c>
      <c r="O851" s="339"/>
      <c r="P851"/>
      <c r="Q851"/>
      <c r="R851" s="131">
        <f t="shared" si="189"/>
        <v>0</v>
      </c>
      <c r="S851" s="125">
        <f t="shared" si="190"/>
        <v>0</v>
      </c>
      <c r="T851" s="126">
        <f t="shared" si="188"/>
        <v>0</v>
      </c>
      <c r="U851"/>
      <c r="V851"/>
      <c r="W851"/>
      <c r="X851" s="172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 s="174"/>
      <c r="AM851" s="174"/>
      <c r="AN851" s="174"/>
      <c r="AO851" s="174"/>
      <c r="AP851" s="174"/>
      <c r="AQ851" s="174"/>
      <c r="AR851" s="174"/>
      <c r="AS851" s="174"/>
      <c r="AT851" s="174"/>
      <c r="AU851" s="174"/>
      <c r="AV851" s="174"/>
      <c r="AW851" s="174"/>
      <c r="AX851" s="174"/>
      <c r="AY851" s="174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  <c r="CO851"/>
      <c r="CP851"/>
      <c r="CQ851"/>
      <c r="CR851"/>
      <c r="CS851"/>
      <c r="CT851"/>
      <c r="CU851"/>
      <c r="CV851"/>
      <c r="CW851"/>
      <c r="CX851"/>
      <c r="CY851"/>
      <c r="CZ851"/>
      <c r="DA851"/>
      <c r="DB851"/>
      <c r="DC851"/>
      <c r="DD851"/>
      <c r="DE851"/>
      <c r="DF851"/>
      <c r="DG851"/>
      <c r="DH851"/>
      <c r="DI851"/>
      <c r="DJ851"/>
      <c r="DK851"/>
      <c r="DL851"/>
      <c r="DM851"/>
      <c r="DN851"/>
      <c r="DO851"/>
      <c r="DP851"/>
      <c r="DQ851"/>
      <c r="DR851"/>
      <c r="DS851"/>
      <c r="DT851"/>
      <c r="DU851"/>
      <c r="DV851"/>
      <c r="DW851"/>
      <c r="DX851"/>
      <c r="DY851"/>
      <c r="DZ851"/>
      <c r="EA851"/>
      <c r="EB851"/>
      <c r="EC851"/>
      <c r="ED851"/>
      <c r="EE851"/>
      <c r="EF851"/>
      <c r="EG851"/>
      <c r="EH851"/>
      <c r="EI851"/>
      <c r="EJ851"/>
      <c r="EK851"/>
      <c r="EL851"/>
      <c r="EM851"/>
      <c r="EN851"/>
      <c r="EO851"/>
      <c r="EP851"/>
      <c r="EQ851"/>
      <c r="ER851"/>
      <c r="ES851"/>
      <c r="ET851"/>
      <c r="EU851"/>
      <c r="EV851"/>
    </row>
    <row r="852" spans="1:152" s="13" customFormat="1" ht="38.25" customHeight="1">
      <c r="A852" s="156">
        <v>40</v>
      </c>
      <c r="B852" s="157" t="str">
        <f>GI!$H$41</f>
        <v xml:space="preserve">Yonatan Mulu Araya </v>
      </c>
      <c r="C852" s="235"/>
      <c r="D852" s="235"/>
      <c r="E852" s="168"/>
      <c r="F852" s="338" t="str">
        <f>IF(E852&gt;100,"SKURRR~!!", IF(A852&gt;GI!$M$2," ", IF($D$809="-", " ", IF(ISBLANK(E852),"FALSE",""))))</f>
        <v xml:space="preserve"> </v>
      </c>
      <c r="G852" s="339"/>
      <c r="H852"/>
      <c r="I852" s="156">
        <v>40</v>
      </c>
      <c r="J852" s="157" t="str">
        <f>GI!$H$41</f>
        <v xml:space="preserve">Yonatan Mulu Araya </v>
      </c>
      <c r="K852" s="235"/>
      <c r="L852" s="235"/>
      <c r="M852" s="168"/>
      <c r="N852" s="338" t="str">
        <f>IF(M852&gt;100,"SKURRR~!!", IF(I852&gt;GI!$M$2," ", IF($L$809="-", " ", IF(ISBLANK(M852),"FALSE",""))))</f>
        <v xml:space="preserve"> </v>
      </c>
      <c r="O852" s="339"/>
      <c r="P852"/>
      <c r="Q852"/>
      <c r="R852" s="131">
        <f t="shared" si="189"/>
        <v>0</v>
      </c>
      <c r="S852" s="125">
        <f t="shared" si="190"/>
        <v>0</v>
      </c>
      <c r="T852" s="126">
        <f t="shared" si="188"/>
        <v>0</v>
      </c>
      <c r="U852"/>
      <c r="V852"/>
      <c r="W852"/>
      <c r="X852" s="17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 s="174"/>
      <c r="AM852" s="174"/>
      <c r="AN852" s="174"/>
      <c r="AO852" s="174"/>
      <c r="AP852" s="174"/>
      <c r="AQ852" s="174"/>
      <c r="AR852" s="174"/>
      <c r="AS852" s="174"/>
      <c r="AT852" s="174"/>
      <c r="AU852" s="174"/>
      <c r="AV852" s="174"/>
      <c r="AW852" s="174"/>
      <c r="AX852" s="174"/>
      <c r="AY852" s="174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  <c r="CO852"/>
      <c r="CP852"/>
      <c r="CQ852"/>
      <c r="CR852"/>
      <c r="CS852"/>
      <c r="CT852"/>
      <c r="CU852"/>
      <c r="CV852"/>
      <c r="CW852"/>
      <c r="CX852"/>
      <c r="CY852"/>
      <c r="CZ852"/>
      <c r="DA852"/>
      <c r="DB852"/>
      <c r="DC852"/>
      <c r="DD852"/>
      <c r="DE852"/>
      <c r="DF852"/>
      <c r="DG852"/>
      <c r="DH852"/>
      <c r="DI852"/>
      <c r="DJ852"/>
      <c r="DK852"/>
      <c r="DL852"/>
      <c r="DM852"/>
      <c r="DN852"/>
      <c r="DO852"/>
      <c r="DP852"/>
      <c r="DQ852"/>
      <c r="DR852"/>
      <c r="DS852"/>
      <c r="DT852"/>
      <c r="DU852"/>
      <c r="DV852"/>
      <c r="DW852"/>
      <c r="DX852"/>
      <c r="DY852"/>
      <c r="DZ852"/>
      <c r="EA852"/>
      <c r="EB852"/>
      <c r="EC852"/>
      <c r="ED852"/>
      <c r="EE852"/>
      <c r="EF852"/>
      <c r="EG852"/>
      <c r="EH852"/>
      <c r="EI852"/>
      <c r="EJ852"/>
      <c r="EK852"/>
      <c r="EL852"/>
      <c r="EM852"/>
      <c r="EN852"/>
      <c r="EO852"/>
      <c r="EP852"/>
      <c r="EQ852"/>
      <c r="ER852"/>
      <c r="ES852"/>
      <c r="ET852"/>
      <c r="EU852"/>
      <c r="EV852"/>
    </row>
    <row r="853" spans="1:152" s="13" customFormat="1" ht="38.25" customHeight="1">
      <c r="A853" s="154">
        <v>41</v>
      </c>
      <c r="B853" s="155" t="str">
        <f>GI!$H$42</f>
        <v xml:space="preserve">Yordanos Weldeslassie Kidane </v>
      </c>
      <c r="C853" s="235"/>
      <c r="D853" s="235"/>
      <c r="E853" s="168"/>
      <c r="F853" s="338" t="str">
        <f>IF(E853&gt;100,"SKURRR~!!", IF(A853&gt;GI!$M$2," ", IF($D$809="-", " ", IF(ISBLANK(E853),"FALSE",""))))</f>
        <v xml:space="preserve"> </v>
      </c>
      <c r="G853" s="339"/>
      <c r="H853"/>
      <c r="I853" s="154">
        <v>41</v>
      </c>
      <c r="J853" s="155" t="str">
        <f>GI!$H$42</f>
        <v xml:space="preserve">Yordanos Weldeslassie Kidane </v>
      </c>
      <c r="K853" s="235"/>
      <c r="L853" s="235"/>
      <c r="M853" s="168"/>
      <c r="N853" s="338" t="str">
        <f>IF(M853&gt;100,"SKURRR~!!", IF(I853&gt;GI!$M$2," ", IF($L$809="-", " ", IF(ISBLANK(M853),"FALSE",""))))</f>
        <v xml:space="preserve"> </v>
      </c>
      <c r="O853" s="339"/>
      <c r="P853"/>
      <c r="Q853"/>
      <c r="R853" s="131">
        <f t="shared" si="189"/>
        <v>0</v>
      </c>
      <c r="S853" s="125">
        <f t="shared" si="190"/>
        <v>0</v>
      </c>
      <c r="T853" s="126">
        <f t="shared" si="188"/>
        <v>0</v>
      </c>
      <c r="U853"/>
      <c r="V853"/>
      <c r="W853"/>
      <c r="X853" s="172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 s="174"/>
      <c r="AM853" s="174"/>
      <c r="AN853" s="174"/>
      <c r="AO853" s="174"/>
      <c r="AP853" s="174"/>
      <c r="AQ853" s="174"/>
      <c r="AR853" s="174"/>
      <c r="AS853" s="174"/>
      <c r="AT853" s="174"/>
      <c r="AU853" s="174"/>
      <c r="AV853" s="174"/>
      <c r="AW853" s="174"/>
      <c r="AX853" s="174"/>
      <c r="AY853" s="174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</row>
    <row r="854" spans="1:152" s="13" customFormat="1" ht="38.25" customHeight="1">
      <c r="A854" s="156">
        <v>42</v>
      </c>
      <c r="B854" s="157" t="str">
        <f>GI!$H$43</f>
        <v xml:space="preserve">Yosef Mesfin Hailemicheal </v>
      </c>
      <c r="C854" s="235"/>
      <c r="D854" s="235"/>
      <c r="E854" s="168"/>
      <c r="F854" s="338" t="str">
        <f>IF(E854&gt;100,"SKURRR~!!", IF(A854&gt;GI!$M$2," ", IF($D$809="-", " ", IF(ISBLANK(E854),"FALSE",""))))</f>
        <v xml:space="preserve"> </v>
      </c>
      <c r="G854" s="339"/>
      <c r="H854"/>
      <c r="I854" s="156">
        <v>42</v>
      </c>
      <c r="J854" s="157" t="str">
        <f>GI!$H$43</f>
        <v xml:space="preserve">Yosef Mesfin Hailemicheal </v>
      </c>
      <c r="K854" s="235"/>
      <c r="L854" s="235"/>
      <c r="M854" s="168"/>
      <c r="N854" s="338" t="str">
        <f>IF(M854&gt;100,"SKURRR~!!", IF(I854&gt;GI!$M$2," ", IF($L$809="-", " ", IF(ISBLANK(M854),"FALSE",""))))</f>
        <v xml:space="preserve"> </v>
      </c>
      <c r="O854" s="339"/>
      <c r="P854"/>
      <c r="Q854"/>
      <c r="R854" s="131">
        <f t="shared" si="189"/>
        <v>0</v>
      </c>
      <c r="S854" s="125">
        <f t="shared" si="190"/>
        <v>0</v>
      </c>
      <c r="T854" s="126">
        <f t="shared" si="188"/>
        <v>0</v>
      </c>
      <c r="U854"/>
      <c r="V854"/>
      <c r="W854"/>
      <c r="X854" s="172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 s="174"/>
      <c r="AM854" s="174"/>
      <c r="AN854" s="174"/>
      <c r="AO854" s="174"/>
      <c r="AP854" s="174"/>
      <c r="AQ854" s="174"/>
      <c r="AR854" s="174"/>
      <c r="AS854" s="174"/>
      <c r="AT854" s="174"/>
      <c r="AU854" s="174"/>
      <c r="AV854" s="174"/>
      <c r="AW854" s="174"/>
      <c r="AX854" s="174"/>
      <c r="AY854" s="17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  <c r="DF854"/>
      <c r="DG854"/>
      <c r="DH854"/>
      <c r="DI854"/>
      <c r="DJ854"/>
      <c r="DK854"/>
      <c r="DL854"/>
      <c r="DM854"/>
      <c r="DN854"/>
      <c r="DO854"/>
      <c r="DP854"/>
      <c r="DQ854"/>
      <c r="DR854"/>
      <c r="DS854"/>
      <c r="DT854"/>
      <c r="DU854"/>
      <c r="DV854"/>
      <c r="DW854"/>
      <c r="DX854"/>
      <c r="DY854"/>
      <c r="DZ854"/>
      <c r="EA854"/>
      <c r="EB854"/>
      <c r="EC854"/>
      <c r="ED854"/>
      <c r="EE854"/>
      <c r="EF854"/>
      <c r="EG854"/>
      <c r="EH854"/>
      <c r="EI854"/>
      <c r="EJ854"/>
      <c r="EK854"/>
      <c r="EL854"/>
      <c r="EM854"/>
      <c r="EN854"/>
      <c r="EO854"/>
      <c r="EP854"/>
      <c r="EQ854"/>
      <c r="ER854"/>
      <c r="ES854"/>
      <c r="ET854"/>
      <c r="EU854"/>
      <c r="EV854"/>
    </row>
    <row r="855" spans="1:152" s="13" customFormat="1" ht="38.25" customHeight="1">
      <c r="A855" s="154">
        <v>43</v>
      </c>
      <c r="B855" s="155" t="str">
        <f>GI!$H$44</f>
        <v xml:space="preserve">Yudana Dawit Tsegay </v>
      </c>
      <c r="C855" s="235"/>
      <c r="D855" s="235"/>
      <c r="E855" s="169"/>
      <c r="F855" s="338" t="str">
        <f>IF(E855&gt;100,"SKURRR~!!", IF(A855&gt;GI!$M$2," ", IF($D$809="-", " ", IF(ISBLANK(E855),"FALSE",""))))</f>
        <v xml:space="preserve"> </v>
      </c>
      <c r="G855" s="339"/>
      <c r="H855"/>
      <c r="I855" s="154">
        <v>43</v>
      </c>
      <c r="J855" s="155" t="str">
        <f>GI!$H$44</f>
        <v xml:space="preserve">Yudana Dawit Tsegay </v>
      </c>
      <c r="K855" s="235"/>
      <c r="L855" s="235"/>
      <c r="M855" s="169"/>
      <c r="N855" s="338" t="str">
        <f>IF(M855&gt;100,"SKURRR~!!", IF(I855&gt;GI!$M$2," ", IF($L$809="-", " ", IF(ISBLANK(M855),"FALSE",""))))</f>
        <v xml:space="preserve"> </v>
      </c>
      <c r="O855" s="339"/>
      <c r="P855"/>
      <c r="Q855"/>
      <c r="R855" s="131">
        <f t="shared" si="189"/>
        <v>0</v>
      </c>
      <c r="S855" s="125">
        <f t="shared" si="190"/>
        <v>0</v>
      </c>
      <c r="T855" s="126">
        <f t="shared" si="188"/>
        <v>0</v>
      </c>
      <c r="U855"/>
      <c r="V855"/>
      <c r="W855"/>
      <c r="X855" s="172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 s="174"/>
      <c r="AM855" s="174"/>
      <c r="AN855" s="174"/>
      <c r="AO855" s="174"/>
      <c r="AP855" s="174"/>
      <c r="AQ855" s="174"/>
      <c r="AR855" s="174"/>
      <c r="AS855" s="174"/>
      <c r="AT855" s="174"/>
      <c r="AU855" s="174"/>
      <c r="AV855" s="174"/>
      <c r="AW855" s="174"/>
      <c r="AX855" s="174"/>
      <c r="AY855" s="174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  <c r="CO855"/>
      <c r="CP855"/>
      <c r="CQ855"/>
      <c r="CR855"/>
      <c r="CS855"/>
      <c r="CT855"/>
      <c r="CU855"/>
      <c r="CV855"/>
      <c r="CW855"/>
      <c r="CX855"/>
      <c r="CY855"/>
      <c r="CZ855"/>
      <c r="DA855"/>
      <c r="DB855"/>
      <c r="DC855"/>
      <c r="DD855"/>
      <c r="DE855"/>
      <c r="DF855"/>
      <c r="DG855"/>
      <c r="DH855"/>
      <c r="DI855"/>
      <c r="DJ855"/>
      <c r="DK855"/>
      <c r="DL855"/>
      <c r="DM855"/>
      <c r="DN855"/>
      <c r="DO855"/>
      <c r="DP855"/>
      <c r="DQ855"/>
      <c r="DR855"/>
      <c r="DS855"/>
      <c r="DT855"/>
      <c r="DU855"/>
      <c r="DV855"/>
      <c r="DW855"/>
      <c r="DX855"/>
      <c r="DY855"/>
      <c r="DZ855"/>
      <c r="EA855"/>
      <c r="EB855"/>
      <c r="EC855"/>
      <c r="ED855"/>
      <c r="EE855"/>
      <c r="EF855"/>
      <c r="EG855"/>
      <c r="EH855"/>
      <c r="EI855"/>
      <c r="EJ855"/>
      <c r="EK855"/>
      <c r="EL855"/>
      <c r="EM855"/>
      <c r="EN855"/>
      <c r="EO855"/>
      <c r="EP855"/>
      <c r="EQ855"/>
      <c r="ER855"/>
      <c r="ES855"/>
      <c r="ET855"/>
      <c r="EU855"/>
      <c r="EV855"/>
    </row>
    <row r="856" spans="1:152" s="13" customFormat="1" ht="38.25" customHeight="1">
      <c r="A856" s="156">
        <v>44</v>
      </c>
      <c r="B856" s="157">
        <f>GI!$H$45</f>
        <v>0</v>
      </c>
      <c r="C856" s="235"/>
      <c r="D856" s="235"/>
      <c r="E856" s="170"/>
      <c r="F856" s="338" t="str">
        <f>IF(E856&gt;100,"SKURRR~!!", IF(A856&gt;GI!$M$2," ", IF($D$809="-", " ", IF(ISBLANK(E856),"FALSE",""))))</f>
        <v xml:space="preserve"> </v>
      </c>
      <c r="G856" s="339"/>
      <c r="H856"/>
      <c r="I856" s="156">
        <v>44</v>
      </c>
      <c r="J856" s="157">
        <f>GI!$H$45</f>
        <v>0</v>
      </c>
      <c r="K856" s="235"/>
      <c r="L856" s="235"/>
      <c r="M856" s="170"/>
      <c r="N856" s="338" t="str">
        <f>IF(M856&gt;100,"SKURRR~!!", IF(I856&gt;GI!$M$2," ", IF($L$809="-", " ", IF(ISBLANK(M856),"FALSE",""))))</f>
        <v xml:space="preserve"> </v>
      </c>
      <c r="O856" s="339"/>
      <c r="P856"/>
      <c r="Q856"/>
      <c r="R856" s="131">
        <f t="shared" si="189"/>
        <v>0</v>
      </c>
      <c r="S856" s="125">
        <f t="shared" si="190"/>
        <v>0</v>
      </c>
      <c r="T856" s="126">
        <f t="shared" si="188"/>
        <v>0</v>
      </c>
      <c r="U856"/>
      <c r="V856"/>
      <c r="W856"/>
      <c r="X856" s="172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 s="174"/>
      <c r="AM856" s="174"/>
      <c r="AN856" s="174"/>
      <c r="AO856" s="174"/>
      <c r="AP856" s="174"/>
      <c r="AQ856" s="174"/>
      <c r="AR856" s="174"/>
      <c r="AS856" s="174"/>
      <c r="AT856" s="174"/>
      <c r="AU856" s="174"/>
      <c r="AV856" s="174"/>
      <c r="AW856" s="174"/>
      <c r="AX856" s="174"/>
      <c r="AY856" s="174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  <c r="CO856"/>
      <c r="CP856"/>
      <c r="CQ856"/>
      <c r="CR856"/>
      <c r="CS856"/>
      <c r="CT856"/>
      <c r="CU856"/>
      <c r="CV856"/>
      <c r="CW856"/>
      <c r="CX856"/>
      <c r="CY856"/>
      <c r="CZ856"/>
      <c r="DA856"/>
      <c r="DB856"/>
      <c r="DC856"/>
      <c r="DD856"/>
      <c r="DE856"/>
      <c r="DF856"/>
      <c r="DG856"/>
      <c r="DH856"/>
      <c r="DI856"/>
      <c r="DJ856"/>
      <c r="DK856"/>
      <c r="DL856"/>
      <c r="DM856"/>
      <c r="DN856"/>
      <c r="DO856"/>
      <c r="DP856"/>
      <c r="DQ856"/>
      <c r="DR856"/>
      <c r="DS856"/>
      <c r="DT856"/>
      <c r="DU856"/>
      <c r="DV856"/>
      <c r="DW856"/>
      <c r="DX856"/>
      <c r="DY856"/>
      <c r="DZ856"/>
      <c r="EA856"/>
      <c r="EB856"/>
      <c r="EC856"/>
      <c r="ED856"/>
      <c r="EE856"/>
      <c r="EF856"/>
      <c r="EG856"/>
      <c r="EH856"/>
      <c r="EI856"/>
      <c r="EJ856"/>
      <c r="EK856"/>
      <c r="EL856"/>
      <c r="EM856"/>
      <c r="EN856"/>
      <c r="EO856"/>
      <c r="EP856"/>
      <c r="EQ856"/>
      <c r="ER856"/>
      <c r="ES856"/>
      <c r="ET856"/>
      <c r="EU856"/>
      <c r="EV856"/>
    </row>
    <row r="857" spans="1:152" s="13" customFormat="1" ht="38.25" customHeight="1">
      <c r="A857" s="154">
        <v>45</v>
      </c>
      <c r="B857" s="155">
        <f>GI!$H$46</f>
        <v>0</v>
      </c>
      <c r="C857" s="235"/>
      <c r="D857" s="235"/>
      <c r="E857" s="170"/>
      <c r="F857" s="338" t="str">
        <f>IF(E857&gt;100,"SKURRR~!!", IF(A857&gt;GI!$M$2," ", IF($D$809="-", " ", IF(ISBLANK(E857),"FALSE",""))))</f>
        <v xml:space="preserve"> </v>
      </c>
      <c r="G857" s="339"/>
      <c r="H857"/>
      <c r="I857" s="154">
        <v>45</v>
      </c>
      <c r="J857" s="155">
        <f>GI!$H$46</f>
        <v>0</v>
      </c>
      <c r="K857" s="235"/>
      <c r="L857" s="235"/>
      <c r="M857" s="170"/>
      <c r="N857" s="338" t="str">
        <f>IF(M857&gt;100,"SKURRR~!!", IF(I857&gt;GI!$M$2," ", IF($L$809="-", " ", IF(ISBLANK(M857),"FALSE",""))))</f>
        <v xml:space="preserve"> </v>
      </c>
      <c r="O857" s="339"/>
      <c r="P857"/>
      <c r="Q857"/>
      <c r="R857" s="131">
        <f t="shared" si="189"/>
        <v>0</v>
      </c>
      <c r="S857" s="125">
        <f t="shared" si="190"/>
        <v>0</v>
      </c>
      <c r="T857" s="126">
        <f t="shared" si="188"/>
        <v>0</v>
      </c>
      <c r="U857"/>
      <c r="V857"/>
      <c r="W857"/>
      <c r="X857" s="172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 s="174"/>
      <c r="AM857" s="174"/>
      <c r="AN857" s="174"/>
      <c r="AO857" s="174"/>
      <c r="AP857" s="174"/>
      <c r="AQ857" s="174"/>
      <c r="AR857" s="174"/>
      <c r="AS857" s="174"/>
      <c r="AT857" s="174"/>
      <c r="AU857" s="174"/>
      <c r="AV857" s="174"/>
      <c r="AW857" s="174"/>
      <c r="AX857" s="174"/>
      <c r="AY857" s="174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  <c r="CO857"/>
      <c r="CP857"/>
      <c r="CQ857"/>
      <c r="CR857"/>
      <c r="CS857"/>
      <c r="CT857"/>
      <c r="CU857"/>
      <c r="CV857"/>
      <c r="CW857"/>
      <c r="CX857"/>
      <c r="CY857"/>
      <c r="CZ857"/>
      <c r="DA857"/>
      <c r="DB857"/>
      <c r="DC857"/>
      <c r="DD857"/>
      <c r="DE857"/>
      <c r="DF857"/>
      <c r="DG857"/>
      <c r="DH857"/>
      <c r="DI857"/>
      <c r="DJ857"/>
      <c r="DK857"/>
      <c r="DL857"/>
      <c r="DM857"/>
      <c r="DN857"/>
      <c r="DO857"/>
      <c r="DP857"/>
      <c r="DQ857"/>
      <c r="DR857"/>
      <c r="DS857"/>
      <c r="DT857"/>
      <c r="DU857"/>
      <c r="DV857"/>
      <c r="DW857"/>
      <c r="DX857"/>
      <c r="DY857"/>
      <c r="DZ857"/>
      <c r="EA857"/>
      <c r="EB857"/>
      <c r="EC857"/>
      <c r="ED857"/>
      <c r="EE857"/>
      <c r="EF857"/>
      <c r="EG857"/>
      <c r="EH857"/>
      <c r="EI857"/>
      <c r="EJ857"/>
      <c r="EK857"/>
      <c r="EL857"/>
      <c r="EM857"/>
      <c r="EN857"/>
      <c r="EO857"/>
      <c r="EP857"/>
      <c r="EQ857"/>
      <c r="ER857"/>
      <c r="ES857"/>
      <c r="ET857"/>
      <c r="EU857"/>
      <c r="EV857"/>
    </row>
    <row r="858" spans="1:152" s="11" customFormat="1" ht="38.25" customHeight="1">
      <c r="A858" s="156">
        <v>46</v>
      </c>
      <c r="B858" s="157">
        <f>GI!$H$47</f>
        <v>0</v>
      </c>
      <c r="C858" s="235"/>
      <c r="D858" s="235"/>
      <c r="E858" s="168"/>
      <c r="F858" s="338" t="str">
        <f>IF(E858&gt;100,"SKURRR~!!", IF(A858&gt;GI!$M$2," ", IF($D$809="-", " ", IF(ISBLANK(E858),"FALSE",""))))</f>
        <v xml:space="preserve"> </v>
      </c>
      <c r="G858" s="339"/>
      <c r="H858"/>
      <c r="I858" s="156">
        <v>46</v>
      </c>
      <c r="J858" s="157">
        <f>GI!$H$47</f>
        <v>0</v>
      </c>
      <c r="K858" s="235"/>
      <c r="L858" s="235"/>
      <c r="M858" s="168"/>
      <c r="N858" s="338" t="str">
        <f>IF(M858&gt;100,"SKURRR~!!", IF(I858&gt;GI!$M$2," ", IF($L$809="-", " ", IF(ISBLANK(M858),"FALSE",""))))</f>
        <v xml:space="preserve"> </v>
      </c>
      <c r="O858" s="339"/>
      <c r="P858"/>
      <c r="Q858"/>
      <c r="R858" s="131">
        <f t="shared" si="189"/>
        <v>0</v>
      </c>
      <c r="S858" s="125">
        <f t="shared" si="190"/>
        <v>0</v>
      </c>
      <c r="T858" s="126">
        <f t="shared" si="188"/>
        <v>0</v>
      </c>
      <c r="U858"/>
      <c r="V858"/>
      <c r="W858"/>
      <c r="X858" s="172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 s="174"/>
      <c r="AM858" s="174"/>
      <c r="AN858" s="174"/>
      <c r="AO858" s="174"/>
      <c r="AP858" s="174"/>
      <c r="AQ858" s="174"/>
      <c r="AR858" s="174"/>
      <c r="AS858" s="174"/>
      <c r="AT858" s="174"/>
      <c r="AU858" s="174"/>
      <c r="AV858" s="174"/>
      <c r="AW858" s="174"/>
      <c r="AX858" s="174"/>
      <c r="AY858" s="174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  <c r="CO858"/>
      <c r="CP858"/>
      <c r="CQ858"/>
      <c r="CR858"/>
      <c r="CS858"/>
      <c r="CT858"/>
      <c r="CU858"/>
      <c r="CV858"/>
      <c r="CW858"/>
      <c r="CX858"/>
      <c r="CY858"/>
      <c r="CZ858"/>
      <c r="DA858"/>
      <c r="DB858"/>
      <c r="DC858"/>
      <c r="DD858"/>
      <c r="DE858"/>
      <c r="DF858"/>
      <c r="DG858"/>
      <c r="DH858"/>
      <c r="DI858"/>
      <c r="DJ858"/>
      <c r="DK858"/>
      <c r="DL858"/>
      <c r="DM858"/>
      <c r="DN858"/>
      <c r="DO858"/>
      <c r="DP858"/>
      <c r="DQ858"/>
      <c r="DR858"/>
      <c r="DS858"/>
      <c r="DT858"/>
      <c r="DU858"/>
      <c r="DV858"/>
      <c r="DW858"/>
      <c r="DX858"/>
      <c r="DY858"/>
      <c r="DZ858"/>
      <c r="EA858"/>
      <c r="EB858"/>
      <c r="EC858"/>
      <c r="ED858"/>
      <c r="EE858"/>
      <c r="EF858"/>
      <c r="EG858"/>
      <c r="EH858"/>
      <c r="EI858"/>
      <c r="EJ858"/>
      <c r="EK858"/>
      <c r="EL858"/>
      <c r="EM858"/>
      <c r="EN858"/>
      <c r="EO858"/>
      <c r="EP858"/>
      <c r="EQ858"/>
      <c r="ER858"/>
      <c r="ES858"/>
      <c r="ET858"/>
      <c r="EU858"/>
      <c r="EV858"/>
    </row>
    <row r="859" spans="1:152" s="11" customFormat="1" ht="38.25" customHeight="1">
      <c r="A859" s="154">
        <v>47</v>
      </c>
      <c r="B859" s="155">
        <f>GI!$H$48</f>
        <v>0</v>
      </c>
      <c r="C859" s="235"/>
      <c r="D859" s="235"/>
      <c r="E859" s="168"/>
      <c r="F859" s="338" t="str">
        <f>IF(E859&gt;100,"SKURRR~!!", IF(A859&gt;GI!$M$2," ", IF($D$809="-", " ", IF(ISBLANK(E859),"FALSE",""))))</f>
        <v xml:space="preserve"> </v>
      </c>
      <c r="G859" s="339"/>
      <c r="H859"/>
      <c r="I859" s="154">
        <v>47</v>
      </c>
      <c r="J859" s="155">
        <f>GI!$H$48</f>
        <v>0</v>
      </c>
      <c r="K859" s="235"/>
      <c r="L859" s="235"/>
      <c r="M859" s="168"/>
      <c r="N859" s="338" t="str">
        <f>IF(M859&gt;100,"SKURRR~!!", IF(I859&gt;GI!$M$2," ", IF($L$809="-", " ", IF(ISBLANK(M859),"FALSE",""))))</f>
        <v xml:space="preserve"> </v>
      </c>
      <c r="O859" s="339"/>
      <c r="P859"/>
      <c r="Q859"/>
      <c r="R859" s="131">
        <f t="shared" si="189"/>
        <v>0</v>
      </c>
      <c r="S859" s="125">
        <f t="shared" si="190"/>
        <v>0</v>
      </c>
      <c r="T859" s="126">
        <f t="shared" si="188"/>
        <v>0</v>
      </c>
      <c r="U859"/>
      <c r="V859"/>
      <c r="W859"/>
      <c r="X859" s="172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 s="174"/>
      <c r="AM859" s="174"/>
      <c r="AN859" s="174"/>
      <c r="AO859" s="174"/>
      <c r="AP859" s="174"/>
      <c r="AQ859" s="174"/>
      <c r="AR859" s="174"/>
      <c r="AS859" s="174"/>
      <c r="AT859" s="174"/>
      <c r="AU859" s="174"/>
      <c r="AV859" s="174"/>
      <c r="AW859" s="174"/>
      <c r="AX859" s="174"/>
      <c r="AY859" s="174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  <c r="CO859"/>
      <c r="CP859"/>
      <c r="CQ859"/>
      <c r="CR859"/>
      <c r="CS859"/>
      <c r="CT859"/>
      <c r="CU859"/>
      <c r="CV859"/>
      <c r="CW859"/>
      <c r="CX859"/>
      <c r="CY859"/>
      <c r="CZ859"/>
      <c r="DA859"/>
      <c r="DB859"/>
      <c r="DC859"/>
      <c r="DD859"/>
      <c r="DE859"/>
      <c r="DF859"/>
      <c r="DG859"/>
      <c r="DH859"/>
      <c r="DI859"/>
      <c r="DJ859"/>
      <c r="DK859"/>
      <c r="DL859"/>
      <c r="DM859"/>
      <c r="DN859"/>
      <c r="DO859"/>
      <c r="DP859"/>
      <c r="DQ859"/>
      <c r="DR859"/>
      <c r="DS859"/>
      <c r="DT859"/>
      <c r="DU859"/>
      <c r="DV859"/>
      <c r="DW859"/>
      <c r="DX859"/>
      <c r="DY859"/>
      <c r="DZ859"/>
      <c r="EA859"/>
      <c r="EB859"/>
      <c r="EC859"/>
      <c r="ED859"/>
      <c r="EE859"/>
      <c r="EF859"/>
      <c r="EG859"/>
      <c r="EH859"/>
      <c r="EI859"/>
      <c r="EJ859"/>
      <c r="EK859"/>
      <c r="EL859"/>
      <c r="EM859"/>
      <c r="EN859"/>
      <c r="EO859"/>
      <c r="EP859"/>
      <c r="EQ859"/>
      <c r="ER859"/>
      <c r="ES859"/>
      <c r="ET859"/>
      <c r="EU859"/>
      <c r="EV859"/>
    </row>
    <row r="860" spans="1:152" s="11" customFormat="1" ht="38.25" customHeight="1">
      <c r="A860" s="156">
        <v>48</v>
      </c>
      <c r="B860" s="157">
        <f>GI!$H$49</f>
        <v>0</v>
      </c>
      <c r="C860" s="235"/>
      <c r="D860" s="235"/>
      <c r="E860" s="168"/>
      <c r="F860" s="338" t="str">
        <f>IF(E860&gt;100,"SKURRR~!!", IF(A860&gt;GI!$M$2," ", IF($D$809="-", " ", IF(ISBLANK(E860),"FALSE",""))))</f>
        <v xml:space="preserve"> </v>
      </c>
      <c r="G860" s="339"/>
      <c r="H860"/>
      <c r="I860" s="156">
        <v>48</v>
      </c>
      <c r="J860" s="157">
        <f>GI!$H$49</f>
        <v>0</v>
      </c>
      <c r="K860" s="235"/>
      <c r="L860" s="235"/>
      <c r="M860" s="168"/>
      <c r="N860" s="338" t="str">
        <f>IF(M860&gt;100,"SKURRR~!!", IF(I860&gt;GI!$M$2," ", IF($L$809="-", " ", IF(ISBLANK(M860),"FALSE",""))))</f>
        <v xml:space="preserve"> </v>
      </c>
      <c r="O860" s="339"/>
      <c r="P860"/>
      <c r="Q860"/>
      <c r="R860" s="131">
        <f t="shared" si="189"/>
        <v>0</v>
      </c>
      <c r="S860" s="125">
        <f t="shared" si="190"/>
        <v>0</v>
      </c>
      <c r="T860" s="126">
        <f t="shared" si="188"/>
        <v>0</v>
      </c>
      <c r="U860"/>
      <c r="V860"/>
      <c r="W860"/>
      <c r="X860" s="172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 s="174"/>
      <c r="AM860" s="174"/>
      <c r="AN860" s="174"/>
      <c r="AO860" s="174"/>
      <c r="AP860" s="174"/>
      <c r="AQ860" s="174"/>
      <c r="AR860" s="174"/>
      <c r="AS860" s="174"/>
      <c r="AT860" s="174"/>
      <c r="AU860" s="174"/>
      <c r="AV860" s="174"/>
      <c r="AW860" s="174"/>
      <c r="AX860" s="174"/>
      <c r="AY860" s="174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  <c r="CO860"/>
      <c r="CP860"/>
      <c r="CQ860"/>
      <c r="CR860"/>
      <c r="CS860"/>
      <c r="CT860"/>
      <c r="CU860"/>
      <c r="CV860"/>
      <c r="CW860"/>
      <c r="CX860"/>
      <c r="CY860"/>
      <c r="CZ860"/>
      <c r="DA860"/>
      <c r="DB860"/>
      <c r="DC860"/>
      <c r="DD860"/>
      <c r="DE860"/>
      <c r="DF860"/>
      <c r="DG860"/>
      <c r="DH860"/>
      <c r="DI860"/>
      <c r="DJ860"/>
      <c r="DK860"/>
      <c r="DL860"/>
      <c r="DM860"/>
      <c r="DN860"/>
      <c r="DO860"/>
      <c r="DP860"/>
      <c r="DQ860"/>
      <c r="DR860"/>
      <c r="DS860"/>
      <c r="DT860"/>
      <c r="DU860"/>
      <c r="DV860"/>
      <c r="DW860"/>
      <c r="DX860"/>
      <c r="DY860"/>
      <c r="DZ860"/>
      <c r="EA860"/>
      <c r="EB860"/>
      <c r="EC860"/>
      <c r="ED860"/>
      <c r="EE860"/>
      <c r="EF860"/>
      <c r="EG860"/>
      <c r="EH860"/>
      <c r="EI860"/>
      <c r="EJ860"/>
      <c r="EK860"/>
      <c r="EL860"/>
      <c r="EM860"/>
      <c r="EN860"/>
      <c r="EO860"/>
      <c r="EP860"/>
      <c r="EQ860"/>
      <c r="ER860"/>
      <c r="ES860"/>
      <c r="ET860"/>
      <c r="EU860"/>
      <c r="EV860"/>
    </row>
    <row r="861" spans="1:152" s="11" customFormat="1" ht="38.25" customHeight="1">
      <c r="A861" s="154">
        <v>49</v>
      </c>
      <c r="B861" s="155">
        <f>GI!$H$50</f>
        <v>0</v>
      </c>
      <c r="C861" s="235"/>
      <c r="D861" s="235"/>
      <c r="E861" s="168"/>
      <c r="F861" s="338" t="str">
        <f>IF(E861&gt;100,"SKURRR~!!", IF(A861&gt;GI!$M$2," ", IF($D$809="-", " ", IF(ISBLANK(E861),"FALSE",""))))</f>
        <v xml:space="preserve"> </v>
      </c>
      <c r="G861" s="339"/>
      <c r="H861"/>
      <c r="I861" s="154">
        <v>49</v>
      </c>
      <c r="J861" s="155">
        <f>GI!$H$50</f>
        <v>0</v>
      </c>
      <c r="K861" s="235"/>
      <c r="L861" s="235"/>
      <c r="M861" s="168"/>
      <c r="N861" s="338" t="str">
        <f>IF(M861&gt;100,"SKURRR~!!", IF(I861&gt;GI!$M$2," ", IF($L$809="-", " ", IF(ISBLANK(M861),"FALSE",""))))</f>
        <v xml:space="preserve"> </v>
      </c>
      <c r="O861" s="339"/>
      <c r="P861"/>
      <c r="Q861"/>
      <c r="R861" s="131">
        <f t="shared" si="189"/>
        <v>0</v>
      </c>
      <c r="S861" s="125">
        <f t="shared" si="190"/>
        <v>0</v>
      </c>
      <c r="T861" s="126">
        <f t="shared" si="188"/>
        <v>0</v>
      </c>
      <c r="U861"/>
      <c r="V861"/>
      <c r="W861"/>
      <c r="X861" s="172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 s="174"/>
      <c r="AM861" s="174"/>
      <c r="AN861" s="174"/>
      <c r="AO861" s="174"/>
      <c r="AP861" s="174"/>
      <c r="AQ861" s="174"/>
      <c r="AR861" s="174"/>
      <c r="AS861" s="174"/>
      <c r="AT861" s="174"/>
      <c r="AU861" s="174"/>
      <c r="AV861" s="174"/>
      <c r="AW861" s="174"/>
      <c r="AX861" s="174"/>
      <c r="AY861" s="174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  <c r="CO861"/>
      <c r="CP861"/>
      <c r="CQ861"/>
      <c r="CR861"/>
      <c r="CS861"/>
      <c r="CT861"/>
      <c r="CU861"/>
      <c r="CV861"/>
      <c r="CW861"/>
      <c r="CX861"/>
      <c r="CY861"/>
      <c r="CZ861"/>
      <c r="DA861"/>
      <c r="DB861"/>
      <c r="DC861"/>
      <c r="DD861"/>
      <c r="DE861"/>
      <c r="DF861"/>
      <c r="DG861"/>
      <c r="DH861"/>
      <c r="DI861"/>
      <c r="DJ861"/>
      <c r="DK861"/>
      <c r="DL861"/>
      <c r="DM861"/>
      <c r="DN861"/>
      <c r="DO861"/>
      <c r="DP861"/>
      <c r="DQ861"/>
      <c r="DR861"/>
      <c r="DS861"/>
      <c r="DT861"/>
      <c r="DU861"/>
      <c r="DV861"/>
      <c r="DW861"/>
      <c r="DX861"/>
      <c r="DY861"/>
      <c r="DZ861"/>
      <c r="EA861"/>
      <c r="EB861"/>
      <c r="EC861"/>
      <c r="ED861"/>
      <c r="EE861"/>
      <c r="EF861"/>
      <c r="EG861"/>
      <c r="EH861"/>
      <c r="EI861"/>
      <c r="EJ861"/>
      <c r="EK861"/>
      <c r="EL861"/>
      <c r="EM861"/>
      <c r="EN861"/>
      <c r="EO861"/>
      <c r="EP861"/>
      <c r="EQ861"/>
      <c r="ER861"/>
      <c r="ES861"/>
      <c r="ET861"/>
      <c r="EU861"/>
      <c r="EV861"/>
    </row>
    <row r="862" spans="1:152" s="11" customFormat="1" ht="38.25" customHeight="1">
      <c r="A862" s="156">
        <v>50</v>
      </c>
      <c r="B862" s="157">
        <f>GI!$H$51</f>
        <v>0</v>
      </c>
      <c r="C862" s="235"/>
      <c r="D862" s="235"/>
      <c r="E862" s="168"/>
      <c r="F862" s="338" t="str">
        <f>IF(E862&gt;100,"SKURRR~!!", IF(A862&gt;GI!$M$2," ", IF($D$809="-", " ", IF(ISBLANK(E862),"FALSE",""))))</f>
        <v xml:space="preserve"> </v>
      </c>
      <c r="G862" s="339"/>
      <c r="H862"/>
      <c r="I862" s="156">
        <v>50</v>
      </c>
      <c r="J862" s="157">
        <f>GI!$H$51</f>
        <v>0</v>
      </c>
      <c r="K862" s="235"/>
      <c r="L862" s="235"/>
      <c r="M862" s="168"/>
      <c r="N862" s="338" t="str">
        <f>IF(M862&gt;100,"SKURRR~!!", IF(I862&gt;GI!$M$2," ", IF($L$809="-", " ", IF(ISBLANK(M862),"FALSE",""))))</f>
        <v xml:space="preserve"> </v>
      </c>
      <c r="O862" s="339"/>
      <c r="P862"/>
      <c r="Q862"/>
      <c r="R862" s="131">
        <f t="shared" si="189"/>
        <v>0</v>
      </c>
      <c r="S862" s="125">
        <f t="shared" si="190"/>
        <v>0</v>
      </c>
      <c r="T862" s="126">
        <f t="shared" si="188"/>
        <v>0</v>
      </c>
      <c r="U862"/>
      <c r="V862"/>
      <c r="W862"/>
      <c r="X862" s="17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 s="174"/>
      <c r="AM862" s="174"/>
      <c r="AN862" s="174"/>
      <c r="AO862" s="174"/>
      <c r="AP862" s="174"/>
      <c r="AQ862" s="174"/>
      <c r="AR862" s="174"/>
      <c r="AS862" s="174"/>
      <c r="AT862" s="174"/>
      <c r="AU862" s="174"/>
      <c r="AV862" s="174"/>
      <c r="AW862" s="174"/>
      <c r="AX862" s="174"/>
      <c r="AY862" s="174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  <c r="CO862"/>
      <c r="CP862"/>
      <c r="CQ862"/>
      <c r="CR862"/>
      <c r="CS862"/>
      <c r="CT862"/>
      <c r="CU862"/>
      <c r="CV862"/>
      <c r="CW862"/>
      <c r="CX862"/>
      <c r="CY862"/>
      <c r="CZ862"/>
      <c r="DA862"/>
      <c r="DB862"/>
      <c r="DC862"/>
      <c r="DD862"/>
      <c r="DE862"/>
      <c r="DF862"/>
      <c r="DG862"/>
      <c r="DH862"/>
      <c r="DI862"/>
      <c r="DJ862"/>
      <c r="DK862"/>
      <c r="DL862"/>
      <c r="DM862"/>
      <c r="DN862"/>
      <c r="DO862"/>
      <c r="DP862"/>
      <c r="DQ862"/>
      <c r="DR862"/>
      <c r="DS862"/>
      <c r="DT862"/>
      <c r="DU862"/>
      <c r="DV862"/>
      <c r="DW862"/>
      <c r="DX862"/>
      <c r="DY862"/>
      <c r="DZ862"/>
      <c r="EA862"/>
      <c r="EB862"/>
      <c r="EC862"/>
      <c r="ED862"/>
      <c r="EE862"/>
      <c r="EF862"/>
      <c r="EG862"/>
      <c r="EH862"/>
      <c r="EI862"/>
      <c r="EJ862"/>
      <c r="EK862"/>
      <c r="EL862"/>
      <c r="EM862"/>
      <c r="EN862"/>
      <c r="EO862"/>
      <c r="EP862"/>
      <c r="EQ862"/>
      <c r="ER862"/>
      <c r="ES862"/>
      <c r="ET862"/>
      <c r="EU862"/>
      <c r="EV862"/>
    </row>
    <row r="863" spans="1:152" s="11" customFormat="1" ht="38.25" customHeight="1">
      <c r="A863" s="156">
        <v>51</v>
      </c>
      <c r="B863" s="157">
        <f>GI!$H$52</f>
        <v>0</v>
      </c>
      <c r="C863" s="235"/>
      <c r="D863" s="235"/>
      <c r="E863" s="168"/>
      <c r="F863" s="338" t="str">
        <f>IF(E863&gt;100,"SKURRR~!!", IF(A863&gt;GI!$M$2," ", IF($D$809="-", " ", IF(ISBLANK(E863),"FALSE",""))))</f>
        <v xml:space="preserve"> </v>
      </c>
      <c r="G863" s="339"/>
      <c r="H863"/>
      <c r="I863" s="156">
        <v>51</v>
      </c>
      <c r="J863" s="157">
        <f>GI!$H$52</f>
        <v>0</v>
      </c>
      <c r="K863" s="235"/>
      <c r="L863" s="235"/>
      <c r="M863" s="168"/>
      <c r="N863" s="338" t="str">
        <f>IF(M863&gt;100,"SKURRR~!!", IF(I863&gt;GI!$M$2," ", IF($L$809="-", " ", IF(ISBLANK(M863),"FALSE",""))))</f>
        <v xml:space="preserve"> </v>
      </c>
      <c r="O863" s="339"/>
      <c r="P863"/>
      <c r="Q863"/>
      <c r="R863" s="131">
        <f t="shared" si="189"/>
        <v>0</v>
      </c>
      <c r="S863" s="125">
        <f t="shared" si="190"/>
        <v>0</v>
      </c>
      <c r="T863" s="126">
        <f t="shared" ref="T863:T867" si="191">AVERAGE(R863:S863)</f>
        <v>0</v>
      </c>
      <c r="U863"/>
      <c r="V863"/>
      <c r="W863"/>
      <c r="X863" s="172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 s="174"/>
      <c r="AM863" s="174"/>
      <c r="AN863" s="174"/>
      <c r="AO863" s="174"/>
      <c r="AP863" s="174"/>
      <c r="AQ863" s="174"/>
      <c r="AR863" s="174"/>
      <c r="AS863" s="174"/>
      <c r="AT863" s="174"/>
      <c r="AU863" s="174"/>
      <c r="AV863" s="174"/>
      <c r="AW863" s="174"/>
      <c r="AX863" s="174"/>
      <c r="AY863" s="174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  <c r="CO863"/>
      <c r="CP863"/>
      <c r="CQ863"/>
      <c r="CR863"/>
      <c r="CS863"/>
      <c r="CT863"/>
      <c r="CU863"/>
      <c r="CV863"/>
      <c r="CW863"/>
      <c r="CX863"/>
      <c r="CY863"/>
      <c r="CZ863"/>
      <c r="DA863"/>
      <c r="DB863"/>
      <c r="DC863"/>
      <c r="DD863"/>
      <c r="DE863"/>
      <c r="DF863"/>
      <c r="DG863"/>
      <c r="DH863"/>
      <c r="DI863"/>
      <c r="DJ863"/>
      <c r="DK863"/>
      <c r="DL863"/>
      <c r="DM863"/>
      <c r="DN863"/>
      <c r="DO863"/>
      <c r="DP863"/>
      <c r="DQ863"/>
      <c r="DR863"/>
      <c r="DS863"/>
      <c r="DT863"/>
      <c r="DU863"/>
      <c r="DV863"/>
      <c r="DW863"/>
      <c r="DX863"/>
      <c r="DY863"/>
      <c r="DZ863"/>
      <c r="EA863"/>
      <c r="EB863"/>
      <c r="EC863"/>
      <c r="ED863"/>
      <c r="EE863"/>
      <c r="EF863"/>
      <c r="EG863"/>
      <c r="EH863"/>
      <c r="EI863"/>
      <c r="EJ863"/>
      <c r="EK863"/>
      <c r="EL863"/>
      <c r="EM863"/>
      <c r="EN863"/>
      <c r="EO863"/>
      <c r="EP863"/>
      <c r="EQ863"/>
      <c r="ER863"/>
      <c r="ES863"/>
      <c r="ET863"/>
      <c r="EU863"/>
      <c r="EV863"/>
    </row>
    <row r="864" spans="1:152" s="11" customFormat="1" ht="38.25" customHeight="1">
      <c r="A864" s="156">
        <v>52</v>
      </c>
      <c r="B864" s="157">
        <f>GI!$H$53</f>
        <v>0</v>
      </c>
      <c r="C864" s="235"/>
      <c r="D864" s="235"/>
      <c r="E864" s="168"/>
      <c r="F864" s="338" t="str">
        <f>IF(E864&gt;100,"SKURRR~!!", IF(A864&gt;GI!$M$2," ", IF($D$809="-", " ", IF(ISBLANK(E864),"FALSE",""))))</f>
        <v xml:space="preserve"> </v>
      </c>
      <c r="G864" s="339"/>
      <c r="H864"/>
      <c r="I864" s="156">
        <v>52</v>
      </c>
      <c r="J864" s="157">
        <f>GI!$H$53</f>
        <v>0</v>
      </c>
      <c r="K864" s="235"/>
      <c r="L864" s="235"/>
      <c r="M864" s="168"/>
      <c r="N864" s="338" t="str">
        <f>IF(M864&gt;100,"SKURRR~!!", IF(I864&gt;GI!$M$2," ", IF($L$809="-", " ", IF(ISBLANK(M864),"FALSE",""))))</f>
        <v xml:space="preserve"> </v>
      </c>
      <c r="O864" s="339"/>
      <c r="P864"/>
      <c r="Q864"/>
      <c r="R864" s="131">
        <f t="shared" si="189"/>
        <v>0</v>
      </c>
      <c r="S864" s="125">
        <f t="shared" si="190"/>
        <v>0</v>
      </c>
      <c r="T864" s="126">
        <f t="shared" si="191"/>
        <v>0</v>
      </c>
      <c r="U864"/>
      <c r="V864"/>
      <c r="W864"/>
      <c r="X864" s="172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 s="174"/>
      <c r="AM864" s="174"/>
      <c r="AN864" s="174"/>
      <c r="AO864" s="174"/>
      <c r="AP864" s="174"/>
      <c r="AQ864" s="174"/>
      <c r="AR864" s="174"/>
      <c r="AS864" s="174"/>
      <c r="AT864" s="174"/>
      <c r="AU864" s="174"/>
      <c r="AV864" s="174"/>
      <c r="AW864" s="174"/>
      <c r="AX864" s="174"/>
      <c r="AY864" s="17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  <c r="CO864"/>
      <c r="CP864"/>
      <c r="CQ864"/>
      <c r="CR864"/>
      <c r="CS864"/>
      <c r="CT864"/>
      <c r="CU864"/>
      <c r="CV864"/>
      <c r="CW864"/>
      <c r="CX864"/>
      <c r="CY864"/>
      <c r="CZ864"/>
      <c r="DA864"/>
      <c r="DB864"/>
      <c r="DC864"/>
      <c r="DD864"/>
      <c r="DE864"/>
      <c r="DF864"/>
      <c r="DG864"/>
      <c r="DH864"/>
      <c r="DI864"/>
      <c r="DJ864"/>
      <c r="DK864"/>
      <c r="DL864"/>
      <c r="DM864"/>
      <c r="DN864"/>
      <c r="DO864"/>
      <c r="DP864"/>
      <c r="DQ864"/>
      <c r="DR864"/>
      <c r="DS864"/>
      <c r="DT864"/>
      <c r="DU864"/>
      <c r="DV864"/>
      <c r="DW864"/>
      <c r="DX864"/>
      <c r="DY864"/>
      <c r="DZ864"/>
      <c r="EA864"/>
      <c r="EB864"/>
      <c r="EC864"/>
      <c r="ED864"/>
      <c r="EE864"/>
      <c r="EF864"/>
      <c r="EG864"/>
      <c r="EH864"/>
      <c r="EI864"/>
      <c r="EJ864"/>
      <c r="EK864"/>
      <c r="EL864"/>
      <c r="EM864"/>
      <c r="EN864"/>
      <c r="EO864"/>
      <c r="EP864"/>
      <c r="EQ864"/>
      <c r="ER864"/>
      <c r="ES864"/>
      <c r="ET864"/>
      <c r="EU864"/>
      <c r="EV864"/>
    </row>
    <row r="865" spans="1:152" s="11" customFormat="1" ht="38.25" customHeight="1">
      <c r="A865" s="156">
        <v>53</v>
      </c>
      <c r="B865" s="157">
        <f>GI!$H$54</f>
        <v>0</v>
      </c>
      <c r="C865" s="235"/>
      <c r="D865" s="235"/>
      <c r="E865" s="168"/>
      <c r="F865" s="338" t="str">
        <f>IF(E865&gt;100,"SKURRR~!!", IF(A865&gt;GI!$M$2," ", IF($D$809="-", " ", IF(ISBLANK(E865),"FALSE",""))))</f>
        <v xml:space="preserve"> </v>
      </c>
      <c r="G865" s="339"/>
      <c r="H865"/>
      <c r="I865" s="156">
        <v>53</v>
      </c>
      <c r="J865" s="157">
        <f>GI!$H$54</f>
        <v>0</v>
      </c>
      <c r="K865" s="235"/>
      <c r="L865" s="235"/>
      <c r="M865" s="168"/>
      <c r="N865" s="338" t="str">
        <f>IF(M865&gt;100,"SKURRR~!!", IF(I865&gt;GI!$M$2," ", IF($L$809="-", " ", IF(ISBLANK(M865),"FALSE",""))))</f>
        <v xml:space="preserve"> </v>
      </c>
      <c r="O865" s="339"/>
      <c r="P865"/>
      <c r="Q865"/>
      <c r="R865" s="131">
        <f t="shared" si="189"/>
        <v>0</v>
      </c>
      <c r="S865" s="125">
        <f t="shared" si="190"/>
        <v>0</v>
      </c>
      <c r="T865" s="126">
        <f t="shared" si="191"/>
        <v>0</v>
      </c>
      <c r="U865"/>
      <c r="V865"/>
      <c r="W865"/>
      <c r="X865" s="172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 s="174"/>
      <c r="AM865" s="174"/>
      <c r="AN865" s="174"/>
      <c r="AO865" s="174"/>
      <c r="AP865" s="174"/>
      <c r="AQ865" s="174"/>
      <c r="AR865" s="174"/>
      <c r="AS865" s="174"/>
      <c r="AT865" s="174"/>
      <c r="AU865" s="174"/>
      <c r="AV865" s="174"/>
      <c r="AW865" s="174"/>
      <c r="AX865" s="174"/>
      <c r="AY865" s="174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  <c r="DF865"/>
      <c r="DG865"/>
      <c r="DH865"/>
      <c r="DI865"/>
      <c r="DJ865"/>
      <c r="DK865"/>
      <c r="DL865"/>
      <c r="DM865"/>
      <c r="DN865"/>
      <c r="DO865"/>
      <c r="DP865"/>
      <c r="DQ865"/>
      <c r="DR865"/>
      <c r="DS865"/>
      <c r="DT865"/>
      <c r="DU865"/>
      <c r="DV865"/>
      <c r="DW865"/>
      <c r="DX865"/>
      <c r="DY865"/>
      <c r="DZ865"/>
      <c r="EA865"/>
      <c r="EB865"/>
      <c r="EC865"/>
      <c r="ED865"/>
      <c r="EE865"/>
      <c r="EF865"/>
      <c r="EG865"/>
      <c r="EH865"/>
      <c r="EI865"/>
      <c r="EJ865"/>
      <c r="EK865"/>
      <c r="EL865"/>
      <c r="EM865"/>
      <c r="EN865"/>
      <c r="EO865"/>
      <c r="EP865"/>
      <c r="EQ865"/>
      <c r="ER865"/>
      <c r="ES865"/>
      <c r="ET865"/>
      <c r="EU865"/>
      <c r="EV865"/>
    </row>
    <row r="866" spans="1:152" s="11" customFormat="1" ht="38.25" customHeight="1">
      <c r="A866" s="156">
        <v>54</v>
      </c>
      <c r="B866" s="157">
        <f>GI!$H$55</f>
        <v>0</v>
      </c>
      <c r="C866" s="235"/>
      <c r="D866" s="235"/>
      <c r="E866" s="168"/>
      <c r="F866" s="338" t="str">
        <f>IF(E866&gt;100,"SKURRR~!!", IF(A866&gt;GI!$M$2," ", IF($D$809="-", " ", IF(ISBLANK(E866),"FALSE",""))))</f>
        <v xml:space="preserve"> </v>
      </c>
      <c r="G866" s="339"/>
      <c r="H866"/>
      <c r="I866" s="156">
        <v>54</v>
      </c>
      <c r="J866" s="157">
        <f>GI!$H$55</f>
        <v>0</v>
      </c>
      <c r="K866" s="235"/>
      <c r="L866" s="235"/>
      <c r="M866" s="168"/>
      <c r="N866" s="338" t="str">
        <f>IF(M866&gt;100,"SKURRR~!!", IF(I866&gt;GI!$M$2," ", IF($L$809="-", " ", IF(ISBLANK(M866),"FALSE",""))))</f>
        <v xml:space="preserve"> </v>
      </c>
      <c r="O866" s="339"/>
      <c r="P866"/>
      <c r="Q866"/>
      <c r="R866" s="131">
        <f t="shared" si="189"/>
        <v>0</v>
      </c>
      <c r="S866" s="125">
        <f t="shared" si="190"/>
        <v>0</v>
      </c>
      <c r="T866" s="126">
        <f t="shared" si="191"/>
        <v>0</v>
      </c>
      <c r="U866"/>
      <c r="V866"/>
      <c r="W866"/>
      <c r="X866" s="172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 s="174"/>
      <c r="AM866" s="174"/>
      <c r="AN866" s="174"/>
      <c r="AO866" s="174"/>
      <c r="AP866" s="174"/>
      <c r="AQ866" s="174"/>
      <c r="AR866" s="174"/>
      <c r="AS866" s="174"/>
      <c r="AT866" s="174"/>
      <c r="AU866" s="174"/>
      <c r="AV866" s="174"/>
      <c r="AW866" s="174"/>
      <c r="AX866" s="174"/>
      <c r="AY866" s="174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  <c r="DF866"/>
      <c r="DG866"/>
      <c r="DH866"/>
      <c r="DI866"/>
      <c r="DJ866"/>
      <c r="DK866"/>
      <c r="DL866"/>
      <c r="DM866"/>
      <c r="DN866"/>
      <c r="DO866"/>
      <c r="DP866"/>
      <c r="DQ866"/>
      <c r="DR866"/>
      <c r="DS866"/>
      <c r="DT866"/>
      <c r="DU866"/>
      <c r="DV866"/>
      <c r="DW866"/>
      <c r="DX866"/>
      <c r="DY866"/>
      <c r="DZ866"/>
      <c r="EA866"/>
      <c r="EB866"/>
      <c r="EC866"/>
      <c r="ED866"/>
      <c r="EE866"/>
      <c r="EF866"/>
      <c r="EG866"/>
      <c r="EH866"/>
      <c r="EI866"/>
      <c r="EJ866"/>
      <c r="EK866"/>
      <c r="EL866"/>
      <c r="EM866"/>
      <c r="EN866"/>
      <c r="EO866"/>
      <c r="EP866"/>
      <c r="EQ866"/>
      <c r="ER866"/>
      <c r="ES866"/>
      <c r="ET866"/>
      <c r="EU866"/>
      <c r="EV866"/>
    </row>
    <row r="867" spans="1:152" s="11" customFormat="1" ht="38.25" customHeight="1">
      <c r="A867" s="156">
        <v>55</v>
      </c>
      <c r="B867" s="157">
        <f>GI!$H$56</f>
        <v>0</v>
      </c>
      <c r="C867" s="235"/>
      <c r="D867" s="235"/>
      <c r="E867" s="168"/>
      <c r="F867" s="338" t="str">
        <f>IF(E867&gt;100,"SKURRR~!!", IF(A867&gt;GI!$M$2," ", IF($D$809="-", " ", IF(ISBLANK(E867),"FALSE",""))))</f>
        <v xml:space="preserve"> </v>
      </c>
      <c r="G867" s="339"/>
      <c r="H867"/>
      <c r="I867" s="156">
        <v>55</v>
      </c>
      <c r="J867" s="157">
        <f>GI!$H$56</f>
        <v>0</v>
      </c>
      <c r="K867" s="235"/>
      <c r="L867" s="235"/>
      <c r="M867" s="168"/>
      <c r="N867" s="338" t="str">
        <f>IF(M867&gt;100,"SKURRR~!!", IF(I867&gt;GI!$M$2," ", IF($L$809="-", " ", IF(ISBLANK(M867),"FALSE",""))))</f>
        <v xml:space="preserve"> </v>
      </c>
      <c r="O867" s="339"/>
      <c r="P867"/>
      <c r="Q867"/>
      <c r="R867" s="131">
        <f t="shared" si="189"/>
        <v>0</v>
      </c>
      <c r="S867" s="125">
        <f t="shared" si="190"/>
        <v>0</v>
      </c>
      <c r="T867" s="126">
        <f t="shared" si="191"/>
        <v>0</v>
      </c>
      <c r="U867"/>
      <c r="V867"/>
      <c r="W867"/>
      <c r="X867" s="172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 s="174"/>
      <c r="AM867" s="174"/>
      <c r="AN867" s="174"/>
      <c r="AO867" s="174"/>
      <c r="AP867" s="174"/>
      <c r="AQ867" s="174"/>
      <c r="AR867" s="174"/>
      <c r="AS867" s="174"/>
      <c r="AT867" s="174"/>
      <c r="AU867" s="174"/>
      <c r="AV867" s="174"/>
      <c r="AW867" s="174"/>
      <c r="AX867" s="174"/>
      <c r="AY867" s="174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  <c r="CO867"/>
      <c r="CP867"/>
      <c r="CQ867"/>
      <c r="CR867"/>
      <c r="CS867"/>
      <c r="CT867"/>
      <c r="CU867"/>
      <c r="CV867"/>
      <c r="CW867"/>
      <c r="CX867"/>
      <c r="CY867"/>
      <c r="CZ867"/>
      <c r="DA867"/>
      <c r="DB867"/>
      <c r="DC867"/>
      <c r="DD867"/>
      <c r="DE867"/>
      <c r="DF867"/>
      <c r="DG867"/>
      <c r="DH867"/>
      <c r="DI867"/>
      <c r="DJ867"/>
      <c r="DK867"/>
      <c r="DL867"/>
      <c r="DM867"/>
      <c r="DN867"/>
      <c r="DO867"/>
      <c r="DP867"/>
      <c r="DQ867"/>
      <c r="DR867"/>
      <c r="DS867"/>
      <c r="DT867"/>
      <c r="DU867"/>
      <c r="DV867"/>
      <c r="DW867"/>
      <c r="DX867"/>
      <c r="DY867"/>
      <c r="DZ867"/>
      <c r="EA867"/>
      <c r="EB867"/>
      <c r="EC867"/>
      <c r="ED867"/>
      <c r="EE867"/>
      <c r="EF867"/>
      <c r="EG867"/>
      <c r="EH867"/>
      <c r="EI867"/>
      <c r="EJ867"/>
      <c r="EK867"/>
      <c r="EL867"/>
      <c r="EM867"/>
      <c r="EN867"/>
      <c r="EO867"/>
      <c r="EP867"/>
      <c r="EQ867"/>
      <c r="ER867"/>
      <c r="ES867"/>
      <c r="ET867"/>
      <c r="EU867"/>
      <c r="EV867"/>
    </row>
    <row r="868" spans="1:152" s="11" customFormat="1" ht="45.75" customHeight="1">
      <c r="A868" s="343" t="s">
        <v>137</v>
      </c>
      <c r="B868" s="343"/>
      <c r="C868" s="343"/>
      <c r="D868" s="347">
        <f>GI!$C$19</f>
        <v>0</v>
      </c>
      <c r="E868" s="347"/>
      <c r="F868"/>
      <c r="G868"/>
      <c r="H868"/>
      <c r="I868" s="343" t="s">
        <v>137</v>
      </c>
      <c r="J868" s="343"/>
      <c r="K868" s="343"/>
      <c r="L868" s="347">
        <f>GI!$C$19</f>
        <v>0</v>
      </c>
      <c r="M868" s="347"/>
      <c r="N868"/>
      <c r="O868"/>
      <c r="P868"/>
      <c r="Q868"/>
      <c r="R868" s="130"/>
      <c r="S868"/>
      <c r="T868"/>
      <c r="U868"/>
      <c r="V868"/>
      <c r="W868"/>
      <c r="X868" s="172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 s="174"/>
      <c r="AM868" s="174"/>
      <c r="AN868" s="174"/>
      <c r="AO868" s="174"/>
      <c r="AP868" s="174"/>
      <c r="AQ868" s="174"/>
      <c r="AR868" s="174"/>
      <c r="AS868" s="174"/>
      <c r="AT868" s="174"/>
      <c r="AU868" s="174"/>
      <c r="AV868" s="174"/>
      <c r="AW868" s="174"/>
      <c r="AX868" s="174"/>
      <c r="AY868" s="174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  <c r="CO868"/>
      <c r="CP868"/>
      <c r="CQ868"/>
      <c r="CR868"/>
      <c r="CS868"/>
      <c r="CT868"/>
      <c r="CU868"/>
      <c r="CV868"/>
      <c r="CW868"/>
      <c r="CX868"/>
      <c r="CY868"/>
      <c r="CZ868"/>
      <c r="DA868"/>
      <c r="DB868"/>
      <c r="DC868"/>
      <c r="DD868"/>
      <c r="DE868"/>
      <c r="DF868"/>
      <c r="DG868"/>
      <c r="DH868"/>
      <c r="DI868"/>
      <c r="DJ868"/>
      <c r="DK868"/>
      <c r="DL868"/>
      <c r="DM868"/>
      <c r="DN868"/>
      <c r="DO868"/>
      <c r="DP868"/>
      <c r="DQ868"/>
      <c r="DR868"/>
      <c r="DS868"/>
      <c r="DT868"/>
      <c r="DU868"/>
      <c r="DV868"/>
      <c r="DW868"/>
      <c r="DX868"/>
      <c r="DY868"/>
      <c r="DZ868"/>
      <c r="EA868"/>
      <c r="EB868"/>
      <c r="EC868"/>
      <c r="ED868"/>
      <c r="EE868"/>
      <c r="EF868"/>
      <c r="EG868"/>
      <c r="EH868"/>
      <c r="EI868"/>
      <c r="EJ868"/>
      <c r="EK868"/>
      <c r="EL868"/>
      <c r="EM868"/>
      <c r="EN868"/>
      <c r="EO868"/>
      <c r="EP868"/>
      <c r="EQ868"/>
      <c r="ER868"/>
      <c r="ES868"/>
      <c r="ET868"/>
      <c r="EU868"/>
      <c r="EV868"/>
    </row>
    <row r="869" spans="1:152" s="11" customFormat="1" ht="38.25" customHeight="1">
      <c r="A869" s="343" t="str">
        <f>GI!$D$23 &amp;":"</f>
        <v>Academic Director's Name:</v>
      </c>
      <c r="B869" s="343"/>
      <c r="C869" s="343"/>
      <c r="D869" s="344" t="str">
        <f>GI!$D$25</f>
        <v>Mr. Brhane Yohanes</v>
      </c>
      <c r="E869" s="344"/>
      <c r="F869"/>
      <c r="G869"/>
      <c r="H869"/>
      <c r="I869" s="343" t="str">
        <f>GI!$D$23 &amp;":"</f>
        <v>Academic Director's Name:</v>
      </c>
      <c r="J869" s="343"/>
      <c r="K869" s="343"/>
      <c r="L869" s="344" t="str">
        <f>GI!$D$25</f>
        <v>Mr. Brhane Yohanes</v>
      </c>
      <c r="M869" s="344"/>
      <c r="N869"/>
      <c r="O869"/>
      <c r="P869"/>
      <c r="Q869"/>
      <c r="R869" s="130"/>
      <c r="S869"/>
      <c r="T869"/>
      <c r="U869"/>
      <c r="V869"/>
      <c r="W869"/>
      <c r="X869" s="172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 s="174"/>
      <c r="AM869" s="174"/>
      <c r="AN869" s="174"/>
      <c r="AO869" s="174"/>
      <c r="AP869" s="174"/>
      <c r="AQ869" s="174"/>
      <c r="AR869" s="174"/>
      <c r="AS869" s="174"/>
      <c r="AT869" s="174"/>
      <c r="AU869" s="174"/>
      <c r="AV869" s="174"/>
      <c r="AW869" s="174"/>
      <c r="AX869" s="174"/>
      <c r="AY869" s="174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  <c r="CO869"/>
      <c r="CP869"/>
      <c r="CQ869"/>
      <c r="CR869"/>
      <c r="CS869"/>
      <c r="CT869"/>
      <c r="CU869"/>
      <c r="CV869"/>
      <c r="CW869"/>
      <c r="CX869"/>
      <c r="CY869"/>
      <c r="CZ869"/>
      <c r="DA869"/>
      <c r="DB869"/>
      <c r="DC869"/>
      <c r="DD869"/>
      <c r="DE869"/>
      <c r="DF869"/>
      <c r="DG869"/>
      <c r="DH869"/>
      <c r="DI869"/>
      <c r="DJ869"/>
      <c r="DK869"/>
      <c r="DL869"/>
      <c r="DM869"/>
      <c r="DN869"/>
      <c r="DO869"/>
      <c r="DP869"/>
      <c r="DQ869"/>
      <c r="DR869"/>
      <c r="DS869"/>
      <c r="DT869"/>
      <c r="DU869"/>
      <c r="DV869"/>
      <c r="DW869"/>
      <c r="DX869"/>
      <c r="DY869"/>
      <c r="DZ869"/>
      <c r="EA869"/>
      <c r="EB869"/>
      <c r="EC869"/>
      <c r="ED869"/>
      <c r="EE869"/>
      <c r="EF869"/>
      <c r="EG869"/>
      <c r="EH869"/>
      <c r="EI869"/>
      <c r="EJ869"/>
      <c r="EK869"/>
      <c r="EL869"/>
      <c r="EM869"/>
      <c r="EN869"/>
      <c r="EO869"/>
      <c r="EP869"/>
      <c r="EQ869"/>
      <c r="ER869"/>
      <c r="ES869"/>
      <c r="ET869"/>
      <c r="EU869"/>
      <c r="EV869"/>
    </row>
    <row r="870" spans="1:152" s="11" customFormat="1" ht="38.25" customHeight="1">
      <c r="A870" s="130"/>
      <c r="B870" s="130"/>
      <c r="C870" s="130"/>
      <c r="D870" s="130"/>
      <c r="E870" s="130"/>
      <c r="F870"/>
      <c r="G870"/>
      <c r="H870"/>
      <c r="I870" s="130"/>
      <c r="J870" s="130"/>
      <c r="K870" s="130"/>
      <c r="L870" s="130"/>
      <c r="M870" s="130"/>
      <c r="N870"/>
      <c r="O870"/>
      <c r="P870"/>
      <c r="Q870"/>
      <c r="R870" s="130"/>
      <c r="S870"/>
      <c r="T870"/>
      <c r="U870"/>
      <c r="V870"/>
      <c r="W870"/>
      <c r="X870" s="172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 s="174"/>
      <c r="AM870" s="174"/>
      <c r="AN870" s="174"/>
      <c r="AO870" s="174"/>
      <c r="AP870" s="174"/>
      <c r="AQ870" s="174"/>
      <c r="AR870" s="174"/>
      <c r="AS870" s="174"/>
      <c r="AT870" s="174"/>
      <c r="AU870" s="174"/>
      <c r="AV870" s="174"/>
      <c r="AW870" s="174"/>
      <c r="AX870" s="174"/>
      <c r="AY870" s="174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  <c r="CO870"/>
      <c r="CP870"/>
      <c r="CQ870"/>
      <c r="CR870"/>
      <c r="CS870"/>
      <c r="CT870"/>
      <c r="CU870"/>
      <c r="CV870"/>
      <c r="CW870"/>
      <c r="CX870"/>
      <c r="CY870"/>
      <c r="CZ870"/>
      <c r="DA870"/>
      <c r="DB870"/>
      <c r="DC870"/>
      <c r="DD870"/>
      <c r="DE870"/>
      <c r="DF870"/>
      <c r="DG870"/>
      <c r="DH870"/>
      <c r="DI870"/>
      <c r="DJ870"/>
      <c r="DK870"/>
      <c r="DL870"/>
      <c r="DM870"/>
      <c r="DN870"/>
      <c r="DO870"/>
      <c r="DP870"/>
      <c r="DQ870"/>
      <c r="DR870"/>
      <c r="DS870"/>
      <c r="DT870"/>
      <c r="DU870"/>
      <c r="DV870"/>
      <c r="DW870"/>
      <c r="DX870"/>
      <c r="DY870"/>
      <c r="DZ870"/>
      <c r="EA870"/>
      <c r="EB870"/>
      <c r="EC870"/>
      <c r="ED870"/>
      <c r="EE870"/>
      <c r="EF870"/>
      <c r="EG870"/>
      <c r="EH870"/>
      <c r="EI870"/>
      <c r="EJ870"/>
      <c r="EK870"/>
      <c r="EL870"/>
      <c r="EM870"/>
      <c r="EN870"/>
      <c r="EO870"/>
      <c r="EP870"/>
      <c r="EQ870"/>
      <c r="ER870"/>
      <c r="ES870"/>
      <c r="ET870"/>
      <c r="EU870"/>
      <c r="EV870"/>
    </row>
    <row r="871" spans="1:152" s="11" customFormat="1" ht="38.25" customHeight="1">
      <c r="A871" s="348" t="str">
        <f>GI!$D$1</f>
        <v>SHEBA ACADEMY</v>
      </c>
      <c r="B871" s="349"/>
      <c r="C871" s="349"/>
      <c r="D871" s="349"/>
      <c r="E871" s="350"/>
      <c r="F871"/>
      <c r="G871"/>
      <c r="H871"/>
      <c r="I871" s="348" t="str">
        <f>GI!$D$1</f>
        <v>SHEBA ACADEMY</v>
      </c>
      <c r="J871" s="349"/>
      <c r="K871" s="349"/>
      <c r="L871" s="349"/>
      <c r="M871" s="350"/>
      <c r="N871"/>
      <c r="O871"/>
      <c r="P871"/>
      <c r="Q871"/>
      <c r="R871" s="130"/>
      <c r="S871"/>
      <c r="T871"/>
      <c r="U871"/>
      <c r="V871"/>
      <c r="W871"/>
      <c r="X871" s="172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 s="174"/>
      <c r="AM871" s="174"/>
      <c r="AN871" s="174"/>
      <c r="AO871" s="174"/>
      <c r="AP871" s="174"/>
      <c r="AQ871" s="174"/>
      <c r="AR871" s="174"/>
      <c r="AS871" s="174"/>
      <c r="AT871" s="174"/>
      <c r="AU871" s="174"/>
      <c r="AV871" s="174"/>
      <c r="AW871" s="174"/>
      <c r="AX871" s="174"/>
      <c r="AY871" s="174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  <c r="CO871"/>
      <c r="CP871"/>
      <c r="CQ871"/>
      <c r="CR871"/>
      <c r="CS871"/>
      <c r="CT871"/>
      <c r="CU871"/>
      <c r="CV871"/>
      <c r="CW871"/>
      <c r="CX871"/>
      <c r="CY871"/>
      <c r="CZ871"/>
      <c r="DA871"/>
      <c r="DB871"/>
      <c r="DC871"/>
      <c r="DD871"/>
      <c r="DE871"/>
      <c r="DF871"/>
      <c r="DG871"/>
      <c r="DH871"/>
      <c r="DI871"/>
      <c r="DJ871"/>
      <c r="DK871"/>
      <c r="DL871"/>
      <c r="DM871"/>
      <c r="DN871"/>
      <c r="DO871"/>
      <c r="DP871"/>
      <c r="DQ871"/>
      <c r="DR871"/>
      <c r="DS871"/>
      <c r="DT871"/>
      <c r="DU871"/>
      <c r="DV871"/>
      <c r="DW871"/>
      <c r="DX871"/>
      <c r="DY871"/>
      <c r="DZ871"/>
      <c r="EA871"/>
      <c r="EB871"/>
      <c r="EC871"/>
      <c r="ED871"/>
      <c r="EE871"/>
      <c r="EF871"/>
      <c r="EG871"/>
      <c r="EH871"/>
      <c r="EI871"/>
      <c r="EJ871"/>
      <c r="EK871"/>
      <c r="EL871"/>
      <c r="EM871"/>
      <c r="EN871"/>
      <c r="EO871"/>
      <c r="EP871"/>
      <c r="EQ871"/>
      <c r="ER871"/>
      <c r="ES871"/>
      <c r="ET871"/>
      <c r="EU871"/>
      <c r="EV871"/>
    </row>
    <row r="872" spans="1:152" s="11" customFormat="1" ht="38.25" customHeight="1">
      <c r="A872" s="351"/>
      <c r="B872" s="352"/>
      <c r="C872" s="352"/>
      <c r="D872" s="352"/>
      <c r="E872" s="353"/>
      <c r="F872"/>
      <c r="G872"/>
      <c r="H872"/>
      <c r="I872" s="351"/>
      <c r="J872" s="352"/>
      <c r="K872" s="352"/>
      <c r="L872" s="352"/>
      <c r="M872" s="353"/>
      <c r="N872"/>
      <c r="O872"/>
      <c r="P872"/>
      <c r="Q872"/>
      <c r="R872" s="130"/>
      <c r="S872"/>
      <c r="T872"/>
      <c r="U872"/>
      <c r="V872"/>
      <c r="W872"/>
      <c r="X872" s="1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 s="174"/>
      <c r="AM872" s="174"/>
      <c r="AN872" s="174"/>
      <c r="AO872" s="174"/>
      <c r="AP872" s="174"/>
      <c r="AQ872" s="174"/>
      <c r="AR872" s="174"/>
      <c r="AS872" s="174"/>
      <c r="AT872" s="174"/>
      <c r="AU872" s="174"/>
      <c r="AV872" s="174"/>
      <c r="AW872" s="174"/>
      <c r="AX872" s="174"/>
      <c r="AY872" s="174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  <c r="CO872"/>
      <c r="CP872"/>
      <c r="CQ872"/>
      <c r="CR872"/>
      <c r="CS872"/>
      <c r="CT872"/>
      <c r="CU872"/>
      <c r="CV872"/>
      <c r="CW872"/>
      <c r="CX872"/>
      <c r="CY872"/>
      <c r="CZ872"/>
      <c r="DA872"/>
      <c r="DB872"/>
      <c r="DC872"/>
      <c r="DD872"/>
      <c r="DE872"/>
      <c r="DF872"/>
      <c r="DG872"/>
      <c r="DH872"/>
      <c r="DI872"/>
      <c r="DJ872"/>
      <c r="DK872"/>
      <c r="DL872"/>
      <c r="DM872"/>
      <c r="DN872"/>
      <c r="DO872"/>
      <c r="DP872"/>
      <c r="DQ872"/>
      <c r="DR872"/>
      <c r="DS872"/>
      <c r="DT872"/>
      <c r="DU872"/>
      <c r="DV872"/>
      <c r="DW872"/>
      <c r="DX872"/>
      <c r="DY872"/>
      <c r="DZ872"/>
      <c r="EA872"/>
      <c r="EB872"/>
      <c r="EC872"/>
      <c r="ED872"/>
      <c r="EE872"/>
      <c r="EF872"/>
      <c r="EG872"/>
      <c r="EH872"/>
      <c r="EI872"/>
      <c r="EJ872"/>
      <c r="EK872"/>
      <c r="EL872"/>
      <c r="EM872"/>
      <c r="EN872"/>
      <c r="EO872"/>
      <c r="EP872"/>
      <c r="EQ872"/>
      <c r="ER872"/>
      <c r="ES872"/>
      <c r="ET872"/>
      <c r="EU872"/>
      <c r="EV872"/>
    </row>
    <row r="873" spans="1:152" s="11" customFormat="1" ht="38.25" customHeight="1">
      <c r="A873" s="354" t="str">
        <f>$A$3</f>
        <v>3rd Cycle &amp; General Secondary School</v>
      </c>
      <c r="B873" s="355"/>
      <c r="C873" s="355"/>
      <c r="D873" s="355"/>
      <c r="E873" s="356"/>
      <c r="F873"/>
      <c r="G873"/>
      <c r="H873"/>
      <c r="I873" s="354" t="str">
        <f>$A$3</f>
        <v>3rd Cycle &amp; General Secondary School</v>
      </c>
      <c r="J873" s="355"/>
      <c r="K873" s="355"/>
      <c r="L873" s="355"/>
      <c r="M873" s="356"/>
      <c r="N873"/>
      <c r="O873"/>
      <c r="P873"/>
      <c r="Q873"/>
      <c r="R873" s="130"/>
      <c r="S873"/>
      <c r="T873"/>
      <c r="U873"/>
      <c r="V873"/>
      <c r="W873"/>
      <c r="X873" s="172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 s="174"/>
      <c r="AM873" s="174"/>
      <c r="AN873" s="174"/>
      <c r="AO873" s="174"/>
      <c r="AP873" s="174"/>
      <c r="AQ873" s="174"/>
      <c r="AR873" s="174"/>
      <c r="AS873" s="174"/>
      <c r="AT873" s="174"/>
      <c r="AU873" s="174"/>
      <c r="AV873" s="174"/>
      <c r="AW873" s="174"/>
      <c r="AX873" s="174"/>
      <c r="AY873" s="174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  <c r="CO873"/>
      <c r="CP873"/>
      <c r="CQ873"/>
      <c r="CR873"/>
      <c r="CS873"/>
      <c r="CT873"/>
      <c r="CU873"/>
      <c r="CV873"/>
      <c r="CW873"/>
      <c r="CX873"/>
      <c r="CY873"/>
      <c r="CZ873"/>
      <c r="DA873"/>
      <c r="DB873"/>
      <c r="DC873"/>
      <c r="DD873"/>
      <c r="DE873"/>
      <c r="DF873"/>
      <c r="DG873"/>
      <c r="DH873"/>
      <c r="DI873"/>
      <c r="DJ873"/>
      <c r="DK873"/>
      <c r="DL873"/>
      <c r="DM873"/>
      <c r="DN873"/>
      <c r="DO873"/>
      <c r="DP873"/>
      <c r="DQ873"/>
      <c r="DR873"/>
      <c r="DS873"/>
      <c r="DT873"/>
      <c r="DU873"/>
      <c r="DV873"/>
      <c r="DW873"/>
      <c r="DX873"/>
      <c r="DY873"/>
      <c r="DZ873"/>
      <c r="EA873"/>
      <c r="EB873"/>
      <c r="EC873"/>
      <c r="ED873"/>
      <c r="EE873"/>
      <c r="EF873"/>
      <c r="EG873"/>
      <c r="EH873"/>
      <c r="EI873"/>
      <c r="EJ873"/>
      <c r="EK873"/>
      <c r="EL873"/>
      <c r="EM873"/>
      <c r="EN873"/>
      <c r="EO873"/>
      <c r="EP873"/>
      <c r="EQ873"/>
      <c r="ER873"/>
      <c r="ES873"/>
      <c r="ET873"/>
      <c r="EU873"/>
      <c r="EV873"/>
    </row>
    <row r="874" spans="1:152" s="12" customFormat="1" ht="38.25" customHeight="1">
      <c r="A874" s="357" t="str">
        <f>$A$4</f>
        <v>Mark Transfer Sheet</v>
      </c>
      <c r="B874" s="358"/>
      <c r="C874" s="358"/>
      <c r="D874" s="358"/>
      <c r="E874" s="359"/>
      <c r="F874"/>
      <c r="G874"/>
      <c r="H874"/>
      <c r="I874" s="357" t="str">
        <f>$A$4</f>
        <v>Mark Transfer Sheet</v>
      </c>
      <c r="J874" s="358"/>
      <c r="K874" s="358"/>
      <c r="L874" s="358"/>
      <c r="M874" s="359"/>
      <c r="N874"/>
      <c r="O874"/>
      <c r="P874"/>
      <c r="Q874"/>
      <c r="R874" s="130"/>
      <c r="S874"/>
      <c r="T874"/>
      <c r="U874"/>
      <c r="V874"/>
      <c r="W874"/>
      <c r="X874" s="172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 s="174"/>
      <c r="AM874" s="174"/>
      <c r="AN874" s="174"/>
      <c r="AO874" s="174"/>
      <c r="AP874" s="174"/>
      <c r="AQ874" s="174"/>
      <c r="AR874" s="174"/>
      <c r="AS874" s="174"/>
      <c r="AT874" s="174"/>
      <c r="AU874" s="174"/>
      <c r="AV874" s="174"/>
      <c r="AW874" s="174"/>
      <c r="AX874" s="174"/>
      <c r="AY874" s="1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  <c r="DF874"/>
      <c r="DG874"/>
      <c r="DH874"/>
      <c r="DI874"/>
      <c r="DJ874"/>
      <c r="DK874"/>
      <c r="DL874"/>
      <c r="DM874"/>
      <c r="DN874"/>
      <c r="DO874"/>
      <c r="DP874"/>
      <c r="DQ874"/>
      <c r="DR874"/>
      <c r="DS874"/>
      <c r="DT874"/>
      <c r="DU874"/>
      <c r="DV874"/>
      <c r="DW874"/>
      <c r="DX874"/>
      <c r="DY874"/>
      <c r="DZ874"/>
      <c r="EA874"/>
      <c r="EB874"/>
      <c r="EC874"/>
      <c r="ED874"/>
      <c r="EE874"/>
      <c r="EF874"/>
      <c r="EG874"/>
      <c r="EH874"/>
      <c r="EI874"/>
      <c r="EJ874"/>
      <c r="EK874"/>
      <c r="EL874"/>
      <c r="EM874"/>
      <c r="EN874"/>
      <c r="EO874"/>
      <c r="EP874"/>
      <c r="EQ874"/>
      <c r="ER874"/>
      <c r="ES874"/>
      <c r="ET874"/>
      <c r="EU874"/>
      <c r="EV874"/>
    </row>
    <row r="875" spans="1:152" s="12" customFormat="1" ht="38.25" customHeight="1">
      <c r="A875" s="360">
        <v>14</v>
      </c>
      <c r="B875" s="147"/>
      <c r="C875" s="148" t="s">
        <v>71</v>
      </c>
      <c r="D875" s="362" t="str">
        <f>GI!$A$3&amp;" "&amp;GI!$C$3</f>
        <v>11 D</v>
      </c>
      <c r="E875" s="363"/>
      <c r="F875" s="340" t="s">
        <v>114</v>
      </c>
      <c r="G875" s="341" t="s">
        <v>115</v>
      </c>
      <c r="H875"/>
      <c r="I875" s="360">
        <v>14</v>
      </c>
      <c r="J875" s="147"/>
      <c r="K875" s="148" t="s">
        <v>71</v>
      </c>
      <c r="L875" s="362" t="str">
        <f>GI!$A$3&amp;" "&amp;GI!$C$3</f>
        <v>11 D</v>
      </c>
      <c r="M875" s="363"/>
      <c r="N875" s="340" t="s">
        <v>114</v>
      </c>
      <c r="O875" s="341" t="s">
        <v>115</v>
      </c>
      <c r="P875"/>
      <c r="Q875"/>
      <c r="R875" s="130"/>
      <c r="S875"/>
      <c r="T875"/>
      <c r="U875"/>
      <c r="V875"/>
      <c r="W875"/>
      <c r="X875" s="172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 s="174"/>
      <c r="AM875" s="174"/>
      <c r="AN875" s="174"/>
      <c r="AO875" s="174"/>
      <c r="AP875" s="174"/>
      <c r="AQ875" s="174"/>
      <c r="AR875" s="174"/>
      <c r="AS875" s="174"/>
      <c r="AT875" s="174"/>
      <c r="AU875" s="174"/>
      <c r="AV875" s="174"/>
      <c r="AW875" s="174"/>
      <c r="AX875" s="174"/>
      <c r="AY875" s="174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  <c r="DF875"/>
      <c r="DG875"/>
      <c r="DH875"/>
      <c r="DI875"/>
      <c r="DJ875"/>
      <c r="DK875"/>
      <c r="DL875"/>
      <c r="DM875"/>
      <c r="DN875"/>
      <c r="DO875"/>
      <c r="DP875"/>
      <c r="DQ875"/>
      <c r="DR875"/>
      <c r="DS875"/>
      <c r="DT875"/>
      <c r="DU875"/>
      <c r="DV875"/>
      <c r="DW875"/>
      <c r="DX875"/>
      <c r="DY875"/>
      <c r="DZ875"/>
      <c r="EA875"/>
      <c r="EB875"/>
      <c r="EC875"/>
      <c r="ED875"/>
      <c r="EE875"/>
      <c r="EF875"/>
      <c r="EG875"/>
      <c r="EH875"/>
      <c r="EI875"/>
      <c r="EJ875"/>
      <c r="EK875"/>
      <c r="EL875"/>
      <c r="EM875"/>
      <c r="EN875"/>
      <c r="EO875"/>
      <c r="EP875"/>
      <c r="EQ875"/>
      <c r="ER875"/>
      <c r="ES875"/>
      <c r="ET875"/>
      <c r="EU875"/>
      <c r="EV875"/>
    </row>
    <row r="876" spans="1:152" s="12" customFormat="1" ht="38.25" customHeight="1">
      <c r="A876" s="361"/>
      <c r="B876" s="147"/>
      <c r="C876" s="149" t="s">
        <v>113</v>
      </c>
      <c r="D876" s="364" t="str">
        <f>UPPER(GI!$B$20)</f>
        <v>-</v>
      </c>
      <c r="E876" s="365"/>
      <c r="F876" s="340"/>
      <c r="G876" s="341"/>
      <c r="H876"/>
      <c r="I876" s="361"/>
      <c r="J876" s="147"/>
      <c r="K876" s="149" t="s">
        <v>113</v>
      </c>
      <c r="L876" s="364" t="str">
        <f>UPPER(GI!$B$20)</f>
        <v>-</v>
      </c>
      <c r="M876" s="365"/>
      <c r="N876" s="340"/>
      <c r="O876" s="341"/>
      <c r="P876"/>
      <c r="Q876"/>
      <c r="R876" s="130"/>
      <c r="S876"/>
      <c r="T876"/>
      <c r="U876"/>
      <c r="V876"/>
      <c r="W876"/>
      <c r="X876" s="172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 s="174"/>
      <c r="AM876" s="174"/>
      <c r="AN876" s="174"/>
      <c r="AO876" s="174"/>
      <c r="AP876" s="174"/>
      <c r="AQ876" s="174"/>
      <c r="AR876" s="174"/>
      <c r="AS876" s="174"/>
      <c r="AT876" s="174"/>
      <c r="AU876" s="174"/>
      <c r="AV876" s="174"/>
      <c r="AW876" s="174"/>
      <c r="AX876" s="174"/>
      <c r="AY876" s="174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  <c r="CO876"/>
      <c r="CP876"/>
      <c r="CQ876"/>
      <c r="CR876"/>
      <c r="CS876"/>
      <c r="CT876"/>
      <c r="CU876"/>
      <c r="CV876"/>
      <c r="CW876"/>
      <c r="CX876"/>
      <c r="CY876"/>
      <c r="CZ876"/>
      <c r="DA876"/>
      <c r="DB876"/>
      <c r="DC876"/>
      <c r="DD876"/>
      <c r="DE876"/>
      <c r="DF876"/>
      <c r="DG876"/>
      <c r="DH876"/>
      <c r="DI876"/>
      <c r="DJ876"/>
      <c r="DK876"/>
      <c r="DL876"/>
      <c r="DM876"/>
      <c r="DN876"/>
      <c r="DO876"/>
      <c r="DP876"/>
      <c r="DQ876"/>
      <c r="DR876"/>
      <c r="DS876"/>
      <c r="DT876"/>
      <c r="DU876"/>
      <c r="DV876"/>
      <c r="DW876"/>
      <c r="DX876"/>
      <c r="DY876"/>
      <c r="DZ876"/>
      <c r="EA876"/>
      <c r="EB876"/>
      <c r="EC876"/>
      <c r="ED876"/>
      <c r="EE876"/>
      <c r="EF876"/>
      <c r="EG876"/>
      <c r="EH876"/>
      <c r="EI876"/>
      <c r="EJ876"/>
      <c r="EK876"/>
      <c r="EL876"/>
      <c r="EM876"/>
      <c r="EN876"/>
      <c r="EO876"/>
      <c r="EP876"/>
      <c r="EQ876"/>
      <c r="ER876"/>
      <c r="ES876"/>
      <c r="ET876"/>
      <c r="EU876"/>
      <c r="EV876"/>
    </row>
    <row r="877" spans="1:152" s="12" customFormat="1" ht="38.25" customHeight="1">
      <c r="A877" s="130"/>
      <c r="B877" s="150" t="str">
        <f>GI!$A$34&amp; ":"</f>
        <v>Academic Year:</v>
      </c>
      <c r="C877" s="151" t="str">
        <f>GI!$C$34</f>
        <v>2025/26 G.C</v>
      </c>
      <c r="D877" s="366" t="s">
        <v>178</v>
      </c>
      <c r="E877" s="367"/>
      <c r="F877" s="340"/>
      <c r="G877" s="341"/>
      <c r="H877"/>
      <c r="I877" s="130"/>
      <c r="J877" s="150" t="str">
        <f>GI!$A$34&amp; ":"</f>
        <v>Academic Year:</v>
      </c>
      <c r="K877" s="151" t="str">
        <f>GI!$C$34</f>
        <v>2025/26 G.C</v>
      </c>
      <c r="L877" s="366" t="s">
        <v>179</v>
      </c>
      <c r="M877" s="367"/>
      <c r="N877" s="340"/>
      <c r="O877" s="341"/>
      <c r="P877"/>
      <c r="Q877"/>
      <c r="R877" s="130"/>
      <c r="S877"/>
      <c r="T877"/>
      <c r="U877"/>
      <c r="V877"/>
      <c r="W877"/>
      <c r="X877" s="172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 s="174"/>
      <c r="AM877" s="174"/>
      <c r="AN877" s="174"/>
      <c r="AO877" s="174"/>
      <c r="AP877" s="174"/>
      <c r="AQ877" s="174"/>
      <c r="AR877" s="174"/>
      <c r="AS877" s="174"/>
      <c r="AT877" s="174"/>
      <c r="AU877" s="174"/>
      <c r="AV877" s="174"/>
      <c r="AW877" s="174"/>
      <c r="AX877" s="174"/>
      <c r="AY877" s="174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  <c r="DF877"/>
      <c r="DG877"/>
      <c r="DH877"/>
      <c r="DI877"/>
      <c r="DJ877"/>
      <c r="DK877"/>
      <c r="DL877"/>
      <c r="DM877"/>
      <c r="DN877"/>
      <c r="DO877"/>
      <c r="DP877"/>
      <c r="DQ877"/>
      <c r="DR877"/>
      <c r="DS877"/>
      <c r="DT877"/>
      <c r="DU877"/>
      <c r="DV877"/>
      <c r="DW877"/>
      <c r="DX877"/>
      <c r="DY877"/>
      <c r="DZ877"/>
      <c r="EA877"/>
      <c r="EB877"/>
      <c r="EC877"/>
      <c r="ED877"/>
      <c r="EE877"/>
      <c r="EF877"/>
      <c r="EG877"/>
      <c r="EH877"/>
      <c r="EI877"/>
      <c r="EJ877"/>
      <c r="EK877"/>
      <c r="EL877"/>
      <c r="EM877"/>
      <c r="EN877"/>
      <c r="EO877"/>
      <c r="EP877"/>
      <c r="EQ877"/>
      <c r="ER877"/>
      <c r="ES877"/>
      <c r="ET877"/>
      <c r="EU877"/>
      <c r="EV877"/>
    </row>
    <row r="878" spans="1:152" s="12" customFormat="1" ht="38.25" customHeight="1">
      <c r="A878" s="368" t="s">
        <v>69</v>
      </c>
      <c r="B878" s="368" t="str">
        <f>GI!$H$1</f>
        <v>Students' Names</v>
      </c>
      <c r="C878" s="370" t="s">
        <v>70</v>
      </c>
      <c r="D878" s="371"/>
      <c r="E878" s="372"/>
      <c r="F878"/>
      <c r="G878"/>
      <c r="H878"/>
      <c r="I878" s="368" t="s">
        <v>69</v>
      </c>
      <c r="J878" s="368" t="str">
        <f>GI!$H$1</f>
        <v>Students' Names</v>
      </c>
      <c r="K878" s="370" t="s">
        <v>70</v>
      </c>
      <c r="L878" s="371"/>
      <c r="M878" s="372"/>
      <c r="N878"/>
      <c r="O878"/>
      <c r="P878"/>
      <c r="Q878"/>
      <c r="R878" s="130"/>
      <c r="S878"/>
      <c r="T878"/>
      <c r="U878"/>
      <c r="V878"/>
      <c r="W878"/>
      <c r="X878" s="172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 s="174"/>
      <c r="AM878" s="174"/>
      <c r="AN878" s="174"/>
      <c r="AO878" s="174"/>
      <c r="AP878" s="174"/>
      <c r="AQ878" s="174"/>
      <c r="AR878" s="174"/>
      <c r="AS878" s="174"/>
      <c r="AT878" s="174"/>
      <c r="AU878" s="174"/>
      <c r="AV878" s="174"/>
      <c r="AW878" s="174"/>
      <c r="AX878" s="174"/>
      <c r="AY878" s="174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  <c r="DF878"/>
      <c r="DG878"/>
      <c r="DH878"/>
      <c r="DI878"/>
      <c r="DJ878"/>
      <c r="DK878"/>
      <c r="DL878"/>
      <c r="DM878"/>
      <c r="DN878"/>
      <c r="DO878"/>
      <c r="DP878"/>
      <c r="DQ878"/>
      <c r="DR878"/>
      <c r="DS878"/>
      <c r="DT878"/>
      <c r="DU878"/>
      <c r="DV878"/>
      <c r="DW878"/>
      <c r="DX878"/>
      <c r="DY878"/>
      <c r="DZ878"/>
      <c r="EA878"/>
      <c r="EB878"/>
      <c r="EC878"/>
      <c r="ED878"/>
      <c r="EE878"/>
      <c r="EF878"/>
      <c r="EG878"/>
      <c r="EH878"/>
      <c r="EI878"/>
      <c r="EJ878"/>
      <c r="EK878"/>
      <c r="EL878"/>
      <c r="EM878"/>
      <c r="EN878"/>
      <c r="EO878"/>
      <c r="EP878"/>
      <c r="EQ878"/>
      <c r="ER878"/>
      <c r="ES878"/>
      <c r="ET878"/>
      <c r="EU878"/>
      <c r="EV878"/>
    </row>
    <row r="879" spans="1:152" s="12" customFormat="1" ht="38.25" customHeight="1">
      <c r="A879" s="369"/>
      <c r="B879" s="369"/>
      <c r="C879" s="152">
        <v>0.4</v>
      </c>
      <c r="D879" s="152">
        <v>0.6</v>
      </c>
      <c r="E879" s="153">
        <f>SUM(C879:D879)</f>
        <v>1</v>
      </c>
      <c r="F879"/>
      <c r="G879"/>
      <c r="H879"/>
      <c r="I879" s="369"/>
      <c r="J879" s="369"/>
      <c r="K879" s="152">
        <v>0.4</v>
      </c>
      <c r="L879" s="152">
        <v>0.6</v>
      </c>
      <c r="M879" s="153">
        <f>SUM(K879:L879)</f>
        <v>1</v>
      </c>
      <c r="N879"/>
      <c r="O879"/>
      <c r="P879"/>
      <c r="Q879"/>
      <c r="R879" s="122" t="str">
        <f>$D$7</f>
        <v>1st SEMESTER</v>
      </c>
      <c r="S879" s="123" t="str">
        <f>$L$7</f>
        <v>2nd SEMESTER</v>
      </c>
      <c r="T879" s="124" t="s">
        <v>117</v>
      </c>
      <c r="U879"/>
      <c r="V879"/>
      <c r="W879"/>
      <c r="X879" s="172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 s="174"/>
      <c r="AM879" s="174"/>
      <c r="AN879" s="174"/>
      <c r="AO879" s="174"/>
      <c r="AP879" s="174"/>
      <c r="AQ879" s="174"/>
      <c r="AR879" s="174"/>
      <c r="AS879" s="174"/>
      <c r="AT879" s="174"/>
      <c r="AU879" s="174"/>
      <c r="AV879" s="174"/>
      <c r="AW879" s="174"/>
      <c r="AX879" s="174"/>
      <c r="AY879" s="174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  <c r="CO879"/>
      <c r="CP879"/>
      <c r="CQ879"/>
      <c r="CR879"/>
      <c r="CS879"/>
      <c r="CT879"/>
      <c r="CU879"/>
      <c r="CV879"/>
      <c r="CW879"/>
      <c r="CX879"/>
      <c r="CY879"/>
      <c r="CZ879"/>
      <c r="DA879"/>
      <c r="DB879"/>
      <c r="DC879"/>
      <c r="DD879"/>
      <c r="DE879"/>
      <c r="DF879"/>
      <c r="DG879"/>
      <c r="DH879"/>
      <c r="DI879"/>
      <c r="DJ879"/>
      <c r="DK879"/>
      <c r="DL879"/>
      <c r="DM879"/>
      <c r="DN879"/>
      <c r="DO879"/>
      <c r="DP879"/>
      <c r="DQ879"/>
      <c r="DR879"/>
      <c r="DS879"/>
      <c r="DT879"/>
      <c r="DU879"/>
      <c r="DV879"/>
      <c r="DW879"/>
      <c r="DX879"/>
      <c r="DY879"/>
      <c r="DZ879"/>
      <c r="EA879"/>
      <c r="EB879"/>
      <c r="EC879"/>
      <c r="ED879"/>
      <c r="EE879"/>
      <c r="EF879"/>
      <c r="EG879"/>
      <c r="EH879"/>
      <c r="EI879"/>
      <c r="EJ879"/>
      <c r="EK879"/>
      <c r="EL879"/>
      <c r="EM879"/>
      <c r="EN879"/>
      <c r="EO879"/>
      <c r="EP879"/>
      <c r="EQ879"/>
      <c r="ER879"/>
      <c r="ES879"/>
      <c r="ET879"/>
      <c r="EU879"/>
      <c r="EV879"/>
    </row>
    <row r="880" spans="1:152" s="12" customFormat="1" ht="38.25" customHeight="1">
      <c r="A880" s="154">
        <v>1</v>
      </c>
      <c r="B880" s="155" t="str">
        <f>GI!$H$2</f>
        <v xml:space="preserve">Amanuel Hagos Tesfay </v>
      </c>
      <c r="C880" s="235"/>
      <c r="D880" s="235"/>
      <c r="E880" s="168"/>
      <c r="F880" s="338" t="str">
        <f>IF(E880&gt;100,"SKURRR~!!", IF(A880&gt;GI!$M$2," ", IF($D$876="-", " ", IF(ISBLANK(E880),"FALSE",""))))</f>
        <v xml:space="preserve"> </v>
      </c>
      <c r="G880" s="339"/>
      <c r="H880"/>
      <c r="I880" s="154">
        <v>1</v>
      </c>
      <c r="J880" s="155" t="str">
        <f>GI!$H$2</f>
        <v xml:space="preserve">Amanuel Hagos Tesfay </v>
      </c>
      <c r="K880" s="235"/>
      <c r="L880" s="235"/>
      <c r="M880" s="168"/>
      <c r="N880" s="338" t="str">
        <f>IF(M880&gt;100,"SKURRR~!!", IF(I880&gt;GI!$M$2," ", IF($L$876="-", " ", IF(ISBLANK(M880),"FALSE",""))))</f>
        <v xml:space="preserve"> </v>
      </c>
      <c r="O880" s="339"/>
      <c r="P880"/>
      <c r="Q880"/>
      <c r="R880" s="131">
        <f t="shared" ref="R880:R911" si="192">E880</f>
        <v>0</v>
      </c>
      <c r="S880" s="125">
        <f t="shared" ref="S880:S911" si="193">M880</f>
        <v>0</v>
      </c>
      <c r="T880" s="126">
        <f>AVERAGE(R880:S880)</f>
        <v>0</v>
      </c>
      <c r="U880"/>
      <c r="V880"/>
      <c r="W880"/>
      <c r="X880" s="172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 s="174"/>
      <c r="AM880" s="174"/>
      <c r="AN880" s="174"/>
      <c r="AO880" s="174"/>
      <c r="AP880" s="174"/>
      <c r="AQ880" s="174"/>
      <c r="AR880" s="174"/>
      <c r="AS880" s="174"/>
      <c r="AT880" s="174"/>
      <c r="AU880" s="174"/>
      <c r="AV880" s="174"/>
      <c r="AW880" s="174"/>
      <c r="AX880" s="174"/>
      <c r="AY880" s="174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  <c r="CO880"/>
      <c r="CP880"/>
      <c r="CQ880"/>
      <c r="CR880"/>
      <c r="CS880"/>
      <c r="CT880"/>
      <c r="CU880"/>
      <c r="CV880"/>
      <c r="CW880"/>
      <c r="CX880"/>
      <c r="CY880"/>
      <c r="CZ880"/>
      <c r="DA880"/>
      <c r="DB880"/>
      <c r="DC880"/>
      <c r="DD880"/>
      <c r="DE880"/>
      <c r="DF880"/>
      <c r="DG880"/>
      <c r="DH880"/>
      <c r="DI880"/>
      <c r="DJ880"/>
      <c r="DK880"/>
      <c r="DL880"/>
      <c r="DM880"/>
      <c r="DN880"/>
      <c r="DO880"/>
      <c r="DP880"/>
      <c r="DQ880"/>
      <c r="DR880"/>
      <c r="DS880"/>
      <c r="DT880"/>
      <c r="DU880"/>
      <c r="DV880"/>
      <c r="DW880"/>
      <c r="DX880"/>
      <c r="DY880"/>
      <c r="DZ880"/>
      <c r="EA880"/>
      <c r="EB880"/>
      <c r="EC880"/>
      <c r="ED880"/>
      <c r="EE880"/>
      <c r="EF880"/>
      <c r="EG880"/>
      <c r="EH880"/>
      <c r="EI880"/>
      <c r="EJ880"/>
      <c r="EK880"/>
      <c r="EL880"/>
      <c r="EM880"/>
      <c r="EN880"/>
      <c r="EO880"/>
      <c r="EP880"/>
      <c r="EQ880"/>
      <c r="ER880"/>
      <c r="ES880"/>
      <c r="ET880"/>
      <c r="EU880"/>
      <c r="EV880"/>
    </row>
    <row r="881" spans="1:152" s="12" customFormat="1" ht="38.25" customHeight="1">
      <c r="A881" s="156">
        <v>2</v>
      </c>
      <c r="B881" s="157" t="str">
        <f>GI!$H$3</f>
        <v xml:space="preserve">Beamlak Sultan Weldegebriel </v>
      </c>
      <c r="C881" s="235"/>
      <c r="D881" s="235"/>
      <c r="E881" s="168"/>
      <c r="F881" s="338" t="str">
        <f>IF(E881&gt;100,"SKURRR~!!", IF(A881&gt;GI!$M$2," ", IF($D$876="-", " ", IF(ISBLANK(E881),"FALSE",""))))</f>
        <v xml:space="preserve"> </v>
      </c>
      <c r="G881" s="339"/>
      <c r="H881"/>
      <c r="I881" s="156">
        <v>2</v>
      </c>
      <c r="J881" s="157" t="str">
        <f>GI!$H$3</f>
        <v xml:space="preserve">Beamlak Sultan Weldegebriel </v>
      </c>
      <c r="K881" s="235"/>
      <c r="L881" s="235"/>
      <c r="M881" s="168"/>
      <c r="N881" s="338" t="str">
        <f>IF(M881&gt;100,"SKURRR~!!", IF(I881&gt;GI!$M$2," ", IF($L$876="-", " ", IF(ISBLANK(M881),"FALSE",""))))</f>
        <v xml:space="preserve"> </v>
      </c>
      <c r="O881" s="339"/>
      <c r="P881"/>
      <c r="Q881"/>
      <c r="R881" s="131">
        <f t="shared" si="192"/>
        <v>0</v>
      </c>
      <c r="S881" s="125">
        <f t="shared" si="193"/>
        <v>0</v>
      </c>
      <c r="T881" s="126">
        <f t="shared" ref="T881:T929" si="194">AVERAGE(R881:S881)</f>
        <v>0</v>
      </c>
      <c r="U881"/>
      <c r="V881"/>
      <c r="W881"/>
      <c r="X881" s="172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 s="174"/>
      <c r="AM881" s="174"/>
      <c r="AN881" s="174"/>
      <c r="AO881" s="174"/>
      <c r="AP881" s="174"/>
      <c r="AQ881" s="174"/>
      <c r="AR881" s="174"/>
      <c r="AS881" s="174"/>
      <c r="AT881" s="174"/>
      <c r="AU881" s="174"/>
      <c r="AV881" s="174"/>
      <c r="AW881" s="174"/>
      <c r="AX881" s="174"/>
      <c r="AY881" s="174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  <c r="DF881"/>
      <c r="DG881"/>
      <c r="DH881"/>
      <c r="DI881"/>
      <c r="DJ881"/>
      <c r="DK881"/>
      <c r="DL881"/>
      <c r="DM881"/>
      <c r="DN881"/>
      <c r="DO881"/>
      <c r="DP881"/>
      <c r="DQ881"/>
      <c r="DR881"/>
      <c r="DS881"/>
      <c r="DT881"/>
      <c r="DU881"/>
      <c r="DV881"/>
      <c r="DW881"/>
      <c r="DX881"/>
      <c r="DY881"/>
      <c r="DZ881"/>
      <c r="EA881"/>
      <c r="EB881"/>
      <c r="EC881"/>
      <c r="ED881"/>
      <c r="EE881"/>
      <c r="EF881"/>
      <c r="EG881"/>
      <c r="EH881"/>
      <c r="EI881"/>
      <c r="EJ881"/>
      <c r="EK881"/>
      <c r="EL881"/>
      <c r="EM881"/>
      <c r="EN881"/>
      <c r="EO881"/>
      <c r="EP881"/>
      <c r="EQ881"/>
      <c r="ER881"/>
      <c r="ES881"/>
      <c r="ET881"/>
      <c r="EU881"/>
      <c r="EV881"/>
    </row>
    <row r="882" spans="1:152" s="12" customFormat="1" ht="38.25" customHeight="1">
      <c r="A882" s="154">
        <v>3</v>
      </c>
      <c r="B882" s="155" t="str">
        <f>GI!$H$4</f>
        <v xml:space="preserve">Betelihim Kalayu Mamo </v>
      </c>
      <c r="C882" s="235"/>
      <c r="D882" s="235"/>
      <c r="E882" s="168"/>
      <c r="F882" s="338" t="str">
        <f>IF(E882&gt;100,"SKURRR~!!", IF(A882&gt;GI!$M$2," ", IF($D$876="-", " ", IF(ISBLANK(E882),"FALSE",""))))</f>
        <v xml:space="preserve"> </v>
      </c>
      <c r="G882" s="339"/>
      <c r="H882"/>
      <c r="I882" s="154">
        <v>3</v>
      </c>
      <c r="J882" s="155" t="str">
        <f>GI!$H$4</f>
        <v xml:space="preserve">Betelihim Kalayu Mamo </v>
      </c>
      <c r="K882" s="235"/>
      <c r="L882" s="235"/>
      <c r="M882" s="168"/>
      <c r="N882" s="338" t="str">
        <f>IF(M882&gt;100,"SKURRR~!!", IF(I882&gt;GI!$M$2," ", IF($L$876="-", " ", IF(ISBLANK(M882),"FALSE",""))))</f>
        <v xml:space="preserve"> </v>
      </c>
      <c r="O882" s="339"/>
      <c r="P882"/>
      <c r="Q882"/>
      <c r="R882" s="131">
        <f t="shared" si="192"/>
        <v>0</v>
      </c>
      <c r="S882" s="125">
        <f t="shared" si="193"/>
        <v>0</v>
      </c>
      <c r="T882" s="126">
        <f t="shared" si="194"/>
        <v>0</v>
      </c>
      <c r="U882"/>
      <c r="V882"/>
      <c r="W882"/>
      <c r="X882" s="17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 s="174"/>
      <c r="AM882" s="174"/>
      <c r="AN882" s="174"/>
      <c r="AO882" s="174"/>
      <c r="AP882" s="174"/>
      <c r="AQ882" s="174"/>
      <c r="AR882" s="174"/>
      <c r="AS882" s="174"/>
      <c r="AT882" s="174"/>
      <c r="AU882" s="174"/>
      <c r="AV882" s="174"/>
      <c r="AW882" s="174"/>
      <c r="AX882" s="174"/>
      <c r="AY882" s="174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  <c r="DF882"/>
      <c r="DG882"/>
      <c r="DH882"/>
      <c r="DI882"/>
      <c r="DJ882"/>
      <c r="DK882"/>
      <c r="DL882"/>
      <c r="DM882"/>
      <c r="DN882"/>
      <c r="DO882"/>
      <c r="DP882"/>
      <c r="DQ882"/>
      <c r="DR882"/>
      <c r="DS882"/>
      <c r="DT882"/>
      <c r="DU882"/>
      <c r="DV882"/>
      <c r="DW882"/>
      <c r="DX882"/>
      <c r="DY882"/>
      <c r="DZ882"/>
      <c r="EA882"/>
      <c r="EB882"/>
      <c r="EC882"/>
      <c r="ED882"/>
      <c r="EE882"/>
      <c r="EF882"/>
      <c r="EG882"/>
      <c r="EH882"/>
      <c r="EI882"/>
      <c r="EJ882"/>
      <c r="EK882"/>
      <c r="EL882"/>
      <c r="EM882"/>
      <c r="EN882"/>
      <c r="EO882"/>
      <c r="EP882"/>
      <c r="EQ882"/>
      <c r="ER882"/>
      <c r="ES882"/>
      <c r="ET882"/>
      <c r="EU882"/>
      <c r="EV882"/>
    </row>
    <row r="883" spans="1:152" s="12" customFormat="1" ht="38.25" customHeight="1">
      <c r="A883" s="156">
        <v>4</v>
      </c>
      <c r="B883" s="157" t="str">
        <f>GI!$H$5</f>
        <v xml:space="preserve">Bethelhem Teklay Weldegerima </v>
      </c>
      <c r="C883" s="235"/>
      <c r="D883" s="235"/>
      <c r="E883" s="168"/>
      <c r="F883" s="338" t="str">
        <f>IF(E883&gt;100,"SKURRR~!!", IF(A883&gt;GI!$M$2," ", IF($D$876="-", " ", IF(ISBLANK(E883),"FALSE",""))))</f>
        <v xml:space="preserve"> </v>
      </c>
      <c r="G883" s="339"/>
      <c r="H883"/>
      <c r="I883" s="156">
        <v>4</v>
      </c>
      <c r="J883" s="157" t="str">
        <f>GI!$H$5</f>
        <v xml:space="preserve">Bethelhem Teklay Weldegerima </v>
      </c>
      <c r="K883" s="235"/>
      <c r="L883" s="235"/>
      <c r="M883" s="168"/>
      <c r="N883" s="338" t="str">
        <f>IF(M883&gt;100,"SKURRR~!!", IF(I883&gt;GI!$M$2," ", IF($L$876="-", " ", IF(ISBLANK(M883),"FALSE",""))))</f>
        <v xml:space="preserve"> </v>
      </c>
      <c r="O883" s="339"/>
      <c r="P883"/>
      <c r="Q883"/>
      <c r="R883" s="131">
        <f t="shared" si="192"/>
        <v>0</v>
      </c>
      <c r="S883" s="125">
        <f t="shared" si="193"/>
        <v>0</v>
      </c>
      <c r="T883" s="126">
        <f t="shared" si="194"/>
        <v>0</v>
      </c>
      <c r="U883"/>
      <c r="V883"/>
      <c r="W883"/>
      <c r="X883" s="172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 s="174"/>
      <c r="AM883" s="174"/>
      <c r="AN883" s="174"/>
      <c r="AO883" s="174"/>
      <c r="AP883" s="174"/>
      <c r="AQ883" s="174"/>
      <c r="AR883" s="174"/>
      <c r="AS883" s="174"/>
      <c r="AT883" s="174"/>
      <c r="AU883" s="174"/>
      <c r="AV883" s="174"/>
      <c r="AW883" s="174"/>
      <c r="AX883" s="174"/>
      <c r="AY883" s="174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  <c r="CO883"/>
      <c r="CP883"/>
      <c r="CQ883"/>
      <c r="CR883"/>
      <c r="CS883"/>
      <c r="CT883"/>
      <c r="CU883"/>
      <c r="CV883"/>
      <c r="CW883"/>
      <c r="CX883"/>
      <c r="CY883"/>
      <c r="CZ883"/>
      <c r="DA883"/>
      <c r="DB883"/>
      <c r="DC883"/>
      <c r="DD883"/>
      <c r="DE883"/>
      <c r="DF883"/>
      <c r="DG883"/>
      <c r="DH883"/>
      <c r="DI883"/>
      <c r="DJ883"/>
      <c r="DK883"/>
      <c r="DL883"/>
      <c r="DM883"/>
      <c r="DN883"/>
      <c r="DO883"/>
      <c r="DP883"/>
      <c r="DQ883"/>
      <c r="DR883"/>
      <c r="DS883"/>
      <c r="DT883"/>
      <c r="DU883"/>
      <c r="DV883"/>
      <c r="DW883"/>
      <c r="DX883"/>
      <c r="DY883"/>
      <c r="DZ883"/>
      <c r="EA883"/>
      <c r="EB883"/>
      <c r="EC883"/>
      <c r="ED883"/>
      <c r="EE883"/>
      <c r="EF883"/>
      <c r="EG883"/>
      <c r="EH883"/>
      <c r="EI883"/>
      <c r="EJ883"/>
      <c r="EK883"/>
      <c r="EL883"/>
      <c r="EM883"/>
      <c r="EN883"/>
      <c r="EO883"/>
      <c r="EP883"/>
      <c r="EQ883"/>
      <c r="ER883"/>
      <c r="ES883"/>
      <c r="ET883"/>
      <c r="EU883"/>
      <c r="EV883"/>
    </row>
    <row r="884" spans="1:152" s="12" customFormat="1" ht="38.25" customHeight="1">
      <c r="A884" s="154">
        <v>5</v>
      </c>
      <c r="B884" s="155" t="str">
        <f>GI!$H$6</f>
        <v xml:space="preserve">Bilen Mesfin Taye </v>
      </c>
      <c r="C884" s="235"/>
      <c r="D884" s="235"/>
      <c r="E884" s="168"/>
      <c r="F884" s="338" t="str">
        <f>IF(E884&gt;100,"SKURRR~!!", IF(A884&gt;GI!$M$2," ", IF($D$876="-", " ", IF(ISBLANK(E884),"FALSE",""))))</f>
        <v xml:space="preserve"> </v>
      </c>
      <c r="G884" s="339"/>
      <c r="H884"/>
      <c r="I884" s="154">
        <v>5</v>
      </c>
      <c r="J884" s="155" t="str">
        <f>GI!$H$6</f>
        <v xml:space="preserve">Bilen Mesfin Taye </v>
      </c>
      <c r="K884" s="235"/>
      <c r="L884" s="235"/>
      <c r="M884" s="168"/>
      <c r="N884" s="338" t="str">
        <f>IF(M884&gt;100,"SKURRR~!!", IF(I884&gt;GI!$M$2," ", IF($L$876="-", " ", IF(ISBLANK(M884),"FALSE",""))))</f>
        <v xml:space="preserve"> </v>
      </c>
      <c r="O884" s="339"/>
      <c r="P884"/>
      <c r="Q884"/>
      <c r="R884" s="131">
        <f t="shared" si="192"/>
        <v>0</v>
      </c>
      <c r="S884" s="125">
        <f t="shared" si="193"/>
        <v>0</v>
      </c>
      <c r="T884" s="126">
        <f t="shared" si="194"/>
        <v>0</v>
      </c>
      <c r="U884"/>
      <c r="V884"/>
      <c r="W884"/>
      <c r="X884" s="172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 s="174"/>
      <c r="AM884" s="174"/>
      <c r="AN884" s="174"/>
      <c r="AO884" s="174"/>
      <c r="AP884" s="174"/>
      <c r="AQ884" s="174"/>
      <c r="AR884" s="174"/>
      <c r="AS884" s="174"/>
      <c r="AT884" s="174"/>
      <c r="AU884" s="174"/>
      <c r="AV884" s="174"/>
      <c r="AW884" s="174"/>
      <c r="AX884" s="174"/>
      <c r="AY884" s="17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  <c r="CO884"/>
      <c r="CP884"/>
      <c r="CQ884"/>
      <c r="CR884"/>
      <c r="CS884"/>
      <c r="CT884"/>
      <c r="CU884"/>
      <c r="CV884"/>
      <c r="CW884"/>
      <c r="CX884"/>
      <c r="CY884"/>
      <c r="CZ884"/>
      <c r="DA884"/>
      <c r="DB884"/>
      <c r="DC884"/>
      <c r="DD884"/>
      <c r="DE884"/>
      <c r="DF884"/>
      <c r="DG884"/>
      <c r="DH884"/>
      <c r="DI884"/>
      <c r="DJ884"/>
      <c r="DK884"/>
      <c r="DL884"/>
      <c r="DM884"/>
      <c r="DN884"/>
      <c r="DO884"/>
      <c r="DP884"/>
      <c r="DQ884"/>
      <c r="DR884"/>
      <c r="DS884"/>
      <c r="DT884"/>
      <c r="DU884"/>
      <c r="DV884"/>
      <c r="DW884"/>
      <c r="DX884"/>
      <c r="DY884"/>
      <c r="DZ884"/>
      <c r="EA884"/>
      <c r="EB884"/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/>
      <c r="ES884"/>
      <c r="ET884"/>
      <c r="EU884"/>
      <c r="EV884"/>
    </row>
    <row r="885" spans="1:152" s="12" customFormat="1" ht="38.25" customHeight="1">
      <c r="A885" s="156">
        <v>6</v>
      </c>
      <c r="B885" s="157" t="str">
        <f>GI!$H$7</f>
        <v xml:space="preserve">Biruk Mulat Kiros </v>
      </c>
      <c r="C885" s="235"/>
      <c r="D885" s="235"/>
      <c r="E885" s="168"/>
      <c r="F885" s="338" t="str">
        <f>IF(E885&gt;100,"SKURRR~!!", IF(A885&gt;GI!$M$2," ", IF($D$876="-", " ", IF(ISBLANK(E885),"FALSE",""))))</f>
        <v xml:space="preserve"> </v>
      </c>
      <c r="G885" s="339"/>
      <c r="H885"/>
      <c r="I885" s="156">
        <v>6</v>
      </c>
      <c r="J885" s="157" t="str">
        <f>GI!$H$7</f>
        <v xml:space="preserve">Biruk Mulat Kiros </v>
      </c>
      <c r="K885" s="235"/>
      <c r="L885" s="235"/>
      <c r="M885" s="168"/>
      <c r="N885" s="338" t="str">
        <f>IF(M885&gt;100,"SKURRR~!!", IF(I885&gt;GI!$M$2," ", IF($L$876="-", " ", IF(ISBLANK(M885),"FALSE",""))))</f>
        <v xml:space="preserve"> </v>
      </c>
      <c r="O885" s="339"/>
      <c r="P885"/>
      <c r="Q885"/>
      <c r="R885" s="131">
        <f t="shared" si="192"/>
        <v>0</v>
      </c>
      <c r="S885" s="125">
        <f t="shared" si="193"/>
        <v>0</v>
      </c>
      <c r="T885" s="126">
        <f t="shared" si="194"/>
        <v>0</v>
      </c>
      <c r="U885"/>
      <c r="V885"/>
      <c r="W885"/>
      <c r="X885" s="172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 s="174"/>
      <c r="AM885" s="174"/>
      <c r="AN885" s="174"/>
      <c r="AO885" s="174"/>
      <c r="AP885" s="174"/>
      <c r="AQ885" s="174"/>
      <c r="AR885" s="174"/>
      <c r="AS885" s="174"/>
      <c r="AT885" s="174"/>
      <c r="AU885" s="174"/>
      <c r="AV885" s="174"/>
      <c r="AW885" s="174"/>
      <c r="AX885" s="174"/>
      <c r="AY885" s="174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  <c r="CO885"/>
      <c r="CP885"/>
      <c r="CQ885"/>
      <c r="CR885"/>
      <c r="CS885"/>
      <c r="CT885"/>
      <c r="CU885"/>
      <c r="CV885"/>
      <c r="CW885"/>
      <c r="CX885"/>
      <c r="CY885"/>
      <c r="CZ885"/>
      <c r="DA885"/>
      <c r="DB885"/>
      <c r="DC885"/>
      <c r="DD885"/>
      <c r="DE885"/>
      <c r="DF885"/>
      <c r="DG885"/>
      <c r="DH885"/>
      <c r="DI885"/>
      <c r="DJ885"/>
      <c r="DK885"/>
      <c r="DL885"/>
      <c r="DM885"/>
      <c r="DN885"/>
      <c r="DO885"/>
      <c r="DP885"/>
      <c r="DQ885"/>
      <c r="DR885"/>
      <c r="DS885"/>
      <c r="DT885"/>
      <c r="DU885"/>
      <c r="DV885"/>
      <c r="DW885"/>
      <c r="DX885"/>
      <c r="DY885"/>
      <c r="DZ885"/>
      <c r="EA885"/>
      <c r="EB885"/>
      <c r="EC885"/>
      <c r="ED885"/>
      <c r="EE885"/>
      <c r="EF885"/>
      <c r="EG885"/>
      <c r="EH885"/>
      <c r="EI885"/>
      <c r="EJ885"/>
      <c r="EK885"/>
      <c r="EL885"/>
      <c r="EM885"/>
      <c r="EN885"/>
      <c r="EO885"/>
      <c r="EP885"/>
      <c r="EQ885"/>
      <c r="ER885"/>
      <c r="ES885"/>
      <c r="ET885"/>
      <c r="EU885"/>
      <c r="EV885"/>
    </row>
    <row r="886" spans="1:152" s="12" customFormat="1" ht="38.25" customHeight="1">
      <c r="A886" s="154">
        <v>7</v>
      </c>
      <c r="B886" s="155" t="str">
        <f>GI!$H$8</f>
        <v xml:space="preserve">Bruk Gebreabyezgi Gebreselassie </v>
      </c>
      <c r="C886" s="235"/>
      <c r="D886" s="235"/>
      <c r="E886" s="168"/>
      <c r="F886" s="338" t="str">
        <f>IF(E886&gt;100,"SKURRR~!!", IF(A886&gt;GI!$M$2," ", IF($D$876="-", " ", IF(ISBLANK(E886),"FALSE",""))))</f>
        <v xml:space="preserve"> </v>
      </c>
      <c r="G886" s="339"/>
      <c r="H886"/>
      <c r="I886" s="154">
        <v>7</v>
      </c>
      <c r="J886" s="155" t="str">
        <f>GI!$H$8</f>
        <v xml:space="preserve">Bruk Gebreabyezgi Gebreselassie </v>
      </c>
      <c r="K886" s="235"/>
      <c r="L886" s="235"/>
      <c r="M886" s="168"/>
      <c r="N886" s="338" t="str">
        <f>IF(M886&gt;100,"SKURRR~!!", IF(I886&gt;GI!$M$2," ", IF($L$876="-", " ", IF(ISBLANK(M886),"FALSE",""))))</f>
        <v xml:space="preserve"> </v>
      </c>
      <c r="O886" s="339"/>
      <c r="P886"/>
      <c r="Q886"/>
      <c r="R886" s="131">
        <f t="shared" si="192"/>
        <v>0</v>
      </c>
      <c r="S886" s="125">
        <f t="shared" si="193"/>
        <v>0</v>
      </c>
      <c r="T886" s="126">
        <f t="shared" si="194"/>
        <v>0</v>
      </c>
      <c r="U886"/>
      <c r="V886"/>
      <c r="W886"/>
      <c r="X886" s="172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 s="174"/>
      <c r="AM886" s="174"/>
      <c r="AN886" s="174"/>
      <c r="AO886" s="174"/>
      <c r="AP886" s="174"/>
      <c r="AQ886" s="174"/>
      <c r="AR886" s="174"/>
      <c r="AS886" s="174"/>
      <c r="AT886" s="174"/>
      <c r="AU886" s="174"/>
      <c r="AV886" s="174"/>
      <c r="AW886" s="174"/>
      <c r="AX886" s="174"/>
      <c r="AY886" s="174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  <c r="DF886"/>
      <c r="DG886"/>
      <c r="DH886"/>
      <c r="DI886"/>
      <c r="DJ886"/>
      <c r="DK886"/>
      <c r="DL886"/>
      <c r="DM886"/>
      <c r="DN886"/>
      <c r="DO886"/>
      <c r="DP886"/>
      <c r="DQ886"/>
      <c r="DR886"/>
      <c r="DS886"/>
      <c r="DT886"/>
      <c r="DU886"/>
      <c r="DV886"/>
      <c r="DW886"/>
      <c r="DX886"/>
      <c r="DY886"/>
      <c r="DZ886"/>
      <c r="EA886"/>
      <c r="EB886"/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/>
      <c r="ET886"/>
      <c r="EU886"/>
      <c r="EV886"/>
    </row>
    <row r="887" spans="1:152" s="12" customFormat="1" ht="38.25" customHeight="1">
      <c r="A887" s="156">
        <v>8</v>
      </c>
      <c r="B887" s="157" t="str">
        <f>GI!$H$9</f>
        <v xml:space="preserve">Dagim Hagos Mehari </v>
      </c>
      <c r="C887" s="235"/>
      <c r="D887" s="235"/>
      <c r="E887" s="168"/>
      <c r="F887" s="338" t="str">
        <f>IF(E887&gt;100,"SKURRR~!!", IF(A887&gt;GI!$M$2," ", IF($D$876="-", " ", IF(ISBLANK(E887),"FALSE",""))))</f>
        <v xml:space="preserve"> </v>
      </c>
      <c r="G887" s="339"/>
      <c r="H887"/>
      <c r="I887" s="156">
        <v>8</v>
      </c>
      <c r="J887" s="157" t="str">
        <f>GI!$H$9</f>
        <v xml:space="preserve">Dagim Hagos Mehari </v>
      </c>
      <c r="K887" s="235"/>
      <c r="L887" s="235"/>
      <c r="M887" s="168"/>
      <c r="N887" s="338" t="str">
        <f>IF(M887&gt;100,"SKURRR~!!", IF(I887&gt;GI!$M$2," ", IF($L$876="-", " ", IF(ISBLANK(M887),"FALSE",""))))</f>
        <v xml:space="preserve"> </v>
      </c>
      <c r="O887" s="339"/>
      <c r="P887"/>
      <c r="Q887"/>
      <c r="R887" s="131">
        <f t="shared" si="192"/>
        <v>0</v>
      </c>
      <c r="S887" s="125">
        <f t="shared" si="193"/>
        <v>0</v>
      </c>
      <c r="T887" s="126">
        <f t="shared" si="194"/>
        <v>0</v>
      </c>
      <c r="U887"/>
      <c r="V887"/>
      <c r="W887"/>
      <c r="X887" s="172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 s="174"/>
      <c r="AM887" s="174"/>
      <c r="AN887" s="174"/>
      <c r="AO887" s="174"/>
      <c r="AP887" s="174"/>
      <c r="AQ887" s="174"/>
      <c r="AR887" s="174"/>
      <c r="AS887" s="174"/>
      <c r="AT887" s="174"/>
      <c r="AU887" s="174"/>
      <c r="AV887" s="174"/>
      <c r="AW887" s="174"/>
      <c r="AX887" s="174"/>
      <c r="AY887" s="174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  <c r="CO887"/>
      <c r="CP887"/>
      <c r="CQ887"/>
      <c r="CR887"/>
      <c r="CS887"/>
      <c r="CT887"/>
      <c r="CU887"/>
      <c r="CV887"/>
      <c r="CW887"/>
      <c r="CX887"/>
      <c r="CY887"/>
      <c r="CZ887"/>
      <c r="DA887"/>
      <c r="DB887"/>
      <c r="DC887"/>
      <c r="DD887"/>
      <c r="DE887"/>
      <c r="DF887"/>
      <c r="DG887"/>
      <c r="DH887"/>
      <c r="DI887"/>
      <c r="DJ887"/>
      <c r="DK887"/>
      <c r="DL887"/>
      <c r="DM887"/>
      <c r="DN887"/>
      <c r="DO887"/>
      <c r="DP887"/>
      <c r="DQ887"/>
      <c r="DR887"/>
      <c r="DS887"/>
      <c r="DT887"/>
      <c r="DU887"/>
      <c r="DV887"/>
      <c r="DW887"/>
      <c r="DX887"/>
      <c r="DY887"/>
      <c r="DZ887"/>
      <c r="EA887"/>
      <c r="EB887"/>
      <c r="EC887"/>
      <c r="ED887"/>
      <c r="EE887"/>
      <c r="EF887"/>
      <c r="EG887"/>
      <c r="EH887"/>
      <c r="EI887"/>
      <c r="EJ887"/>
      <c r="EK887"/>
      <c r="EL887"/>
      <c r="EM887"/>
      <c r="EN887"/>
      <c r="EO887"/>
      <c r="EP887"/>
      <c r="EQ887"/>
      <c r="ER887"/>
      <c r="ES887"/>
      <c r="ET887"/>
      <c r="EU887"/>
      <c r="EV887"/>
    </row>
    <row r="888" spans="1:152" s="12" customFormat="1" ht="38.25" customHeight="1">
      <c r="A888" s="154">
        <v>9</v>
      </c>
      <c r="B888" s="155" t="str">
        <f>GI!$H$10</f>
        <v xml:space="preserve">Danait Alem Haile </v>
      </c>
      <c r="C888" s="235"/>
      <c r="D888" s="235"/>
      <c r="E888" s="168"/>
      <c r="F888" s="338" t="str">
        <f>IF(E888&gt;100,"SKURRR~!!", IF(A888&gt;GI!$M$2," ", IF($D$876="-", " ", IF(ISBLANK(E888),"FALSE",""))))</f>
        <v xml:space="preserve"> </v>
      </c>
      <c r="G888" s="339"/>
      <c r="H888"/>
      <c r="I888" s="154">
        <v>9</v>
      </c>
      <c r="J888" s="155" t="str">
        <f>GI!$H$10</f>
        <v xml:space="preserve">Danait Alem Haile </v>
      </c>
      <c r="K888" s="235"/>
      <c r="L888" s="235"/>
      <c r="M888" s="168"/>
      <c r="N888" s="338" t="str">
        <f>IF(M888&gt;100,"SKURRR~!!", IF(I888&gt;GI!$M$2," ", IF($L$876="-", " ", IF(ISBLANK(M888),"FALSE",""))))</f>
        <v xml:space="preserve"> </v>
      </c>
      <c r="O888" s="339"/>
      <c r="P888"/>
      <c r="Q888"/>
      <c r="R888" s="131">
        <f t="shared" si="192"/>
        <v>0</v>
      </c>
      <c r="S888" s="125">
        <f t="shared" si="193"/>
        <v>0</v>
      </c>
      <c r="T888" s="126">
        <f t="shared" si="194"/>
        <v>0</v>
      </c>
      <c r="U888"/>
      <c r="V888"/>
      <c r="W888"/>
      <c r="X888" s="172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 s="174"/>
      <c r="AM888" s="174"/>
      <c r="AN888" s="174"/>
      <c r="AO888" s="174"/>
      <c r="AP888" s="174"/>
      <c r="AQ888" s="174"/>
      <c r="AR888" s="174"/>
      <c r="AS888" s="174"/>
      <c r="AT888" s="174"/>
      <c r="AU888" s="174"/>
      <c r="AV888" s="174"/>
      <c r="AW888" s="174"/>
      <c r="AX888" s="174"/>
      <c r="AY888" s="174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  <c r="CO888"/>
      <c r="CP888"/>
      <c r="CQ888"/>
      <c r="CR888"/>
      <c r="CS888"/>
      <c r="CT888"/>
      <c r="CU888"/>
      <c r="CV888"/>
      <c r="CW888"/>
      <c r="CX888"/>
      <c r="CY888"/>
      <c r="CZ888"/>
      <c r="DA888"/>
      <c r="DB888"/>
      <c r="DC888"/>
      <c r="DD888"/>
      <c r="DE888"/>
      <c r="DF888"/>
      <c r="DG888"/>
      <c r="DH888"/>
      <c r="DI888"/>
      <c r="DJ888"/>
      <c r="DK888"/>
      <c r="DL888"/>
      <c r="DM888"/>
      <c r="DN888"/>
      <c r="DO888"/>
      <c r="DP888"/>
      <c r="DQ888"/>
      <c r="DR888"/>
      <c r="DS888"/>
      <c r="DT888"/>
      <c r="DU888"/>
      <c r="DV888"/>
      <c r="DW888"/>
      <c r="DX888"/>
      <c r="DY888"/>
      <c r="DZ888"/>
      <c r="EA888"/>
      <c r="EB888"/>
      <c r="EC888"/>
      <c r="ED888"/>
      <c r="EE888"/>
      <c r="EF888"/>
      <c r="EG888"/>
      <c r="EH888"/>
      <c r="EI888"/>
      <c r="EJ888"/>
      <c r="EK888"/>
      <c r="EL888"/>
      <c r="EM888"/>
      <c r="EN888"/>
      <c r="EO888"/>
      <c r="EP888"/>
      <c r="EQ888"/>
      <c r="ER888"/>
      <c r="ES888"/>
      <c r="ET888"/>
      <c r="EU888"/>
      <c r="EV888"/>
    </row>
    <row r="889" spans="1:152" s="12" customFormat="1" ht="38.25" customHeight="1">
      <c r="A889" s="156">
        <v>10</v>
      </c>
      <c r="B889" s="157" t="str">
        <f>GI!$H$11</f>
        <v xml:space="preserve">Daniel Alem Beyene </v>
      </c>
      <c r="C889" s="235"/>
      <c r="D889" s="235"/>
      <c r="E889" s="168"/>
      <c r="F889" s="338" t="str">
        <f>IF(E889&gt;100,"SKURRR~!!", IF(A889&gt;GI!$M$2," ", IF($D$876="-", " ", IF(ISBLANK(E889),"FALSE",""))))</f>
        <v xml:space="preserve"> </v>
      </c>
      <c r="G889" s="339"/>
      <c r="H889"/>
      <c r="I889" s="156">
        <v>10</v>
      </c>
      <c r="J889" s="157" t="str">
        <f>GI!$H$11</f>
        <v xml:space="preserve">Daniel Alem Beyene </v>
      </c>
      <c r="K889" s="235"/>
      <c r="L889" s="235"/>
      <c r="M889" s="168"/>
      <c r="N889" s="338" t="str">
        <f>IF(M889&gt;100,"SKURRR~!!", IF(I889&gt;GI!$M$2," ", IF($L$876="-", " ", IF(ISBLANK(M889),"FALSE",""))))</f>
        <v xml:space="preserve"> </v>
      </c>
      <c r="O889" s="339"/>
      <c r="P889"/>
      <c r="Q889"/>
      <c r="R889" s="131">
        <f t="shared" si="192"/>
        <v>0</v>
      </c>
      <c r="S889" s="125">
        <f t="shared" si="193"/>
        <v>0</v>
      </c>
      <c r="T889" s="126">
        <f t="shared" si="194"/>
        <v>0</v>
      </c>
      <c r="U889"/>
      <c r="V889"/>
      <c r="W889"/>
      <c r="X889" s="172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 s="174"/>
      <c r="AM889" s="174"/>
      <c r="AN889" s="174"/>
      <c r="AO889" s="174"/>
      <c r="AP889" s="174"/>
      <c r="AQ889" s="174"/>
      <c r="AR889" s="174"/>
      <c r="AS889" s="174"/>
      <c r="AT889" s="174"/>
      <c r="AU889" s="174"/>
      <c r="AV889" s="174"/>
      <c r="AW889" s="174"/>
      <c r="AX889" s="174"/>
      <c r="AY889" s="174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  <c r="DF889"/>
      <c r="DG889"/>
      <c r="DH889"/>
      <c r="DI889"/>
      <c r="DJ889"/>
      <c r="DK889"/>
      <c r="DL889"/>
      <c r="DM889"/>
      <c r="DN889"/>
      <c r="DO889"/>
      <c r="DP889"/>
      <c r="DQ889"/>
      <c r="DR889"/>
      <c r="DS889"/>
      <c r="DT889"/>
      <c r="DU889"/>
      <c r="DV889"/>
      <c r="DW889"/>
      <c r="DX889"/>
      <c r="DY889"/>
      <c r="DZ889"/>
      <c r="EA889"/>
      <c r="EB889"/>
      <c r="EC889"/>
      <c r="ED889"/>
      <c r="EE889"/>
      <c r="EF889"/>
      <c r="EG889"/>
      <c r="EH889"/>
      <c r="EI889"/>
      <c r="EJ889"/>
      <c r="EK889"/>
      <c r="EL889"/>
      <c r="EM889"/>
      <c r="EN889"/>
      <c r="EO889"/>
      <c r="EP889"/>
      <c r="EQ889"/>
      <c r="ER889"/>
      <c r="ES889"/>
      <c r="ET889"/>
      <c r="EU889"/>
      <c r="EV889"/>
    </row>
    <row r="890" spans="1:152" s="12" customFormat="1" ht="38.25" customHeight="1">
      <c r="A890" s="154">
        <v>11</v>
      </c>
      <c r="B890" s="155" t="str">
        <f>GI!$H$12</f>
        <v xml:space="preserve">Dawit Gebegziabher Teklay </v>
      </c>
      <c r="C890" s="235"/>
      <c r="D890" s="235"/>
      <c r="E890" s="168"/>
      <c r="F890" s="338" t="str">
        <f>IF(E890&gt;100,"SKURRR~!!", IF(A890&gt;GI!$M$2," ", IF($D$876="-", " ", IF(ISBLANK(E890),"FALSE",""))))</f>
        <v xml:space="preserve"> </v>
      </c>
      <c r="G890" s="339"/>
      <c r="H890"/>
      <c r="I890" s="154">
        <v>11</v>
      </c>
      <c r="J890" s="155" t="str">
        <f>GI!$H$12</f>
        <v xml:space="preserve">Dawit Gebegziabher Teklay </v>
      </c>
      <c r="K890" s="235"/>
      <c r="L890" s="235"/>
      <c r="M890" s="168"/>
      <c r="N890" s="338" t="str">
        <f>IF(M890&gt;100,"SKURRR~!!", IF(I890&gt;GI!$M$2," ", IF($L$876="-", " ", IF(ISBLANK(M890),"FALSE",""))))</f>
        <v xml:space="preserve"> </v>
      </c>
      <c r="O890" s="339"/>
      <c r="P890"/>
      <c r="Q890"/>
      <c r="R890" s="131">
        <f t="shared" si="192"/>
        <v>0</v>
      </c>
      <c r="S890" s="125">
        <f t="shared" si="193"/>
        <v>0</v>
      </c>
      <c r="T890" s="126">
        <f t="shared" si="194"/>
        <v>0</v>
      </c>
      <c r="U890"/>
      <c r="V890"/>
      <c r="W890"/>
      <c r="X890" s="172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 s="174"/>
      <c r="AM890" s="174"/>
      <c r="AN890" s="174"/>
      <c r="AO890" s="174"/>
      <c r="AP890" s="174"/>
      <c r="AQ890" s="174"/>
      <c r="AR890" s="174"/>
      <c r="AS890" s="174"/>
      <c r="AT890" s="174"/>
      <c r="AU890" s="174"/>
      <c r="AV890" s="174"/>
      <c r="AW890" s="174"/>
      <c r="AX890" s="174"/>
      <c r="AY890" s="174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  <c r="DF890"/>
      <c r="DG890"/>
      <c r="DH890"/>
      <c r="DI890"/>
      <c r="DJ890"/>
      <c r="DK890"/>
      <c r="DL890"/>
      <c r="DM890"/>
      <c r="DN890"/>
      <c r="DO890"/>
      <c r="DP890"/>
      <c r="DQ890"/>
      <c r="DR890"/>
      <c r="DS890"/>
      <c r="DT890"/>
      <c r="DU890"/>
      <c r="DV890"/>
      <c r="DW890"/>
      <c r="DX890"/>
      <c r="DY890"/>
      <c r="DZ890"/>
      <c r="EA890"/>
      <c r="EB890"/>
      <c r="EC890"/>
      <c r="ED890"/>
      <c r="EE890"/>
      <c r="EF890"/>
      <c r="EG890"/>
      <c r="EH890"/>
      <c r="EI890"/>
      <c r="EJ890"/>
      <c r="EK890"/>
      <c r="EL890"/>
      <c r="EM890"/>
      <c r="EN890"/>
      <c r="EO890"/>
      <c r="EP890"/>
      <c r="EQ890"/>
      <c r="ER890"/>
      <c r="ES890"/>
      <c r="ET890"/>
      <c r="EU890"/>
      <c r="EV890"/>
    </row>
    <row r="891" spans="1:152" s="12" customFormat="1" ht="38.25" customHeight="1">
      <c r="A891" s="156">
        <v>12</v>
      </c>
      <c r="B891" s="157" t="str">
        <f>GI!$H$13</f>
        <v xml:space="preserve">Ibrahim Ahmedin Ebrahim </v>
      </c>
      <c r="C891" s="235"/>
      <c r="D891" s="235"/>
      <c r="E891" s="168"/>
      <c r="F891" s="338" t="str">
        <f>IF(E891&gt;100,"SKURRR~!!", IF(A891&gt;GI!$M$2," ", IF($D$876="-", " ", IF(ISBLANK(E891),"FALSE",""))))</f>
        <v xml:space="preserve"> </v>
      </c>
      <c r="G891" s="339"/>
      <c r="H891"/>
      <c r="I891" s="156">
        <v>12</v>
      </c>
      <c r="J891" s="157" t="str">
        <f>GI!$H$13</f>
        <v xml:space="preserve">Ibrahim Ahmedin Ebrahim </v>
      </c>
      <c r="K891" s="235"/>
      <c r="L891" s="235"/>
      <c r="M891" s="168"/>
      <c r="N891" s="338" t="str">
        <f>IF(M891&gt;100,"SKURRR~!!", IF(I891&gt;GI!$M$2," ", IF($L$876="-", " ", IF(ISBLANK(M891),"FALSE",""))))</f>
        <v xml:space="preserve"> </v>
      </c>
      <c r="O891" s="339"/>
      <c r="P891"/>
      <c r="Q891"/>
      <c r="R891" s="131">
        <f t="shared" si="192"/>
        <v>0</v>
      </c>
      <c r="S891" s="125">
        <f t="shared" si="193"/>
        <v>0</v>
      </c>
      <c r="T891" s="126">
        <f t="shared" si="194"/>
        <v>0</v>
      </c>
      <c r="U891"/>
      <c r="V891"/>
      <c r="W891"/>
      <c r="X891" s="172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 s="174"/>
      <c r="AM891" s="174"/>
      <c r="AN891" s="174"/>
      <c r="AO891" s="174"/>
      <c r="AP891" s="174"/>
      <c r="AQ891" s="174"/>
      <c r="AR891" s="174"/>
      <c r="AS891" s="174"/>
      <c r="AT891" s="174"/>
      <c r="AU891" s="174"/>
      <c r="AV891" s="174"/>
      <c r="AW891" s="174"/>
      <c r="AX891" s="174"/>
      <c r="AY891" s="174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  <c r="CO891"/>
      <c r="CP891"/>
      <c r="CQ891"/>
      <c r="CR891"/>
      <c r="CS891"/>
      <c r="CT891"/>
      <c r="CU891"/>
      <c r="CV891"/>
      <c r="CW891"/>
      <c r="CX891"/>
      <c r="CY891"/>
      <c r="CZ891"/>
      <c r="DA891"/>
      <c r="DB891"/>
      <c r="DC891"/>
      <c r="DD891"/>
      <c r="DE891"/>
      <c r="DF891"/>
      <c r="DG891"/>
      <c r="DH891"/>
      <c r="DI891"/>
      <c r="DJ891"/>
      <c r="DK891"/>
      <c r="DL891"/>
      <c r="DM891"/>
      <c r="DN891"/>
      <c r="DO891"/>
      <c r="DP891"/>
      <c r="DQ891"/>
      <c r="DR891"/>
      <c r="DS891"/>
      <c r="DT891"/>
      <c r="DU891"/>
      <c r="DV891"/>
      <c r="DW891"/>
      <c r="DX891"/>
      <c r="DY891"/>
      <c r="DZ891"/>
      <c r="EA891"/>
      <c r="EB891"/>
      <c r="EC891"/>
      <c r="ED891"/>
      <c r="EE891"/>
      <c r="EF891"/>
      <c r="EG891"/>
      <c r="EH891"/>
      <c r="EI891"/>
      <c r="EJ891"/>
      <c r="EK891"/>
      <c r="EL891"/>
      <c r="EM891"/>
      <c r="EN891"/>
      <c r="EO891"/>
      <c r="EP891"/>
      <c r="EQ891"/>
      <c r="ER891"/>
      <c r="ES891"/>
      <c r="ET891"/>
      <c r="EU891"/>
      <c r="EV891"/>
    </row>
    <row r="892" spans="1:152" s="12" customFormat="1" ht="38.25" customHeight="1">
      <c r="A892" s="154">
        <v>13</v>
      </c>
      <c r="B892" s="155" t="str">
        <f>GI!$H$14</f>
        <v xml:space="preserve">Eldana Tewelde Negash </v>
      </c>
      <c r="C892" s="235"/>
      <c r="D892" s="235"/>
      <c r="E892" s="168"/>
      <c r="F892" s="338" t="str">
        <f>IF(E892&gt;100,"SKURRR~!!", IF(A892&gt;GI!$M$2," ", IF($D$876="-", " ", IF(ISBLANK(E892),"FALSE",""))))</f>
        <v xml:space="preserve"> </v>
      </c>
      <c r="G892" s="339"/>
      <c r="H892"/>
      <c r="I892" s="154">
        <v>13</v>
      </c>
      <c r="J892" s="155" t="str">
        <f>GI!$H$14</f>
        <v xml:space="preserve">Eldana Tewelde Negash </v>
      </c>
      <c r="K892" s="235"/>
      <c r="L892" s="235"/>
      <c r="M892" s="168"/>
      <c r="N892" s="338" t="str">
        <f>IF(M892&gt;100,"SKURRR~!!", IF(I892&gt;GI!$M$2," ", IF($L$876="-", " ", IF(ISBLANK(M892),"FALSE",""))))</f>
        <v xml:space="preserve"> </v>
      </c>
      <c r="O892" s="339"/>
      <c r="P892"/>
      <c r="Q892"/>
      <c r="R892" s="131">
        <f t="shared" si="192"/>
        <v>0</v>
      </c>
      <c r="S892" s="125">
        <f t="shared" si="193"/>
        <v>0</v>
      </c>
      <c r="T892" s="126">
        <f t="shared" si="194"/>
        <v>0</v>
      </c>
      <c r="U892"/>
      <c r="V892"/>
      <c r="W892"/>
      <c r="X892" s="17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 s="174"/>
      <c r="AM892" s="174"/>
      <c r="AN892" s="174"/>
      <c r="AO892" s="174"/>
      <c r="AP892" s="174"/>
      <c r="AQ892" s="174"/>
      <c r="AR892" s="174"/>
      <c r="AS892" s="174"/>
      <c r="AT892" s="174"/>
      <c r="AU892" s="174"/>
      <c r="AV892" s="174"/>
      <c r="AW892" s="174"/>
      <c r="AX892" s="174"/>
      <c r="AY892" s="174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  <c r="CO892"/>
      <c r="CP892"/>
      <c r="CQ892"/>
      <c r="CR892"/>
      <c r="CS892"/>
      <c r="CT892"/>
      <c r="CU892"/>
      <c r="CV892"/>
      <c r="CW892"/>
      <c r="CX892"/>
      <c r="CY892"/>
      <c r="CZ892"/>
      <c r="DA892"/>
      <c r="DB892"/>
      <c r="DC892"/>
      <c r="DD892"/>
      <c r="DE892"/>
      <c r="DF892"/>
      <c r="DG892"/>
      <c r="DH892"/>
      <c r="DI892"/>
      <c r="DJ892"/>
      <c r="DK892"/>
      <c r="DL892"/>
      <c r="DM892"/>
      <c r="DN892"/>
      <c r="DO892"/>
      <c r="DP892"/>
      <c r="DQ892"/>
      <c r="DR892"/>
      <c r="DS892"/>
      <c r="DT892"/>
      <c r="DU892"/>
      <c r="DV892"/>
      <c r="DW892"/>
      <c r="DX892"/>
      <c r="DY892"/>
      <c r="DZ892"/>
      <c r="EA892"/>
      <c r="EB892"/>
      <c r="EC892"/>
      <c r="ED892"/>
      <c r="EE892"/>
      <c r="EF892"/>
      <c r="EG892"/>
      <c r="EH892"/>
      <c r="EI892"/>
      <c r="EJ892"/>
      <c r="EK892"/>
      <c r="EL892"/>
      <c r="EM892"/>
      <c r="EN892"/>
      <c r="EO892"/>
      <c r="EP892"/>
      <c r="EQ892"/>
      <c r="ER892"/>
      <c r="ES892"/>
      <c r="ET892"/>
      <c r="EU892"/>
      <c r="EV892"/>
    </row>
    <row r="893" spans="1:152" s="12" customFormat="1" ht="38.25" customHeight="1">
      <c r="A893" s="156">
        <v>14</v>
      </c>
      <c r="B893" s="157" t="str">
        <f>GI!$H$15</f>
        <v xml:space="preserve">Elilta Asay Eyasu </v>
      </c>
      <c r="C893" s="235"/>
      <c r="D893" s="235"/>
      <c r="E893" s="168"/>
      <c r="F893" s="338" t="str">
        <f>IF(E893&gt;100,"SKURRR~!!", IF(A893&gt;GI!$M$2," ", IF($D$876="-", " ", IF(ISBLANK(E893),"FALSE",""))))</f>
        <v xml:space="preserve"> </v>
      </c>
      <c r="G893" s="339"/>
      <c r="H893"/>
      <c r="I893" s="156">
        <v>14</v>
      </c>
      <c r="J893" s="157" t="str">
        <f>GI!$H$15</f>
        <v xml:space="preserve">Elilta Asay Eyasu </v>
      </c>
      <c r="K893" s="235"/>
      <c r="L893" s="235"/>
      <c r="M893" s="168"/>
      <c r="N893" s="338" t="str">
        <f>IF(M893&gt;100,"SKURRR~!!", IF(I893&gt;GI!$M$2," ", IF($L$876="-", " ", IF(ISBLANK(M893),"FALSE",""))))</f>
        <v xml:space="preserve"> </v>
      </c>
      <c r="O893" s="339"/>
      <c r="P893"/>
      <c r="Q893"/>
      <c r="R893" s="131">
        <f t="shared" si="192"/>
        <v>0</v>
      </c>
      <c r="S893" s="125">
        <f t="shared" si="193"/>
        <v>0</v>
      </c>
      <c r="T893" s="126">
        <f t="shared" si="194"/>
        <v>0</v>
      </c>
      <c r="U893"/>
      <c r="V893"/>
      <c r="W893"/>
      <c r="X893" s="172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 s="174"/>
      <c r="AM893" s="174"/>
      <c r="AN893" s="174"/>
      <c r="AO893" s="174"/>
      <c r="AP893" s="174"/>
      <c r="AQ893" s="174"/>
      <c r="AR893" s="174"/>
      <c r="AS893" s="174"/>
      <c r="AT893" s="174"/>
      <c r="AU893" s="174"/>
      <c r="AV893" s="174"/>
      <c r="AW893" s="174"/>
      <c r="AX893" s="174"/>
      <c r="AY893" s="174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  <c r="CO893"/>
      <c r="CP893"/>
      <c r="CQ893"/>
      <c r="CR893"/>
      <c r="CS893"/>
      <c r="CT893"/>
      <c r="CU893"/>
      <c r="CV893"/>
      <c r="CW893"/>
      <c r="CX893"/>
      <c r="CY893"/>
      <c r="CZ893"/>
      <c r="DA893"/>
      <c r="DB893"/>
      <c r="DC893"/>
      <c r="DD893"/>
      <c r="DE893"/>
      <c r="DF893"/>
      <c r="DG893"/>
      <c r="DH893"/>
      <c r="DI893"/>
      <c r="DJ893"/>
      <c r="DK893"/>
      <c r="DL893"/>
      <c r="DM893"/>
      <c r="DN893"/>
      <c r="DO893"/>
      <c r="DP893"/>
      <c r="DQ893"/>
      <c r="DR893"/>
      <c r="DS893"/>
      <c r="DT893"/>
      <c r="DU893"/>
      <c r="DV893"/>
      <c r="DW893"/>
      <c r="DX893"/>
      <c r="DY893"/>
      <c r="DZ893"/>
      <c r="EA893"/>
      <c r="EB893"/>
      <c r="EC893"/>
      <c r="ED893"/>
      <c r="EE893"/>
      <c r="EF893"/>
      <c r="EG893"/>
      <c r="EH893"/>
      <c r="EI893"/>
      <c r="EJ893"/>
      <c r="EK893"/>
      <c r="EL893"/>
      <c r="EM893"/>
      <c r="EN893"/>
      <c r="EO893"/>
      <c r="EP893"/>
      <c r="EQ893"/>
      <c r="ER893"/>
      <c r="ES893"/>
      <c r="ET893"/>
      <c r="EU893"/>
      <c r="EV893"/>
    </row>
    <row r="894" spans="1:152" s="12" customFormat="1" ht="38.25" customHeight="1">
      <c r="A894" s="154">
        <v>15</v>
      </c>
      <c r="B894" s="155" t="str">
        <f>GI!$H$16</f>
        <v xml:space="preserve">Emebet Haftay Gebremichael </v>
      </c>
      <c r="C894" s="235"/>
      <c r="D894" s="235"/>
      <c r="E894" s="168"/>
      <c r="F894" s="338" t="str">
        <f>IF(E894&gt;100,"SKURRR~!!", IF(A894&gt;GI!$M$2," ", IF($D$876="-", " ", IF(ISBLANK(E894),"FALSE",""))))</f>
        <v xml:space="preserve"> </v>
      </c>
      <c r="G894" s="339"/>
      <c r="H894"/>
      <c r="I894" s="154">
        <v>15</v>
      </c>
      <c r="J894" s="155" t="str">
        <f>GI!$H$16</f>
        <v xml:space="preserve">Emebet Haftay Gebremichael </v>
      </c>
      <c r="K894" s="235"/>
      <c r="L894" s="235"/>
      <c r="M894" s="168"/>
      <c r="N894" s="338" t="str">
        <f>IF(M894&gt;100,"SKURRR~!!", IF(I894&gt;GI!$M$2," ", IF($L$876="-", " ", IF(ISBLANK(M894),"FALSE",""))))</f>
        <v xml:space="preserve"> </v>
      </c>
      <c r="O894" s="339"/>
      <c r="P894"/>
      <c r="Q894"/>
      <c r="R894" s="131">
        <f t="shared" si="192"/>
        <v>0</v>
      </c>
      <c r="S894" s="125">
        <f t="shared" si="193"/>
        <v>0</v>
      </c>
      <c r="T894" s="126">
        <f t="shared" si="194"/>
        <v>0</v>
      </c>
      <c r="U894"/>
      <c r="V894"/>
      <c r="W894"/>
      <c r="X894" s="172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 s="174"/>
      <c r="AM894" s="174"/>
      <c r="AN894" s="174"/>
      <c r="AO894" s="174"/>
      <c r="AP894" s="174"/>
      <c r="AQ894" s="174"/>
      <c r="AR894" s="174"/>
      <c r="AS894" s="174"/>
      <c r="AT894" s="174"/>
      <c r="AU894" s="174"/>
      <c r="AV894" s="174"/>
      <c r="AW894" s="174"/>
      <c r="AX894" s="174"/>
      <c r="AY894" s="17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  <c r="CO894"/>
      <c r="CP894"/>
      <c r="CQ894"/>
      <c r="CR894"/>
      <c r="CS894"/>
      <c r="CT894"/>
      <c r="CU894"/>
      <c r="CV894"/>
      <c r="CW894"/>
      <c r="CX894"/>
      <c r="CY894"/>
      <c r="CZ894"/>
      <c r="DA894"/>
      <c r="DB894"/>
      <c r="DC894"/>
      <c r="DD894"/>
      <c r="DE894"/>
      <c r="DF894"/>
      <c r="DG894"/>
      <c r="DH894"/>
      <c r="DI894"/>
      <c r="DJ894"/>
      <c r="DK894"/>
      <c r="DL894"/>
      <c r="DM894"/>
      <c r="DN894"/>
      <c r="DO894"/>
      <c r="DP894"/>
      <c r="DQ894"/>
      <c r="DR894"/>
      <c r="DS894"/>
      <c r="DT894"/>
      <c r="DU894"/>
      <c r="DV894"/>
      <c r="DW894"/>
      <c r="DX894"/>
      <c r="DY894"/>
      <c r="DZ894"/>
      <c r="EA894"/>
      <c r="EB894"/>
      <c r="EC894"/>
      <c r="ED894"/>
      <c r="EE894"/>
      <c r="EF894"/>
      <c r="EG894"/>
      <c r="EH894"/>
      <c r="EI894"/>
      <c r="EJ894"/>
      <c r="EK894"/>
      <c r="EL894"/>
      <c r="EM894"/>
      <c r="EN894"/>
      <c r="EO894"/>
      <c r="EP894"/>
      <c r="EQ894"/>
      <c r="ER894"/>
      <c r="ES894"/>
      <c r="ET894"/>
      <c r="EU894"/>
      <c r="EV894"/>
    </row>
    <row r="895" spans="1:152" s="12" customFormat="1" ht="38.25" customHeight="1">
      <c r="A895" s="156">
        <v>16</v>
      </c>
      <c r="B895" s="157" t="str">
        <f>GI!$H$17</f>
        <v xml:space="preserve">Ermiyas Gebremeskel Hailu </v>
      </c>
      <c r="C895" s="235"/>
      <c r="D895" s="235"/>
      <c r="E895" s="168"/>
      <c r="F895" s="338" t="str">
        <f>IF(E895&gt;100,"SKURRR~!!", IF(A895&gt;GI!$M$2," ", IF($D$876="-", " ", IF(ISBLANK(E895),"FALSE",""))))</f>
        <v xml:space="preserve"> </v>
      </c>
      <c r="G895" s="339"/>
      <c r="H895"/>
      <c r="I895" s="156">
        <v>16</v>
      </c>
      <c r="J895" s="157" t="str">
        <f>GI!$H$17</f>
        <v xml:space="preserve">Ermiyas Gebremeskel Hailu </v>
      </c>
      <c r="K895" s="235"/>
      <c r="L895" s="235"/>
      <c r="M895" s="168"/>
      <c r="N895" s="338" t="str">
        <f>IF(M895&gt;100,"SKURRR~!!", IF(I895&gt;GI!$M$2," ", IF($L$876="-", " ", IF(ISBLANK(M895),"FALSE",""))))</f>
        <v xml:space="preserve"> </v>
      </c>
      <c r="O895" s="339"/>
      <c r="P895"/>
      <c r="Q895"/>
      <c r="R895" s="131">
        <f t="shared" si="192"/>
        <v>0</v>
      </c>
      <c r="S895" s="125">
        <f t="shared" si="193"/>
        <v>0</v>
      </c>
      <c r="T895" s="126">
        <f t="shared" si="194"/>
        <v>0</v>
      </c>
      <c r="U895"/>
      <c r="V895"/>
      <c r="W895"/>
      <c r="X895" s="172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 s="174"/>
      <c r="AM895" s="174"/>
      <c r="AN895" s="174"/>
      <c r="AO895" s="174"/>
      <c r="AP895" s="174"/>
      <c r="AQ895" s="174"/>
      <c r="AR895" s="174"/>
      <c r="AS895" s="174"/>
      <c r="AT895" s="174"/>
      <c r="AU895" s="174"/>
      <c r="AV895" s="174"/>
      <c r="AW895" s="174"/>
      <c r="AX895" s="174"/>
      <c r="AY895" s="174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  <c r="CO895"/>
      <c r="CP895"/>
      <c r="CQ895"/>
      <c r="CR895"/>
      <c r="CS895"/>
      <c r="CT895"/>
      <c r="CU895"/>
      <c r="CV895"/>
      <c r="CW895"/>
      <c r="CX895"/>
      <c r="CY895"/>
      <c r="CZ895"/>
      <c r="DA895"/>
      <c r="DB895"/>
      <c r="DC895"/>
      <c r="DD895"/>
      <c r="DE895"/>
      <c r="DF895"/>
      <c r="DG895"/>
      <c r="DH895"/>
      <c r="DI895"/>
      <c r="DJ895"/>
      <c r="DK895"/>
      <c r="DL895"/>
      <c r="DM895"/>
      <c r="DN895"/>
      <c r="DO895"/>
      <c r="DP895"/>
      <c r="DQ895"/>
      <c r="DR895"/>
      <c r="DS895"/>
      <c r="DT895"/>
      <c r="DU895"/>
      <c r="DV895"/>
      <c r="DW895"/>
      <c r="DX895"/>
      <c r="DY895"/>
      <c r="DZ895"/>
      <c r="EA895"/>
      <c r="EB895"/>
      <c r="EC895"/>
      <c r="ED895"/>
      <c r="EE895"/>
      <c r="EF895"/>
      <c r="EG895"/>
      <c r="EH895"/>
      <c r="EI895"/>
      <c r="EJ895"/>
      <c r="EK895"/>
      <c r="EL895"/>
      <c r="EM895"/>
      <c r="EN895"/>
      <c r="EO895"/>
      <c r="EP895"/>
      <c r="EQ895"/>
      <c r="ER895"/>
      <c r="ES895"/>
      <c r="ET895"/>
      <c r="EU895"/>
      <c r="EV895"/>
    </row>
    <row r="896" spans="1:152" s="12" customFormat="1" ht="38.25" customHeight="1">
      <c r="A896" s="154">
        <v>17</v>
      </c>
      <c r="B896" s="155" t="str">
        <f>GI!$H$18</f>
        <v xml:space="preserve">Esrom Amanuel Tsegay </v>
      </c>
      <c r="C896" s="235"/>
      <c r="D896" s="235"/>
      <c r="E896" s="168"/>
      <c r="F896" s="338" t="str">
        <f>IF(E896&gt;100,"SKURRR~!!", IF(A896&gt;GI!$M$2," ", IF($D$876="-", " ", IF(ISBLANK(E896),"FALSE",""))))</f>
        <v xml:space="preserve"> </v>
      </c>
      <c r="G896" s="339"/>
      <c r="H896"/>
      <c r="I896" s="154">
        <v>17</v>
      </c>
      <c r="J896" s="155" t="str">
        <f>GI!$H$18</f>
        <v xml:space="preserve">Esrom Amanuel Tsegay </v>
      </c>
      <c r="K896" s="235"/>
      <c r="L896" s="235"/>
      <c r="M896" s="168"/>
      <c r="N896" s="338" t="str">
        <f>IF(M896&gt;100,"SKURRR~!!", IF(I896&gt;GI!$M$2," ", IF($L$876="-", " ", IF(ISBLANK(M896),"FALSE",""))))</f>
        <v xml:space="preserve"> </v>
      </c>
      <c r="O896" s="339"/>
      <c r="P896"/>
      <c r="Q896"/>
      <c r="R896" s="131">
        <f t="shared" si="192"/>
        <v>0</v>
      </c>
      <c r="S896" s="125">
        <f t="shared" si="193"/>
        <v>0</v>
      </c>
      <c r="T896" s="126">
        <f t="shared" si="194"/>
        <v>0</v>
      </c>
      <c r="U896"/>
      <c r="V896"/>
      <c r="W896"/>
      <c r="X896" s="172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 s="174"/>
      <c r="AM896" s="174"/>
      <c r="AN896" s="174"/>
      <c r="AO896" s="174"/>
      <c r="AP896" s="174"/>
      <c r="AQ896" s="174"/>
      <c r="AR896" s="174"/>
      <c r="AS896" s="174"/>
      <c r="AT896" s="174"/>
      <c r="AU896" s="174"/>
      <c r="AV896" s="174"/>
      <c r="AW896" s="174"/>
      <c r="AX896" s="174"/>
      <c r="AY896" s="174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  <c r="CO896"/>
      <c r="CP896"/>
      <c r="CQ896"/>
      <c r="CR896"/>
      <c r="CS896"/>
      <c r="CT896"/>
      <c r="CU896"/>
      <c r="CV896"/>
      <c r="CW896"/>
      <c r="CX896"/>
      <c r="CY896"/>
      <c r="CZ896"/>
      <c r="DA896"/>
      <c r="DB896"/>
      <c r="DC896"/>
      <c r="DD896"/>
      <c r="DE896"/>
      <c r="DF896"/>
      <c r="DG896"/>
      <c r="DH896"/>
      <c r="DI896"/>
      <c r="DJ896"/>
      <c r="DK896"/>
      <c r="DL896"/>
      <c r="DM896"/>
      <c r="DN896"/>
      <c r="DO896"/>
      <c r="DP896"/>
      <c r="DQ896"/>
      <c r="DR896"/>
      <c r="DS896"/>
      <c r="DT896"/>
      <c r="DU896"/>
      <c r="DV896"/>
      <c r="DW896"/>
      <c r="DX896"/>
      <c r="DY896"/>
      <c r="DZ896"/>
      <c r="EA896"/>
      <c r="EB896"/>
      <c r="EC896"/>
      <c r="ED896"/>
      <c r="EE896"/>
      <c r="EF896"/>
      <c r="EG896"/>
      <c r="EH896"/>
      <c r="EI896"/>
      <c r="EJ896"/>
      <c r="EK896"/>
      <c r="EL896"/>
      <c r="EM896"/>
      <c r="EN896"/>
      <c r="EO896"/>
      <c r="EP896"/>
      <c r="EQ896"/>
      <c r="ER896"/>
      <c r="ES896"/>
      <c r="ET896"/>
      <c r="EU896"/>
      <c r="EV896"/>
    </row>
    <row r="897" spans="1:152" s="12" customFormat="1" ht="38.25" customHeight="1">
      <c r="A897" s="156">
        <v>18</v>
      </c>
      <c r="B897" s="157" t="str">
        <f>GI!$H$19</f>
        <v xml:space="preserve">Eyorsalem Afera Gebremedhin </v>
      </c>
      <c r="C897" s="235"/>
      <c r="D897" s="235"/>
      <c r="E897" s="168"/>
      <c r="F897" s="338" t="str">
        <f>IF(E897&gt;100,"SKURRR~!!", IF(A897&gt;GI!$M$2," ", IF($D$876="-", " ", IF(ISBLANK(E897),"FALSE",""))))</f>
        <v xml:space="preserve"> </v>
      </c>
      <c r="G897" s="339"/>
      <c r="H897"/>
      <c r="I897" s="156">
        <v>18</v>
      </c>
      <c r="J897" s="157" t="str">
        <f>GI!$H$19</f>
        <v xml:space="preserve">Eyorsalem Afera Gebremedhin </v>
      </c>
      <c r="K897" s="235"/>
      <c r="L897" s="235"/>
      <c r="M897" s="168"/>
      <c r="N897" s="338" t="str">
        <f>IF(M897&gt;100,"SKURRR~!!", IF(I897&gt;GI!$M$2," ", IF($L$876="-", " ", IF(ISBLANK(M897),"FALSE",""))))</f>
        <v xml:space="preserve"> </v>
      </c>
      <c r="O897" s="339"/>
      <c r="P897"/>
      <c r="Q897"/>
      <c r="R897" s="131">
        <f t="shared" si="192"/>
        <v>0</v>
      </c>
      <c r="S897" s="125">
        <f t="shared" si="193"/>
        <v>0</v>
      </c>
      <c r="T897" s="126">
        <f t="shared" si="194"/>
        <v>0</v>
      </c>
      <c r="U897"/>
      <c r="V897"/>
      <c r="W897"/>
      <c r="X897" s="172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 s="174"/>
      <c r="AM897" s="174"/>
      <c r="AN897" s="174"/>
      <c r="AO897" s="174"/>
      <c r="AP897" s="174"/>
      <c r="AQ897" s="174"/>
      <c r="AR897" s="174"/>
      <c r="AS897" s="174"/>
      <c r="AT897" s="174"/>
      <c r="AU897" s="174"/>
      <c r="AV897" s="174"/>
      <c r="AW897" s="174"/>
      <c r="AX897" s="174"/>
      <c r="AY897" s="174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  <c r="CO897"/>
      <c r="CP897"/>
      <c r="CQ897"/>
      <c r="CR897"/>
      <c r="CS897"/>
      <c r="CT897"/>
      <c r="CU897"/>
      <c r="CV897"/>
      <c r="CW897"/>
      <c r="CX897"/>
      <c r="CY897"/>
      <c r="CZ897"/>
      <c r="DA897"/>
      <c r="DB897"/>
      <c r="DC897"/>
      <c r="DD897"/>
      <c r="DE897"/>
      <c r="DF897"/>
      <c r="DG897"/>
      <c r="DH897"/>
      <c r="DI897"/>
      <c r="DJ897"/>
      <c r="DK897"/>
      <c r="DL897"/>
      <c r="DM897"/>
      <c r="DN897"/>
      <c r="DO897"/>
      <c r="DP897"/>
      <c r="DQ897"/>
      <c r="DR897"/>
      <c r="DS897"/>
      <c r="DT897"/>
      <c r="DU897"/>
      <c r="DV897"/>
      <c r="DW897"/>
      <c r="DX897"/>
      <c r="DY897"/>
      <c r="DZ897"/>
      <c r="EA897"/>
      <c r="EB897"/>
      <c r="EC897"/>
      <c r="ED897"/>
      <c r="EE897"/>
      <c r="EF897"/>
      <c r="EG897"/>
      <c r="EH897"/>
      <c r="EI897"/>
      <c r="EJ897"/>
      <c r="EK897"/>
      <c r="EL897"/>
      <c r="EM897"/>
      <c r="EN897"/>
      <c r="EO897"/>
      <c r="EP897"/>
      <c r="EQ897"/>
      <c r="ER897"/>
      <c r="ES897"/>
      <c r="ET897"/>
      <c r="EU897"/>
      <c r="EV897"/>
    </row>
    <row r="898" spans="1:152" s="12" customFormat="1" ht="38.25" customHeight="1">
      <c r="A898" s="154">
        <v>19</v>
      </c>
      <c r="B898" s="155" t="str">
        <f>GI!$H$20</f>
        <v xml:space="preserve">Fasil Alem Kahsay </v>
      </c>
      <c r="C898" s="235"/>
      <c r="D898" s="235"/>
      <c r="E898" s="168"/>
      <c r="F898" s="338" t="str">
        <f>IF(E898&gt;100,"SKURRR~!!", IF(A898&gt;GI!$M$2," ", IF($D$876="-", " ", IF(ISBLANK(E898),"FALSE",""))))</f>
        <v xml:space="preserve"> </v>
      </c>
      <c r="G898" s="339"/>
      <c r="H898"/>
      <c r="I898" s="154">
        <v>19</v>
      </c>
      <c r="J898" s="155" t="str">
        <f>GI!$H$20</f>
        <v xml:space="preserve">Fasil Alem Kahsay </v>
      </c>
      <c r="K898" s="235"/>
      <c r="L898" s="235"/>
      <c r="M898" s="168"/>
      <c r="N898" s="338" t="str">
        <f>IF(M898&gt;100,"SKURRR~!!", IF(I898&gt;GI!$M$2," ", IF($L$876="-", " ", IF(ISBLANK(M898),"FALSE",""))))</f>
        <v xml:space="preserve"> </v>
      </c>
      <c r="O898" s="339"/>
      <c r="P898"/>
      <c r="Q898"/>
      <c r="R898" s="131">
        <f t="shared" si="192"/>
        <v>0</v>
      </c>
      <c r="S898" s="125">
        <f t="shared" si="193"/>
        <v>0</v>
      </c>
      <c r="T898" s="126">
        <f t="shared" si="194"/>
        <v>0</v>
      </c>
      <c r="U898"/>
      <c r="V898"/>
      <c r="W898"/>
      <c r="X898" s="172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 s="174"/>
      <c r="AM898" s="174"/>
      <c r="AN898" s="174"/>
      <c r="AO898" s="174"/>
      <c r="AP898" s="174"/>
      <c r="AQ898" s="174"/>
      <c r="AR898" s="174"/>
      <c r="AS898" s="174"/>
      <c r="AT898" s="174"/>
      <c r="AU898" s="174"/>
      <c r="AV898" s="174"/>
      <c r="AW898" s="174"/>
      <c r="AX898" s="174"/>
      <c r="AY898" s="174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  <c r="CO898"/>
      <c r="CP898"/>
      <c r="CQ898"/>
      <c r="CR898"/>
      <c r="CS898"/>
      <c r="CT898"/>
      <c r="CU898"/>
      <c r="CV898"/>
      <c r="CW898"/>
      <c r="CX898"/>
      <c r="CY898"/>
      <c r="CZ898"/>
      <c r="DA898"/>
      <c r="DB898"/>
      <c r="DC898"/>
      <c r="DD898"/>
      <c r="DE898"/>
      <c r="DF898"/>
      <c r="DG898"/>
      <c r="DH898"/>
      <c r="DI898"/>
      <c r="DJ898"/>
      <c r="DK898"/>
      <c r="DL898"/>
      <c r="DM898"/>
      <c r="DN898"/>
      <c r="DO898"/>
      <c r="DP898"/>
      <c r="DQ898"/>
      <c r="DR898"/>
      <c r="DS898"/>
      <c r="DT898"/>
      <c r="DU898"/>
      <c r="DV898"/>
      <c r="DW898"/>
      <c r="DX898"/>
      <c r="DY898"/>
      <c r="DZ898"/>
      <c r="EA898"/>
      <c r="EB898"/>
      <c r="EC898"/>
      <c r="ED898"/>
      <c r="EE898"/>
      <c r="EF898"/>
      <c r="EG898"/>
      <c r="EH898"/>
      <c r="EI898"/>
      <c r="EJ898"/>
      <c r="EK898"/>
      <c r="EL898"/>
      <c r="EM898"/>
      <c r="EN898"/>
      <c r="EO898"/>
      <c r="EP898"/>
      <c r="EQ898"/>
      <c r="ER898"/>
      <c r="ES898"/>
      <c r="ET898"/>
      <c r="EU898"/>
      <c r="EV898"/>
    </row>
    <row r="899" spans="1:152" s="12" customFormat="1" ht="38.25" customHeight="1">
      <c r="A899" s="156">
        <v>20</v>
      </c>
      <c r="B899" s="157" t="str">
        <f>GI!$H$21</f>
        <v xml:space="preserve">Hassen Abdelruhman Salih </v>
      </c>
      <c r="C899" s="235"/>
      <c r="D899" s="235"/>
      <c r="E899" s="168"/>
      <c r="F899" s="338" t="str">
        <f>IF(E899&gt;100,"SKURRR~!!", IF(A899&gt;GI!$M$2," ", IF($D$876="-", " ", IF(ISBLANK(E899),"FALSE",""))))</f>
        <v xml:space="preserve"> </v>
      </c>
      <c r="G899" s="339"/>
      <c r="H899"/>
      <c r="I899" s="156">
        <v>20</v>
      </c>
      <c r="J899" s="157" t="str">
        <f>GI!$H$21</f>
        <v xml:space="preserve">Hassen Abdelruhman Salih </v>
      </c>
      <c r="K899" s="235"/>
      <c r="L899" s="235"/>
      <c r="M899" s="168"/>
      <c r="N899" s="338" t="str">
        <f>IF(M899&gt;100,"SKURRR~!!", IF(I899&gt;GI!$M$2," ", IF($L$876="-", " ", IF(ISBLANK(M899),"FALSE",""))))</f>
        <v xml:space="preserve"> </v>
      </c>
      <c r="O899" s="339"/>
      <c r="P899"/>
      <c r="Q899"/>
      <c r="R899" s="131">
        <f t="shared" si="192"/>
        <v>0</v>
      </c>
      <c r="S899" s="125">
        <f t="shared" si="193"/>
        <v>0</v>
      </c>
      <c r="T899" s="126">
        <f t="shared" si="194"/>
        <v>0</v>
      </c>
      <c r="U899"/>
      <c r="V899"/>
      <c r="W899"/>
      <c r="X899" s="172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 s="174"/>
      <c r="AM899" s="174"/>
      <c r="AN899" s="174"/>
      <c r="AO899" s="174"/>
      <c r="AP899" s="174"/>
      <c r="AQ899" s="174"/>
      <c r="AR899" s="174"/>
      <c r="AS899" s="174"/>
      <c r="AT899" s="174"/>
      <c r="AU899" s="174"/>
      <c r="AV899" s="174"/>
      <c r="AW899" s="174"/>
      <c r="AX899" s="174"/>
      <c r="AY899" s="174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  <c r="CO899"/>
      <c r="CP899"/>
      <c r="CQ899"/>
      <c r="CR899"/>
      <c r="CS899"/>
      <c r="CT899"/>
      <c r="CU899"/>
      <c r="CV899"/>
      <c r="CW899"/>
      <c r="CX899"/>
      <c r="CY899"/>
      <c r="CZ899"/>
      <c r="DA899"/>
      <c r="DB899"/>
      <c r="DC899"/>
      <c r="DD899"/>
      <c r="DE899"/>
      <c r="DF899"/>
      <c r="DG899"/>
      <c r="DH899"/>
      <c r="DI899"/>
      <c r="DJ899"/>
      <c r="DK899"/>
      <c r="DL899"/>
      <c r="DM899"/>
      <c r="DN899"/>
      <c r="DO899"/>
      <c r="DP899"/>
      <c r="DQ899"/>
      <c r="DR899"/>
      <c r="DS899"/>
      <c r="DT899"/>
      <c r="DU899"/>
      <c r="DV899"/>
      <c r="DW899"/>
      <c r="DX899"/>
      <c r="DY899"/>
      <c r="DZ899"/>
      <c r="EA899"/>
      <c r="EB899"/>
      <c r="EC899"/>
      <c r="ED899"/>
      <c r="EE899"/>
      <c r="EF899"/>
      <c r="EG899"/>
      <c r="EH899"/>
      <c r="EI899"/>
      <c r="EJ899"/>
      <c r="EK899"/>
      <c r="EL899"/>
      <c r="EM899"/>
      <c r="EN899"/>
      <c r="EO899"/>
      <c r="EP899"/>
      <c r="EQ899"/>
      <c r="ER899"/>
      <c r="ES899"/>
      <c r="ET899"/>
      <c r="EU899"/>
      <c r="EV899"/>
    </row>
    <row r="900" spans="1:152" s="12" customFormat="1" ht="38.25" customHeight="1">
      <c r="A900" s="154">
        <v>21</v>
      </c>
      <c r="B900" s="155" t="str">
        <f>GI!$H$22</f>
        <v xml:space="preserve">Heldana Mengstu Mebrahtu </v>
      </c>
      <c r="C900" s="235"/>
      <c r="D900" s="235"/>
      <c r="E900" s="168"/>
      <c r="F900" s="338" t="str">
        <f>IF(E900&gt;100,"SKURRR~!!", IF(A900&gt;GI!$M$2," ", IF($D$876="-", " ", IF(ISBLANK(E900),"FALSE",""))))</f>
        <v xml:space="preserve"> </v>
      </c>
      <c r="G900" s="339"/>
      <c r="H900"/>
      <c r="I900" s="154">
        <v>21</v>
      </c>
      <c r="J900" s="155" t="str">
        <f>GI!$H$22</f>
        <v xml:space="preserve">Heldana Mengstu Mebrahtu </v>
      </c>
      <c r="K900" s="235"/>
      <c r="L900" s="235"/>
      <c r="M900" s="168"/>
      <c r="N900" s="338" t="str">
        <f>IF(M900&gt;100,"SKURRR~!!", IF(I900&gt;GI!$M$2," ", IF($L$876="-", " ", IF(ISBLANK(M900),"FALSE",""))))</f>
        <v xml:space="preserve"> </v>
      </c>
      <c r="O900" s="339"/>
      <c r="P900"/>
      <c r="Q900"/>
      <c r="R900" s="131">
        <f t="shared" si="192"/>
        <v>0</v>
      </c>
      <c r="S900" s="125">
        <f t="shared" si="193"/>
        <v>0</v>
      </c>
      <c r="T900" s="126">
        <f t="shared" si="194"/>
        <v>0</v>
      </c>
      <c r="U900"/>
      <c r="V900"/>
      <c r="W900"/>
      <c r="X900" s="172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 s="174"/>
      <c r="AM900" s="174"/>
      <c r="AN900" s="174"/>
      <c r="AO900" s="174"/>
      <c r="AP900" s="174"/>
      <c r="AQ900" s="174"/>
      <c r="AR900" s="174"/>
      <c r="AS900" s="174"/>
      <c r="AT900" s="174"/>
      <c r="AU900" s="174"/>
      <c r="AV900" s="174"/>
      <c r="AW900" s="174"/>
      <c r="AX900" s="174"/>
      <c r="AY900" s="174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  <c r="CO900"/>
      <c r="CP900"/>
      <c r="CQ900"/>
      <c r="CR900"/>
      <c r="CS900"/>
      <c r="CT900"/>
      <c r="CU900"/>
      <c r="CV900"/>
      <c r="CW900"/>
      <c r="CX900"/>
      <c r="CY900"/>
      <c r="CZ900"/>
      <c r="DA900"/>
      <c r="DB900"/>
      <c r="DC900"/>
      <c r="DD900"/>
      <c r="DE900"/>
      <c r="DF900"/>
      <c r="DG900"/>
      <c r="DH900"/>
      <c r="DI900"/>
      <c r="DJ900"/>
      <c r="DK900"/>
      <c r="DL900"/>
      <c r="DM900"/>
      <c r="DN900"/>
      <c r="DO900"/>
      <c r="DP900"/>
      <c r="DQ900"/>
      <c r="DR900"/>
      <c r="DS900"/>
      <c r="DT900"/>
      <c r="DU900"/>
      <c r="DV900"/>
      <c r="DW900"/>
      <c r="DX900"/>
      <c r="DY900"/>
      <c r="DZ900"/>
      <c r="EA900"/>
      <c r="EB900"/>
      <c r="EC900"/>
      <c r="ED900"/>
      <c r="EE900"/>
      <c r="EF900"/>
      <c r="EG900"/>
      <c r="EH900"/>
      <c r="EI900"/>
      <c r="EJ900"/>
      <c r="EK900"/>
      <c r="EL900"/>
      <c r="EM900"/>
      <c r="EN900"/>
      <c r="EO900"/>
      <c r="EP900"/>
      <c r="EQ900"/>
      <c r="ER900"/>
      <c r="ES900"/>
      <c r="ET900"/>
      <c r="EU900"/>
      <c r="EV900"/>
    </row>
    <row r="901" spans="1:152" s="12" customFormat="1" ht="38.25" customHeight="1">
      <c r="A901" s="156">
        <v>22</v>
      </c>
      <c r="B901" s="157" t="str">
        <f>GI!$H$23</f>
        <v xml:space="preserve">Hilina Aregawi Abrha </v>
      </c>
      <c r="C901" s="235"/>
      <c r="D901" s="235"/>
      <c r="E901" s="168"/>
      <c r="F901" s="338" t="str">
        <f>IF(E901&gt;100,"SKURRR~!!", IF(A901&gt;GI!$M$2," ", IF($D$876="-", " ", IF(ISBLANK(E901),"FALSE",""))))</f>
        <v xml:space="preserve"> </v>
      </c>
      <c r="G901" s="339"/>
      <c r="H901"/>
      <c r="I901" s="156">
        <v>22</v>
      </c>
      <c r="J901" s="157" t="str">
        <f>GI!$H$23</f>
        <v xml:space="preserve">Hilina Aregawi Abrha </v>
      </c>
      <c r="K901" s="235"/>
      <c r="L901" s="235"/>
      <c r="M901" s="168"/>
      <c r="N901" s="338" t="str">
        <f>IF(M901&gt;100,"SKURRR~!!", IF(I901&gt;GI!$M$2," ", IF($L$876="-", " ", IF(ISBLANK(M901),"FALSE",""))))</f>
        <v xml:space="preserve"> </v>
      </c>
      <c r="O901" s="339"/>
      <c r="P901"/>
      <c r="Q901"/>
      <c r="R901" s="131">
        <f t="shared" si="192"/>
        <v>0</v>
      </c>
      <c r="S901" s="125">
        <f t="shared" si="193"/>
        <v>0</v>
      </c>
      <c r="T901" s="126">
        <f t="shared" si="194"/>
        <v>0</v>
      </c>
      <c r="U901"/>
      <c r="V901"/>
      <c r="W901"/>
      <c r="X901" s="172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 s="174"/>
      <c r="AM901" s="174"/>
      <c r="AN901" s="174"/>
      <c r="AO901" s="174"/>
      <c r="AP901" s="174"/>
      <c r="AQ901" s="174"/>
      <c r="AR901" s="174"/>
      <c r="AS901" s="174"/>
      <c r="AT901" s="174"/>
      <c r="AU901" s="174"/>
      <c r="AV901" s="174"/>
      <c r="AW901" s="174"/>
      <c r="AX901" s="174"/>
      <c r="AY901" s="174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  <c r="CO901"/>
      <c r="CP901"/>
      <c r="CQ901"/>
      <c r="CR901"/>
      <c r="CS901"/>
      <c r="CT901"/>
      <c r="CU901"/>
      <c r="CV901"/>
      <c r="CW901"/>
      <c r="CX901"/>
      <c r="CY901"/>
      <c r="CZ901"/>
      <c r="DA901"/>
      <c r="DB901"/>
      <c r="DC901"/>
      <c r="DD901"/>
      <c r="DE901"/>
      <c r="DF901"/>
      <c r="DG901"/>
      <c r="DH901"/>
      <c r="DI901"/>
      <c r="DJ901"/>
      <c r="DK901"/>
      <c r="DL901"/>
      <c r="DM901"/>
      <c r="DN901"/>
      <c r="DO901"/>
      <c r="DP901"/>
      <c r="DQ901"/>
      <c r="DR901"/>
      <c r="DS901"/>
      <c r="DT901"/>
      <c r="DU901"/>
      <c r="DV901"/>
      <c r="DW901"/>
      <c r="DX901"/>
      <c r="DY901"/>
      <c r="DZ901"/>
      <c r="EA901"/>
      <c r="EB901"/>
      <c r="EC901"/>
      <c r="ED901"/>
      <c r="EE901"/>
      <c r="EF901"/>
      <c r="EG901"/>
      <c r="EH901"/>
      <c r="EI901"/>
      <c r="EJ901"/>
      <c r="EK901"/>
      <c r="EL901"/>
      <c r="EM901"/>
      <c r="EN901"/>
      <c r="EO901"/>
      <c r="EP901"/>
      <c r="EQ901"/>
      <c r="ER901"/>
      <c r="ES901"/>
      <c r="ET901"/>
      <c r="EU901"/>
      <c r="EV901"/>
    </row>
    <row r="902" spans="1:152" s="12" customFormat="1" ht="38.25" customHeight="1">
      <c r="A902" s="154">
        <v>23</v>
      </c>
      <c r="B902" s="155" t="str">
        <f>GI!$H$24</f>
        <v xml:space="preserve">Kaleab Haile Kahsay </v>
      </c>
      <c r="C902" s="235"/>
      <c r="D902" s="235"/>
      <c r="E902" s="168"/>
      <c r="F902" s="338" t="str">
        <f>IF(E902&gt;100,"SKURRR~!!", IF(A902&gt;GI!$M$2," ", IF($D$876="-", " ", IF(ISBLANK(E902),"FALSE",""))))</f>
        <v xml:space="preserve"> </v>
      </c>
      <c r="G902" s="339"/>
      <c r="H902"/>
      <c r="I902" s="154">
        <v>23</v>
      </c>
      <c r="J902" s="155" t="str">
        <f>GI!$H$24</f>
        <v xml:space="preserve">Kaleab Haile Kahsay </v>
      </c>
      <c r="K902" s="235"/>
      <c r="L902" s="235"/>
      <c r="M902" s="168"/>
      <c r="N902" s="338" t="str">
        <f>IF(M902&gt;100,"SKURRR~!!", IF(I902&gt;GI!$M$2," ", IF($L$876="-", " ", IF(ISBLANK(M902),"FALSE",""))))</f>
        <v xml:space="preserve"> </v>
      </c>
      <c r="O902" s="339"/>
      <c r="P902"/>
      <c r="Q902"/>
      <c r="R902" s="131">
        <f t="shared" si="192"/>
        <v>0</v>
      </c>
      <c r="S902" s="125">
        <f t="shared" si="193"/>
        <v>0</v>
      </c>
      <c r="T902" s="126">
        <f t="shared" si="194"/>
        <v>0</v>
      </c>
      <c r="U902"/>
      <c r="V902"/>
      <c r="W902"/>
      <c r="X902" s="17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 s="174"/>
      <c r="AM902" s="174"/>
      <c r="AN902" s="174"/>
      <c r="AO902" s="174"/>
      <c r="AP902" s="174"/>
      <c r="AQ902" s="174"/>
      <c r="AR902" s="174"/>
      <c r="AS902" s="174"/>
      <c r="AT902" s="174"/>
      <c r="AU902" s="174"/>
      <c r="AV902" s="174"/>
      <c r="AW902" s="174"/>
      <c r="AX902" s="174"/>
      <c r="AY902" s="174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  <c r="DF902"/>
      <c r="DG902"/>
      <c r="DH902"/>
      <c r="DI902"/>
      <c r="DJ902"/>
      <c r="DK902"/>
      <c r="DL902"/>
      <c r="DM902"/>
      <c r="DN902"/>
      <c r="DO902"/>
      <c r="DP902"/>
      <c r="DQ902"/>
      <c r="DR902"/>
      <c r="DS902"/>
      <c r="DT902"/>
      <c r="DU902"/>
      <c r="DV902"/>
      <c r="DW902"/>
      <c r="DX902"/>
      <c r="DY902"/>
      <c r="DZ902"/>
      <c r="EA902"/>
      <c r="EB902"/>
      <c r="EC902"/>
      <c r="ED902"/>
      <c r="EE902"/>
      <c r="EF902"/>
      <c r="EG902"/>
      <c r="EH902"/>
      <c r="EI902"/>
      <c r="EJ902"/>
      <c r="EK902"/>
      <c r="EL902"/>
      <c r="EM902"/>
      <c r="EN902"/>
      <c r="EO902"/>
      <c r="EP902"/>
      <c r="EQ902"/>
      <c r="ER902"/>
      <c r="ES902"/>
      <c r="ET902"/>
      <c r="EU902"/>
      <c r="EV902"/>
    </row>
    <row r="903" spans="1:152" s="12" customFormat="1" ht="38.25" customHeight="1">
      <c r="A903" s="156">
        <v>24</v>
      </c>
      <c r="B903" s="157" t="str">
        <f>GI!$H$25</f>
        <v xml:space="preserve">Kalkidan Haile Berhe </v>
      </c>
      <c r="C903" s="235"/>
      <c r="D903" s="235"/>
      <c r="E903" s="168"/>
      <c r="F903" s="338" t="str">
        <f>IF(E903&gt;100,"SKURRR~!!", IF(A903&gt;GI!$M$2," ", IF($D$876="-", " ", IF(ISBLANK(E903),"FALSE",""))))</f>
        <v xml:space="preserve"> </v>
      </c>
      <c r="G903" s="339"/>
      <c r="H903"/>
      <c r="I903" s="156">
        <v>24</v>
      </c>
      <c r="J903" s="157" t="str">
        <f>GI!$H$25</f>
        <v xml:space="preserve">Kalkidan Haile Berhe </v>
      </c>
      <c r="K903" s="235"/>
      <c r="L903" s="235"/>
      <c r="M903" s="168"/>
      <c r="N903" s="338" t="str">
        <f>IF(M903&gt;100,"SKURRR~!!", IF(I903&gt;GI!$M$2," ", IF($L$876="-", " ", IF(ISBLANK(M903),"FALSE",""))))</f>
        <v xml:space="preserve"> </v>
      </c>
      <c r="O903" s="339"/>
      <c r="P903"/>
      <c r="Q903"/>
      <c r="R903" s="131">
        <f t="shared" si="192"/>
        <v>0</v>
      </c>
      <c r="S903" s="125">
        <f t="shared" si="193"/>
        <v>0</v>
      </c>
      <c r="T903" s="126">
        <f t="shared" si="194"/>
        <v>0</v>
      </c>
      <c r="U903"/>
      <c r="V903"/>
      <c r="W903"/>
      <c r="X903" s="172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 s="174"/>
      <c r="AM903" s="174"/>
      <c r="AN903" s="174"/>
      <c r="AO903" s="174"/>
      <c r="AP903" s="174"/>
      <c r="AQ903" s="174"/>
      <c r="AR903" s="174"/>
      <c r="AS903" s="174"/>
      <c r="AT903" s="174"/>
      <c r="AU903" s="174"/>
      <c r="AV903" s="174"/>
      <c r="AW903" s="174"/>
      <c r="AX903" s="174"/>
      <c r="AY903" s="174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  <c r="CO903"/>
      <c r="CP903"/>
      <c r="CQ903"/>
      <c r="CR903"/>
      <c r="CS903"/>
      <c r="CT903"/>
      <c r="CU903"/>
      <c r="CV903"/>
      <c r="CW903"/>
      <c r="CX903"/>
      <c r="CY903"/>
      <c r="CZ903"/>
      <c r="DA903"/>
      <c r="DB903"/>
      <c r="DC903"/>
      <c r="DD903"/>
      <c r="DE903"/>
      <c r="DF903"/>
      <c r="DG903"/>
      <c r="DH903"/>
      <c r="DI903"/>
      <c r="DJ903"/>
      <c r="DK903"/>
      <c r="DL903"/>
      <c r="DM903"/>
      <c r="DN903"/>
      <c r="DO903"/>
      <c r="DP903"/>
      <c r="DQ903"/>
      <c r="DR903"/>
      <c r="DS903"/>
      <c r="DT903"/>
      <c r="DU903"/>
      <c r="DV903"/>
      <c r="DW903"/>
      <c r="DX903"/>
      <c r="DY903"/>
      <c r="DZ903"/>
      <c r="EA903"/>
      <c r="EB903"/>
      <c r="EC903"/>
      <c r="ED903"/>
      <c r="EE903"/>
      <c r="EF903"/>
      <c r="EG903"/>
      <c r="EH903"/>
      <c r="EI903"/>
      <c r="EJ903"/>
      <c r="EK903"/>
      <c r="EL903"/>
      <c r="EM903"/>
      <c r="EN903"/>
      <c r="EO903"/>
      <c r="EP903"/>
      <c r="EQ903"/>
      <c r="ER903"/>
      <c r="ES903"/>
      <c r="ET903"/>
      <c r="EU903"/>
      <c r="EV903"/>
    </row>
    <row r="904" spans="1:152" s="12" customFormat="1" ht="38.25" customHeight="1">
      <c r="A904" s="154">
        <v>25</v>
      </c>
      <c r="B904" s="155" t="str">
        <f>GI!$H$26</f>
        <v xml:space="preserve">Kidus Tadesse Yewegalet </v>
      </c>
      <c r="C904" s="235"/>
      <c r="D904" s="235"/>
      <c r="E904" s="168"/>
      <c r="F904" s="338" t="str">
        <f>IF(E904&gt;100,"SKURRR~!!", IF(A904&gt;GI!$M$2," ", IF($D$876="-", " ", IF(ISBLANK(E904),"FALSE",""))))</f>
        <v xml:space="preserve"> </v>
      </c>
      <c r="G904" s="339"/>
      <c r="H904"/>
      <c r="I904" s="154">
        <v>25</v>
      </c>
      <c r="J904" s="155" t="str">
        <f>GI!$H$26</f>
        <v xml:space="preserve">Kidus Tadesse Yewegalet </v>
      </c>
      <c r="K904" s="235"/>
      <c r="L904" s="235"/>
      <c r="M904" s="168"/>
      <c r="N904" s="338" t="str">
        <f>IF(M904&gt;100,"SKURRR~!!", IF(I904&gt;GI!$M$2," ", IF($L$876="-", " ", IF(ISBLANK(M904),"FALSE",""))))</f>
        <v xml:space="preserve"> </v>
      </c>
      <c r="O904" s="339"/>
      <c r="P904"/>
      <c r="Q904"/>
      <c r="R904" s="131">
        <f t="shared" si="192"/>
        <v>0</v>
      </c>
      <c r="S904" s="125">
        <f t="shared" si="193"/>
        <v>0</v>
      </c>
      <c r="T904" s="126">
        <f t="shared" si="194"/>
        <v>0</v>
      </c>
      <c r="U904"/>
      <c r="V904"/>
      <c r="W904"/>
      <c r="X904" s="172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 s="174"/>
      <c r="AM904" s="174"/>
      <c r="AN904" s="174"/>
      <c r="AO904" s="174"/>
      <c r="AP904" s="174"/>
      <c r="AQ904" s="174"/>
      <c r="AR904" s="174"/>
      <c r="AS904" s="174"/>
      <c r="AT904" s="174"/>
      <c r="AU904" s="174"/>
      <c r="AV904" s="174"/>
      <c r="AW904" s="174"/>
      <c r="AX904" s="174"/>
      <c r="AY904" s="17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  <c r="CO904"/>
      <c r="CP904"/>
      <c r="CQ904"/>
      <c r="CR904"/>
      <c r="CS904"/>
      <c r="CT904"/>
      <c r="CU904"/>
      <c r="CV904"/>
      <c r="CW904"/>
      <c r="CX904"/>
      <c r="CY904"/>
      <c r="CZ904"/>
      <c r="DA904"/>
      <c r="DB904"/>
      <c r="DC904"/>
      <c r="DD904"/>
      <c r="DE904"/>
      <c r="DF904"/>
      <c r="DG904"/>
      <c r="DH904"/>
      <c r="DI904"/>
      <c r="DJ904"/>
      <c r="DK904"/>
      <c r="DL904"/>
      <c r="DM904"/>
      <c r="DN904"/>
      <c r="DO904"/>
      <c r="DP904"/>
      <c r="DQ904"/>
      <c r="DR904"/>
      <c r="DS904"/>
      <c r="DT904"/>
      <c r="DU904"/>
      <c r="DV904"/>
      <c r="DW904"/>
      <c r="DX904"/>
      <c r="DY904"/>
      <c r="DZ904"/>
      <c r="EA904"/>
      <c r="EB904"/>
      <c r="EC904"/>
      <c r="ED904"/>
      <c r="EE904"/>
      <c r="EF904"/>
      <c r="EG904"/>
      <c r="EH904"/>
      <c r="EI904"/>
      <c r="EJ904"/>
      <c r="EK904"/>
      <c r="EL904"/>
      <c r="EM904"/>
      <c r="EN904"/>
      <c r="EO904"/>
      <c r="EP904"/>
      <c r="EQ904"/>
      <c r="ER904"/>
      <c r="ES904"/>
      <c r="ET904"/>
      <c r="EU904"/>
      <c r="EV904"/>
    </row>
    <row r="905" spans="1:152" s="12" customFormat="1" ht="38.25" customHeight="1">
      <c r="A905" s="156">
        <v>26</v>
      </c>
      <c r="B905" s="157" t="str">
        <f>GI!$H$27</f>
        <v xml:space="preserve">Lidiya Mulu Gebreegzabher </v>
      </c>
      <c r="C905" s="235"/>
      <c r="D905" s="235"/>
      <c r="E905" s="168"/>
      <c r="F905" s="338" t="str">
        <f>IF(E905&gt;100,"SKURRR~!!", IF(A905&gt;GI!$M$2," ", IF($D$876="-", " ", IF(ISBLANK(E905),"FALSE",""))))</f>
        <v xml:space="preserve"> </v>
      </c>
      <c r="G905" s="339"/>
      <c r="H905"/>
      <c r="I905" s="156">
        <v>26</v>
      </c>
      <c r="J905" s="157" t="str">
        <f>GI!$H$27</f>
        <v xml:space="preserve">Lidiya Mulu Gebreegzabher </v>
      </c>
      <c r="K905" s="235"/>
      <c r="L905" s="235"/>
      <c r="M905" s="168"/>
      <c r="N905" s="338" t="str">
        <f>IF(M905&gt;100,"SKURRR~!!", IF(I905&gt;GI!$M$2," ", IF($L$876="-", " ", IF(ISBLANK(M905),"FALSE",""))))</f>
        <v xml:space="preserve"> </v>
      </c>
      <c r="O905" s="339"/>
      <c r="P905"/>
      <c r="Q905"/>
      <c r="R905" s="131">
        <f t="shared" si="192"/>
        <v>0</v>
      </c>
      <c r="S905" s="125">
        <f t="shared" si="193"/>
        <v>0</v>
      </c>
      <c r="T905" s="126">
        <f t="shared" si="194"/>
        <v>0</v>
      </c>
      <c r="U905"/>
      <c r="V905"/>
      <c r="W905"/>
      <c r="X905" s="172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 s="174"/>
      <c r="AM905" s="174"/>
      <c r="AN905" s="174"/>
      <c r="AO905" s="174"/>
      <c r="AP905" s="174"/>
      <c r="AQ905" s="174"/>
      <c r="AR905" s="174"/>
      <c r="AS905" s="174"/>
      <c r="AT905" s="174"/>
      <c r="AU905" s="174"/>
      <c r="AV905" s="174"/>
      <c r="AW905" s="174"/>
      <c r="AX905" s="174"/>
      <c r="AY905" s="174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  <c r="CO905"/>
      <c r="CP905"/>
      <c r="CQ905"/>
      <c r="CR905"/>
      <c r="CS905"/>
      <c r="CT905"/>
      <c r="CU905"/>
      <c r="CV905"/>
      <c r="CW905"/>
      <c r="CX905"/>
      <c r="CY905"/>
      <c r="CZ905"/>
      <c r="DA905"/>
      <c r="DB905"/>
      <c r="DC905"/>
      <c r="DD905"/>
      <c r="DE905"/>
      <c r="DF905"/>
      <c r="DG905"/>
      <c r="DH905"/>
      <c r="DI905"/>
      <c r="DJ905"/>
      <c r="DK905"/>
      <c r="DL905"/>
      <c r="DM905"/>
      <c r="DN905"/>
      <c r="DO905"/>
      <c r="DP905"/>
      <c r="DQ905"/>
      <c r="DR905"/>
      <c r="DS905"/>
      <c r="DT905"/>
      <c r="DU905"/>
      <c r="DV905"/>
      <c r="DW905"/>
      <c r="DX905"/>
      <c r="DY905"/>
      <c r="DZ905"/>
      <c r="EA905"/>
      <c r="EB905"/>
      <c r="EC905"/>
      <c r="ED905"/>
      <c r="EE905"/>
      <c r="EF905"/>
      <c r="EG905"/>
      <c r="EH905"/>
      <c r="EI905"/>
      <c r="EJ905"/>
      <c r="EK905"/>
      <c r="EL905"/>
      <c r="EM905"/>
      <c r="EN905"/>
      <c r="EO905"/>
      <c r="EP905"/>
      <c r="EQ905"/>
      <c r="ER905"/>
      <c r="ES905"/>
      <c r="ET905"/>
      <c r="EU905"/>
      <c r="EV905"/>
    </row>
    <row r="906" spans="1:152" s="12" customFormat="1" ht="38.25" customHeight="1">
      <c r="A906" s="154">
        <v>27</v>
      </c>
      <c r="B906" s="155" t="str">
        <f>GI!$H$28</f>
        <v xml:space="preserve">Menkem Solomon Yihdego </v>
      </c>
      <c r="C906" s="235"/>
      <c r="D906" s="235"/>
      <c r="E906" s="168"/>
      <c r="F906" s="338" t="str">
        <f>IF(E906&gt;100,"SKURRR~!!", IF(A906&gt;GI!$M$2," ", IF($D$876="-", " ", IF(ISBLANK(E906),"FALSE",""))))</f>
        <v xml:space="preserve"> </v>
      </c>
      <c r="G906" s="339"/>
      <c r="H906"/>
      <c r="I906" s="154">
        <v>27</v>
      </c>
      <c r="J906" s="155" t="str">
        <f>GI!$H$28</f>
        <v xml:space="preserve">Menkem Solomon Yihdego </v>
      </c>
      <c r="K906" s="235"/>
      <c r="L906" s="235"/>
      <c r="M906" s="168"/>
      <c r="N906" s="338" t="str">
        <f>IF(M906&gt;100,"SKURRR~!!", IF(I906&gt;GI!$M$2," ", IF($L$876="-", " ", IF(ISBLANK(M906),"FALSE",""))))</f>
        <v xml:space="preserve"> </v>
      </c>
      <c r="O906" s="339"/>
      <c r="P906"/>
      <c r="Q906"/>
      <c r="R906" s="131">
        <f t="shared" si="192"/>
        <v>0</v>
      </c>
      <c r="S906" s="125">
        <f t="shared" si="193"/>
        <v>0</v>
      </c>
      <c r="T906" s="126">
        <f t="shared" si="194"/>
        <v>0</v>
      </c>
      <c r="U906"/>
      <c r="V906"/>
      <c r="W906"/>
      <c r="X906" s="172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 s="174"/>
      <c r="AM906" s="174"/>
      <c r="AN906" s="174"/>
      <c r="AO906" s="174"/>
      <c r="AP906" s="174"/>
      <c r="AQ906" s="174"/>
      <c r="AR906" s="174"/>
      <c r="AS906" s="174"/>
      <c r="AT906" s="174"/>
      <c r="AU906" s="174"/>
      <c r="AV906" s="174"/>
      <c r="AW906" s="174"/>
      <c r="AX906" s="174"/>
      <c r="AY906" s="174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  <c r="CO906"/>
      <c r="CP906"/>
      <c r="CQ906"/>
      <c r="CR906"/>
      <c r="CS906"/>
      <c r="CT906"/>
      <c r="CU906"/>
      <c r="CV906"/>
      <c r="CW906"/>
      <c r="CX906"/>
      <c r="CY906"/>
      <c r="CZ906"/>
      <c r="DA906"/>
      <c r="DB906"/>
      <c r="DC906"/>
      <c r="DD906"/>
      <c r="DE906"/>
      <c r="DF906"/>
      <c r="DG906"/>
      <c r="DH906"/>
      <c r="DI906"/>
      <c r="DJ906"/>
      <c r="DK906"/>
      <c r="DL906"/>
      <c r="DM906"/>
      <c r="DN906"/>
      <c r="DO906"/>
      <c r="DP906"/>
      <c r="DQ906"/>
      <c r="DR906"/>
      <c r="DS906"/>
      <c r="DT906"/>
      <c r="DU906"/>
      <c r="DV906"/>
      <c r="DW906"/>
      <c r="DX906"/>
      <c r="DY906"/>
      <c r="DZ906"/>
      <c r="EA906"/>
      <c r="EB906"/>
      <c r="EC906"/>
      <c r="ED906"/>
      <c r="EE906"/>
      <c r="EF906"/>
      <c r="EG906"/>
      <c r="EH906"/>
      <c r="EI906"/>
      <c r="EJ906"/>
      <c r="EK906"/>
      <c r="EL906"/>
      <c r="EM906"/>
      <c r="EN906"/>
      <c r="EO906"/>
      <c r="EP906"/>
      <c r="EQ906"/>
      <c r="ER906"/>
      <c r="ES906"/>
      <c r="ET906"/>
      <c r="EU906"/>
      <c r="EV906"/>
    </row>
    <row r="907" spans="1:152" s="12" customFormat="1" ht="38.25" customHeight="1">
      <c r="A907" s="156">
        <v>28</v>
      </c>
      <c r="B907" s="157" t="str">
        <f>GI!$H$29</f>
        <v xml:space="preserve">Mewael Semere Tewelde </v>
      </c>
      <c r="C907" s="235"/>
      <c r="D907" s="235"/>
      <c r="E907" s="168"/>
      <c r="F907" s="338" t="str">
        <f>IF(E907&gt;100,"SKURRR~!!", IF(A907&gt;GI!$M$2," ", IF($D$876="-", " ", IF(ISBLANK(E907),"FALSE",""))))</f>
        <v xml:space="preserve"> </v>
      </c>
      <c r="G907" s="339"/>
      <c r="H907"/>
      <c r="I907" s="156">
        <v>28</v>
      </c>
      <c r="J907" s="157" t="str">
        <f>GI!$H$29</f>
        <v xml:space="preserve">Mewael Semere Tewelde </v>
      </c>
      <c r="K907" s="235"/>
      <c r="L907" s="235"/>
      <c r="M907" s="168"/>
      <c r="N907" s="338" t="str">
        <f>IF(M907&gt;100,"SKURRR~!!", IF(I907&gt;GI!$M$2," ", IF($L$876="-", " ", IF(ISBLANK(M907),"FALSE",""))))</f>
        <v xml:space="preserve"> </v>
      </c>
      <c r="O907" s="339"/>
      <c r="P907"/>
      <c r="Q907"/>
      <c r="R907" s="131">
        <f t="shared" si="192"/>
        <v>0</v>
      </c>
      <c r="S907" s="125">
        <f t="shared" si="193"/>
        <v>0</v>
      </c>
      <c r="T907" s="126">
        <f t="shared" si="194"/>
        <v>0</v>
      </c>
      <c r="U907"/>
      <c r="V907"/>
      <c r="W907"/>
      <c r="X907" s="172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 s="174"/>
      <c r="AM907" s="174"/>
      <c r="AN907" s="174"/>
      <c r="AO907" s="174"/>
      <c r="AP907" s="174"/>
      <c r="AQ907" s="174"/>
      <c r="AR907" s="174"/>
      <c r="AS907" s="174"/>
      <c r="AT907" s="174"/>
      <c r="AU907" s="174"/>
      <c r="AV907" s="174"/>
      <c r="AW907" s="174"/>
      <c r="AX907" s="174"/>
      <c r="AY907" s="174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  <c r="CO907"/>
      <c r="CP907"/>
      <c r="CQ907"/>
      <c r="CR907"/>
      <c r="CS907"/>
      <c r="CT907"/>
      <c r="CU907"/>
      <c r="CV907"/>
      <c r="CW907"/>
      <c r="CX907"/>
      <c r="CY907"/>
      <c r="CZ907"/>
      <c r="DA907"/>
      <c r="DB907"/>
      <c r="DC907"/>
      <c r="DD907"/>
      <c r="DE907"/>
      <c r="DF907"/>
      <c r="DG907"/>
      <c r="DH907"/>
      <c r="DI907"/>
      <c r="DJ907"/>
      <c r="DK907"/>
      <c r="DL907"/>
      <c r="DM907"/>
      <c r="DN907"/>
      <c r="DO907"/>
      <c r="DP907"/>
      <c r="DQ907"/>
      <c r="DR907"/>
      <c r="DS907"/>
      <c r="DT907"/>
      <c r="DU907"/>
      <c r="DV907"/>
      <c r="DW907"/>
      <c r="DX907"/>
      <c r="DY907"/>
      <c r="DZ907"/>
      <c r="EA907"/>
      <c r="EB907"/>
      <c r="EC907"/>
      <c r="ED907"/>
      <c r="EE907"/>
      <c r="EF907"/>
      <c r="EG907"/>
      <c r="EH907"/>
      <c r="EI907"/>
      <c r="EJ907"/>
      <c r="EK907"/>
      <c r="EL907"/>
      <c r="EM907"/>
      <c r="EN907"/>
      <c r="EO907"/>
      <c r="EP907"/>
      <c r="EQ907"/>
      <c r="ER907"/>
      <c r="ES907"/>
      <c r="ET907"/>
      <c r="EU907"/>
      <c r="EV907"/>
    </row>
    <row r="908" spans="1:152" s="12" customFormat="1" ht="38.25" customHeight="1">
      <c r="A908" s="154">
        <v>29</v>
      </c>
      <c r="B908" s="155" t="str">
        <f>GI!$H$30</f>
        <v xml:space="preserve">Mikiyas Engida Mesfin </v>
      </c>
      <c r="C908" s="235"/>
      <c r="D908" s="235"/>
      <c r="E908" s="168"/>
      <c r="F908" s="338" t="str">
        <f>IF(E908&gt;100,"SKURRR~!!", IF(A908&gt;GI!$M$2," ", IF($D$876="-", " ", IF(ISBLANK(E908),"FALSE",""))))</f>
        <v xml:space="preserve"> </v>
      </c>
      <c r="G908" s="339"/>
      <c r="H908"/>
      <c r="I908" s="154">
        <v>29</v>
      </c>
      <c r="J908" s="155" t="str">
        <f>GI!$H$30</f>
        <v xml:space="preserve">Mikiyas Engida Mesfin </v>
      </c>
      <c r="K908" s="235"/>
      <c r="L908" s="235"/>
      <c r="M908" s="168"/>
      <c r="N908" s="338" t="str">
        <f>IF(M908&gt;100,"SKURRR~!!", IF(I908&gt;GI!$M$2," ", IF($L$876="-", " ", IF(ISBLANK(M908),"FALSE",""))))</f>
        <v xml:space="preserve"> </v>
      </c>
      <c r="O908" s="339"/>
      <c r="P908"/>
      <c r="Q908"/>
      <c r="R908" s="131">
        <f t="shared" si="192"/>
        <v>0</v>
      </c>
      <c r="S908" s="125">
        <f t="shared" si="193"/>
        <v>0</v>
      </c>
      <c r="T908" s="126">
        <f t="shared" si="194"/>
        <v>0</v>
      </c>
      <c r="U908"/>
      <c r="V908"/>
      <c r="W908"/>
      <c r="X908" s="172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 s="174"/>
      <c r="AM908" s="174"/>
      <c r="AN908" s="174"/>
      <c r="AO908" s="174"/>
      <c r="AP908" s="174"/>
      <c r="AQ908" s="174"/>
      <c r="AR908" s="174"/>
      <c r="AS908" s="174"/>
      <c r="AT908" s="174"/>
      <c r="AU908" s="174"/>
      <c r="AV908" s="174"/>
      <c r="AW908" s="174"/>
      <c r="AX908" s="174"/>
      <c r="AY908" s="174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  <c r="DF908"/>
      <c r="DG908"/>
      <c r="DH908"/>
      <c r="DI908"/>
      <c r="DJ908"/>
      <c r="DK908"/>
      <c r="DL908"/>
      <c r="DM908"/>
      <c r="DN908"/>
      <c r="DO908"/>
      <c r="DP908"/>
      <c r="DQ908"/>
      <c r="DR908"/>
      <c r="DS908"/>
      <c r="DT908"/>
      <c r="DU908"/>
      <c r="DV908"/>
      <c r="DW908"/>
      <c r="DX908"/>
      <c r="DY908"/>
      <c r="DZ908"/>
      <c r="EA908"/>
      <c r="EB908"/>
      <c r="EC908"/>
      <c r="ED908"/>
      <c r="EE908"/>
      <c r="EF908"/>
      <c r="EG908"/>
      <c r="EH908"/>
      <c r="EI908"/>
      <c r="EJ908"/>
      <c r="EK908"/>
      <c r="EL908"/>
      <c r="EM908"/>
      <c r="EN908"/>
      <c r="EO908"/>
      <c r="EP908"/>
      <c r="EQ908"/>
      <c r="ER908"/>
      <c r="ES908"/>
      <c r="ET908"/>
      <c r="EU908"/>
      <c r="EV908"/>
    </row>
    <row r="909" spans="1:152" s="12" customFormat="1" ht="38.25" customHeight="1">
      <c r="A909" s="156">
        <v>30</v>
      </c>
      <c r="B909" s="157" t="str">
        <f>GI!$H$31</f>
        <v xml:space="preserve">Nahom Gobezay Beyene </v>
      </c>
      <c r="C909" s="235"/>
      <c r="D909" s="235"/>
      <c r="E909" s="168"/>
      <c r="F909" s="338" t="str">
        <f>IF(E909&gt;100,"SKURRR~!!", IF(A909&gt;GI!$M$2," ", IF($D$876="-", " ", IF(ISBLANK(E909),"FALSE",""))))</f>
        <v xml:space="preserve"> </v>
      </c>
      <c r="G909" s="339"/>
      <c r="H909"/>
      <c r="I909" s="156">
        <v>30</v>
      </c>
      <c r="J909" s="157" t="str">
        <f>GI!$H$31</f>
        <v xml:space="preserve">Nahom Gobezay Beyene </v>
      </c>
      <c r="K909" s="235"/>
      <c r="L909" s="235"/>
      <c r="M909" s="168"/>
      <c r="N909" s="338" t="str">
        <f>IF(M909&gt;100,"SKURRR~!!", IF(I909&gt;GI!$M$2," ", IF($L$876="-", " ", IF(ISBLANK(M909),"FALSE",""))))</f>
        <v xml:space="preserve"> </v>
      </c>
      <c r="O909" s="339"/>
      <c r="P909"/>
      <c r="Q909"/>
      <c r="R909" s="131">
        <f t="shared" si="192"/>
        <v>0</v>
      </c>
      <c r="S909" s="125">
        <f t="shared" si="193"/>
        <v>0</v>
      </c>
      <c r="T909" s="126">
        <f t="shared" si="194"/>
        <v>0</v>
      </c>
      <c r="U909"/>
      <c r="V909"/>
      <c r="W909"/>
      <c r="X909" s="172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 s="174"/>
      <c r="AM909" s="174"/>
      <c r="AN909" s="174"/>
      <c r="AO909" s="174"/>
      <c r="AP909" s="174"/>
      <c r="AQ909" s="174"/>
      <c r="AR909" s="174"/>
      <c r="AS909" s="174"/>
      <c r="AT909" s="174"/>
      <c r="AU909" s="174"/>
      <c r="AV909" s="174"/>
      <c r="AW909" s="174"/>
      <c r="AX909" s="174"/>
      <c r="AY909" s="174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  <c r="DF909"/>
      <c r="DG909"/>
      <c r="DH909"/>
      <c r="DI909"/>
      <c r="DJ909"/>
      <c r="DK909"/>
      <c r="DL909"/>
      <c r="DM909"/>
      <c r="DN909"/>
      <c r="DO909"/>
      <c r="DP909"/>
      <c r="DQ909"/>
      <c r="DR909"/>
      <c r="DS909"/>
      <c r="DT909"/>
      <c r="DU909"/>
      <c r="DV909"/>
      <c r="DW909"/>
      <c r="DX909"/>
      <c r="DY909"/>
      <c r="DZ909"/>
      <c r="EA909"/>
      <c r="EB909"/>
      <c r="EC909"/>
      <c r="ED909"/>
      <c r="EE909"/>
      <c r="EF909"/>
      <c r="EG909"/>
      <c r="EH909"/>
      <c r="EI909"/>
      <c r="EJ909"/>
      <c r="EK909"/>
      <c r="EL909"/>
      <c r="EM909"/>
      <c r="EN909"/>
      <c r="EO909"/>
      <c r="EP909"/>
      <c r="EQ909"/>
      <c r="ER909"/>
      <c r="ES909"/>
      <c r="ET909"/>
      <c r="EU909"/>
      <c r="EV909"/>
    </row>
    <row r="910" spans="1:152" s="12" customFormat="1" ht="38.25" customHeight="1">
      <c r="A910" s="154">
        <v>31</v>
      </c>
      <c r="B910" s="155" t="str">
        <f>GI!$H$32</f>
        <v xml:space="preserve">Nebyu Dawit Tadesse </v>
      </c>
      <c r="C910" s="235"/>
      <c r="D910" s="235"/>
      <c r="E910" s="168"/>
      <c r="F910" s="338" t="str">
        <f>IF(E910&gt;100,"SKURRR~!!", IF(A910&gt;GI!$M$2," ", IF($D$876="-", " ", IF(ISBLANK(E910),"FALSE",""))))</f>
        <v xml:space="preserve"> </v>
      </c>
      <c r="G910" s="339"/>
      <c r="H910"/>
      <c r="I910" s="154">
        <v>31</v>
      </c>
      <c r="J910" s="155" t="str">
        <f>GI!$H$32</f>
        <v xml:space="preserve">Nebyu Dawit Tadesse </v>
      </c>
      <c r="K910" s="235"/>
      <c r="L910" s="235"/>
      <c r="M910" s="168"/>
      <c r="N910" s="338" t="str">
        <f>IF(M910&gt;100,"SKURRR~!!", IF(I910&gt;GI!$M$2," ", IF($L$876="-", " ", IF(ISBLANK(M910),"FALSE",""))))</f>
        <v xml:space="preserve"> </v>
      </c>
      <c r="O910" s="339"/>
      <c r="P910"/>
      <c r="Q910"/>
      <c r="R910" s="131">
        <f t="shared" si="192"/>
        <v>0</v>
      </c>
      <c r="S910" s="125">
        <f t="shared" si="193"/>
        <v>0</v>
      </c>
      <c r="T910" s="126">
        <f t="shared" si="194"/>
        <v>0</v>
      </c>
      <c r="U910"/>
      <c r="V910"/>
      <c r="W910"/>
      <c r="X910" s="172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 s="174"/>
      <c r="AM910" s="174"/>
      <c r="AN910" s="174"/>
      <c r="AO910" s="174"/>
      <c r="AP910" s="174"/>
      <c r="AQ910" s="174"/>
      <c r="AR910" s="174"/>
      <c r="AS910" s="174"/>
      <c r="AT910" s="174"/>
      <c r="AU910" s="174"/>
      <c r="AV910" s="174"/>
      <c r="AW910" s="174"/>
      <c r="AX910" s="174"/>
      <c r="AY910" s="174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  <c r="DF910"/>
      <c r="DG910"/>
      <c r="DH910"/>
      <c r="DI910"/>
      <c r="DJ910"/>
      <c r="DK910"/>
      <c r="DL910"/>
      <c r="DM910"/>
      <c r="DN910"/>
      <c r="DO910"/>
      <c r="DP910"/>
      <c r="DQ910"/>
      <c r="DR910"/>
      <c r="DS910"/>
      <c r="DT910"/>
      <c r="DU910"/>
      <c r="DV910"/>
      <c r="DW910"/>
      <c r="DX910"/>
      <c r="DY910"/>
      <c r="DZ910"/>
      <c r="EA910"/>
      <c r="EB910"/>
      <c r="EC910"/>
      <c r="ED910"/>
      <c r="EE910"/>
      <c r="EF910"/>
      <c r="EG910"/>
      <c r="EH910"/>
      <c r="EI910"/>
      <c r="EJ910"/>
      <c r="EK910"/>
      <c r="EL910"/>
      <c r="EM910"/>
      <c r="EN910"/>
      <c r="EO910"/>
      <c r="EP910"/>
      <c r="EQ910"/>
      <c r="ER910"/>
      <c r="ES910"/>
      <c r="ET910"/>
      <c r="EU910"/>
      <c r="EV910"/>
    </row>
    <row r="911" spans="1:152" s="13" customFormat="1" ht="38.25" customHeight="1">
      <c r="A911" s="156">
        <v>32</v>
      </c>
      <c r="B911" s="157" t="str">
        <f>GI!$H$33</f>
        <v xml:space="preserve">Rahwa Luel Birhane </v>
      </c>
      <c r="C911" s="235"/>
      <c r="D911" s="235"/>
      <c r="E911" s="168"/>
      <c r="F911" s="338" t="str">
        <f>IF(E911&gt;100,"SKURRR~!!", IF(A911&gt;GI!$M$2," ", IF($D$876="-", " ", IF(ISBLANK(E911),"FALSE",""))))</f>
        <v xml:space="preserve"> </v>
      </c>
      <c r="G911" s="339"/>
      <c r="H911"/>
      <c r="I911" s="156">
        <v>32</v>
      </c>
      <c r="J911" s="157" t="str">
        <f>GI!$H$33</f>
        <v xml:space="preserve">Rahwa Luel Birhane </v>
      </c>
      <c r="K911" s="235"/>
      <c r="L911" s="235"/>
      <c r="M911" s="168"/>
      <c r="N911" s="338" t="str">
        <f>IF(M911&gt;100,"SKURRR~!!", IF(I911&gt;GI!$M$2," ", IF($L$876="-", " ", IF(ISBLANK(M911),"FALSE",""))))</f>
        <v xml:space="preserve"> </v>
      </c>
      <c r="O911" s="339"/>
      <c r="P911"/>
      <c r="Q911"/>
      <c r="R911" s="131">
        <f t="shared" si="192"/>
        <v>0</v>
      </c>
      <c r="S911" s="125">
        <f t="shared" si="193"/>
        <v>0</v>
      </c>
      <c r="T911" s="126">
        <f t="shared" si="194"/>
        <v>0</v>
      </c>
      <c r="U911"/>
      <c r="V911"/>
      <c r="W911"/>
      <c r="X911" s="172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 s="174"/>
      <c r="AM911" s="174"/>
      <c r="AN911" s="174"/>
      <c r="AO911" s="174"/>
      <c r="AP911" s="174"/>
      <c r="AQ911" s="174"/>
      <c r="AR911" s="174"/>
      <c r="AS911" s="174"/>
      <c r="AT911" s="174"/>
      <c r="AU911" s="174"/>
      <c r="AV911" s="174"/>
      <c r="AW911" s="174"/>
      <c r="AX911" s="174"/>
      <c r="AY911" s="174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  <c r="CO911"/>
      <c r="CP911"/>
      <c r="CQ911"/>
      <c r="CR911"/>
      <c r="CS911"/>
      <c r="CT911"/>
      <c r="CU911"/>
      <c r="CV911"/>
      <c r="CW911"/>
      <c r="CX911"/>
      <c r="CY911"/>
      <c r="CZ911"/>
      <c r="DA911"/>
      <c r="DB911"/>
      <c r="DC911"/>
      <c r="DD911"/>
      <c r="DE911"/>
      <c r="DF911"/>
      <c r="DG911"/>
      <c r="DH911"/>
      <c r="DI911"/>
      <c r="DJ911"/>
      <c r="DK911"/>
      <c r="DL911"/>
      <c r="DM911"/>
      <c r="DN911"/>
      <c r="DO911"/>
      <c r="DP911"/>
      <c r="DQ911"/>
      <c r="DR911"/>
      <c r="DS911"/>
      <c r="DT911"/>
      <c r="DU911"/>
      <c r="DV911"/>
      <c r="DW911"/>
      <c r="DX911"/>
      <c r="DY911"/>
      <c r="DZ911"/>
      <c r="EA911"/>
      <c r="EB911"/>
      <c r="EC911"/>
      <c r="ED911"/>
      <c r="EE911"/>
      <c r="EF911"/>
      <c r="EG911"/>
      <c r="EH911"/>
      <c r="EI911"/>
      <c r="EJ911"/>
      <c r="EK911"/>
      <c r="EL911"/>
      <c r="EM911"/>
      <c r="EN911"/>
      <c r="EO911"/>
      <c r="EP911"/>
      <c r="EQ911"/>
      <c r="ER911"/>
      <c r="ES911"/>
      <c r="ET911"/>
      <c r="EU911"/>
      <c r="EV911"/>
    </row>
    <row r="912" spans="1:152" s="13" customFormat="1" ht="38.25" customHeight="1">
      <c r="A912" s="154">
        <v>33</v>
      </c>
      <c r="B912" s="155" t="str">
        <f>GI!$H$34</f>
        <v xml:space="preserve">Raniya Jemal Gidey </v>
      </c>
      <c r="C912" s="235"/>
      <c r="D912" s="235"/>
      <c r="E912" s="168"/>
      <c r="F912" s="338" t="str">
        <f>IF(E912&gt;100,"SKURRR~!!", IF(A912&gt;GI!$M$2," ", IF($D$876="-", " ", IF(ISBLANK(E912),"FALSE",""))))</f>
        <v xml:space="preserve"> </v>
      </c>
      <c r="G912" s="339"/>
      <c r="H912"/>
      <c r="I912" s="154">
        <v>33</v>
      </c>
      <c r="J912" s="155" t="str">
        <f>GI!$H$34</f>
        <v xml:space="preserve">Raniya Jemal Gidey </v>
      </c>
      <c r="K912" s="235"/>
      <c r="L912" s="235"/>
      <c r="M912" s="168"/>
      <c r="N912" s="338" t="str">
        <f>IF(M912&gt;100,"SKURRR~!!", IF(I912&gt;GI!$M$2," ", IF($L$876="-", " ", IF(ISBLANK(M912),"FALSE",""))))</f>
        <v xml:space="preserve"> </v>
      </c>
      <c r="O912" s="339"/>
      <c r="P912"/>
      <c r="Q912"/>
      <c r="R912" s="131">
        <f t="shared" ref="R912:R934" si="195">E912</f>
        <v>0</v>
      </c>
      <c r="S912" s="125">
        <f t="shared" ref="S912:S934" si="196">M912</f>
        <v>0</v>
      </c>
      <c r="T912" s="126">
        <f t="shared" si="194"/>
        <v>0</v>
      </c>
      <c r="U912"/>
      <c r="V912"/>
      <c r="W912"/>
      <c r="X912" s="17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 s="174"/>
      <c r="AM912" s="174"/>
      <c r="AN912" s="174"/>
      <c r="AO912" s="174"/>
      <c r="AP912" s="174"/>
      <c r="AQ912" s="174"/>
      <c r="AR912" s="174"/>
      <c r="AS912" s="174"/>
      <c r="AT912" s="174"/>
      <c r="AU912" s="174"/>
      <c r="AV912" s="174"/>
      <c r="AW912" s="174"/>
      <c r="AX912" s="174"/>
      <c r="AY912" s="174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  <c r="CO912"/>
      <c r="CP912"/>
      <c r="CQ912"/>
      <c r="CR912"/>
      <c r="CS912"/>
      <c r="CT912"/>
      <c r="CU912"/>
      <c r="CV912"/>
      <c r="CW912"/>
      <c r="CX912"/>
      <c r="CY912"/>
      <c r="CZ912"/>
      <c r="DA912"/>
      <c r="DB912"/>
      <c r="DC912"/>
      <c r="DD912"/>
      <c r="DE912"/>
      <c r="DF912"/>
      <c r="DG912"/>
      <c r="DH912"/>
      <c r="DI912"/>
      <c r="DJ912"/>
      <c r="DK912"/>
      <c r="DL912"/>
      <c r="DM912"/>
      <c r="DN912"/>
      <c r="DO912"/>
      <c r="DP912"/>
      <c r="DQ912"/>
      <c r="DR912"/>
      <c r="DS912"/>
      <c r="DT912"/>
      <c r="DU912"/>
      <c r="DV912"/>
      <c r="DW912"/>
      <c r="DX912"/>
      <c r="DY912"/>
      <c r="DZ912"/>
      <c r="EA912"/>
      <c r="EB912"/>
      <c r="EC912"/>
      <c r="ED912"/>
      <c r="EE912"/>
      <c r="EF912"/>
      <c r="EG912"/>
      <c r="EH912"/>
      <c r="EI912"/>
      <c r="EJ912"/>
      <c r="EK912"/>
      <c r="EL912"/>
      <c r="EM912"/>
      <c r="EN912"/>
      <c r="EO912"/>
      <c r="EP912"/>
      <c r="EQ912"/>
      <c r="ER912"/>
      <c r="ES912"/>
      <c r="ET912"/>
      <c r="EU912"/>
      <c r="EV912"/>
    </row>
    <row r="913" spans="1:152" s="13" customFormat="1" ht="38.25" customHeight="1">
      <c r="A913" s="156">
        <v>34</v>
      </c>
      <c r="B913" s="157" t="str">
        <f>GI!$H$35</f>
        <v xml:space="preserve">Samrawit Weldeslassie Kidane </v>
      </c>
      <c r="C913" s="235"/>
      <c r="D913" s="235"/>
      <c r="E913" s="168"/>
      <c r="F913" s="338" t="str">
        <f>IF(E913&gt;100,"SKURRR~!!", IF(A913&gt;GI!$M$2," ", IF($D$876="-", " ", IF(ISBLANK(E913),"FALSE",""))))</f>
        <v xml:space="preserve"> </v>
      </c>
      <c r="G913" s="339"/>
      <c r="H913"/>
      <c r="I913" s="156">
        <v>34</v>
      </c>
      <c r="J913" s="157" t="str">
        <f>GI!$H$35</f>
        <v xml:space="preserve">Samrawit Weldeslassie Kidane </v>
      </c>
      <c r="K913" s="235"/>
      <c r="L913" s="235"/>
      <c r="M913" s="168"/>
      <c r="N913" s="338" t="str">
        <f>IF(M913&gt;100,"SKURRR~!!", IF(I913&gt;GI!$M$2," ", IF($L$876="-", " ", IF(ISBLANK(M913),"FALSE",""))))</f>
        <v xml:space="preserve"> </v>
      </c>
      <c r="O913" s="339"/>
      <c r="P913"/>
      <c r="Q913"/>
      <c r="R913" s="131">
        <f t="shared" si="195"/>
        <v>0</v>
      </c>
      <c r="S913" s="125">
        <f t="shared" si="196"/>
        <v>0</v>
      </c>
      <c r="T913" s="126">
        <f t="shared" si="194"/>
        <v>0</v>
      </c>
      <c r="U913"/>
      <c r="V913"/>
      <c r="W913"/>
      <c r="X913" s="172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 s="174"/>
      <c r="AM913" s="174"/>
      <c r="AN913" s="174"/>
      <c r="AO913" s="174"/>
      <c r="AP913" s="174"/>
      <c r="AQ913" s="174"/>
      <c r="AR913" s="174"/>
      <c r="AS913" s="174"/>
      <c r="AT913" s="174"/>
      <c r="AU913" s="174"/>
      <c r="AV913" s="174"/>
      <c r="AW913" s="174"/>
      <c r="AX913" s="174"/>
      <c r="AY913" s="174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  <c r="CO913"/>
      <c r="CP913"/>
      <c r="CQ913"/>
      <c r="CR913"/>
      <c r="CS913"/>
      <c r="CT913"/>
      <c r="CU913"/>
      <c r="CV913"/>
      <c r="CW913"/>
      <c r="CX913"/>
      <c r="CY913"/>
      <c r="CZ913"/>
      <c r="DA913"/>
      <c r="DB913"/>
      <c r="DC913"/>
      <c r="DD913"/>
      <c r="DE913"/>
      <c r="DF913"/>
      <c r="DG913"/>
      <c r="DH913"/>
      <c r="DI913"/>
      <c r="DJ913"/>
      <c r="DK913"/>
      <c r="DL913"/>
      <c r="DM913"/>
      <c r="DN913"/>
      <c r="DO913"/>
      <c r="DP913"/>
      <c r="DQ913"/>
      <c r="DR913"/>
      <c r="DS913"/>
      <c r="DT913"/>
      <c r="DU913"/>
      <c r="DV913"/>
      <c r="DW913"/>
      <c r="DX913"/>
      <c r="DY913"/>
      <c r="DZ913"/>
      <c r="EA913"/>
      <c r="EB913"/>
      <c r="EC913"/>
      <c r="ED913"/>
      <c r="EE913"/>
      <c r="EF913"/>
      <c r="EG913"/>
      <c r="EH913"/>
      <c r="EI913"/>
      <c r="EJ913"/>
      <c r="EK913"/>
      <c r="EL913"/>
      <c r="EM913"/>
      <c r="EN913"/>
      <c r="EO913"/>
      <c r="EP913"/>
      <c r="EQ913"/>
      <c r="ER913"/>
      <c r="ES913"/>
      <c r="ET913"/>
      <c r="EU913"/>
      <c r="EV913"/>
    </row>
    <row r="914" spans="1:152" s="13" customFormat="1" ht="38.25" customHeight="1">
      <c r="A914" s="154">
        <v>35</v>
      </c>
      <c r="B914" s="155" t="str">
        <f>GI!$H$36</f>
        <v xml:space="preserve">Samson Tekle Belay </v>
      </c>
      <c r="C914" s="235"/>
      <c r="D914" s="235"/>
      <c r="E914" s="168"/>
      <c r="F914" s="338" t="str">
        <f>IF(E914&gt;100,"SKURRR~!!", IF(A914&gt;GI!$M$2," ", IF($D$876="-", " ", IF(ISBLANK(E914),"FALSE",""))))</f>
        <v xml:space="preserve"> </v>
      </c>
      <c r="G914" s="339"/>
      <c r="H914"/>
      <c r="I914" s="154">
        <v>35</v>
      </c>
      <c r="J914" s="155" t="str">
        <f>GI!$H$36</f>
        <v xml:space="preserve">Samson Tekle Belay </v>
      </c>
      <c r="K914" s="235"/>
      <c r="L914" s="235"/>
      <c r="M914" s="168"/>
      <c r="N914" s="338" t="str">
        <f>IF(M914&gt;100,"SKURRR~!!", IF(I914&gt;GI!$M$2," ", IF($L$876="-", " ", IF(ISBLANK(M914),"FALSE",""))))</f>
        <v xml:space="preserve"> </v>
      </c>
      <c r="O914" s="339"/>
      <c r="P914"/>
      <c r="Q914"/>
      <c r="R914" s="131">
        <f t="shared" si="195"/>
        <v>0</v>
      </c>
      <c r="S914" s="125">
        <f t="shared" si="196"/>
        <v>0</v>
      </c>
      <c r="T914" s="126">
        <f t="shared" si="194"/>
        <v>0</v>
      </c>
      <c r="U914"/>
      <c r="V914"/>
      <c r="W914"/>
      <c r="X914" s="172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 s="174"/>
      <c r="AM914" s="174"/>
      <c r="AN914" s="174"/>
      <c r="AO914" s="174"/>
      <c r="AP914" s="174"/>
      <c r="AQ914" s="174"/>
      <c r="AR914" s="174"/>
      <c r="AS914" s="174"/>
      <c r="AT914" s="174"/>
      <c r="AU914" s="174"/>
      <c r="AV914" s="174"/>
      <c r="AW914" s="174"/>
      <c r="AX914" s="174"/>
      <c r="AY914" s="17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  <c r="CO914"/>
      <c r="CP914"/>
      <c r="CQ914"/>
      <c r="CR914"/>
      <c r="CS914"/>
      <c r="CT914"/>
      <c r="CU914"/>
      <c r="CV914"/>
      <c r="CW914"/>
      <c r="CX914"/>
      <c r="CY914"/>
      <c r="CZ914"/>
      <c r="DA914"/>
      <c r="DB914"/>
      <c r="DC914"/>
      <c r="DD914"/>
      <c r="DE914"/>
      <c r="DF914"/>
      <c r="DG914"/>
      <c r="DH914"/>
      <c r="DI914"/>
      <c r="DJ914"/>
      <c r="DK914"/>
      <c r="DL914"/>
      <c r="DM914"/>
      <c r="DN914"/>
      <c r="DO914"/>
      <c r="DP914"/>
      <c r="DQ914"/>
      <c r="DR914"/>
      <c r="DS914"/>
      <c r="DT914"/>
      <c r="DU914"/>
      <c r="DV914"/>
      <c r="DW914"/>
      <c r="DX914"/>
      <c r="DY914"/>
      <c r="DZ914"/>
      <c r="EA914"/>
      <c r="EB914"/>
      <c r="EC914"/>
      <c r="ED914"/>
      <c r="EE914"/>
      <c r="EF914"/>
      <c r="EG914"/>
      <c r="EH914"/>
      <c r="EI914"/>
      <c r="EJ914"/>
      <c r="EK914"/>
      <c r="EL914"/>
      <c r="EM914"/>
      <c r="EN914"/>
      <c r="EO914"/>
      <c r="EP914"/>
      <c r="EQ914"/>
      <c r="ER914"/>
      <c r="ES914"/>
      <c r="ET914"/>
      <c r="EU914"/>
      <c r="EV914"/>
    </row>
    <row r="915" spans="1:152" s="13" customFormat="1" ht="38.25" customHeight="1">
      <c r="A915" s="156">
        <v>36</v>
      </c>
      <c r="B915" s="157" t="str">
        <f>GI!$H$37</f>
        <v xml:space="preserve">Sinados Solomon Kiflehadera </v>
      </c>
      <c r="C915" s="235"/>
      <c r="D915" s="235"/>
      <c r="E915" s="168"/>
      <c r="F915" s="338" t="str">
        <f>IF(E915&gt;100,"SKURRR~!!", IF(A915&gt;GI!$M$2," ", IF($D$876="-", " ", IF(ISBLANK(E915),"FALSE",""))))</f>
        <v xml:space="preserve"> </v>
      </c>
      <c r="G915" s="339"/>
      <c r="H915"/>
      <c r="I915" s="156">
        <v>36</v>
      </c>
      <c r="J915" s="157" t="str">
        <f>GI!$H$37</f>
        <v xml:space="preserve">Sinados Solomon Kiflehadera </v>
      </c>
      <c r="K915" s="235"/>
      <c r="L915" s="235"/>
      <c r="M915" s="168"/>
      <c r="N915" s="338" t="str">
        <f>IF(M915&gt;100,"SKURRR~!!", IF(I915&gt;GI!$M$2," ", IF($L$876="-", " ", IF(ISBLANK(M915),"FALSE",""))))</f>
        <v xml:space="preserve"> </v>
      </c>
      <c r="O915" s="339"/>
      <c r="P915"/>
      <c r="Q915"/>
      <c r="R915" s="131">
        <f t="shared" si="195"/>
        <v>0</v>
      </c>
      <c r="S915" s="125">
        <f t="shared" si="196"/>
        <v>0</v>
      </c>
      <c r="T915" s="126">
        <f t="shared" si="194"/>
        <v>0</v>
      </c>
      <c r="U915"/>
      <c r="V915"/>
      <c r="W915"/>
      <c r="X915" s="172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 s="174"/>
      <c r="AM915" s="174"/>
      <c r="AN915" s="174"/>
      <c r="AO915" s="174"/>
      <c r="AP915" s="174"/>
      <c r="AQ915" s="174"/>
      <c r="AR915" s="174"/>
      <c r="AS915" s="174"/>
      <c r="AT915" s="174"/>
      <c r="AU915" s="174"/>
      <c r="AV915" s="174"/>
      <c r="AW915" s="174"/>
      <c r="AX915" s="174"/>
      <c r="AY915" s="174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  <c r="CO915"/>
      <c r="CP915"/>
      <c r="CQ915"/>
      <c r="CR915"/>
      <c r="CS915"/>
      <c r="CT915"/>
      <c r="CU915"/>
      <c r="CV915"/>
      <c r="CW915"/>
      <c r="CX915"/>
      <c r="CY915"/>
      <c r="CZ915"/>
      <c r="DA915"/>
      <c r="DB915"/>
      <c r="DC915"/>
      <c r="DD915"/>
      <c r="DE915"/>
      <c r="DF915"/>
      <c r="DG915"/>
      <c r="DH915"/>
      <c r="DI915"/>
      <c r="DJ915"/>
      <c r="DK915"/>
      <c r="DL915"/>
      <c r="DM915"/>
      <c r="DN915"/>
      <c r="DO915"/>
      <c r="DP915"/>
      <c r="DQ915"/>
      <c r="DR915"/>
      <c r="DS915"/>
      <c r="DT915"/>
      <c r="DU915"/>
      <c r="DV915"/>
      <c r="DW915"/>
      <c r="DX915"/>
      <c r="DY915"/>
      <c r="DZ915"/>
      <c r="EA915"/>
      <c r="EB915"/>
      <c r="EC915"/>
      <c r="ED915"/>
      <c r="EE915"/>
      <c r="EF915"/>
      <c r="EG915"/>
      <c r="EH915"/>
      <c r="EI915"/>
      <c r="EJ915"/>
      <c r="EK915"/>
      <c r="EL915"/>
      <c r="EM915"/>
      <c r="EN915"/>
      <c r="EO915"/>
      <c r="EP915"/>
      <c r="EQ915"/>
      <c r="ER915"/>
      <c r="ES915"/>
      <c r="ET915"/>
      <c r="EU915"/>
      <c r="EV915"/>
    </row>
    <row r="916" spans="1:152" s="13" customFormat="1" ht="38.25" customHeight="1">
      <c r="A916" s="154">
        <v>37</v>
      </c>
      <c r="B916" s="155" t="str">
        <f>GI!$H$38</f>
        <v xml:space="preserve">Yeabsira Rezene Gebrecherkos </v>
      </c>
      <c r="C916" s="235"/>
      <c r="D916" s="235"/>
      <c r="E916" s="168"/>
      <c r="F916" s="338" t="str">
        <f>IF(E916&gt;100,"SKURRR~!!", IF(A916&gt;GI!$M$2," ", IF($D$876="-", " ", IF(ISBLANK(E916),"FALSE",""))))</f>
        <v xml:space="preserve"> </v>
      </c>
      <c r="G916" s="339"/>
      <c r="H916"/>
      <c r="I916" s="154">
        <v>37</v>
      </c>
      <c r="J916" s="155" t="str">
        <f>GI!$H$38</f>
        <v xml:space="preserve">Yeabsira Rezene Gebrecherkos </v>
      </c>
      <c r="K916" s="235"/>
      <c r="L916" s="235"/>
      <c r="M916" s="168"/>
      <c r="N916" s="338" t="str">
        <f>IF(M916&gt;100,"SKURRR~!!", IF(I916&gt;GI!$M$2," ", IF($L$876="-", " ", IF(ISBLANK(M916),"FALSE",""))))</f>
        <v xml:space="preserve"> </v>
      </c>
      <c r="O916" s="339"/>
      <c r="P916"/>
      <c r="Q916"/>
      <c r="R916" s="131">
        <f t="shared" si="195"/>
        <v>0</v>
      </c>
      <c r="S916" s="125">
        <f t="shared" si="196"/>
        <v>0</v>
      </c>
      <c r="T916" s="126">
        <f t="shared" si="194"/>
        <v>0</v>
      </c>
      <c r="U916"/>
      <c r="V916"/>
      <c r="W916"/>
      <c r="X916" s="172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 s="174"/>
      <c r="AM916" s="174"/>
      <c r="AN916" s="174"/>
      <c r="AO916" s="174"/>
      <c r="AP916" s="174"/>
      <c r="AQ916" s="174"/>
      <c r="AR916" s="174"/>
      <c r="AS916" s="174"/>
      <c r="AT916" s="174"/>
      <c r="AU916" s="174"/>
      <c r="AV916" s="174"/>
      <c r="AW916" s="174"/>
      <c r="AX916" s="174"/>
      <c r="AY916" s="174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  <c r="CO916"/>
      <c r="CP916"/>
      <c r="CQ916"/>
      <c r="CR916"/>
      <c r="CS916"/>
      <c r="CT916"/>
      <c r="CU916"/>
      <c r="CV916"/>
      <c r="CW916"/>
      <c r="CX916"/>
      <c r="CY916"/>
      <c r="CZ916"/>
      <c r="DA916"/>
      <c r="DB916"/>
      <c r="DC916"/>
      <c r="DD916"/>
      <c r="DE916"/>
      <c r="DF916"/>
      <c r="DG916"/>
      <c r="DH916"/>
      <c r="DI916"/>
      <c r="DJ916"/>
      <c r="DK916"/>
      <c r="DL916"/>
      <c r="DM916"/>
      <c r="DN916"/>
      <c r="DO916"/>
      <c r="DP916"/>
      <c r="DQ916"/>
      <c r="DR916"/>
      <c r="DS916"/>
      <c r="DT916"/>
      <c r="DU916"/>
      <c r="DV916"/>
      <c r="DW916"/>
      <c r="DX916"/>
      <c r="DY916"/>
      <c r="DZ916"/>
      <c r="EA916"/>
      <c r="EB916"/>
      <c r="EC916"/>
      <c r="ED916"/>
      <c r="EE916"/>
      <c r="EF916"/>
      <c r="EG916"/>
      <c r="EH916"/>
      <c r="EI916"/>
      <c r="EJ916"/>
      <c r="EK916"/>
      <c r="EL916"/>
      <c r="EM916"/>
      <c r="EN916"/>
      <c r="EO916"/>
      <c r="EP916"/>
      <c r="EQ916"/>
      <c r="ER916"/>
      <c r="ES916"/>
      <c r="ET916"/>
      <c r="EU916"/>
      <c r="EV916"/>
    </row>
    <row r="917" spans="1:152" s="13" customFormat="1" ht="38.25" customHeight="1">
      <c r="A917" s="156">
        <v>38</v>
      </c>
      <c r="B917" s="157" t="str">
        <f>GI!$H$39</f>
        <v xml:space="preserve">Yohannes Gebregergis Weldegebriel </v>
      </c>
      <c r="C917" s="235"/>
      <c r="D917" s="235"/>
      <c r="E917" s="168"/>
      <c r="F917" s="338" t="str">
        <f>IF(E917&gt;100,"SKURRR~!!", IF(A917&gt;GI!$M$2," ", IF($D$876="-", " ", IF(ISBLANK(E917),"FALSE",""))))</f>
        <v xml:space="preserve"> </v>
      </c>
      <c r="G917" s="339"/>
      <c r="H917"/>
      <c r="I917" s="156">
        <v>38</v>
      </c>
      <c r="J917" s="157" t="str">
        <f>GI!$H$39</f>
        <v xml:space="preserve">Yohannes Gebregergis Weldegebriel </v>
      </c>
      <c r="K917" s="235"/>
      <c r="L917" s="235"/>
      <c r="M917" s="168"/>
      <c r="N917" s="338" t="str">
        <f>IF(M917&gt;100,"SKURRR~!!", IF(I917&gt;GI!$M$2," ", IF($L$876="-", " ", IF(ISBLANK(M917),"FALSE",""))))</f>
        <v xml:space="preserve"> </v>
      </c>
      <c r="O917" s="339"/>
      <c r="P917"/>
      <c r="Q917"/>
      <c r="R917" s="131">
        <f t="shared" si="195"/>
        <v>0</v>
      </c>
      <c r="S917" s="125">
        <f t="shared" si="196"/>
        <v>0</v>
      </c>
      <c r="T917" s="126">
        <f t="shared" si="194"/>
        <v>0</v>
      </c>
      <c r="U917"/>
      <c r="V917"/>
      <c r="W917"/>
      <c r="X917" s="172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 s="174"/>
      <c r="AM917" s="174"/>
      <c r="AN917" s="174"/>
      <c r="AO917" s="174"/>
      <c r="AP917" s="174"/>
      <c r="AQ917" s="174"/>
      <c r="AR917" s="174"/>
      <c r="AS917" s="174"/>
      <c r="AT917" s="174"/>
      <c r="AU917" s="174"/>
      <c r="AV917" s="174"/>
      <c r="AW917" s="174"/>
      <c r="AX917" s="174"/>
      <c r="AY917" s="174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  <c r="CO917"/>
      <c r="CP917"/>
      <c r="CQ917"/>
      <c r="CR917"/>
      <c r="CS917"/>
      <c r="CT917"/>
      <c r="CU917"/>
      <c r="CV917"/>
      <c r="CW917"/>
      <c r="CX917"/>
      <c r="CY917"/>
      <c r="CZ917"/>
      <c r="DA917"/>
      <c r="DB917"/>
      <c r="DC917"/>
      <c r="DD917"/>
      <c r="DE917"/>
      <c r="DF917"/>
      <c r="DG917"/>
      <c r="DH917"/>
      <c r="DI917"/>
      <c r="DJ917"/>
      <c r="DK917"/>
      <c r="DL917"/>
      <c r="DM917"/>
      <c r="DN917"/>
      <c r="DO917"/>
      <c r="DP917"/>
      <c r="DQ917"/>
      <c r="DR917"/>
      <c r="DS917"/>
      <c r="DT917"/>
      <c r="DU917"/>
      <c r="DV917"/>
      <c r="DW917"/>
      <c r="DX917"/>
      <c r="DY917"/>
      <c r="DZ917"/>
      <c r="EA917"/>
      <c r="EB917"/>
      <c r="EC917"/>
      <c r="ED917"/>
      <c r="EE917"/>
      <c r="EF917"/>
      <c r="EG917"/>
      <c r="EH917"/>
      <c r="EI917"/>
      <c r="EJ917"/>
      <c r="EK917"/>
      <c r="EL917"/>
      <c r="EM917"/>
      <c r="EN917"/>
      <c r="EO917"/>
      <c r="EP917"/>
      <c r="EQ917"/>
      <c r="ER917"/>
      <c r="ES917"/>
      <c r="ET917"/>
      <c r="EU917"/>
      <c r="EV917"/>
    </row>
    <row r="918" spans="1:152" s="13" customFormat="1" ht="38.25" customHeight="1">
      <c r="A918" s="154">
        <v>39</v>
      </c>
      <c r="B918" s="155" t="str">
        <f>GI!$H$40</f>
        <v xml:space="preserve">Yohanns Gebremedhin Aregawi </v>
      </c>
      <c r="C918" s="235"/>
      <c r="D918" s="235"/>
      <c r="E918" s="168"/>
      <c r="F918" s="338" t="str">
        <f>IF(E918&gt;100,"SKURRR~!!", IF(A918&gt;GI!$M$2," ", IF($D$876="-", " ", IF(ISBLANK(E918),"FALSE",""))))</f>
        <v xml:space="preserve"> </v>
      </c>
      <c r="G918" s="339"/>
      <c r="H918"/>
      <c r="I918" s="154">
        <v>39</v>
      </c>
      <c r="J918" s="155" t="str">
        <f>GI!$H$40</f>
        <v xml:space="preserve">Yohanns Gebremedhin Aregawi </v>
      </c>
      <c r="K918" s="235"/>
      <c r="L918" s="235"/>
      <c r="M918" s="168"/>
      <c r="N918" s="338" t="str">
        <f>IF(M918&gt;100,"SKURRR~!!", IF(I918&gt;GI!$M$2," ", IF($L$876="-", " ", IF(ISBLANK(M918),"FALSE",""))))</f>
        <v xml:space="preserve"> </v>
      </c>
      <c r="O918" s="339"/>
      <c r="P918"/>
      <c r="Q918"/>
      <c r="R918" s="131">
        <f t="shared" si="195"/>
        <v>0</v>
      </c>
      <c r="S918" s="125">
        <f t="shared" si="196"/>
        <v>0</v>
      </c>
      <c r="T918" s="126">
        <f t="shared" si="194"/>
        <v>0</v>
      </c>
      <c r="U918"/>
      <c r="V918"/>
      <c r="W918"/>
      <c r="X918" s="172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 s="174"/>
      <c r="AM918" s="174"/>
      <c r="AN918" s="174"/>
      <c r="AO918" s="174"/>
      <c r="AP918" s="174"/>
      <c r="AQ918" s="174"/>
      <c r="AR918" s="174"/>
      <c r="AS918" s="174"/>
      <c r="AT918" s="174"/>
      <c r="AU918" s="174"/>
      <c r="AV918" s="174"/>
      <c r="AW918" s="174"/>
      <c r="AX918" s="174"/>
      <c r="AY918" s="174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  <c r="CO918"/>
      <c r="CP918"/>
      <c r="CQ918"/>
      <c r="CR918"/>
      <c r="CS918"/>
      <c r="CT918"/>
      <c r="CU918"/>
      <c r="CV918"/>
      <c r="CW918"/>
      <c r="CX918"/>
      <c r="CY918"/>
      <c r="CZ918"/>
      <c r="DA918"/>
      <c r="DB918"/>
      <c r="DC918"/>
      <c r="DD918"/>
      <c r="DE918"/>
      <c r="DF918"/>
      <c r="DG918"/>
      <c r="DH918"/>
      <c r="DI918"/>
      <c r="DJ918"/>
      <c r="DK918"/>
      <c r="DL918"/>
      <c r="DM918"/>
      <c r="DN918"/>
      <c r="DO918"/>
      <c r="DP918"/>
      <c r="DQ918"/>
      <c r="DR918"/>
      <c r="DS918"/>
      <c r="DT918"/>
      <c r="DU918"/>
      <c r="DV918"/>
      <c r="DW918"/>
      <c r="DX918"/>
      <c r="DY918"/>
      <c r="DZ918"/>
      <c r="EA918"/>
      <c r="EB918"/>
      <c r="EC918"/>
      <c r="ED918"/>
      <c r="EE918"/>
      <c r="EF918"/>
      <c r="EG918"/>
      <c r="EH918"/>
      <c r="EI918"/>
      <c r="EJ918"/>
      <c r="EK918"/>
      <c r="EL918"/>
      <c r="EM918"/>
      <c r="EN918"/>
      <c r="EO918"/>
      <c r="EP918"/>
      <c r="EQ918"/>
      <c r="ER918"/>
      <c r="ES918"/>
      <c r="ET918"/>
      <c r="EU918"/>
      <c r="EV918"/>
    </row>
    <row r="919" spans="1:152" s="13" customFormat="1" ht="38.25" customHeight="1">
      <c r="A919" s="156">
        <v>40</v>
      </c>
      <c r="B919" s="157" t="str">
        <f>GI!$H$41</f>
        <v xml:space="preserve">Yonatan Mulu Araya </v>
      </c>
      <c r="C919" s="235"/>
      <c r="D919" s="235"/>
      <c r="E919" s="168"/>
      <c r="F919" s="338" t="str">
        <f>IF(E919&gt;100,"SKURRR~!!", IF(A919&gt;GI!$M$2," ", IF($D$876="-", " ", IF(ISBLANK(E919),"FALSE",""))))</f>
        <v xml:space="preserve"> </v>
      </c>
      <c r="G919" s="339"/>
      <c r="H919"/>
      <c r="I919" s="156">
        <v>40</v>
      </c>
      <c r="J919" s="157" t="str">
        <f>GI!$H$41</f>
        <v xml:space="preserve">Yonatan Mulu Araya </v>
      </c>
      <c r="K919" s="235"/>
      <c r="L919" s="235"/>
      <c r="M919" s="168"/>
      <c r="N919" s="338" t="str">
        <f>IF(M919&gt;100,"SKURRR~!!", IF(I919&gt;GI!$M$2," ", IF($L$876="-", " ", IF(ISBLANK(M919),"FALSE",""))))</f>
        <v xml:space="preserve"> </v>
      </c>
      <c r="O919" s="339"/>
      <c r="P919"/>
      <c r="Q919"/>
      <c r="R919" s="131">
        <f t="shared" si="195"/>
        <v>0</v>
      </c>
      <c r="S919" s="125">
        <f t="shared" si="196"/>
        <v>0</v>
      </c>
      <c r="T919" s="126">
        <f t="shared" si="194"/>
        <v>0</v>
      </c>
      <c r="U919"/>
      <c r="V919"/>
      <c r="W919"/>
      <c r="X919" s="172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 s="174"/>
      <c r="AM919" s="174"/>
      <c r="AN919" s="174"/>
      <c r="AO919" s="174"/>
      <c r="AP919" s="174"/>
      <c r="AQ919" s="174"/>
      <c r="AR919" s="174"/>
      <c r="AS919" s="174"/>
      <c r="AT919" s="174"/>
      <c r="AU919" s="174"/>
      <c r="AV919" s="174"/>
      <c r="AW919" s="174"/>
      <c r="AX919" s="174"/>
      <c r="AY919" s="174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  <c r="CO919"/>
      <c r="CP919"/>
      <c r="CQ919"/>
      <c r="CR919"/>
      <c r="CS919"/>
      <c r="CT919"/>
      <c r="CU919"/>
      <c r="CV919"/>
      <c r="CW919"/>
      <c r="CX919"/>
      <c r="CY919"/>
      <c r="CZ919"/>
      <c r="DA919"/>
      <c r="DB919"/>
      <c r="DC919"/>
      <c r="DD919"/>
      <c r="DE919"/>
      <c r="DF919"/>
      <c r="DG919"/>
      <c r="DH919"/>
      <c r="DI919"/>
      <c r="DJ919"/>
      <c r="DK919"/>
      <c r="DL919"/>
      <c r="DM919"/>
      <c r="DN919"/>
      <c r="DO919"/>
      <c r="DP919"/>
      <c r="DQ919"/>
      <c r="DR919"/>
      <c r="DS919"/>
      <c r="DT919"/>
      <c r="DU919"/>
      <c r="DV919"/>
      <c r="DW919"/>
      <c r="DX919"/>
      <c r="DY919"/>
      <c r="DZ919"/>
      <c r="EA919"/>
      <c r="EB919"/>
      <c r="EC919"/>
      <c r="ED919"/>
      <c r="EE919"/>
      <c r="EF919"/>
      <c r="EG919"/>
      <c r="EH919"/>
      <c r="EI919"/>
      <c r="EJ919"/>
      <c r="EK919"/>
      <c r="EL919"/>
      <c r="EM919"/>
      <c r="EN919"/>
      <c r="EO919"/>
      <c r="EP919"/>
      <c r="EQ919"/>
      <c r="ER919"/>
      <c r="ES919"/>
      <c r="ET919"/>
      <c r="EU919"/>
      <c r="EV919"/>
    </row>
    <row r="920" spans="1:152" s="13" customFormat="1" ht="38.25" customHeight="1">
      <c r="A920" s="154">
        <v>41</v>
      </c>
      <c r="B920" s="155" t="str">
        <f>GI!$H$42</f>
        <v xml:space="preserve">Yordanos Weldeslassie Kidane </v>
      </c>
      <c r="C920" s="235"/>
      <c r="D920" s="235"/>
      <c r="E920" s="168"/>
      <c r="F920" s="338" t="str">
        <f>IF(E920&gt;100,"SKURRR~!!", IF(A920&gt;GI!$M$2," ", IF($D$876="-", " ", IF(ISBLANK(E920),"FALSE",""))))</f>
        <v xml:space="preserve"> </v>
      </c>
      <c r="G920" s="339"/>
      <c r="H920"/>
      <c r="I920" s="154">
        <v>41</v>
      </c>
      <c r="J920" s="155" t="str">
        <f>GI!$H$42</f>
        <v xml:space="preserve">Yordanos Weldeslassie Kidane </v>
      </c>
      <c r="K920" s="235"/>
      <c r="L920" s="235"/>
      <c r="M920" s="168"/>
      <c r="N920" s="338" t="str">
        <f>IF(M920&gt;100,"SKURRR~!!", IF(I920&gt;GI!$M$2," ", IF($L$876="-", " ", IF(ISBLANK(M920),"FALSE",""))))</f>
        <v xml:space="preserve"> </v>
      </c>
      <c r="O920" s="339"/>
      <c r="P920"/>
      <c r="Q920"/>
      <c r="R920" s="131">
        <f t="shared" si="195"/>
        <v>0</v>
      </c>
      <c r="S920" s="125">
        <f t="shared" si="196"/>
        <v>0</v>
      </c>
      <c r="T920" s="126">
        <f t="shared" si="194"/>
        <v>0</v>
      </c>
      <c r="U920"/>
      <c r="V920"/>
      <c r="W920"/>
      <c r="X920" s="172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 s="174"/>
      <c r="AM920" s="174"/>
      <c r="AN920" s="174"/>
      <c r="AO920" s="174"/>
      <c r="AP920" s="174"/>
      <c r="AQ920" s="174"/>
      <c r="AR920" s="174"/>
      <c r="AS920" s="174"/>
      <c r="AT920" s="174"/>
      <c r="AU920" s="174"/>
      <c r="AV920" s="174"/>
      <c r="AW920" s="174"/>
      <c r="AX920" s="174"/>
      <c r="AY920" s="174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  <c r="CO920"/>
      <c r="CP920"/>
      <c r="CQ920"/>
      <c r="CR920"/>
      <c r="CS920"/>
      <c r="CT920"/>
      <c r="CU920"/>
      <c r="CV920"/>
      <c r="CW920"/>
      <c r="CX920"/>
      <c r="CY920"/>
      <c r="CZ920"/>
      <c r="DA920"/>
      <c r="DB920"/>
      <c r="DC920"/>
      <c r="DD920"/>
      <c r="DE920"/>
      <c r="DF920"/>
      <c r="DG920"/>
      <c r="DH920"/>
      <c r="DI920"/>
      <c r="DJ920"/>
      <c r="DK920"/>
      <c r="DL920"/>
      <c r="DM920"/>
      <c r="DN920"/>
      <c r="DO920"/>
      <c r="DP920"/>
      <c r="DQ920"/>
      <c r="DR920"/>
      <c r="DS920"/>
      <c r="DT920"/>
      <c r="DU920"/>
      <c r="DV920"/>
      <c r="DW920"/>
      <c r="DX920"/>
      <c r="DY920"/>
      <c r="DZ920"/>
      <c r="EA920"/>
      <c r="EB920"/>
      <c r="EC920"/>
      <c r="ED920"/>
      <c r="EE920"/>
      <c r="EF920"/>
      <c r="EG920"/>
      <c r="EH920"/>
      <c r="EI920"/>
      <c r="EJ920"/>
      <c r="EK920"/>
      <c r="EL920"/>
      <c r="EM920"/>
      <c r="EN920"/>
      <c r="EO920"/>
      <c r="EP920"/>
      <c r="EQ920"/>
      <c r="ER920"/>
      <c r="ES920"/>
      <c r="ET920"/>
      <c r="EU920"/>
      <c r="EV920"/>
    </row>
    <row r="921" spans="1:152" s="13" customFormat="1" ht="38.25" customHeight="1">
      <c r="A921" s="156">
        <v>42</v>
      </c>
      <c r="B921" s="157" t="str">
        <f>GI!$H$43</f>
        <v xml:space="preserve">Yosef Mesfin Hailemicheal </v>
      </c>
      <c r="C921" s="235"/>
      <c r="D921" s="235"/>
      <c r="E921" s="168"/>
      <c r="F921" s="338" t="str">
        <f>IF(E921&gt;100,"SKURRR~!!", IF(A921&gt;GI!$M$2," ", IF($D$876="-", " ", IF(ISBLANK(E921),"FALSE",""))))</f>
        <v xml:space="preserve"> </v>
      </c>
      <c r="G921" s="339"/>
      <c r="H921"/>
      <c r="I921" s="156">
        <v>42</v>
      </c>
      <c r="J921" s="157" t="str">
        <f>GI!$H$43</f>
        <v xml:space="preserve">Yosef Mesfin Hailemicheal </v>
      </c>
      <c r="K921" s="235"/>
      <c r="L921" s="235"/>
      <c r="M921" s="168"/>
      <c r="N921" s="338" t="str">
        <f>IF(M921&gt;100,"SKURRR~!!", IF(I921&gt;GI!$M$2," ", IF($L$876="-", " ", IF(ISBLANK(M921),"FALSE",""))))</f>
        <v xml:space="preserve"> </v>
      </c>
      <c r="O921" s="339"/>
      <c r="P921"/>
      <c r="Q921"/>
      <c r="R921" s="131">
        <f t="shared" si="195"/>
        <v>0</v>
      </c>
      <c r="S921" s="125">
        <f t="shared" si="196"/>
        <v>0</v>
      </c>
      <c r="T921" s="126">
        <f t="shared" si="194"/>
        <v>0</v>
      </c>
      <c r="U921"/>
      <c r="V921"/>
      <c r="W921"/>
      <c r="X921" s="172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 s="174"/>
      <c r="AM921" s="174"/>
      <c r="AN921" s="174"/>
      <c r="AO921" s="174"/>
      <c r="AP921" s="174"/>
      <c r="AQ921" s="174"/>
      <c r="AR921" s="174"/>
      <c r="AS921" s="174"/>
      <c r="AT921" s="174"/>
      <c r="AU921" s="174"/>
      <c r="AV921" s="174"/>
      <c r="AW921" s="174"/>
      <c r="AX921" s="174"/>
      <c r="AY921" s="174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  <c r="CO921"/>
      <c r="CP921"/>
      <c r="CQ921"/>
      <c r="CR921"/>
      <c r="CS921"/>
      <c r="CT921"/>
      <c r="CU921"/>
      <c r="CV921"/>
      <c r="CW921"/>
      <c r="CX921"/>
      <c r="CY921"/>
      <c r="CZ921"/>
      <c r="DA921"/>
      <c r="DB921"/>
      <c r="DC921"/>
      <c r="DD921"/>
      <c r="DE921"/>
      <c r="DF921"/>
      <c r="DG921"/>
      <c r="DH921"/>
      <c r="DI921"/>
      <c r="DJ921"/>
      <c r="DK921"/>
      <c r="DL921"/>
      <c r="DM921"/>
      <c r="DN921"/>
      <c r="DO921"/>
      <c r="DP921"/>
      <c r="DQ921"/>
      <c r="DR921"/>
      <c r="DS921"/>
      <c r="DT921"/>
      <c r="DU921"/>
      <c r="DV921"/>
      <c r="DW921"/>
      <c r="DX921"/>
      <c r="DY921"/>
      <c r="DZ921"/>
      <c r="EA921"/>
      <c r="EB921"/>
      <c r="EC921"/>
      <c r="ED921"/>
      <c r="EE921"/>
      <c r="EF921"/>
      <c r="EG921"/>
      <c r="EH921"/>
      <c r="EI921"/>
      <c r="EJ921"/>
      <c r="EK921"/>
      <c r="EL921"/>
      <c r="EM921"/>
      <c r="EN921"/>
      <c r="EO921"/>
      <c r="EP921"/>
      <c r="EQ921"/>
      <c r="ER921"/>
      <c r="ES921"/>
      <c r="ET921"/>
      <c r="EU921"/>
      <c r="EV921"/>
    </row>
    <row r="922" spans="1:152" s="13" customFormat="1" ht="38.25" customHeight="1">
      <c r="A922" s="154">
        <v>43</v>
      </c>
      <c r="B922" s="155" t="str">
        <f>GI!$H$44</f>
        <v xml:space="preserve">Yudana Dawit Tsegay </v>
      </c>
      <c r="C922" s="235"/>
      <c r="D922" s="235"/>
      <c r="E922" s="169"/>
      <c r="F922" s="338" t="str">
        <f>IF(E922&gt;100,"SKURRR~!!", IF(A922&gt;GI!$M$2," ", IF($D$876="-", " ", IF(ISBLANK(E922),"FALSE",""))))</f>
        <v xml:space="preserve"> </v>
      </c>
      <c r="G922" s="339"/>
      <c r="H922"/>
      <c r="I922" s="154">
        <v>43</v>
      </c>
      <c r="J922" s="155" t="str">
        <f>GI!$H$44</f>
        <v xml:space="preserve">Yudana Dawit Tsegay </v>
      </c>
      <c r="K922" s="235"/>
      <c r="L922" s="235"/>
      <c r="M922" s="169"/>
      <c r="N922" s="338" t="str">
        <f>IF(M922&gt;100,"SKURRR~!!", IF(I922&gt;GI!$M$2," ", IF($L$876="-", " ", IF(ISBLANK(M922),"FALSE",""))))</f>
        <v xml:space="preserve"> </v>
      </c>
      <c r="O922" s="339"/>
      <c r="P922"/>
      <c r="Q922"/>
      <c r="R922" s="131">
        <f t="shared" si="195"/>
        <v>0</v>
      </c>
      <c r="S922" s="125">
        <f t="shared" si="196"/>
        <v>0</v>
      </c>
      <c r="T922" s="126">
        <f t="shared" si="194"/>
        <v>0</v>
      </c>
      <c r="U922"/>
      <c r="V922"/>
      <c r="W922"/>
      <c r="X922" s="17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 s="174"/>
      <c r="AM922" s="174"/>
      <c r="AN922" s="174"/>
      <c r="AO922" s="174"/>
      <c r="AP922" s="174"/>
      <c r="AQ922" s="174"/>
      <c r="AR922" s="174"/>
      <c r="AS922" s="174"/>
      <c r="AT922" s="174"/>
      <c r="AU922" s="174"/>
      <c r="AV922" s="174"/>
      <c r="AW922" s="174"/>
      <c r="AX922" s="174"/>
      <c r="AY922" s="174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  <c r="CO922"/>
      <c r="CP922"/>
      <c r="CQ922"/>
      <c r="CR922"/>
      <c r="CS922"/>
      <c r="CT922"/>
      <c r="CU922"/>
      <c r="CV922"/>
      <c r="CW922"/>
      <c r="CX922"/>
      <c r="CY922"/>
      <c r="CZ922"/>
      <c r="DA922"/>
      <c r="DB922"/>
      <c r="DC922"/>
      <c r="DD922"/>
      <c r="DE922"/>
      <c r="DF922"/>
      <c r="DG922"/>
      <c r="DH922"/>
      <c r="DI922"/>
      <c r="DJ922"/>
      <c r="DK922"/>
      <c r="DL922"/>
      <c r="DM922"/>
      <c r="DN922"/>
      <c r="DO922"/>
      <c r="DP922"/>
      <c r="DQ922"/>
      <c r="DR922"/>
      <c r="DS922"/>
      <c r="DT922"/>
      <c r="DU922"/>
      <c r="DV922"/>
      <c r="DW922"/>
      <c r="DX922"/>
      <c r="DY922"/>
      <c r="DZ922"/>
      <c r="EA922"/>
      <c r="EB922"/>
      <c r="EC922"/>
      <c r="ED922"/>
      <c r="EE922"/>
      <c r="EF922"/>
      <c r="EG922"/>
      <c r="EH922"/>
      <c r="EI922"/>
      <c r="EJ922"/>
      <c r="EK922"/>
      <c r="EL922"/>
      <c r="EM922"/>
      <c r="EN922"/>
      <c r="EO922"/>
      <c r="EP922"/>
      <c r="EQ922"/>
      <c r="ER922"/>
      <c r="ES922"/>
      <c r="ET922"/>
      <c r="EU922"/>
      <c r="EV922"/>
    </row>
    <row r="923" spans="1:152" s="13" customFormat="1" ht="38.25" customHeight="1">
      <c r="A923" s="156">
        <v>44</v>
      </c>
      <c r="B923" s="157">
        <f>GI!$H$45</f>
        <v>0</v>
      </c>
      <c r="C923" s="235"/>
      <c r="D923" s="235"/>
      <c r="E923" s="170"/>
      <c r="F923" s="338" t="str">
        <f>IF(E923&gt;100,"SKURRR~!!", IF(A923&gt;GI!$M$2," ", IF($D$876="-", " ", IF(ISBLANK(E923),"FALSE",""))))</f>
        <v xml:space="preserve"> </v>
      </c>
      <c r="G923" s="339"/>
      <c r="H923"/>
      <c r="I923" s="156">
        <v>44</v>
      </c>
      <c r="J923" s="157">
        <f>GI!$H$45</f>
        <v>0</v>
      </c>
      <c r="K923" s="235"/>
      <c r="L923" s="235"/>
      <c r="M923" s="170"/>
      <c r="N923" s="338" t="str">
        <f>IF(M923&gt;100,"SKURRR~!!", IF(I923&gt;GI!$M$2," ", IF($L$876="-", " ", IF(ISBLANK(M923),"FALSE",""))))</f>
        <v xml:space="preserve"> </v>
      </c>
      <c r="O923" s="339"/>
      <c r="P923"/>
      <c r="Q923"/>
      <c r="R923" s="131">
        <f t="shared" si="195"/>
        <v>0</v>
      </c>
      <c r="S923" s="125">
        <f t="shared" si="196"/>
        <v>0</v>
      </c>
      <c r="T923" s="126">
        <f t="shared" si="194"/>
        <v>0</v>
      </c>
      <c r="U923"/>
      <c r="V923"/>
      <c r="W923"/>
      <c r="X923" s="172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 s="174"/>
      <c r="AM923" s="174"/>
      <c r="AN923" s="174"/>
      <c r="AO923" s="174"/>
      <c r="AP923" s="174"/>
      <c r="AQ923" s="174"/>
      <c r="AR923" s="174"/>
      <c r="AS923" s="174"/>
      <c r="AT923" s="174"/>
      <c r="AU923" s="174"/>
      <c r="AV923" s="174"/>
      <c r="AW923" s="174"/>
      <c r="AX923" s="174"/>
      <c r="AY923" s="174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  <c r="CO923"/>
      <c r="CP923"/>
      <c r="CQ923"/>
      <c r="CR923"/>
      <c r="CS923"/>
      <c r="CT923"/>
      <c r="CU923"/>
      <c r="CV923"/>
      <c r="CW923"/>
      <c r="CX923"/>
      <c r="CY923"/>
      <c r="CZ923"/>
      <c r="DA923"/>
      <c r="DB923"/>
      <c r="DC923"/>
      <c r="DD923"/>
      <c r="DE923"/>
      <c r="DF923"/>
      <c r="DG923"/>
      <c r="DH923"/>
      <c r="DI923"/>
      <c r="DJ923"/>
      <c r="DK923"/>
      <c r="DL923"/>
      <c r="DM923"/>
      <c r="DN923"/>
      <c r="DO923"/>
      <c r="DP923"/>
      <c r="DQ923"/>
      <c r="DR923"/>
      <c r="DS923"/>
      <c r="DT923"/>
      <c r="DU923"/>
      <c r="DV923"/>
      <c r="DW923"/>
      <c r="DX923"/>
      <c r="DY923"/>
      <c r="DZ923"/>
      <c r="EA923"/>
      <c r="EB923"/>
      <c r="EC923"/>
      <c r="ED923"/>
      <c r="EE923"/>
      <c r="EF923"/>
      <c r="EG923"/>
      <c r="EH923"/>
      <c r="EI923"/>
      <c r="EJ923"/>
      <c r="EK923"/>
      <c r="EL923"/>
      <c r="EM923"/>
      <c r="EN923"/>
      <c r="EO923"/>
      <c r="EP923"/>
      <c r="EQ923"/>
      <c r="ER923"/>
      <c r="ES923"/>
      <c r="ET923"/>
      <c r="EU923"/>
      <c r="EV923"/>
    </row>
    <row r="924" spans="1:152" s="13" customFormat="1" ht="38.25" customHeight="1">
      <c r="A924" s="154">
        <v>45</v>
      </c>
      <c r="B924" s="155">
        <f>GI!$H$46</f>
        <v>0</v>
      </c>
      <c r="C924" s="235"/>
      <c r="D924" s="235"/>
      <c r="E924" s="170"/>
      <c r="F924" s="338" t="str">
        <f>IF(E924&gt;100,"SKURRR~!!", IF(A924&gt;GI!$M$2," ", IF($D$876="-", " ", IF(ISBLANK(E924),"FALSE",""))))</f>
        <v xml:space="preserve"> </v>
      </c>
      <c r="G924" s="339"/>
      <c r="H924"/>
      <c r="I924" s="154">
        <v>45</v>
      </c>
      <c r="J924" s="155">
        <f>GI!$H$46</f>
        <v>0</v>
      </c>
      <c r="K924" s="235"/>
      <c r="L924" s="235"/>
      <c r="M924" s="170"/>
      <c r="N924" s="338" t="str">
        <f>IF(M924&gt;100,"SKURRR~!!", IF(I924&gt;GI!$M$2," ", IF($L$876="-", " ", IF(ISBLANK(M924),"FALSE",""))))</f>
        <v xml:space="preserve"> </v>
      </c>
      <c r="O924" s="339"/>
      <c r="P924"/>
      <c r="Q924"/>
      <c r="R924" s="131">
        <f t="shared" si="195"/>
        <v>0</v>
      </c>
      <c r="S924" s="125">
        <f t="shared" si="196"/>
        <v>0</v>
      </c>
      <c r="T924" s="126">
        <f t="shared" si="194"/>
        <v>0</v>
      </c>
      <c r="U924"/>
      <c r="V924"/>
      <c r="W924"/>
      <c r="X924" s="172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 s="174"/>
      <c r="AM924" s="174"/>
      <c r="AN924" s="174"/>
      <c r="AO924" s="174"/>
      <c r="AP924" s="174"/>
      <c r="AQ924" s="174"/>
      <c r="AR924" s="174"/>
      <c r="AS924" s="174"/>
      <c r="AT924" s="174"/>
      <c r="AU924" s="174"/>
      <c r="AV924" s="174"/>
      <c r="AW924" s="174"/>
      <c r="AX924" s="174"/>
      <c r="AY924" s="17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  <c r="DF924"/>
      <c r="DG924"/>
      <c r="DH924"/>
      <c r="DI924"/>
      <c r="DJ924"/>
      <c r="DK924"/>
      <c r="DL924"/>
      <c r="DM924"/>
      <c r="DN924"/>
      <c r="DO924"/>
      <c r="DP924"/>
      <c r="DQ924"/>
      <c r="DR924"/>
      <c r="DS924"/>
      <c r="DT924"/>
      <c r="DU924"/>
      <c r="DV924"/>
      <c r="DW924"/>
      <c r="DX924"/>
      <c r="DY924"/>
      <c r="DZ924"/>
      <c r="EA924"/>
      <c r="EB924"/>
      <c r="EC924"/>
      <c r="ED924"/>
      <c r="EE924"/>
      <c r="EF924"/>
      <c r="EG924"/>
      <c r="EH924"/>
      <c r="EI924"/>
      <c r="EJ924"/>
      <c r="EK924"/>
      <c r="EL924"/>
      <c r="EM924"/>
      <c r="EN924"/>
      <c r="EO924"/>
      <c r="EP924"/>
      <c r="EQ924"/>
      <c r="ER924"/>
      <c r="ES924"/>
      <c r="ET924"/>
      <c r="EU924"/>
      <c r="EV924"/>
    </row>
    <row r="925" spans="1:152" s="11" customFormat="1" ht="38.25" customHeight="1">
      <c r="A925" s="156">
        <v>46</v>
      </c>
      <c r="B925" s="157">
        <f>GI!$H$47</f>
        <v>0</v>
      </c>
      <c r="C925" s="235"/>
      <c r="D925" s="235"/>
      <c r="E925" s="168"/>
      <c r="F925" s="338" t="str">
        <f>IF(E925&gt;100,"SKURRR~!!", IF(A925&gt;GI!$M$2," ", IF($D$876="-", " ", IF(ISBLANK(E925),"FALSE",""))))</f>
        <v xml:space="preserve"> </v>
      </c>
      <c r="G925" s="339"/>
      <c r="H925"/>
      <c r="I925" s="156">
        <v>46</v>
      </c>
      <c r="J925" s="157">
        <f>GI!$H$47</f>
        <v>0</v>
      </c>
      <c r="K925" s="235"/>
      <c r="L925" s="235"/>
      <c r="M925" s="168"/>
      <c r="N925" s="338" t="str">
        <f>IF(M925&gt;100,"SKURRR~!!", IF(I925&gt;GI!$M$2," ", IF($L$876="-", " ", IF(ISBLANK(M925),"FALSE",""))))</f>
        <v xml:space="preserve"> </v>
      </c>
      <c r="O925" s="339"/>
      <c r="P925"/>
      <c r="Q925"/>
      <c r="R925" s="131">
        <f t="shared" si="195"/>
        <v>0</v>
      </c>
      <c r="S925" s="125">
        <f t="shared" si="196"/>
        <v>0</v>
      </c>
      <c r="T925" s="126">
        <f t="shared" si="194"/>
        <v>0</v>
      </c>
      <c r="U925"/>
      <c r="V925"/>
      <c r="W925"/>
      <c r="X925" s="172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 s="174"/>
      <c r="AM925" s="174"/>
      <c r="AN925" s="174"/>
      <c r="AO925" s="174"/>
      <c r="AP925" s="174"/>
      <c r="AQ925" s="174"/>
      <c r="AR925" s="174"/>
      <c r="AS925" s="174"/>
      <c r="AT925" s="174"/>
      <c r="AU925" s="174"/>
      <c r="AV925" s="174"/>
      <c r="AW925" s="174"/>
      <c r="AX925" s="174"/>
      <c r="AY925" s="174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  <c r="CO925"/>
      <c r="CP925"/>
      <c r="CQ925"/>
      <c r="CR925"/>
      <c r="CS925"/>
      <c r="CT925"/>
      <c r="CU925"/>
      <c r="CV925"/>
      <c r="CW925"/>
      <c r="CX925"/>
      <c r="CY925"/>
      <c r="CZ925"/>
      <c r="DA925"/>
      <c r="DB925"/>
      <c r="DC925"/>
      <c r="DD925"/>
      <c r="DE925"/>
      <c r="DF925"/>
      <c r="DG925"/>
      <c r="DH925"/>
      <c r="DI925"/>
      <c r="DJ925"/>
      <c r="DK925"/>
      <c r="DL925"/>
      <c r="DM925"/>
      <c r="DN925"/>
      <c r="DO925"/>
      <c r="DP925"/>
      <c r="DQ925"/>
      <c r="DR925"/>
      <c r="DS925"/>
      <c r="DT925"/>
      <c r="DU925"/>
      <c r="DV925"/>
      <c r="DW925"/>
      <c r="DX925"/>
      <c r="DY925"/>
      <c r="DZ925"/>
      <c r="EA925"/>
      <c r="EB925"/>
      <c r="EC925"/>
      <c r="ED925"/>
      <c r="EE925"/>
      <c r="EF925"/>
      <c r="EG925"/>
      <c r="EH925"/>
      <c r="EI925"/>
      <c r="EJ925"/>
      <c r="EK925"/>
      <c r="EL925"/>
      <c r="EM925"/>
      <c r="EN925"/>
      <c r="EO925"/>
      <c r="EP925"/>
      <c r="EQ925"/>
      <c r="ER925"/>
      <c r="ES925"/>
      <c r="ET925"/>
      <c r="EU925"/>
      <c r="EV925"/>
    </row>
    <row r="926" spans="1:152" s="11" customFormat="1" ht="38.25" customHeight="1">
      <c r="A926" s="154">
        <v>47</v>
      </c>
      <c r="B926" s="155">
        <f>GI!$H$48</f>
        <v>0</v>
      </c>
      <c r="C926" s="235"/>
      <c r="D926" s="235"/>
      <c r="E926" s="168"/>
      <c r="F926" s="338" t="str">
        <f>IF(E926&gt;100,"SKURRR~!!", IF(A926&gt;GI!$M$2," ", IF($D$876="-", " ", IF(ISBLANK(E926),"FALSE",""))))</f>
        <v xml:space="preserve"> </v>
      </c>
      <c r="G926" s="339"/>
      <c r="H926"/>
      <c r="I926" s="154">
        <v>47</v>
      </c>
      <c r="J926" s="155">
        <f>GI!$H$48</f>
        <v>0</v>
      </c>
      <c r="K926" s="235"/>
      <c r="L926" s="235"/>
      <c r="M926" s="168"/>
      <c r="N926" s="338" t="str">
        <f>IF(M926&gt;100,"SKURRR~!!", IF(I926&gt;GI!$M$2," ", IF($L$876="-", " ", IF(ISBLANK(M926),"FALSE",""))))</f>
        <v xml:space="preserve"> </v>
      </c>
      <c r="O926" s="339"/>
      <c r="P926"/>
      <c r="Q926"/>
      <c r="R926" s="131">
        <f t="shared" si="195"/>
        <v>0</v>
      </c>
      <c r="S926" s="125">
        <f t="shared" si="196"/>
        <v>0</v>
      </c>
      <c r="T926" s="126">
        <f t="shared" si="194"/>
        <v>0</v>
      </c>
      <c r="U926"/>
      <c r="V926"/>
      <c r="W926"/>
      <c r="X926" s="172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 s="174"/>
      <c r="AM926" s="174"/>
      <c r="AN926" s="174"/>
      <c r="AO926" s="174"/>
      <c r="AP926" s="174"/>
      <c r="AQ926" s="174"/>
      <c r="AR926" s="174"/>
      <c r="AS926" s="174"/>
      <c r="AT926" s="174"/>
      <c r="AU926" s="174"/>
      <c r="AV926" s="174"/>
      <c r="AW926" s="174"/>
      <c r="AX926" s="174"/>
      <c r="AY926" s="174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  <c r="CO926"/>
      <c r="CP926"/>
      <c r="CQ926"/>
      <c r="CR926"/>
      <c r="CS926"/>
      <c r="CT926"/>
      <c r="CU926"/>
      <c r="CV926"/>
      <c r="CW926"/>
      <c r="CX926"/>
      <c r="CY926"/>
      <c r="CZ926"/>
      <c r="DA926"/>
      <c r="DB926"/>
      <c r="DC926"/>
      <c r="DD926"/>
      <c r="DE926"/>
      <c r="DF926"/>
      <c r="DG926"/>
      <c r="DH926"/>
      <c r="DI926"/>
      <c r="DJ926"/>
      <c r="DK926"/>
      <c r="DL926"/>
      <c r="DM926"/>
      <c r="DN926"/>
      <c r="DO926"/>
      <c r="DP926"/>
      <c r="DQ926"/>
      <c r="DR926"/>
      <c r="DS926"/>
      <c r="DT926"/>
      <c r="DU926"/>
      <c r="DV926"/>
      <c r="DW926"/>
      <c r="DX926"/>
      <c r="DY926"/>
      <c r="DZ926"/>
      <c r="EA926"/>
      <c r="EB926"/>
      <c r="EC926"/>
      <c r="ED926"/>
      <c r="EE926"/>
      <c r="EF926"/>
      <c r="EG926"/>
      <c r="EH926"/>
      <c r="EI926"/>
      <c r="EJ926"/>
      <c r="EK926"/>
      <c r="EL926"/>
      <c r="EM926"/>
      <c r="EN926"/>
      <c r="EO926"/>
      <c r="EP926"/>
      <c r="EQ926"/>
      <c r="ER926"/>
      <c r="ES926"/>
      <c r="ET926"/>
      <c r="EU926"/>
      <c r="EV926"/>
    </row>
    <row r="927" spans="1:152" s="11" customFormat="1" ht="38.25" customHeight="1">
      <c r="A927" s="156">
        <v>48</v>
      </c>
      <c r="B927" s="157">
        <f>GI!$H$49</f>
        <v>0</v>
      </c>
      <c r="C927" s="235"/>
      <c r="D927" s="235"/>
      <c r="E927" s="168"/>
      <c r="F927" s="338" t="str">
        <f>IF(E927&gt;100,"SKURRR~!!", IF(A927&gt;GI!$M$2," ", IF($D$876="-", " ", IF(ISBLANK(E927),"FALSE",""))))</f>
        <v xml:space="preserve"> </v>
      </c>
      <c r="G927" s="339"/>
      <c r="H927"/>
      <c r="I927" s="156">
        <v>48</v>
      </c>
      <c r="J927" s="157">
        <f>GI!$H$49</f>
        <v>0</v>
      </c>
      <c r="K927" s="235"/>
      <c r="L927" s="235"/>
      <c r="M927" s="168"/>
      <c r="N927" s="338" t="str">
        <f>IF(M927&gt;100,"SKURRR~!!", IF(I927&gt;GI!$M$2," ", IF($L$876="-", " ", IF(ISBLANK(M927),"FALSE",""))))</f>
        <v xml:space="preserve"> </v>
      </c>
      <c r="O927" s="339"/>
      <c r="P927"/>
      <c r="Q927"/>
      <c r="R927" s="131">
        <f t="shared" si="195"/>
        <v>0</v>
      </c>
      <c r="S927" s="125">
        <f t="shared" si="196"/>
        <v>0</v>
      </c>
      <c r="T927" s="126">
        <f t="shared" si="194"/>
        <v>0</v>
      </c>
      <c r="U927"/>
      <c r="V927"/>
      <c r="W927"/>
      <c r="X927" s="172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 s="174"/>
      <c r="AM927" s="174"/>
      <c r="AN927" s="174"/>
      <c r="AO927" s="174"/>
      <c r="AP927" s="174"/>
      <c r="AQ927" s="174"/>
      <c r="AR927" s="174"/>
      <c r="AS927" s="174"/>
      <c r="AT927" s="174"/>
      <c r="AU927" s="174"/>
      <c r="AV927" s="174"/>
      <c r="AW927" s="174"/>
      <c r="AX927" s="174"/>
      <c r="AY927" s="174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  <c r="CO927"/>
      <c r="CP927"/>
      <c r="CQ927"/>
      <c r="CR927"/>
      <c r="CS927"/>
      <c r="CT927"/>
      <c r="CU927"/>
      <c r="CV927"/>
      <c r="CW927"/>
      <c r="CX927"/>
      <c r="CY927"/>
      <c r="CZ927"/>
      <c r="DA927"/>
      <c r="DB927"/>
      <c r="DC927"/>
      <c r="DD927"/>
      <c r="DE927"/>
      <c r="DF927"/>
      <c r="DG927"/>
      <c r="DH927"/>
      <c r="DI927"/>
      <c r="DJ927"/>
      <c r="DK927"/>
      <c r="DL927"/>
      <c r="DM927"/>
      <c r="DN927"/>
      <c r="DO927"/>
      <c r="DP927"/>
      <c r="DQ927"/>
      <c r="DR927"/>
      <c r="DS927"/>
      <c r="DT927"/>
      <c r="DU927"/>
      <c r="DV927"/>
      <c r="DW927"/>
      <c r="DX927"/>
      <c r="DY927"/>
      <c r="DZ927"/>
      <c r="EA927"/>
      <c r="EB927"/>
      <c r="EC927"/>
      <c r="ED927"/>
      <c r="EE927"/>
      <c r="EF927"/>
      <c r="EG927"/>
      <c r="EH927"/>
      <c r="EI927"/>
      <c r="EJ927"/>
      <c r="EK927"/>
      <c r="EL927"/>
      <c r="EM927"/>
      <c r="EN927"/>
      <c r="EO927"/>
      <c r="EP927"/>
      <c r="EQ927"/>
      <c r="ER927"/>
      <c r="ES927"/>
      <c r="ET927"/>
      <c r="EU927"/>
      <c r="EV927"/>
    </row>
    <row r="928" spans="1:152" s="11" customFormat="1" ht="38.25" customHeight="1">
      <c r="A928" s="154">
        <v>49</v>
      </c>
      <c r="B928" s="155">
        <f>GI!$H$50</f>
        <v>0</v>
      </c>
      <c r="C928" s="235"/>
      <c r="D928" s="235"/>
      <c r="E928" s="168"/>
      <c r="F928" s="338" t="str">
        <f>IF(E928&gt;100,"SKURRR~!!", IF(A928&gt;GI!$M$2," ", IF($D$876="-", " ", IF(ISBLANK(E928),"FALSE",""))))</f>
        <v xml:space="preserve"> </v>
      </c>
      <c r="G928" s="339"/>
      <c r="H928"/>
      <c r="I928" s="154">
        <v>49</v>
      </c>
      <c r="J928" s="155">
        <f>GI!$H$50</f>
        <v>0</v>
      </c>
      <c r="K928" s="235"/>
      <c r="L928" s="235"/>
      <c r="M928" s="168"/>
      <c r="N928" s="338" t="str">
        <f>IF(M928&gt;100,"SKURRR~!!", IF(I928&gt;GI!$M$2," ", IF($L$876="-", " ", IF(ISBLANK(M928),"FALSE",""))))</f>
        <v xml:space="preserve"> </v>
      </c>
      <c r="O928" s="339"/>
      <c r="P928"/>
      <c r="Q928"/>
      <c r="R928" s="131">
        <f t="shared" si="195"/>
        <v>0</v>
      </c>
      <c r="S928" s="125">
        <f t="shared" si="196"/>
        <v>0</v>
      </c>
      <c r="T928" s="126">
        <f t="shared" si="194"/>
        <v>0</v>
      </c>
      <c r="U928"/>
      <c r="V928"/>
      <c r="W928"/>
      <c r="X928" s="172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 s="174"/>
      <c r="AM928" s="174"/>
      <c r="AN928" s="174"/>
      <c r="AO928" s="174"/>
      <c r="AP928" s="174"/>
      <c r="AQ928" s="174"/>
      <c r="AR928" s="174"/>
      <c r="AS928" s="174"/>
      <c r="AT928" s="174"/>
      <c r="AU928" s="174"/>
      <c r="AV928" s="174"/>
      <c r="AW928" s="174"/>
      <c r="AX928" s="174"/>
      <c r="AY928" s="174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  <c r="DF928"/>
      <c r="DG928"/>
      <c r="DH928"/>
      <c r="DI928"/>
      <c r="DJ928"/>
      <c r="DK928"/>
      <c r="DL928"/>
      <c r="DM928"/>
      <c r="DN928"/>
      <c r="DO928"/>
      <c r="DP928"/>
      <c r="DQ928"/>
      <c r="DR928"/>
      <c r="DS928"/>
      <c r="DT928"/>
      <c r="DU928"/>
      <c r="DV928"/>
      <c r="DW928"/>
      <c r="DX928"/>
      <c r="DY928"/>
      <c r="DZ928"/>
      <c r="EA928"/>
      <c r="EB928"/>
      <c r="EC928"/>
      <c r="ED928"/>
      <c r="EE928"/>
      <c r="EF928"/>
      <c r="EG928"/>
      <c r="EH928"/>
      <c r="EI928"/>
      <c r="EJ928"/>
      <c r="EK928"/>
      <c r="EL928"/>
      <c r="EM928"/>
      <c r="EN928"/>
      <c r="EO928"/>
      <c r="EP928"/>
      <c r="EQ928"/>
      <c r="ER928"/>
      <c r="ES928"/>
      <c r="ET928"/>
      <c r="EU928"/>
      <c r="EV928"/>
    </row>
    <row r="929" spans="1:152" s="11" customFormat="1" ht="38.25" customHeight="1">
      <c r="A929" s="156">
        <v>50</v>
      </c>
      <c r="B929" s="157">
        <f>GI!$H$51</f>
        <v>0</v>
      </c>
      <c r="C929" s="235"/>
      <c r="D929" s="235"/>
      <c r="E929" s="168"/>
      <c r="F929" s="338" t="str">
        <f>IF(E929&gt;100,"SKURRR~!!", IF(A929&gt;GI!$M$2," ", IF($D$876="-", " ", IF(ISBLANK(E929),"FALSE",""))))</f>
        <v xml:space="preserve"> </v>
      </c>
      <c r="G929" s="339"/>
      <c r="H929"/>
      <c r="I929" s="156">
        <v>50</v>
      </c>
      <c r="J929" s="157">
        <f>GI!$H$51</f>
        <v>0</v>
      </c>
      <c r="K929" s="235"/>
      <c r="L929" s="235"/>
      <c r="M929" s="168"/>
      <c r="N929" s="338" t="str">
        <f>IF(M929&gt;100,"SKURRR~!!", IF(I929&gt;GI!$M$2," ", IF($L$876="-", " ", IF(ISBLANK(M929),"FALSE",""))))</f>
        <v xml:space="preserve"> </v>
      </c>
      <c r="O929" s="339"/>
      <c r="P929"/>
      <c r="Q929"/>
      <c r="R929" s="131">
        <f t="shared" si="195"/>
        <v>0</v>
      </c>
      <c r="S929" s="125">
        <f t="shared" si="196"/>
        <v>0</v>
      </c>
      <c r="T929" s="126">
        <f t="shared" si="194"/>
        <v>0</v>
      </c>
      <c r="U929"/>
      <c r="V929"/>
      <c r="W929"/>
      <c r="X929" s="172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 s="174"/>
      <c r="AM929" s="174"/>
      <c r="AN929" s="174"/>
      <c r="AO929" s="174"/>
      <c r="AP929" s="174"/>
      <c r="AQ929" s="174"/>
      <c r="AR929" s="174"/>
      <c r="AS929" s="174"/>
      <c r="AT929" s="174"/>
      <c r="AU929" s="174"/>
      <c r="AV929" s="174"/>
      <c r="AW929" s="174"/>
      <c r="AX929" s="174"/>
      <c r="AY929" s="174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  <c r="CO929"/>
      <c r="CP929"/>
      <c r="CQ929"/>
      <c r="CR929"/>
      <c r="CS929"/>
      <c r="CT929"/>
      <c r="CU929"/>
      <c r="CV929"/>
      <c r="CW929"/>
      <c r="CX929"/>
      <c r="CY929"/>
      <c r="CZ929"/>
      <c r="DA929"/>
      <c r="DB929"/>
      <c r="DC929"/>
      <c r="DD929"/>
      <c r="DE929"/>
      <c r="DF929"/>
      <c r="DG929"/>
      <c r="DH929"/>
      <c r="DI929"/>
      <c r="DJ929"/>
      <c r="DK929"/>
      <c r="DL929"/>
      <c r="DM929"/>
      <c r="DN929"/>
      <c r="DO929"/>
      <c r="DP929"/>
      <c r="DQ929"/>
      <c r="DR929"/>
      <c r="DS929"/>
      <c r="DT929"/>
      <c r="DU929"/>
      <c r="DV929"/>
      <c r="DW929"/>
      <c r="DX929"/>
      <c r="DY929"/>
      <c r="DZ929"/>
      <c r="EA929"/>
      <c r="EB929"/>
      <c r="EC929"/>
      <c r="ED929"/>
      <c r="EE929"/>
      <c r="EF929"/>
      <c r="EG929"/>
      <c r="EH929"/>
      <c r="EI929"/>
      <c r="EJ929"/>
      <c r="EK929"/>
      <c r="EL929"/>
      <c r="EM929"/>
      <c r="EN929"/>
      <c r="EO929"/>
      <c r="EP929"/>
      <c r="EQ929"/>
      <c r="ER929"/>
      <c r="ES929"/>
      <c r="ET929"/>
      <c r="EU929"/>
      <c r="EV929"/>
    </row>
    <row r="930" spans="1:152" s="11" customFormat="1" ht="38.25" customHeight="1">
      <c r="A930" s="156">
        <v>51</v>
      </c>
      <c r="B930" s="157">
        <f>GI!$H$52</f>
        <v>0</v>
      </c>
      <c r="C930" s="235"/>
      <c r="D930" s="235"/>
      <c r="E930" s="168"/>
      <c r="F930" s="338" t="str">
        <f>IF(E930&gt;100,"SKURRR~!!", IF(A930&gt;GI!$M$2," ", IF($D$876="-", " ", IF(ISBLANK(E930),"FALSE",""))))</f>
        <v xml:space="preserve"> </v>
      </c>
      <c r="G930" s="339"/>
      <c r="H930"/>
      <c r="I930" s="156">
        <v>51</v>
      </c>
      <c r="J930" s="157">
        <f>GI!$H$52</f>
        <v>0</v>
      </c>
      <c r="K930" s="235"/>
      <c r="L930" s="235"/>
      <c r="M930" s="168"/>
      <c r="N930" s="338" t="str">
        <f>IF(M930&gt;100,"SKURRR~!!", IF(I930&gt;GI!$M$2," ", IF($L$876="-", " ", IF(ISBLANK(M930),"FALSE",""))))</f>
        <v xml:space="preserve"> </v>
      </c>
      <c r="O930" s="339"/>
      <c r="P930"/>
      <c r="Q930"/>
      <c r="R930" s="131">
        <f t="shared" si="195"/>
        <v>0</v>
      </c>
      <c r="S930" s="125">
        <f t="shared" si="196"/>
        <v>0</v>
      </c>
      <c r="T930" s="126">
        <f t="shared" ref="T930:T934" si="197">AVERAGE(R930:S930)</f>
        <v>0</v>
      </c>
      <c r="U930"/>
      <c r="V930"/>
      <c r="W930"/>
      <c r="X930" s="172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 s="174"/>
      <c r="AM930" s="174"/>
      <c r="AN930" s="174"/>
      <c r="AO930" s="174"/>
      <c r="AP930" s="174"/>
      <c r="AQ930" s="174"/>
      <c r="AR930" s="174"/>
      <c r="AS930" s="174"/>
      <c r="AT930" s="174"/>
      <c r="AU930" s="174"/>
      <c r="AV930" s="174"/>
      <c r="AW930" s="174"/>
      <c r="AX930" s="174"/>
      <c r="AY930" s="174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  <c r="DF930"/>
      <c r="DG930"/>
      <c r="DH930"/>
      <c r="DI930"/>
      <c r="DJ930"/>
      <c r="DK930"/>
      <c r="DL930"/>
      <c r="DM930"/>
      <c r="DN930"/>
      <c r="DO930"/>
      <c r="DP930"/>
      <c r="DQ930"/>
      <c r="DR930"/>
      <c r="DS930"/>
      <c r="DT930"/>
      <c r="DU930"/>
      <c r="DV930"/>
      <c r="DW930"/>
      <c r="DX930"/>
      <c r="DY930"/>
      <c r="DZ930"/>
      <c r="EA930"/>
      <c r="EB930"/>
      <c r="EC930"/>
      <c r="ED930"/>
      <c r="EE930"/>
      <c r="EF930"/>
      <c r="EG930"/>
      <c r="EH930"/>
      <c r="EI930"/>
      <c r="EJ930"/>
      <c r="EK930"/>
      <c r="EL930"/>
      <c r="EM930"/>
      <c r="EN930"/>
      <c r="EO930"/>
      <c r="EP930"/>
      <c r="EQ930"/>
      <c r="ER930"/>
      <c r="ES930"/>
      <c r="ET930"/>
      <c r="EU930"/>
      <c r="EV930"/>
    </row>
    <row r="931" spans="1:152" s="11" customFormat="1" ht="38.25" customHeight="1">
      <c r="A931" s="156">
        <v>52</v>
      </c>
      <c r="B931" s="157">
        <f>GI!$H$53</f>
        <v>0</v>
      </c>
      <c r="C931" s="235"/>
      <c r="D931" s="235"/>
      <c r="E931" s="168"/>
      <c r="F931" s="338" t="str">
        <f>IF(E931&gt;100,"SKURRR~!!", IF(A931&gt;GI!$M$2," ", IF($D$876="-", " ", IF(ISBLANK(E931),"FALSE",""))))</f>
        <v xml:space="preserve"> </v>
      </c>
      <c r="G931" s="339"/>
      <c r="H931"/>
      <c r="I931" s="156">
        <v>52</v>
      </c>
      <c r="J931" s="157">
        <f>GI!$H$53</f>
        <v>0</v>
      </c>
      <c r="K931" s="235"/>
      <c r="L931" s="235"/>
      <c r="M931" s="168"/>
      <c r="N931" s="338" t="str">
        <f>IF(M931&gt;100,"SKURRR~!!", IF(I931&gt;GI!$M$2," ", IF($L$876="-", " ", IF(ISBLANK(M931),"FALSE",""))))</f>
        <v xml:space="preserve"> </v>
      </c>
      <c r="O931" s="339"/>
      <c r="P931"/>
      <c r="Q931"/>
      <c r="R931" s="131">
        <f t="shared" si="195"/>
        <v>0</v>
      </c>
      <c r="S931" s="125">
        <f t="shared" si="196"/>
        <v>0</v>
      </c>
      <c r="T931" s="126">
        <f t="shared" si="197"/>
        <v>0</v>
      </c>
      <c r="U931"/>
      <c r="V931"/>
      <c r="W931"/>
      <c r="X931" s="172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 s="174"/>
      <c r="AM931" s="174"/>
      <c r="AN931" s="174"/>
      <c r="AO931" s="174"/>
      <c r="AP931" s="174"/>
      <c r="AQ931" s="174"/>
      <c r="AR931" s="174"/>
      <c r="AS931" s="174"/>
      <c r="AT931" s="174"/>
      <c r="AU931" s="174"/>
      <c r="AV931" s="174"/>
      <c r="AW931" s="174"/>
      <c r="AX931" s="174"/>
      <c r="AY931" s="174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  <c r="DF931"/>
      <c r="DG931"/>
      <c r="DH931"/>
      <c r="DI931"/>
      <c r="DJ931"/>
      <c r="DK931"/>
      <c r="DL931"/>
      <c r="DM931"/>
      <c r="DN931"/>
      <c r="DO931"/>
      <c r="DP931"/>
      <c r="DQ931"/>
      <c r="DR931"/>
      <c r="DS931"/>
      <c r="DT931"/>
      <c r="DU931"/>
      <c r="DV931"/>
      <c r="DW931"/>
      <c r="DX931"/>
      <c r="DY931"/>
      <c r="DZ931"/>
      <c r="EA931"/>
      <c r="EB931"/>
      <c r="EC931"/>
      <c r="ED931"/>
      <c r="EE931"/>
      <c r="EF931"/>
      <c r="EG931"/>
      <c r="EH931"/>
      <c r="EI931"/>
      <c r="EJ931"/>
      <c r="EK931"/>
      <c r="EL931"/>
      <c r="EM931"/>
      <c r="EN931"/>
      <c r="EO931"/>
      <c r="EP931"/>
      <c r="EQ931"/>
      <c r="ER931"/>
      <c r="ES931"/>
      <c r="ET931"/>
      <c r="EU931"/>
      <c r="EV931"/>
    </row>
    <row r="932" spans="1:152" s="11" customFormat="1" ht="38.25" customHeight="1">
      <c r="A932" s="156">
        <v>53</v>
      </c>
      <c r="B932" s="157">
        <f>GI!$H$54</f>
        <v>0</v>
      </c>
      <c r="C932" s="235"/>
      <c r="D932" s="235"/>
      <c r="E932" s="168"/>
      <c r="F932" s="338" t="str">
        <f>IF(E932&gt;100,"SKURRR~!!", IF(A932&gt;GI!$M$2," ", IF($D$876="-", " ", IF(ISBLANK(E932),"FALSE",""))))</f>
        <v xml:space="preserve"> </v>
      </c>
      <c r="G932" s="339"/>
      <c r="H932"/>
      <c r="I932" s="156">
        <v>53</v>
      </c>
      <c r="J932" s="157">
        <f>GI!$H$54</f>
        <v>0</v>
      </c>
      <c r="K932" s="235"/>
      <c r="L932" s="235"/>
      <c r="M932" s="168"/>
      <c r="N932" s="338" t="str">
        <f>IF(M932&gt;100,"SKURRR~!!", IF(I932&gt;GI!$M$2," ", IF($L$876="-", " ", IF(ISBLANK(M932),"FALSE",""))))</f>
        <v xml:space="preserve"> </v>
      </c>
      <c r="O932" s="339"/>
      <c r="P932"/>
      <c r="Q932"/>
      <c r="R932" s="131">
        <f t="shared" si="195"/>
        <v>0</v>
      </c>
      <c r="S932" s="125">
        <f t="shared" si="196"/>
        <v>0</v>
      </c>
      <c r="T932" s="126">
        <f t="shared" si="197"/>
        <v>0</v>
      </c>
      <c r="U932"/>
      <c r="V932"/>
      <c r="W932"/>
      <c r="X932" s="17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 s="174"/>
      <c r="AM932" s="174"/>
      <c r="AN932" s="174"/>
      <c r="AO932" s="174"/>
      <c r="AP932" s="174"/>
      <c r="AQ932" s="174"/>
      <c r="AR932" s="174"/>
      <c r="AS932" s="174"/>
      <c r="AT932" s="174"/>
      <c r="AU932" s="174"/>
      <c r="AV932" s="174"/>
      <c r="AW932" s="174"/>
      <c r="AX932" s="174"/>
      <c r="AY932" s="174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  <c r="CO932"/>
      <c r="CP932"/>
      <c r="CQ932"/>
      <c r="CR932"/>
      <c r="CS932"/>
      <c r="CT932"/>
      <c r="CU932"/>
      <c r="CV932"/>
      <c r="CW932"/>
      <c r="CX932"/>
      <c r="CY932"/>
      <c r="CZ932"/>
      <c r="DA932"/>
      <c r="DB932"/>
      <c r="DC932"/>
      <c r="DD932"/>
      <c r="DE932"/>
      <c r="DF932"/>
      <c r="DG932"/>
      <c r="DH932"/>
      <c r="DI932"/>
      <c r="DJ932"/>
      <c r="DK932"/>
      <c r="DL932"/>
      <c r="DM932"/>
      <c r="DN932"/>
      <c r="DO932"/>
      <c r="DP932"/>
      <c r="DQ932"/>
      <c r="DR932"/>
      <c r="DS932"/>
      <c r="DT932"/>
      <c r="DU932"/>
      <c r="DV932"/>
      <c r="DW932"/>
      <c r="DX932"/>
      <c r="DY932"/>
      <c r="DZ932"/>
      <c r="EA932"/>
      <c r="EB932"/>
      <c r="EC932"/>
      <c r="ED932"/>
      <c r="EE932"/>
      <c r="EF932"/>
      <c r="EG932"/>
      <c r="EH932"/>
      <c r="EI932"/>
      <c r="EJ932"/>
      <c r="EK932"/>
      <c r="EL932"/>
      <c r="EM932"/>
      <c r="EN932"/>
      <c r="EO932"/>
      <c r="EP932"/>
      <c r="EQ932"/>
      <c r="ER932"/>
      <c r="ES932"/>
      <c r="ET932"/>
      <c r="EU932"/>
      <c r="EV932"/>
    </row>
    <row r="933" spans="1:152" s="11" customFormat="1" ht="38.25" customHeight="1">
      <c r="A933" s="156">
        <v>54</v>
      </c>
      <c r="B933" s="157">
        <f>GI!$H$55</f>
        <v>0</v>
      </c>
      <c r="C933" s="235"/>
      <c r="D933" s="235"/>
      <c r="E933" s="168"/>
      <c r="F933" s="338" t="str">
        <f>IF(E933&gt;100,"SKURRR~!!", IF(A933&gt;GI!$M$2," ", IF($D$876="-", " ", IF(ISBLANK(E933),"FALSE",""))))</f>
        <v xml:space="preserve"> </v>
      </c>
      <c r="G933" s="339"/>
      <c r="H933"/>
      <c r="I933" s="156">
        <v>54</v>
      </c>
      <c r="J933" s="157">
        <f>GI!$H$55</f>
        <v>0</v>
      </c>
      <c r="K933" s="235"/>
      <c r="L933" s="235"/>
      <c r="M933" s="168"/>
      <c r="N933" s="338" t="str">
        <f>IF(M933&gt;100,"SKURRR~!!", IF(I933&gt;GI!$M$2," ", IF($L$876="-", " ", IF(ISBLANK(M933),"FALSE",""))))</f>
        <v xml:space="preserve"> </v>
      </c>
      <c r="O933" s="339"/>
      <c r="P933"/>
      <c r="Q933"/>
      <c r="R933" s="131">
        <f t="shared" si="195"/>
        <v>0</v>
      </c>
      <c r="S933" s="125">
        <f t="shared" si="196"/>
        <v>0</v>
      </c>
      <c r="T933" s="126">
        <f t="shared" si="197"/>
        <v>0</v>
      </c>
      <c r="U933"/>
      <c r="V933"/>
      <c r="W933"/>
      <c r="X933" s="172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 s="174"/>
      <c r="AM933" s="174"/>
      <c r="AN933" s="174"/>
      <c r="AO933" s="174"/>
      <c r="AP933" s="174"/>
      <c r="AQ933" s="174"/>
      <c r="AR933" s="174"/>
      <c r="AS933" s="174"/>
      <c r="AT933" s="174"/>
      <c r="AU933" s="174"/>
      <c r="AV933" s="174"/>
      <c r="AW933" s="174"/>
      <c r="AX933" s="174"/>
      <c r="AY933" s="174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  <c r="CO933"/>
      <c r="CP933"/>
      <c r="CQ933"/>
      <c r="CR933"/>
      <c r="CS933"/>
      <c r="CT933"/>
      <c r="CU933"/>
      <c r="CV933"/>
      <c r="CW933"/>
      <c r="CX933"/>
      <c r="CY933"/>
      <c r="CZ933"/>
      <c r="DA933"/>
      <c r="DB933"/>
      <c r="DC933"/>
      <c r="DD933"/>
      <c r="DE933"/>
      <c r="DF933"/>
      <c r="DG933"/>
      <c r="DH933"/>
      <c r="DI933"/>
      <c r="DJ933"/>
      <c r="DK933"/>
      <c r="DL933"/>
      <c r="DM933"/>
      <c r="DN933"/>
      <c r="DO933"/>
      <c r="DP933"/>
      <c r="DQ933"/>
      <c r="DR933"/>
      <c r="DS933"/>
      <c r="DT933"/>
      <c r="DU933"/>
      <c r="DV933"/>
      <c r="DW933"/>
      <c r="DX933"/>
      <c r="DY933"/>
      <c r="DZ933"/>
      <c r="EA933"/>
      <c r="EB933"/>
      <c r="EC933"/>
      <c r="ED933"/>
      <c r="EE933"/>
      <c r="EF933"/>
      <c r="EG933"/>
      <c r="EH933"/>
      <c r="EI933"/>
      <c r="EJ933"/>
      <c r="EK933"/>
      <c r="EL933"/>
      <c r="EM933"/>
      <c r="EN933"/>
      <c r="EO933"/>
      <c r="EP933"/>
      <c r="EQ933"/>
      <c r="ER933"/>
      <c r="ES933"/>
      <c r="ET933"/>
      <c r="EU933"/>
      <c r="EV933"/>
    </row>
    <row r="934" spans="1:152" s="11" customFormat="1" ht="38.25" customHeight="1">
      <c r="A934" s="156">
        <v>55</v>
      </c>
      <c r="B934" s="157">
        <f>GI!$H$56</f>
        <v>0</v>
      </c>
      <c r="C934" s="235"/>
      <c r="D934" s="235"/>
      <c r="E934" s="168"/>
      <c r="F934" s="338" t="str">
        <f>IF(E934&gt;100,"SKURRR~!!", IF(A934&gt;GI!$M$2," ", IF($D$876="-", " ", IF(ISBLANK(E934),"FALSE",""))))</f>
        <v xml:space="preserve"> </v>
      </c>
      <c r="G934" s="339"/>
      <c r="H934"/>
      <c r="I934" s="156">
        <v>55</v>
      </c>
      <c r="J934" s="157">
        <f>GI!$H$56</f>
        <v>0</v>
      </c>
      <c r="K934" s="235"/>
      <c r="L934" s="235"/>
      <c r="M934" s="168"/>
      <c r="N934" s="338" t="str">
        <f>IF(M934&gt;100,"SKURRR~!!", IF(I934&gt;GI!$M$2," ", IF($L$876="-", " ", IF(ISBLANK(M934),"FALSE",""))))</f>
        <v xml:space="preserve"> </v>
      </c>
      <c r="O934" s="339"/>
      <c r="P934"/>
      <c r="Q934"/>
      <c r="R934" s="131">
        <f t="shared" si="195"/>
        <v>0</v>
      </c>
      <c r="S934" s="125">
        <f t="shared" si="196"/>
        <v>0</v>
      </c>
      <c r="T934" s="126">
        <f t="shared" si="197"/>
        <v>0</v>
      </c>
      <c r="U934"/>
      <c r="V934"/>
      <c r="W934"/>
      <c r="X934" s="172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 s="174"/>
      <c r="AM934" s="174"/>
      <c r="AN934" s="174"/>
      <c r="AO934" s="174"/>
      <c r="AP934" s="174"/>
      <c r="AQ934" s="174"/>
      <c r="AR934" s="174"/>
      <c r="AS934" s="174"/>
      <c r="AT934" s="174"/>
      <c r="AU934" s="174"/>
      <c r="AV934" s="174"/>
      <c r="AW934" s="174"/>
      <c r="AX934" s="174"/>
      <c r="AY934" s="17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  <c r="CO934"/>
      <c r="CP934"/>
      <c r="CQ934"/>
      <c r="CR934"/>
      <c r="CS934"/>
      <c r="CT934"/>
      <c r="CU934"/>
      <c r="CV934"/>
      <c r="CW934"/>
      <c r="CX934"/>
      <c r="CY934"/>
      <c r="CZ934"/>
      <c r="DA934"/>
      <c r="DB934"/>
      <c r="DC934"/>
      <c r="DD934"/>
      <c r="DE934"/>
      <c r="DF934"/>
      <c r="DG934"/>
      <c r="DH934"/>
      <c r="DI934"/>
      <c r="DJ934"/>
      <c r="DK934"/>
      <c r="DL934"/>
      <c r="DM934"/>
      <c r="DN934"/>
      <c r="DO934"/>
      <c r="DP934"/>
      <c r="DQ934"/>
      <c r="DR934"/>
      <c r="DS934"/>
      <c r="DT934"/>
      <c r="DU934"/>
      <c r="DV934"/>
      <c r="DW934"/>
      <c r="DX934"/>
      <c r="DY934"/>
      <c r="DZ934"/>
      <c r="EA934"/>
      <c r="EB934"/>
      <c r="EC934"/>
      <c r="ED934"/>
      <c r="EE934"/>
      <c r="EF934"/>
      <c r="EG934"/>
      <c r="EH934"/>
      <c r="EI934"/>
      <c r="EJ934"/>
      <c r="EK934"/>
      <c r="EL934"/>
      <c r="EM934"/>
      <c r="EN934"/>
      <c r="EO934"/>
      <c r="EP934"/>
      <c r="EQ934"/>
      <c r="ER934"/>
      <c r="ES934"/>
      <c r="ET934"/>
      <c r="EU934"/>
      <c r="EV934"/>
    </row>
    <row r="935" spans="1:152" s="11" customFormat="1" ht="45.75" customHeight="1">
      <c r="A935" s="343" t="s">
        <v>137</v>
      </c>
      <c r="B935" s="343"/>
      <c r="C935" s="343"/>
      <c r="D935" s="347">
        <f>GI!$C$20</f>
        <v>0</v>
      </c>
      <c r="E935" s="347"/>
      <c r="F935"/>
      <c r="G935"/>
      <c r="H935"/>
      <c r="I935" s="343" t="s">
        <v>137</v>
      </c>
      <c r="J935" s="343"/>
      <c r="K935" s="343"/>
      <c r="L935" s="347">
        <f>GI!$C$20</f>
        <v>0</v>
      </c>
      <c r="M935" s="347"/>
      <c r="N935"/>
      <c r="O935"/>
      <c r="P935"/>
      <c r="Q935"/>
      <c r="R935" s="130"/>
      <c r="S935"/>
      <c r="T935"/>
      <c r="U935"/>
      <c r="V935"/>
      <c r="W935"/>
      <c r="X935" s="172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 s="174"/>
      <c r="AM935" s="174"/>
      <c r="AN935" s="174"/>
      <c r="AO935" s="174"/>
      <c r="AP935" s="174"/>
      <c r="AQ935" s="174"/>
      <c r="AR935" s="174"/>
      <c r="AS935" s="174"/>
      <c r="AT935" s="174"/>
      <c r="AU935" s="174"/>
      <c r="AV935" s="174"/>
      <c r="AW935" s="174"/>
      <c r="AX935" s="174"/>
      <c r="AY935" s="174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  <c r="CO935"/>
      <c r="CP935"/>
      <c r="CQ935"/>
      <c r="CR935"/>
      <c r="CS935"/>
      <c r="CT935"/>
      <c r="CU935"/>
      <c r="CV935"/>
      <c r="CW935"/>
      <c r="CX935"/>
      <c r="CY935"/>
      <c r="CZ935"/>
      <c r="DA935"/>
      <c r="DB935"/>
      <c r="DC935"/>
      <c r="DD935"/>
      <c r="DE935"/>
      <c r="DF935"/>
      <c r="DG935"/>
      <c r="DH935"/>
      <c r="DI935"/>
      <c r="DJ935"/>
      <c r="DK935"/>
      <c r="DL935"/>
      <c r="DM935"/>
      <c r="DN935"/>
      <c r="DO935"/>
      <c r="DP935"/>
      <c r="DQ935"/>
      <c r="DR935"/>
      <c r="DS935"/>
      <c r="DT935"/>
      <c r="DU935"/>
      <c r="DV935"/>
      <c r="DW935"/>
      <c r="DX935"/>
      <c r="DY935"/>
      <c r="DZ935"/>
      <c r="EA935"/>
      <c r="EB935"/>
      <c r="EC935"/>
      <c r="ED935"/>
      <c r="EE935"/>
      <c r="EF935"/>
      <c r="EG935"/>
      <c r="EH935"/>
      <c r="EI935"/>
      <c r="EJ935"/>
      <c r="EK935"/>
      <c r="EL935"/>
      <c r="EM935"/>
      <c r="EN935"/>
      <c r="EO935"/>
      <c r="EP935"/>
      <c r="EQ935"/>
      <c r="ER935"/>
      <c r="ES935"/>
      <c r="ET935"/>
      <c r="EU935"/>
      <c r="EV935"/>
    </row>
    <row r="936" spans="1:152" s="11" customFormat="1" ht="38.25" customHeight="1">
      <c r="A936" s="343" t="str">
        <f>GI!$D$23 &amp;":"</f>
        <v>Academic Director's Name:</v>
      </c>
      <c r="B936" s="343"/>
      <c r="C936" s="343"/>
      <c r="D936" s="344" t="str">
        <f>GI!$D$25</f>
        <v>Mr. Brhane Yohanes</v>
      </c>
      <c r="E936" s="344"/>
      <c r="F936"/>
      <c r="G936"/>
      <c r="H936"/>
      <c r="I936" s="343" t="str">
        <f>GI!$D$23 &amp;":"</f>
        <v>Academic Director's Name:</v>
      </c>
      <c r="J936" s="343"/>
      <c r="K936" s="343"/>
      <c r="L936" s="344" t="str">
        <f>GI!$D$25</f>
        <v>Mr. Brhane Yohanes</v>
      </c>
      <c r="M936" s="344"/>
      <c r="N936"/>
      <c r="O936"/>
      <c r="P936"/>
      <c r="Q936"/>
      <c r="R936" s="130"/>
      <c r="S936"/>
      <c r="T936"/>
      <c r="U936"/>
      <c r="V936"/>
      <c r="W936"/>
      <c r="X936" s="172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 s="174"/>
      <c r="AM936" s="174"/>
      <c r="AN936" s="174"/>
      <c r="AO936" s="174"/>
      <c r="AP936" s="174"/>
      <c r="AQ936" s="174"/>
      <c r="AR936" s="174"/>
      <c r="AS936" s="174"/>
      <c r="AT936" s="174"/>
      <c r="AU936" s="174"/>
      <c r="AV936" s="174"/>
      <c r="AW936" s="174"/>
      <c r="AX936" s="174"/>
      <c r="AY936" s="174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  <c r="CO936"/>
      <c r="CP936"/>
      <c r="CQ936"/>
      <c r="CR936"/>
      <c r="CS936"/>
      <c r="CT936"/>
      <c r="CU936"/>
      <c r="CV936"/>
      <c r="CW936"/>
      <c r="CX936"/>
      <c r="CY936"/>
      <c r="CZ936"/>
      <c r="DA936"/>
      <c r="DB936"/>
      <c r="DC936"/>
      <c r="DD936"/>
      <c r="DE936"/>
      <c r="DF936"/>
      <c r="DG936"/>
      <c r="DH936"/>
      <c r="DI936"/>
      <c r="DJ936"/>
      <c r="DK936"/>
      <c r="DL936"/>
      <c r="DM936"/>
      <c r="DN936"/>
      <c r="DO936"/>
      <c r="DP936"/>
      <c r="DQ936"/>
      <c r="DR936"/>
      <c r="DS936"/>
      <c r="DT936"/>
      <c r="DU936"/>
      <c r="DV936"/>
      <c r="DW936"/>
      <c r="DX936"/>
      <c r="DY936"/>
      <c r="DZ936"/>
      <c r="EA936"/>
      <c r="EB936"/>
      <c r="EC936"/>
      <c r="ED936"/>
      <c r="EE936"/>
      <c r="EF936"/>
      <c r="EG936"/>
      <c r="EH936"/>
      <c r="EI936"/>
      <c r="EJ936"/>
      <c r="EK936"/>
      <c r="EL936"/>
      <c r="EM936"/>
      <c r="EN936"/>
      <c r="EO936"/>
      <c r="EP936"/>
      <c r="EQ936"/>
      <c r="ER936"/>
      <c r="ES936"/>
      <c r="ET936"/>
      <c r="EU936"/>
      <c r="EV936"/>
    </row>
    <row r="937" spans="1:152" s="11" customFormat="1" ht="38.25" customHeight="1">
      <c r="A937" s="130"/>
      <c r="B937" s="130"/>
      <c r="C937" s="130"/>
      <c r="D937" s="130"/>
      <c r="E937" s="130"/>
      <c r="F937"/>
      <c r="G937"/>
      <c r="H937"/>
      <c r="I937" s="130"/>
      <c r="J937" s="130"/>
      <c r="K937" s="130"/>
      <c r="L937" s="130"/>
      <c r="M937" s="130"/>
      <c r="N937"/>
      <c r="O937"/>
      <c r="P937"/>
      <c r="Q937"/>
      <c r="R937" s="130"/>
      <c r="S937"/>
      <c r="T937"/>
      <c r="U937"/>
      <c r="V937"/>
      <c r="W937"/>
      <c r="X937" s="172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 s="174"/>
      <c r="AM937" s="174"/>
      <c r="AN937" s="174"/>
      <c r="AO937" s="174"/>
      <c r="AP937" s="174"/>
      <c r="AQ937" s="174"/>
      <c r="AR937" s="174"/>
      <c r="AS937" s="174"/>
      <c r="AT937" s="174"/>
      <c r="AU937" s="174"/>
      <c r="AV937" s="174"/>
      <c r="AW937" s="174"/>
      <c r="AX937" s="174"/>
      <c r="AY937" s="174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  <c r="CO937"/>
      <c r="CP937"/>
      <c r="CQ937"/>
      <c r="CR937"/>
      <c r="CS937"/>
      <c r="CT937"/>
      <c r="CU937"/>
      <c r="CV937"/>
      <c r="CW937"/>
      <c r="CX937"/>
      <c r="CY937"/>
      <c r="CZ937"/>
      <c r="DA937"/>
      <c r="DB937"/>
      <c r="DC937"/>
      <c r="DD937"/>
      <c r="DE937"/>
      <c r="DF937"/>
      <c r="DG937"/>
      <c r="DH937"/>
      <c r="DI937"/>
      <c r="DJ937"/>
      <c r="DK937"/>
      <c r="DL937"/>
      <c r="DM937"/>
      <c r="DN937"/>
      <c r="DO937"/>
      <c r="DP937"/>
      <c r="DQ937"/>
      <c r="DR937"/>
      <c r="DS937"/>
      <c r="DT937"/>
      <c r="DU937"/>
      <c r="DV937"/>
      <c r="DW937"/>
      <c r="DX937"/>
      <c r="DY937"/>
      <c r="DZ937"/>
      <c r="EA937"/>
      <c r="EB937"/>
      <c r="EC937"/>
      <c r="ED937"/>
      <c r="EE937"/>
      <c r="EF937"/>
      <c r="EG937"/>
      <c r="EH937"/>
      <c r="EI937"/>
      <c r="EJ937"/>
      <c r="EK937"/>
      <c r="EL937"/>
      <c r="EM937"/>
      <c r="EN937"/>
      <c r="EO937"/>
      <c r="EP937"/>
      <c r="EQ937"/>
      <c r="ER937"/>
      <c r="ES937"/>
      <c r="ET937"/>
      <c r="EU937"/>
      <c r="EV937"/>
    </row>
    <row r="938" spans="1:152" s="11" customFormat="1" ht="38.25" customHeight="1">
      <c r="A938" s="348" t="str">
        <f>GI!$D$1</f>
        <v>SHEBA ACADEMY</v>
      </c>
      <c r="B938" s="349"/>
      <c r="C938" s="349"/>
      <c r="D938" s="349"/>
      <c r="E938" s="350"/>
      <c r="F938"/>
      <c r="G938"/>
      <c r="H938"/>
      <c r="I938" s="348" t="str">
        <f>GI!$D$1</f>
        <v>SHEBA ACADEMY</v>
      </c>
      <c r="J938" s="349"/>
      <c r="K938" s="349"/>
      <c r="L938" s="349"/>
      <c r="M938" s="350"/>
      <c r="N938"/>
      <c r="O938"/>
      <c r="P938"/>
      <c r="Q938"/>
      <c r="R938" s="130"/>
      <c r="S938"/>
      <c r="T938"/>
      <c r="U938"/>
      <c r="V938"/>
      <c r="W938"/>
      <c r="X938" s="172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 s="174"/>
      <c r="AM938" s="174"/>
      <c r="AN938" s="174"/>
      <c r="AO938" s="174"/>
      <c r="AP938" s="174"/>
      <c r="AQ938" s="174"/>
      <c r="AR938" s="174"/>
      <c r="AS938" s="174"/>
      <c r="AT938" s="174"/>
      <c r="AU938" s="174"/>
      <c r="AV938" s="174"/>
      <c r="AW938" s="174"/>
      <c r="AX938" s="174"/>
      <c r="AY938" s="174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  <c r="DF938"/>
      <c r="DG938"/>
      <c r="DH938"/>
      <c r="DI938"/>
      <c r="DJ938"/>
      <c r="DK938"/>
      <c r="DL938"/>
      <c r="DM938"/>
      <c r="DN938"/>
      <c r="DO938"/>
      <c r="DP938"/>
      <c r="DQ938"/>
      <c r="DR938"/>
      <c r="DS938"/>
      <c r="DT938"/>
      <c r="DU938"/>
      <c r="DV938"/>
      <c r="DW938"/>
      <c r="DX938"/>
      <c r="DY938"/>
      <c r="DZ938"/>
      <c r="EA938"/>
      <c r="EB938"/>
      <c r="EC938"/>
      <c r="ED938"/>
      <c r="EE938"/>
      <c r="EF938"/>
      <c r="EG938"/>
      <c r="EH938"/>
      <c r="EI938"/>
      <c r="EJ938"/>
      <c r="EK938"/>
      <c r="EL938"/>
      <c r="EM938"/>
      <c r="EN938"/>
      <c r="EO938"/>
      <c r="EP938"/>
      <c r="EQ938"/>
      <c r="ER938"/>
      <c r="ES938"/>
      <c r="ET938"/>
      <c r="EU938"/>
      <c r="EV938"/>
    </row>
    <row r="939" spans="1:152" s="11" customFormat="1" ht="38.25" customHeight="1">
      <c r="A939" s="351"/>
      <c r="B939" s="352"/>
      <c r="C939" s="352"/>
      <c r="D939" s="352"/>
      <c r="E939" s="353"/>
      <c r="F939"/>
      <c r="G939"/>
      <c r="H939"/>
      <c r="I939" s="351"/>
      <c r="J939" s="352"/>
      <c r="K939" s="352"/>
      <c r="L939" s="352"/>
      <c r="M939" s="353"/>
      <c r="N939"/>
      <c r="O939"/>
      <c r="P939"/>
      <c r="Q939"/>
      <c r="R939" s="130"/>
      <c r="S939"/>
      <c r="T939"/>
      <c r="U939"/>
      <c r="V939"/>
      <c r="W939"/>
      <c r="X939" s="172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 s="174"/>
      <c r="AM939" s="174"/>
      <c r="AN939" s="174"/>
      <c r="AO939" s="174"/>
      <c r="AP939" s="174"/>
      <c r="AQ939" s="174"/>
      <c r="AR939" s="174"/>
      <c r="AS939" s="174"/>
      <c r="AT939" s="174"/>
      <c r="AU939" s="174"/>
      <c r="AV939" s="174"/>
      <c r="AW939" s="174"/>
      <c r="AX939" s="174"/>
      <c r="AY939" s="174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  <c r="CO939"/>
      <c r="CP939"/>
      <c r="CQ939"/>
      <c r="CR939"/>
      <c r="CS939"/>
      <c r="CT939"/>
      <c r="CU939"/>
      <c r="CV939"/>
      <c r="CW939"/>
      <c r="CX939"/>
      <c r="CY939"/>
      <c r="CZ939"/>
      <c r="DA939"/>
      <c r="DB939"/>
      <c r="DC939"/>
      <c r="DD939"/>
      <c r="DE939"/>
      <c r="DF939"/>
      <c r="DG939"/>
      <c r="DH939"/>
      <c r="DI939"/>
      <c r="DJ939"/>
      <c r="DK939"/>
      <c r="DL939"/>
      <c r="DM939"/>
      <c r="DN939"/>
      <c r="DO939"/>
      <c r="DP939"/>
      <c r="DQ939"/>
      <c r="DR939"/>
      <c r="DS939"/>
      <c r="DT939"/>
      <c r="DU939"/>
      <c r="DV939"/>
      <c r="DW939"/>
      <c r="DX939"/>
      <c r="DY939"/>
      <c r="DZ939"/>
      <c r="EA939"/>
      <c r="EB939"/>
      <c r="EC939"/>
      <c r="ED939"/>
      <c r="EE939"/>
      <c r="EF939"/>
      <c r="EG939"/>
      <c r="EH939"/>
      <c r="EI939"/>
      <c r="EJ939"/>
      <c r="EK939"/>
      <c r="EL939"/>
      <c r="EM939"/>
      <c r="EN939"/>
      <c r="EO939"/>
      <c r="EP939"/>
      <c r="EQ939"/>
      <c r="ER939"/>
      <c r="ES939"/>
      <c r="ET939"/>
      <c r="EU939"/>
      <c r="EV939"/>
    </row>
    <row r="940" spans="1:152" s="11" customFormat="1" ht="38.25" customHeight="1">
      <c r="A940" s="354" t="str">
        <f>$A$3</f>
        <v>3rd Cycle &amp; General Secondary School</v>
      </c>
      <c r="B940" s="355"/>
      <c r="C940" s="355"/>
      <c r="D940" s="355"/>
      <c r="E940" s="356"/>
      <c r="F940"/>
      <c r="G940"/>
      <c r="H940"/>
      <c r="I940" s="354" t="str">
        <f>$A$3</f>
        <v>3rd Cycle &amp; General Secondary School</v>
      </c>
      <c r="J940" s="355"/>
      <c r="K940" s="355"/>
      <c r="L940" s="355"/>
      <c r="M940" s="356"/>
      <c r="N940"/>
      <c r="O940"/>
      <c r="P940"/>
      <c r="Q940"/>
      <c r="R940" s="130"/>
      <c r="S940"/>
      <c r="T940"/>
      <c r="U940"/>
      <c r="V940"/>
      <c r="W940"/>
      <c r="X940" s="172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 s="174"/>
      <c r="AM940" s="174"/>
      <c r="AN940" s="174"/>
      <c r="AO940" s="174"/>
      <c r="AP940" s="174"/>
      <c r="AQ940" s="174"/>
      <c r="AR940" s="174"/>
      <c r="AS940" s="174"/>
      <c r="AT940" s="174"/>
      <c r="AU940" s="174"/>
      <c r="AV940" s="174"/>
      <c r="AW940" s="174"/>
      <c r="AX940" s="174"/>
      <c r="AY940" s="174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  <c r="CO940"/>
      <c r="CP940"/>
      <c r="CQ940"/>
      <c r="CR940"/>
      <c r="CS940"/>
      <c r="CT940"/>
      <c r="CU940"/>
      <c r="CV940"/>
      <c r="CW940"/>
      <c r="CX940"/>
      <c r="CY940"/>
      <c r="CZ940"/>
      <c r="DA940"/>
      <c r="DB940"/>
      <c r="DC940"/>
      <c r="DD940"/>
      <c r="DE940"/>
      <c r="DF940"/>
      <c r="DG940"/>
      <c r="DH940"/>
      <c r="DI940"/>
      <c r="DJ940"/>
      <c r="DK940"/>
      <c r="DL940"/>
      <c r="DM940"/>
      <c r="DN940"/>
      <c r="DO940"/>
      <c r="DP940"/>
      <c r="DQ940"/>
      <c r="DR940"/>
      <c r="DS940"/>
      <c r="DT940"/>
      <c r="DU940"/>
      <c r="DV940"/>
      <c r="DW940"/>
      <c r="DX940"/>
      <c r="DY940"/>
      <c r="DZ940"/>
      <c r="EA940"/>
      <c r="EB940"/>
      <c r="EC940"/>
      <c r="ED940"/>
      <c r="EE940"/>
      <c r="EF940"/>
      <c r="EG940"/>
      <c r="EH940"/>
      <c r="EI940"/>
      <c r="EJ940"/>
      <c r="EK940"/>
      <c r="EL940"/>
      <c r="EM940"/>
      <c r="EN940"/>
      <c r="EO940"/>
      <c r="EP940"/>
      <c r="EQ940"/>
      <c r="ER940"/>
      <c r="ES940"/>
      <c r="ET940"/>
      <c r="EU940"/>
      <c r="EV940"/>
    </row>
    <row r="941" spans="1:152" s="12" customFormat="1" ht="38.25" customHeight="1">
      <c r="A941" s="357" t="str">
        <f>$A$4</f>
        <v>Mark Transfer Sheet</v>
      </c>
      <c r="B941" s="358"/>
      <c r="C941" s="358"/>
      <c r="D941" s="358"/>
      <c r="E941" s="359"/>
      <c r="F941"/>
      <c r="G941"/>
      <c r="H941"/>
      <c r="I941" s="357" t="str">
        <f>$A$4</f>
        <v>Mark Transfer Sheet</v>
      </c>
      <c r="J941" s="358"/>
      <c r="K941" s="358"/>
      <c r="L941" s="358"/>
      <c r="M941" s="359"/>
      <c r="N941"/>
      <c r="O941"/>
      <c r="P941"/>
      <c r="Q941"/>
      <c r="R941" s="130"/>
      <c r="S941"/>
      <c r="T941"/>
      <c r="U941"/>
      <c r="V941"/>
      <c r="W941"/>
      <c r="X941" s="172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 s="174"/>
      <c r="AM941" s="174"/>
      <c r="AN941" s="174"/>
      <c r="AO941" s="174"/>
      <c r="AP941" s="174"/>
      <c r="AQ941" s="174"/>
      <c r="AR941" s="174"/>
      <c r="AS941" s="174"/>
      <c r="AT941" s="174"/>
      <c r="AU941" s="174"/>
      <c r="AV941" s="174"/>
      <c r="AW941" s="174"/>
      <c r="AX941" s="174"/>
      <c r="AY941" s="174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  <c r="DF941"/>
      <c r="DG941"/>
      <c r="DH941"/>
      <c r="DI941"/>
      <c r="DJ941"/>
      <c r="DK941"/>
      <c r="DL941"/>
      <c r="DM941"/>
      <c r="DN941"/>
      <c r="DO941"/>
      <c r="DP941"/>
      <c r="DQ941"/>
      <c r="DR941"/>
      <c r="DS941"/>
      <c r="DT941"/>
      <c r="DU941"/>
      <c r="DV941"/>
      <c r="DW941"/>
      <c r="DX941"/>
      <c r="DY941"/>
      <c r="DZ941"/>
      <c r="EA941"/>
      <c r="EB941"/>
      <c r="EC941"/>
      <c r="ED941"/>
      <c r="EE941"/>
      <c r="EF941"/>
      <c r="EG941"/>
      <c r="EH941"/>
      <c r="EI941"/>
      <c r="EJ941"/>
      <c r="EK941"/>
      <c r="EL941"/>
      <c r="EM941"/>
      <c r="EN941"/>
      <c r="EO941"/>
      <c r="EP941"/>
      <c r="EQ941"/>
      <c r="ER941"/>
      <c r="ES941"/>
      <c r="ET941"/>
      <c r="EU941"/>
      <c r="EV941"/>
    </row>
    <row r="942" spans="1:152" s="12" customFormat="1" ht="38.25" customHeight="1">
      <c r="A942" s="360">
        <v>15</v>
      </c>
      <c r="B942" s="147"/>
      <c r="C942" s="148" t="s">
        <v>71</v>
      </c>
      <c r="D942" s="362" t="str">
        <f>GI!$A$3&amp;" "&amp;GI!$C$3</f>
        <v>11 D</v>
      </c>
      <c r="E942" s="363"/>
      <c r="F942" s="342" t="s">
        <v>115</v>
      </c>
      <c r="G942" s="337"/>
      <c r="H942" s="337" t="s">
        <v>116</v>
      </c>
      <c r="I942" s="360">
        <v>15</v>
      </c>
      <c r="J942" s="147"/>
      <c r="K942" s="148" t="s">
        <v>71</v>
      </c>
      <c r="L942" s="362" t="str">
        <f>GI!$A$3&amp;" "&amp;GI!$C$3</f>
        <v>11 D</v>
      </c>
      <c r="M942" s="363"/>
      <c r="N942" s="342" t="s">
        <v>115</v>
      </c>
      <c r="O942" s="337"/>
      <c r="P942" s="337" t="s">
        <v>116</v>
      </c>
      <c r="Q942" s="337" t="s">
        <v>116</v>
      </c>
      <c r="R942" s="130"/>
      <c r="S942"/>
      <c r="T942"/>
      <c r="U942"/>
      <c r="V942"/>
      <c r="W942"/>
      <c r="X942" s="17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 s="174"/>
      <c r="AM942" s="174"/>
      <c r="AN942" s="174"/>
      <c r="AO942" s="174"/>
      <c r="AP942" s="174"/>
      <c r="AQ942" s="174"/>
      <c r="AR942" s="174"/>
      <c r="AS942" s="174"/>
      <c r="AT942" s="174"/>
      <c r="AU942" s="174"/>
      <c r="AV942" s="174"/>
      <c r="AW942" s="174"/>
      <c r="AX942" s="174"/>
      <c r="AY942" s="174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  <c r="DF942"/>
      <c r="DG942"/>
      <c r="DH942"/>
      <c r="DI942"/>
      <c r="DJ942"/>
      <c r="DK942"/>
      <c r="DL942"/>
      <c r="DM942"/>
      <c r="DN942"/>
      <c r="DO942"/>
      <c r="DP942"/>
      <c r="DQ942"/>
      <c r="DR942"/>
      <c r="DS942"/>
      <c r="DT942"/>
      <c r="DU942"/>
      <c r="DV942"/>
      <c r="DW942"/>
      <c r="DX942"/>
      <c r="DY942"/>
      <c r="DZ942"/>
      <c r="EA942"/>
      <c r="EB942"/>
      <c r="EC942"/>
      <c r="ED942"/>
      <c r="EE942"/>
      <c r="EF942"/>
      <c r="EG942"/>
      <c r="EH942"/>
      <c r="EI942"/>
      <c r="EJ942"/>
      <c r="EK942"/>
      <c r="EL942"/>
      <c r="EM942"/>
      <c r="EN942"/>
      <c r="EO942"/>
      <c r="EP942"/>
      <c r="EQ942"/>
      <c r="ER942"/>
      <c r="ES942"/>
      <c r="ET942"/>
      <c r="EU942"/>
      <c r="EV942"/>
    </row>
    <row r="943" spans="1:152" s="12" customFormat="1" ht="38.25" customHeight="1">
      <c r="A943" s="361"/>
      <c r="B943" s="147"/>
      <c r="C943" s="149" t="s">
        <v>113</v>
      </c>
      <c r="D943" s="364" t="str">
        <f>UPPER(GI!$B$21)</f>
        <v>-</v>
      </c>
      <c r="E943" s="365"/>
      <c r="F943" s="342"/>
      <c r="G943" s="337"/>
      <c r="H943" s="337"/>
      <c r="I943" s="361"/>
      <c r="J943" s="147"/>
      <c r="K943" s="149" t="s">
        <v>113</v>
      </c>
      <c r="L943" s="364" t="str">
        <f>UPPER(GI!$B$21)</f>
        <v>-</v>
      </c>
      <c r="M943" s="365"/>
      <c r="N943" s="342"/>
      <c r="O943" s="337"/>
      <c r="P943" s="337"/>
      <c r="Q943" s="337"/>
      <c r="R943" s="130"/>
      <c r="S943"/>
      <c r="T943"/>
      <c r="U943"/>
      <c r="V943"/>
      <c r="W943"/>
      <c r="X943" s="172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 s="174"/>
      <c r="AM943" s="174"/>
      <c r="AN943" s="174"/>
      <c r="AO943" s="174"/>
      <c r="AP943" s="174"/>
      <c r="AQ943" s="174"/>
      <c r="AR943" s="174"/>
      <c r="AS943" s="174"/>
      <c r="AT943" s="174"/>
      <c r="AU943" s="174"/>
      <c r="AV943" s="174"/>
      <c r="AW943" s="174"/>
      <c r="AX943" s="174"/>
      <c r="AY943" s="174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  <c r="CO943"/>
      <c r="CP943"/>
      <c r="CQ943"/>
      <c r="CR943"/>
      <c r="CS943"/>
      <c r="CT943"/>
      <c r="CU943"/>
      <c r="CV943"/>
      <c r="CW943"/>
      <c r="CX943"/>
      <c r="CY943"/>
      <c r="CZ943"/>
      <c r="DA943"/>
      <c r="DB943"/>
      <c r="DC943"/>
      <c r="DD943"/>
      <c r="DE943"/>
      <c r="DF943"/>
      <c r="DG943"/>
      <c r="DH943"/>
      <c r="DI943"/>
      <c r="DJ943"/>
      <c r="DK943"/>
      <c r="DL943"/>
      <c r="DM943"/>
      <c r="DN943"/>
      <c r="DO943"/>
      <c r="DP943"/>
      <c r="DQ943"/>
      <c r="DR943"/>
      <c r="DS943"/>
      <c r="DT943"/>
      <c r="DU943"/>
      <c r="DV943"/>
      <c r="DW943"/>
      <c r="DX943"/>
      <c r="DY943"/>
      <c r="DZ943"/>
      <c r="EA943"/>
      <c r="EB943"/>
      <c r="EC943"/>
      <c r="ED943"/>
      <c r="EE943"/>
      <c r="EF943"/>
      <c r="EG943"/>
      <c r="EH943"/>
      <c r="EI943"/>
      <c r="EJ943"/>
      <c r="EK943"/>
      <c r="EL943"/>
      <c r="EM943"/>
      <c r="EN943"/>
      <c r="EO943"/>
      <c r="EP943"/>
      <c r="EQ943"/>
      <c r="ER943"/>
      <c r="ES943"/>
      <c r="ET943"/>
      <c r="EU943"/>
      <c r="EV943"/>
    </row>
    <row r="944" spans="1:152" s="12" customFormat="1" ht="38.25" customHeight="1">
      <c r="A944" s="130"/>
      <c r="B944" s="150" t="str">
        <f>GI!$A$34&amp; ":"</f>
        <v>Academic Year:</v>
      </c>
      <c r="C944" s="151" t="str">
        <f>GI!$C$34</f>
        <v>2025/26 G.C</v>
      </c>
      <c r="D944" s="366" t="s">
        <v>178</v>
      </c>
      <c r="E944" s="367"/>
      <c r="F944" s="342"/>
      <c r="G944" s="337"/>
      <c r="H944" s="337"/>
      <c r="I944" s="130"/>
      <c r="J944" s="150" t="str">
        <f>GI!$A$34&amp; ":"</f>
        <v>Academic Year:</v>
      </c>
      <c r="K944" s="151" t="str">
        <f>GI!$C$34</f>
        <v>2025/26 G.C</v>
      </c>
      <c r="L944" s="366" t="s">
        <v>179</v>
      </c>
      <c r="M944" s="367"/>
      <c r="N944" s="342"/>
      <c r="O944" s="337"/>
      <c r="P944" s="337"/>
      <c r="Q944" s="337"/>
      <c r="R944" s="130"/>
      <c r="S944"/>
      <c r="T944"/>
      <c r="U944"/>
      <c r="V944"/>
      <c r="W944"/>
      <c r="X944" s="172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 s="174"/>
      <c r="AM944" s="174"/>
      <c r="AN944" s="174"/>
      <c r="AO944" s="174"/>
      <c r="AP944" s="174"/>
      <c r="AQ944" s="174"/>
      <c r="AR944" s="174"/>
      <c r="AS944" s="174"/>
      <c r="AT944" s="174"/>
      <c r="AU944" s="174"/>
      <c r="AV944" s="174"/>
      <c r="AW944" s="174"/>
      <c r="AX944" s="174"/>
      <c r="AY944" s="17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  <c r="DF944"/>
      <c r="DG944"/>
      <c r="DH944"/>
      <c r="DI944"/>
      <c r="DJ944"/>
      <c r="DK944"/>
      <c r="DL944"/>
      <c r="DM944"/>
      <c r="DN944"/>
      <c r="DO944"/>
      <c r="DP944"/>
      <c r="DQ944"/>
      <c r="DR944"/>
      <c r="DS944"/>
      <c r="DT944"/>
      <c r="DU944"/>
      <c r="DV944"/>
      <c r="DW944"/>
      <c r="DX944"/>
      <c r="DY944"/>
      <c r="DZ944"/>
      <c r="EA944"/>
      <c r="EB944"/>
      <c r="EC944"/>
      <c r="ED944"/>
      <c r="EE944"/>
      <c r="EF944"/>
      <c r="EG944"/>
      <c r="EH944"/>
      <c r="EI944"/>
      <c r="EJ944"/>
      <c r="EK944"/>
      <c r="EL944"/>
      <c r="EM944"/>
      <c r="EN944"/>
      <c r="EO944"/>
      <c r="EP944"/>
      <c r="EQ944"/>
      <c r="ER944"/>
      <c r="ES944"/>
      <c r="ET944"/>
      <c r="EU944"/>
      <c r="EV944"/>
    </row>
    <row r="945" spans="1:152" s="12" customFormat="1" ht="38.25" customHeight="1">
      <c r="A945" s="368" t="s">
        <v>69</v>
      </c>
      <c r="B945" s="368" t="str">
        <f>GI!$H$1</f>
        <v>Students' Names</v>
      </c>
      <c r="C945" s="370" t="s">
        <v>70</v>
      </c>
      <c r="D945" s="371"/>
      <c r="E945" s="372"/>
      <c r="F945"/>
      <c r="G945"/>
      <c r="H945"/>
      <c r="I945" s="368" t="s">
        <v>69</v>
      </c>
      <c r="J945" s="368" t="str">
        <f>GI!$H$1</f>
        <v>Students' Names</v>
      </c>
      <c r="K945" s="370" t="s">
        <v>70</v>
      </c>
      <c r="L945" s="371"/>
      <c r="M945" s="372"/>
      <c r="N945"/>
      <c r="O945"/>
      <c r="P945"/>
      <c r="Q945"/>
      <c r="R945" s="130"/>
      <c r="S945"/>
      <c r="T945"/>
      <c r="U945"/>
      <c r="V945"/>
      <c r="W945"/>
      <c r="X945" s="172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 s="174"/>
      <c r="AM945" s="174"/>
      <c r="AN945" s="174"/>
      <c r="AO945" s="174"/>
      <c r="AP945" s="174"/>
      <c r="AQ945" s="174"/>
      <c r="AR945" s="174"/>
      <c r="AS945" s="174"/>
      <c r="AT945" s="174"/>
      <c r="AU945" s="174"/>
      <c r="AV945" s="174"/>
      <c r="AW945" s="174"/>
      <c r="AX945" s="174"/>
      <c r="AY945" s="174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  <c r="DF945"/>
      <c r="DG945"/>
      <c r="DH945"/>
      <c r="DI945"/>
      <c r="DJ945"/>
      <c r="DK945"/>
      <c r="DL945"/>
      <c r="DM945"/>
      <c r="DN945"/>
      <c r="DO945"/>
      <c r="DP945"/>
      <c r="DQ945"/>
      <c r="DR945"/>
      <c r="DS945"/>
      <c r="DT945"/>
      <c r="DU945"/>
      <c r="DV945"/>
      <c r="DW945"/>
      <c r="DX945"/>
      <c r="DY945"/>
      <c r="DZ945"/>
      <c r="EA945"/>
      <c r="EB945"/>
      <c r="EC945"/>
      <c r="ED945"/>
      <c r="EE945"/>
      <c r="EF945"/>
      <c r="EG945"/>
      <c r="EH945"/>
      <c r="EI945"/>
      <c r="EJ945"/>
      <c r="EK945"/>
      <c r="EL945"/>
      <c r="EM945"/>
      <c r="EN945"/>
      <c r="EO945"/>
      <c r="EP945"/>
      <c r="EQ945"/>
      <c r="ER945"/>
      <c r="ES945"/>
      <c r="ET945"/>
      <c r="EU945"/>
      <c r="EV945"/>
    </row>
    <row r="946" spans="1:152" s="12" customFormat="1" ht="38.25" customHeight="1">
      <c r="A946" s="369"/>
      <c r="B946" s="369"/>
      <c r="C946" s="152">
        <v>0.4</v>
      </c>
      <c r="D946" s="152">
        <v>0.6</v>
      </c>
      <c r="E946" s="153">
        <f>SUM(C946:D946)</f>
        <v>1</v>
      </c>
      <c r="F946"/>
      <c r="G946"/>
      <c r="H946"/>
      <c r="I946" s="369"/>
      <c r="J946" s="369"/>
      <c r="K946" s="152">
        <v>0.4</v>
      </c>
      <c r="L946" s="152">
        <v>0.6</v>
      </c>
      <c r="M946" s="153">
        <f>SUM(K946:L946)</f>
        <v>1</v>
      </c>
      <c r="N946"/>
      <c r="O946"/>
      <c r="P946"/>
      <c r="Q946"/>
      <c r="R946" s="122" t="str">
        <f>$D$7</f>
        <v>1st SEMESTER</v>
      </c>
      <c r="S946" s="123" t="str">
        <f>$L$7</f>
        <v>2nd SEMESTER</v>
      </c>
      <c r="T946" s="124" t="s">
        <v>117</v>
      </c>
      <c r="U946"/>
      <c r="V946"/>
      <c r="W946"/>
      <c r="X946" s="172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 s="174"/>
      <c r="AM946" s="174"/>
      <c r="AN946" s="174"/>
      <c r="AO946" s="174"/>
      <c r="AP946" s="174"/>
      <c r="AQ946" s="174"/>
      <c r="AR946" s="174"/>
      <c r="AS946" s="174"/>
      <c r="AT946" s="174"/>
      <c r="AU946" s="174"/>
      <c r="AV946" s="174"/>
      <c r="AW946" s="174"/>
      <c r="AX946" s="174"/>
      <c r="AY946" s="174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  <c r="CO946"/>
      <c r="CP946"/>
      <c r="CQ946"/>
      <c r="CR946"/>
      <c r="CS946"/>
      <c r="CT946"/>
      <c r="CU946"/>
      <c r="CV946"/>
      <c r="CW946"/>
      <c r="CX946"/>
      <c r="CY946"/>
      <c r="CZ946"/>
      <c r="DA946"/>
      <c r="DB946"/>
      <c r="DC946"/>
      <c r="DD946"/>
      <c r="DE946"/>
      <c r="DF946"/>
      <c r="DG946"/>
      <c r="DH946"/>
      <c r="DI946"/>
      <c r="DJ946"/>
      <c r="DK946"/>
      <c r="DL946"/>
      <c r="DM946"/>
      <c r="DN946"/>
      <c r="DO946"/>
      <c r="DP946"/>
      <c r="DQ946"/>
      <c r="DR946"/>
      <c r="DS946"/>
      <c r="DT946"/>
      <c r="DU946"/>
      <c r="DV946"/>
      <c r="DW946"/>
      <c r="DX946"/>
      <c r="DY946"/>
      <c r="DZ946"/>
      <c r="EA946"/>
      <c r="EB946"/>
      <c r="EC946"/>
      <c r="ED946"/>
      <c r="EE946"/>
      <c r="EF946"/>
      <c r="EG946"/>
      <c r="EH946"/>
      <c r="EI946"/>
      <c r="EJ946"/>
      <c r="EK946"/>
      <c r="EL946"/>
      <c r="EM946"/>
      <c r="EN946"/>
      <c r="EO946"/>
      <c r="EP946"/>
      <c r="EQ946"/>
      <c r="ER946"/>
      <c r="ES946"/>
      <c r="ET946"/>
      <c r="EU946"/>
      <c r="EV946"/>
    </row>
    <row r="947" spans="1:152" s="12" customFormat="1" ht="38.25" customHeight="1">
      <c r="A947" s="154">
        <v>1</v>
      </c>
      <c r="B947" s="155" t="str">
        <f>GI!$H$2</f>
        <v xml:space="preserve">Amanuel Hagos Tesfay </v>
      </c>
      <c r="C947" s="235"/>
      <c r="D947" s="235"/>
      <c r="E947" s="168"/>
      <c r="F947" s="338" t="str">
        <f>IF(E947&gt;100,"SKURRR~!!", IF(A947&gt;GI!$M$2," ", IF($D$943="-", " ", IF(ISBLANK(E947),"FALSE",""))))</f>
        <v xml:space="preserve"> </v>
      </c>
      <c r="G947" s="339"/>
      <c r="H947"/>
      <c r="I947" s="154">
        <v>1</v>
      </c>
      <c r="J947" s="155" t="str">
        <f>GI!$H$2</f>
        <v xml:space="preserve">Amanuel Hagos Tesfay </v>
      </c>
      <c r="K947" s="235"/>
      <c r="L947" s="235"/>
      <c r="M947" s="168"/>
      <c r="N947" s="338" t="str">
        <f>IF(M947&gt;100,"SKURRR~!!", IF(I947&gt;GI!$M$2," ", IF($L$943="-", " ", IF(ISBLANK(M947),"FALSE",""))))</f>
        <v xml:space="preserve"> </v>
      </c>
      <c r="O947" s="339"/>
      <c r="P947"/>
      <c r="Q947"/>
      <c r="R947" s="131">
        <f t="shared" ref="R947:R978" si="198">E947</f>
        <v>0</v>
      </c>
      <c r="S947" s="125">
        <f t="shared" ref="S947:S978" si="199">M947</f>
        <v>0</v>
      </c>
      <c r="T947" s="126">
        <f>AVERAGE(R947:S947)</f>
        <v>0</v>
      </c>
      <c r="U947"/>
      <c r="V947"/>
      <c r="W947"/>
      <c r="X947" s="172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 s="174"/>
      <c r="AM947" s="174"/>
      <c r="AN947" s="174"/>
      <c r="AO947" s="174"/>
      <c r="AP947" s="174"/>
      <c r="AQ947" s="174"/>
      <c r="AR947" s="174"/>
      <c r="AS947" s="174"/>
      <c r="AT947" s="174"/>
      <c r="AU947" s="174"/>
      <c r="AV947" s="174"/>
      <c r="AW947" s="174"/>
      <c r="AX947" s="174"/>
      <c r="AY947" s="174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  <c r="CO947"/>
      <c r="CP947"/>
      <c r="CQ947"/>
      <c r="CR947"/>
      <c r="CS947"/>
      <c r="CT947"/>
      <c r="CU947"/>
      <c r="CV947"/>
      <c r="CW947"/>
      <c r="CX947"/>
      <c r="CY947"/>
      <c r="CZ947"/>
      <c r="DA947"/>
      <c r="DB947"/>
      <c r="DC947"/>
      <c r="DD947"/>
      <c r="DE947"/>
      <c r="DF947"/>
      <c r="DG947"/>
      <c r="DH947"/>
      <c r="DI947"/>
      <c r="DJ947"/>
      <c r="DK947"/>
      <c r="DL947"/>
      <c r="DM947"/>
      <c r="DN947"/>
      <c r="DO947"/>
      <c r="DP947"/>
      <c r="DQ947"/>
      <c r="DR947"/>
      <c r="DS947"/>
      <c r="DT947"/>
      <c r="DU947"/>
      <c r="DV947"/>
      <c r="DW947"/>
      <c r="DX947"/>
      <c r="DY947"/>
      <c r="DZ947"/>
      <c r="EA947"/>
      <c r="EB947"/>
      <c r="EC947"/>
      <c r="ED947"/>
      <c r="EE947"/>
      <c r="EF947"/>
      <c r="EG947"/>
      <c r="EH947"/>
      <c r="EI947"/>
      <c r="EJ947"/>
      <c r="EK947"/>
      <c r="EL947"/>
      <c r="EM947"/>
      <c r="EN947"/>
      <c r="EO947"/>
      <c r="EP947"/>
      <c r="EQ947"/>
      <c r="ER947"/>
      <c r="ES947"/>
      <c r="ET947"/>
      <c r="EU947"/>
      <c r="EV947"/>
    </row>
    <row r="948" spans="1:152" s="12" customFormat="1" ht="38.25" customHeight="1">
      <c r="A948" s="156">
        <v>2</v>
      </c>
      <c r="B948" s="157" t="str">
        <f>GI!$H$3</f>
        <v xml:space="preserve">Beamlak Sultan Weldegebriel </v>
      </c>
      <c r="C948" s="235"/>
      <c r="D948" s="235"/>
      <c r="E948" s="168"/>
      <c r="F948" s="338" t="str">
        <f>IF(E948&gt;100,"SKURRR~!!", IF(A948&gt;GI!$M$2," ", IF($D$943="-", " ", IF(ISBLANK(E948),"FALSE",""))))</f>
        <v xml:space="preserve"> </v>
      </c>
      <c r="G948" s="339"/>
      <c r="H948"/>
      <c r="I948" s="156">
        <v>2</v>
      </c>
      <c r="J948" s="157" t="str">
        <f>GI!$H$3</f>
        <v xml:space="preserve">Beamlak Sultan Weldegebriel </v>
      </c>
      <c r="K948" s="235"/>
      <c r="L948" s="235"/>
      <c r="M948" s="168"/>
      <c r="N948" s="338" t="str">
        <f>IF(M948&gt;100,"SKURRR~!!", IF(I948&gt;GI!$M$2," ", IF($L$943="-", " ", IF(ISBLANK(M948),"FALSE",""))))</f>
        <v xml:space="preserve"> </v>
      </c>
      <c r="O948" s="339"/>
      <c r="P948"/>
      <c r="Q948"/>
      <c r="R948" s="131">
        <f t="shared" si="198"/>
        <v>0</v>
      </c>
      <c r="S948" s="125">
        <f t="shared" si="199"/>
        <v>0</v>
      </c>
      <c r="T948" s="126">
        <f t="shared" ref="T948:T996" si="200">AVERAGE(R948:S948)</f>
        <v>0</v>
      </c>
      <c r="U948"/>
      <c r="V948"/>
      <c r="W948"/>
      <c r="X948" s="172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 s="174"/>
      <c r="AM948" s="174"/>
      <c r="AN948" s="174"/>
      <c r="AO948" s="174"/>
      <c r="AP948" s="174"/>
      <c r="AQ948" s="174"/>
      <c r="AR948" s="174"/>
      <c r="AS948" s="174"/>
      <c r="AT948" s="174"/>
      <c r="AU948" s="174"/>
      <c r="AV948" s="174"/>
      <c r="AW948" s="174"/>
      <c r="AX948" s="174"/>
      <c r="AY948" s="174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  <c r="CO948"/>
      <c r="CP948"/>
      <c r="CQ948"/>
      <c r="CR948"/>
      <c r="CS948"/>
      <c r="CT948"/>
      <c r="CU948"/>
      <c r="CV948"/>
      <c r="CW948"/>
      <c r="CX948"/>
      <c r="CY948"/>
      <c r="CZ948"/>
      <c r="DA948"/>
      <c r="DB948"/>
      <c r="DC948"/>
      <c r="DD948"/>
      <c r="DE948"/>
      <c r="DF948"/>
      <c r="DG948"/>
      <c r="DH948"/>
      <c r="DI948"/>
      <c r="DJ948"/>
      <c r="DK948"/>
      <c r="DL948"/>
      <c r="DM948"/>
      <c r="DN948"/>
      <c r="DO948"/>
      <c r="DP948"/>
      <c r="DQ948"/>
      <c r="DR948"/>
      <c r="DS948"/>
      <c r="DT948"/>
      <c r="DU948"/>
      <c r="DV948"/>
      <c r="DW948"/>
      <c r="DX948"/>
      <c r="DY948"/>
      <c r="DZ948"/>
      <c r="EA948"/>
      <c r="EB948"/>
      <c r="EC948"/>
      <c r="ED948"/>
      <c r="EE948"/>
      <c r="EF948"/>
      <c r="EG948"/>
      <c r="EH948"/>
      <c r="EI948"/>
      <c r="EJ948"/>
      <c r="EK948"/>
      <c r="EL948"/>
      <c r="EM948"/>
      <c r="EN948"/>
      <c r="EO948"/>
      <c r="EP948"/>
      <c r="EQ948"/>
      <c r="ER948"/>
      <c r="ES948"/>
      <c r="ET948"/>
      <c r="EU948"/>
      <c r="EV948"/>
    </row>
    <row r="949" spans="1:152" s="12" customFormat="1" ht="38.25" customHeight="1">
      <c r="A949" s="154">
        <v>3</v>
      </c>
      <c r="B949" s="155" t="str">
        <f>GI!$H$4</f>
        <v xml:space="preserve">Betelihim Kalayu Mamo </v>
      </c>
      <c r="C949" s="235"/>
      <c r="D949" s="235"/>
      <c r="E949" s="168"/>
      <c r="F949" s="338" t="str">
        <f>IF(E949&gt;100,"SKURRR~!!", IF(A949&gt;GI!$M$2," ", IF($D$943="-", " ", IF(ISBLANK(E949),"FALSE",""))))</f>
        <v xml:space="preserve"> </v>
      </c>
      <c r="G949" s="339"/>
      <c r="H949"/>
      <c r="I949" s="154">
        <v>3</v>
      </c>
      <c r="J949" s="155" t="str">
        <f>GI!$H$4</f>
        <v xml:space="preserve">Betelihim Kalayu Mamo </v>
      </c>
      <c r="K949" s="235"/>
      <c r="L949" s="235"/>
      <c r="M949" s="168"/>
      <c r="N949" s="338" t="str">
        <f>IF(M949&gt;100,"SKURRR~!!", IF(I949&gt;GI!$M$2," ", IF($L$943="-", " ", IF(ISBLANK(M949),"FALSE",""))))</f>
        <v xml:space="preserve"> </v>
      </c>
      <c r="O949" s="339"/>
      <c r="P949"/>
      <c r="Q949"/>
      <c r="R949" s="131">
        <f t="shared" si="198"/>
        <v>0</v>
      </c>
      <c r="S949" s="125">
        <f t="shared" si="199"/>
        <v>0</v>
      </c>
      <c r="T949" s="126">
        <f t="shared" si="200"/>
        <v>0</v>
      </c>
      <c r="U949"/>
      <c r="V949"/>
      <c r="W949"/>
      <c r="X949" s="172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 s="174"/>
      <c r="AM949" s="174"/>
      <c r="AN949" s="174"/>
      <c r="AO949" s="174"/>
      <c r="AP949" s="174"/>
      <c r="AQ949" s="174"/>
      <c r="AR949" s="174"/>
      <c r="AS949" s="174"/>
      <c r="AT949" s="174"/>
      <c r="AU949" s="174"/>
      <c r="AV949" s="174"/>
      <c r="AW949" s="174"/>
      <c r="AX949" s="174"/>
      <c r="AY949" s="174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  <c r="CO949"/>
      <c r="CP949"/>
      <c r="CQ949"/>
      <c r="CR949"/>
      <c r="CS949"/>
      <c r="CT949"/>
      <c r="CU949"/>
      <c r="CV949"/>
      <c r="CW949"/>
      <c r="CX949"/>
      <c r="CY949"/>
      <c r="CZ949"/>
      <c r="DA949"/>
      <c r="DB949"/>
      <c r="DC949"/>
      <c r="DD949"/>
      <c r="DE949"/>
      <c r="DF949"/>
      <c r="DG949"/>
      <c r="DH949"/>
      <c r="DI949"/>
      <c r="DJ949"/>
      <c r="DK949"/>
      <c r="DL949"/>
      <c r="DM949"/>
      <c r="DN949"/>
      <c r="DO949"/>
      <c r="DP949"/>
      <c r="DQ949"/>
      <c r="DR949"/>
      <c r="DS949"/>
      <c r="DT949"/>
      <c r="DU949"/>
      <c r="DV949"/>
      <c r="DW949"/>
      <c r="DX949"/>
      <c r="DY949"/>
      <c r="DZ949"/>
      <c r="EA949"/>
      <c r="EB949"/>
      <c r="EC949"/>
      <c r="ED949"/>
      <c r="EE949"/>
      <c r="EF949"/>
      <c r="EG949"/>
      <c r="EH949"/>
      <c r="EI949"/>
      <c r="EJ949"/>
      <c r="EK949"/>
      <c r="EL949"/>
      <c r="EM949"/>
      <c r="EN949"/>
      <c r="EO949"/>
      <c r="EP949"/>
      <c r="EQ949"/>
      <c r="ER949"/>
      <c r="ES949"/>
      <c r="ET949"/>
      <c r="EU949"/>
      <c r="EV949"/>
    </row>
    <row r="950" spans="1:152" s="12" customFormat="1" ht="38.25" customHeight="1">
      <c r="A950" s="156">
        <v>4</v>
      </c>
      <c r="B950" s="157" t="str">
        <f>GI!$H$5</f>
        <v xml:space="preserve">Bethelhem Teklay Weldegerima </v>
      </c>
      <c r="C950" s="235"/>
      <c r="D950" s="235"/>
      <c r="E950" s="168"/>
      <c r="F950" s="338" t="str">
        <f>IF(E950&gt;100,"SKURRR~!!", IF(A950&gt;GI!$M$2," ", IF($D$943="-", " ", IF(ISBLANK(E950),"FALSE",""))))</f>
        <v xml:space="preserve"> </v>
      </c>
      <c r="G950" s="339"/>
      <c r="H950"/>
      <c r="I950" s="156">
        <v>4</v>
      </c>
      <c r="J950" s="157" t="str">
        <f>GI!$H$5</f>
        <v xml:space="preserve">Bethelhem Teklay Weldegerima </v>
      </c>
      <c r="K950" s="235"/>
      <c r="L950" s="235"/>
      <c r="M950" s="168"/>
      <c r="N950" s="338" t="str">
        <f>IF(M950&gt;100,"SKURRR~!!", IF(I950&gt;GI!$M$2," ", IF($L$943="-", " ", IF(ISBLANK(M950),"FALSE",""))))</f>
        <v xml:space="preserve"> </v>
      </c>
      <c r="O950" s="339"/>
      <c r="P950"/>
      <c r="Q950"/>
      <c r="R950" s="131">
        <f t="shared" si="198"/>
        <v>0</v>
      </c>
      <c r="S950" s="125">
        <f t="shared" si="199"/>
        <v>0</v>
      </c>
      <c r="T950" s="126">
        <f t="shared" si="200"/>
        <v>0</v>
      </c>
      <c r="U950"/>
      <c r="V950"/>
      <c r="W950"/>
      <c r="X950" s="172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 s="174"/>
      <c r="AM950" s="174"/>
      <c r="AN950" s="174"/>
      <c r="AO950" s="174"/>
      <c r="AP950" s="174"/>
      <c r="AQ950" s="174"/>
      <c r="AR950" s="174"/>
      <c r="AS950" s="174"/>
      <c r="AT950" s="174"/>
      <c r="AU950" s="174"/>
      <c r="AV950" s="174"/>
      <c r="AW950" s="174"/>
      <c r="AX950" s="174"/>
      <c r="AY950" s="174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  <c r="DF950"/>
      <c r="DG950"/>
      <c r="DH950"/>
      <c r="DI950"/>
      <c r="DJ950"/>
      <c r="DK950"/>
      <c r="DL950"/>
      <c r="DM950"/>
      <c r="DN950"/>
      <c r="DO950"/>
      <c r="DP950"/>
      <c r="DQ950"/>
      <c r="DR950"/>
      <c r="DS950"/>
      <c r="DT950"/>
      <c r="DU950"/>
      <c r="DV950"/>
      <c r="DW950"/>
      <c r="DX950"/>
      <c r="DY950"/>
      <c r="DZ950"/>
      <c r="EA950"/>
      <c r="EB950"/>
      <c r="EC950"/>
      <c r="ED950"/>
      <c r="EE950"/>
      <c r="EF950"/>
      <c r="EG950"/>
      <c r="EH950"/>
      <c r="EI950"/>
      <c r="EJ950"/>
      <c r="EK950"/>
      <c r="EL950"/>
      <c r="EM950"/>
      <c r="EN950"/>
      <c r="EO950"/>
      <c r="EP950"/>
      <c r="EQ950"/>
      <c r="ER950"/>
      <c r="ES950"/>
      <c r="ET950"/>
      <c r="EU950"/>
      <c r="EV950"/>
    </row>
    <row r="951" spans="1:152" s="12" customFormat="1" ht="38.25" customHeight="1">
      <c r="A951" s="154">
        <v>5</v>
      </c>
      <c r="B951" s="155" t="str">
        <f>GI!$H$6</f>
        <v xml:space="preserve">Bilen Mesfin Taye </v>
      </c>
      <c r="C951" s="235"/>
      <c r="D951" s="235"/>
      <c r="E951" s="168"/>
      <c r="F951" s="338" t="str">
        <f>IF(E951&gt;100,"SKURRR~!!", IF(A951&gt;GI!$M$2," ", IF($D$943="-", " ", IF(ISBLANK(E951),"FALSE",""))))</f>
        <v xml:space="preserve"> </v>
      </c>
      <c r="G951" s="339"/>
      <c r="H951"/>
      <c r="I951" s="154">
        <v>5</v>
      </c>
      <c r="J951" s="155" t="str">
        <f>GI!$H$6</f>
        <v xml:space="preserve">Bilen Mesfin Taye </v>
      </c>
      <c r="K951" s="235"/>
      <c r="L951" s="235"/>
      <c r="M951" s="168"/>
      <c r="N951" s="338" t="str">
        <f>IF(M951&gt;100,"SKURRR~!!", IF(I951&gt;GI!$M$2," ", IF($L$943="-", " ", IF(ISBLANK(M951),"FALSE",""))))</f>
        <v xml:space="preserve"> </v>
      </c>
      <c r="O951" s="339"/>
      <c r="P951"/>
      <c r="Q951"/>
      <c r="R951" s="131">
        <f t="shared" si="198"/>
        <v>0</v>
      </c>
      <c r="S951" s="125">
        <f t="shared" si="199"/>
        <v>0</v>
      </c>
      <c r="T951" s="126">
        <f t="shared" si="200"/>
        <v>0</v>
      </c>
      <c r="U951"/>
      <c r="V951"/>
      <c r="W951"/>
      <c r="X951" s="172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 s="174"/>
      <c r="AM951" s="174"/>
      <c r="AN951" s="174"/>
      <c r="AO951" s="174"/>
      <c r="AP951" s="174"/>
      <c r="AQ951" s="174"/>
      <c r="AR951" s="174"/>
      <c r="AS951" s="174"/>
      <c r="AT951" s="174"/>
      <c r="AU951" s="174"/>
      <c r="AV951" s="174"/>
      <c r="AW951" s="174"/>
      <c r="AX951" s="174"/>
      <c r="AY951" s="174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  <c r="CO951"/>
      <c r="CP951"/>
      <c r="CQ951"/>
      <c r="CR951"/>
      <c r="CS951"/>
      <c r="CT951"/>
      <c r="CU951"/>
      <c r="CV951"/>
      <c r="CW951"/>
      <c r="CX951"/>
      <c r="CY951"/>
      <c r="CZ951"/>
      <c r="DA951"/>
      <c r="DB951"/>
      <c r="DC951"/>
      <c r="DD951"/>
      <c r="DE951"/>
      <c r="DF951"/>
      <c r="DG951"/>
      <c r="DH951"/>
      <c r="DI951"/>
      <c r="DJ951"/>
      <c r="DK951"/>
      <c r="DL951"/>
      <c r="DM951"/>
      <c r="DN951"/>
      <c r="DO951"/>
      <c r="DP951"/>
      <c r="DQ951"/>
      <c r="DR951"/>
      <c r="DS951"/>
      <c r="DT951"/>
      <c r="DU951"/>
      <c r="DV951"/>
      <c r="DW951"/>
      <c r="DX951"/>
      <c r="DY951"/>
      <c r="DZ951"/>
      <c r="EA951"/>
      <c r="EB951"/>
      <c r="EC951"/>
      <c r="ED951"/>
      <c r="EE951"/>
      <c r="EF951"/>
      <c r="EG951"/>
      <c r="EH951"/>
      <c r="EI951"/>
      <c r="EJ951"/>
      <c r="EK951"/>
      <c r="EL951"/>
      <c r="EM951"/>
      <c r="EN951"/>
      <c r="EO951"/>
      <c r="EP951"/>
      <c r="EQ951"/>
      <c r="ER951"/>
      <c r="ES951"/>
      <c r="ET951"/>
      <c r="EU951"/>
      <c r="EV951"/>
    </row>
    <row r="952" spans="1:152" s="12" customFormat="1" ht="38.25" customHeight="1">
      <c r="A952" s="156">
        <v>6</v>
      </c>
      <c r="B952" s="157" t="str">
        <f>GI!$H$7</f>
        <v xml:space="preserve">Biruk Mulat Kiros </v>
      </c>
      <c r="C952" s="235"/>
      <c r="D952" s="235"/>
      <c r="E952" s="168"/>
      <c r="F952" s="338" t="str">
        <f>IF(E952&gt;100,"SKURRR~!!", IF(A952&gt;GI!$M$2," ", IF($D$943="-", " ", IF(ISBLANK(E952),"FALSE",""))))</f>
        <v xml:space="preserve"> </v>
      </c>
      <c r="G952" s="339"/>
      <c r="H952"/>
      <c r="I952" s="156">
        <v>6</v>
      </c>
      <c r="J952" s="157" t="str">
        <f>GI!$H$7</f>
        <v xml:space="preserve">Biruk Mulat Kiros </v>
      </c>
      <c r="K952" s="235"/>
      <c r="L952" s="235"/>
      <c r="M952" s="168"/>
      <c r="N952" s="338" t="str">
        <f>IF(M952&gt;100,"SKURRR~!!", IF(I952&gt;GI!$M$2," ", IF($L$943="-", " ", IF(ISBLANK(M952),"FALSE",""))))</f>
        <v xml:space="preserve"> </v>
      </c>
      <c r="O952" s="339"/>
      <c r="P952"/>
      <c r="Q952"/>
      <c r="R952" s="131">
        <f t="shared" si="198"/>
        <v>0</v>
      </c>
      <c r="S952" s="125">
        <f t="shared" si="199"/>
        <v>0</v>
      </c>
      <c r="T952" s="126">
        <f t="shared" si="200"/>
        <v>0</v>
      </c>
      <c r="U952"/>
      <c r="V952"/>
      <c r="W952"/>
      <c r="X952" s="17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 s="174"/>
      <c r="AM952" s="174"/>
      <c r="AN952" s="174"/>
      <c r="AO952" s="174"/>
      <c r="AP952" s="174"/>
      <c r="AQ952" s="174"/>
      <c r="AR952" s="174"/>
      <c r="AS952" s="174"/>
      <c r="AT952" s="174"/>
      <c r="AU952" s="174"/>
      <c r="AV952" s="174"/>
      <c r="AW952" s="174"/>
      <c r="AX952" s="174"/>
      <c r="AY952" s="174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  <c r="CO952"/>
      <c r="CP952"/>
      <c r="CQ952"/>
      <c r="CR952"/>
      <c r="CS952"/>
      <c r="CT952"/>
      <c r="CU952"/>
      <c r="CV952"/>
      <c r="CW952"/>
      <c r="CX952"/>
      <c r="CY952"/>
      <c r="CZ952"/>
      <c r="DA952"/>
      <c r="DB952"/>
      <c r="DC952"/>
      <c r="DD952"/>
      <c r="DE952"/>
      <c r="DF952"/>
      <c r="DG952"/>
      <c r="DH952"/>
      <c r="DI952"/>
      <c r="DJ952"/>
      <c r="DK952"/>
      <c r="DL952"/>
      <c r="DM952"/>
      <c r="DN952"/>
      <c r="DO952"/>
      <c r="DP952"/>
      <c r="DQ952"/>
      <c r="DR952"/>
      <c r="DS952"/>
      <c r="DT952"/>
      <c r="DU952"/>
      <c r="DV952"/>
      <c r="DW952"/>
      <c r="DX952"/>
      <c r="DY952"/>
      <c r="DZ952"/>
      <c r="EA952"/>
      <c r="EB952"/>
      <c r="EC952"/>
      <c r="ED952"/>
      <c r="EE952"/>
      <c r="EF952"/>
      <c r="EG952"/>
      <c r="EH952"/>
      <c r="EI952"/>
      <c r="EJ952"/>
      <c r="EK952"/>
      <c r="EL952"/>
      <c r="EM952"/>
      <c r="EN952"/>
      <c r="EO952"/>
      <c r="EP952"/>
      <c r="EQ952"/>
      <c r="ER952"/>
      <c r="ES952"/>
      <c r="ET952"/>
      <c r="EU952"/>
      <c r="EV952"/>
    </row>
    <row r="953" spans="1:152" s="12" customFormat="1" ht="38.25" customHeight="1">
      <c r="A953" s="154">
        <v>7</v>
      </c>
      <c r="B953" s="155" t="str">
        <f>GI!$H$8</f>
        <v xml:space="preserve">Bruk Gebreabyezgi Gebreselassie </v>
      </c>
      <c r="C953" s="235"/>
      <c r="D953" s="235"/>
      <c r="E953" s="168"/>
      <c r="F953" s="338" t="str">
        <f>IF(E953&gt;100,"SKURRR~!!", IF(A953&gt;GI!$M$2," ", IF($D$943="-", " ", IF(ISBLANK(E953),"FALSE",""))))</f>
        <v xml:space="preserve"> </v>
      </c>
      <c r="G953" s="339"/>
      <c r="H953"/>
      <c r="I953" s="154">
        <v>7</v>
      </c>
      <c r="J953" s="155" t="str">
        <f>GI!$H$8</f>
        <v xml:space="preserve">Bruk Gebreabyezgi Gebreselassie </v>
      </c>
      <c r="K953" s="235"/>
      <c r="L953" s="235"/>
      <c r="M953" s="168"/>
      <c r="N953" s="338" t="str">
        <f>IF(M953&gt;100,"SKURRR~!!", IF(I953&gt;GI!$M$2," ", IF($L$943="-", " ", IF(ISBLANK(M953),"FALSE",""))))</f>
        <v xml:space="preserve"> </v>
      </c>
      <c r="O953" s="339"/>
      <c r="P953"/>
      <c r="Q953"/>
      <c r="R953" s="131">
        <f t="shared" si="198"/>
        <v>0</v>
      </c>
      <c r="S953" s="125">
        <f t="shared" si="199"/>
        <v>0</v>
      </c>
      <c r="T953" s="126">
        <f t="shared" si="200"/>
        <v>0</v>
      </c>
      <c r="U953"/>
      <c r="V953"/>
      <c r="W953"/>
      <c r="X953" s="172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 s="174"/>
      <c r="AM953" s="174"/>
      <c r="AN953" s="174"/>
      <c r="AO953" s="174"/>
      <c r="AP953" s="174"/>
      <c r="AQ953" s="174"/>
      <c r="AR953" s="174"/>
      <c r="AS953" s="174"/>
      <c r="AT953" s="174"/>
      <c r="AU953" s="174"/>
      <c r="AV953" s="174"/>
      <c r="AW953" s="174"/>
      <c r="AX953" s="174"/>
      <c r="AY953" s="174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  <c r="CO953"/>
      <c r="CP953"/>
      <c r="CQ953"/>
      <c r="CR953"/>
      <c r="CS953"/>
      <c r="CT953"/>
      <c r="CU953"/>
      <c r="CV953"/>
      <c r="CW953"/>
      <c r="CX953"/>
      <c r="CY953"/>
      <c r="CZ953"/>
      <c r="DA953"/>
      <c r="DB953"/>
      <c r="DC953"/>
      <c r="DD953"/>
      <c r="DE953"/>
      <c r="DF953"/>
      <c r="DG953"/>
      <c r="DH953"/>
      <c r="DI953"/>
      <c r="DJ953"/>
      <c r="DK953"/>
      <c r="DL953"/>
      <c r="DM953"/>
      <c r="DN953"/>
      <c r="DO953"/>
      <c r="DP953"/>
      <c r="DQ953"/>
      <c r="DR953"/>
      <c r="DS953"/>
      <c r="DT953"/>
      <c r="DU953"/>
      <c r="DV953"/>
      <c r="DW953"/>
      <c r="DX953"/>
      <c r="DY953"/>
      <c r="DZ953"/>
      <c r="EA953"/>
      <c r="EB953"/>
      <c r="EC953"/>
      <c r="ED953"/>
      <c r="EE953"/>
      <c r="EF953"/>
      <c r="EG953"/>
      <c r="EH953"/>
      <c r="EI953"/>
      <c r="EJ953"/>
      <c r="EK953"/>
      <c r="EL953"/>
      <c r="EM953"/>
      <c r="EN953"/>
      <c r="EO953"/>
      <c r="EP953"/>
      <c r="EQ953"/>
      <c r="ER953"/>
      <c r="ES953"/>
      <c r="ET953"/>
      <c r="EU953"/>
      <c r="EV953"/>
    </row>
    <row r="954" spans="1:152" s="12" customFormat="1" ht="38.25" customHeight="1">
      <c r="A954" s="156">
        <v>8</v>
      </c>
      <c r="B954" s="157" t="str">
        <f>GI!$H$9</f>
        <v xml:space="preserve">Dagim Hagos Mehari </v>
      </c>
      <c r="C954" s="235"/>
      <c r="D954" s="235"/>
      <c r="E954" s="168"/>
      <c r="F954" s="338" t="str">
        <f>IF(E954&gt;100,"SKURRR~!!", IF(A954&gt;GI!$M$2," ", IF($D$943="-", " ", IF(ISBLANK(E954),"FALSE",""))))</f>
        <v xml:space="preserve"> </v>
      </c>
      <c r="G954" s="339"/>
      <c r="H954"/>
      <c r="I954" s="156">
        <v>8</v>
      </c>
      <c r="J954" s="157" t="str">
        <f>GI!$H$9</f>
        <v xml:space="preserve">Dagim Hagos Mehari </v>
      </c>
      <c r="K954" s="235"/>
      <c r="L954" s="235"/>
      <c r="M954" s="168"/>
      <c r="N954" s="338" t="str">
        <f>IF(M954&gt;100,"SKURRR~!!", IF(I954&gt;GI!$M$2," ", IF($L$943="-", " ", IF(ISBLANK(M954),"FALSE",""))))</f>
        <v xml:space="preserve"> </v>
      </c>
      <c r="O954" s="339"/>
      <c r="P954"/>
      <c r="Q954"/>
      <c r="R954" s="131">
        <f t="shared" si="198"/>
        <v>0</v>
      </c>
      <c r="S954" s="125">
        <f t="shared" si="199"/>
        <v>0</v>
      </c>
      <c r="T954" s="126">
        <f t="shared" si="200"/>
        <v>0</v>
      </c>
      <c r="U954"/>
      <c r="V954"/>
      <c r="W954"/>
      <c r="X954" s="172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 s="174"/>
      <c r="AM954" s="174"/>
      <c r="AN954" s="174"/>
      <c r="AO954" s="174"/>
      <c r="AP954" s="174"/>
      <c r="AQ954" s="174"/>
      <c r="AR954" s="174"/>
      <c r="AS954" s="174"/>
      <c r="AT954" s="174"/>
      <c r="AU954" s="174"/>
      <c r="AV954" s="174"/>
      <c r="AW954" s="174"/>
      <c r="AX954" s="174"/>
      <c r="AY954" s="17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  <c r="CO954"/>
      <c r="CP954"/>
      <c r="CQ954"/>
      <c r="CR954"/>
      <c r="CS954"/>
      <c r="CT954"/>
      <c r="CU954"/>
      <c r="CV954"/>
      <c r="CW954"/>
      <c r="CX954"/>
      <c r="CY954"/>
      <c r="CZ954"/>
      <c r="DA954"/>
      <c r="DB954"/>
      <c r="DC954"/>
      <c r="DD954"/>
      <c r="DE954"/>
      <c r="DF954"/>
      <c r="DG954"/>
      <c r="DH954"/>
      <c r="DI954"/>
      <c r="DJ954"/>
      <c r="DK954"/>
      <c r="DL954"/>
      <c r="DM954"/>
      <c r="DN954"/>
      <c r="DO954"/>
      <c r="DP954"/>
      <c r="DQ954"/>
      <c r="DR954"/>
      <c r="DS954"/>
      <c r="DT954"/>
      <c r="DU954"/>
      <c r="DV954"/>
      <c r="DW954"/>
      <c r="DX954"/>
      <c r="DY954"/>
      <c r="DZ954"/>
      <c r="EA954"/>
      <c r="EB954"/>
      <c r="EC954"/>
      <c r="ED954"/>
      <c r="EE954"/>
      <c r="EF954"/>
      <c r="EG954"/>
      <c r="EH954"/>
      <c r="EI954"/>
      <c r="EJ954"/>
      <c r="EK954"/>
      <c r="EL954"/>
      <c r="EM954"/>
      <c r="EN954"/>
      <c r="EO954"/>
      <c r="EP954"/>
      <c r="EQ954"/>
      <c r="ER954"/>
      <c r="ES954"/>
      <c r="ET954"/>
      <c r="EU954"/>
      <c r="EV954"/>
    </row>
    <row r="955" spans="1:152" s="12" customFormat="1" ht="38.25" customHeight="1">
      <c r="A955" s="154">
        <v>9</v>
      </c>
      <c r="B955" s="155" t="str">
        <f>GI!$H$10</f>
        <v xml:space="preserve">Danait Alem Haile </v>
      </c>
      <c r="C955" s="235"/>
      <c r="D955" s="235"/>
      <c r="E955" s="168"/>
      <c r="F955" s="338" t="str">
        <f>IF(E955&gt;100,"SKURRR~!!", IF(A955&gt;GI!$M$2," ", IF($D$943="-", " ", IF(ISBLANK(E955),"FALSE",""))))</f>
        <v xml:space="preserve"> </v>
      </c>
      <c r="G955" s="339"/>
      <c r="H955"/>
      <c r="I955" s="154">
        <v>9</v>
      </c>
      <c r="J955" s="155" t="str">
        <f>GI!$H$10</f>
        <v xml:space="preserve">Danait Alem Haile </v>
      </c>
      <c r="K955" s="235"/>
      <c r="L955" s="235"/>
      <c r="M955" s="168"/>
      <c r="N955" s="338" t="str">
        <f>IF(M955&gt;100,"SKURRR~!!", IF(I955&gt;GI!$M$2," ", IF($L$943="-", " ", IF(ISBLANK(M955),"FALSE",""))))</f>
        <v xml:space="preserve"> </v>
      </c>
      <c r="O955" s="339"/>
      <c r="P955"/>
      <c r="Q955"/>
      <c r="R955" s="131">
        <f t="shared" si="198"/>
        <v>0</v>
      </c>
      <c r="S955" s="125">
        <f t="shared" si="199"/>
        <v>0</v>
      </c>
      <c r="T955" s="126">
        <f t="shared" si="200"/>
        <v>0</v>
      </c>
      <c r="U955"/>
      <c r="V955"/>
      <c r="W955"/>
      <c r="X955" s="172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 s="174"/>
      <c r="AM955" s="174"/>
      <c r="AN955" s="174"/>
      <c r="AO955" s="174"/>
      <c r="AP955" s="174"/>
      <c r="AQ955" s="174"/>
      <c r="AR955" s="174"/>
      <c r="AS955" s="174"/>
      <c r="AT955" s="174"/>
      <c r="AU955" s="174"/>
      <c r="AV955" s="174"/>
      <c r="AW955" s="174"/>
      <c r="AX955" s="174"/>
      <c r="AY955" s="174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  <c r="CO955"/>
      <c r="CP955"/>
      <c r="CQ955"/>
      <c r="CR955"/>
      <c r="CS955"/>
      <c r="CT955"/>
      <c r="CU955"/>
      <c r="CV955"/>
      <c r="CW955"/>
      <c r="CX955"/>
      <c r="CY955"/>
      <c r="CZ955"/>
      <c r="DA955"/>
      <c r="DB955"/>
      <c r="DC955"/>
      <c r="DD955"/>
      <c r="DE955"/>
      <c r="DF955"/>
      <c r="DG955"/>
      <c r="DH955"/>
      <c r="DI955"/>
      <c r="DJ955"/>
      <c r="DK955"/>
      <c r="DL955"/>
      <c r="DM955"/>
      <c r="DN955"/>
      <c r="DO955"/>
      <c r="DP955"/>
      <c r="DQ955"/>
      <c r="DR955"/>
      <c r="DS955"/>
      <c r="DT955"/>
      <c r="DU955"/>
      <c r="DV955"/>
      <c r="DW955"/>
      <c r="DX955"/>
      <c r="DY955"/>
      <c r="DZ955"/>
      <c r="EA955"/>
      <c r="EB955"/>
      <c r="EC955"/>
      <c r="ED955"/>
      <c r="EE955"/>
      <c r="EF955"/>
      <c r="EG955"/>
      <c r="EH955"/>
      <c r="EI955"/>
      <c r="EJ955"/>
      <c r="EK955"/>
      <c r="EL955"/>
      <c r="EM955"/>
      <c r="EN955"/>
      <c r="EO955"/>
      <c r="EP955"/>
      <c r="EQ955"/>
      <c r="ER955"/>
      <c r="ES955"/>
      <c r="ET955"/>
      <c r="EU955"/>
      <c r="EV955"/>
    </row>
    <row r="956" spans="1:152" s="12" customFormat="1" ht="38.25" customHeight="1">
      <c r="A956" s="156">
        <v>10</v>
      </c>
      <c r="B956" s="157" t="str">
        <f>GI!$H$11</f>
        <v xml:space="preserve">Daniel Alem Beyene </v>
      </c>
      <c r="C956" s="235"/>
      <c r="D956" s="235"/>
      <c r="E956" s="168"/>
      <c r="F956" s="338" t="str">
        <f>IF(E956&gt;100,"SKURRR~!!", IF(A956&gt;GI!$M$2," ", IF($D$943="-", " ", IF(ISBLANK(E956),"FALSE",""))))</f>
        <v xml:space="preserve"> </v>
      </c>
      <c r="G956" s="339"/>
      <c r="H956"/>
      <c r="I956" s="156">
        <v>10</v>
      </c>
      <c r="J956" s="157" t="str">
        <f>GI!$H$11</f>
        <v xml:space="preserve">Daniel Alem Beyene </v>
      </c>
      <c r="K956" s="235"/>
      <c r="L956" s="235"/>
      <c r="M956" s="168"/>
      <c r="N956" s="338" t="str">
        <f>IF(M956&gt;100,"SKURRR~!!", IF(I956&gt;GI!$M$2," ", IF($L$943="-", " ", IF(ISBLANK(M956),"FALSE",""))))</f>
        <v xml:space="preserve"> </v>
      </c>
      <c r="O956" s="339"/>
      <c r="P956"/>
      <c r="Q956"/>
      <c r="R956" s="131">
        <f t="shared" si="198"/>
        <v>0</v>
      </c>
      <c r="S956" s="125">
        <f t="shared" si="199"/>
        <v>0</v>
      </c>
      <c r="T956" s="126">
        <f t="shared" si="200"/>
        <v>0</v>
      </c>
      <c r="U956"/>
      <c r="V956"/>
      <c r="W956"/>
      <c r="X956" s="172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 s="174"/>
      <c r="AM956" s="174"/>
      <c r="AN956" s="174"/>
      <c r="AO956" s="174"/>
      <c r="AP956" s="174"/>
      <c r="AQ956" s="174"/>
      <c r="AR956" s="174"/>
      <c r="AS956" s="174"/>
      <c r="AT956" s="174"/>
      <c r="AU956" s="174"/>
      <c r="AV956" s="174"/>
      <c r="AW956" s="174"/>
      <c r="AX956" s="174"/>
      <c r="AY956" s="174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  <c r="DF956"/>
      <c r="DG956"/>
      <c r="DH956"/>
      <c r="DI956"/>
      <c r="DJ956"/>
      <c r="DK956"/>
      <c r="DL956"/>
      <c r="DM956"/>
      <c r="DN956"/>
      <c r="DO956"/>
      <c r="DP956"/>
      <c r="DQ956"/>
      <c r="DR956"/>
      <c r="DS956"/>
      <c r="DT956"/>
      <c r="DU956"/>
      <c r="DV956"/>
      <c r="DW956"/>
      <c r="DX956"/>
      <c r="DY956"/>
      <c r="DZ956"/>
      <c r="EA956"/>
      <c r="EB956"/>
      <c r="EC956"/>
      <c r="ED956"/>
      <c r="EE956"/>
      <c r="EF956"/>
      <c r="EG956"/>
      <c r="EH956"/>
      <c r="EI956"/>
      <c r="EJ956"/>
      <c r="EK956"/>
      <c r="EL956"/>
      <c r="EM956"/>
      <c r="EN956"/>
      <c r="EO956"/>
      <c r="EP956"/>
      <c r="EQ956"/>
      <c r="ER956"/>
      <c r="ES956"/>
      <c r="ET956"/>
      <c r="EU956"/>
      <c r="EV956"/>
    </row>
    <row r="957" spans="1:152" s="12" customFormat="1" ht="38.25" customHeight="1">
      <c r="A957" s="154">
        <v>11</v>
      </c>
      <c r="B957" s="155" t="str">
        <f>GI!$H$12</f>
        <v xml:space="preserve">Dawit Gebegziabher Teklay </v>
      </c>
      <c r="C957" s="235"/>
      <c r="D957" s="235"/>
      <c r="E957" s="168"/>
      <c r="F957" s="338" t="str">
        <f>IF(E957&gt;100,"SKURRR~!!", IF(A957&gt;GI!$M$2," ", IF($D$943="-", " ", IF(ISBLANK(E957),"FALSE",""))))</f>
        <v xml:space="preserve"> </v>
      </c>
      <c r="G957" s="339"/>
      <c r="H957"/>
      <c r="I957" s="154">
        <v>11</v>
      </c>
      <c r="J957" s="155" t="str">
        <f>GI!$H$12</f>
        <v xml:space="preserve">Dawit Gebegziabher Teklay </v>
      </c>
      <c r="K957" s="235"/>
      <c r="L957" s="235"/>
      <c r="M957" s="168"/>
      <c r="N957" s="338" t="str">
        <f>IF(M957&gt;100,"SKURRR~!!", IF(I957&gt;GI!$M$2," ", IF($L$943="-", " ", IF(ISBLANK(M957),"FALSE",""))))</f>
        <v xml:space="preserve"> </v>
      </c>
      <c r="O957" s="339"/>
      <c r="P957"/>
      <c r="Q957"/>
      <c r="R957" s="131">
        <f t="shared" si="198"/>
        <v>0</v>
      </c>
      <c r="S957" s="125">
        <f t="shared" si="199"/>
        <v>0</v>
      </c>
      <c r="T957" s="126">
        <f t="shared" si="200"/>
        <v>0</v>
      </c>
      <c r="U957"/>
      <c r="V957"/>
      <c r="W957"/>
      <c r="X957" s="172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 s="174"/>
      <c r="AM957" s="174"/>
      <c r="AN957" s="174"/>
      <c r="AO957" s="174"/>
      <c r="AP957" s="174"/>
      <c r="AQ957" s="174"/>
      <c r="AR957" s="174"/>
      <c r="AS957" s="174"/>
      <c r="AT957" s="174"/>
      <c r="AU957" s="174"/>
      <c r="AV957" s="174"/>
      <c r="AW957" s="174"/>
      <c r="AX957" s="174"/>
      <c r="AY957" s="174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  <c r="CO957"/>
      <c r="CP957"/>
      <c r="CQ957"/>
      <c r="CR957"/>
      <c r="CS957"/>
      <c r="CT957"/>
      <c r="CU957"/>
      <c r="CV957"/>
      <c r="CW957"/>
      <c r="CX957"/>
      <c r="CY957"/>
      <c r="CZ957"/>
      <c r="DA957"/>
      <c r="DB957"/>
      <c r="DC957"/>
      <c r="DD957"/>
      <c r="DE957"/>
      <c r="DF957"/>
      <c r="DG957"/>
      <c r="DH957"/>
      <c r="DI957"/>
      <c r="DJ957"/>
      <c r="DK957"/>
      <c r="DL957"/>
      <c r="DM957"/>
      <c r="DN957"/>
      <c r="DO957"/>
      <c r="DP957"/>
      <c r="DQ957"/>
      <c r="DR957"/>
      <c r="DS957"/>
      <c r="DT957"/>
      <c r="DU957"/>
      <c r="DV957"/>
      <c r="DW957"/>
      <c r="DX957"/>
      <c r="DY957"/>
      <c r="DZ957"/>
      <c r="EA957"/>
      <c r="EB957"/>
      <c r="EC957"/>
      <c r="ED957"/>
      <c r="EE957"/>
      <c r="EF957"/>
      <c r="EG957"/>
      <c r="EH957"/>
      <c r="EI957"/>
      <c r="EJ957"/>
      <c r="EK957"/>
      <c r="EL957"/>
      <c r="EM957"/>
      <c r="EN957"/>
      <c r="EO957"/>
      <c r="EP957"/>
      <c r="EQ957"/>
      <c r="ER957"/>
      <c r="ES957"/>
      <c r="ET957"/>
      <c r="EU957"/>
      <c r="EV957"/>
    </row>
    <row r="958" spans="1:152" s="12" customFormat="1" ht="38.25" customHeight="1">
      <c r="A958" s="156">
        <v>12</v>
      </c>
      <c r="B958" s="157" t="str">
        <f>GI!$H$13</f>
        <v xml:space="preserve">Ibrahim Ahmedin Ebrahim </v>
      </c>
      <c r="C958" s="235"/>
      <c r="D958" s="235"/>
      <c r="E958" s="168"/>
      <c r="F958" s="338" t="str">
        <f>IF(E958&gt;100,"SKURRR~!!", IF(A958&gt;GI!$M$2," ", IF($D$943="-", " ", IF(ISBLANK(E958),"FALSE",""))))</f>
        <v xml:space="preserve"> </v>
      </c>
      <c r="G958" s="339"/>
      <c r="H958"/>
      <c r="I958" s="156">
        <v>12</v>
      </c>
      <c r="J958" s="157" t="str">
        <f>GI!$H$13</f>
        <v xml:space="preserve">Ibrahim Ahmedin Ebrahim </v>
      </c>
      <c r="K958" s="235"/>
      <c r="L958" s="235"/>
      <c r="M958" s="168"/>
      <c r="N958" s="338" t="str">
        <f>IF(M958&gt;100,"SKURRR~!!", IF(I958&gt;GI!$M$2," ", IF($L$943="-", " ", IF(ISBLANK(M958),"FALSE",""))))</f>
        <v xml:space="preserve"> </v>
      </c>
      <c r="O958" s="339"/>
      <c r="P958"/>
      <c r="Q958"/>
      <c r="R958" s="131">
        <f t="shared" si="198"/>
        <v>0</v>
      </c>
      <c r="S958" s="125">
        <f t="shared" si="199"/>
        <v>0</v>
      </c>
      <c r="T958" s="126">
        <f t="shared" si="200"/>
        <v>0</v>
      </c>
      <c r="U958"/>
      <c r="V958"/>
      <c r="W958"/>
      <c r="X958" s="172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 s="174"/>
      <c r="AM958" s="174"/>
      <c r="AN958" s="174"/>
      <c r="AO958" s="174"/>
      <c r="AP958" s="174"/>
      <c r="AQ958" s="174"/>
      <c r="AR958" s="174"/>
      <c r="AS958" s="174"/>
      <c r="AT958" s="174"/>
      <c r="AU958" s="174"/>
      <c r="AV958" s="174"/>
      <c r="AW958" s="174"/>
      <c r="AX958" s="174"/>
      <c r="AY958" s="174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  <c r="CO958"/>
      <c r="CP958"/>
      <c r="CQ958"/>
      <c r="CR958"/>
      <c r="CS958"/>
      <c r="CT958"/>
      <c r="CU958"/>
      <c r="CV958"/>
      <c r="CW958"/>
      <c r="CX958"/>
      <c r="CY958"/>
      <c r="CZ958"/>
      <c r="DA958"/>
      <c r="DB958"/>
      <c r="DC958"/>
      <c r="DD958"/>
      <c r="DE958"/>
      <c r="DF958"/>
      <c r="DG958"/>
      <c r="DH958"/>
      <c r="DI958"/>
      <c r="DJ958"/>
      <c r="DK958"/>
      <c r="DL958"/>
      <c r="DM958"/>
      <c r="DN958"/>
      <c r="DO958"/>
      <c r="DP958"/>
      <c r="DQ958"/>
      <c r="DR958"/>
      <c r="DS958"/>
      <c r="DT958"/>
      <c r="DU958"/>
      <c r="DV958"/>
      <c r="DW958"/>
      <c r="DX958"/>
      <c r="DY958"/>
      <c r="DZ958"/>
      <c r="EA958"/>
      <c r="EB958"/>
      <c r="EC958"/>
      <c r="ED958"/>
      <c r="EE958"/>
      <c r="EF958"/>
      <c r="EG958"/>
      <c r="EH958"/>
      <c r="EI958"/>
      <c r="EJ958"/>
      <c r="EK958"/>
      <c r="EL958"/>
      <c r="EM958"/>
      <c r="EN958"/>
      <c r="EO958"/>
      <c r="EP958"/>
      <c r="EQ958"/>
      <c r="ER958"/>
      <c r="ES958"/>
      <c r="ET958"/>
      <c r="EU958"/>
      <c r="EV958"/>
    </row>
    <row r="959" spans="1:152" s="12" customFormat="1" ht="38.25" customHeight="1">
      <c r="A959" s="154">
        <v>13</v>
      </c>
      <c r="B959" s="155" t="str">
        <f>GI!$H$14</f>
        <v xml:space="preserve">Eldana Tewelde Negash </v>
      </c>
      <c r="C959" s="235"/>
      <c r="D959" s="235"/>
      <c r="E959" s="168"/>
      <c r="F959" s="338" t="str">
        <f>IF(E959&gt;100,"SKURRR~!!", IF(A959&gt;GI!$M$2," ", IF($D$943="-", " ", IF(ISBLANK(E959),"FALSE",""))))</f>
        <v xml:space="preserve"> </v>
      </c>
      <c r="G959" s="339"/>
      <c r="H959"/>
      <c r="I959" s="154">
        <v>13</v>
      </c>
      <c r="J959" s="155" t="str">
        <f>GI!$H$14</f>
        <v xml:space="preserve">Eldana Tewelde Negash </v>
      </c>
      <c r="K959" s="235"/>
      <c r="L959" s="235"/>
      <c r="M959" s="168"/>
      <c r="N959" s="338" t="str">
        <f>IF(M959&gt;100,"SKURRR~!!", IF(I959&gt;GI!$M$2," ", IF($L$943="-", " ", IF(ISBLANK(M959),"FALSE",""))))</f>
        <v xml:space="preserve"> </v>
      </c>
      <c r="O959" s="339"/>
      <c r="P959"/>
      <c r="Q959"/>
      <c r="R959" s="131">
        <f t="shared" si="198"/>
        <v>0</v>
      </c>
      <c r="S959" s="125">
        <f t="shared" si="199"/>
        <v>0</v>
      </c>
      <c r="T959" s="126">
        <f t="shared" si="200"/>
        <v>0</v>
      </c>
      <c r="U959"/>
      <c r="V959"/>
      <c r="W959"/>
      <c r="X959" s="172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 s="174"/>
      <c r="AM959" s="174"/>
      <c r="AN959" s="174"/>
      <c r="AO959" s="174"/>
      <c r="AP959" s="174"/>
      <c r="AQ959" s="174"/>
      <c r="AR959" s="174"/>
      <c r="AS959" s="174"/>
      <c r="AT959" s="174"/>
      <c r="AU959" s="174"/>
      <c r="AV959" s="174"/>
      <c r="AW959" s="174"/>
      <c r="AX959" s="174"/>
      <c r="AY959" s="174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  <c r="CO959"/>
      <c r="CP959"/>
      <c r="CQ959"/>
      <c r="CR959"/>
      <c r="CS959"/>
      <c r="CT959"/>
      <c r="CU959"/>
      <c r="CV959"/>
      <c r="CW959"/>
      <c r="CX959"/>
      <c r="CY959"/>
      <c r="CZ959"/>
      <c r="DA959"/>
      <c r="DB959"/>
      <c r="DC959"/>
      <c r="DD959"/>
      <c r="DE959"/>
      <c r="DF959"/>
      <c r="DG959"/>
      <c r="DH959"/>
      <c r="DI959"/>
      <c r="DJ959"/>
      <c r="DK959"/>
      <c r="DL959"/>
      <c r="DM959"/>
      <c r="DN959"/>
      <c r="DO959"/>
      <c r="DP959"/>
      <c r="DQ959"/>
      <c r="DR959"/>
      <c r="DS959"/>
      <c r="DT959"/>
      <c r="DU959"/>
      <c r="DV959"/>
      <c r="DW959"/>
      <c r="DX959"/>
      <c r="DY959"/>
      <c r="DZ959"/>
      <c r="EA959"/>
      <c r="EB959"/>
      <c r="EC959"/>
      <c r="ED959"/>
      <c r="EE959"/>
      <c r="EF959"/>
      <c r="EG959"/>
      <c r="EH959"/>
      <c r="EI959"/>
      <c r="EJ959"/>
      <c r="EK959"/>
      <c r="EL959"/>
      <c r="EM959"/>
      <c r="EN959"/>
      <c r="EO959"/>
      <c r="EP959"/>
      <c r="EQ959"/>
      <c r="ER959"/>
      <c r="ES959"/>
      <c r="ET959"/>
      <c r="EU959"/>
      <c r="EV959"/>
    </row>
    <row r="960" spans="1:152" s="12" customFormat="1" ht="38.25" customHeight="1">
      <c r="A960" s="156">
        <v>14</v>
      </c>
      <c r="B960" s="157" t="str">
        <f>GI!$H$15</f>
        <v xml:space="preserve">Elilta Asay Eyasu </v>
      </c>
      <c r="C960" s="235"/>
      <c r="D960" s="235"/>
      <c r="E960" s="168"/>
      <c r="F960" s="338" t="str">
        <f>IF(E960&gt;100,"SKURRR~!!", IF(A960&gt;GI!$M$2," ", IF($D$943="-", " ", IF(ISBLANK(E960),"FALSE",""))))</f>
        <v xml:space="preserve"> </v>
      </c>
      <c r="G960" s="339"/>
      <c r="H960"/>
      <c r="I960" s="156">
        <v>14</v>
      </c>
      <c r="J960" s="157" t="str">
        <f>GI!$H$15</f>
        <v xml:space="preserve">Elilta Asay Eyasu </v>
      </c>
      <c r="K960" s="235"/>
      <c r="L960" s="235"/>
      <c r="M960" s="168"/>
      <c r="N960" s="338" t="str">
        <f>IF(M960&gt;100,"SKURRR~!!", IF(I960&gt;GI!$M$2," ", IF($L$943="-", " ", IF(ISBLANK(M960),"FALSE",""))))</f>
        <v xml:space="preserve"> </v>
      </c>
      <c r="O960" s="339"/>
      <c r="P960"/>
      <c r="Q960"/>
      <c r="R960" s="131">
        <f t="shared" si="198"/>
        <v>0</v>
      </c>
      <c r="S960" s="125">
        <f t="shared" si="199"/>
        <v>0</v>
      </c>
      <c r="T960" s="126">
        <f t="shared" si="200"/>
        <v>0</v>
      </c>
      <c r="U960"/>
      <c r="V960"/>
      <c r="W960"/>
      <c r="X960" s="172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 s="174"/>
      <c r="AM960" s="174"/>
      <c r="AN960" s="174"/>
      <c r="AO960" s="174"/>
      <c r="AP960" s="174"/>
      <c r="AQ960" s="174"/>
      <c r="AR960" s="174"/>
      <c r="AS960" s="174"/>
      <c r="AT960" s="174"/>
      <c r="AU960" s="174"/>
      <c r="AV960" s="174"/>
      <c r="AW960" s="174"/>
      <c r="AX960" s="174"/>
      <c r="AY960" s="174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  <c r="DF960"/>
      <c r="DG960"/>
      <c r="DH960"/>
      <c r="DI960"/>
      <c r="DJ960"/>
      <c r="DK960"/>
      <c r="DL960"/>
      <c r="DM960"/>
      <c r="DN960"/>
      <c r="DO960"/>
      <c r="DP960"/>
      <c r="DQ960"/>
      <c r="DR960"/>
      <c r="DS960"/>
      <c r="DT960"/>
      <c r="DU960"/>
      <c r="DV960"/>
      <c r="DW960"/>
      <c r="DX960"/>
      <c r="DY960"/>
      <c r="DZ960"/>
      <c r="EA960"/>
      <c r="EB960"/>
      <c r="EC960"/>
      <c r="ED960"/>
      <c r="EE960"/>
      <c r="EF960"/>
      <c r="EG960"/>
      <c r="EH960"/>
      <c r="EI960"/>
      <c r="EJ960"/>
      <c r="EK960"/>
      <c r="EL960"/>
      <c r="EM960"/>
      <c r="EN960"/>
      <c r="EO960"/>
      <c r="EP960"/>
      <c r="EQ960"/>
      <c r="ER960"/>
      <c r="ES960"/>
      <c r="ET960"/>
      <c r="EU960"/>
      <c r="EV960"/>
    </row>
    <row r="961" spans="1:152" s="12" customFormat="1" ht="38.25" customHeight="1">
      <c r="A961" s="154">
        <v>15</v>
      </c>
      <c r="B961" s="155" t="str">
        <f>GI!$H$16</f>
        <v xml:space="preserve">Emebet Haftay Gebremichael </v>
      </c>
      <c r="C961" s="235"/>
      <c r="D961" s="235"/>
      <c r="E961" s="168"/>
      <c r="F961" s="338" t="str">
        <f>IF(E961&gt;100,"SKURRR~!!", IF(A961&gt;GI!$M$2," ", IF($D$943="-", " ", IF(ISBLANK(E961),"FALSE",""))))</f>
        <v xml:space="preserve"> </v>
      </c>
      <c r="G961" s="339"/>
      <c r="H961"/>
      <c r="I961" s="154">
        <v>15</v>
      </c>
      <c r="J961" s="155" t="str">
        <f>GI!$H$16</f>
        <v xml:space="preserve">Emebet Haftay Gebremichael </v>
      </c>
      <c r="K961" s="235"/>
      <c r="L961" s="235"/>
      <c r="M961" s="168"/>
      <c r="N961" s="338" t="str">
        <f>IF(M961&gt;100,"SKURRR~!!", IF(I961&gt;GI!$M$2," ", IF($L$943="-", " ", IF(ISBLANK(M961),"FALSE",""))))</f>
        <v xml:space="preserve"> </v>
      </c>
      <c r="O961" s="339"/>
      <c r="P961"/>
      <c r="Q961"/>
      <c r="R961" s="131">
        <f t="shared" si="198"/>
        <v>0</v>
      </c>
      <c r="S961" s="125">
        <f t="shared" si="199"/>
        <v>0</v>
      </c>
      <c r="T961" s="126">
        <f t="shared" si="200"/>
        <v>0</v>
      </c>
      <c r="U961"/>
      <c r="V961"/>
      <c r="W961"/>
      <c r="X961" s="172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 s="174"/>
      <c r="AM961" s="174"/>
      <c r="AN961" s="174"/>
      <c r="AO961" s="174"/>
      <c r="AP961" s="174"/>
      <c r="AQ961" s="174"/>
      <c r="AR961" s="174"/>
      <c r="AS961" s="174"/>
      <c r="AT961" s="174"/>
      <c r="AU961" s="174"/>
      <c r="AV961" s="174"/>
      <c r="AW961" s="174"/>
      <c r="AX961" s="174"/>
      <c r="AY961" s="174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  <c r="CO961"/>
      <c r="CP961"/>
      <c r="CQ961"/>
      <c r="CR961"/>
      <c r="CS961"/>
      <c r="CT961"/>
      <c r="CU961"/>
      <c r="CV961"/>
      <c r="CW961"/>
      <c r="CX961"/>
      <c r="CY961"/>
      <c r="CZ961"/>
      <c r="DA961"/>
      <c r="DB961"/>
      <c r="DC961"/>
      <c r="DD961"/>
      <c r="DE961"/>
      <c r="DF961"/>
      <c r="DG961"/>
      <c r="DH961"/>
      <c r="DI961"/>
      <c r="DJ961"/>
      <c r="DK961"/>
      <c r="DL961"/>
      <c r="DM961"/>
      <c r="DN961"/>
      <c r="DO961"/>
      <c r="DP961"/>
      <c r="DQ961"/>
      <c r="DR961"/>
      <c r="DS961"/>
      <c r="DT961"/>
      <c r="DU961"/>
      <c r="DV961"/>
      <c r="DW961"/>
      <c r="DX961"/>
      <c r="DY961"/>
      <c r="DZ961"/>
      <c r="EA961"/>
      <c r="EB961"/>
      <c r="EC961"/>
      <c r="ED961"/>
      <c r="EE961"/>
      <c r="EF961"/>
      <c r="EG961"/>
      <c r="EH961"/>
      <c r="EI961"/>
      <c r="EJ961"/>
      <c r="EK961"/>
      <c r="EL961"/>
      <c r="EM961"/>
      <c r="EN961"/>
      <c r="EO961"/>
      <c r="EP961"/>
      <c r="EQ961"/>
      <c r="ER961"/>
      <c r="ES961"/>
      <c r="ET961"/>
      <c r="EU961"/>
      <c r="EV961"/>
    </row>
    <row r="962" spans="1:152" s="12" customFormat="1" ht="38.25" customHeight="1">
      <c r="A962" s="156">
        <v>16</v>
      </c>
      <c r="B962" s="157" t="str">
        <f>GI!$H$17</f>
        <v xml:space="preserve">Ermiyas Gebremeskel Hailu </v>
      </c>
      <c r="C962" s="235"/>
      <c r="D962" s="235"/>
      <c r="E962" s="168"/>
      <c r="F962" s="338" t="str">
        <f>IF(E962&gt;100,"SKURRR~!!", IF(A962&gt;GI!$M$2," ", IF($D$943="-", " ", IF(ISBLANK(E962),"FALSE",""))))</f>
        <v xml:space="preserve"> </v>
      </c>
      <c r="G962" s="339"/>
      <c r="H962"/>
      <c r="I962" s="156">
        <v>16</v>
      </c>
      <c r="J962" s="157" t="str">
        <f>GI!$H$17</f>
        <v xml:space="preserve">Ermiyas Gebremeskel Hailu </v>
      </c>
      <c r="K962" s="235"/>
      <c r="L962" s="235"/>
      <c r="M962" s="168"/>
      <c r="N962" s="338" t="str">
        <f>IF(M962&gt;100,"SKURRR~!!", IF(I962&gt;GI!$M$2," ", IF($L$943="-", " ", IF(ISBLANK(M962),"FALSE",""))))</f>
        <v xml:space="preserve"> </v>
      </c>
      <c r="O962" s="339"/>
      <c r="P962"/>
      <c r="Q962"/>
      <c r="R962" s="131">
        <f t="shared" si="198"/>
        <v>0</v>
      </c>
      <c r="S962" s="125">
        <f t="shared" si="199"/>
        <v>0</v>
      </c>
      <c r="T962" s="126">
        <f t="shared" si="200"/>
        <v>0</v>
      </c>
      <c r="U962"/>
      <c r="V962"/>
      <c r="W962"/>
      <c r="X962" s="17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 s="174"/>
      <c r="AM962" s="174"/>
      <c r="AN962" s="174"/>
      <c r="AO962" s="174"/>
      <c r="AP962" s="174"/>
      <c r="AQ962" s="174"/>
      <c r="AR962" s="174"/>
      <c r="AS962" s="174"/>
      <c r="AT962" s="174"/>
      <c r="AU962" s="174"/>
      <c r="AV962" s="174"/>
      <c r="AW962" s="174"/>
      <c r="AX962" s="174"/>
      <c r="AY962" s="174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  <c r="DF962"/>
      <c r="DG962"/>
      <c r="DH962"/>
      <c r="DI962"/>
      <c r="DJ962"/>
      <c r="DK962"/>
      <c r="DL962"/>
      <c r="DM962"/>
      <c r="DN962"/>
      <c r="DO962"/>
      <c r="DP962"/>
      <c r="DQ962"/>
      <c r="DR962"/>
      <c r="DS962"/>
      <c r="DT962"/>
      <c r="DU962"/>
      <c r="DV962"/>
      <c r="DW962"/>
      <c r="DX962"/>
      <c r="DY962"/>
      <c r="DZ962"/>
      <c r="EA962"/>
      <c r="EB962"/>
      <c r="EC962"/>
      <c r="ED962"/>
      <c r="EE962"/>
      <c r="EF962"/>
      <c r="EG962"/>
      <c r="EH962"/>
      <c r="EI962"/>
      <c r="EJ962"/>
      <c r="EK962"/>
      <c r="EL962"/>
      <c r="EM962"/>
      <c r="EN962"/>
      <c r="EO962"/>
      <c r="EP962"/>
      <c r="EQ962"/>
      <c r="ER962"/>
      <c r="ES962"/>
      <c r="ET962"/>
      <c r="EU962"/>
      <c r="EV962"/>
    </row>
    <row r="963" spans="1:152" s="12" customFormat="1" ht="38.25" customHeight="1">
      <c r="A963" s="154">
        <v>17</v>
      </c>
      <c r="B963" s="155" t="str">
        <f>GI!$H$18</f>
        <v xml:space="preserve">Esrom Amanuel Tsegay </v>
      </c>
      <c r="C963" s="235"/>
      <c r="D963" s="235"/>
      <c r="E963" s="168"/>
      <c r="F963" s="338" t="str">
        <f>IF(E963&gt;100,"SKURRR~!!", IF(A963&gt;GI!$M$2," ", IF($D$943="-", " ", IF(ISBLANK(E963),"FALSE",""))))</f>
        <v xml:space="preserve"> </v>
      </c>
      <c r="G963" s="339"/>
      <c r="H963"/>
      <c r="I963" s="154">
        <v>17</v>
      </c>
      <c r="J963" s="155" t="str">
        <f>GI!$H$18</f>
        <v xml:space="preserve">Esrom Amanuel Tsegay </v>
      </c>
      <c r="K963" s="235"/>
      <c r="L963" s="235"/>
      <c r="M963" s="168"/>
      <c r="N963" s="338" t="str">
        <f>IF(M963&gt;100,"SKURRR~!!", IF(I963&gt;GI!$M$2," ", IF($L$943="-", " ", IF(ISBLANK(M963),"FALSE",""))))</f>
        <v xml:space="preserve"> </v>
      </c>
      <c r="O963" s="339"/>
      <c r="P963"/>
      <c r="Q963"/>
      <c r="R963" s="131">
        <f t="shared" si="198"/>
        <v>0</v>
      </c>
      <c r="S963" s="125">
        <f t="shared" si="199"/>
        <v>0</v>
      </c>
      <c r="T963" s="126">
        <f t="shared" si="200"/>
        <v>0</v>
      </c>
      <c r="U963"/>
      <c r="V963"/>
      <c r="W963"/>
      <c r="X963" s="172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 s="174"/>
      <c r="AM963" s="174"/>
      <c r="AN963" s="174"/>
      <c r="AO963" s="174"/>
      <c r="AP963" s="174"/>
      <c r="AQ963" s="174"/>
      <c r="AR963" s="174"/>
      <c r="AS963" s="174"/>
      <c r="AT963" s="174"/>
      <c r="AU963" s="174"/>
      <c r="AV963" s="174"/>
      <c r="AW963" s="174"/>
      <c r="AX963" s="174"/>
      <c r="AY963" s="174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  <c r="CO963"/>
      <c r="CP963"/>
      <c r="CQ963"/>
      <c r="CR963"/>
      <c r="CS963"/>
      <c r="CT963"/>
      <c r="CU963"/>
      <c r="CV963"/>
      <c r="CW963"/>
      <c r="CX963"/>
      <c r="CY963"/>
      <c r="CZ963"/>
      <c r="DA963"/>
      <c r="DB963"/>
      <c r="DC963"/>
      <c r="DD963"/>
      <c r="DE963"/>
      <c r="DF963"/>
      <c r="DG963"/>
      <c r="DH963"/>
      <c r="DI963"/>
      <c r="DJ963"/>
      <c r="DK963"/>
      <c r="DL963"/>
      <c r="DM963"/>
      <c r="DN963"/>
      <c r="DO963"/>
      <c r="DP963"/>
      <c r="DQ963"/>
      <c r="DR963"/>
      <c r="DS963"/>
      <c r="DT963"/>
      <c r="DU963"/>
      <c r="DV963"/>
      <c r="DW963"/>
      <c r="DX963"/>
      <c r="DY963"/>
      <c r="DZ963"/>
      <c r="EA963"/>
      <c r="EB963"/>
      <c r="EC963"/>
      <c r="ED963"/>
      <c r="EE963"/>
      <c r="EF963"/>
      <c r="EG963"/>
      <c r="EH963"/>
      <c r="EI963"/>
      <c r="EJ963"/>
      <c r="EK963"/>
      <c r="EL963"/>
      <c r="EM963"/>
      <c r="EN963"/>
      <c r="EO963"/>
      <c r="EP963"/>
      <c r="EQ963"/>
      <c r="ER963"/>
      <c r="ES963"/>
      <c r="ET963"/>
      <c r="EU963"/>
      <c r="EV963"/>
    </row>
    <row r="964" spans="1:152" s="12" customFormat="1" ht="38.25" customHeight="1">
      <c r="A964" s="156">
        <v>18</v>
      </c>
      <c r="B964" s="157" t="str">
        <f>GI!$H$19</f>
        <v xml:space="preserve">Eyorsalem Afera Gebremedhin </v>
      </c>
      <c r="C964" s="235"/>
      <c r="D964" s="235"/>
      <c r="E964" s="168"/>
      <c r="F964" s="338" t="str">
        <f>IF(E964&gt;100,"SKURRR~!!", IF(A964&gt;GI!$M$2," ", IF($D$943="-", " ", IF(ISBLANK(E964),"FALSE",""))))</f>
        <v xml:space="preserve"> </v>
      </c>
      <c r="G964" s="339"/>
      <c r="H964"/>
      <c r="I964" s="156">
        <v>18</v>
      </c>
      <c r="J964" s="157" t="str">
        <f>GI!$H$19</f>
        <v xml:space="preserve">Eyorsalem Afera Gebremedhin </v>
      </c>
      <c r="K964" s="235"/>
      <c r="L964" s="235"/>
      <c r="M964" s="168"/>
      <c r="N964" s="338" t="str">
        <f>IF(M964&gt;100,"SKURRR~!!", IF(I964&gt;GI!$M$2," ", IF($L$943="-", " ", IF(ISBLANK(M964),"FALSE",""))))</f>
        <v xml:space="preserve"> </v>
      </c>
      <c r="O964" s="339"/>
      <c r="P964"/>
      <c r="Q964"/>
      <c r="R964" s="131">
        <f t="shared" si="198"/>
        <v>0</v>
      </c>
      <c r="S964" s="125">
        <f t="shared" si="199"/>
        <v>0</v>
      </c>
      <c r="T964" s="126">
        <f t="shared" si="200"/>
        <v>0</v>
      </c>
      <c r="U964"/>
      <c r="V964"/>
      <c r="W964"/>
      <c r="X964" s="172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 s="174"/>
      <c r="AM964" s="174"/>
      <c r="AN964" s="174"/>
      <c r="AO964" s="174"/>
      <c r="AP964" s="174"/>
      <c r="AQ964" s="174"/>
      <c r="AR964" s="174"/>
      <c r="AS964" s="174"/>
      <c r="AT964" s="174"/>
      <c r="AU964" s="174"/>
      <c r="AV964" s="174"/>
      <c r="AW964" s="174"/>
      <c r="AX964" s="174"/>
      <c r="AY964" s="17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  <c r="CO964"/>
      <c r="CP964"/>
      <c r="CQ964"/>
      <c r="CR964"/>
      <c r="CS964"/>
      <c r="CT964"/>
      <c r="CU964"/>
      <c r="CV964"/>
      <c r="CW964"/>
      <c r="CX964"/>
      <c r="CY964"/>
      <c r="CZ964"/>
      <c r="DA964"/>
      <c r="DB964"/>
      <c r="DC964"/>
      <c r="DD964"/>
      <c r="DE964"/>
      <c r="DF964"/>
      <c r="DG964"/>
      <c r="DH964"/>
      <c r="DI964"/>
      <c r="DJ964"/>
      <c r="DK964"/>
      <c r="DL964"/>
      <c r="DM964"/>
      <c r="DN964"/>
      <c r="DO964"/>
      <c r="DP964"/>
      <c r="DQ964"/>
      <c r="DR964"/>
      <c r="DS964"/>
      <c r="DT964"/>
      <c r="DU964"/>
      <c r="DV964"/>
      <c r="DW964"/>
      <c r="DX964"/>
      <c r="DY964"/>
      <c r="DZ964"/>
      <c r="EA964"/>
      <c r="EB964"/>
      <c r="EC964"/>
      <c r="ED964"/>
      <c r="EE964"/>
      <c r="EF964"/>
      <c r="EG964"/>
      <c r="EH964"/>
      <c r="EI964"/>
      <c r="EJ964"/>
      <c r="EK964"/>
      <c r="EL964"/>
      <c r="EM964"/>
      <c r="EN964"/>
      <c r="EO964"/>
      <c r="EP964"/>
      <c r="EQ964"/>
      <c r="ER964"/>
      <c r="ES964"/>
      <c r="ET964"/>
      <c r="EU964"/>
      <c r="EV964"/>
    </row>
    <row r="965" spans="1:152" s="12" customFormat="1" ht="38.25" customHeight="1">
      <c r="A965" s="154">
        <v>19</v>
      </c>
      <c r="B965" s="155" t="str">
        <f>GI!$H$20</f>
        <v xml:space="preserve">Fasil Alem Kahsay </v>
      </c>
      <c r="C965" s="235"/>
      <c r="D965" s="235"/>
      <c r="E965" s="168"/>
      <c r="F965" s="338" t="str">
        <f>IF(E965&gt;100,"SKURRR~!!", IF(A965&gt;GI!$M$2," ", IF($D$943="-", " ", IF(ISBLANK(E965),"FALSE",""))))</f>
        <v xml:space="preserve"> </v>
      </c>
      <c r="G965" s="339"/>
      <c r="H965"/>
      <c r="I965" s="154">
        <v>19</v>
      </c>
      <c r="J965" s="155" t="str">
        <f>GI!$H$20</f>
        <v xml:space="preserve">Fasil Alem Kahsay </v>
      </c>
      <c r="K965" s="235"/>
      <c r="L965" s="235"/>
      <c r="M965" s="168"/>
      <c r="N965" s="338" t="str">
        <f>IF(M965&gt;100,"SKURRR~!!", IF(I965&gt;GI!$M$2," ", IF($L$943="-", " ", IF(ISBLANK(M965),"FALSE",""))))</f>
        <v xml:space="preserve"> </v>
      </c>
      <c r="O965" s="339"/>
      <c r="P965"/>
      <c r="Q965"/>
      <c r="R965" s="131">
        <f t="shared" si="198"/>
        <v>0</v>
      </c>
      <c r="S965" s="125">
        <f t="shared" si="199"/>
        <v>0</v>
      </c>
      <c r="T965" s="126">
        <f t="shared" si="200"/>
        <v>0</v>
      </c>
      <c r="U965"/>
      <c r="V965"/>
      <c r="W965"/>
      <c r="X965" s="172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 s="174"/>
      <c r="AM965" s="174"/>
      <c r="AN965" s="174"/>
      <c r="AO965" s="174"/>
      <c r="AP965" s="174"/>
      <c r="AQ965" s="174"/>
      <c r="AR965" s="174"/>
      <c r="AS965" s="174"/>
      <c r="AT965" s="174"/>
      <c r="AU965" s="174"/>
      <c r="AV965" s="174"/>
      <c r="AW965" s="174"/>
      <c r="AX965" s="174"/>
      <c r="AY965" s="174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  <c r="CO965"/>
      <c r="CP965"/>
      <c r="CQ965"/>
      <c r="CR965"/>
      <c r="CS965"/>
      <c r="CT965"/>
      <c r="CU965"/>
      <c r="CV965"/>
      <c r="CW965"/>
      <c r="CX965"/>
      <c r="CY965"/>
      <c r="CZ965"/>
      <c r="DA965"/>
      <c r="DB965"/>
      <c r="DC965"/>
      <c r="DD965"/>
      <c r="DE965"/>
      <c r="DF965"/>
      <c r="DG965"/>
      <c r="DH965"/>
      <c r="DI965"/>
      <c r="DJ965"/>
      <c r="DK965"/>
      <c r="DL965"/>
      <c r="DM965"/>
      <c r="DN965"/>
      <c r="DO965"/>
      <c r="DP965"/>
      <c r="DQ965"/>
      <c r="DR965"/>
      <c r="DS965"/>
      <c r="DT965"/>
      <c r="DU965"/>
      <c r="DV965"/>
      <c r="DW965"/>
      <c r="DX965"/>
      <c r="DY965"/>
      <c r="DZ965"/>
      <c r="EA965"/>
      <c r="EB965"/>
      <c r="EC965"/>
      <c r="ED965"/>
      <c r="EE965"/>
      <c r="EF965"/>
      <c r="EG965"/>
      <c r="EH965"/>
      <c r="EI965"/>
      <c r="EJ965"/>
      <c r="EK965"/>
      <c r="EL965"/>
      <c r="EM965"/>
      <c r="EN965"/>
      <c r="EO965"/>
      <c r="EP965"/>
      <c r="EQ965"/>
      <c r="ER965"/>
      <c r="ES965"/>
      <c r="ET965"/>
      <c r="EU965"/>
      <c r="EV965"/>
    </row>
    <row r="966" spans="1:152" s="12" customFormat="1" ht="38.25" customHeight="1">
      <c r="A966" s="156">
        <v>20</v>
      </c>
      <c r="B966" s="157" t="str">
        <f>GI!$H$21</f>
        <v xml:space="preserve">Hassen Abdelruhman Salih </v>
      </c>
      <c r="C966" s="235"/>
      <c r="D966" s="235"/>
      <c r="E966" s="168"/>
      <c r="F966" s="338" t="str">
        <f>IF(E966&gt;100,"SKURRR~!!", IF(A966&gt;GI!$M$2," ", IF($D$943="-", " ", IF(ISBLANK(E966),"FALSE",""))))</f>
        <v xml:space="preserve"> </v>
      </c>
      <c r="G966" s="339"/>
      <c r="H966"/>
      <c r="I966" s="156">
        <v>20</v>
      </c>
      <c r="J966" s="157" t="str">
        <f>GI!$H$21</f>
        <v xml:space="preserve">Hassen Abdelruhman Salih </v>
      </c>
      <c r="K966" s="235"/>
      <c r="L966" s="235"/>
      <c r="M966" s="168"/>
      <c r="N966" s="338" t="str">
        <f>IF(M966&gt;100,"SKURRR~!!", IF(I966&gt;GI!$M$2," ", IF($L$943="-", " ", IF(ISBLANK(M966),"FALSE",""))))</f>
        <v xml:space="preserve"> </v>
      </c>
      <c r="O966" s="339"/>
      <c r="P966"/>
      <c r="Q966"/>
      <c r="R966" s="131">
        <f t="shared" si="198"/>
        <v>0</v>
      </c>
      <c r="S966" s="125">
        <f t="shared" si="199"/>
        <v>0</v>
      </c>
      <c r="T966" s="126">
        <f t="shared" si="200"/>
        <v>0</v>
      </c>
      <c r="U966"/>
      <c r="V966"/>
      <c r="W966"/>
      <c r="X966" s="172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 s="174"/>
      <c r="AM966" s="174"/>
      <c r="AN966" s="174"/>
      <c r="AO966" s="174"/>
      <c r="AP966" s="174"/>
      <c r="AQ966" s="174"/>
      <c r="AR966" s="174"/>
      <c r="AS966" s="174"/>
      <c r="AT966" s="174"/>
      <c r="AU966" s="174"/>
      <c r="AV966" s="174"/>
      <c r="AW966" s="174"/>
      <c r="AX966" s="174"/>
      <c r="AY966" s="174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  <c r="CO966"/>
      <c r="CP966"/>
      <c r="CQ966"/>
      <c r="CR966"/>
      <c r="CS966"/>
      <c r="CT966"/>
      <c r="CU966"/>
      <c r="CV966"/>
      <c r="CW966"/>
      <c r="CX966"/>
      <c r="CY966"/>
      <c r="CZ966"/>
      <c r="DA966"/>
      <c r="DB966"/>
      <c r="DC966"/>
      <c r="DD966"/>
      <c r="DE966"/>
      <c r="DF966"/>
      <c r="DG966"/>
      <c r="DH966"/>
      <c r="DI966"/>
      <c r="DJ966"/>
      <c r="DK966"/>
      <c r="DL966"/>
      <c r="DM966"/>
      <c r="DN966"/>
      <c r="DO966"/>
      <c r="DP966"/>
      <c r="DQ966"/>
      <c r="DR966"/>
      <c r="DS966"/>
      <c r="DT966"/>
      <c r="DU966"/>
      <c r="DV966"/>
      <c r="DW966"/>
      <c r="DX966"/>
      <c r="DY966"/>
      <c r="DZ966"/>
      <c r="EA966"/>
      <c r="EB966"/>
      <c r="EC966"/>
      <c r="ED966"/>
      <c r="EE966"/>
      <c r="EF966"/>
      <c r="EG966"/>
      <c r="EH966"/>
      <c r="EI966"/>
      <c r="EJ966"/>
      <c r="EK966"/>
      <c r="EL966"/>
      <c r="EM966"/>
      <c r="EN966"/>
      <c r="EO966"/>
      <c r="EP966"/>
      <c r="EQ966"/>
      <c r="ER966"/>
      <c r="ES966"/>
      <c r="ET966"/>
      <c r="EU966"/>
      <c r="EV966"/>
    </row>
    <row r="967" spans="1:152" s="12" customFormat="1" ht="38.25" customHeight="1">
      <c r="A967" s="154">
        <v>21</v>
      </c>
      <c r="B967" s="155" t="str">
        <f>GI!$H$22</f>
        <v xml:space="preserve">Heldana Mengstu Mebrahtu </v>
      </c>
      <c r="C967" s="235"/>
      <c r="D967" s="235"/>
      <c r="E967" s="168"/>
      <c r="F967" s="338" t="str">
        <f>IF(E967&gt;100,"SKURRR~!!", IF(A967&gt;GI!$M$2," ", IF($D$943="-", " ", IF(ISBLANK(E967),"FALSE",""))))</f>
        <v xml:space="preserve"> </v>
      </c>
      <c r="G967" s="339"/>
      <c r="H967"/>
      <c r="I967" s="154">
        <v>21</v>
      </c>
      <c r="J967" s="155" t="str">
        <f>GI!$H$22</f>
        <v xml:space="preserve">Heldana Mengstu Mebrahtu </v>
      </c>
      <c r="K967" s="235"/>
      <c r="L967" s="235"/>
      <c r="M967" s="168"/>
      <c r="N967" s="338" t="str">
        <f>IF(M967&gt;100,"SKURRR~!!", IF(I967&gt;GI!$M$2," ", IF($L$943="-", " ", IF(ISBLANK(M967),"FALSE",""))))</f>
        <v xml:space="preserve"> </v>
      </c>
      <c r="O967" s="339"/>
      <c r="P967"/>
      <c r="Q967"/>
      <c r="R967" s="131">
        <f t="shared" si="198"/>
        <v>0</v>
      </c>
      <c r="S967" s="125">
        <f t="shared" si="199"/>
        <v>0</v>
      </c>
      <c r="T967" s="126">
        <f t="shared" si="200"/>
        <v>0</v>
      </c>
      <c r="U967"/>
      <c r="V967"/>
      <c r="W967"/>
      <c r="X967" s="172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 s="174"/>
      <c r="AM967" s="174"/>
      <c r="AN967" s="174"/>
      <c r="AO967" s="174"/>
      <c r="AP967" s="174"/>
      <c r="AQ967" s="174"/>
      <c r="AR967" s="174"/>
      <c r="AS967" s="174"/>
      <c r="AT967" s="174"/>
      <c r="AU967" s="174"/>
      <c r="AV967" s="174"/>
      <c r="AW967" s="174"/>
      <c r="AX967" s="174"/>
      <c r="AY967" s="174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  <c r="CO967"/>
      <c r="CP967"/>
      <c r="CQ967"/>
      <c r="CR967"/>
      <c r="CS967"/>
      <c r="CT967"/>
      <c r="CU967"/>
      <c r="CV967"/>
      <c r="CW967"/>
      <c r="CX967"/>
      <c r="CY967"/>
      <c r="CZ967"/>
      <c r="DA967"/>
      <c r="DB967"/>
      <c r="DC967"/>
      <c r="DD967"/>
      <c r="DE967"/>
      <c r="DF967"/>
      <c r="DG967"/>
      <c r="DH967"/>
      <c r="DI967"/>
      <c r="DJ967"/>
      <c r="DK967"/>
      <c r="DL967"/>
      <c r="DM967"/>
      <c r="DN967"/>
      <c r="DO967"/>
      <c r="DP967"/>
      <c r="DQ967"/>
      <c r="DR967"/>
      <c r="DS967"/>
      <c r="DT967"/>
      <c r="DU967"/>
      <c r="DV967"/>
      <c r="DW967"/>
      <c r="DX967"/>
      <c r="DY967"/>
      <c r="DZ967"/>
      <c r="EA967"/>
      <c r="EB967"/>
      <c r="EC967"/>
      <c r="ED967"/>
      <c r="EE967"/>
      <c r="EF967"/>
      <c r="EG967"/>
      <c r="EH967"/>
      <c r="EI967"/>
      <c r="EJ967"/>
      <c r="EK967"/>
      <c r="EL967"/>
      <c r="EM967"/>
      <c r="EN967"/>
      <c r="EO967"/>
      <c r="EP967"/>
      <c r="EQ967"/>
      <c r="ER967"/>
      <c r="ES967"/>
      <c r="ET967"/>
      <c r="EU967"/>
      <c r="EV967"/>
    </row>
    <row r="968" spans="1:152" s="12" customFormat="1" ht="38.25" customHeight="1">
      <c r="A968" s="156">
        <v>22</v>
      </c>
      <c r="B968" s="157" t="str">
        <f>GI!$H$23</f>
        <v xml:space="preserve">Hilina Aregawi Abrha </v>
      </c>
      <c r="C968" s="235"/>
      <c r="D968" s="235"/>
      <c r="E968" s="168"/>
      <c r="F968" s="338" t="str">
        <f>IF(E968&gt;100,"SKURRR~!!", IF(A968&gt;GI!$M$2," ", IF($D$943="-", " ", IF(ISBLANK(E968),"FALSE",""))))</f>
        <v xml:space="preserve"> </v>
      </c>
      <c r="G968" s="339"/>
      <c r="H968"/>
      <c r="I968" s="156">
        <v>22</v>
      </c>
      <c r="J968" s="157" t="str">
        <f>GI!$H$23</f>
        <v xml:space="preserve">Hilina Aregawi Abrha </v>
      </c>
      <c r="K968" s="235"/>
      <c r="L968" s="235"/>
      <c r="M968" s="168"/>
      <c r="N968" s="338" t="str">
        <f>IF(M968&gt;100,"SKURRR~!!", IF(I968&gt;GI!$M$2," ", IF($L$943="-", " ", IF(ISBLANK(M968),"FALSE",""))))</f>
        <v xml:space="preserve"> </v>
      </c>
      <c r="O968" s="339"/>
      <c r="P968"/>
      <c r="Q968"/>
      <c r="R968" s="131">
        <f t="shared" si="198"/>
        <v>0</v>
      </c>
      <c r="S968" s="125">
        <f t="shared" si="199"/>
        <v>0</v>
      </c>
      <c r="T968" s="126">
        <f t="shared" si="200"/>
        <v>0</v>
      </c>
      <c r="U968"/>
      <c r="V968"/>
      <c r="W968"/>
      <c r="X968" s="172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 s="174"/>
      <c r="AM968" s="174"/>
      <c r="AN968" s="174"/>
      <c r="AO968" s="174"/>
      <c r="AP968" s="174"/>
      <c r="AQ968" s="174"/>
      <c r="AR968" s="174"/>
      <c r="AS968" s="174"/>
      <c r="AT968" s="174"/>
      <c r="AU968" s="174"/>
      <c r="AV968" s="174"/>
      <c r="AW968" s="174"/>
      <c r="AX968" s="174"/>
      <c r="AY968" s="174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  <c r="CO968"/>
      <c r="CP968"/>
      <c r="CQ968"/>
      <c r="CR968"/>
      <c r="CS968"/>
      <c r="CT968"/>
      <c r="CU968"/>
      <c r="CV968"/>
      <c r="CW968"/>
      <c r="CX968"/>
      <c r="CY968"/>
      <c r="CZ968"/>
      <c r="DA968"/>
      <c r="DB968"/>
      <c r="DC968"/>
      <c r="DD968"/>
      <c r="DE968"/>
      <c r="DF968"/>
      <c r="DG968"/>
      <c r="DH968"/>
      <c r="DI968"/>
      <c r="DJ968"/>
      <c r="DK968"/>
      <c r="DL968"/>
      <c r="DM968"/>
      <c r="DN968"/>
      <c r="DO968"/>
      <c r="DP968"/>
      <c r="DQ968"/>
      <c r="DR968"/>
      <c r="DS968"/>
      <c r="DT968"/>
      <c r="DU968"/>
      <c r="DV968"/>
      <c r="DW968"/>
      <c r="DX968"/>
      <c r="DY968"/>
      <c r="DZ968"/>
      <c r="EA968"/>
      <c r="EB968"/>
      <c r="EC968"/>
      <c r="ED968"/>
      <c r="EE968"/>
      <c r="EF968"/>
      <c r="EG968"/>
      <c r="EH968"/>
      <c r="EI968"/>
      <c r="EJ968"/>
      <c r="EK968"/>
      <c r="EL968"/>
      <c r="EM968"/>
      <c r="EN968"/>
      <c r="EO968"/>
      <c r="EP968"/>
      <c r="EQ968"/>
      <c r="ER968"/>
      <c r="ES968"/>
      <c r="ET968"/>
      <c r="EU968"/>
      <c r="EV968"/>
    </row>
    <row r="969" spans="1:152" s="12" customFormat="1" ht="38.25" customHeight="1">
      <c r="A969" s="154">
        <v>23</v>
      </c>
      <c r="B969" s="155" t="str">
        <f>GI!$H$24</f>
        <v xml:space="preserve">Kaleab Haile Kahsay </v>
      </c>
      <c r="C969" s="235"/>
      <c r="D969" s="235"/>
      <c r="E969" s="168"/>
      <c r="F969" s="338" t="str">
        <f>IF(E969&gt;100,"SKURRR~!!", IF(A969&gt;GI!$M$2," ", IF($D$943="-", " ", IF(ISBLANK(E969),"FALSE",""))))</f>
        <v xml:space="preserve"> </v>
      </c>
      <c r="G969" s="339"/>
      <c r="H969"/>
      <c r="I969" s="154">
        <v>23</v>
      </c>
      <c r="J969" s="155" t="str">
        <f>GI!$H$24</f>
        <v xml:space="preserve">Kaleab Haile Kahsay </v>
      </c>
      <c r="K969" s="235"/>
      <c r="L969" s="235"/>
      <c r="M969" s="168"/>
      <c r="N969" s="338" t="str">
        <f>IF(M969&gt;100,"SKURRR~!!", IF(I969&gt;GI!$M$2," ", IF($L$943="-", " ", IF(ISBLANK(M969),"FALSE",""))))</f>
        <v xml:space="preserve"> </v>
      </c>
      <c r="O969" s="339"/>
      <c r="P969"/>
      <c r="Q969"/>
      <c r="R969" s="131">
        <f t="shared" si="198"/>
        <v>0</v>
      </c>
      <c r="S969" s="125">
        <f t="shared" si="199"/>
        <v>0</v>
      </c>
      <c r="T969" s="126">
        <f t="shared" si="200"/>
        <v>0</v>
      </c>
      <c r="U969"/>
      <c r="V969"/>
      <c r="W969"/>
      <c r="X969" s="172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 s="174"/>
      <c r="AM969" s="174"/>
      <c r="AN969" s="174"/>
      <c r="AO969" s="174"/>
      <c r="AP969" s="174"/>
      <c r="AQ969" s="174"/>
      <c r="AR969" s="174"/>
      <c r="AS969" s="174"/>
      <c r="AT969" s="174"/>
      <c r="AU969" s="174"/>
      <c r="AV969" s="174"/>
      <c r="AW969" s="174"/>
      <c r="AX969" s="174"/>
      <c r="AY969" s="174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  <c r="CO969"/>
      <c r="CP969"/>
      <c r="CQ969"/>
      <c r="CR969"/>
      <c r="CS969"/>
      <c r="CT969"/>
      <c r="CU969"/>
      <c r="CV969"/>
      <c r="CW969"/>
      <c r="CX969"/>
      <c r="CY969"/>
      <c r="CZ969"/>
      <c r="DA969"/>
      <c r="DB969"/>
      <c r="DC969"/>
      <c r="DD969"/>
      <c r="DE969"/>
      <c r="DF969"/>
      <c r="DG969"/>
      <c r="DH969"/>
      <c r="DI969"/>
      <c r="DJ969"/>
      <c r="DK969"/>
      <c r="DL969"/>
      <c r="DM969"/>
      <c r="DN969"/>
      <c r="DO969"/>
      <c r="DP969"/>
      <c r="DQ969"/>
      <c r="DR969"/>
      <c r="DS969"/>
      <c r="DT969"/>
      <c r="DU969"/>
      <c r="DV969"/>
      <c r="DW969"/>
      <c r="DX969"/>
      <c r="DY969"/>
      <c r="DZ969"/>
      <c r="EA969"/>
      <c r="EB969"/>
      <c r="EC969"/>
      <c r="ED969"/>
      <c r="EE969"/>
      <c r="EF969"/>
      <c r="EG969"/>
      <c r="EH969"/>
      <c r="EI969"/>
      <c r="EJ969"/>
      <c r="EK969"/>
      <c r="EL969"/>
      <c r="EM969"/>
      <c r="EN969"/>
      <c r="EO969"/>
      <c r="EP969"/>
      <c r="EQ969"/>
      <c r="ER969"/>
      <c r="ES969"/>
      <c r="ET969"/>
      <c r="EU969"/>
      <c r="EV969"/>
    </row>
    <row r="970" spans="1:152" s="12" customFormat="1" ht="38.25" customHeight="1">
      <c r="A970" s="156">
        <v>24</v>
      </c>
      <c r="B970" s="157" t="str">
        <f>GI!$H$25</f>
        <v xml:space="preserve">Kalkidan Haile Berhe </v>
      </c>
      <c r="C970" s="235"/>
      <c r="D970" s="235"/>
      <c r="E970" s="168"/>
      <c r="F970" s="338" t="str">
        <f>IF(E970&gt;100,"SKURRR~!!", IF(A970&gt;GI!$M$2," ", IF($D$943="-", " ", IF(ISBLANK(E970),"FALSE",""))))</f>
        <v xml:space="preserve"> </v>
      </c>
      <c r="G970" s="339"/>
      <c r="H970"/>
      <c r="I970" s="156">
        <v>24</v>
      </c>
      <c r="J970" s="157" t="str">
        <f>GI!$H$25</f>
        <v xml:space="preserve">Kalkidan Haile Berhe </v>
      </c>
      <c r="K970" s="235"/>
      <c r="L970" s="235"/>
      <c r="M970" s="168"/>
      <c r="N970" s="338" t="str">
        <f>IF(M970&gt;100,"SKURRR~!!", IF(I970&gt;GI!$M$2," ", IF($L$943="-", " ", IF(ISBLANK(M970),"FALSE",""))))</f>
        <v xml:space="preserve"> </v>
      </c>
      <c r="O970" s="339"/>
      <c r="P970"/>
      <c r="Q970"/>
      <c r="R970" s="131">
        <f t="shared" si="198"/>
        <v>0</v>
      </c>
      <c r="S970" s="125">
        <f t="shared" si="199"/>
        <v>0</v>
      </c>
      <c r="T970" s="126">
        <f t="shared" si="200"/>
        <v>0</v>
      </c>
      <c r="U970"/>
      <c r="V970"/>
      <c r="W970"/>
      <c r="X970" s="172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 s="174"/>
      <c r="AM970" s="174"/>
      <c r="AN970" s="174"/>
      <c r="AO970" s="174"/>
      <c r="AP970" s="174"/>
      <c r="AQ970" s="174"/>
      <c r="AR970" s="174"/>
      <c r="AS970" s="174"/>
      <c r="AT970" s="174"/>
      <c r="AU970" s="174"/>
      <c r="AV970" s="174"/>
      <c r="AW970" s="174"/>
      <c r="AX970" s="174"/>
      <c r="AY970" s="174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  <c r="CO970"/>
      <c r="CP970"/>
      <c r="CQ970"/>
      <c r="CR970"/>
      <c r="CS970"/>
      <c r="CT970"/>
      <c r="CU970"/>
      <c r="CV970"/>
      <c r="CW970"/>
      <c r="CX970"/>
      <c r="CY970"/>
      <c r="CZ970"/>
      <c r="DA970"/>
      <c r="DB970"/>
      <c r="DC970"/>
      <c r="DD970"/>
      <c r="DE970"/>
      <c r="DF970"/>
      <c r="DG970"/>
      <c r="DH970"/>
      <c r="DI970"/>
      <c r="DJ970"/>
      <c r="DK970"/>
      <c r="DL970"/>
      <c r="DM970"/>
      <c r="DN970"/>
      <c r="DO970"/>
      <c r="DP970"/>
      <c r="DQ970"/>
      <c r="DR970"/>
      <c r="DS970"/>
      <c r="DT970"/>
      <c r="DU970"/>
      <c r="DV970"/>
      <c r="DW970"/>
      <c r="DX970"/>
      <c r="DY970"/>
      <c r="DZ970"/>
      <c r="EA970"/>
      <c r="EB970"/>
      <c r="EC970"/>
      <c r="ED970"/>
      <c r="EE970"/>
      <c r="EF970"/>
      <c r="EG970"/>
      <c r="EH970"/>
      <c r="EI970"/>
      <c r="EJ970"/>
      <c r="EK970"/>
      <c r="EL970"/>
      <c r="EM970"/>
      <c r="EN970"/>
      <c r="EO970"/>
      <c r="EP970"/>
      <c r="EQ970"/>
      <c r="ER970"/>
      <c r="ES970"/>
      <c r="ET970"/>
      <c r="EU970"/>
      <c r="EV970"/>
    </row>
    <row r="971" spans="1:152" s="12" customFormat="1" ht="38.25" customHeight="1">
      <c r="A971" s="154">
        <v>25</v>
      </c>
      <c r="B971" s="155" t="str">
        <f>GI!$H$26</f>
        <v xml:space="preserve">Kidus Tadesse Yewegalet </v>
      </c>
      <c r="C971" s="235"/>
      <c r="D971" s="235"/>
      <c r="E971" s="168"/>
      <c r="F971" s="338" t="str">
        <f>IF(E971&gt;100,"SKURRR~!!", IF(A971&gt;GI!$M$2," ", IF($D$943="-", " ", IF(ISBLANK(E971),"FALSE",""))))</f>
        <v xml:space="preserve"> </v>
      </c>
      <c r="G971" s="339"/>
      <c r="H971"/>
      <c r="I971" s="154">
        <v>25</v>
      </c>
      <c r="J971" s="155" t="str">
        <f>GI!$H$26</f>
        <v xml:space="preserve">Kidus Tadesse Yewegalet </v>
      </c>
      <c r="K971" s="235"/>
      <c r="L971" s="235"/>
      <c r="M971" s="168"/>
      <c r="N971" s="338" t="str">
        <f>IF(M971&gt;100,"SKURRR~!!", IF(I971&gt;GI!$M$2," ", IF($L$943="-", " ", IF(ISBLANK(M971),"FALSE",""))))</f>
        <v xml:space="preserve"> </v>
      </c>
      <c r="O971" s="339"/>
      <c r="P971"/>
      <c r="Q971"/>
      <c r="R971" s="131">
        <f t="shared" si="198"/>
        <v>0</v>
      </c>
      <c r="S971" s="125">
        <f t="shared" si="199"/>
        <v>0</v>
      </c>
      <c r="T971" s="126">
        <f t="shared" si="200"/>
        <v>0</v>
      </c>
      <c r="U971"/>
      <c r="V971"/>
      <c r="W971"/>
      <c r="X971" s="172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 s="174"/>
      <c r="AM971" s="174"/>
      <c r="AN971" s="174"/>
      <c r="AO971" s="174"/>
      <c r="AP971" s="174"/>
      <c r="AQ971" s="174"/>
      <c r="AR971" s="174"/>
      <c r="AS971" s="174"/>
      <c r="AT971" s="174"/>
      <c r="AU971" s="174"/>
      <c r="AV971" s="174"/>
      <c r="AW971" s="174"/>
      <c r="AX971" s="174"/>
      <c r="AY971" s="174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  <c r="CO971"/>
      <c r="CP971"/>
      <c r="CQ971"/>
      <c r="CR971"/>
      <c r="CS971"/>
      <c r="CT971"/>
      <c r="CU971"/>
      <c r="CV971"/>
      <c r="CW971"/>
      <c r="CX971"/>
      <c r="CY971"/>
      <c r="CZ971"/>
      <c r="DA971"/>
      <c r="DB971"/>
      <c r="DC971"/>
      <c r="DD971"/>
      <c r="DE971"/>
      <c r="DF971"/>
      <c r="DG971"/>
      <c r="DH971"/>
      <c r="DI971"/>
      <c r="DJ971"/>
      <c r="DK971"/>
      <c r="DL971"/>
      <c r="DM971"/>
      <c r="DN971"/>
      <c r="DO971"/>
      <c r="DP971"/>
      <c r="DQ971"/>
      <c r="DR971"/>
      <c r="DS971"/>
      <c r="DT971"/>
      <c r="DU971"/>
      <c r="DV971"/>
      <c r="DW971"/>
      <c r="DX971"/>
      <c r="DY971"/>
      <c r="DZ971"/>
      <c r="EA971"/>
      <c r="EB971"/>
      <c r="EC971"/>
      <c r="ED971"/>
      <c r="EE971"/>
      <c r="EF971"/>
      <c r="EG971"/>
      <c r="EH971"/>
      <c r="EI971"/>
      <c r="EJ971"/>
      <c r="EK971"/>
      <c r="EL971"/>
      <c r="EM971"/>
      <c r="EN971"/>
      <c r="EO971"/>
      <c r="EP971"/>
      <c r="EQ971"/>
      <c r="ER971"/>
      <c r="ES971"/>
      <c r="ET971"/>
      <c r="EU971"/>
      <c r="EV971"/>
    </row>
    <row r="972" spans="1:152" s="12" customFormat="1" ht="38.25" customHeight="1">
      <c r="A972" s="156">
        <v>26</v>
      </c>
      <c r="B972" s="157" t="str">
        <f>GI!$H$27</f>
        <v xml:space="preserve">Lidiya Mulu Gebreegzabher </v>
      </c>
      <c r="C972" s="235"/>
      <c r="D972" s="235"/>
      <c r="E972" s="168"/>
      <c r="F972" s="338" t="str">
        <f>IF(E972&gt;100,"SKURRR~!!", IF(A972&gt;GI!$M$2," ", IF($D$943="-", " ", IF(ISBLANK(E972),"FALSE",""))))</f>
        <v xml:space="preserve"> </v>
      </c>
      <c r="G972" s="339"/>
      <c r="H972"/>
      <c r="I972" s="156">
        <v>26</v>
      </c>
      <c r="J972" s="157" t="str">
        <f>GI!$H$27</f>
        <v xml:space="preserve">Lidiya Mulu Gebreegzabher </v>
      </c>
      <c r="K972" s="235"/>
      <c r="L972" s="235"/>
      <c r="M972" s="168"/>
      <c r="N972" s="338" t="str">
        <f>IF(M972&gt;100,"SKURRR~!!", IF(I972&gt;GI!$M$2," ", IF($L$943="-", " ", IF(ISBLANK(M972),"FALSE",""))))</f>
        <v xml:space="preserve"> </v>
      </c>
      <c r="O972" s="339"/>
      <c r="P972"/>
      <c r="Q972"/>
      <c r="R972" s="131">
        <f t="shared" si="198"/>
        <v>0</v>
      </c>
      <c r="S972" s="125">
        <f t="shared" si="199"/>
        <v>0</v>
      </c>
      <c r="T972" s="126">
        <f t="shared" si="200"/>
        <v>0</v>
      </c>
      <c r="U972"/>
      <c r="V972"/>
      <c r="W972"/>
      <c r="X972" s="1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 s="174"/>
      <c r="AM972" s="174"/>
      <c r="AN972" s="174"/>
      <c r="AO972" s="174"/>
      <c r="AP972" s="174"/>
      <c r="AQ972" s="174"/>
      <c r="AR972" s="174"/>
      <c r="AS972" s="174"/>
      <c r="AT972" s="174"/>
      <c r="AU972" s="174"/>
      <c r="AV972" s="174"/>
      <c r="AW972" s="174"/>
      <c r="AX972" s="174"/>
      <c r="AY972" s="174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  <c r="CO972"/>
      <c r="CP972"/>
      <c r="CQ972"/>
      <c r="CR972"/>
      <c r="CS972"/>
      <c r="CT972"/>
      <c r="CU972"/>
      <c r="CV972"/>
      <c r="CW972"/>
      <c r="CX972"/>
      <c r="CY972"/>
      <c r="CZ972"/>
      <c r="DA972"/>
      <c r="DB972"/>
      <c r="DC972"/>
      <c r="DD972"/>
      <c r="DE972"/>
      <c r="DF972"/>
      <c r="DG972"/>
      <c r="DH972"/>
      <c r="DI972"/>
      <c r="DJ972"/>
      <c r="DK972"/>
      <c r="DL972"/>
      <c r="DM972"/>
      <c r="DN972"/>
      <c r="DO972"/>
      <c r="DP972"/>
      <c r="DQ972"/>
      <c r="DR972"/>
      <c r="DS972"/>
      <c r="DT972"/>
      <c r="DU972"/>
      <c r="DV972"/>
      <c r="DW972"/>
      <c r="DX972"/>
      <c r="DY972"/>
      <c r="DZ972"/>
      <c r="EA972"/>
      <c r="EB972"/>
      <c r="EC972"/>
      <c r="ED972"/>
      <c r="EE972"/>
      <c r="EF972"/>
      <c r="EG972"/>
      <c r="EH972"/>
      <c r="EI972"/>
      <c r="EJ972"/>
      <c r="EK972"/>
      <c r="EL972"/>
      <c r="EM972"/>
      <c r="EN972"/>
      <c r="EO972"/>
      <c r="EP972"/>
      <c r="EQ972"/>
      <c r="ER972"/>
      <c r="ES972"/>
      <c r="ET972"/>
      <c r="EU972"/>
      <c r="EV972"/>
    </row>
    <row r="973" spans="1:152" s="12" customFormat="1" ht="38.25" customHeight="1">
      <c r="A973" s="154">
        <v>27</v>
      </c>
      <c r="B973" s="155" t="str">
        <f>GI!$H$28</f>
        <v xml:space="preserve">Menkem Solomon Yihdego </v>
      </c>
      <c r="C973" s="235"/>
      <c r="D973" s="235"/>
      <c r="E973" s="168"/>
      <c r="F973" s="338" t="str">
        <f>IF(E973&gt;100,"SKURRR~!!", IF(A973&gt;GI!$M$2," ", IF($D$943="-", " ", IF(ISBLANK(E973),"FALSE",""))))</f>
        <v xml:space="preserve"> </v>
      </c>
      <c r="G973" s="339"/>
      <c r="H973"/>
      <c r="I973" s="154">
        <v>27</v>
      </c>
      <c r="J973" s="155" t="str">
        <f>GI!$H$28</f>
        <v xml:space="preserve">Menkem Solomon Yihdego </v>
      </c>
      <c r="K973" s="235"/>
      <c r="L973" s="235"/>
      <c r="M973" s="168"/>
      <c r="N973" s="338" t="str">
        <f>IF(M973&gt;100,"SKURRR~!!", IF(I973&gt;GI!$M$2," ", IF($L$943="-", " ", IF(ISBLANK(M973),"FALSE",""))))</f>
        <v xml:space="preserve"> </v>
      </c>
      <c r="O973" s="339"/>
      <c r="P973"/>
      <c r="Q973"/>
      <c r="R973" s="131">
        <f t="shared" si="198"/>
        <v>0</v>
      </c>
      <c r="S973" s="125">
        <f t="shared" si="199"/>
        <v>0</v>
      </c>
      <c r="T973" s="126">
        <f t="shared" si="200"/>
        <v>0</v>
      </c>
      <c r="U973"/>
      <c r="V973"/>
      <c r="W973"/>
      <c r="X973" s="172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 s="174"/>
      <c r="AM973" s="174"/>
      <c r="AN973" s="174"/>
      <c r="AO973" s="174"/>
      <c r="AP973" s="174"/>
      <c r="AQ973" s="174"/>
      <c r="AR973" s="174"/>
      <c r="AS973" s="174"/>
      <c r="AT973" s="174"/>
      <c r="AU973" s="174"/>
      <c r="AV973" s="174"/>
      <c r="AW973" s="174"/>
      <c r="AX973" s="174"/>
      <c r="AY973" s="174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  <c r="CO973"/>
      <c r="CP973"/>
      <c r="CQ973"/>
      <c r="CR973"/>
      <c r="CS973"/>
      <c r="CT973"/>
      <c r="CU973"/>
      <c r="CV973"/>
      <c r="CW973"/>
      <c r="CX973"/>
      <c r="CY973"/>
      <c r="CZ973"/>
      <c r="DA973"/>
      <c r="DB973"/>
      <c r="DC973"/>
      <c r="DD973"/>
      <c r="DE973"/>
      <c r="DF973"/>
      <c r="DG973"/>
      <c r="DH973"/>
      <c r="DI973"/>
      <c r="DJ973"/>
      <c r="DK973"/>
      <c r="DL973"/>
      <c r="DM973"/>
      <c r="DN973"/>
      <c r="DO973"/>
      <c r="DP973"/>
      <c r="DQ973"/>
      <c r="DR973"/>
      <c r="DS973"/>
      <c r="DT973"/>
      <c r="DU973"/>
      <c r="DV973"/>
      <c r="DW973"/>
      <c r="DX973"/>
      <c r="DY973"/>
      <c r="DZ973"/>
      <c r="EA973"/>
      <c r="EB973"/>
      <c r="EC973"/>
      <c r="ED973"/>
      <c r="EE973"/>
      <c r="EF973"/>
      <c r="EG973"/>
      <c r="EH973"/>
      <c r="EI973"/>
      <c r="EJ973"/>
      <c r="EK973"/>
      <c r="EL973"/>
      <c r="EM973"/>
      <c r="EN973"/>
      <c r="EO973"/>
      <c r="EP973"/>
      <c r="EQ973"/>
      <c r="ER973"/>
      <c r="ES973"/>
      <c r="ET973"/>
      <c r="EU973"/>
      <c r="EV973"/>
    </row>
    <row r="974" spans="1:152" s="12" customFormat="1" ht="38.25" customHeight="1">
      <c r="A974" s="156">
        <v>28</v>
      </c>
      <c r="B974" s="157" t="str">
        <f>GI!$H$29</f>
        <v xml:space="preserve">Mewael Semere Tewelde </v>
      </c>
      <c r="C974" s="235"/>
      <c r="D974" s="235"/>
      <c r="E974" s="168"/>
      <c r="F974" s="338" t="str">
        <f>IF(E974&gt;100,"SKURRR~!!", IF(A974&gt;GI!$M$2," ", IF($D$943="-", " ", IF(ISBLANK(E974),"FALSE",""))))</f>
        <v xml:space="preserve"> </v>
      </c>
      <c r="G974" s="339"/>
      <c r="H974"/>
      <c r="I974" s="156">
        <v>28</v>
      </c>
      <c r="J974" s="157" t="str">
        <f>GI!$H$29</f>
        <v xml:space="preserve">Mewael Semere Tewelde </v>
      </c>
      <c r="K974" s="235"/>
      <c r="L974" s="235"/>
      <c r="M974" s="168"/>
      <c r="N974" s="338" t="str">
        <f>IF(M974&gt;100,"SKURRR~!!", IF(I974&gt;GI!$M$2," ", IF($L$943="-", " ", IF(ISBLANK(M974),"FALSE",""))))</f>
        <v xml:space="preserve"> </v>
      </c>
      <c r="O974" s="339"/>
      <c r="P974"/>
      <c r="Q974"/>
      <c r="R974" s="131">
        <f t="shared" si="198"/>
        <v>0</v>
      </c>
      <c r="S974" s="125">
        <f t="shared" si="199"/>
        <v>0</v>
      </c>
      <c r="T974" s="126">
        <f t="shared" si="200"/>
        <v>0</v>
      </c>
      <c r="U974"/>
      <c r="V974"/>
      <c r="W974"/>
      <c r="X974" s="172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 s="174"/>
      <c r="AM974" s="174"/>
      <c r="AN974" s="174"/>
      <c r="AO974" s="174"/>
      <c r="AP974" s="174"/>
      <c r="AQ974" s="174"/>
      <c r="AR974" s="174"/>
      <c r="AS974" s="174"/>
      <c r="AT974" s="174"/>
      <c r="AU974" s="174"/>
      <c r="AV974" s="174"/>
      <c r="AW974" s="174"/>
      <c r="AX974" s="174"/>
      <c r="AY974" s="1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  <c r="CO974"/>
      <c r="CP974"/>
      <c r="CQ974"/>
      <c r="CR974"/>
      <c r="CS974"/>
      <c r="CT974"/>
      <c r="CU974"/>
      <c r="CV974"/>
      <c r="CW974"/>
      <c r="CX974"/>
      <c r="CY974"/>
      <c r="CZ974"/>
      <c r="DA974"/>
      <c r="DB974"/>
      <c r="DC974"/>
      <c r="DD974"/>
      <c r="DE974"/>
      <c r="DF974"/>
      <c r="DG974"/>
      <c r="DH974"/>
      <c r="DI974"/>
      <c r="DJ974"/>
      <c r="DK974"/>
      <c r="DL974"/>
      <c r="DM974"/>
      <c r="DN974"/>
      <c r="DO974"/>
      <c r="DP974"/>
      <c r="DQ974"/>
      <c r="DR974"/>
      <c r="DS974"/>
      <c r="DT974"/>
      <c r="DU974"/>
      <c r="DV974"/>
      <c r="DW974"/>
      <c r="DX974"/>
      <c r="DY974"/>
      <c r="DZ974"/>
      <c r="EA974"/>
      <c r="EB974"/>
      <c r="EC974"/>
      <c r="ED974"/>
      <c r="EE974"/>
      <c r="EF974"/>
      <c r="EG974"/>
      <c r="EH974"/>
      <c r="EI974"/>
      <c r="EJ974"/>
      <c r="EK974"/>
      <c r="EL974"/>
      <c r="EM974"/>
      <c r="EN974"/>
      <c r="EO974"/>
      <c r="EP974"/>
      <c r="EQ974"/>
      <c r="ER974"/>
      <c r="ES974"/>
      <c r="ET974"/>
      <c r="EU974"/>
      <c r="EV974"/>
    </row>
    <row r="975" spans="1:152" s="12" customFormat="1" ht="38.25" customHeight="1">
      <c r="A975" s="154">
        <v>29</v>
      </c>
      <c r="B975" s="155" t="str">
        <f>GI!$H$30</f>
        <v xml:space="preserve">Mikiyas Engida Mesfin </v>
      </c>
      <c r="C975" s="235"/>
      <c r="D975" s="235"/>
      <c r="E975" s="168"/>
      <c r="F975" s="338" t="str">
        <f>IF(E975&gt;100,"SKURRR~!!", IF(A975&gt;GI!$M$2," ", IF($D$943="-", " ", IF(ISBLANK(E975),"FALSE",""))))</f>
        <v xml:space="preserve"> </v>
      </c>
      <c r="G975" s="339"/>
      <c r="H975"/>
      <c r="I975" s="154">
        <v>29</v>
      </c>
      <c r="J975" s="155" t="str">
        <f>GI!$H$30</f>
        <v xml:space="preserve">Mikiyas Engida Mesfin </v>
      </c>
      <c r="K975" s="235"/>
      <c r="L975" s="235"/>
      <c r="M975" s="168"/>
      <c r="N975" s="338" t="str">
        <f>IF(M975&gt;100,"SKURRR~!!", IF(I975&gt;GI!$M$2," ", IF($L$943="-", " ", IF(ISBLANK(M975),"FALSE",""))))</f>
        <v xml:space="preserve"> </v>
      </c>
      <c r="O975" s="339"/>
      <c r="P975"/>
      <c r="Q975"/>
      <c r="R975" s="131">
        <f t="shared" si="198"/>
        <v>0</v>
      </c>
      <c r="S975" s="125">
        <f t="shared" si="199"/>
        <v>0</v>
      </c>
      <c r="T975" s="126">
        <f t="shared" si="200"/>
        <v>0</v>
      </c>
      <c r="U975"/>
      <c r="V975"/>
      <c r="W975"/>
      <c r="X975" s="172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 s="174"/>
      <c r="AM975" s="174"/>
      <c r="AN975" s="174"/>
      <c r="AO975" s="174"/>
      <c r="AP975" s="174"/>
      <c r="AQ975" s="174"/>
      <c r="AR975" s="174"/>
      <c r="AS975" s="174"/>
      <c r="AT975" s="174"/>
      <c r="AU975" s="174"/>
      <c r="AV975" s="174"/>
      <c r="AW975" s="174"/>
      <c r="AX975" s="174"/>
      <c r="AY975" s="174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  <c r="DF975"/>
      <c r="DG975"/>
      <c r="DH975"/>
      <c r="DI975"/>
      <c r="DJ975"/>
      <c r="DK975"/>
      <c r="DL975"/>
      <c r="DM975"/>
      <c r="DN975"/>
      <c r="DO975"/>
      <c r="DP975"/>
      <c r="DQ975"/>
      <c r="DR975"/>
      <c r="DS975"/>
      <c r="DT975"/>
      <c r="DU975"/>
      <c r="DV975"/>
      <c r="DW975"/>
      <c r="DX975"/>
      <c r="DY975"/>
      <c r="DZ975"/>
      <c r="EA975"/>
      <c r="EB975"/>
      <c r="EC975"/>
      <c r="ED975"/>
      <c r="EE975"/>
      <c r="EF975"/>
      <c r="EG975"/>
      <c r="EH975"/>
      <c r="EI975"/>
      <c r="EJ975"/>
      <c r="EK975"/>
      <c r="EL975"/>
      <c r="EM975"/>
      <c r="EN975"/>
      <c r="EO975"/>
      <c r="EP975"/>
      <c r="EQ975"/>
      <c r="ER975"/>
      <c r="ES975"/>
      <c r="ET975"/>
      <c r="EU975"/>
      <c r="EV975"/>
    </row>
    <row r="976" spans="1:152" s="12" customFormat="1" ht="38.25" customHeight="1">
      <c r="A976" s="156">
        <v>30</v>
      </c>
      <c r="B976" s="157" t="str">
        <f>GI!$H$31</f>
        <v xml:space="preserve">Nahom Gobezay Beyene </v>
      </c>
      <c r="C976" s="235"/>
      <c r="D976" s="235"/>
      <c r="E976" s="168"/>
      <c r="F976" s="338" t="str">
        <f>IF(E976&gt;100,"SKURRR~!!", IF(A976&gt;GI!$M$2," ", IF($D$943="-", " ", IF(ISBLANK(E976),"FALSE",""))))</f>
        <v xml:space="preserve"> </v>
      </c>
      <c r="G976" s="339"/>
      <c r="H976"/>
      <c r="I976" s="156">
        <v>30</v>
      </c>
      <c r="J976" s="157" t="str">
        <f>GI!$H$31</f>
        <v xml:space="preserve">Nahom Gobezay Beyene </v>
      </c>
      <c r="K976" s="235"/>
      <c r="L976" s="235"/>
      <c r="M976" s="168"/>
      <c r="N976" s="338" t="str">
        <f>IF(M976&gt;100,"SKURRR~!!", IF(I976&gt;GI!$M$2," ", IF($L$943="-", " ", IF(ISBLANK(M976),"FALSE",""))))</f>
        <v xml:space="preserve"> </v>
      </c>
      <c r="O976" s="339"/>
      <c r="P976"/>
      <c r="Q976"/>
      <c r="R976" s="131">
        <f t="shared" si="198"/>
        <v>0</v>
      </c>
      <c r="S976" s="125">
        <f t="shared" si="199"/>
        <v>0</v>
      </c>
      <c r="T976" s="126">
        <f t="shared" si="200"/>
        <v>0</v>
      </c>
      <c r="U976"/>
      <c r="V976"/>
      <c r="W976"/>
      <c r="X976" s="172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 s="174"/>
      <c r="AM976" s="174"/>
      <c r="AN976" s="174"/>
      <c r="AO976" s="174"/>
      <c r="AP976" s="174"/>
      <c r="AQ976" s="174"/>
      <c r="AR976" s="174"/>
      <c r="AS976" s="174"/>
      <c r="AT976" s="174"/>
      <c r="AU976" s="174"/>
      <c r="AV976" s="174"/>
      <c r="AW976" s="174"/>
      <c r="AX976" s="174"/>
      <c r="AY976" s="174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  <c r="CO976"/>
      <c r="CP976"/>
      <c r="CQ976"/>
      <c r="CR976"/>
      <c r="CS976"/>
      <c r="CT976"/>
      <c r="CU976"/>
      <c r="CV976"/>
      <c r="CW976"/>
      <c r="CX976"/>
      <c r="CY976"/>
      <c r="CZ976"/>
      <c r="DA976"/>
      <c r="DB976"/>
      <c r="DC976"/>
      <c r="DD976"/>
      <c r="DE976"/>
      <c r="DF976"/>
      <c r="DG976"/>
      <c r="DH976"/>
      <c r="DI976"/>
      <c r="DJ976"/>
      <c r="DK976"/>
      <c r="DL976"/>
      <c r="DM976"/>
      <c r="DN976"/>
      <c r="DO976"/>
      <c r="DP976"/>
      <c r="DQ976"/>
      <c r="DR976"/>
      <c r="DS976"/>
      <c r="DT976"/>
      <c r="DU976"/>
      <c r="DV976"/>
      <c r="DW976"/>
      <c r="DX976"/>
      <c r="DY976"/>
      <c r="DZ976"/>
      <c r="EA976"/>
      <c r="EB976"/>
      <c r="EC976"/>
      <c r="ED976"/>
      <c r="EE976"/>
      <c r="EF976"/>
      <c r="EG976"/>
      <c r="EH976"/>
      <c r="EI976"/>
      <c r="EJ976"/>
      <c r="EK976"/>
      <c r="EL976"/>
      <c r="EM976"/>
      <c r="EN976"/>
      <c r="EO976"/>
      <c r="EP976"/>
      <c r="EQ976"/>
      <c r="ER976"/>
      <c r="ES976"/>
      <c r="ET976"/>
      <c r="EU976"/>
      <c r="EV976"/>
    </row>
    <row r="977" spans="1:152" s="12" customFormat="1" ht="38.25" customHeight="1">
      <c r="A977" s="154">
        <v>31</v>
      </c>
      <c r="B977" s="155" t="str">
        <f>GI!$H$32</f>
        <v xml:space="preserve">Nebyu Dawit Tadesse </v>
      </c>
      <c r="C977" s="235"/>
      <c r="D977" s="235"/>
      <c r="E977" s="168"/>
      <c r="F977" s="338" t="str">
        <f>IF(E977&gt;100,"SKURRR~!!", IF(A977&gt;GI!$M$2," ", IF($D$943="-", " ", IF(ISBLANK(E977),"FALSE",""))))</f>
        <v xml:space="preserve"> </v>
      </c>
      <c r="G977" s="339"/>
      <c r="H977"/>
      <c r="I977" s="154">
        <v>31</v>
      </c>
      <c r="J977" s="155" t="str">
        <f>GI!$H$32</f>
        <v xml:space="preserve">Nebyu Dawit Tadesse </v>
      </c>
      <c r="K977" s="235"/>
      <c r="L977" s="235"/>
      <c r="M977" s="168"/>
      <c r="N977" s="338" t="str">
        <f>IF(M977&gt;100,"SKURRR~!!", IF(I977&gt;GI!$M$2," ", IF($L$943="-", " ", IF(ISBLANK(M977),"FALSE",""))))</f>
        <v xml:space="preserve"> </v>
      </c>
      <c r="O977" s="339"/>
      <c r="P977"/>
      <c r="Q977"/>
      <c r="R977" s="131">
        <f t="shared" si="198"/>
        <v>0</v>
      </c>
      <c r="S977" s="125">
        <f t="shared" si="199"/>
        <v>0</v>
      </c>
      <c r="T977" s="126">
        <f t="shared" si="200"/>
        <v>0</v>
      </c>
      <c r="U977"/>
      <c r="V977"/>
      <c r="W977"/>
      <c r="X977" s="172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 s="174"/>
      <c r="AM977" s="174"/>
      <c r="AN977" s="174"/>
      <c r="AO977" s="174"/>
      <c r="AP977" s="174"/>
      <c r="AQ977" s="174"/>
      <c r="AR977" s="174"/>
      <c r="AS977" s="174"/>
      <c r="AT977" s="174"/>
      <c r="AU977" s="174"/>
      <c r="AV977" s="174"/>
      <c r="AW977" s="174"/>
      <c r="AX977" s="174"/>
      <c r="AY977" s="174"/>
      <c r="AZ977"/>
      <c r="BA977"/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  <c r="CO977"/>
      <c r="CP977"/>
      <c r="CQ977"/>
      <c r="CR977"/>
      <c r="CS977"/>
      <c r="CT977"/>
      <c r="CU977"/>
      <c r="CV977"/>
      <c r="CW977"/>
      <c r="CX977"/>
      <c r="CY977"/>
      <c r="CZ977"/>
      <c r="DA977"/>
      <c r="DB977"/>
      <c r="DC977"/>
      <c r="DD977"/>
      <c r="DE977"/>
      <c r="DF977"/>
      <c r="DG977"/>
      <c r="DH977"/>
      <c r="DI977"/>
      <c r="DJ977"/>
      <c r="DK977"/>
      <c r="DL977"/>
      <c r="DM977"/>
      <c r="DN977"/>
      <c r="DO977"/>
      <c r="DP977"/>
      <c r="DQ977"/>
      <c r="DR977"/>
      <c r="DS977"/>
      <c r="DT977"/>
      <c r="DU977"/>
      <c r="DV977"/>
      <c r="DW977"/>
      <c r="DX977"/>
      <c r="DY977"/>
      <c r="DZ977"/>
      <c r="EA977"/>
      <c r="EB977"/>
      <c r="EC977"/>
      <c r="ED977"/>
      <c r="EE977"/>
      <c r="EF977"/>
      <c r="EG977"/>
      <c r="EH977"/>
      <c r="EI977"/>
      <c r="EJ977"/>
      <c r="EK977"/>
      <c r="EL977"/>
      <c r="EM977"/>
      <c r="EN977"/>
      <c r="EO977"/>
      <c r="EP977"/>
      <c r="EQ977"/>
      <c r="ER977"/>
      <c r="ES977"/>
      <c r="ET977"/>
      <c r="EU977"/>
      <c r="EV977"/>
    </row>
    <row r="978" spans="1:152" s="13" customFormat="1" ht="38.25" customHeight="1">
      <c r="A978" s="156">
        <v>32</v>
      </c>
      <c r="B978" s="157" t="str">
        <f>GI!$H$33</f>
        <v xml:space="preserve">Rahwa Luel Birhane </v>
      </c>
      <c r="C978" s="235"/>
      <c r="D978" s="235"/>
      <c r="E978" s="168"/>
      <c r="F978" s="338" t="str">
        <f>IF(E978&gt;100,"SKURRR~!!", IF(A978&gt;GI!$M$2," ", IF($D$943="-", " ", IF(ISBLANK(E978),"FALSE",""))))</f>
        <v xml:space="preserve"> </v>
      </c>
      <c r="G978" s="339"/>
      <c r="H978"/>
      <c r="I978" s="156">
        <v>32</v>
      </c>
      <c r="J978" s="157" t="str">
        <f>GI!$H$33</f>
        <v xml:space="preserve">Rahwa Luel Birhane </v>
      </c>
      <c r="K978" s="235"/>
      <c r="L978" s="235"/>
      <c r="M978" s="168"/>
      <c r="N978" s="338" t="str">
        <f>IF(M978&gt;100,"SKURRR~!!", IF(I978&gt;GI!$M$2," ", IF($L$943="-", " ", IF(ISBLANK(M978),"FALSE",""))))</f>
        <v xml:space="preserve"> </v>
      </c>
      <c r="O978" s="339"/>
      <c r="P978"/>
      <c r="Q978"/>
      <c r="R978" s="131">
        <f t="shared" si="198"/>
        <v>0</v>
      </c>
      <c r="S978" s="125">
        <f t="shared" si="199"/>
        <v>0</v>
      </c>
      <c r="T978" s="126">
        <f t="shared" si="200"/>
        <v>0</v>
      </c>
      <c r="U978"/>
      <c r="V978"/>
      <c r="W978"/>
      <c r="X978" s="172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 s="174"/>
      <c r="AM978" s="174"/>
      <c r="AN978" s="174"/>
      <c r="AO978" s="174"/>
      <c r="AP978" s="174"/>
      <c r="AQ978" s="174"/>
      <c r="AR978" s="174"/>
      <c r="AS978" s="174"/>
      <c r="AT978" s="174"/>
      <c r="AU978" s="174"/>
      <c r="AV978" s="174"/>
      <c r="AW978" s="174"/>
      <c r="AX978" s="174"/>
      <c r="AY978" s="174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  <c r="DF978"/>
      <c r="DG978"/>
      <c r="DH978"/>
      <c r="DI978"/>
      <c r="DJ978"/>
      <c r="DK978"/>
      <c r="DL978"/>
      <c r="DM978"/>
      <c r="DN978"/>
      <c r="DO978"/>
      <c r="DP978"/>
      <c r="DQ978"/>
      <c r="DR978"/>
      <c r="DS978"/>
      <c r="DT978"/>
      <c r="DU978"/>
      <c r="DV978"/>
      <c r="DW978"/>
      <c r="DX978"/>
      <c r="DY978"/>
      <c r="DZ978"/>
      <c r="EA978"/>
      <c r="EB978"/>
      <c r="EC978"/>
      <c r="ED978"/>
      <c r="EE978"/>
      <c r="EF978"/>
      <c r="EG978"/>
      <c r="EH978"/>
      <c r="EI978"/>
      <c r="EJ978"/>
      <c r="EK978"/>
      <c r="EL978"/>
      <c r="EM978"/>
      <c r="EN978"/>
      <c r="EO978"/>
      <c r="EP978"/>
      <c r="EQ978"/>
      <c r="ER978"/>
      <c r="ES978"/>
      <c r="ET978"/>
      <c r="EU978"/>
      <c r="EV978"/>
    </row>
    <row r="979" spans="1:152" s="13" customFormat="1" ht="38.25" customHeight="1">
      <c r="A979" s="154">
        <v>33</v>
      </c>
      <c r="B979" s="155" t="str">
        <f>GI!$H$34</f>
        <v xml:space="preserve">Raniya Jemal Gidey </v>
      </c>
      <c r="C979" s="235"/>
      <c r="D979" s="235"/>
      <c r="E979" s="168"/>
      <c r="F979" s="338" t="str">
        <f>IF(E979&gt;100,"SKURRR~!!", IF(A979&gt;GI!$M$2," ", IF($D$943="-", " ", IF(ISBLANK(E979),"FALSE",""))))</f>
        <v xml:space="preserve"> </v>
      </c>
      <c r="G979" s="339"/>
      <c r="H979"/>
      <c r="I979" s="154">
        <v>33</v>
      </c>
      <c r="J979" s="155" t="str">
        <f>GI!$H$34</f>
        <v xml:space="preserve">Raniya Jemal Gidey </v>
      </c>
      <c r="K979" s="235"/>
      <c r="L979" s="235"/>
      <c r="M979" s="168"/>
      <c r="N979" s="338" t="str">
        <f>IF(M979&gt;100,"SKURRR~!!", IF(I979&gt;GI!$M$2," ", IF($L$943="-", " ", IF(ISBLANK(M979),"FALSE",""))))</f>
        <v xml:space="preserve"> </v>
      </c>
      <c r="O979" s="339"/>
      <c r="P979"/>
      <c r="Q979"/>
      <c r="R979" s="131">
        <f t="shared" ref="R979:R1001" si="201">E979</f>
        <v>0</v>
      </c>
      <c r="S979" s="125">
        <f t="shared" ref="S979:S1001" si="202">M979</f>
        <v>0</v>
      </c>
      <c r="T979" s="126">
        <f t="shared" si="200"/>
        <v>0</v>
      </c>
      <c r="U979"/>
      <c r="V979"/>
      <c r="W979"/>
      <c r="X979" s="172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 s="174"/>
      <c r="AM979" s="174"/>
      <c r="AN979" s="174"/>
      <c r="AO979" s="174"/>
      <c r="AP979" s="174"/>
      <c r="AQ979" s="174"/>
      <c r="AR979" s="174"/>
      <c r="AS979" s="174"/>
      <c r="AT979" s="174"/>
      <c r="AU979" s="174"/>
      <c r="AV979" s="174"/>
      <c r="AW979" s="174"/>
      <c r="AX979" s="174"/>
      <c r="AY979" s="174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  <c r="DF979"/>
      <c r="DG979"/>
      <c r="DH979"/>
      <c r="DI979"/>
      <c r="DJ979"/>
      <c r="DK979"/>
      <c r="DL979"/>
      <c r="DM979"/>
      <c r="DN979"/>
      <c r="DO979"/>
      <c r="DP979"/>
      <c r="DQ979"/>
      <c r="DR979"/>
      <c r="DS979"/>
      <c r="DT979"/>
      <c r="DU979"/>
      <c r="DV979"/>
      <c r="DW979"/>
      <c r="DX979"/>
      <c r="DY979"/>
      <c r="DZ979"/>
      <c r="EA979"/>
      <c r="EB979"/>
      <c r="EC979"/>
      <c r="ED979"/>
      <c r="EE979"/>
      <c r="EF979"/>
      <c r="EG979"/>
      <c r="EH979"/>
      <c r="EI979"/>
      <c r="EJ979"/>
      <c r="EK979"/>
      <c r="EL979"/>
      <c r="EM979"/>
      <c r="EN979"/>
      <c r="EO979"/>
      <c r="EP979"/>
      <c r="EQ979"/>
      <c r="ER979"/>
      <c r="ES979"/>
      <c r="ET979"/>
      <c r="EU979"/>
      <c r="EV979"/>
    </row>
    <row r="980" spans="1:152" s="13" customFormat="1" ht="38.25" customHeight="1">
      <c r="A980" s="156">
        <v>34</v>
      </c>
      <c r="B980" s="157" t="str">
        <f>GI!$H$35</f>
        <v xml:space="preserve">Samrawit Weldeslassie Kidane </v>
      </c>
      <c r="C980" s="235"/>
      <c r="D980" s="235"/>
      <c r="E980" s="168"/>
      <c r="F980" s="338" t="str">
        <f>IF(E980&gt;100,"SKURRR~!!", IF(A980&gt;GI!$M$2," ", IF($D$943="-", " ", IF(ISBLANK(E980),"FALSE",""))))</f>
        <v xml:space="preserve"> </v>
      </c>
      <c r="G980" s="339"/>
      <c r="H980"/>
      <c r="I980" s="156">
        <v>34</v>
      </c>
      <c r="J980" s="157" t="str">
        <f>GI!$H$35</f>
        <v xml:space="preserve">Samrawit Weldeslassie Kidane </v>
      </c>
      <c r="K980" s="235"/>
      <c r="L980" s="235"/>
      <c r="M980" s="168"/>
      <c r="N980" s="338" t="str">
        <f>IF(M980&gt;100,"SKURRR~!!", IF(I980&gt;GI!$M$2," ", IF($L$943="-", " ", IF(ISBLANK(M980),"FALSE",""))))</f>
        <v xml:space="preserve"> </v>
      </c>
      <c r="O980" s="339"/>
      <c r="P980"/>
      <c r="Q980"/>
      <c r="R980" s="131">
        <f t="shared" si="201"/>
        <v>0</v>
      </c>
      <c r="S980" s="125">
        <f t="shared" si="202"/>
        <v>0</v>
      </c>
      <c r="T980" s="126">
        <f t="shared" si="200"/>
        <v>0</v>
      </c>
      <c r="U980"/>
      <c r="V980"/>
      <c r="W980"/>
      <c r="X980" s="172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 s="174"/>
      <c r="AM980" s="174"/>
      <c r="AN980" s="174"/>
      <c r="AO980" s="174"/>
      <c r="AP980" s="174"/>
      <c r="AQ980" s="174"/>
      <c r="AR980" s="174"/>
      <c r="AS980" s="174"/>
      <c r="AT980" s="174"/>
      <c r="AU980" s="174"/>
      <c r="AV980" s="174"/>
      <c r="AW980" s="174"/>
      <c r="AX980" s="174"/>
      <c r="AY980" s="174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  <c r="DF980"/>
      <c r="DG980"/>
      <c r="DH980"/>
      <c r="DI980"/>
      <c r="DJ980"/>
      <c r="DK980"/>
      <c r="DL980"/>
      <c r="DM980"/>
      <c r="DN980"/>
      <c r="DO980"/>
      <c r="DP980"/>
      <c r="DQ980"/>
      <c r="DR980"/>
      <c r="DS980"/>
      <c r="DT980"/>
      <c r="DU980"/>
      <c r="DV980"/>
      <c r="DW980"/>
      <c r="DX980"/>
      <c r="DY980"/>
      <c r="DZ980"/>
      <c r="EA980"/>
      <c r="EB980"/>
      <c r="EC980"/>
      <c r="ED980"/>
      <c r="EE980"/>
      <c r="EF980"/>
      <c r="EG980"/>
      <c r="EH980"/>
      <c r="EI980"/>
      <c r="EJ980"/>
      <c r="EK980"/>
      <c r="EL980"/>
      <c r="EM980"/>
      <c r="EN980"/>
      <c r="EO980"/>
      <c r="EP980"/>
      <c r="EQ980"/>
      <c r="ER980"/>
      <c r="ES980"/>
      <c r="ET980"/>
      <c r="EU980"/>
      <c r="EV980"/>
    </row>
    <row r="981" spans="1:152" s="13" customFormat="1" ht="38.25" customHeight="1">
      <c r="A981" s="154">
        <v>35</v>
      </c>
      <c r="B981" s="155" t="str">
        <f>GI!$H$36</f>
        <v xml:space="preserve">Samson Tekle Belay </v>
      </c>
      <c r="C981" s="235"/>
      <c r="D981" s="235"/>
      <c r="E981" s="168"/>
      <c r="F981" s="338" t="str">
        <f>IF(E981&gt;100,"SKURRR~!!", IF(A981&gt;GI!$M$2," ", IF($D$943="-", " ", IF(ISBLANK(E981),"FALSE",""))))</f>
        <v xml:space="preserve"> </v>
      </c>
      <c r="G981" s="339"/>
      <c r="H981"/>
      <c r="I981" s="154">
        <v>35</v>
      </c>
      <c r="J981" s="155" t="str">
        <f>GI!$H$36</f>
        <v xml:space="preserve">Samson Tekle Belay </v>
      </c>
      <c r="K981" s="235"/>
      <c r="L981" s="235"/>
      <c r="M981" s="168"/>
      <c r="N981" s="338" t="str">
        <f>IF(M981&gt;100,"SKURRR~!!", IF(I981&gt;GI!$M$2," ", IF($L$943="-", " ", IF(ISBLANK(M981),"FALSE",""))))</f>
        <v xml:space="preserve"> </v>
      </c>
      <c r="O981" s="339"/>
      <c r="P981"/>
      <c r="Q981"/>
      <c r="R981" s="131">
        <f t="shared" si="201"/>
        <v>0</v>
      </c>
      <c r="S981" s="125">
        <f t="shared" si="202"/>
        <v>0</v>
      </c>
      <c r="T981" s="126">
        <f t="shared" si="200"/>
        <v>0</v>
      </c>
      <c r="U981"/>
      <c r="V981"/>
      <c r="W981"/>
      <c r="X981" s="172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 s="174"/>
      <c r="AM981" s="174"/>
      <c r="AN981" s="174"/>
      <c r="AO981" s="174"/>
      <c r="AP981" s="174"/>
      <c r="AQ981" s="174"/>
      <c r="AR981" s="174"/>
      <c r="AS981" s="174"/>
      <c r="AT981" s="174"/>
      <c r="AU981" s="174"/>
      <c r="AV981" s="174"/>
      <c r="AW981" s="174"/>
      <c r="AX981" s="174"/>
      <c r="AY981" s="174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  <c r="DF981"/>
      <c r="DG981"/>
      <c r="DH981"/>
      <c r="DI981"/>
      <c r="DJ981"/>
      <c r="DK981"/>
      <c r="DL981"/>
      <c r="DM981"/>
      <c r="DN981"/>
      <c r="DO981"/>
      <c r="DP981"/>
      <c r="DQ981"/>
      <c r="DR981"/>
      <c r="DS981"/>
      <c r="DT981"/>
      <c r="DU981"/>
      <c r="DV981"/>
      <c r="DW981"/>
      <c r="DX981"/>
      <c r="DY981"/>
      <c r="DZ981"/>
      <c r="EA981"/>
      <c r="EB981"/>
      <c r="EC981"/>
      <c r="ED981"/>
      <c r="EE981"/>
      <c r="EF981"/>
      <c r="EG981"/>
      <c r="EH981"/>
      <c r="EI981"/>
      <c r="EJ981"/>
      <c r="EK981"/>
      <c r="EL981"/>
      <c r="EM981"/>
      <c r="EN981"/>
      <c r="EO981"/>
      <c r="EP981"/>
      <c r="EQ981"/>
      <c r="ER981"/>
      <c r="ES981"/>
      <c r="ET981"/>
      <c r="EU981"/>
      <c r="EV981"/>
    </row>
    <row r="982" spans="1:152" s="13" customFormat="1" ht="38.25" customHeight="1">
      <c r="A982" s="156">
        <v>36</v>
      </c>
      <c r="B982" s="157" t="str">
        <f>GI!$H$37</f>
        <v xml:space="preserve">Sinados Solomon Kiflehadera </v>
      </c>
      <c r="C982" s="235"/>
      <c r="D982" s="235"/>
      <c r="E982" s="168"/>
      <c r="F982" s="338" t="str">
        <f>IF(E982&gt;100,"SKURRR~!!", IF(A982&gt;GI!$M$2," ", IF($D$943="-", " ", IF(ISBLANK(E982),"FALSE",""))))</f>
        <v xml:space="preserve"> </v>
      </c>
      <c r="G982" s="339"/>
      <c r="H982"/>
      <c r="I982" s="156">
        <v>36</v>
      </c>
      <c r="J982" s="157" t="str">
        <f>GI!$H$37</f>
        <v xml:space="preserve">Sinados Solomon Kiflehadera </v>
      </c>
      <c r="K982" s="235"/>
      <c r="L982" s="235"/>
      <c r="M982" s="168"/>
      <c r="N982" s="338" t="str">
        <f>IF(M982&gt;100,"SKURRR~!!", IF(I982&gt;GI!$M$2," ", IF($L$943="-", " ", IF(ISBLANK(M982),"FALSE",""))))</f>
        <v xml:space="preserve"> </v>
      </c>
      <c r="O982" s="339"/>
      <c r="P982"/>
      <c r="Q982"/>
      <c r="R982" s="131">
        <f t="shared" si="201"/>
        <v>0</v>
      </c>
      <c r="S982" s="125">
        <f t="shared" si="202"/>
        <v>0</v>
      </c>
      <c r="T982" s="126">
        <f t="shared" si="200"/>
        <v>0</v>
      </c>
      <c r="U982"/>
      <c r="V982"/>
      <c r="W982"/>
      <c r="X982" s="17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 s="174"/>
      <c r="AM982" s="174"/>
      <c r="AN982" s="174"/>
      <c r="AO982" s="174"/>
      <c r="AP982" s="174"/>
      <c r="AQ982" s="174"/>
      <c r="AR982" s="174"/>
      <c r="AS982" s="174"/>
      <c r="AT982" s="174"/>
      <c r="AU982" s="174"/>
      <c r="AV982" s="174"/>
      <c r="AW982" s="174"/>
      <c r="AX982" s="174"/>
      <c r="AY982" s="174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  <c r="DF982"/>
      <c r="DG982"/>
      <c r="DH982"/>
      <c r="DI982"/>
      <c r="DJ982"/>
      <c r="DK982"/>
      <c r="DL982"/>
      <c r="DM982"/>
      <c r="DN982"/>
      <c r="DO982"/>
      <c r="DP982"/>
      <c r="DQ982"/>
      <c r="DR982"/>
      <c r="DS982"/>
      <c r="DT982"/>
      <c r="DU982"/>
      <c r="DV982"/>
      <c r="DW982"/>
      <c r="DX982"/>
      <c r="DY982"/>
      <c r="DZ982"/>
      <c r="EA982"/>
      <c r="EB982"/>
      <c r="EC982"/>
      <c r="ED982"/>
      <c r="EE982"/>
      <c r="EF982"/>
      <c r="EG982"/>
      <c r="EH982"/>
      <c r="EI982"/>
      <c r="EJ982"/>
      <c r="EK982"/>
      <c r="EL982"/>
      <c r="EM982"/>
      <c r="EN982"/>
      <c r="EO982"/>
      <c r="EP982"/>
      <c r="EQ982"/>
      <c r="ER982"/>
      <c r="ES982"/>
      <c r="ET982"/>
      <c r="EU982"/>
      <c r="EV982"/>
    </row>
    <row r="983" spans="1:152" s="13" customFormat="1" ht="38.25" customHeight="1">
      <c r="A983" s="154">
        <v>37</v>
      </c>
      <c r="B983" s="155" t="str">
        <f>GI!$H$38</f>
        <v xml:space="preserve">Yeabsira Rezene Gebrecherkos </v>
      </c>
      <c r="C983" s="235"/>
      <c r="D983" s="235"/>
      <c r="E983" s="168"/>
      <c r="F983" s="338" t="str">
        <f>IF(E983&gt;100,"SKURRR~!!", IF(A983&gt;GI!$M$2," ", IF($D$943="-", " ", IF(ISBLANK(E983),"FALSE",""))))</f>
        <v xml:space="preserve"> </v>
      </c>
      <c r="G983" s="339"/>
      <c r="H983"/>
      <c r="I983" s="154">
        <v>37</v>
      </c>
      <c r="J983" s="155" t="str">
        <f>GI!$H$38</f>
        <v xml:space="preserve">Yeabsira Rezene Gebrecherkos </v>
      </c>
      <c r="K983" s="235"/>
      <c r="L983" s="235"/>
      <c r="M983" s="168"/>
      <c r="N983" s="338" t="str">
        <f>IF(M983&gt;100,"SKURRR~!!", IF(I983&gt;GI!$M$2," ", IF($L$943="-", " ", IF(ISBLANK(M983),"FALSE",""))))</f>
        <v xml:space="preserve"> </v>
      </c>
      <c r="O983" s="339"/>
      <c r="P983"/>
      <c r="Q983"/>
      <c r="R983" s="131">
        <f t="shared" si="201"/>
        <v>0</v>
      </c>
      <c r="S983" s="125">
        <f t="shared" si="202"/>
        <v>0</v>
      </c>
      <c r="T983" s="126">
        <f t="shared" si="200"/>
        <v>0</v>
      </c>
      <c r="U983"/>
      <c r="V983"/>
      <c r="W983"/>
      <c r="X983" s="172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 s="174"/>
      <c r="AM983" s="174"/>
      <c r="AN983" s="174"/>
      <c r="AO983" s="174"/>
      <c r="AP983" s="174"/>
      <c r="AQ983" s="174"/>
      <c r="AR983" s="174"/>
      <c r="AS983" s="174"/>
      <c r="AT983" s="174"/>
      <c r="AU983" s="174"/>
      <c r="AV983" s="174"/>
      <c r="AW983" s="174"/>
      <c r="AX983" s="174"/>
      <c r="AY983" s="174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  <c r="DF983"/>
      <c r="DG983"/>
      <c r="DH983"/>
      <c r="DI983"/>
      <c r="DJ983"/>
      <c r="DK983"/>
      <c r="DL983"/>
      <c r="DM983"/>
      <c r="DN983"/>
      <c r="DO983"/>
      <c r="DP983"/>
      <c r="DQ983"/>
      <c r="DR983"/>
      <c r="DS983"/>
      <c r="DT983"/>
      <c r="DU983"/>
      <c r="DV983"/>
      <c r="DW983"/>
      <c r="DX983"/>
      <c r="DY983"/>
      <c r="DZ983"/>
      <c r="EA983"/>
      <c r="EB983"/>
      <c r="EC983"/>
      <c r="ED983"/>
      <c r="EE983"/>
      <c r="EF983"/>
      <c r="EG983"/>
      <c r="EH983"/>
      <c r="EI983"/>
      <c r="EJ983"/>
      <c r="EK983"/>
      <c r="EL983"/>
      <c r="EM983"/>
      <c r="EN983"/>
      <c r="EO983"/>
      <c r="EP983"/>
      <c r="EQ983"/>
      <c r="ER983"/>
      <c r="ES983"/>
      <c r="ET983"/>
      <c r="EU983"/>
      <c r="EV983"/>
    </row>
    <row r="984" spans="1:152" s="13" customFormat="1" ht="38.25" customHeight="1">
      <c r="A984" s="156">
        <v>38</v>
      </c>
      <c r="B984" s="157" t="str">
        <f>GI!$H$39</f>
        <v xml:space="preserve">Yohannes Gebregergis Weldegebriel </v>
      </c>
      <c r="C984" s="235"/>
      <c r="D984" s="235"/>
      <c r="E984" s="168"/>
      <c r="F984" s="338" t="str">
        <f>IF(E984&gt;100,"SKURRR~!!", IF(A984&gt;GI!$M$2," ", IF($D$943="-", " ", IF(ISBLANK(E984),"FALSE",""))))</f>
        <v xml:space="preserve"> </v>
      </c>
      <c r="G984" s="339"/>
      <c r="H984"/>
      <c r="I984" s="156">
        <v>38</v>
      </c>
      <c r="J984" s="157" t="str">
        <f>GI!$H$39</f>
        <v xml:space="preserve">Yohannes Gebregergis Weldegebriel </v>
      </c>
      <c r="K984" s="235"/>
      <c r="L984" s="235"/>
      <c r="M984" s="168"/>
      <c r="N984" s="338" t="str">
        <f>IF(M984&gt;100,"SKURRR~!!", IF(I984&gt;GI!$M$2," ", IF($L$943="-", " ", IF(ISBLANK(M984),"FALSE",""))))</f>
        <v xml:space="preserve"> </v>
      </c>
      <c r="O984" s="339"/>
      <c r="P984"/>
      <c r="Q984"/>
      <c r="R984" s="131">
        <f t="shared" si="201"/>
        <v>0</v>
      </c>
      <c r="S984" s="125">
        <f t="shared" si="202"/>
        <v>0</v>
      </c>
      <c r="T984" s="126">
        <f t="shared" si="200"/>
        <v>0</v>
      </c>
      <c r="U984"/>
      <c r="V984"/>
      <c r="W984"/>
      <c r="X984" s="172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 s="174"/>
      <c r="AM984" s="174"/>
      <c r="AN984" s="174"/>
      <c r="AO984" s="174"/>
      <c r="AP984" s="174"/>
      <c r="AQ984" s="174"/>
      <c r="AR984" s="174"/>
      <c r="AS984" s="174"/>
      <c r="AT984" s="174"/>
      <c r="AU984" s="174"/>
      <c r="AV984" s="174"/>
      <c r="AW984" s="174"/>
      <c r="AX984" s="174"/>
      <c r="AY984" s="17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  <c r="DF984"/>
      <c r="DG984"/>
      <c r="DH984"/>
      <c r="DI984"/>
      <c r="DJ984"/>
      <c r="DK984"/>
      <c r="DL984"/>
      <c r="DM984"/>
      <c r="DN984"/>
      <c r="DO984"/>
      <c r="DP984"/>
      <c r="DQ984"/>
      <c r="DR984"/>
      <c r="DS984"/>
      <c r="DT984"/>
      <c r="DU984"/>
      <c r="DV984"/>
      <c r="DW984"/>
      <c r="DX984"/>
      <c r="DY984"/>
      <c r="DZ984"/>
      <c r="EA984"/>
      <c r="EB984"/>
      <c r="EC984"/>
      <c r="ED984"/>
      <c r="EE984"/>
      <c r="EF984"/>
      <c r="EG984"/>
      <c r="EH984"/>
      <c r="EI984"/>
      <c r="EJ984"/>
      <c r="EK984"/>
      <c r="EL984"/>
      <c r="EM984"/>
      <c r="EN984"/>
      <c r="EO984"/>
      <c r="EP984"/>
      <c r="EQ984"/>
      <c r="ER984"/>
      <c r="ES984"/>
      <c r="ET984"/>
      <c r="EU984"/>
      <c r="EV984"/>
    </row>
    <row r="985" spans="1:152" s="13" customFormat="1" ht="38.25" customHeight="1">
      <c r="A985" s="154">
        <v>39</v>
      </c>
      <c r="B985" s="155" t="str">
        <f>GI!$H$40</f>
        <v xml:space="preserve">Yohanns Gebremedhin Aregawi </v>
      </c>
      <c r="C985" s="235"/>
      <c r="D985" s="235"/>
      <c r="E985" s="168"/>
      <c r="F985" s="338" t="str">
        <f>IF(E985&gt;100,"SKURRR~!!", IF(A985&gt;GI!$M$2," ", IF($D$943="-", " ", IF(ISBLANK(E985),"FALSE",""))))</f>
        <v xml:space="preserve"> </v>
      </c>
      <c r="G985" s="339"/>
      <c r="H985"/>
      <c r="I985" s="154">
        <v>39</v>
      </c>
      <c r="J985" s="155" t="str">
        <f>GI!$H$40</f>
        <v xml:space="preserve">Yohanns Gebremedhin Aregawi </v>
      </c>
      <c r="K985" s="235"/>
      <c r="L985" s="235"/>
      <c r="M985" s="168"/>
      <c r="N985" s="338" t="str">
        <f>IF(M985&gt;100,"SKURRR~!!", IF(I985&gt;GI!$M$2," ", IF($L$943="-", " ", IF(ISBLANK(M985),"FALSE",""))))</f>
        <v xml:space="preserve"> </v>
      </c>
      <c r="O985" s="339"/>
      <c r="P985"/>
      <c r="Q985"/>
      <c r="R985" s="131">
        <f t="shared" si="201"/>
        <v>0</v>
      </c>
      <c r="S985" s="125">
        <f t="shared" si="202"/>
        <v>0</v>
      </c>
      <c r="T985" s="126">
        <f t="shared" si="200"/>
        <v>0</v>
      </c>
      <c r="U985"/>
      <c r="V985"/>
      <c r="W985"/>
      <c r="X985" s="172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 s="174"/>
      <c r="AM985" s="174"/>
      <c r="AN985" s="174"/>
      <c r="AO985" s="174"/>
      <c r="AP985" s="174"/>
      <c r="AQ985" s="174"/>
      <c r="AR985" s="174"/>
      <c r="AS985" s="174"/>
      <c r="AT985" s="174"/>
      <c r="AU985" s="174"/>
      <c r="AV985" s="174"/>
      <c r="AW985" s="174"/>
      <c r="AX985" s="174"/>
      <c r="AY985" s="174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  <c r="DF985"/>
      <c r="DG985"/>
      <c r="DH985"/>
      <c r="DI985"/>
      <c r="DJ985"/>
      <c r="DK985"/>
      <c r="DL985"/>
      <c r="DM985"/>
      <c r="DN985"/>
      <c r="DO985"/>
      <c r="DP985"/>
      <c r="DQ985"/>
      <c r="DR985"/>
      <c r="DS985"/>
      <c r="DT985"/>
      <c r="DU985"/>
      <c r="DV985"/>
      <c r="DW985"/>
      <c r="DX985"/>
      <c r="DY985"/>
      <c r="DZ985"/>
      <c r="EA985"/>
      <c r="EB985"/>
      <c r="EC985"/>
      <c r="ED985"/>
      <c r="EE985"/>
      <c r="EF985"/>
      <c r="EG985"/>
      <c r="EH985"/>
      <c r="EI985"/>
      <c r="EJ985"/>
      <c r="EK985"/>
      <c r="EL985"/>
      <c r="EM985"/>
      <c r="EN985"/>
      <c r="EO985"/>
      <c r="EP985"/>
      <c r="EQ985"/>
      <c r="ER985"/>
      <c r="ES985"/>
      <c r="ET985"/>
      <c r="EU985"/>
      <c r="EV985"/>
    </row>
    <row r="986" spans="1:152" s="13" customFormat="1" ht="38.25" customHeight="1">
      <c r="A986" s="156">
        <v>40</v>
      </c>
      <c r="B986" s="157" t="str">
        <f>GI!$H$41</f>
        <v xml:space="preserve">Yonatan Mulu Araya </v>
      </c>
      <c r="C986" s="235"/>
      <c r="D986" s="235"/>
      <c r="E986" s="168"/>
      <c r="F986" s="338" t="str">
        <f>IF(E986&gt;100,"SKURRR~!!", IF(A986&gt;GI!$M$2," ", IF($D$943="-", " ", IF(ISBLANK(E986),"FALSE",""))))</f>
        <v xml:space="preserve"> </v>
      </c>
      <c r="G986" s="339"/>
      <c r="H986"/>
      <c r="I986" s="156">
        <v>40</v>
      </c>
      <c r="J986" s="157" t="str">
        <f>GI!$H$41</f>
        <v xml:space="preserve">Yonatan Mulu Araya </v>
      </c>
      <c r="K986" s="235"/>
      <c r="L986" s="235"/>
      <c r="M986" s="168"/>
      <c r="N986" s="338" t="str">
        <f>IF(M986&gt;100,"SKURRR~!!", IF(I986&gt;GI!$M$2," ", IF($L$943="-", " ", IF(ISBLANK(M986),"FALSE",""))))</f>
        <v xml:space="preserve"> </v>
      </c>
      <c r="O986" s="339"/>
      <c r="P986"/>
      <c r="Q986"/>
      <c r="R986" s="131">
        <f t="shared" si="201"/>
        <v>0</v>
      </c>
      <c r="S986" s="125">
        <f t="shared" si="202"/>
        <v>0</v>
      </c>
      <c r="T986" s="126">
        <f t="shared" si="200"/>
        <v>0</v>
      </c>
      <c r="U986"/>
      <c r="V986"/>
      <c r="W986"/>
      <c r="X986" s="172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 s="174"/>
      <c r="AM986" s="174"/>
      <c r="AN986" s="174"/>
      <c r="AO986" s="174"/>
      <c r="AP986" s="174"/>
      <c r="AQ986" s="174"/>
      <c r="AR986" s="174"/>
      <c r="AS986" s="174"/>
      <c r="AT986" s="174"/>
      <c r="AU986" s="174"/>
      <c r="AV986" s="174"/>
      <c r="AW986" s="174"/>
      <c r="AX986" s="174"/>
      <c r="AY986" s="174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  <c r="DF986"/>
      <c r="DG986"/>
      <c r="DH986"/>
      <c r="DI986"/>
      <c r="DJ986"/>
      <c r="DK986"/>
      <c r="DL986"/>
      <c r="DM986"/>
      <c r="DN986"/>
      <c r="DO986"/>
      <c r="DP986"/>
      <c r="DQ986"/>
      <c r="DR986"/>
      <c r="DS986"/>
      <c r="DT986"/>
      <c r="DU986"/>
      <c r="DV986"/>
      <c r="DW986"/>
      <c r="DX986"/>
      <c r="DY986"/>
      <c r="DZ986"/>
      <c r="EA986"/>
      <c r="EB986"/>
      <c r="EC986"/>
      <c r="ED986"/>
      <c r="EE986"/>
      <c r="EF986"/>
      <c r="EG986"/>
      <c r="EH986"/>
      <c r="EI986"/>
      <c r="EJ986"/>
      <c r="EK986"/>
      <c r="EL986"/>
      <c r="EM986"/>
      <c r="EN986"/>
      <c r="EO986"/>
      <c r="EP986"/>
      <c r="EQ986"/>
      <c r="ER986"/>
      <c r="ES986"/>
      <c r="ET986"/>
      <c r="EU986"/>
      <c r="EV986"/>
    </row>
    <row r="987" spans="1:152" s="13" customFormat="1" ht="38.25" customHeight="1">
      <c r="A987" s="154">
        <v>41</v>
      </c>
      <c r="B987" s="155" t="str">
        <f>GI!$H$42</f>
        <v xml:space="preserve">Yordanos Weldeslassie Kidane </v>
      </c>
      <c r="C987" s="235"/>
      <c r="D987" s="235"/>
      <c r="E987" s="168"/>
      <c r="F987" s="338" t="str">
        <f>IF(E987&gt;100,"SKURRR~!!", IF(A987&gt;GI!$M$2," ", IF($D$943="-", " ", IF(ISBLANK(E987),"FALSE",""))))</f>
        <v xml:space="preserve"> </v>
      </c>
      <c r="G987" s="339"/>
      <c r="H987"/>
      <c r="I987" s="154">
        <v>41</v>
      </c>
      <c r="J987" s="155" t="str">
        <f>GI!$H$42</f>
        <v xml:space="preserve">Yordanos Weldeslassie Kidane </v>
      </c>
      <c r="K987" s="235"/>
      <c r="L987" s="235"/>
      <c r="M987" s="168"/>
      <c r="N987" s="338" t="str">
        <f>IF(M987&gt;100,"SKURRR~!!", IF(I987&gt;GI!$M$2," ", IF($L$943="-", " ", IF(ISBLANK(M987),"FALSE",""))))</f>
        <v xml:space="preserve"> </v>
      </c>
      <c r="O987" s="339"/>
      <c r="P987"/>
      <c r="Q987"/>
      <c r="R987" s="131">
        <f t="shared" si="201"/>
        <v>0</v>
      </c>
      <c r="S987" s="125">
        <f t="shared" si="202"/>
        <v>0</v>
      </c>
      <c r="T987" s="126">
        <f t="shared" si="200"/>
        <v>0</v>
      </c>
      <c r="U987"/>
      <c r="V987"/>
      <c r="W987"/>
      <c r="X987" s="172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 s="174"/>
      <c r="AM987" s="174"/>
      <c r="AN987" s="174"/>
      <c r="AO987" s="174"/>
      <c r="AP987" s="174"/>
      <c r="AQ987" s="174"/>
      <c r="AR987" s="174"/>
      <c r="AS987" s="174"/>
      <c r="AT987" s="174"/>
      <c r="AU987" s="174"/>
      <c r="AV987" s="174"/>
      <c r="AW987" s="174"/>
      <c r="AX987" s="174"/>
      <c r="AY987" s="174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  <c r="DF987"/>
      <c r="DG987"/>
      <c r="DH987"/>
      <c r="DI987"/>
      <c r="DJ987"/>
      <c r="DK987"/>
      <c r="DL987"/>
      <c r="DM987"/>
      <c r="DN987"/>
      <c r="DO987"/>
      <c r="DP987"/>
      <c r="DQ987"/>
      <c r="DR987"/>
      <c r="DS987"/>
      <c r="DT987"/>
      <c r="DU987"/>
      <c r="DV987"/>
      <c r="DW987"/>
      <c r="DX987"/>
      <c r="DY987"/>
      <c r="DZ987"/>
      <c r="EA987"/>
      <c r="EB987"/>
      <c r="EC987"/>
      <c r="ED987"/>
      <c r="EE987"/>
      <c r="EF987"/>
      <c r="EG987"/>
      <c r="EH987"/>
      <c r="EI987"/>
      <c r="EJ987"/>
      <c r="EK987"/>
      <c r="EL987"/>
      <c r="EM987"/>
      <c r="EN987"/>
      <c r="EO987"/>
      <c r="EP987"/>
      <c r="EQ987"/>
      <c r="ER987"/>
      <c r="ES987"/>
      <c r="ET987"/>
      <c r="EU987"/>
      <c r="EV987"/>
    </row>
    <row r="988" spans="1:152" s="13" customFormat="1" ht="38.25" customHeight="1">
      <c r="A988" s="156">
        <v>42</v>
      </c>
      <c r="B988" s="157" t="str">
        <f>GI!$H$43</f>
        <v xml:space="preserve">Yosef Mesfin Hailemicheal </v>
      </c>
      <c r="C988" s="235"/>
      <c r="D988" s="235"/>
      <c r="E988" s="168"/>
      <c r="F988" s="338" t="str">
        <f>IF(E988&gt;100,"SKURRR~!!", IF(A988&gt;GI!$M$2," ", IF($D$943="-", " ", IF(ISBLANK(E988),"FALSE",""))))</f>
        <v xml:space="preserve"> </v>
      </c>
      <c r="G988" s="339"/>
      <c r="H988"/>
      <c r="I988" s="156">
        <v>42</v>
      </c>
      <c r="J988" s="157" t="str">
        <f>GI!$H$43</f>
        <v xml:space="preserve">Yosef Mesfin Hailemicheal </v>
      </c>
      <c r="K988" s="235"/>
      <c r="L988" s="235"/>
      <c r="M988" s="168"/>
      <c r="N988" s="338" t="str">
        <f>IF(M988&gt;100,"SKURRR~!!", IF(I988&gt;GI!$M$2," ", IF($L$943="-", " ", IF(ISBLANK(M988),"FALSE",""))))</f>
        <v xml:space="preserve"> </v>
      </c>
      <c r="O988" s="339"/>
      <c r="P988"/>
      <c r="Q988"/>
      <c r="R988" s="131">
        <f t="shared" si="201"/>
        <v>0</v>
      </c>
      <c r="S988" s="125">
        <f t="shared" si="202"/>
        <v>0</v>
      </c>
      <c r="T988" s="126">
        <f t="shared" si="200"/>
        <v>0</v>
      </c>
      <c r="U988"/>
      <c r="V988"/>
      <c r="W988"/>
      <c r="X988" s="172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 s="174"/>
      <c r="AM988" s="174"/>
      <c r="AN988" s="174"/>
      <c r="AO988" s="174"/>
      <c r="AP988" s="174"/>
      <c r="AQ988" s="174"/>
      <c r="AR988" s="174"/>
      <c r="AS988" s="174"/>
      <c r="AT988" s="174"/>
      <c r="AU988" s="174"/>
      <c r="AV988" s="174"/>
      <c r="AW988" s="174"/>
      <c r="AX988" s="174"/>
      <c r="AY988" s="174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  <c r="DF988"/>
      <c r="DG988"/>
      <c r="DH988"/>
      <c r="DI988"/>
      <c r="DJ988"/>
      <c r="DK988"/>
      <c r="DL988"/>
      <c r="DM988"/>
      <c r="DN988"/>
      <c r="DO988"/>
      <c r="DP988"/>
      <c r="DQ988"/>
      <c r="DR988"/>
      <c r="DS988"/>
      <c r="DT988"/>
      <c r="DU988"/>
      <c r="DV988"/>
      <c r="DW988"/>
      <c r="DX988"/>
      <c r="DY988"/>
      <c r="DZ988"/>
      <c r="EA988"/>
      <c r="EB988"/>
      <c r="EC988"/>
      <c r="ED988"/>
      <c r="EE988"/>
      <c r="EF988"/>
      <c r="EG988"/>
      <c r="EH988"/>
      <c r="EI988"/>
      <c r="EJ988"/>
      <c r="EK988"/>
      <c r="EL988"/>
      <c r="EM988"/>
      <c r="EN988"/>
      <c r="EO988"/>
      <c r="EP988"/>
      <c r="EQ988"/>
      <c r="ER988"/>
      <c r="ES988"/>
      <c r="ET988"/>
      <c r="EU988"/>
      <c r="EV988"/>
    </row>
    <row r="989" spans="1:152" s="13" customFormat="1" ht="38.25" customHeight="1">
      <c r="A989" s="154">
        <v>43</v>
      </c>
      <c r="B989" s="155" t="str">
        <f>GI!$H$44</f>
        <v xml:space="preserve">Yudana Dawit Tsegay </v>
      </c>
      <c r="C989" s="235"/>
      <c r="D989" s="235"/>
      <c r="E989" s="169"/>
      <c r="F989" s="338" t="str">
        <f>IF(E989&gt;100,"SKURRR~!!", IF(A989&gt;GI!$M$2," ", IF($D$943="-", " ", IF(ISBLANK(E989),"FALSE",""))))</f>
        <v xml:space="preserve"> </v>
      </c>
      <c r="G989" s="339"/>
      <c r="H989"/>
      <c r="I989" s="154">
        <v>43</v>
      </c>
      <c r="J989" s="155" t="str">
        <f>GI!$H$44</f>
        <v xml:space="preserve">Yudana Dawit Tsegay </v>
      </c>
      <c r="K989" s="235"/>
      <c r="L989" s="235"/>
      <c r="M989" s="169"/>
      <c r="N989" s="338" t="str">
        <f>IF(M989&gt;100,"SKURRR~!!", IF(I989&gt;GI!$M$2," ", IF($L$943="-", " ", IF(ISBLANK(M989),"FALSE",""))))</f>
        <v xml:space="preserve"> </v>
      </c>
      <c r="O989" s="339"/>
      <c r="P989"/>
      <c r="Q989"/>
      <c r="R989" s="131">
        <f t="shared" si="201"/>
        <v>0</v>
      </c>
      <c r="S989" s="125">
        <f t="shared" si="202"/>
        <v>0</v>
      </c>
      <c r="T989" s="126">
        <f t="shared" si="200"/>
        <v>0</v>
      </c>
      <c r="U989"/>
      <c r="V989"/>
      <c r="W989"/>
      <c r="X989" s="172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 s="174"/>
      <c r="AM989" s="174"/>
      <c r="AN989" s="174"/>
      <c r="AO989" s="174"/>
      <c r="AP989" s="174"/>
      <c r="AQ989" s="174"/>
      <c r="AR989" s="174"/>
      <c r="AS989" s="174"/>
      <c r="AT989" s="174"/>
      <c r="AU989" s="174"/>
      <c r="AV989" s="174"/>
      <c r="AW989" s="174"/>
      <c r="AX989" s="174"/>
      <c r="AY989" s="174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  <c r="DF989"/>
      <c r="DG989"/>
      <c r="DH989"/>
      <c r="DI989"/>
      <c r="DJ989"/>
      <c r="DK989"/>
      <c r="DL989"/>
      <c r="DM989"/>
      <c r="DN989"/>
      <c r="DO989"/>
      <c r="DP989"/>
      <c r="DQ989"/>
      <c r="DR989"/>
      <c r="DS989"/>
      <c r="DT989"/>
      <c r="DU989"/>
      <c r="DV989"/>
      <c r="DW989"/>
      <c r="DX989"/>
      <c r="DY989"/>
      <c r="DZ989"/>
      <c r="EA989"/>
      <c r="EB989"/>
      <c r="EC989"/>
      <c r="ED989"/>
      <c r="EE989"/>
      <c r="EF989"/>
      <c r="EG989"/>
      <c r="EH989"/>
      <c r="EI989"/>
      <c r="EJ989"/>
      <c r="EK989"/>
      <c r="EL989"/>
      <c r="EM989"/>
      <c r="EN989"/>
      <c r="EO989"/>
      <c r="EP989"/>
      <c r="EQ989"/>
      <c r="ER989"/>
      <c r="ES989"/>
      <c r="ET989"/>
      <c r="EU989"/>
      <c r="EV989"/>
    </row>
    <row r="990" spans="1:152" s="13" customFormat="1" ht="38.25" customHeight="1">
      <c r="A990" s="156">
        <v>44</v>
      </c>
      <c r="B990" s="157">
        <f>GI!$H$45</f>
        <v>0</v>
      </c>
      <c r="C990" s="235"/>
      <c r="D990" s="235"/>
      <c r="E990" s="170"/>
      <c r="F990" s="338" t="str">
        <f>IF(E990&gt;100,"SKURRR~!!", IF(A990&gt;GI!$M$2," ", IF($D$943="-", " ", IF(ISBLANK(E990),"FALSE",""))))</f>
        <v xml:space="preserve"> </v>
      </c>
      <c r="G990" s="339"/>
      <c r="H990"/>
      <c r="I990" s="156">
        <v>44</v>
      </c>
      <c r="J990" s="157">
        <f>GI!$H$45</f>
        <v>0</v>
      </c>
      <c r="K990" s="235"/>
      <c r="L990" s="235"/>
      <c r="M990" s="170"/>
      <c r="N990" s="338" t="str">
        <f>IF(M990&gt;100,"SKURRR~!!", IF(I990&gt;GI!$M$2," ", IF($L$943="-", " ", IF(ISBLANK(M990),"FALSE",""))))</f>
        <v xml:space="preserve"> </v>
      </c>
      <c r="O990" s="339"/>
      <c r="P990"/>
      <c r="Q990"/>
      <c r="R990" s="131">
        <f t="shared" si="201"/>
        <v>0</v>
      </c>
      <c r="S990" s="125">
        <f t="shared" si="202"/>
        <v>0</v>
      </c>
      <c r="T990" s="126">
        <f t="shared" si="200"/>
        <v>0</v>
      </c>
      <c r="U990"/>
      <c r="V990"/>
      <c r="W990"/>
      <c r="X990" s="172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 s="174"/>
      <c r="AM990" s="174"/>
      <c r="AN990" s="174"/>
      <c r="AO990" s="174"/>
      <c r="AP990" s="174"/>
      <c r="AQ990" s="174"/>
      <c r="AR990" s="174"/>
      <c r="AS990" s="174"/>
      <c r="AT990" s="174"/>
      <c r="AU990" s="174"/>
      <c r="AV990" s="174"/>
      <c r="AW990" s="174"/>
      <c r="AX990" s="174"/>
      <c r="AY990" s="174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  <c r="DF990"/>
      <c r="DG990"/>
      <c r="DH990"/>
      <c r="DI990"/>
      <c r="DJ990"/>
      <c r="DK990"/>
      <c r="DL990"/>
      <c r="DM990"/>
      <c r="DN990"/>
      <c r="DO990"/>
      <c r="DP990"/>
      <c r="DQ990"/>
      <c r="DR990"/>
      <c r="DS990"/>
      <c r="DT990"/>
      <c r="DU990"/>
      <c r="DV990"/>
      <c r="DW990"/>
      <c r="DX990"/>
      <c r="DY990"/>
      <c r="DZ990"/>
      <c r="EA990"/>
      <c r="EB990"/>
      <c r="EC990"/>
      <c r="ED990"/>
      <c r="EE990"/>
      <c r="EF990"/>
      <c r="EG990"/>
      <c r="EH990"/>
      <c r="EI990"/>
      <c r="EJ990"/>
      <c r="EK990"/>
      <c r="EL990"/>
      <c r="EM990"/>
      <c r="EN990"/>
      <c r="EO990"/>
      <c r="EP990"/>
      <c r="EQ990"/>
      <c r="ER990"/>
      <c r="ES990"/>
      <c r="ET990"/>
      <c r="EU990"/>
      <c r="EV990"/>
    </row>
    <row r="991" spans="1:152" s="13" customFormat="1" ht="38.25" customHeight="1">
      <c r="A991" s="154">
        <v>45</v>
      </c>
      <c r="B991" s="155">
        <f>GI!$H$46</f>
        <v>0</v>
      </c>
      <c r="C991" s="235"/>
      <c r="D991" s="235"/>
      <c r="E991" s="170"/>
      <c r="F991" s="338" t="str">
        <f>IF(E991&gt;100,"SKURRR~!!", IF(A991&gt;GI!$M$2," ", IF($D$943="-", " ", IF(ISBLANK(E991),"FALSE",""))))</f>
        <v xml:space="preserve"> </v>
      </c>
      <c r="G991" s="339"/>
      <c r="H991"/>
      <c r="I991" s="154">
        <v>45</v>
      </c>
      <c r="J991" s="155">
        <f>GI!$H$46</f>
        <v>0</v>
      </c>
      <c r="K991" s="235"/>
      <c r="L991" s="235"/>
      <c r="M991" s="170"/>
      <c r="N991" s="338" t="str">
        <f>IF(M991&gt;100,"SKURRR~!!", IF(I991&gt;GI!$M$2," ", IF($L$943="-", " ", IF(ISBLANK(M991),"FALSE",""))))</f>
        <v xml:space="preserve"> </v>
      </c>
      <c r="O991" s="339"/>
      <c r="P991"/>
      <c r="Q991"/>
      <c r="R991" s="131">
        <f t="shared" si="201"/>
        <v>0</v>
      </c>
      <c r="S991" s="125">
        <f t="shared" si="202"/>
        <v>0</v>
      </c>
      <c r="T991" s="126">
        <f t="shared" si="200"/>
        <v>0</v>
      </c>
      <c r="U991"/>
      <c r="V991"/>
      <c r="W991"/>
      <c r="X991" s="172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 s="174"/>
      <c r="AM991" s="174"/>
      <c r="AN991" s="174"/>
      <c r="AO991" s="174"/>
      <c r="AP991" s="174"/>
      <c r="AQ991" s="174"/>
      <c r="AR991" s="174"/>
      <c r="AS991" s="174"/>
      <c r="AT991" s="174"/>
      <c r="AU991" s="174"/>
      <c r="AV991" s="174"/>
      <c r="AW991" s="174"/>
      <c r="AX991" s="174"/>
      <c r="AY991" s="174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/>
      <c r="BX991"/>
      <c r="BY991"/>
      <c r="BZ991"/>
      <c r="CA991"/>
      <c r="CB991"/>
      <c r="CC991"/>
      <c r="CD991"/>
      <c r="CE991"/>
      <c r="CF991"/>
      <c r="CG991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  <c r="DF991"/>
      <c r="DG991"/>
      <c r="DH991"/>
      <c r="DI991"/>
      <c r="DJ991"/>
      <c r="DK991"/>
      <c r="DL991"/>
      <c r="DM991"/>
      <c r="DN991"/>
      <c r="DO991"/>
      <c r="DP991"/>
      <c r="DQ991"/>
      <c r="DR991"/>
      <c r="DS991"/>
      <c r="DT991"/>
      <c r="DU991"/>
      <c r="DV991"/>
      <c r="DW991"/>
      <c r="DX991"/>
      <c r="DY991"/>
      <c r="DZ991"/>
      <c r="EA991"/>
      <c r="EB991"/>
      <c r="EC991"/>
      <c r="ED991"/>
      <c r="EE991"/>
      <c r="EF991"/>
      <c r="EG991"/>
      <c r="EH991"/>
      <c r="EI991"/>
      <c r="EJ991"/>
      <c r="EK991"/>
      <c r="EL991"/>
      <c r="EM991"/>
      <c r="EN991"/>
      <c r="EO991"/>
      <c r="EP991"/>
      <c r="EQ991"/>
      <c r="ER991"/>
      <c r="ES991"/>
      <c r="ET991"/>
      <c r="EU991"/>
      <c r="EV991"/>
    </row>
    <row r="992" spans="1:152" s="11" customFormat="1" ht="38.25" customHeight="1">
      <c r="A992" s="156">
        <v>46</v>
      </c>
      <c r="B992" s="157">
        <f>GI!$H$47</f>
        <v>0</v>
      </c>
      <c r="C992" s="235"/>
      <c r="D992" s="235"/>
      <c r="E992" s="168"/>
      <c r="F992" s="338" t="str">
        <f>IF(E992&gt;100,"SKURRR~!!", IF(A992&gt;GI!$M$2," ", IF($D$943="-", " ", IF(ISBLANK(E992),"FALSE",""))))</f>
        <v xml:space="preserve"> </v>
      </c>
      <c r="G992" s="339"/>
      <c r="H992"/>
      <c r="I992" s="156">
        <v>46</v>
      </c>
      <c r="J992" s="157">
        <f>GI!$H$47</f>
        <v>0</v>
      </c>
      <c r="K992" s="235"/>
      <c r="L992" s="235"/>
      <c r="M992" s="168"/>
      <c r="N992" s="338" t="str">
        <f>IF(M992&gt;100,"SKURRR~!!", IF(I992&gt;GI!$M$2," ", IF($L$943="-", " ", IF(ISBLANK(M992),"FALSE",""))))</f>
        <v xml:space="preserve"> </v>
      </c>
      <c r="O992" s="339"/>
      <c r="P992"/>
      <c r="Q992"/>
      <c r="R992" s="131">
        <f t="shared" si="201"/>
        <v>0</v>
      </c>
      <c r="S992" s="125">
        <f t="shared" si="202"/>
        <v>0</v>
      </c>
      <c r="T992" s="126">
        <f t="shared" si="200"/>
        <v>0</v>
      </c>
      <c r="U992"/>
      <c r="V992"/>
      <c r="W992"/>
      <c r="X992" s="17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 s="174"/>
      <c r="AM992" s="174"/>
      <c r="AN992" s="174"/>
      <c r="AO992" s="174"/>
      <c r="AP992" s="174"/>
      <c r="AQ992" s="174"/>
      <c r="AR992" s="174"/>
      <c r="AS992" s="174"/>
      <c r="AT992" s="174"/>
      <c r="AU992" s="174"/>
      <c r="AV992" s="174"/>
      <c r="AW992" s="174"/>
      <c r="AX992" s="174"/>
      <c r="AY992" s="174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/>
      <c r="BX992"/>
      <c r="BY992"/>
      <c r="BZ992"/>
      <c r="CA992"/>
      <c r="CB992"/>
      <c r="CC992"/>
      <c r="CD992"/>
      <c r="CE992"/>
      <c r="CF992"/>
      <c r="CG99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  <c r="DF992"/>
      <c r="DG992"/>
      <c r="DH992"/>
      <c r="DI992"/>
      <c r="DJ992"/>
      <c r="DK992"/>
      <c r="DL992"/>
      <c r="DM992"/>
      <c r="DN992"/>
      <c r="DO992"/>
      <c r="DP992"/>
      <c r="DQ992"/>
      <c r="DR992"/>
      <c r="DS992"/>
      <c r="DT992"/>
      <c r="DU992"/>
      <c r="DV992"/>
      <c r="DW992"/>
      <c r="DX992"/>
      <c r="DY992"/>
      <c r="DZ992"/>
      <c r="EA992"/>
      <c r="EB992"/>
      <c r="EC992"/>
      <c r="ED992"/>
      <c r="EE992"/>
      <c r="EF992"/>
      <c r="EG992"/>
      <c r="EH992"/>
      <c r="EI992"/>
      <c r="EJ992"/>
      <c r="EK992"/>
      <c r="EL992"/>
      <c r="EM992"/>
      <c r="EN992"/>
      <c r="EO992"/>
      <c r="EP992"/>
      <c r="EQ992"/>
      <c r="ER992"/>
      <c r="ES992"/>
      <c r="ET992"/>
      <c r="EU992"/>
      <c r="EV992"/>
    </row>
    <row r="993" spans="1:152" s="11" customFormat="1" ht="38.25" customHeight="1">
      <c r="A993" s="154">
        <v>47</v>
      </c>
      <c r="B993" s="155">
        <f>GI!$H$48</f>
        <v>0</v>
      </c>
      <c r="C993" s="235"/>
      <c r="D993" s="235"/>
      <c r="E993" s="168"/>
      <c r="F993" s="338" t="str">
        <f>IF(E993&gt;100,"SKURRR~!!", IF(A993&gt;GI!$M$2," ", IF($D$943="-", " ", IF(ISBLANK(E993),"FALSE",""))))</f>
        <v xml:space="preserve"> </v>
      </c>
      <c r="G993" s="339"/>
      <c r="H993"/>
      <c r="I993" s="154">
        <v>47</v>
      </c>
      <c r="J993" s="155">
        <f>GI!$H$48</f>
        <v>0</v>
      </c>
      <c r="K993" s="235"/>
      <c r="L993" s="235"/>
      <c r="M993" s="168"/>
      <c r="N993" s="338" t="str">
        <f>IF(M993&gt;100,"SKURRR~!!", IF(I993&gt;GI!$M$2," ", IF($L$943="-", " ", IF(ISBLANK(M993),"FALSE",""))))</f>
        <v xml:space="preserve"> </v>
      </c>
      <c r="O993" s="339"/>
      <c r="P993"/>
      <c r="Q993"/>
      <c r="R993" s="131">
        <f t="shared" si="201"/>
        <v>0</v>
      </c>
      <c r="S993" s="125">
        <f t="shared" si="202"/>
        <v>0</v>
      </c>
      <c r="T993" s="126">
        <f t="shared" si="200"/>
        <v>0</v>
      </c>
      <c r="U993"/>
      <c r="V993"/>
      <c r="W993"/>
      <c r="X993" s="172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 s="174"/>
      <c r="AM993" s="174"/>
      <c r="AN993" s="174"/>
      <c r="AO993" s="174"/>
      <c r="AP993" s="174"/>
      <c r="AQ993" s="174"/>
      <c r="AR993" s="174"/>
      <c r="AS993" s="174"/>
      <c r="AT993" s="174"/>
      <c r="AU993" s="174"/>
      <c r="AV993" s="174"/>
      <c r="AW993" s="174"/>
      <c r="AX993" s="174"/>
      <c r="AY993" s="174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/>
      <c r="BX993"/>
      <c r="BY993"/>
      <c r="BZ993"/>
      <c r="CA993"/>
      <c r="CB993"/>
      <c r="CC993"/>
      <c r="CD993"/>
      <c r="CE993"/>
      <c r="CF993"/>
      <c r="CG993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  <c r="DF993"/>
      <c r="DG993"/>
      <c r="DH993"/>
      <c r="DI993"/>
      <c r="DJ993"/>
      <c r="DK993"/>
      <c r="DL993"/>
      <c r="DM993"/>
      <c r="DN993"/>
      <c r="DO993"/>
      <c r="DP993"/>
      <c r="DQ993"/>
      <c r="DR993"/>
      <c r="DS993"/>
      <c r="DT993"/>
      <c r="DU993"/>
      <c r="DV993"/>
      <c r="DW993"/>
      <c r="DX993"/>
      <c r="DY993"/>
      <c r="DZ993"/>
      <c r="EA993"/>
      <c r="EB993"/>
      <c r="EC993"/>
      <c r="ED993"/>
      <c r="EE993"/>
      <c r="EF993"/>
      <c r="EG993"/>
      <c r="EH993"/>
      <c r="EI993"/>
      <c r="EJ993"/>
      <c r="EK993"/>
      <c r="EL993"/>
      <c r="EM993"/>
      <c r="EN993"/>
      <c r="EO993"/>
      <c r="EP993"/>
      <c r="EQ993"/>
      <c r="ER993"/>
      <c r="ES993"/>
      <c r="ET993"/>
      <c r="EU993"/>
      <c r="EV993"/>
    </row>
    <row r="994" spans="1:152" s="11" customFormat="1" ht="38.25" customHeight="1">
      <c r="A994" s="156">
        <v>48</v>
      </c>
      <c r="B994" s="157">
        <f>GI!$H$49</f>
        <v>0</v>
      </c>
      <c r="C994" s="235"/>
      <c r="D994" s="235"/>
      <c r="E994" s="168"/>
      <c r="F994" s="338" t="str">
        <f>IF(E994&gt;100,"SKURRR~!!", IF(A994&gt;GI!$M$2," ", IF($D$943="-", " ", IF(ISBLANK(E994),"FALSE",""))))</f>
        <v xml:space="preserve"> </v>
      </c>
      <c r="G994" s="339"/>
      <c r="H994"/>
      <c r="I994" s="156">
        <v>48</v>
      </c>
      <c r="J994" s="157">
        <f>GI!$H$49</f>
        <v>0</v>
      </c>
      <c r="K994" s="235"/>
      <c r="L994" s="235"/>
      <c r="M994" s="168"/>
      <c r="N994" s="338" t="str">
        <f>IF(M994&gt;100,"SKURRR~!!", IF(I994&gt;GI!$M$2," ", IF($L$943="-", " ", IF(ISBLANK(M994),"FALSE",""))))</f>
        <v xml:space="preserve"> </v>
      </c>
      <c r="O994" s="339"/>
      <c r="P994"/>
      <c r="Q994"/>
      <c r="R994" s="131">
        <f t="shared" si="201"/>
        <v>0</v>
      </c>
      <c r="S994" s="125">
        <f t="shared" si="202"/>
        <v>0</v>
      </c>
      <c r="T994" s="126">
        <f t="shared" si="200"/>
        <v>0</v>
      </c>
      <c r="U994"/>
      <c r="V994"/>
      <c r="W994"/>
      <c r="X994" s="172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 s="174"/>
      <c r="AM994" s="174"/>
      <c r="AN994" s="174"/>
      <c r="AO994" s="174"/>
      <c r="AP994" s="174"/>
      <c r="AQ994" s="174"/>
      <c r="AR994" s="174"/>
      <c r="AS994" s="174"/>
      <c r="AT994" s="174"/>
      <c r="AU994" s="174"/>
      <c r="AV994" s="174"/>
      <c r="AW994" s="174"/>
      <c r="AX994" s="174"/>
      <c r="AY994" s="17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/>
      <c r="BX994"/>
      <c r="BY994"/>
      <c r="BZ994"/>
      <c r="CA994"/>
      <c r="CB994"/>
      <c r="CC994"/>
      <c r="CD994"/>
      <c r="CE994"/>
      <c r="CF994"/>
      <c r="CG994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  <c r="DF994"/>
      <c r="DG994"/>
      <c r="DH994"/>
      <c r="DI994"/>
      <c r="DJ994"/>
      <c r="DK994"/>
      <c r="DL994"/>
      <c r="DM994"/>
      <c r="DN994"/>
      <c r="DO994"/>
      <c r="DP994"/>
      <c r="DQ994"/>
      <c r="DR994"/>
      <c r="DS994"/>
      <c r="DT994"/>
      <c r="DU994"/>
      <c r="DV994"/>
      <c r="DW994"/>
      <c r="DX994"/>
      <c r="DY994"/>
      <c r="DZ994"/>
      <c r="EA994"/>
      <c r="EB994"/>
      <c r="EC994"/>
      <c r="ED994"/>
      <c r="EE994"/>
      <c r="EF994"/>
      <c r="EG994"/>
      <c r="EH994"/>
      <c r="EI994"/>
      <c r="EJ994"/>
      <c r="EK994"/>
      <c r="EL994"/>
      <c r="EM994"/>
      <c r="EN994"/>
      <c r="EO994"/>
      <c r="EP994"/>
      <c r="EQ994"/>
      <c r="ER994"/>
      <c r="ES994"/>
      <c r="ET994"/>
      <c r="EU994"/>
      <c r="EV994"/>
    </row>
    <row r="995" spans="1:152" s="11" customFormat="1" ht="38.25" customHeight="1">
      <c r="A995" s="154">
        <v>49</v>
      </c>
      <c r="B995" s="155">
        <f>GI!$H$50</f>
        <v>0</v>
      </c>
      <c r="C995" s="235"/>
      <c r="D995" s="235"/>
      <c r="E995" s="168"/>
      <c r="F995" s="338" t="str">
        <f>IF(E995&gt;100,"SKURRR~!!", IF(A995&gt;GI!$M$2," ", IF($D$943="-", " ", IF(ISBLANK(E995),"FALSE",""))))</f>
        <v xml:space="preserve"> </v>
      </c>
      <c r="G995" s="339"/>
      <c r="H995"/>
      <c r="I995" s="154">
        <v>49</v>
      </c>
      <c r="J995" s="155">
        <f>GI!$H$50</f>
        <v>0</v>
      </c>
      <c r="K995" s="235"/>
      <c r="L995" s="235"/>
      <c r="M995" s="168"/>
      <c r="N995" s="338" t="str">
        <f>IF(M995&gt;100,"SKURRR~!!", IF(I995&gt;GI!$M$2," ", IF($L$943="-", " ", IF(ISBLANK(M995),"FALSE",""))))</f>
        <v xml:space="preserve"> </v>
      </c>
      <c r="O995" s="339"/>
      <c r="P995"/>
      <c r="Q995"/>
      <c r="R995" s="131">
        <f t="shared" si="201"/>
        <v>0</v>
      </c>
      <c r="S995" s="125">
        <f t="shared" si="202"/>
        <v>0</v>
      </c>
      <c r="T995" s="126">
        <f t="shared" si="200"/>
        <v>0</v>
      </c>
      <c r="U995"/>
      <c r="V995"/>
      <c r="W995"/>
      <c r="X995" s="172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 s="174"/>
      <c r="AM995" s="174"/>
      <c r="AN995" s="174"/>
      <c r="AO995" s="174"/>
      <c r="AP995" s="174"/>
      <c r="AQ995" s="174"/>
      <c r="AR995" s="174"/>
      <c r="AS995" s="174"/>
      <c r="AT995" s="174"/>
      <c r="AU995" s="174"/>
      <c r="AV995" s="174"/>
      <c r="AW995" s="174"/>
      <c r="AX995" s="174"/>
      <c r="AY995" s="174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  <c r="BV995"/>
      <c r="BW995"/>
      <c r="BX995"/>
      <c r="BY995"/>
      <c r="BZ995"/>
      <c r="CA995"/>
      <c r="CB995"/>
      <c r="CC995"/>
      <c r="CD995"/>
      <c r="CE995"/>
      <c r="CF995"/>
      <c r="CG995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  <c r="DF995"/>
      <c r="DG995"/>
      <c r="DH995"/>
      <c r="DI995"/>
      <c r="DJ995"/>
      <c r="DK995"/>
      <c r="DL995"/>
      <c r="DM995"/>
      <c r="DN995"/>
      <c r="DO995"/>
      <c r="DP995"/>
      <c r="DQ995"/>
      <c r="DR995"/>
      <c r="DS995"/>
      <c r="DT995"/>
      <c r="DU995"/>
      <c r="DV995"/>
      <c r="DW995"/>
      <c r="DX995"/>
      <c r="DY995"/>
      <c r="DZ995"/>
      <c r="EA995"/>
      <c r="EB995"/>
      <c r="EC995"/>
      <c r="ED995"/>
      <c r="EE995"/>
      <c r="EF995"/>
      <c r="EG995"/>
      <c r="EH995"/>
      <c r="EI995"/>
      <c r="EJ995"/>
      <c r="EK995"/>
      <c r="EL995"/>
      <c r="EM995"/>
      <c r="EN995"/>
      <c r="EO995"/>
      <c r="EP995"/>
      <c r="EQ995"/>
      <c r="ER995"/>
      <c r="ES995"/>
      <c r="ET995"/>
      <c r="EU995"/>
      <c r="EV995"/>
    </row>
    <row r="996" spans="1:152" s="11" customFormat="1" ht="38.25" customHeight="1">
      <c r="A996" s="156">
        <v>50</v>
      </c>
      <c r="B996" s="157">
        <f>GI!$H$51</f>
        <v>0</v>
      </c>
      <c r="C996" s="235"/>
      <c r="D996" s="235"/>
      <c r="E996" s="168"/>
      <c r="F996" s="338" t="str">
        <f>IF(E996&gt;100,"SKURRR~!!", IF(A996&gt;GI!$M$2," ", IF($D$943="-", " ", IF(ISBLANK(E996),"FALSE",""))))</f>
        <v xml:space="preserve"> </v>
      </c>
      <c r="G996" s="339"/>
      <c r="H996"/>
      <c r="I996" s="156">
        <v>50</v>
      </c>
      <c r="J996" s="157">
        <f>GI!$H$51</f>
        <v>0</v>
      </c>
      <c r="K996" s="235"/>
      <c r="L996" s="235"/>
      <c r="M996" s="168"/>
      <c r="N996" s="338" t="str">
        <f>IF(M996&gt;100,"SKURRR~!!", IF(I996&gt;GI!$M$2," ", IF($L$943="-", " ", IF(ISBLANK(M996),"FALSE",""))))</f>
        <v xml:space="preserve"> </v>
      </c>
      <c r="O996" s="339"/>
      <c r="P996"/>
      <c r="Q996"/>
      <c r="R996" s="131">
        <f t="shared" si="201"/>
        <v>0</v>
      </c>
      <c r="S996" s="125">
        <f t="shared" si="202"/>
        <v>0</v>
      </c>
      <c r="T996" s="126">
        <f t="shared" si="200"/>
        <v>0</v>
      </c>
      <c r="U996"/>
      <c r="V996"/>
      <c r="W996"/>
      <c r="X996" s="172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 s="174"/>
      <c r="AM996" s="174"/>
      <c r="AN996" s="174"/>
      <c r="AO996" s="174"/>
      <c r="AP996" s="174"/>
      <c r="AQ996" s="174"/>
      <c r="AR996" s="174"/>
      <c r="AS996" s="174"/>
      <c r="AT996" s="174"/>
      <c r="AU996" s="174"/>
      <c r="AV996" s="174"/>
      <c r="AW996" s="174"/>
      <c r="AX996" s="174"/>
      <c r="AY996" s="174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/>
      <c r="CD996"/>
      <c r="CE996"/>
      <c r="CF996"/>
      <c r="CG996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  <c r="DF996"/>
      <c r="DG996"/>
      <c r="DH996"/>
      <c r="DI996"/>
      <c r="DJ996"/>
      <c r="DK996"/>
      <c r="DL996"/>
      <c r="DM996"/>
      <c r="DN996"/>
      <c r="DO996"/>
      <c r="DP996"/>
      <c r="DQ996"/>
      <c r="DR996"/>
      <c r="DS996"/>
      <c r="DT996"/>
      <c r="DU996"/>
      <c r="DV996"/>
      <c r="DW996"/>
      <c r="DX996"/>
      <c r="DY996"/>
      <c r="DZ996"/>
      <c r="EA996"/>
      <c r="EB996"/>
      <c r="EC996"/>
      <c r="ED996"/>
      <c r="EE996"/>
      <c r="EF996"/>
      <c r="EG996"/>
      <c r="EH996"/>
      <c r="EI996"/>
      <c r="EJ996"/>
      <c r="EK996"/>
      <c r="EL996"/>
      <c r="EM996"/>
      <c r="EN996"/>
      <c r="EO996"/>
      <c r="EP996"/>
      <c r="EQ996"/>
      <c r="ER996"/>
      <c r="ES996"/>
      <c r="ET996"/>
      <c r="EU996"/>
      <c r="EV996"/>
    </row>
    <row r="997" spans="1:152" s="11" customFormat="1" ht="38.25" customHeight="1">
      <c r="A997" s="156">
        <v>51</v>
      </c>
      <c r="B997" s="157">
        <f>GI!$H$52</f>
        <v>0</v>
      </c>
      <c r="C997" s="235"/>
      <c r="D997" s="235"/>
      <c r="E997" s="168"/>
      <c r="F997" s="338" t="str">
        <f>IF(E997&gt;100,"SKURRR~!!", IF(A997&gt;GI!$M$2," ", IF($D$943="-", " ", IF(ISBLANK(E997),"FALSE",""))))</f>
        <v xml:space="preserve"> </v>
      </c>
      <c r="G997" s="339"/>
      <c r="H997"/>
      <c r="I997" s="156">
        <v>51</v>
      </c>
      <c r="J997" s="157">
        <f>GI!$H$52</f>
        <v>0</v>
      </c>
      <c r="K997" s="235"/>
      <c r="L997" s="235"/>
      <c r="M997" s="168"/>
      <c r="N997" s="338" t="str">
        <f>IF(M997&gt;100,"SKURRR~!!", IF(I997&gt;GI!$M$2," ", IF($L$943="-", " ", IF(ISBLANK(M997),"FALSE",""))))</f>
        <v xml:space="preserve"> </v>
      </c>
      <c r="O997" s="339"/>
      <c r="P997"/>
      <c r="Q997"/>
      <c r="R997" s="131">
        <f t="shared" si="201"/>
        <v>0</v>
      </c>
      <c r="S997" s="125">
        <f t="shared" si="202"/>
        <v>0</v>
      </c>
      <c r="T997" s="126">
        <f t="shared" ref="T997:T1001" si="203">AVERAGE(R997:S997)</f>
        <v>0</v>
      </c>
      <c r="U997"/>
      <c r="V997"/>
      <c r="W997"/>
      <c r="X997" s="172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 s="174"/>
      <c r="AM997" s="174"/>
      <c r="AN997" s="174"/>
      <c r="AO997" s="174"/>
      <c r="AP997" s="174"/>
      <c r="AQ997" s="174"/>
      <c r="AR997" s="174"/>
      <c r="AS997" s="174"/>
      <c r="AT997" s="174"/>
      <c r="AU997" s="174"/>
      <c r="AV997" s="174"/>
      <c r="AW997" s="174"/>
      <c r="AX997" s="174"/>
      <c r="AY997" s="174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/>
      <c r="CD997"/>
      <c r="CE997"/>
      <c r="CF997"/>
      <c r="CG997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  <c r="DF997"/>
      <c r="DG997"/>
      <c r="DH997"/>
      <c r="DI997"/>
      <c r="DJ997"/>
      <c r="DK997"/>
      <c r="DL997"/>
      <c r="DM997"/>
      <c r="DN997"/>
      <c r="DO997"/>
      <c r="DP997"/>
      <c r="DQ997"/>
      <c r="DR997"/>
      <c r="DS997"/>
      <c r="DT997"/>
      <c r="DU997"/>
      <c r="DV997"/>
      <c r="DW997"/>
      <c r="DX997"/>
      <c r="DY997"/>
      <c r="DZ997"/>
      <c r="EA997"/>
      <c r="EB997"/>
      <c r="EC997"/>
      <c r="ED997"/>
      <c r="EE997"/>
      <c r="EF997"/>
      <c r="EG997"/>
      <c r="EH997"/>
      <c r="EI997"/>
      <c r="EJ997"/>
      <c r="EK997"/>
      <c r="EL997"/>
      <c r="EM997"/>
      <c r="EN997"/>
      <c r="EO997"/>
      <c r="EP997"/>
      <c r="EQ997"/>
      <c r="ER997"/>
      <c r="ES997"/>
      <c r="ET997"/>
      <c r="EU997"/>
      <c r="EV997"/>
    </row>
    <row r="998" spans="1:152" s="11" customFormat="1" ht="38.25" customHeight="1">
      <c r="A998" s="156">
        <v>52</v>
      </c>
      <c r="B998" s="157">
        <f>GI!$H$53</f>
        <v>0</v>
      </c>
      <c r="C998" s="235"/>
      <c r="D998" s="235"/>
      <c r="E998" s="168"/>
      <c r="F998" s="338" t="str">
        <f>IF(E998&gt;100,"SKURRR~!!", IF(A998&gt;GI!$M$2," ", IF($D$943="-", " ", IF(ISBLANK(E998),"FALSE",""))))</f>
        <v xml:space="preserve"> </v>
      </c>
      <c r="G998" s="339"/>
      <c r="H998"/>
      <c r="I998" s="156">
        <v>52</v>
      </c>
      <c r="J998" s="157">
        <f>GI!$H$53</f>
        <v>0</v>
      </c>
      <c r="K998" s="235"/>
      <c r="L998" s="235"/>
      <c r="M998" s="168"/>
      <c r="N998" s="338" t="str">
        <f>IF(M998&gt;100,"SKURRR~!!", IF(I998&gt;GI!$M$2," ", IF($L$943="-", " ", IF(ISBLANK(M998),"FALSE",""))))</f>
        <v xml:space="preserve"> </v>
      </c>
      <c r="O998" s="339"/>
      <c r="P998"/>
      <c r="Q998"/>
      <c r="R998" s="131">
        <f t="shared" si="201"/>
        <v>0</v>
      </c>
      <c r="S998" s="125">
        <f t="shared" si="202"/>
        <v>0</v>
      </c>
      <c r="T998" s="126">
        <f t="shared" si="203"/>
        <v>0</v>
      </c>
      <c r="U998"/>
      <c r="V998"/>
      <c r="W998"/>
      <c r="X998" s="172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 s="174"/>
      <c r="AM998" s="174"/>
      <c r="AN998" s="174"/>
      <c r="AO998" s="174"/>
      <c r="AP998" s="174"/>
      <c r="AQ998" s="174"/>
      <c r="AR998" s="174"/>
      <c r="AS998" s="174"/>
      <c r="AT998" s="174"/>
      <c r="AU998" s="174"/>
      <c r="AV998" s="174"/>
      <c r="AW998" s="174"/>
      <c r="AX998" s="174"/>
      <c r="AY998" s="174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  <c r="BV998"/>
      <c r="BW998"/>
      <c r="BX998"/>
      <c r="BY998"/>
      <c r="BZ998"/>
      <c r="CA998"/>
      <c r="CB998"/>
      <c r="CC998"/>
      <c r="CD998"/>
      <c r="CE998"/>
      <c r="CF998"/>
      <c r="CG998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  <c r="DF998"/>
      <c r="DG998"/>
      <c r="DH998"/>
      <c r="DI998"/>
      <c r="DJ998"/>
      <c r="DK998"/>
      <c r="DL998"/>
      <c r="DM998"/>
      <c r="DN998"/>
      <c r="DO998"/>
      <c r="DP998"/>
      <c r="DQ998"/>
      <c r="DR998"/>
      <c r="DS998"/>
      <c r="DT998"/>
      <c r="DU998"/>
      <c r="DV998"/>
      <c r="DW998"/>
      <c r="DX998"/>
      <c r="DY998"/>
      <c r="DZ998"/>
      <c r="EA998"/>
      <c r="EB998"/>
      <c r="EC998"/>
      <c r="ED998"/>
      <c r="EE998"/>
      <c r="EF998"/>
      <c r="EG998"/>
      <c r="EH998"/>
      <c r="EI998"/>
      <c r="EJ998"/>
      <c r="EK998"/>
      <c r="EL998"/>
      <c r="EM998"/>
      <c r="EN998"/>
      <c r="EO998"/>
      <c r="EP998"/>
      <c r="EQ998"/>
      <c r="ER998"/>
      <c r="ES998"/>
      <c r="ET998"/>
      <c r="EU998"/>
      <c r="EV998"/>
    </row>
    <row r="999" spans="1:152" s="11" customFormat="1" ht="38.25" customHeight="1">
      <c r="A999" s="156">
        <v>53</v>
      </c>
      <c r="B999" s="157">
        <f>GI!$H$54</f>
        <v>0</v>
      </c>
      <c r="C999" s="235"/>
      <c r="D999" s="235"/>
      <c r="E999" s="168"/>
      <c r="F999" s="338" t="str">
        <f>IF(E999&gt;100,"SKURRR~!!", IF(A999&gt;GI!$M$2," ", IF($D$943="-", " ", IF(ISBLANK(E999),"FALSE",""))))</f>
        <v xml:space="preserve"> </v>
      </c>
      <c r="G999" s="339"/>
      <c r="H999"/>
      <c r="I999" s="156">
        <v>53</v>
      </c>
      <c r="J999" s="157">
        <f>GI!$H$54</f>
        <v>0</v>
      </c>
      <c r="K999" s="235"/>
      <c r="L999" s="235"/>
      <c r="M999" s="168"/>
      <c r="N999" s="338" t="str">
        <f>IF(M999&gt;100,"SKURRR~!!", IF(I999&gt;GI!$M$2," ", IF($L$943="-", " ", IF(ISBLANK(M999),"FALSE",""))))</f>
        <v xml:space="preserve"> </v>
      </c>
      <c r="O999" s="339"/>
      <c r="P999"/>
      <c r="Q999"/>
      <c r="R999" s="131">
        <f t="shared" si="201"/>
        <v>0</v>
      </c>
      <c r="S999" s="125">
        <f t="shared" si="202"/>
        <v>0</v>
      </c>
      <c r="T999" s="126">
        <f t="shared" si="203"/>
        <v>0</v>
      </c>
      <c r="U999"/>
      <c r="V999"/>
      <c r="W999"/>
      <c r="X999" s="172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 s="174"/>
      <c r="AM999" s="174"/>
      <c r="AN999" s="174"/>
      <c r="AO999" s="174"/>
      <c r="AP999" s="174"/>
      <c r="AQ999" s="174"/>
      <c r="AR999" s="174"/>
      <c r="AS999" s="174"/>
      <c r="AT999" s="174"/>
      <c r="AU999" s="174"/>
      <c r="AV999" s="174"/>
      <c r="AW999" s="174"/>
      <c r="AX999" s="174"/>
      <c r="AY999" s="174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  <c r="BV999"/>
      <c r="BW999"/>
      <c r="BX999"/>
      <c r="BY999"/>
      <c r="BZ999"/>
      <c r="CA999"/>
      <c r="CB999"/>
      <c r="CC999"/>
      <c r="CD999"/>
      <c r="CE999"/>
      <c r="CF999"/>
      <c r="CG999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  <c r="DF999"/>
      <c r="DG999"/>
      <c r="DH999"/>
      <c r="DI999"/>
      <c r="DJ999"/>
      <c r="DK999"/>
      <c r="DL999"/>
      <c r="DM999"/>
      <c r="DN999"/>
      <c r="DO999"/>
      <c r="DP999"/>
      <c r="DQ999"/>
      <c r="DR999"/>
      <c r="DS999"/>
      <c r="DT999"/>
      <c r="DU999"/>
      <c r="DV999"/>
      <c r="DW999"/>
      <c r="DX999"/>
      <c r="DY999"/>
      <c r="DZ999"/>
      <c r="EA999"/>
      <c r="EB999"/>
      <c r="EC999"/>
      <c r="ED999"/>
      <c r="EE999"/>
      <c r="EF999"/>
      <c r="EG999"/>
      <c r="EH999"/>
      <c r="EI999"/>
      <c r="EJ999"/>
      <c r="EK999"/>
      <c r="EL999"/>
      <c r="EM999"/>
      <c r="EN999"/>
      <c r="EO999"/>
      <c r="EP999"/>
      <c r="EQ999"/>
      <c r="ER999"/>
      <c r="ES999"/>
      <c r="ET999"/>
      <c r="EU999"/>
      <c r="EV999"/>
    </row>
    <row r="1000" spans="1:152" s="11" customFormat="1" ht="38.25" customHeight="1">
      <c r="A1000" s="156">
        <v>54</v>
      </c>
      <c r="B1000" s="157">
        <f>GI!$H$55</f>
        <v>0</v>
      </c>
      <c r="C1000" s="235"/>
      <c r="D1000" s="235"/>
      <c r="E1000" s="168"/>
      <c r="F1000" s="338" t="str">
        <f>IF(E1000&gt;100,"SKURRR~!!", IF(A1000&gt;GI!$M$2," ", IF($D$943="-", " ", IF(ISBLANK(E1000),"FALSE",""))))</f>
        <v xml:space="preserve"> </v>
      </c>
      <c r="G1000" s="339"/>
      <c r="H1000"/>
      <c r="I1000" s="156">
        <v>54</v>
      </c>
      <c r="J1000" s="157">
        <f>GI!$H$55</f>
        <v>0</v>
      </c>
      <c r="K1000" s="235"/>
      <c r="L1000" s="235"/>
      <c r="M1000" s="168"/>
      <c r="N1000" s="338" t="str">
        <f>IF(M1000&gt;100,"SKURRR~!!", IF(I1000&gt;GI!$M$2," ", IF($L$943="-", " ", IF(ISBLANK(M1000),"FALSE",""))))</f>
        <v xml:space="preserve"> </v>
      </c>
      <c r="O1000" s="339"/>
      <c r="P1000"/>
      <c r="Q1000"/>
      <c r="R1000" s="131">
        <f t="shared" si="201"/>
        <v>0</v>
      </c>
      <c r="S1000" s="125">
        <f t="shared" si="202"/>
        <v>0</v>
      </c>
      <c r="T1000" s="126">
        <f t="shared" si="203"/>
        <v>0</v>
      </c>
      <c r="U1000"/>
      <c r="V1000"/>
      <c r="W1000"/>
      <c r="X1000" s="172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 s="174"/>
      <c r="AM1000" s="174"/>
      <c r="AN1000" s="174"/>
      <c r="AO1000" s="174"/>
      <c r="AP1000" s="174"/>
      <c r="AQ1000" s="174"/>
      <c r="AR1000" s="174"/>
      <c r="AS1000" s="174"/>
      <c r="AT1000" s="174"/>
      <c r="AU1000" s="174"/>
      <c r="AV1000" s="174"/>
      <c r="AW1000" s="174"/>
      <c r="AX1000" s="174"/>
      <c r="AY1000" s="174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/>
      <c r="BX1000"/>
      <c r="BY1000"/>
      <c r="BZ1000"/>
      <c r="CA1000"/>
      <c r="CB1000"/>
      <c r="CC1000"/>
      <c r="CD1000"/>
      <c r="CE1000"/>
      <c r="CF1000"/>
      <c r="CG1000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  <c r="DF1000"/>
      <c r="DG1000"/>
      <c r="DH1000"/>
      <c r="DI1000"/>
      <c r="DJ1000"/>
      <c r="DK1000"/>
      <c r="DL1000"/>
      <c r="DM1000"/>
      <c r="DN1000"/>
      <c r="DO1000"/>
      <c r="DP1000"/>
      <c r="DQ1000"/>
      <c r="DR1000"/>
      <c r="DS1000"/>
      <c r="DT1000"/>
      <c r="DU1000"/>
      <c r="DV1000"/>
      <c r="DW1000"/>
      <c r="DX1000"/>
      <c r="DY1000"/>
      <c r="DZ1000"/>
      <c r="EA1000"/>
      <c r="EB1000"/>
      <c r="EC1000"/>
      <c r="ED1000"/>
      <c r="EE1000"/>
      <c r="EF1000"/>
      <c r="EG1000"/>
      <c r="EH1000"/>
      <c r="EI1000"/>
      <c r="EJ1000"/>
      <c r="EK1000"/>
      <c r="EL1000"/>
      <c r="EM1000"/>
      <c r="EN1000"/>
      <c r="EO1000"/>
      <c r="EP1000"/>
      <c r="EQ1000"/>
      <c r="ER1000"/>
      <c r="ES1000"/>
      <c r="ET1000"/>
      <c r="EU1000"/>
      <c r="EV1000"/>
    </row>
    <row r="1001" spans="1:152" s="11" customFormat="1" ht="38.25" customHeight="1">
      <c r="A1001" s="156">
        <v>55</v>
      </c>
      <c r="B1001" s="157">
        <f>GI!$H$56</f>
        <v>0</v>
      </c>
      <c r="C1001" s="235"/>
      <c r="D1001" s="235"/>
      <c r="E1001" s="168"/>
      <c r="F1001" s="338" t="str">
        <f>IF(E1001&gt;100,"SKURRR~!!", IF(A1001&gt;GI!$M$2," ", IF($D$943="-", " ", IF(ISBLANK(E1001),"FALSE",""))))</f>
        <v xml:space="preserve"> </v>
      </c>
      <c r="G1001" s="339"/>
      <c r="H1001"/>
      <c r="I1001" s="156">
        <v>55</v>
      </c>
      <c r="J1001" s="157">
        <f>GI!$H$56</f>
        <v>0</v>
      </c>
      <c r="K1001" s="235"/>
      <c r="L1001" s="235"/>
      <c r="M1001" s="168"/>
      <c r="N1001" s="338" t="str">
        <f>IF(M1001&gt;100,"SKURRR~!!", IF(I1001&gt;GI!$M$2," ", IF($L$943="-", " ", IF(ISBLANK(M1001),"FALSE",""))))</f>
        <v xml:space="preserve"> </v>
      </c>
      <c r="O1001" s="339"/>
      <c r="P1001"/>
      <c r="Q1001"/>
      <c r="R1001" s="131">
        <f t="shared" si="201"/>
        <v>0</v>
      </c>
      <c r="S1001" s="125">
        <f t="shared" si="202"/>
        <v>0</v>
      </c>
      <c r="T1001" s="126">
        <f t="shared" si="203"/>
        <v>0</v>
      </c>
      <c r="U1001"/>
      <c r="V1001"/>
      <c r="W1001"/>
      <c r="X1001" s="172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 s="174"/>
      <c r="AM1001" s="174"/>
      <c r="AN1001" s="174"/>
      <c r="AO1001" s="174"/>
      <c r="AP1001" s="174"/>
      <c r="AQ1001" s="174"/>
      <c r="AR1001" s="174"/>
      <c r="AS1001" s="174"/>
      <c r="AT1001" s="174"/>
      <c r="AU1001" s="174"/>
      <c r="AV1001" s="174"/>
      <c r="AW1001" s="174"/>
      <c r="AX1001" s="174"/>
      <c r="AY1001" s="174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/>
      <c r="BX1001"/>
      <c r="BY1001"/>
      <c r="BZ1001"/>
      <c r="CA1001"/>
      <c r="CB1001"/>
      <c r="CC1001"/>
      <c r="CD1001"/>
      <c r="CE1001"/>
      <c r="CF1001"/>
      <c r="CG1001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  <c r="DF1001"/>
      <c r="DG1001"/>
      <c r="DH1001"/>
      <c r="DI1001"/>
      <c r="DJ1001"/>
      <c r="DK1001"/>
      <c r="DL1001"/>
      <c r="DM1001"/>
      <c r="DN1001"/>
      <c r="DO1001"/>
      <c r="DP1001"/>
      <c r="DQ1001"/>
      <c r="DR1001"/>
      <c r="DS1001"/>
      <c r="DT1001"/>
      <c r="DU1001"/>
      <c r="DV1001"/>
      <c r="DW1001"/>
      <c r="DX1001"/>
      <c r="DY1001"/>
      <c r="DZ1001"/>
      <c r="EA1001"/>
      <c r="EB1001"/>
      <c r="EC1001"/>
      <c r="ED1001"/>
      <c r="EE1001"/>
      <c r="EF1001"/>
      <c r="EG1001"/>
      <c r="EH1001"/>
      <c r="EI1001"/>
      <c r="EJ1001"/>
      <c r="EK1001"/>
      <c r="EL1001"/>
      <c r="EM1001"/>
      <c r="EN1001"/>
      <c r="EO1001"/>
      <c r="EP1001"/>
      <c r="EQ1001"/>
      <c r="ER1001"/>
      <c r="ES1001"/>
      <c r="ET1001"/>
      <c r="EU1001"/>
      <c r="EV1001"/>
    </row>
    <row r="1002" spans="1:152" s="11" customFormat="1" ht="45.75" customHeight="1">
      <c r="A1002" s="343" t="s">
        <v>137</v>
      </c>
      <c r="B1002" s="343"/>
      <c r="C1002" s="343"/>
      <c r="D1002" s="347">
        <f>GI!$C$21</f>
        <v>0</v>
      </c>
      <c r="E1002" s="347"/>
      <c r="F1002"/>
      <c r="G1002"/>
      <c r="H1002"/>
      <c r="I1002" s="343" t="s">
        <v>137</v>
      </c>
      <c r="J1002" s="343"/>
      <c r="K1002" s="343"/>
      <c r="L1002" s="347">
        <f>GI!$C$21</f>
        <v>0</v>
      </c>
      <c r="M1002" s="347"/>
      <c r="N1002"/>
      <c r="O1002"/>
      <c r="P1002"/>
      <c r="Q1002"/>
      <c r="R1002" s="130"/>
      <c r="S1002"/>
      <c r="T1002"/>
      <c r="U1002"/>
      <c r="V1002"/>
      <c r="W1002"/>
      <c r="X1002" s="17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 s="174"/>
      <c r="AM1002" s="174"/>
      <c r="AN1002" s="174"/>
      <c r="AO1002" s="174"/>
      <c r="AP1002" s="174"/>
      <c r="AQ1002" s="174"/>
      <c r="AR1002" s="174"/>
      <c r="AS1002" s="174"/>
      <c r="AT1002" s="174"/>
      <c r="AU1002" s="174"/>
      <c r="AV1002" s="174"/>
      <c r="AW1002" s="174"/>
      <c r="AX1002" s="174"/>
      <c r="AY1002" s="174"/>
      <c r="AZ1002"/>
      <c r="BA1002"/>
      <c r="BB1002"/>
      <c r="BC1002"/>
      <c r="BD1002"/>
      <c r="BE1002"/>
      <c r="BF1002"/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/>
      <c r="BX1002"/>
      <c r="BY1002"/>
      <c r="BZ1002"/>
      <c r="CA1002"/>
      <c r="CB1002"/>
      <c r="CC1002"/>
      <c r="CD1002"/>
      <c r="CE1002"/>
      <c r="CF1002"/>
      <c r="CG100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  <c r="DF1002"/>
      <c r="DG1002"/>
      <c r="DH1002"/>
      <c r="DI1002"/>
      <c r="DJ1002"/>
      <c r="DK1002"/>
      <c r="DL1002"/>
      <c r="DM1002"/>
      <c r="DN1002"/>
      <c r="DO1002"/>
      <c r="DP1002"/>
      <c r="DQ1002"/>
      <c r="DR1002"/>
      <c r="DS1002"/>
      <c r="DT1002"/>
      <c r="DU1002"/>
      <c r="DV1002"/>
      <c r="DW1002"/>
      <c r="DX1002"/>
      <c r="DY1002"/>
      <c r="DZ1002"/>
      <c r="EA1002"/>
      <c r="EB1002"/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/>
      <c r="ET1002"/>
      <c r="EU1002"/>
      <c r="EV1002"/>
    </row>
    <row r="1003" spans="1:152" s="11" customFormat="1" ht="38.25" customHeight="1">
      <c r="A1003" s="343" t="str">
        <f>GI!$D$23 &amp;":"</f>
        <v>Academic Director's Name:</v>
      </c>
      <c r="B1003" s="343"/>
      <c r="C1003" s="343"/>
      <c r="D1003" s="344" t="str">
        <f>GI!$D$25</f>
        <v>Mr. Brhane Yohanes</v>
      </c>
      <c r="E1003" s="344"/>
      <c r="F1003"/>
      <c r="G1003"/>
      <c r="H1003"/>
      <c r="I1003" s="343" t="str">
        <f>GI!$D$23 &amp;":"</f>
        <v>Academic Director's Name:</v>
      </c>
      <c r="J1003" s="343"/>
      <c r="K1003" s="343"/>
      <c r="L1003" s="344" t="str">
        <f>GI!$D$25</f>
        <v>Mr. Brhane Yohanes</v>
      </c>
      <c r="M1003" s="344"/>
      <c r="N1003"/>
      <c r="O1003"/>
      <c r="P1003"/>
      <c r="Q1003"/>
      <c r="R1003" s="130"/>
      <c r="S1003"/>
      <c r="T1003"/>
      <c r="U1003"/>
      <c r="V1003"/>
      <c r="W1003"/>
      <c r="X1003" s="172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 s="174"/>
      <c r="AM1003" s="174"/>
      <c r="AN1003" s="174"/>
      <c r="AO1003" s="174"/>
      <c r="AP1003" s="174"/>
      <c r="AQ1003" s="174"/>
      <c r="AR1003" s="174"/>
      <c r="AS1003" s="174"/>
      <c r="AT1003" s="174"/>
      <c r="AU1003" s="174"/>
      <c r="AV1003" s="174"/>
      <c r="AW1003" s="174"/>
      <c r="AX1003" s="174"/>
      <c r="AY1003" s="174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/>
      <c r="BX1003"/>
      <c r="BY1003"/>
      <c r="BZ1003"/>
      <c r="CA1003"/>
      <c r="CB1003"/>
      <c r="CC1003"/>
      <c r="CD1003"/>
      <c r="CE1003"/>
      <c r="CF1003"/>
      <c r="CG1003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  <c r="DF1003"/>
      <c r="DG1003"/>
      <c r="DH1003"/>
      <c r="DI1003"/>
      <c r="DJ1003"/>
      <c r="DK1003"/>
      <c r="DL1003"/>
      <c r="DM1003"/>
      <c r="DN1003"/>
      <c r="DO1003"/>
      <c r="DP1003"/>
      <c r="DQ1003"/>
      <c r="DR1003"/>
      <c r="DS1003"/>
      <c r="DT1003"/>
      <c r="DU1003"/>
      <c r="DV1003"/>
      <c r="DW1003"/>
      <c r="DX1003"/>
      <c r="DY1003"/>
      <c r="DZ1003"/>
      <c r="EA1003"/>
      <c r="EB1003"/>
      <c r="EC1003"/>
      <c r="ED1003"/>
      <c r="EE1003"/>
      <c r="EF1003"/>
      <c r="EG1003"/>
      <c r="EH1003"/>
      <c r="EI1003"/>
      <c r="EJ1003"/>
      <c r="EK1003"/>
      <c r="EL1003"/>
      <c r="EM1003"/>
      <c r="EN1003"/>
      <c r="EO1003"/>
      <c r="EP1003"/>
      <c r="EQ1003"/>
      <c r="ER1003"/>
      <c r="ES1003"/>
      <c r="ET1003"/>
      <c r="EU1003"/>
      <c r="EV1003"/>
    </row>
    <row r="1004" spans="1:152" s="11" customFormat="1" ht="38.25" customHeight="1">
      <c r="A1004" s="130"/>
      <c r="B1004" s="130"/>
      <c r="C1004" s="130"/>
      <c r="D1004" s="130"/>
      <c r="E1004" s="130"/>
      <c r="F1004"/>
      <c r="G1004"/>
      <c r="H1004"/>
      <c r="I1004" s="130"/>
      <c r="J1004" s="130"/>
      <c r="K1004" s="130"/>
      <c r="L1004" s="130"/>
      <c r="M1004" s="130"/>
      <c r="N1004"/>
      <c r="O1004"/>
      <c r="P1004"/>
      <c r="Q1004"/>
      <c r="R1004" s="130"/>
      <c r="S1004"/>
      <c r="T1004"/>
      <c r="U1004"/>
      <c r="V1004"/>
      <c r="W1004"/>
      <c r="X1004" s="172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 s="174"/>
      <c r="AM1004" s="174"/>
      <c r="AN1004" s="174"/>
      <c r="AO1004" s="174"/>
      <c r="AP1004" s="174"/>
      <c r="AQ1004" s="174"/>
      <c r="AR1004" s="174"/>
      <c r="AS1004" s="174"/>
      <c r="AT1004" s="174"/>
      <c r="AU1004" s="174"/>
      <c r="AV1004" s="174"/>
      <c r="AW1004" s="174"/>
      <c r="AX1004" s="174"/>
      <c r="AY1004" s="17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/>
      <c r="BX1004"/>
      <c r="BY1004"/>
      <c r="BZ1004"/>
      <c r="CA1004"/>
      <c r="CB1004"/>
      <c r="CC1004"/>
      <c r="CD1004"/>
      <c r="CE1004"/>
      <c r="CF1004"/>
      <c r="CG1004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  <c r="DF1004"/>
      <c r="DG1004"/>
      <c r="DH1004"/>
      <c r="DI1004"/>
      <c r="DJ1004"/>
      <c r="DK1004"/>
      <c r="DL1004"/>
      <c r="DM1004"/>
      <c r="DN1004"/>
      <c r="DO1004"/>
      <c r="DP1004"/>
      <c r="DQ1004"/>
      <c r="DR1004"/>
      <c r="DS1004"/>
      <c r="DT1004"/>
      <c r="DU1004"/>
      <c r="DV1004"/>
      <c r="DW1004"/>
      <c r="DX1004"/>
      <c r="DY1004"/>
      <c r="DZ1004"/>
      <c r="EA1004"/>
      <c r="EB1004"/>
      <c r="EC1004"/>
      <c r="ED1004"/>
      <c r="EE1004"/>
      <c r="EF1004"/>
      <c r="EG1004"/>
      <c r="EH1004"/>
      <c r="EI1004"/>
      <c r="EJ1004"/>
      <c r="EK1004"/>
      <c r="EL1004"/>
      <c r="EM1004"/>
      <c r="EN1004"/>
      <c r="EO1004"/>
      <c r="EP1004"/>
      <c r="EQ1004"/>
      <c r="ER1004"/>
      <c r="ES1004"/>
      <c r="ET1004"/>
      <c r="EU1004"/>
      <c r="EV1004"/>
    </row>
    <row r="1005" spans="1:152" s="11" customFormat="1" ht="38.25" customHeight="1">
      <c r="A1005" s="130"/>
      <c r="B1005" s="130"/>
      <c r="C1005" s="130"/>
      <c r="D1005" s="130"/>
      <c r="E1005" s="130"/>
      <c r="F1005"/>
      <c r="G1005"/>
      <c r="H1005"/>
      <c r="I1005" s="130"/>
      <c r="J1005" s="130"/>
      <c r="K1005" s="130"/>
      <c r="L1005" s="130"/>
      <c r="M1005" s="130"/>
      <c r="N1005"/>
      <c r="O1005"/>
      <c r="P1005"/>
      <c r="Q1005"/>
      <c r="R1005" s="130"/>
      <c r="S1005"/>
      <c r="T1005"/>
      <c r="U1005"/>
      <c r="V1005"/>
      <c r="W1005"/>
      <c r="X1005" s="172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 s="174"/>
      <c r="AM1005" s="174"/>
      <c r="AN1005" s="174"/>
      <c r="AO1005" s="174"/>
      <c r="AP1005" s="174"/>
      <c r="AQ1005" s="174"/>
      <c r="AR1005" s="174"/>
      <c r="AS1005" s="174"/>
      <c r="AT1005" s="174"/>
      <c r="AU1005" s="174"/>
      <c r="AV1005" s="174"/>
      <c r="AW1005" s="174"/>
      <c r="AX1005" s="174"/>
      <c r="AY1005" s="174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  <c r="BV1005"/>
      <c r="BW1005"/>
      <c r="BX1005"/>
      <c r="BY1005"/>
      <c r="BZ1005"/>
      <c r="CA1005"/>
      <c r="CB1005"/>
      <c r="CC1005"/>
      <c r="CD1005"/>
      <c r="CE1005"/>
      <c r="CF1005"/>
      <c r="CG1005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  <c r="DF1005"/>
      <c r="DG1005"/>
      <c r="DH1005"/>
      <c r="DI1005"/>
      <c r="DJ1005"/>
      <c r="DK1005"/>
      <c r="DL1005"/>
      <c r="DM1005"/>
      <c r="DN1005"/>
      <c r="DO1005"/>
      <c r="DP1005"/>
      <c r="DQ1005"/>
      <c r="DR1005"/>
      <c r="DS1005"/>
      <c r="DT1005"/>
      <c r="DU1005"/>
      <c r="DV1005"/>
      <c r="DW1005"/>
      <c r="DX1005"/>
      <c r="DY1005"/>
      <c r="DZ1005"/>
      <c r="EA1005"/>
      <c r="EB1005"/>
      <c r="EC1005"/>
      <c r="ED1005"/>
      <c r="EE1005"/>
      <c r="EF1005"/>
      <c r="EG1005"/>
      <c r="EH1005"/>
      <c r="EI1005"/>
      <c r="EJ1005"/>
      <c r="EK1005"/>
      <c r="EL1005"/>
      <c r="EM1005"/>
      <c r="EN1005"/>
      <c r="EO1005"/>
      <c r="EP1005"/>
      <c r="EQ1005"/>
      <c r="ER1005"/>
      <c r="ES1005"/>
      <c r="ET1005"/>
      <c r="EU1005"/>
      <c r="EV1005"/>
    </row>
    <row r="1006" spans="1:152" s="11" customFormat="1" ht="38.25" customHeight="1">
      <c r="A1006" s="130"/>
      <c r="B1006" s="130"/>
      <c r="C1006" s="130"/>
      <c r="D1006" s="130"/>
      <c r="E1006" s="130"/>
      <c r="F1006"/>
      <c r="G1006"/>
      <c r="H1006"/>
      <c r="I1006" s="130"/>
      <c r="J1006" s="130"/>
      <c r="K1006" s="130"/>
      <c r="L1006" s="130"/>
      <c r="M1006" s="130"/>
      <c r="N1006"/>
      <c r="O1006"/>
      <c r="P1006"/>
      <c r="Q1006"/>
      <c r="R1006" s="130"/>
      <c r="S1006"/>
      <c r="T1006"/>
      <c r="U1006"/>
      <c r="V1006"/>
      <c r="W1006"/>
      <c r="X1006" s="172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 s="174"/>
      <c r="AM1006" s="174"/>
      <c r="AN1006" s="174"/>
      <c r="AO1006" s="174"/>
      <c r="AP1006" s="174"/>
      <c r="AQ1006" s="174"/>
      <c r="AR1006" s="174"/>
      <c r="AS1006" s="174"/>
      <c r="AT1006" s="174"/>
      <c r="AU1006" s="174"/>
      <c r="AV1006" s="174"/>
      <c r="AW1006" s="174"/>
      <c r="AX1006" s="174"/>
      <c r="AY1006" s="174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/>
      <c r="BX1006"/>
      <c r="BY1006"/>
      <c r="BZ1006"/>
      <c r="CA1006"/>
      <c r="CB1006"/>
      <c r="CC1006"/>
      <c r="CD1006"/>
      <c r="CE1006"/>
      <c r="CF1006"/>
      <c r="CG1006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  <c r="DF1006"/>
      <c r="DG1006"/>
      <c r="DH1006"/>
      <c r="DI1006"/>
      <c r="DJ1006"/>
      <c r="DK1006"/>
      <c r="DL1006"/>
      <c r="DM1006"/>
      <c r="DN1006"/>
      <c r="DO1006"/>
      <c r="DP1006"/>
      <c r="DQ1006"/>
      <c r="DR1006"/>
      <c r="DS1006"/>
      <c r="DT1006"/>
      <c r="DU1006"/>
      <c r="DV1006"/>
      <c r="DW1006"/>
      <c r="DX1006"/>
      <c r="DY1006"/>
      <c r="DZ1006"/>
      <c r="EA1006"/>
      <c r="EB1006"/>
      <c r="EC1006"/>
      <c r="ED1006"/>
      <c r="EE1006"/>
      <c r="EF1006"/>
      <c r="EG1006"/>
      <c r="EH1006"/>
      <c r="EI1006"/>
      <c r="EJ1006"/>
      <c r="EK1006"/>
      <c r="EL1006"/>
      <c r="EM1006"/>
      <c r="EN1006"/>
      <c r="EO1006"/>
      <c r="EP1006"/>
      <c r="EQ1006"/>
      <c r="ER1006"/>
      <c r="ES1006"/>
      <c r="ET1006"/>
      <c r="EU1006"/>
      <c r="EV1006"/>
    </row>
    <row r="1007" spans="1:152" s="11" customFormat="1" ht="38.25" customHeight="1">
      <c r="A1007" s="130"/>
      <c r="B1007" s="130"/>
      <c r="C1007" s="130"/>
      <c r="D1007" s="130"/>
      <c r="E1007" s="130"/>
      <c r="F1007"/>
      <c r="G1007"/>
      <c r="H1007"/>
      <c r="I1007" s="130"/>
      <c r="J1007" s="130"/>
      <c r="K1007" s="130"/>
      <c r="L1007" s="130"/>
      <c r="M1007" s="130"/>
      <c r="N1007"/>
      <c r="O1007"/>
      <c r="P1007"/>
      <c r="Q1007"/>
      <c r="R1007" s="130"/>
      <c r="S1007"/>
      <c r="T1007"/>
      <c r="U1007"/>
      <c r="V1007"/>
      <c r="W1007"/>
      <c r="X1007" s="172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 s="174"/>
      <c r="AM1007" s="174"/>
      <c r="AN1007" s="174"/>
      <c r="AO1007" s="174"/>
      <c r="AP1007" s="174"/>
      <c r="AQ1007" s="174"/>
      <c r="AR1007" s="174"/>
      <c r="AS1007" s="174"/>
      <c r="AT1007" s="174"/>
      <c r="AU1007" s="174"/>
      <c r="AV1007" s="174"/>
      <c r="AW1007" s="174"/>
      <c r="AX1007" s="174"/>
      <c r="AY1007" s="174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/>
      <c r="BX1007"/>
      <c r="BY1007"/>
      <c r="BZ1007"/>
      <c r="CA1007"/>
      <c r="CB1007"/>
      <c r="CC1007"/>
      <c r="CD1007"/>
      <c r="CE1007"/>
      <c r="CF1007"/>
      <c r="CG1007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  <c r="DF1007"/>
      <c r="DG1007"/>
      <c r="DH1007"/>
      <c r="DI1007"/>
      <c r="DJ1007"/>
      <c r="DK1007"/>
      <c r="DL1007"/>
      <c r="DM1007"/>
      <c r="DN1007"/>
      <c r="DO1007"/>
      <c r="DP1007"/>
      <c r="DQ1007"/>
      <c r="DR1007"/>
      <c r="DS1007"/>
      <c r="DT1007"/>
      <c r="DU1007"/>
      <c r="DV1007"/>
      <c r="DW1007"/>
      <c r="DX1007"/>
      <c r="DY1007"/>
      <c r="DZ1007"/>
      <c r="EA1007"/>
      <c r="EB1007"/>
      <c r="EC1007"/>
      <c r="ED1007"/>
      <c r="EE1007"/>
      <c r="EF1007"/>
      <c r="EG1007"/>
      <c r="EH1007"/>
      <c r="EI1007"/>
      <c r="EJ1007"/>
      <c r="EK1007"/>
      <c r="EL1007"/>
      <c r="EM1007"/>
      <c r="EN1007"/>
      <c r="EO1007"/>
      <c r="EP1007"/>
      <c r="EQ1007"/>
      <c r="ER1007"/>
      <c r="ES1007"/>
      <c r="ET1007"/>
      <c r="EU1007"/>
      <c r="EV1007"/>
    </row>
    <row r="1008" spans="1:152" s="12" customFormat="1" ht="38.25" customHeight="1">
      <c r="A1008" s="130"/>
      <c r="B1008" s="130"/>
      <c r="C1008" s="130"/>
      <c r="D1008" s="130"/>
      <c r="E1008" s="130"/>
      <c r="F1008"/>
      <c r="G1008"/>
      <c r="H1008"/>
      <c r="I1008" s="130"/>
      <c r="J1008" s="130"/>
      <c r="K1008" s="130"/>
      <c r="L1008" s="130"/>
      <c r="M1008" s="130"/>
      <c r="N1008"/>
      <c r="O1008"/>
      <c r="P1008"/>
      <c r="Q1008"/>
      <c r="R1008" s="130"/>
      <c r="S1008"/>
      <c r="T1008"/>
      <c r="U1008"/>
      <c r="V1008"/>
      <c r="W1008"/>
      <c r="X1008" s="172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 s="174"/>
      <c r="AM1008" s="174"/>
      <c r="AN1008" s="174"/>
      <c r="AO1008" s="174"/>
      <c r="AP1008" s="174"/>
      <c r="AQ1008" s="174"/>
      <c r="AR1008" s="174"/>
      <c r="AS1008" s="174"/>
      <c r="AT1008" s="174"/>
      <c r="AU1008" s="174"/>
      <c r="AV1008" s="174"/>
      <c r="AW1008" s="174"/>
      <c r="AX1008" s="174"/>
      <c r="AY1008" s="174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/>
      <c r="BX1008"/>
      <c r="BY1008"/>
      <c r="BZ1008"/>
      <c r="CA1008"/>
      <c r="CB1008"/>
      <c r="CC1008"/>
      <c r="CD1008"/>
      <c r="CE1008"/>
      <c r="CF1008"/>
      <c r="CG1008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  <c r="DF1008"/>
      <c r="DG1008"/>
      <c r="DH1008"/>
      <c r="DI1008"/>
      <c r="DJ1008"/>
      <c r="DK1008"/>
      <c r="DL1008"/>
      <c r="DM1008"/>
      <c r="DN1008"/>
      <c r="DO1008"/>
      <c r="DP1008"/>
      <c r="DQ1008"/>
      <c r="DR1008"/>
      <c r="DS1008"/>
      <c r="DT1008"/>
      <c r="DU1008"/>
      <c r="DV1008"/>
      <c r="DW1008"/>
      <c r="DX1008"/>
      <c r="DY1008"/>
      <c r="DZ1008"/>
      <c r="EA1008"/>
      <c r="EB1008"/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/>
      <c r="ES1008"/>
      <c r="ET1008"/>
      <c r="EU1008"/>
      <c r="EV1008"/>
    </row>
    <row r="1009" spans="1:152" s="12" customFormat="1" ht="38.25" customHeight="1">
      <c r="A1009" s="130"/>
      <c r="B1009" s="130"/>
      <c r="C1009" s="130"/>
      <c r="D1009" s="130"/>
      <c r="E1009" s="130"/>
      <c r="F1009"/>
      <c r="G1009"/>
      <c r="H1009"/>
      <c r="I1009" s="130"/>
      <c r="J1009" s="130"/>
      <c r="K1009" s="130"/>
      <c r="L1009" s="130"/>
      <c r="M1009" s="130"/>
      <c r="N1009"/>
      <c r="O1009"/>
      <c r="P1009"/>
      <c r="Q1009"/>
      <c r="R1009" s="130"/>
      <c r="S1009"/>
      <c r="T1009"/>
      <c r="U1009"/>
      <c r="V1009"/>
      <c r="W1009"/>
      <c r="X1009" s="172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 s="174"/>
      <c r="AM1009" s="174"/>
      <c r="AN1009" s="174"/>
      <c r="AO1009" s="174"/>
      <c r="AP1009" s="174"/>
      <c r="AQ1009" s="174"/>
      <c r="AR1009" s="174"/>
      <c r="AS1009" s="174"/>
      <c r="AT1009" s="174"/>
      <c r="AU1009" s="174"/>
      <c r="AV1009" s="174"/>
      <c r="AW1009" s="174"/>
      <c r="AX1009" s="174"/>
      <c r="AY1009" s="174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/>
      <c r="BX1009"/>
      <c r="BY1009"/>
      <c r="BZ1009"/>
      <c r="CA1009"/>
      <c r="CB1009"/>
      <c r="CC1009"/>
      <c r="CD1009"/>
      <c r="CE1009"/>
      <c r="CF1009"/>
      <c r="CG1009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  <c r="DF1009"/>
      <c r="DG1009"/>
      <c r="DH1009"/>
      <c r="DI1009"/>
      <c r="DJ1009"/>
      <c r="DK1009"/>
      <c r="DL1009"/>
      <c r="DM1009"/>
      <c r="DN1009"/>
      <c r="DO1009"/>
      <c r="DP1009"/>
      <c r="DQ1009"/>
      <c r="DR1009"/>
      <c r="DS1009"/>
      <c r="DT1009"/>
      <c r="DU1009"/>
      <c r="DV1009"/>
      <c r="DW1009"/>
      <c r="DX1009"/>
      <c r="DY1009"/>
      <c r="DZ1009"/>
      <c r="EA1009"/>
      <c r="EB1009"/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/>
      <c r="ES1009"/>
      <c r="ET1009"/>
      <c r="EU1009"/>
      <c r="EV1009"/>
    </row>
    <row r="1010" spans="1:152" s="12" customFormat="1" ht="38.25" customHeight="1">
      <c r="A1010" s="130"/>
      <c r="B1010" s="130"/>
      <c r="C1010" s="130"/>
      <c r="D1010" s="130"/>
      <c r="E1010" s="130"/>
      <c r="F1010"/>
      <c r="G1010"/>
      <c r="H1010"/>
      <c r="I1010" s="130"/>
      <c r="J1010" s="130"/>
      <c r="K1010" s="130"/>
      <c r="L1010" s="130"/>
      <c r="M1010" s="130"/>
      <c r="N1010"/>
      <c r="O1010"/>
      <c r="P1010"/>
      <c r="Q1010"/>
      <c r="R1010" s="130"/>
      <c r="S1010"/>
      <c r="T1010"/>
      <c r="U1010"/>
      <c r="V1010"/>
      <c r="W1010"/>
      <c r="X1010" s="172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 s="174"/>
      <c r="AM1010" s="174"/>
      <c r="AN1010" s="174"/>
      <c r="AO1010" s="174"/>
      <c r="AP1010" s="174"/>
      <c r="AQ1010" s="174"/>
      <c r="AR1010" s="174"/>
      <c r="AS1010" s="174"/>
      <c r="AT1010" s="174"/>
      <c r="AU1010" s="174"/>
      <c r="AV1010" s="174"/>
      <c r="AW1010" s="174"/>
      <c r="AX1010" s="174"/>
      <c r="AY1010" s="174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/>
      <c r="BX1010"/>
      <c r="BY1010"/>
      <c r="BZ1010"/>
      <c r="CA1010"/>
      <c r="CB1010"/>
      <c r="CC1010"/>
      <c r="CD1010"/>
      <c r="CE1010"/>
      <c r="CF1010"/>
      <c r="CG1010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  <c r="DF1010"/>
      <c r="DG1010"/>
      <c r="DH1010"/>
      <c r="DI1010"/>
      <c r="DJ1010"/>
      <c r="DK1010"/>
      <c r="DL1010"/>
      <c r="DM1010"/>
      <c r="DN1010"/>
      <c r="DO1010"/>
      <c r="DP1010"/>
      <c r="DQ1010"/>
      <c r="DR1010"/>
      <c r="DS1010"/>
      <c r="DT1010"/>
      <c r="DU1010"/>
      <c r="DV1010"/>
      <c r="DW1010"/>
      <c r="DX1010"/>
      <c r="DY1010"/>
      <c r="DZ1010"/>
      <c r="EA1010"/>
      <c r="EB1010"/>
      <c r="EC1010"/>
      <c r="ED1010"/>
      <c r="EE1010"/>
      <c r="EF1010"/>
      <c r="EG1010"/>
      <c r="EH1010"/>
      <c r="EI1010"/>
      <c r="EJ1010"/>
      <c r="EK1010"/>
      <c r="EL1010"/>
      <c r="EM1010"/>
      <c r="EN1010"/>
      <c r="EO1010"/>
      <c r="EP1010"/>
      <c r="EQ1010"/>
      <c r="ER1010"/>
      <c r="ES1010"/>
      <c r="ET1010"/>
      <c r="EU1010"/>
      <c r="EV1010"/>
    </row>
    <row r="1011" spans="1:152" s="12" customFormat="1" ht="38.25" customHeight="1">
      <c r="A1011" s="130"/>
      <c r="B1011" s="130"/>
      <c r="C1011" s="130"/>
      <c r="D1011" s="130"/>
      <c r="E1011" s="130"/>
      <c r="F1011"/>
      <c r="G1011"/>
      <c r="H1011"/>
      <c r="I1011" s="130"/>
      <c r="J1011" s="130"/>
      <c r="K1011" s="130"/>
      <c r="L1011" s="130"/>
      <c r="M1011" s="130"/>
      <c r="N1011"/>
      <c r="O1011"/>
      <c r="P1011"/>
      <c r="Q1011"/>
      <c r="R1011" s="130"/>
      <c r="S1011"/>
      <c r="T1011"/>
      <c r="U1011"/>
      <c r="V1011"/>
      <c r="W1011"/>
      <c r="X1011" s="172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 s="174"/>
      <c r="AM1011" s="174"/>
      <c r="AN1011" s="174"/>
      <c r="AO1011" s="174"/>
      <c r="AP1011" s="174"/>
      <c r="AQ1011" s="174"/>
      <c r="AR1011" s="174"/>
      <c r="AS1011" s="174"/>
      <c r="AT1011" s="174"/>
      <c r="AU1011" s="174"/>
      <c r="AV1011" s="174"/>
      <c r="AW1011" s="174"/>
      <c r="AX1011" s="174"/>
      <c r="AY1011" s="174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/>
      <c r="BX1011"/>
      <c r="BY1011"/>
      <c r="BZ1011"/>
      <c r="CA1011"/>
      <c r="CB1011"/>
      <c r="CC1011"/>
      <c r="CD1011"/>
      <c r="CE1011"/>
      <c r="CF1011"/>
      <c r="CG1011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  <c r="DF1011"/>
      <c r="DG1011"/>
      <c r="DH1011"/>
      <c r="DI1011"/>
      <c r="DJ1011"/>
      <c r="DK1011"/>
      <c r="DL1011"/>
      <c r="DM1011"/>
      <c r="DN1011"/>
      <c r="DO1011"/>
      <c r="DP1011"/>
      <c r="DQ1011"/>
      <c r="DR1011"/>
      <c r="DS1011"/>
      <c r="DT1011"/>
      <c r="DU1011"/>
      <c r="DV1011"/>
      <c r="DW1011"/>
      <c r="DX1011"/>
      <c r="DY1011"/>
      <c r="DZ1011"/>
      <c r="EA1011"/>
      <c r="EB1011"/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/>
      <c r="ER1011"/>
      <c r="ES1011"/>
      <c r="ET1011"/>
      <c r="EU1011"/>
      <c r="EV1011"/>
    </row>
    <row r="1012" spans="1:152" s="12" customFormat="1" ht="38.25" customHeight="1">
      <c r="A1012" s="130"/>
      <c r="B1012" s="130"/>
      <c r="C1012" s="130"/>
      <c r="D1012" s="130"/>
      <c r="E1012" s="130"/>
      <c r="F1012"/>
      <c r="G1012"/>
      <c r="H1012"/>
      <c r="I1012" s="130"/>
      <c r="J1012" s="130"/>
      <c r="K1012" s="130"/>
      <c r="L1012" s="130"/>
      <c r="M1012" s="130"/>
      <c r="N1012"/>
      <c r="O1012"/>
      <c r="P1012"/>
      <c r="Q1012"/>
      <c r="R1012" s="130"/>
      <c r="S1012"/>
      <c r="T1012"/>
      <c r="U1012"/>
      <c r="V1012"/>
      <c r="W1012"/>
      <c r="X1012" s="17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 s="174"/>
      <c r="AM1012" s="174"/>
      <c r="AN1012" s="174"/>
      <c r="AO1012" s="174"/>
      <c r="AP1012" s="174"/>
      <c r="AQ1012" s="174"/>
      <c r="AR1012" s="174"/>
      <c r="AS1012" s="174"/>
      <c r="AT1012" s="174"/>
      <c r="AU1012" s="174"/>
      <c r="AV1012" s="174"/>
      <c r="AW1012" s="174"/>
      <c r="AX1012" s="174"/>
      <c r="AY1012" s="174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/>
      <c r="BX1012"/>
      <c r="BY1012"/>
      <c r="BZ1012"/>
      <c r="CA1012"/>
      <c r="CB1012"/>
      <c r="CC1012"/>
      <c r="CD1012"/>
      <c r="CE1012"/>
      <c r="CF1012"/>
      <c r="CG101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  <c r="DF1012"/>
      <c r="DG1012"/>
      <c r="DH1012"/>
      <c r="DI1012"/>
      <c r="DJ1012"/>
      <c r="DK1012"/>
      <c r="DL1012"/>
      <c r="DM1012"/>
      <c r="DN1012"/>
      <c r="DO1012"/>
      <c r="DP1012"/>
      <c r="DQ1012"/>
      <c r="DR1012"/>
      <c r="DS1012"/>
      <c r="DT1012"/>
      <c r="DU1012"/>
      <c r="DV1012"/>
      <c r="DW1012"/>
      <c r="DX1012"/>
      <c r="DY1012"/>
      <c r="DZ1012"/>
      <c r="EA1012"/>
      <c r="EB1012"/>
      <c r="EC1012"/>
      <c r="ED1012"/>
      <c r="EE1012"/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/>
      <c r="ET1012"/>
      <c r="EU1012"/>
      <c r="EV1012"/>
    </row>
    <row r="1013" spans="1:152" s="12" customFormat="1" ht="38.25" customHeight="1">
      <c r="A1013" s="130"/>
      <c r="B1013" s="130"/>
      <c r="C1013" s="130"/>
      <c r="D1013" s="130"/>
      <c r="E1013" s="130"/>
      <c r="F1013"/>
      <c r="G1013"/>
      <c r="H1013"/>
      <c r="I1013" s="130"/>
      <c r="J1013" s="130"/>
      <c r="K1013" s="130"/>
      <c r="L1013" s="130"/>
      <c r="M1013" s="130"/>
      <c r="N1013"/>
      <c r="O1013"/>
      <c r="P1013"/>
      <c r="Q1013"/>
      <c r="R1013" s="130"/>
      <c r="S1013"/>
      <c r="T1013"/>
      <c r="U1013"/>
      <c r="V1013"/>
      <c r="W1013"/>
      <c r="X1013" s="172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 s="174"/>
      <c r="AM1013" s="174"/>
      <c r="AN1013" s="174"/>
      <c r="AO1013" s="174"/>
      <c r="AP1013" s="174"/>
      <c r="AQ1013" s="174"/>
      <c r="AR1013" s="174"/>
      <c r="AS1013" s="174"/>
      <c r="AT1013" s="174"/>
      <c r="AU1013" s="174"/>
      <c r="AV1013" s="174"/>
      <c r="AW1013" s="174"/>
      <c r="AX1013" s="174"/>
      <c r="AY1013" s="174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  <c r="BV1013"/>
      <c r="BW1013"/>
      <c r="BX1013"/>
      <c r="BY1013"/>
      <c r="BZ1013"/>
      <c r="CA1013"/>
      <c r="CB1013"/>
      <c r="CC1013"/>
      <c r="CD1013"/>
      <c r="CE1013"/>
      <c r="CF1013"/>
      <c r="CG1013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  <c r="DF1013"/>
      <c r="DG1013"/>
      <c r="DH1013"/>
      <c r="DI1013"/>
      <c r="DJ1013"/>
      <c r="DK1013"/>
      <c r="DL1013"/>
      <c r="DM1013"/>
      <c r="DN1013"/>
      <c r="DO1013"/>
      <c r="DP1013"/>
      <c r="DQ1013"/>
      <c r="DR1013"/>
      <c r="DS1013"/>
      <c r="DT1013"/>
      <c r="DU1013"/>
      <c r="DV1013"/>
      <c r="DW1013"/>
      <c r="DX1013"/>
      <c r="DY1013"/>
      <c r="DZ1013"/>
      <c r="EA1013"/>
      <c r="EB1013"/>
      <c r="EC1013"/>
      <c r="ED1013"/>
      <c r="EE1013"/>
      <c r="EF1013"/>
      <c r="EG1013"/>
      <c r="EH1013"/>
      <c r="EI1013"/>
      <c r="EJ1013"/>
      <c r="EK1013"/>
      <c r="EL1013"/>
      <c r="EM1013"/>
      <c r="EN1013"/>
      <c r="EO1013"/>
      <c r="EP1013"/>
      <c r="EQ1013"/>
      <c r="ER1013"/>
      <c r="ES1013"/>
      <c r="ET1013"/>
      <c r="EU1013"/>
      <c r="EV1013"/>
    </row>
    <row r="1014" spans="1:152" s="12" customFormat="1" ht="38.25" customHeight="1">
      <c r="A1014" s="130"/>
      <c r="B1014" s="130"/>
      <c r="C1014" s="130"/>
      <c r="D1014" s="130"/>
      <c r="E1014" s="130"/>
      <c r="F1014"/>
      <c r="G1014"/>
      <c r="H1014"/>
      <c r="I1014" s="130"/>
      <c r="J1014" s="130"/>
      <c r="K1014" s="130"/>
      <c r="L1014" s="130"/>
      <c r="M1014" s="130"/>
      <c r="N1014"/>
      <c r="O1014"/>
      <c r="P1014"/>
      <c r="Q1014"/>
      <c r="R1014" s="130"/>
      <c r="S1014"/>
      <c r="T1014"/>
      <c r="U1014"/>
      <c r="V1014"/>
      <c r="W1014"/>
      <c r="X1014" s="172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 s="174"/>
      <c r="AM1014" s="174"/>
      <c r="AN1014" s="174"/>
      <c r="AO1014" s="174"/>
      <c r="AP1014" s="174"/>
      <c r="AQ1014" s="174"/>
      <c r="AR1014" s="174"/>
      <c r="AS1014" s="174"/>
      <c r="AT1014" s="174"/>
      <c r="AU1014" s="174"/>
      <c r="AV1014" s="174"/>
      <c r="AW1014" s="174"/>
      <c r="AX1014" s="174"/>
      <c r="AY1014" s="17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/>
      <c r="BX1014"/>
      <c r="BY1014"/>
      <c r="BZ1014"/>
      <c r="CA1014"/>
      <c r="CB1014"/>
      <c r="CC1014"/>
      <c r="CD1014"/>
      <c r="CE1014"/>
      <c r="CF1014"/>
      <c r="CG1014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  <c r="DF1014"/>
      <c r="DG1014"/>
      <c r="DH1014"/>
      <c r="DI1014"/>
      <c r="DJ1014"/>
      <c r="DK1014"/>
      <c r="DL1014"/>
      <c r="DM1014"/>
      <c r="DN1014"/>
      <c r="DO1014"/>
      <c r="DP1014"/>
      <c r="DQ1014"/>
      <c r="DR1014"/>
      <c r="DS1014"/>
      <c r="DT1014"/>
      <c r="DU1014"/>
      <c r="DV1014"/>
      <c r="DW1014"/>
      <c r="DX1014"/>
      <c r="DY1014"/>
      <c r="DZ1014"/>
      <c r="EA1014"/>
      <c r="EB1014"/>
      <c r="EC1014"/>
      <c r="ED1014"/>
      <c r="EE1014"/>
      <c r="EF1014"/>
      <c r="EG1014"/>
      <c r="EH1014"/>
      <c r="EI1014"/>
      <c r="EJ1014"/>
      <c r="EK1014"/>
      <c r="EL1014"/>
      <c r="EM1014"/>
      <c r="EN1014"/>
      <c r="EO1014"/>
      <c r="EP1014"/>
      <c r="EQ1014"/>
      <c r="ER1014"/>
      <c r="ES1014"/>
      <c r="ET1014"/>
      <c r="EU1014"/>
      <c r="EV1014"/>
    </row>
    <row r="1015" spans="1:152" s="12" customFormat="1" ht="38.25" customHeight="1">
      <c r="A1015" s="130"/>
      <c r="B1015" s="130"/>
      <c r="C1015" s="130"/>
      <c r="D1015" s="130"/>
      <c r="E1015" s="130"/>
      <c r="F1015"/>
      <c r="G1015"/>
      <c r="H1015"/>
      <c r="I1015" s="130"/>
      <c r="J1015" s="130"/>
      <c r="K1015" s="130"/>
      <c r="L1015" s="130"/>
      <c r="M1015" s="130"/>
      <c r="N1015"/>
      <c r="O1015"/>
      <c r="P1015"/>
      <c r="Q1015"/>
      <c r="R1015" s="130"/>
      <c r="S1015"/>
      <c r="T1015"/>
      <c r="U1015"/>
      <c r="V1015"/>
      <c r="W1015"/>
      <c r="X1015" s="172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 s="174"/>
      <c r="AM1015" s="174"/>
      <c r="AN1015" s="174"/>
      <c r="AO1015" s="174"/>
      <c r="AP1015" s="174"/>
      <c r="AQ1015" s="174"/>
      <c r="AR1015" s="174"/>
      <c r="AS1015" s="174"/>
      <c r="AT1015" s="174"/>
      <c r="AU1015" s="174"/>
      <c r="AV1015" s="174"/>
      <c r="AW1015" s="174"/>
      <c r="AX1015" s="174"/>
      <c r="AY1015" s="174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  <c r="BV1015"/>
      <c r="BW1015"/>
      <c r="BX1015"/>
      <c r="BY1015"/>
      <c r="BZ1015"/>
      <c r="CA1015"/>
      <c r="CB1015"/>
      <c r="CC1015"/>
      <c r="CD1015"/>
      <c r="CE1015"/>
      <c r="CF1015"/>
      <c r="CG1015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  <c r="DF1015"/>
      <c r="DG1015"/>
      <c r="DH1015"/>
      <c r="DI1015"/>
      <c r="DJ1015"/>
      <c r="DK1015"/>
      <c r="DL1015"/>
      <c r="DM1015"/>
      <c r="DN1015"/>
      <c r="DO1015"/>
      <c r="DP1015"/>
      <c r="DQ1015"/>
      <c r="DR1015"/>
      <c r="DS1015"/>
      <c r="DT1015"/>
      <c r="DU1015"/>
      <c r="DV1015"/>
      <c r="DW1015"/>
      <c r="DX1015"/>
      <c r="DY1015"/>
      <c r="DZ1015"/>
      <c r="EA1015"/>
      <c r="EB1015"/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/>
      <c r="ES1015"/>
      <c r="ET1015"/>
      <c r="EU1015"/>
      <c r="EV1015"/>
    </row>
    <row r="1016" spans="1:152" s="12" customFormat="1" ht="38.25" customHeight="1">
      <c r="A1016" s="130"/>
      <c r="B1016" s="130"/>
      <c r="C1016" s="130"/>
      <c r="D1016" s="130"/>
      <c r="E1016" s="130"/>
      <c r="F1016"/>
      <c r="G1016"/>
      <c r="H1016"/>
      <c r="I1016" s="130"/>
      <c r="J1016" s="130"/>
      <c r="K1016" s="130"/>
      <c r="L1016" s="130"/>
      <c r="M1016" s="130"/>
      <c r="N1016"/>
      <c r="O1016"/>
      <c r="P1016"/>
      <c r="Q1016"/>
      <c r="R1016" s="130"/>
      <c r="S1016"/>
      <c r="T1016"/>
      <c r="U1016"/>
      <c r="V1016"/>
      <c r="W1016"/>
      <c r="X1016" s="172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 s="174"/>
      <c r="AM1016" s="174"/>
      <c r="AN1016" s="174"/>
      <c r="AO1016" s="174"/>
      <c r="AP1016" s="174"/>
      <c r="AQ1016" s="174"/>
      <c r="AR1016" s="174"/>
      <c r="AS1016" s="174"/>
      <c r="AT1016" s="174"/>
      <c r="AU1016" s="174"/>
      <c r="AV1016" s="174"/>
      <c r="AW1016" s="174"/>
      <c r="AX1016" s="174"/>
      <c r="AY1016" s="174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  <c r="BV1016"/>
      <c r="BW1016"/>
      <c r="BX1016"/>
      <c r="BY1016"/>
      <c r="BZ1016"/>
      <c r="CA1016"/>
      <c r="CB1016"/>
      <c r="CC1016"/>
      <c r="CD1016"/>
      <c r="CE1016"/>
      <c r="CF1016"/>
      <c r="CG1016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  <c r="DF1016"/>
      <c r="DG1016"/>
      <c r="DH1016"/>
      <c r="DI1016"/>
      <c r="DJ1016"/>
      <c r="DK1016"/>
      <c r="DL1016"/>
      <c r="DM1016"/>
      <c r="DN1016"/>
      <c r="DO1016"/>
      <c r="DP1016"/>
      <c r="DQ1016"/>
      <c r="DR1016"/>
      <c r="DS1016"/>
      <c r="DT1016"/>
      <c r="DU1016"/>
      <c r="DV1016"/>
      <c r="DW1016"/>
      <c r="DX1016"/>
      <c r="DY1016"/>
      <c r="DZ1016"/>
      <c r="EA1016"/>
      <c r="EB1016"/>
      <c r="EC1016"/>
      <c r="ED1016"/>
      <c r="EE1016"/>
      <c r="EF1016"/>
      <c r="EG1016"/>
      <c r="EH1016"/>
      <c r="EI1016"/>
      <c r="EJ1016"/>
      <c r="EK1016"/>
      <c r="EL1016"/>
      <c r="EM1016"/>
      <c r="EN1016"/>
      <c r="EO1016"/>
      <c r="EP1016"/>
      <c r="EQ1016"/>
      <c r="ER1016"/>
      <c r="ES1016"/>
      <c r="ET1016"/>
      <c r="EU1016"/>
      <c r="EV1016"/>
    </row>
    <row r="1017" spans="1:152" s="12" customFormat="1" ht="38.25" customHeight="1">
      <c r="A1017" s="130"/>
      <c r="B1017" s="130"/>
      <c r="C1017" s="130"/>
      <c r="D1017" s="130"/>
      <c r="E1017" s="130"/>
      <c r="F1017"/>
      <c r="G1017"/>
      <c r="H1017"/>
      <c r="I1017" s="130"/>
      <c r="J1017" s="130"/>
      <c r="K1017" s="130"/>
      <c r="L1017" s="130"/>
      <c r="M1017" s="130"/>
      <c r="N1017"/>
      <c r="O1017"/>
      <c r="P1017"/>
      <c r="Q1017"/>
      <c r="R1017" s="130"/>
      <c r="S1017"/>
      <c r="T1017"/>
      <c r="U1017"/>
      <c r="V1017"/>
      <c r="W1017"/>
      <c r="X1017" s="172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 s="174"/>
      <c r="AM1017" s="174"/>
      <c r="AN1017" s="174"/>
      <c r="AO1017" s="174"/>
      <c r="AP1017" s="174"/>
      <c r="AQ1017" s="174"/>
      <c r="AR1017" s="174"/>
      <c r="AS1017" s="174"/>
      <c r="AT1017" s="174"/>
      <c r="AU1017" s="174"/>
      <c r="AV1017" s="174"/>
      <c r="AW1017" s="174"/>
      <c r="AX1017" s="174"/>
      <c r="AY1017" s="174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  <c r="BV1017"/>
      <c r="BW1017"/>
      <c r="BX1017"/>
      <c r="BY1017"/>
      <c r="BZ1017"/>
      <c r="CA1017"/>
      <c r="CB1017"/>
      <c r="CC1017"/>
      <c r="CD1017"/>
      <c r="CE1017"/>
      <c r="CF1017"/>
      <c r="CG1017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  <c r="DF1017"/>
      <c r="DG1017"/>
      <c r="DH1017"/>
      <c r="DI1017"/>
      <c r="DJ1017"/>
      <c r="DK1017"/>
      <c r="DL1017"/>
      <c r="DM1017"/>
      <c r="DN1017"/>
      <c r="DO1017"/>
      <c r="DP1017"/>
      <c r="DQ1017"/>
      <c r="DR1017"/>
      <c r="DS1017"/>
      <c r="DT1017"/>
      <c r="DU1017"/>
      <c r="DV1017"/>
      <c r="DW1017"/>
      <c r="DX1017"/>
      <c r="DY1017"/>
      <c r="DZ1017"/>
      <c r="EA1017"/>
      <c r="EB1017"/>
      <c r="EC1017"/>
      <c r="ED1017"/>
      <c r="EE1017"/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/>
      <c r="ES1017"/>
      <c r="ET1017"/>
      <c r="EU1017"/>
      <c r="EV1017"/>
    </row>
    <row r="1018" spans="1:152" s="12" customFormat="1" ht="38.25" customHeight="1">
      <c r="A1018" s="130"/>
      <c r="B1018" s="130"/>
      <c r="C1018" s="130"/>
      <c r="D1018" s="130"/>
      <c r="E1018" s="130"/>
      <c r="F1018"/>
      <c r="G1018"/>
      <c r="H1018"/>
      <c r="I1018" s="130"/>
      <c r="J1018" s="130"/>
      <c r="K1018" s="130"/>
      <c r="L1018" s="130"/>
      <c r="M1018" s="130"/>
      <c r="N1018"/>
      <c r="O1018"/>
      <c r="P1018"/>
      <c r="Q1018"/>
      <c r="R1018" s="130"/>
      <c r="S1018"/>
      <c r="T1018"/>
      <c r="U1018"/>
      <c r="V1018"/>
      <c r="W1018"/>
      <c r="X1018" s="172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 s="174"/>
      <c r="AM1018" s="174"/>
      <c r="AN1018" s="174"/>
      <c r="AO1018" s="174"/>
      <c r="AP1018" s="174"/>
      <c r="AQ1018" s="174"/>
      <c r="AR1018" s="174"/>
      <c r="AS1018" s="174"/>
      <c r="AT1018" s="174"/>
      <c r="AU1018" s="174"/>
      <c r="AV1018" s="174"/>
      <c r="AW1018" s="174"/>
      <c r="AX1018" s="174"/>
      <c r="AY1018" s="174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  <c r="BV1018"/>
      <c r="BW1018"/>
      <c r="BX1018"/>
      <c r="BY1018"/>
      <c r="BZ1018"/>
      <c r="CA1018"/>
      <c r="CB1018"/>
      <c r="CC1018"/>
      <c r="CD1018"/>
      <c r="CE1018"/>
      <c r="CF1018"/>
      <c r="CG1018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  <c r="DF1018"/>
      <c r="DG1018"/>
      <c r="DH1018"/>
      <c r="DI1018"/>
      <c r="DJ1018"/>
      <c r="DK1018"/>
      <c r="DL1018"/>
      <c r="DM1018"/>
      <c r="DN1018"/>
      <c r="DO1018"/>
      <c r="DP1018"/>
      <c r="DQ1018"/>
      <c r="DR1018"/>
      <c r="DS1018"/>
      <c r="DT1018"/>
      <c r="DU1018"/>
      <c r="DV1018"/>
      <c r="DW1018"/>
      <c r="DX1018"/>
      <c r="DY1018"/>
      <c r="DZ1018"/>
      <c r="EA1018"/>
      <c r="EB1018"/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/>
      <c r="ES1018"/>
      <c r="ET1018"/>
      <c r="EU1018"/>
      <c r="EV1018"/>
    </row>
    <row r="1019" spans="1:152" s="12" customFormat="1" ht="38.25" customHeight="1">
      <c r="A1019" s="130"/>
      <c r="B1019" s="130"/>
      <c r="C1019" s="130"/>
      <c r="D1019" s="130"/>
      <c r="E1019" s="130"/>
      <c r="F1019"/>
      <c r="G1019"/>
      <c r="H1019"/>
      <c r="I1019" s="130"/>
      <c r="J1019" s="130"/>
      <c r="K1019" s="130"/>
      <c r="L1019" s="130"/>
      <c r="M1019" s="130"/>
      <c r="N1019"/>
      <c r="O1019"/>
      <c r="P1019"/>
      <c r="Q1019"/>
      <c r="R1019" s="130"/>
      <c r="S1019"/>
      <c r="T1019"/>
      <c r="U1019"/>
      <c r="V1019"/>
      <c r="W1019"/>
      <c r="X1019" s="172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 s="174"/>
      <c r="AM1019" s="174"/>
      <c r="AN1019" s="174"/>
      <c r="AO1019" s="174"/>
      <c r="AP1019" s="174"/>
      <c r="AQ1019" s="174"/>
      <c r="AR1019" s="174"/>
      <c r="AS1019" s="174"/>
      <c r="AT1019" s="174"/>
      <c r="AU1019" s="174"/>
      <c r="AV1019" s="174"/>
      <c r="AW1019" s="174"/>
      <c r="AX1019" s="174"/>
      <c r="AY1019" s="174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  <c r="BV1019"/>
      <c r="BW1019"/>
      <c r="BX1019"/>
      <c r="BY1019"/>
      <c r="BZ1019"/>
      <c r="CA1019"/>
      <c r="CB1019"/>
      <c r="CC1019"/>
      <c r="CD1019"/>
      <c r="CE1019"/>
      <c r="CF1019"/>
      <c r="CG1019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  <c r="DF1019"/>
      <c r="DG1019"/>
      <c r="DH1019"/>
      <c r="DI1019"/>
      <c r="DJ1019"/>
      <c r="DK1019"/>
      <c r="DL1019"/>
      <c r="DM1019"/>
      <c r="DN1019"/>
      <c r="DO1019"/>
      <c r="DP1019"/>
      <c r="DQ1019"/>
      <c r="DR1019"/>
      <c r="DS1019"/>
      <c r="DT1019"/>
      <c r="DU1019"/>
      <c r="DV1019"/>
      <c r="DW1019"/>
      <c r="DX1019"/>
      <c r="DY1019"/>
      <c r="DZ1019"/>
      <c r="EA1019"/>
      <c r="EB1019"/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/>
      <c r="ES1019"/>
      <c r="ET1019"/>
      <c r="EU1019"/>
      <c r="EV1019"/>
    </row>
    <row r="1020" spans="1:152" s="12" customFormat="1" ht="38.25" customHeight="1">
      <c r="A1020" s="130"/>
      <c r="B1020" s="130"/>
      <c r="C1020" s="130"/>
      <c r="D1020" s="130"/>
      <c r="E1020" s="130"/>
      <c r="F1020"/>
      <c r="G1020"/>
      <c r="H1020"/>
      <c r="I1020" s="130"/>
      <c r="J1020" s="130"/>
      <c r="K1020" s="130"/>
      <c r="L1020" s="130"/>
      <c r="M1020" s="130"/>
      <c r="N1020"/>
      <c r="O1020"/>
      <c r="P1020"/>
      <c r="Q1020"/>
      <c r="R1020" s="130"/>
      <c r="S1020"/>
      <c r="T1020"/>
      <c r="U1020"/>
      <c r="V1020"/>
      <c r="W1020"/>
      <c r="X1020" s="172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 s="174"/>
      <c r="AM1020" s="174"/>
      <c r="AN1020" s="174"/>
      <c r="AO1020" s="174"/>
      <c r="AP1020" s="174"/>
      <c r="AQ1020" s="174"/>
      <c r="AR1020" s="174"/>
      <c r="AS1020" s="174"/>
      <c r="AT1020" s="174"/>
      <c r="AU1020" s="174"/>
      <c r="AV1020" s="174"/>
      <c r="AW1020" s="174"/>
      <c r="AX1020" s="174"/>
      <c r="AY1020" s="174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  <c r="BV1020"/>
      <c r="BW1020"/>
      <c r="BX1020"/>
      <c r="BY1020"/>
      <c r="BZ1020"/>
      <c r="CA1020"/>
      <c r="CB1020"/>
      <c r="CC1020"/>
      <c r="CD1020"/>
      <c r="CE1020"/>
      <c r="CF1020"/>
      <c r="CG1020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  <c r="DF1020"/>
      <c r="DG1020"/>
      <c r="DH1020"/>
      <c r="DI1020"/>
      <c r="DJ1020"/>
      <c r="DK1020"/>
      <c r="DL1020"/>
      <c r="DM1020"/>
      <c r="DN1020"/>
      <c r="DO1020"/>
      <c r="DP1020"/>
      <c r="DQ1020"/>
      <c r="DR1020"/>
      <c r="DS1020"/>
      <c r="DT1020"/>
      <c r="DU1020"/>
      <c r="DV1020"/>
      <c r="DW1020"/>
      <c r="DX1020"/>
      <c r="DY1020"/>
      <c r="DZ1020"/>
      <c r="EA1020"/>
      <c r="EB1020"/>
      <c r="EC1020"/>
      <c r="ED1020"/>
      <c r="EE1020"/>
      <c r="EF1020"/>
      <c r="EG1020"/>
      <c r="EH1020"/>
      <c r="EI1020"/>
      <c r="EJ1020"/>
      <c r="EK1020"/>
      <c r="EL1020"/>
      <c r="EM1020"/>
      <c r="EN1020"/>
      <c r="EO1020"/>
      <c r="EP1020"/>
      <c r="EQ1020"/>
      <c r="ER1020"/>
      <c r="ES1020"/>
      <c r="ET1020"/>
      <c r="EU1020"/>
      <c r="EV1020"/>
    </row>
    <row r="1021" spans="1:152" s="12" customFormat="1" ht="38.25" customHeight="1">
      <c r="A1021" s="130"/>
      <c r="B1021" s="130"/>
      <c r="C1021" s="130"/>
      <c r="D1021" s="130"/>
      <c r="E1021" s="130"/>
      <c r="F1021"/>
      <c r="G1021"/>
      <c r="H1021"/>
      <c r="I1021" s="130"/>
      <c r="J1021" s="130"/>
      <c r="K1021" s="130"/>
      <c r="L1021" s="130"/>
      <c r="M1021" s="130"/>
      <c r="N1021"/>
      <c r="O1021"/>
      <c r="P1021"/>
      <c r="Q1021"/>
      <c r="R1021" s="130"/>
      <c r="S1021"/>
      <c r="T1021"/>
      <c r="U1021"/>
      <c r="V1021"/>
      <c r="W1021"/>
      <c r="X1021" s="172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 s="174"/>
      <c r="AM1021" s="174"/>
      <c r="AN1021" s="174"/>
      <c r="AO1021" s="174"/>
      <c r="AP1021" s="174"/>
      <c r="AQ1021" s="174"/>
      <c r="AR1021" s="174"/>
      <c r="AS1021" s="174"/>
      <c r="AT1021" s="174"/>
      <c r="AU1021" s="174"/>
      <c r="AV1021" s="174"/>
      <c r="AW1021" s="174"/>
      <c r="AX1021" s="174"/>
      <c r="AY1021" s="174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  <c r="BV1021"/>
      <c r="BW1021"/>
      <c r="BX1021"/>
      <c r="BY1021"/>
      <c r="BZ1021"/>
      <c r="CA1021"/>
      <c r="CB1021"/>
      <c r="CC1021"/>
      <c r="CD1021"/>
      <c r="CE1021"/>
      <c r="CF1021"/>
      <c r="CG1021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  <c r="DF1021"/>
      <c r="DG1021"/>
      <c r="DH1021"/>
      <c r="DI1021"/>
      <c r="DJ1021"/>
      <c r="DK1021"/>
      <c r="DL1021"/>
      <c r="DM1021"/>
      <c r="DN1021"/>
      <c r="DO1021"/>
      <c r="DP1021"/>
      <c r="DQ1021"/>
      <c r="DR1021"/>
      <c r="DS1021"/>
      <c r="DT1021"/>
      <c r="DU1021"/>
      <c r="DV1021"/>
      <c r="DW1021"/>
      <c r="DX1021"/>
      <c r="DY1021"/>
      <c r="DZ1021"/>
      <c r="EA1021"/>
      <c r="EB1021"/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/>
      <c r="ES1021"/>
      <c r="ET1021"/>
      <c r="EU1021"/>
      <c r="EV1021"/>
    </row>
    <row r="1022" spans="1:152" s="12" customFormat="1" ht="38.25" customHeight="1">
      <c r="A1022" s="130"/>
      <c r="B1022" s="130"/>
      <c r="C1022" s="130"/>
      <c r="D1022" s="130"/>
      <c r="E1022" s="130"/>
      <c r="F1022"/>
      <c r="G1022"/>
      <c r="H1022"/>
      <c r="I1022" s="130"/>
      <c r="J1022" s="130"/>
      <c r="K1022" s="130"/>
      <c r="L1022" s="130"/>
      <c r="M1022" s="130"/>
      <c r="N1022"/>
      <c r="O1022"/>
      <c r="P1022"/>
      <c r="Q1022"/>
      <c r="R1022" s="130"/>
      <c r="S1022"/>
      <c r="T1022"/>
      <c r="U1022"/>
      <c r="V1022"/>
      <c r="W1022"/>
      <c r="X1022" s="17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 s="174"/>
      <c r="AM1022" s="174"/>
      <c r="AN1022" s="174"/>
      <c r="AO1022" s="174"/>
      <c r="AP1022" s="174"/>
      <c r="AQ1022" s="174"/>
      <c r="AR1022" s="174"/>
      <c r="AS1022" s="174"/>
      <c r="AT1022" s="174"/>
      <c r="AU1022" s="174"/>
      <c r="AV1022" s="174"/>
      <c r="AW1022" s="174"/>
      <c r="AX1022" s="174"/>
      <c r="AY1022" s="174"/>
      <c r="AZ1022"/>
      <c r="BA1022"/>
      <c r="BB1022"/>
      <c r="BC1022"/>
      <c r="BD1022"/>
      <c r="BE1022"/>
      <c r="BF1022"/>
      <c r="BG1022"/>
      <c r="BH1022"/>
      <c r="BI1022"/>
      <c r="BJ1022"/>
      <c r="BK1022"/>
      <c r="BL1022"/>
      <c r="BM1022"/>
      <c r="BN1022"/>
      <c r="BO1022"/>
      <c r="BP1022"/>
      <c r="BQ1022"/>
      <c r="BR1022"/>
      <c r="BS1022"/>
      <c r="BT1022"/>
      <c r="BU1022"/>
      <c r="BV1022"/>
      <c r="BW1022"/>
      <c r="BX1022"/>
      <c r="BY1022"/>
      <c r="BZ1022"/>
      <c r="CA1022"/>
      <c r="CB1022"/>
      <c r="CC1022"/>
      <c r="CD1022"/>
      <c r="CE1022"/>
      <c r="CF1022"/>
      <c r="CG102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  <c r="DF1022"/>
      <c r="DG1022"/>
      <c r="DH1022"/>
      <c r="DI1022"/>
      <c r="DJ1022"/>
      <c r="DK1022"/>
      <c r="DL1022"/>
      <c r="DM1022"/>
      <c r="DN1022"/>
      <c r="DO1022"/>
      <c r="DP1022"/>
      <c r="DQ1022"/>
      <c r="DR1022"/>
      <c r="DS1022"/>
      <c r="DT1022"/>
      <c r="DU1022"/>
      <c r="DV1022"/>
      <c r="DW1022"/>
      <c r="DX1022"/>
      <c r="DY1022"/>
      <c r="DZ1022"/>
      <c r="EA1022"/>
      <c r="EB1022"/>
      <c r="EC1022"/>
      <c r="ED1022"/>
      <c r="EE1022"/>
      <c r="EF1022"/>
      <c r="EG1022"/>
      <c r="EH1022"/>
      <c r="EI1022"/>
      <c r="EJ1022"/>
      <c r="EK1022"/>
      <c r="EL1022"/>
      <c r="EM1022"/>
      <c r="EN1022"/>
      <c r="EO1022"/>
      <c r="EP1022"/>
      <c r="EQ1022"/>
      <c r="ER1022"/>
      <c r="ES1022"/>
      <c r="ET1022"/>
      <c r="EU1022"/>
      <c r="EV1022"/>
    </row>
    <row r="1023" spans="1:152" s="12" customFormat="1" ht="38.25" customHeight="1">
      <c r="A1023" s="130"/>
      <c r="B1023" s="130"/>
      <c r="C1023" s="130"/>
      <c r="D1023" s="130"/>
      <c r="E1023" s="130"/>
      <c r="F1023"/>
      <c r="G1023"/>
      <c r="H1023"/>
      <c r="I1023" s="130"/>
      <c r="J1023" s="130"/>
      <c r="K1023" s="130"/>
      <c r="L1023" s="130"/>
      <c r="M1023" s="130"/>
      <c r="N1023"/>
      <c r="O1023"/>
      <c r="P1023"/>
      <c r="Q1023"/>
      <c r="R1023" s="130"/>
      <c r="S1023"/>
      <c r="T1023"/>
      <c r="U1023"/>
      <c r="V1023"/>
      <c r="W1023"/>
      <c r="X1023" s="172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 s="174"/>
      <c r="AM1023" s="174"/>
      <c r="AN1023" s="174"/>
      <c r="AO1023" s="174"/>
      <c r="AP1023" s="174"/>
      <c r="AQ1023" s="174"/>
      <c r="AR1023" s="174"/>
      <c r="AS1023" s="174"/>
      <c r="AT1023" s="174"/>
      <c r="AU1023" s="174"/>
      <c r="AV1023" s="174"/>
      <c r="AW1023" s="174"/>
      <c r="AX1023" s="174"/>
      <c r="AY1023" s="174"/>
      <c r="AZ1023"/>
      <c r="BA1023"/>
      <c r="BB1023"/>
      <c r="BC1023"/>
      <c r="BD1023"/>
      <c r="BE1023"/>
      <c r="BF1023"/>
      <c r="BG1023"/>
      <c r="BH1023"/>
      <c r="BI1023"/>
      <c r="BJ1023"/>
      <c r="BK1023"/>
      <c r="BL1023"/>
      <c r="BM1023"/>
      <c r="BN1023"/>
      <c r="BO1023"/>
      <c r="BP1023"/>
      <c r="BQ1023"/>
      <c r="BR1023"/>
      <c r="BS1023"/>
      <c r="BT1023"/>
      <c r="BU1023"/>
      <c r="BV1023"/>
      <c r="BW1023"/>
      <c r="BX1023"/>
      <c r="BY1023"/>
      <c r="BZ1023"/>
      <c r="CA1023"/>
      <c r="CB1023"/>
      <c r="CC1023"/>
      <c r="CD1023"/>
      <c r="CE1023"/>
      <c r="CF1023"/>
      <c r="CG1023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  <c r="DF1023"/>
      <c r="DG1023"/>
      <c r="DH1023"/>
      <c r="DI1023"/>
      <c r="DJ1023"/>
      <c r="DK1023"/>
      <c r="DL1023"/>
      <c r="DM1023"/>
      <c r="DN1023"/>
      <c r="DO1023"/>
      <c r="DP1023"/>
      <c r="DQ1023"/>
      <c r="DR1023"/>
      <c r="DS1023"/>
      <c r="DT1023"/>
      <c r="DU1023"/>
      <c r="DV1023"/>
      <c r="DW1023"/>
      <c r="DX1023"/>
      <c r="DY1023"/>
      <c r="DZ1023"/>
      <c r="EA1023"/>
      <c r="EB1023"/>
      <c r="EC1023"/>
      <c r="ED1023"/>
      <c r="EE1023"/>
      <c r="EF1023"/>
      <c r="EG1023"/>
      <c r="EH1023"/>
      <c r="EI1023"/>
      <c r="EJ1023"/>
      <c r="EK1023"/>
      <c r="EL1023"/>
      <c r="EM1023"/>
      <c r="EN1023"/>
      <c r="EO1023"/>
      <c r="EP1023"/>
      <c r="EQ1023"/>
      <c r="ER1023"/>
      <c r="ES1023"/>
      <c r="ET1023"/>
      <c r="EU1023"/>
      <c r="EV1023"/>
    </row>
    <row r="1024" spans="1:152" s="12" customFormat="1" ht="38.25" customHeight="1">
      <c r="A1024" s="130"/>
      <c r="B1024" s="130"/>
      <c r="C1024" s="130"/>
      <c r="D1024" s="130"/>
      <c r="E1024" s="130"/>
      <c r="F1024"/>
      <c r="G1024"/>
      <c r="H1024"/>
      <c r="I1024" s="130"/>
      <c r="J1024" s="130"/>
      <c r="K1024" s="130"/>
      <c r="L1024" s="130"/>
      <c r="M1024" s="130"/>
      <c r="N1024"/>
      <c r="O1024"/>
      <c r="P1024"/>
      <c r="Q1024"/>
      <c r="R1024" s="130"/>
      <c r="S1024"/>
      <c r="T1024"/>
      <c r="U1024"/>
      <c r="V1024"/>
      <c r="W1024"/>
      <c r="X1024" s="172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 s="174"/>
      <c r="AM1024" s="174"/>
      <c r="AN1024" s="174"/>
      <c r="AO1024" s="174"/>
      <c r="AP1024" s="174"/>
      <c r="AQ1024" s="174"/>
      <c r="AR1024" s="174"/>
      <c r="AS1024" s="174"/>
      <c r="AT1024" s="174"/>
      <c r="AU1024" s="174"/>
      <c r="AV1024" s="174"/>
      <c r="AW1024" s="174"/>
      <c r="AX1024" s="174"/>
      <c r="AY1024" s="174"/>
      <c r="AZ1024"/>
      <c r="BA1024"/>
      <c r="BB1024"/>
      <c r="BC1024"/>
      <c r="BD1024"/>
      <c r="BE1024"/>
      <c r="BF1024"/>
      <c r="BG1024"/>
      <c r="BH1024"/>
      <c r="BI1024"/>
      <c r="BJ1024"/>
      <c r="BK1024"/>
      <c r="BL1024"/>
      <c r="BM1024"/>
      <c r="BN1024"/>
      <c r="BO1024"/>
      <c r="BP1024"/>
      <c r="BQ1024"/>
      <c r="BR1024"/>
      <c r="BS1024"/>
      <c r="BT1024"/>
      <c r="BU1024"/>
      <c r="BV1024"/>
      <c r="BW1024"/>
      <c r="BX1024"/>
      <c r="BY1024"/>
      <c r="BZ1024"/>
      <c r="CA1024"/>
      <c r="CB1024"/>
      <c r="CC1024"/>
      <c r="CD1024"/>
      <c r="CE1024"/>
      <c r="CF1024"/>
      <c r="CG1024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  <c r="DF1024"/>
      <c r="DG1024"/>
      <c r="DH1024"/>
      <c r="DI1024"/>
      <c r="DJ1024"/>
      <c r="DK1024"/>
      <c r="DL1024"/>
      <c r="DM1024"/>
      <c r="DN1024"/>
      <c r="DO1024"/>
      <c r="DP1024"/>
      <c r="DQ1024"/>
      <c r="DR1024"/>
      <c r="DS1024"/>
      <c r="DT1024"/>
      <c r="DU1024"/>
      <c r="DV1024"/>
      <c r="DW1024"/>
      <c r="DX1024"/>
      <c r="DY1024"/>
      <c r="DZ1024"/>
      <c r="EA1024"/>
      <c r="EB1024"/>
      <c r="EC1024"/>
      <c r="ED1024"/>
      <c r="EE1024"/>
      <c r="EF1024"/>
      <c r="EG1024"/>
      <c r="EH1024"/>
      <c r="EI1024"/>
      <c r="EJ1024"/>
      <c r="EK1024"/>
      <c r="EL1024"/>
      <c r="EM1024"/>
      <c r="EN1024"/>
      <c r="EO1024"/>
      <c r="EP1024"/>
      <c r="EQ1024"/>
      <c r="ER1024"/>
      <c r="ES1024"/>
      <c r="ET1024"/>
      <c r="EU1024"/>
      <c r="EV1024"/>
    </row>
    <row r="1025" spans="1:152" s="12" customFormat="1" ht="38.25" customHeight="1">
      <c r="A1025" s="130"/>
      <c r="B1025" s="130"/>
      <c r="C1025" s="130"/>
      <c r="D1025" s="130"/>
      <c r="E1025" s="130"/>
      <c r="F1025"/>
      <c r="G1025"/>
      <c r="H1025"/>
      <c r="I1025" s="130"/>
      <c r="J1025" s="130"/>
      <c r="K1025" s="130"/>
      <c r="L1025" s="130"/>
      <c r="M1025" s="130"/>
      <c r="N1025"/>
      <c r="O1025"/>
      <c r="P1025"/>
      <c r="Q1025"/>
      <c r="R1025" s="130"/>
      <c r="S1025"/>
      <c r="T1025"/>
      <c r="U1025"/>
      <c r="V1025"/>
      <c r="W1025"/>
      <c r="X1025" s="172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 s="174"/>
      <c r="AM1025" s="174"/>
      <c r="AN1025" s="174"/>
      <c r="AO1025" s="174"/>
      <c r="AP1025" s="174"/>
      <c r="AQ1025" s="174"/>
      <c r="AR1025" s="174"/>
      <c r="AS1025" s="174"/>
      <c r="AT1025" s="174"/>
      <c r="AU1025" s="174"/>
      <c r="AV1025" s="174"/>
      <c r="AW1025" s="174"/>
      <c r="AX1025" s="174"/>
      <c r="AY1025" s="174"/>
      <c r="AZ1025"/>
      <c r="BA1025"/>
      <c r="BB1025"/>
      <c r="BC1025"/>
      <c r="BD1025"/>
      <c r="BE1025"/>
      <c r="BF1025"/>
      <c r="BG1025"/>
      <c r="BH1025"/>
      <c r="BI1025"/>
      <c r="BJ1025"/>
      <c r="BK1025"/>
      <c r="BL1025"/>
      <c r="BM1025"/>
      <c r="BN1025"/>
      <c r="BO1025"/>
      <c r="BP1025"/>
      <c r="BQ1025"/>
      <c r="BR1025"/>
      <c r="BS1025"/>
      <c r="BT1025"/>
      <c r="BU1025"/>
      <c r="BV1025"/>
      <c r="BW1025"/>
      <c r="BX1025"/>
      <c r="BY1025"/>
      <c r="BZ1025"/>
      <c r="CA1025"/>
      <c r="CB1025"/>
      <c r="CC1025"/>
      <c r="CD1025"/>
      <c r="CE1025"/>
      <c r="CF1025"/>
      <c r="CG1025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  <c r="DF1025"/>
      <c r="DG1025"/>
      <c r="DH1025"/>
      <c r="DI1025"/>
      <c r="DJ1025"/>
      <c r="DK1025"/>
      <c r="DL1025"/>
      <c r="DM1025"/>
      <c r="DN1025"/>
      <c r="DO1025"/>
      <c r="DP1025"/>
      <c r="DQ1025"/>
      <c r="DR1025"/>
      <c r="DS1025"/>
      <c r="DT1025"/>
      <c r="DU1025"/>
      <c r="DV1025"/>
      <c r="DW1025"/>
      <c r="DX1025"/>
      <c r="DY1025"/>
      <c r="DZ1025"/>
      <c r="EA1025"/>
      <c r="EB1025"/>
      <c r="EC1025"/>
      <c r="ED1025"/>
      <c r="EE1025"/>
      <c r="EF1025"/>
      <c r="EG1025"/>
      <c r="EH1025"/>
      <c r="EI1025"/>
      <c r="EJ1025"/>
      <c r="EK1025"/>
      <c r="EL1025"/>
      <c r="EM1025"/>
      <c r="EN1025"/>
      <c r="EO1025"/>
      <c r="EP1025"/>
      <c r="EQ1025"/>
      <c r="ER1025"/>
      <c r="ES1025"/>
      <c r="ET1025"/>
      <c r="EU1025"/>
      <c r="EV1025"/>
    </row>
    <row r="1026" spans="1:152" s="12" customFormat="1" ht="38.25" customHeight="1">
      <c r="A1026" s="130"/>
      <c r="B1026" s="130"/>
      <c r="C1026" s="130"/>
      <c r="D1026" s="130"/>
      <c r="E1026" s="130"/>
      <c r="F1026"/>
      <c r="G1026"/>
      <c r="H1026"/>
      <c r="I1026" s="130"/>
      <c r="J1026" s="130"/>
      <c r="K1026" s="130"/>
      <c r="L1026" s="130"/>
      <c r="M1026" s="130"/>
      <c r="N1026"/>
      <c r="O1026"/>
      <c r="P1026"/>
      <c r="Q1026"/>
      <c r="R1026" s="130"/>
      <c r="S1026"/>
      <c r="T1026"/>
      <c r="U1026"/>
      <c r="V1026"/>
      <c r="W1026"/>
      <c r="X1026" s="172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 s="174"/>
      <c r="AM1026" s="174"/>
      <c r="AN1026" s="174"/>
      <c r="AO1026" s="174"/>
      <c r="AP1026" s="174"/>
      <c r="AQ1026" s="174"/>
      <c r="AR1026" s="174"/>
      <c r="AS1026" s="174"/>
      <c r="AT1026" s="174"/>
      <c r="AU1026" s="174"/>
      <c r="AV1026" s="174"/>
      <c r="AW1026" s="174"/>
      <c r="AX1026" s="174"/>
      <c r="AY1026" s="174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  <c r="BV1026"/>
      <c r="BW1026"/>
      <c r="BX1026"/>
      <c r="BY1026"/>
      <c r="BZ1026"/>
      <c r="CA1026"/>
      <c r="CB1026"/>
      <c r="CC1026"/>
      <c r="CD1026"/>
      <c r="CE1026"/>
      <c r="CF1026"/>
      <c r="CG1026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  <c r="DF1026"/>
      <c r="DG1026"/>
      <c r="DH1026"/>
      <c r="DI1026"/>
      <c r="DJ1026"/>
      <c r="DK1026"/>
      <c r="DL1026"/>
      <c r="DM1026"/>
      <c r="DN1026"/>
      <c r="DO1026"/>
      <c r="DP1026"/>
      <c r="DQ1026"/>
      <c r="DR1026"/>
      <c r="DS1026"/>
      <c r="DT1026"/>
      <c r="DU1026"/>
      <c r="DV1026"/>
      <c r="DW1026"/>
      <c r="DX1026"/>
      <c r="DY1026"/>
      <c r="DZ1026"/>
      <c r="EA1026"/>
      <c r="EB1026"/>
      <c r="EC1026"/>
      <c r="ED1026"/>
      <c r="EE1026"/>
      <c r="EF1026"/>
      <c r="EG1026"/>
      <c r="EH1026"/>
      <c r="EI1026"/>
      <c r="EJ1026"/>
      <c r="EK1026"/>
      <c r="EL1026"/>
      <c r="EM1026"/>
      <c r="EN1026"/>
      <c r="EO1026"/>
      <c r="EP1026"/>
      <c r="EQ1026"/>
      <c r="ER1026"/>
      <c r="ES1026"/>
      <c r="ET1026"/>
      <c r="EU1026"/>
      <c r="EV1026"/>
    </row>
    <row r="1027" spans="1:152" s="12" customFormat="1" ht="38.25" customHeight="1">
      <c r="A1027" s="130"/>
      <c r="B1027" s="130"/>
      <c r="C1027" s="130"/>
      <c r="D1027" s="130"/>
      <c r="E1027" s="130"/>
      <c r="F1027"/>
      <c r="G1027"/>
      <c r="H1027"/>
      <c r="I1027" s="130"/>
      <c r="J1027" s="130"/>
      <c r="K1027" s="130"/>
      <c r="L1027" s="130"/>
      <c r="M1027" s="130"/>
      <c r="N1027"/>
      <c r="O1027"/>
      <c r="P1027"/>
      <c r="Q1027"/>
      <c r="R1027" s="130"/>
      <c r="S1027"/>
      <c r="T1027"/>
      <c r="U1027"/>
      <c r="V1027"/>
      <c r="W1027"/>
      <c r="X1027" s="172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 s="174"/>
      <c r="AM1027" s="174"/>
      <c r="AN1027" s="174"/>
      <c r="AO1027" s="174"/>
      <c r="AP1027" s="174"/>
      <c r="AQ1027" s="174"/>
      <c r="AR1027" s="174"/>
      <c r="AS1027" s="174"/>
      <c r="AT1027" s="174"/>
      <c r="AU1027" s="174"/>
      <c r="AV1027" s="174"/>
      <c r="AW1027" s="174"/>
      <c r="AX1027" s="174"/>
      <c r="AY1027" s="174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  <c r="BV1027"/>
      <c r="BW1027"/>
      <c r="BX1027"/>
      <c r="BY1027"/>
      <c r="BZ1027"/>
      <c r="CA1027"/>
      <c r="CB1027"/>
      <c r="CC1027"/>
      <c r="CD1027"/>
      <c r="CE1027"/>
      <c r="CF1027"/>
      <c r="CG1027"/>
      <c r="CH1027"/>
      <c r="CI1027"/>
      <c r="CJ1027"/>
      <c r="CK1027"/>
      <c r="CL1027"/>
      <c r="CM1027"/>
      <c r="CN1027"/>
      <c r="CO1027"/>
      <c r="CP1027"/>
      <c r="CQ1027"/>
      <c r="CR1027"/>
      <c r="CS1027"/>
      <c r="CT1027"/>
      <c r="CU1027"/>
      <c r="CV1027"/>
      <c r="CW1027"/>
      <c r="CX1027"/>
      <c r="CY1027"/>
      <c r="CZ1027"/>
      <c r="DA1027"/>
      <c r="DB1027"/>
      <c r="DC1027"/>
      <c r="DD1027"/>
      <c r="DE1027"/>
      <c r="DF1027"/>
      <c r="DG1027"/>
      <c r="DH1027"/>
      <c r="DI1027"/>
      <c r="DJ1027"/>
      <c r="DK1027"/>
      <c r="DL1027"/>
      <c r="DM1027"/>
      <c r="DN1027"/>
      <c r="DO1027"/>
      <c r="DP1027"/>
      <c r="DQ1027"/>
      <c r="DR1027"/>
      <c r="DS1027"/>
      <c r="DT1027"/>
      <c r="DU1027"/>
      <c r="DV1027"/>
      <c r="DW1027"/>
      <c r="DX1027"/>
      <c r="DY1027"/>
      <c r="DZ1027"/>
      <c r="EA1027"/>
      <c r="EB1027"/>
      <c r="EC1027"/>
      <c r="ED1027"/>
      <c r="EE1027"/>
      <c r="EF1027"/>
      <c r="EG1027"/>
      <c r="EH1027"/>
      <c r="EI1027"/>
      <c r="EJ1027"/>
      <c r="EK1027"/>
      <c r="EL1027"/>
      <c r="EM1027"/>
      <c r="EN1027"/>
      <c r="EO1027"/>
      <c r="EP1027"/>
      <c r="EQ1027"/>
      <c r="ER1027"/>
      <c r="ES1027"/>
      <c r="ET1027"/>
      <c r="EU1027"/>
      <c r="EV1027"/>
    </row>
    <row r="1028" spans="1:152" s="12" customFormat="1" ht="38.25" customHeight="1">
      <c r="A1028" s="130"/>
      <c r="B1028" s="130"/>
      <c r="C1028" s="130"/>
      <c r="D1028" s="130"/>
      <c r="E1028" s="130"/>
      <c r="F1028"/>
      <c r="G1028"/>
      <c r="H1028"/>
      <c r="I1028" s="130"/>
      <c r="J1028" s="130"/>
      <c r="K1028" s="130"/>
      <c r="L1028" s="130"/>
      <c r="M1028" s="130"/>
      <c r="N1028"/>
      <c r="O1028"/>
      <c r="P1028"/>
      <c r="Q1028"/>
      <c r="R1028" s="130"/>
      <c r="S1028"/>
      <c r="T1028"/>
      <c r="U1028"/>
      <c r="V1028"/>
      <c r="W1028"/>
      <c r="X1028" s="172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 s="174"/>
      <c r="AM1028" s="174"/>
      <c r="AN1028" s="174"/>
      <c r="AO1028" s="174"/>
      <c r="AP1028" s="174"/>
      <c r="AQ1028" s="174"/>
      <c r="AR1028" s="174"/>
      <c r="AS1028" s="174"/>
      <c r="AT1028" s="174"/>
      <c r="AU1028" s="174"/>
      <c r="AV1028" s="174"/>
      <c r="AW1028" s="174"/>
      <c r="AX1028" s="174"/>
      <c r="AY1028" s="174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  <c r="BV1028"/>
      <c r="BW1028"/>
      <c r="BX1028"/>
      <c r="BY1028"/>
      <c r="BZ1028"/>
      <c r="CA1028"/>
      <c r="CB1028"/>
      <c r="CC1028"/>
      <c r="CD1028"/>
      <c r="CE1028"/>
      <c r="CF1028"/>
      <c r="CG1028"/>
      <c r="CH1028"/>
      <c r="CI1028"/>
      <c r="CJ1028"/>
      <c r="CK1028"/>
      <c r="CL1028"/>
      <c r="CM1028"/>
      <c r="CN1028"/>
      <c r="CO1028"/>
      <c r="CP1028"/>
      <c r="CQ1028"/>
      <c r="CR1028"/>
      <c r="CS1028"/>
      <c r="CT1028"/>
      <c r="CU1028"/>
      <c r="CV1028"/>
      <c r="CW1028"/>
      <c r="CX1028"/>
      <c r="CY1028"/>
      <c r="CZ1028"/>
      <c r="DA1028"/>
      <c r="DB1028"/>
      <c r="DC1028"/>
      <c r="DD1028"/>
      <c r="DE1028"/>
      <c r="DF1028"/>
      <c r="DG1028"/>
      <c r="DH1028"/>
      <c r="DI1028"/>
      <c r="DJ1028"/>
      <c r="DK1028"/>
      <c r="DL1028"/>
      <c r="DM1028"/>
      <c r="DN1028"/>
      <c r="DO1028"/>
      <c r="DP1028"/>
      <c r="DQ1028"/>
      <c r="DR1028"/>
      <c r="DS1028"/>
      <c r="DT1028"/>
      <c r="DU1028"/>
      <c r="DV1028"/>
      <c r="DW1028"/>
      <c r="DX1028"/>
      <c r="DY1028"/>
      <c r="DZ1028"/>
      <c r="EA1028"/>
      <c r="EB1028"/>
      <c r="EC1028"/>
      <c r="ED1028"/>
      <c r="EE1028"/>
      <c r="EF1028"/>
      <c r="EG1028"/>
      <c r="EH1028"/>
      <c r="EI1028"/>
      <c r="EJ1028"/>
      <c r="EK1028"/>
      <c r="EL1028"/>
      <c r="EM1028"/>
      <c r="EN1028"/>
      <c r="EO1028"/>
      <c r="EP1028"/>
      <c r="EQ1028"/>
      <c r="ER1028"/>
      <c r="ES1028"/>
      <c r="ET1028"/>
      <c r="EU1028"/>
      <c r="EV1028"/>
    </row>
    <row r="1029" spans="1:152" s="12" customFormat="1" ht="38.25" customHeight="1">
      <c r="A1029" s="130"/>
      <c r="B1029" s="130"/>
      <c r="C1029" s="130"/>
      <c r="D1029" s="130"/>
      <c r="E1029" s="130"/>
      <c r="F1029"/>
      <c r="G1029"/>
      <c r="H1029"/>
      <c r="I1029" s="130"/>
      <c r="J1029" s="130"/>
      <c r="K1029" s="130"/>
      <c r="L1029" s="130"/>
      <c r="M1029" s="130"/>
      <c r="N1029"/>
      <c r="O1029"/>
      <c r="P1029"/>
      <c r="Q1029"/>
      <c r="R1029" s="130"/>
      <c r="S1029"/>
      <c r="T1029"/>
      <c r="U1029"/>
      <c r="V1029"/>
      <c r="W1029"/>
      <c r="X1029" s="172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 s="174"/>
      <c r="AM1029" s="174"/>
      <c r="AN1029" s="174"/>
      <c r="AO1029" s="174"/>
      <c r="AP1029" s="174"/>
      <c r="AQ1029" s="174"/>
      <c r="AR1029" s="174"/>
      <c r="AS1029" s="174"/>
      <c r="AT1029" s="174"/>
      <c r="AU1029" s="174"/>
      <c r="AV1029" s="174"/>
      <c r="AW1029" s="174"/>
      <c r="AX1029" s="174"/>
      <c r="AY1029" s="174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  <c r="BV1029"/>
      <c r="BW1029"/>
      <c r="BX1029"/>
      <c r="BY1029"/>
      <c r="BZ1029"/>
      <c r="CA1029"/>
      <c r="CB1029"/>
      <c r="CC1029"/>
      <c r="CD1029"/>
      <c r="CE1029"/>
      <c r="CF1029"/>
      <c r="CG1029"/>
      <c r="CH1029"/>
      <c r="CI1029"/>
      <c r="CJ1029"/>
      <c r="CK1029"/>
      <c r="CL1029"/>
      <c r="CM1029"/>
      <c r="CN1029"/>
      <c r="CO1029"/>
      <c r="CP1029"/>
      <c r="CQ1029"/>
      <c r="CR1029"/>
      <c r="CS1029"/>
      <c r="CT1029"/>
      <c r="CU1029"/>
      <c r="CV1029"/>
      <c r="CW1029"/>
      <c r="CX1029"/>
      <c r="CY1029"/>
      <c r="CZ1029"/>
      <c r="DA1029"/>
      <c r="DB1029"/>
      <c r="DC1029"/>
      <c r="DD1029"/>
      <c r="DE1029"/>
      <c r="DF1029"/>
      <c r="DG1029"/>
      <c r="DH1029"/>
      <c r="DI1029"/>
      <c r="DJ1029"/>
      <c r="DK1029"/>
      <c r="DL1029"/>
      <c r="DM1029"/>
      <c r="DN1029"/>
      <c r="DO1029"/>
      <c r="DP1029"/>
      <c r="DQ1029"/>
      <c r="DR1029"/>
      <c r="DS1029"/>
      <c r="DT1029"/>
      <c r="DU1029"/>
      <c r="DV1029"/>
      <c r="DW1029"/>
      <c r="DX1029"/>
      <c r="DY1029"/>
      <c r="DZ1029"/>
      <c r="EA1029"/>
      <c r="EB1029"/>
      <c r="EC1029"/>
      <c r="ED1029"/>
      <c r="EE1029"/>
      <c r="EF1029"/>
      <c r="EG1029"/>
      <c r="EH1029"/>
      <c r="EI1029"/>
      <c r="EJ1029"/>
      <c r="EK1029"/>
      <c r="EL1029"/>
      <c r="EM1029"/>
      <c r="EN1029"/>
      <c r="EO1029"/>
      <c r="EP1029"/>
      <c r="EQ1029"/>
      <c r="ER1029"/>
      <c r="ES1029"/>
      <c r="ET1029"/>
      <c r="EU1029"/>
      <c r="EV1029"/>
    </row>
    <row r="1030" spans="1:152" s="12" customFormat="1" ht="38.25" customHeight="1">
      <c r="A1030" s="130"/>
      <c r="B1030" s="130"/>
      <c r="C1030" s="130"/>
      <c r="D1030" s="130"/>
      <c r="E1030" s="130"/>
      <c r="F1030"/>
      <c r="G1030"/>
      <c r="H1030"/>
      <c r="I1030" s="130"/>
      <c r="J1030" s="130"/>
      <c r="K1030" s="130"/>
      <c r="L1030" s="130"/>
      <c r="M1030" s="130"/>
      <c r="N1030"/>
      <c r="O1030"/>
      <c r="P1030"/>
      <c r="Q1030"/>
      <c r="R1030" s="130"/>
      <c r="S1030"/>
      <c r="T1030"/>
      <c r="U1030"/>
      <c r="V1030"/>
      <c r="W1030"/>
      <c r="X1030" s="172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 s="174"/>
      <c r="AM1030" s="174"/>
      <c r="AN1030" s="174"/>
      <c r="AO1030" s="174"/>
      <c r="AP1030" s="174"/>
      <c r="AQ1030" s="174"/>
      <c r="AR1030" s="174"/>
      <c r="AS1030" s="174"/>
      <c r="AT1030" s="174"/>
      <c r="AU1030" s="174"/>
      <c r="AV1030" s="174"/>
      <c r="AW1030" s="174"/>
      <c r="AX1030" s="174"/>
      <c r="AY1030" s="174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  <c r="BV1030"/>
      <c r="BW1030"/>
      <c r="BX1030"/>
      <c r="BY1030"/>
      <c r="BZ1030"/>
      <c r="CA1030"/>
      <c r="CB1030"/>
      <c r="CC1030"/>
      <c r="CD1030"/>
      <c r="CE1030"/>
      <c r="CF1030"/>
      <c r="CG1030"/>
      <c r="CH1030"/>
      <c r="CI1030"/>
      <c r="CJ1030"/>
      <c r="CK1030"/>
      <c r="CL1030"/>
      <c r="CM1030"/>
      <c r="CN1030"/>
      <c r="CO1030"/>
      <c r="CP1030"/>
      <c r="CQ1030"/>
      <c r="CR1030"/>
      <c r="CS1030"/>
      <c r="CT1030"/>
      <c r="CU1030"/>
      <c r="CV1030"/>
      <c r="CW1030"/>
      <c r="CX1030"/>
      <c r="CY1030"/>
      <c r="CZ1030"/>
      <c r="DA1030"/>
      <c r="DB1030"/>
      <c r="DC1030"/>
      <c r="DD1030"/>
      <c r="DE1030"/>
      <c r="DF1030"/>
      <c r="DG1030"/>
      <c r="DH1030"/>
      <c r="DI1030"/>
      <c r="DJ1030"/>
      <c r="DK1030"/>
      <c r="DL1030"/>
      <c r="DM1030"/>
      <c r="DN1030"/>
      <c r="DO1030"/>
      <c r="DP1030"/>
      <c r="DQ1030"/>
      <c r="DR1030"/>
      <c r="DS1030"/>
      <c r="DT1030"/>
      <c r="DU1030"/>
      <c r="DV1030"/>
      <c r="DW1030"/>
      <c r="DX1030"/>
      <c r="DY1030"/>
      <c r="DZ1030"/>
      <c r="EA1030"/>
      <c r="EB1030"/>
      <c r="EC1030"/>
      <c r="ED1030"/>
      <c r="EE1030"/>
      <c r="EF1030"/>
      <c r="EG1030"/>
      <c r="EH1030"/>
      <c r="EI1030"/>
      <c r="EJ1030"/>
      <c r="EK1030"/>
      <c r="EL1030"/>
      <c r="EM1030"/>
      <c r="EN1030"/>
      <c r="EO1030"/>
      <c r="EP1030"/>
      <c r="EQ1030"/>
      <c r="ER1030"/>
      <c r="ES1030"/>
      <c r="ET1030"/>
      <c r="EU1030"/>
      <c r="EV1030"/>
    </row>
    <row r="1031" spans="1:152" s="12" customFormat="1" ht="38.25" customHeight="1">
      <c r="A1031" s="130"/>
      <c r="B1031" s="130"/>
      <c r="C1031" s="130"/>
      <c r="D1031" s="130"/>
      <c r="E1031" s="130"/>
      <c r="F1031"/>
      <c r="G1031"/>
      <c r="H1031"/>
      <c r="I1031" s="130"/>
      <c r="J1031" s="130"/>
      <c r="K1031" s="130"/>
      <c r="L1031" s="130"/>
      <c r="M1031" s="130"/>
      <c r="N1031"/>
      <c r="O1031"/>
      <c r="P1031"/>
      <c r="Q1031"/>
      <c r="R1031" s="130"/>
      <c r="S1031"/>
      <c r="T1031"/>
      <c r="U1031"/>
      <c r="V1031"/>
      <c r="W1031"/>
      <c r="X1031" s="172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 s="174"/>
      <c r="AM1031" s="174"/>
      <c r="AN1031" s="174"/>
      <c r="AO1031" s="174"/>
      <c r="AP1031" s="174"/>
      <c r="AQ1031" s="174"/>
      <c r="AR1031" s="174"/>
      <c r="AS1031" s="174"/>
      <c r="AT1031" s="174"/>
      <c r="AU1031" s="174"/>
      <c r="AV1031" s="174"/>
      <c r="AW1031" s="174"/>
      <c r="AX1031" s="174"/>
      <c r="AY1031" s="174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  <c r="BV1031"/>
      <c r="BW1031"/>
      <c r="BX1031"/>
      <c r="BY1031"/>
      <c r="BZ1031"/>
      <c r="CA1031"/>
      <c r="CB1031"/>
      <c r="CC1031"/>
      <c r="CD1031"/>
      <c r="CE1031"/>
      <c r="CF1031"/>
      <c r="CG1031"/>
      <c r="CH1031"/>
      <c r="CI1031"/>
      <c r="CJ1031"/>
      <c r="CK1031"/>
      <c r="CL1031"/>
      <c r="CM1031"/>
      <c r="CN1031"/>
      <c r="CO1031"/>
      <c r="CP1031"/>
      <c r="CQ1031"/>
      <c r="CR1031"/>
      <c r="CS1031"/>
      <c r="CT1031"/>
      <c r="CU1031"/>
      <c r="CV1031"/>
      <c r="CW1031"/>
      <c r="CX1031"/>
      <c r="CY1031"/>
      <c r="CZ1031"/>
      <c r="DA1031"/>
      <c r="DB1031"/>
      <c r="DC1031"/>
      <c r="DD1031"/>
      <c r="DE1031"/>
      <c r="DF1031"/>
      <c r="DG1031"/>
      <c r="DH1031"/>
      <c r="DI1031"/>
      <c r="DJ1031"/>
      <c r="DK1031"/>
      <c r="DL1031"/>
      <c r="DM1031"/>
      <c r="DN1031"/>
      <c r="DO1031"/>
      <c r="DP1031"/>
      <c r="DQ1031"/>
      <c r="DR1031"/>
      <c r="DS1031"/>
      <c r="DT1031"/>
      <c r="DU1031"/>
      <c r="DV1031"/>
      <c r="DW1031"/>
      <c r="DX1031"/>
      <c r="DY1031"/>
      <c r="DZ1031"/>
      <c r="EA1031"/>
      <c r="EB1031"/>
      <c r="EC1031"/>
      <c r="ED1031"/>
      <c r="EE1031"/>
      <c r="EF1031"/>
      <c r="EG1031"/>
      <c r="EH1031"/>
      <c r="EI1031"/>
      <c r="EJ1031"/>
      <c r="EK1031"/>
      <c r="EL1031"/>
      <c r="EM1031"/>
      <c r="EN1031"/>
      <c r="EO1031"/>
      <c r="EP1031"/>
      <c r="EQ1031"/>
      <c r="ER1031"/>
      <c r="ES1031"/>
      <c r="ET1031"/>
      <c r="EU1031"/>
      <c r="EV1031"/>
    </row>
    <row r="1032" spans="1:152" s="12" customFormat="1" ht="38.25" customHeight="1">
      <c r="A1032" s="130"/>
      <c r="B1032" s="130"/>
      <c r="C1032" s="130"/>
      <c r="D1032" s="130"/>
      <c r="E1032" s="130"/>
      <c r="F1032"/>
      <c r="G1032"/>
      <c r="H1032"/>
      <c r="I1032" s="130"/>
      <c r="J1032" s="130"/>
      <c r="K1032" s="130"/>
      <c r="L1032" s="130"/>
      <c r="M1032" s="130"/>
      <c r="N1032"/>
      <c r="O1032"/>
      <c r="P1032"/>
      <c r="Q1032"/>
      <c r="R1032" s="130"/>
      <c r="S1032"/>
      <c r="T1032"/>
      <c r="U1032"/>
      <c r="V1032"/>
      <c r="W1032"/>
      <c r="X1032" s="17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 s="174"/>
      <c r="AM1032" s="174"/>
      <c r="AN1032" s="174"/>
      <c r="AO1032" s="174"/>
      <c r="AP1032" s="174"/>
      <c r="AQ1032" s="174"/>
      <c r="AR1032" s="174"/>
      <c r="AS1032" s="174"/>
      <c r="AT1032" s="174"/>
      <c r="AU1032" s="174"/>
      <c r="AV1032" s="174"/>
      <c r="AW1032" s="174"/>
      <c r="AX1032" s="174"/>
      <c r="AY1032" s="174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  <c r="BV1032"/>
      <c r="BW1032"/>
      <c r="BX1032"/>
      <c r="BY1032"/>
      <c r="BZ1032"/>
      <c r="CA1032"/>
      <c r="CB1032"/>
      <c r="CC1032"/>
      <c r="CD1032"/>
      <c r="CE1032"/>
      <c r="CF1032"/>
      <c r="CG1032"/>
      <c r="CH1032"/>
      <c r="CI1032"/>
      <c r="CJ1032"/>
      <c r="CK1032"/>
      <c r="CL1032"/>
      <c r="CM1032"/>
      <c r="CN1032"/>
      <c r="CO1032"/>
      <c r="CP1032"/>
      <c r="CQ1032"/>
      <c r="CR1032"/>
      <c r="CS1032"/>
      <c r="CT1032"/>
      <c r="CU1032"/>
      <c r="CV1032"/>
      <c r="CW1032"/>
      <c r="CX1032"/>
      <c r="CY1032"/>
      <c r="CZ1032"/>
      <c r="DA1032"/>
      <c r="DB1032"/>
      <c r="DC1032"/>
      <c r="DD1032"/>
      <c r="DE1032"/>
      <c r="DF1032"/>
      <c r="DG1032"/>
      <c r="DH1032"/>
      <c r="DI1032"/>
      <c r="DJ1032"/>
      <c r="DK1032"/>
      <c r="DL1032"/>
      <c r="DM1032"/>
      <c r="DN1032"/>
      <c r="DO1032"/>
      <c r="DP1032"/>
      <c r="DQ1032"/>
      <c r="DR1032"/>
      <c r="DS1032"/>
      <c r="DT1032"/>
      <c r="DU1032"/>
      <c r="DV1032"/>
      <c r="DW1032"/>
      <c r="DX1032"/>
      <c r="DY1032"/>
      <c r="DZ1032"/>
      <c r="EA1032"/>
      <c r="EB1032"/>
      <c r="EC1032"/>
      <c r="ED1032"/>
      <c r="EE1032"/>
      <c r="EF1032"/>
      <c r="EG1032"/>
      <c r="EH1032"/>
      <c r="EI1032"/>
      <c r="EJ1032"/>
      <c r="EK1032"/>
      <c r="EL1032"/>
      <c r="EM1032"/>
      <c r="EN1032"/>
      <c r="EO1032"/>
      <c r="EP1032"/>
      <c r="EQ1032"/>
      <c r="ER1032"/>
      <c r="ES1032"/>
      <c r="ET1032"/>
      <c r="EU1032"/>
      <c r="EV1032"/>
    </row>
    <row r="1033" spans="1:152" s="12" customFormat="1" ht="38.25" customHeight="1">
      <c r="A1033" s="130"/>
      <c r="B1033" s="130"/>
      <c r="C1033" s="130"/>
      <c r="D1033" s="130"/>
      <c r="E1033" s="130"/>
      <c r="F1033"/>
      <c r="G1033"/>
      <c r="H1033"/>
      <c r="I1033" s="130"/>
      <c r="J1033" s="130"/>
      <c r="K1033" s="130"/>
      <c r="L1033" s="130"/>
      <c r="M1033" s="130"/>
      <c r="N1033"/>
      <c r="O1033"/>
      <c r="P1033"/>
      <c r="Q1033"/>
      <c r="R1033" s="130"/>
      <c r="S1033"/>
      <c r="T1033"/>
      <c r="U1033"/>
      <c r="V1033"/>
      <c r="W1033"/>
      <c r="X1033" s="172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 s="174"/>
      <c r="AM1033" s="174"/>
      <c r="AN1033" s="174"/>
      <c r="AO1033" s="174"/>
      <c r="AP1033" s="174"/>
      <c r="AQ1033" s="174"/>
      <c r="AR1033" s="174"/>
      <c r="AS1033" s="174"/>
      <c r="AT1033" s="174"/>
      <c r="AU1033" s="174"/>
      <c r="AV1033" s="174"/>
      <c r="AW1033" s="174"/>
      <c r="AX1033" s="174"/>
      <c r="AY1033" s="174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  <c r="BV1033"/>
      <c r="BW1033"/>
      <c r="BX1033"/>
      <c r="BY1033"/>
      <c r="BZ1033"/>
      <c r="CA1033"/>
      <c r="CB1033"/>
      <c r="CC1033"/>
      <c r="CD1033"/>
      <c r="CE1033"/>
      <c r="CF1033"/>
      <c r="CG1033"/>
      <c r="CH1033"/>
      <c r="CI1033"/>
      <c r="CJ1033"/>
      <c r="CK1033"/>
      <c r="CL1033"/>
      <c r="CM1033"/>
      <c r="CN1033"/>
      <c r="CO1033"/>
      <c r="CP1033"/>
      <c r="CQ1033"/>
      <c r="CR1033"/>
      <c r="CS1033"/>
      <c r="CT1033"/>
      <c r="CU1033"/>
      <c r="CV1033"/>
      <c r="CW1033"/>
      <c r="CX1033"/>
      <c r="CY1033"/>
      <c r="CZ1033"/>
      <c r="DA1033"/>
      <c r="DB1033"/>
      <c r="DC1033"/>
      <c r="DD1033"/>
      <c r="DE1033"/>
      <c r="DF1033"/>
      <c r="DG1033"/>
      <c r="DH1033"/>
      <c r="DI1033"/>
      <c r="DJ1033"/>
      <c r="DK1033"/>
      <c r="DL1033"/>
      <c r="DM1033"/>
      <c r="DN1033"/>
      <c r="DO1033"/>
      <c r="DP1033"/>
      <c r="DQ1033"/>
      <c r="DR1033"/>
      <c r="DS1033"/>
      <c r="DT1033"/>
      <c r="DU1033"/>
      <c r="DV1033"/>
      <c r="DW1033"/>
      <c r="DX1033"/>
      <c r="DY1033"/>
      <c r="DZ1033"/>
      <c r="EA1033"/>
      <c r="EB1033"/>
      <c r="EC1033"/>
      <c r="ED1033"/>
      <c r="EE1033"/>
      <c r="EF1033"/>
      <c r="EG1033"/>
      <c r="EH1033"/>
      <c r="EI1033"/>
      <c r="EJ1033"/>
      <c r="EK1033"/>
      <c r="EL1033"/>
      <c r="EM1033"/>
      <c r="EN1033"/>
      <c r="EO1033"/>
      <c r="EP1033"/>
      <c r="EQ1033"/>
      <c r="ER1033"/>
      <c r="ES1033"/>
      <c r="ET1033"/>
      <c r="EU1033"/>
      <c r="EV1033"/>
    </row>
    <row r="1034" spans="1:152" s="12" customFormat="1" ht="38.25" customHeight="1">
      <c r="A1034" s="130"/>
      <c r="B1034" s="130"/>
      <c r="C1034" s="130"/>
      <c r="D1034" s="130"/>
      <c r="E1034" s="130"/>
      <c r="F1034"/>
      <c r="G1034"/>
      <c r="H1034"/>
      <c r="I1034" s="130"/>
      <c r="J1034" s="130"/>
      <c r="K1034" s="130"/>
      <c r="L1034" s="130"/>
      <c r="M1034" s="130"/>
      <c r="N1034"/>
      <c r="O1034"/>
      <c r="P1034"/>
      <c r="Q1034"/>
      <c r="R1034" s="130"/>
      <c r="S1034"/>
      <c r="T1034"/>
      <c r="U1034"/>
      <c r="V1034"/>
      <c r="W1034"/>
      <c r="X1034" s="172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 s="174"/>
      <c r="AM1034" s="174"/>
      <c r="AN1034" s="174"/>
      <c r="AO1034" s="174"/>
      <c r="AP1034" s="174"/>
      <c r="AQ1034" s="174"/>
      <c r="AR1034" s="174"/>
      <c r="AS1034" s="174"/>
      <c r="AT1034" s="174"/>
      <c r="AU1034" s="174"/>
      <c r="AV1034" s="174"/>
      <c r="AW1034" s="174"/>
      <c r="AX1034" s="174"/>
      <c r="AY1034" s="174"/>
      <c r="AZ1034"/>
      <c r="BA1034"/>
      <c r="BB1034"/>
      <c r="BC1034"/>
      <c r="BD1034"/>
      <c r="BE1034"/>
      <c r="BF1034"/>
      <c r="BG1034"/>
      <c r="BH1034"/>
      <c r="BI1034"/>
      <c r="BJ1034"/>
      <c r="BK1034"/>
      <c r="BL1034"/>
      <c r="BM1034"/>
      <c r="BN1034"/>
      <c r="BO1034"/>
      <c r="BP1034"/>
      <c r="BQ1034"/>
      <c r="BR1034"/>
      <c r="BS1034"/>
      <c r="BT1034"/>
      <c r="BU1034"/>
      <c r="BV1034"/>
      <c r="BW1034"/>
      <c r="BX1034"/>
      <c r="BY1034"/>
      <c r="BZ1034"/>
      <c r="CA1034"/>
      <c r="CB1034"/>
      <c r="CC1034"/>
      <c r="CD1034"/>
      <c r="CE1034"/>
      <c r="CF1034"/>
      <c r="CG1034"/>
      <c r="CH1034"/>
      <c r="CI1034"/>
      <c r="CJ1034"/>
      <c r="CK1034"/>
      <c r="CL1034"/>
      <c r="CM1034"/>
      <c r="CN1034"/>
      <c r="CO1034"/>
      <c r="CP1034"/>
      <c r="CQ1034"/>
      <c r="CR1034"/>
      <c r="CS1034"/>
      <c r="CT1034"/>
      <c r="CU1034"/>
      <c r="CV1034"/>
      <c r="CW1034"/>
      <c r="CX1034"/>
      <c r="CY1034"/>
      <c r="CZ1034"/>
      <c r="DA1034"/>
      <c r="DB1034"/>
      <c r="DC1034"/>
      <c r="DD1034"/>
      <c r="DE1034"/>
      <c r="DF1034"/>
      <c r="DG1034"/>
      <c r="DH1034"/>
      <c r="DI1034"/>
      <c r="DJ1034"/>
      <c r="DK1034"/>
      <c r="DL1034"/>
      <c r="DM1034"/>
      <c r="DN1034"/>
      <c r="DO1034"/>
      <c r="DP1034"/>
      <c r="DQ1034"/>
      <c r="DR1034"/>
      <c r="DS1034"/>
      <c r="DT1034"/>
      <c r="DU1034"/>
      <c r="DV1034"/>
      <c r="DW1034"/>
      <c r="DX1034"/>
      <c r="DY1034"/>
      <c r="DZ1034"/>
      <c r="EA1034"/>
      <c r="EB1034"/>
      <c r="EC1034"/>
      <c r="ED1034"/>
      <c r="EE1034"/>
      <c r="EF1034"/>
      <c r="EG1034"/>
      <c r="EH1034"/>
      <c r="EI1034"/>
      <c r="EJ1034"/>
      <c r="EK1034"/>
      <c r="EL1034"/>
      <c r="EM1034"/>
      <c r="EN1034"/>
      <c r="EO1034"/>
      <c r="EP1034"/>
      <c r="EQ1034"/>
      <c r="ER1034"/>
      <c r="ES1034"/>
      <c r="ET1034"/>
      <c r="EU1034"/>
      <c r="EV1034"/>
    </row>
    <row r="1035" spans="1:152" s="12" customFormat="1" ht="38.25" customHeight="1">
      <c r="A1035" s="130"/>
      <c r="B1035" s="130"/>
      <c r="C1035" s="130"/>
      <c r="D1035" s="130"/>
      <c r="E1035" s="130"/>
      <c r="F1035"/>
      <c r="G1035"/>
      <c r="H1035"/>
      <c r="I1035" s="130"/>
      <c r="J1035" s="130"/>
      <c r="K1035" s="130"/>
      <c r="L1035" s="130"/>
      <c r="M1035" s="130"/>
      <c r="N1035"/>
      <c r="O1035"/>
      <c r="P1035"/>
      <c r="Q1035"/>
      <c r="R1035" s="130"/>
      <c r="S1035"/>
      <c r="T1035"/>
      <c r="U1035"/>
      <c r="V1035"/>
      <c r="W1035"/>
      <c r="X1035" s="172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 s="174"/>
      <c r="AM1035" s="174"/>
      <c r="AN1035" s="174"/>
      <c r="AO1035" s="174"/>
      <c r="AP1035" s="174"/>
      <c r="AQ1035" s="174"/>
      <c r="AR1035" s="174"/>
      <c r="AS1035" s="174"/>
      <c r="AT1035" s="174"/>
      <c r="AU1035" s="174"/>
      <c r="AV1035" s="174"/>
      <c r="AW1035" s="174"/>
      <c r="AX1035" s="174"/>
      <c r="AY1035" s="174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  <c r="BV1035"/>
      <c r="BW1035"/>
      <c r="BX1035"/>
      <c r="BY1035"/>
      <c r="BZ1035"/>
      <c r="CA1035"/>
      <c r="CB1035"/>
      <c r="CC1035"/>
      <c r="CD1035"/>
      <c r="CE1035"/>
      <c r="CF1035"/>
      <c r="CG1035"/>
      <c r="CH1035"/>
      <c r="CI1035"/>
      <c r="CJ1035"/>
      <c r="CK1035"/>
      <c r="CL1035"/>
      <c r="CM1035"/>
      <c r="CN1035"/>
      <c r="CO1035"/>
      <c r="CP1035"/>
      <c r="CQ1035"/>
      <c r="CR1035"/>
      <c r="CS1035"/>
      <c r="CT1035"/>
      <c r="CU1035"/>
      <c r="CV1035"/>
      <c r="CW1035"/>
      <c r="CX1035"/>
      <c r="CY1035"/>
      <c r="CZ1035"/>
      <c r="DA1035"/>
      <c r="DB1035"/>
      <c r="DC1035"/>
      <c r="DD1035"/>
      <c r="DE1035"/>
      <c r="DF1035"/>
      <c r="DG1035"/>
      <c r="DH1035"/>
      <c r="DI1035"/>
      <c r="DJ1035"/>
      <c r="DK1035"/>
      <c r="DL1035"/>
      <c r="DM1035"/>
      <c r="DN1035"/>
      <c r="DO1035"/>
      <c r="DP1035"/>
      <c r="DQ1035"/>
      <c r="DR1035"/>
      <c r="DS1035"/>
      <c r="DT1035"/>
      <c r="DU1035"/>
      <c r="DV1035"/>
      <c r="DW1035"/>
      <c r="DX1035"/>
      <c r="DY1035"/>
      <c r="DZ1035"/>
      <c r="EA1035"/>
      <c r="EB1035"/>
      <c r="EC1035"/>
      <c r="ED1035"/>
      <c r="EE1035"/>
      <c r="EF1035"/>
      <c r="EG1035"/>
      <c r="EH1035"/>
      <c r="EI1035"/>
      <c r="EJ1035"/>
      <c r="EK1035"/>
      <c r="EL1035"/>
      <c r="EM1035"/>
      <c r="EN1035"/>
      <c r="EO1035"/>
      <c r="EP1035"/>
      <c r="EQ1035"/>
      <c r="ER1035"/>
      <c r="ES1035"/>
      <c r="ET1035"/>
      <c r="EU1035"/>
      <c r="EV1035"/>
    </row>
    <row r="1036" spans="1:152" s="12" customFormat="1" ht="38.25" customHeight="1">
      <c r="A1036" s="130"/>
      <c r="B1036" s="130"/>
      <c r="C1036" s="130"/>
      <c r="D1036" s="130"/>
      <c r="E1036" s="130"/>
      <c r="F1036"/>
      <c r="G1036"/>
      <c r="H1036"/>
      <c r="I1036" s="130"/>
      <c r="J1036" s="130"/>
      <c r="K1036" s="130"/>
      <c r="L1036" s="130"/>
      <c r="M1036" s="130"/>
      <c r="N1036"/>
      <c r="O1036"/>
      <c r="P1036"/>
      <c r="Q1036"/>
      <c r="R1036" s="130"/>
      <c r="S1036"/>
      <c r="T1036"/>
      <c r="U1036"/>
      <c r="V1036"/>
      <c r="W1036"/>
      <c r="X1036" s="172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 s="174"/>
      <c r="AM1036" s="174"/>
      <c r="AN1036" s="174"/>
      <c r="AO1036" s="174"/>
      <c r="AP1036" s="174"/>
      <c r="AQ1036" s="174"/>
      <c r="AR1036" s="174"/>
      <c r="AS1036" s="174"/>
      <c r="AT1036" s="174"/>
      <c r="AU1036" s="174"/>
      <c r="AV1036" s="174"/>
      <c r="AW1036" s="174"/>
      <c r="AX1036" s="174"/>
      <c r="AY1036" s="174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  <c r="BV1036"/>
      <c r="BW1036"/>
      <c r="BX1036"/>
      <c r="BY1036"/>
      <c r="BZ1036"/>
      <c r="CA1036"/>
      <c r="CB1036"/>
      <c r="CC1036"/>
      <c r="CD1036"/>
      <c r="CE1036"/>
      <c r="CF1036"/>
      <c r="CG1036"/>
      <c r="CH1036"/>
      <c r="CI1036"/>
      <c r="CJ1036"/>
      <c r="CK1036"/>
      <c r="CL1036"/>
      <c r="CM1036"/>
      <c r="CN1036"/>
      <c r="CO1036"/>
      <c r="CP1036"/>
      <c r="CQ1036"/>
      <c r="CR1036"/>
      <c r="CS1036"/>
      <c r="CT1036"/>
      <c r="CU1036"/>
      <c r="CV1036"/>
      <c r="CW1036"/>
      <c r="CX1036"/>
      <c r="CY1036"/>
      <c r="CZ1036"/>
      <c r="DA1036"/>
      <c r="DB1036"/>
      <c r="DC1036"/>
      <c r="DD1036"/>
      <c r="DE1036"/>
      <c r="DF1036"/>
      <c r="DG1036"/>
      <c r="DH1036"/>
      <c r="DI1036"/>
      <c r="DJ1036"/>
      <c r="DK1036"/>
      <c r="DL1036"/>
      <c r="DM1036"/>
      <c r="DN1036"/>
      <c r="DO1036"/>
      <c r="DP1036"/>
      <c r="DQ1036"/>
      <c r="DR1036"/>
      <c r="DS1036"/>
      <c r="DT1036"/>
      <c r="DU1036"/>
      <c r="DV1036"/>
      <c r="DW1036"/>
      <c r="DX1036"/>
      <c r="DY1036"/>
      <c r="DZ1036"/>
      <c r="EA1036"/>
      <c r="EB1036"/>
      <c r="EC1036"/>
      <c r="ED1036"/>
      <c r="EE1036"/>
      <c r="EF1036"/>
      <c r="EG1036"/>
      <c r="EH1036"/>
      <c r="EI1036"/>
      <c r="EJ1036"/>
      <c r="EK1036"/>
      <c r="EL1036"/>
      <c r="EM1036"/>
      <c r="EN1036"/>
      <c r="EO1036"/>
      <c r="EP1036"/>
      <c r="EQ1036"/>
      <c r="ER1036"/>
      <c r="ES1036"/>
      <c r="ET1036"/>
      <c r="EU1036"/>
      <c r="EV1036"/>
    </row>
    <row r="1037" spans="1:152" s="12" customFormat="1" ht="38.25" customHeight="1">
      <c r="A1037" s="130"/>
      <c r="B1037" s="130"/>
      <c r="C1037" s="130"/>
      <c r="D1037" s="130"/>
      <c r="E1037" s="130"/>
      <c r="F1037"/>
      <c r="G1037"/>
      <c r="H1037"/>
      <c r="I1037" s="130"/>
      <c r="J1037" s="130"/>
      <c r="K1037" s="130"/>
      <c r="L1037" s="130"/>
      <c r="M1037" s="130"/>
      <c r="N1037"/>
      <c r="O1037"/>
      <c r="P1037"/>
      <c r="Q1037"/>
      <c r="R1037" s="130"/>
      <c r="S1037"/>
      <c r="T1037"/>
      <c r="U1037"/>
      <c r="V1037"/>
      <c r="W1037"/>
      <c r="X1037" s="172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 s="174"/>
      <c r="AM1037" s="174"/>
      <c r="AN1037" s="174"/>
      <c r="AO1037" s="174"/>
      <c r="AP1037" s="174"/>
      <c r="AQ1037" s="174"/>
      <c r="AR1037" s="174"/>
      <c r="AS1037" s="174"/>
      <c r="AT1037" s="174"/>
      <c r="AU1037" s="174"/>
      <c r="AV1037" s="174"/>
      <c r="AW1037" s="174"/>
      <c r="AX1037" s="174"/>
      <c r="AY1037" s="174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  <c r="BV1037"/>
      <c r="BW1037"/>
      <c r="BX1037"/>
      <c r="BY1037"/>
      <c r="BZ1037"/>
      <c r="CA1037"/>
      <c r="CB1037"/>
      <c r="CC1037"/>
      <c r="CD1037"/>
      <c r="CE1037"/>
      <c r="CF1037"/>
      <c r="CG1037"/>
      <c r="CH1037"/>
      <c r="CI1037"/>
      <c r="CJ1037"/>
      <c r="CK1037"/>
      <c r="CL1037"/>
      <c r="CM1037"/>
      <c r="CN1037"/>
      <c r="CO1037"/>
      <c r="CP1037"/>
      <c r="CQ1037"/>
      <c r="CR1037"/>
      <c r="CS1037"/>
      <c r="CT1037"/>
      <c r="CU1037"/>
      <c r="CV1037"/>
      <c r="CW1037"/>
      <c r="CX1037"/>
      <c r="CY1037"/>
      <c r="CZ1037"/>
      <c r="DA1037"/>
      <c r="DB1037"/>
      <c r="DC1037"/>
      <c r="DD1037"/>
      <c r="DE1037"/>
      <c r="DF1037"/>
      <c r="DG1037"/>
      <c r="DH1037"/>
      <c r="DI1037"/>
      <c r="DJ1037"/>
      <c r="DK1037"/>
      <c r="DL1037"/>
      <c r="DM1037"/>
      <c r="DN1037"/>
      <c r="DO1037"/>
      <c r="DP1037"/>
      <c r="DQ1037"/>
      <c r="DR1037"/>
      <c r="DS1037"/>
      <c r="DT1037"/>
      <c r="DU1037"/>
      <c r="DV1037"/>
      <c r="DW1037"/>
      <c r="DX1037"/>
      <c r="DY1037"/>
      <c r="DZ1037"/>
      <c r="EA1037"/>
      <c r="EB1037"/>
      <c r="EC1037"/>
      <c r="ED1037"/>
      <c r="EE1037"/>
      <c r="EF1037"/>
      <c r="EG1037"/>
      <c r="EH1037"/>
      <c r="EI1037"/>
      <c r="EJ1037"/>
      <c r="EK1037"/>
      <c r="EL1037"/>
      <c r="EM1037"/>
      <c r="EN1037"/>
      <c r="EO1037"/>
      <c r="EP1037"/>
      <c r="EQ1037"/>
      <c r="ER1037"/>
      <c r="ES1037"/>
      <c r="ET1037"/>
      <c r="EU1037"/>
      <c r="EV1037"/>
    </row>
    <row r="1038" spans="1:152" s="12" customFormat="1" ht="38.25" customHeight="1">
      <c r="A1038" s="130"/>
      <c r="B1038" s="130"/>
      <c r="C1038" s="130"/>
      <c r="D1038" s="130"/>
      <c r="E1038" s="130"/>
      <c r="F1038"/>
      <c r="G1038"/>
      <c r="H1038"/>
      <c r="I1038" s="130"/>
      <c r="J1038" s="130"/>
      <c r="K1038" s="130"/>
      <c r="L1038" s="130"/>
      <c r="M1038" s="130"/>
      <c r="N1038"/>
      <c r="O1038"/>
      <c r="P1038"/>
      <c r="Q1038"/>
      <c r="R1038" s="130"/>
      <c r="S1038"/>
      <c r="T1038"/>
      <c r="U1038"/>
      <c r="V1038"/>
      <c r="W1038"/>
      <c r="X1038" s="172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 s="174"/>
      <c r="AM1038" s="174"/>
      <c r="AN1038" s="174"/>
      <c r="AO1038" s="174"/>
      <c r="AP1038" s="174"/>
      <c r="AQ1038" s="174"/>
      <c r="AR1038" s="174"/>
      <c r="AS1038" s="174"/>
      <c r="AT1038" s="174"/>
      <c r="AU1038" s="174"/>
      <c r="AV1038" s="174"/>
      <c r="AW1038" s="174"/>
      <c r="AX1038" s="174"/>
      <c r="AY1038" s="174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  <c r="BV1038"/>
      <c r="BW1038"/>
      <c r="BX1038"/>
      <c r="BY1038"/>
      <c r="BZ1038"/>
      <c r="CA1038"/>
      <c r="CB1038"/>
      <c r="CC1038"/>
      <c r="CD1038"/>
      <c r="CE1038"/>
      <c r="CF1038"/>
      <c r="CG1038"/>
      <c r="CH1038"/>
      <c r="CI1038"/>
      <c r="CJ1038"/>
      <c r="CK1038"/>
      <c r="CL1038"/>
      <c r="CM1038"/>
      <c r="CN1038"/>
      <c r="CO1038"/>
      <c r="CP1038"/>
      <c r="CQ1038"/>
      <c r="CR1038"/>
      <c r="CS1038"/>
      <c r="CT1038"/>
      <c r="CU1038"/>
      <c r="CV1038"/>
      <c r="CW1038"/>
      <c r="CX1038"/>
      <c r="CY1038"/>
      <c r="CZ1038"/>
      <c r="DA1038"/>
      <c r="DB1038"/>
      <c r="DC1038"/>
      <c r="DD1038"/>
      <c r="DE1038"/>
      <c r="DF1038"/>
      <c r="DG1038"/>
      <c r="DH1038"/>
      <c r="DI1038"/>
      <c r="DJ1038"/>
      <c r="DK1038"/>
      <c r="DL1038"/>
      <c r="DM1038"/>
      <c r="DN1038"/>
      <c r="DO1038"/>
      <c r="DP1038"/>
      <c r="DQ1038"/>
      <c r="DR1038"/>
      <c r="DS1038"/>
      <c r="DT1038"/>
      <c r="DU1038"/>
      <c r="DV1038"/>
      <c r="DW1038"/>
      <c r="DX1038"/>
      <c r="DY1038"/>
      <c r="DZ1038"/>
      <c r="EA1038"/>
      <c r="EB1038"/>
      <c r="EC1038"/>
      <c r="ED1038"/>
      <c r="EE1038"/>
      <c r="EF1038"/>
      <c r="EG1038"/>
      <c r="EH1038"/>
      <c r="EI1038"/>
      <c r="EJ1038"/>
      <c r="EK1038"/>
      <c r="EL1038"/>
      <c r="EM1038"/>
      <c r="EN1038"/>
      <c r="EO1038"/>
      <c r="EP1038"/>
      <c r="EQ1038"/>
      <c r="ER1038"/>
      <c r="ES1038"/>
      <c r="ET1038"/>
      <c r="EU1038"/>
      <c r="EV1038"/>
    </row>
    <row r="1039" spans="1:152" s="12" customFormat="1" ht="38.25" customHeight="1">
      <c r="A1039" s="130"/>
      <c r="B1039" s="130"/>
      <c r="C1039" s="130"/>
      <c r="D1039" s="130"/>
      <c r="E1039" s="130"/>
      <c r="F1039"/>
      <c r="G1039"/>
      <c r="H1039"/>
      <c r="I1039" s="130"/>
      <c r="J1039" s="130"/>
      <c r="K1039" s="130"/>
      <c r="L1039" s="130"/>
      <c r="M1039" s="130"/>
      <c r="N1039"/>
      <c r="O1039"/>
      <c r="P1039"/>
      <c r="Q1039"/>
      <c r="R1039" s="130"/>
      <c r="S1039"/>
      <c r="T1039"/>
      <c r="U1039"/>
      <c r="V1039"/>
      <c r="W1039"/>
      <c r="X1039" s="172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 s="174"/>
      <c r="AM1039" s="174"/>
      <c r="AN1039" s="174"/>
      <c r="AO1039" s="174"/>
      <c r="AP1039" s="174"/>
      <c r="AQ1039" s="174"/>
      <c r="AR1039" s="174"/>
      <c r="AS1039" s="174"/>
      <c r="AT1039" s="174"/>
      <c r="AU1039" s="174"/>
      <c r="AV1039" s="174"/>
      <c r="AW1039" s="174"/>
      <c r="AX1039" s="174"/>
      <c r="AY1039" s="174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  <c r="BV1039"/>
      <c r="BW1039"/>
      <c r="BX1039"/>
      <c r="BY1039"/>
      <c r="BZ1039"/>
      <c r="CA1039"/>
      <c r="CB1039"/>
      <c r="CC1039"/>
      <c r="CD1039"/>
      <c r="CE1039"/>
      <c r="CF1039"/>
      <c r="CG1039"/>
      <c r="CH1039"/>
      <c r="CI1039"/>
      <c r="CJ1039"/>
      <c r="CK1039"/>
      <c r="CL1039"/>
      <c r="CM1039"/>
      <c r="CN1039"/>
      <c r="CO1039"/>
      <c r="CP1039"/>
      <c r="CQ1039"/>
      <c r="CR1039"/>
      <c r="CS1039"/>
      <c r="CT1039"/>
      <c r="CU1039"/>
      <c r="CV1039"/>
      <c r="CW1039"/>
      <c r="CX1039"/>
      <c r="CY1039"/>
      <c r="CZ1039"/>
      <c r="DA1039"/>
      <c r="DB1039"/>
      <c r="DC1039"/>
      <c r="DD1039"/>
      <c r="DE1039"/>
      <c r="DF1039"/>
      <c r="DG1039"/>
      <c r="DH1039"/>
      <c r="DI1039"/>
      <c r="DJ1039"/>
      <c r="DK1039"/>
      <c r="DL1039"/>
      <c r="DM1039"/>
      <c r="DN1039"/>
      <c r="DO1039"/>
      <c r="DP1039"/>
      <c r="DQ1039"/>
      <c r="DR1039"/>
      <c r="DS1039"/>
      <c r="DT1039"/>
      <c r="DU1039"/>
      <c r="DV1039"/>
      <c r="DW1039"/>
      <c r="DX1039"/>
      <c r="DY1039"/>
      <c r="DZ1039"/>
      <c r="EA1039"/>
      <c r="EB1039"/>
      <c r="EC1039"/>
      <c r="ED1039"/>
      <c r="EE1039"/>
      <c r="EF1039"/>
      <c r="EG1039"/>
      <c r="EH1039"/>
      <c r="EI1039"/>
      <c r="EJ1039"/>
      <c r="EK1039"/>
      <c r="EL1039"/>
      <c r="EM1039"/>
      <c r="EN1039"/>
      <c r="EO1039"/>
      <c r="EP1039"/>
      <c r="EQ1039"/>
      <c r="ER1039"/>
      <c r="ES1039"/>
      <c r="ET1039"/>
      <c r="EU1039"/>
      <c r="EV1039"/>
    </row>
    <row r="1040" spans="1:152" s="12" customFormat="1" ht="38.25" customHeight="1">
      <c r="A1040" s="130"/>
      <c r="B1040" s="130"/>
      <c r="C1040" s="130"/>
      <c r="D1040" s="130"/>
      <c r="E1040" s="130"/>
      <c r="F1040"/>
      <c r="G1040"/>
      <c r="H1040"/>
      <c r="I1040" s="130"/>
      <c r="J1040" s="130"/>
      <c r="K1040" s="130"/>
      <c r="L1040" s="130"/>
      <c r="M1040" s="130"/>
      <c r="N1040"/>
      <c r="O1040"/>
      <c r="P1040"/>
      <c r="Q1040"/>
      <c r="R1040" s="130"/>
      <c r="S1040"/>
      <c r="T1040"/>
      <c r="U1040"/>
      <c r="V1040"/>
      <c r="W1040"/>
      <c r="X1040" s="172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 s="174"/>
      <c r="AM1040" s="174"/>
      <c r="AN1040" s="174"/>
      <c r="AO1040" s="174"/>
      <c r="AP1040" s="174"/>
      <c r="AQ1040" s="174"/>
      <c r="AR1040" s="174"/>
      <c r="AS1040" s="174"/>
      <c r="AT1040" s="174"/>
      <c r="AU1040" s="174"/>
      <c r="AV1040" s="174"/>
      <c r="AW1040" s="174"/>
      <c r="AX1040" s="174"/>
      <c r="AY1040" s="174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  <c r="BV1040"/>
      <c r="BW1040"/>
      <c r="BX1040"/>
      <c r="BY1040"/>
      <c r="BZ1040"/>
      <c r="CA1040"/>
      <c r="CB1040"/>
      <c r="CC1040"/>
      <c r="CD1040"/>
      <c r="CE1040"/>
      <c r="CF1040"/>
      <c r="CG1040"/>
      <c r="CH1040"/>
      <c r="CI1040"/>
      <c r="CJ1040"/>
      <c r="CK1040"/>
      <c r="CL1040"/>
      <c r="CM1040"/>
      <c r="CN1040"/>
      <c r="CO1040"/>
      <c r="CP1040"/>
      <c r="CQ1040"/>
      <c r="CR1040"/>
      <c r="CS1040"/>
      <c r="CT1040"/>
      <c r="CU1040"/>
      <c r="CV1040"/>
      <c r="CW1040"/>
      <c r="CX1040"/>
      <c r="CY1040"/>
      <c r="CZ1040"/>
      <c r="DA1040"/>
      <c r="DB1040"/>
      <c r="DC1040"/>
      <c r="DD1040"/>
      <c r="DE1040"/>
      <c r="DF1040"/>
      <c r="DG1040"/>
      <c r="DH1040"/>
      <c r="DI1040"/>
      <c r="DJ1040"/>
      <c r="DK1040"/>
      <c r="DL1040"/>
      <c r="DM1040"/>
      <c r="DN1040"/>
      <c r="DO1040"/>
      <c r="DP1040"/>
      <c r="DQ1040"/>
      <c r="DR1040"/>
      <c r="DS1040"/>
      <c r="DT1040"/>
      <c r="DU1040"/>
      <c r="DV1040"/>
      <c r="DW1040"/>
      <c r="DX1040"/>
      <c r="DY1040"/>
      <c r="DZ1040"/>
      <c r="EA1040"/>
      <c r="EB1040"/>
      <c r="EC1040"/>
      <c r="ED1040"/>
      <c r="EE1040"/>
      <c r="EF1040"/>
      <c r="EG1040"/>
      <c r="EH1040"/>
      <c r="EI1040"/>
      <c r="EJ1040"/>
      <c r="EK1040"/>
      <c r="EL1040"/>
      <c r="EM1040"/>
      <c r="EN1040"/>
      <c r="EO1040"/>
      <c r="EP1040"/>
      <c r="EQ1040"/>
      <c r="ER1040"/>
      <c r="ES1040"/>
      <c r="ET1040"/>
      <c r="EU1040"/>
      <c r="EV1040"/>
    </row>
    <row r="1041" spans="1:152" s="12" customFormat="1" ht="38.25" customHeight="1">
      <c r="A1041" s="130"/>
      <c r="B1041" s="130"/>
      <c r="C1041" s="130"/>
      <c r="D1041" s="130"/>
      <c r="E1041" s="130"/>
      <c r="F1041"/>
      <c r="G1041"/>
      <c r="H1041"/>
      <c r="I1041" s="130"/>
      <c r="J1041" s="130"/>
      <c r="K1041" s="130"/>
      <c r="L1041" s="130"/>
      <c r="M1041" s="130"/>
      <c r="N1041"/>
      <c r="O1041"/>
      <c r="P1041"/>
      <c r="Q1041"/>
      <c r="R1041" s="130"/>
      <c r="S1041"/>
      <c r="T1041"/>
      <c r="U1041"/>
      <c r="V1041"/>
      <c r="W1041"/>
      <c r="X1041" s="172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 s="174"/>
      <c r="AM1041" s="174"/>
      <c r="AN1041" s="174"/>
      <c r="AO1041" s="174"/>
      <c r="AP1041" s="174"/>
      <c r="AQ1041" s="174"/>
      <c r="AR1041" s="174"/>
      <c r="AS1041" s="174"/>
      <c r="AT1041" s="174"/>
      <c r="AU1041" s="174"/>
      <c r="AV1041" s="174"/>
      <c r="AW1041" s="174"/>
      <c r="AX1041" s="174"/>
      <c r="AY1041" s="174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  <c r="BV1041"/>
      <c r="BW1041"/>
      <c r="BX1041"/>
      <c r="BY1041"/>
      <c r="BZ1041"/>
      <c r="CA1041"/>
      <c r="CB1041"/>
      <c r="CC1041"/>
      <c r="CD1041"/>
      <c r="CE1041"/>
      <c r="CF1041"/>
      <c r="CG1041"/>
      <c r="CH1041"/>
      <c r="CI1041"/>
      <c r="CJ1041"/>
      <c r="CK1041"/>
      <c r="CL1041"/>
      <c r="CM1041"/>
      <c r="CN1041"/>
      <c r="CO1041"/>
      <c r="CP1041"/>
      <c r="CQ1041"/>
      <c r="CR1041"/>
      <c r="CS1041"/>
      <c r="CT1041"/>
      <c r="CU1041"/>
      <c r="CV1041"/>
      <c r="CW1041"/>
      <c r="CX1041"/>
      <c r="CY1041"/>
      <c r="CZ1041"/>
      <c r="DA1041"/>
      <c r="DB1041"/>
      <c r="DC1041"/>
      <c r="DD1041"/>
      <c r="DE1041"/>
      <c r="DF1041"/>
      <c r="DG1041"/>
      <c r="DH1041"/>
      <c r="DI1041"/>
      <c r="DJ1041"/>
      <c r="DK1041"/>
      <c r="DL1041"/>
      <c r="DM1041"/>
      <c r="DN1041"/>
      <c r="DO1041"/>
      <c r="DP1041"/>
      <c r="DQ1041"/>
      <c r="DR1041"/>
      <c r="DS1041"/>
      <c r="DT1041"/>
      <c r="DU1041"/>
      <c r="DV1041"/>
      <c r="DW1041"/>
      <c r="DX1041"/>
      <c r="DY1041"/>
      <c r="DZ1041"/>
      <c r="EA1041"/>
      <c r="EB1041"/>
      <c r="EC1041"/>
      <c r="ED1041"/>
      <c r="EE1041"/>
      <c r="EF1041"/>
      <c r="EG1041"/>
      <c r="EH1041"/>
      <c r="EI1041"/>
      <c r="EJ1041"/>
      <c r="EK1041"/>
      <c r="EL1041"/>
      <c r="EM1041"/>
      <c r="EN1041"/>
      <c r="EO1041"/>
      <c r="EP1041"/>
      <c r="EQ1041"/>
      <c r="ER1041"/>
      <c r="ES1041"/>
      <c r="ET1041"/>
      <c r="EU1041"/>
      <c r="EV1041"/>
    </row>
    <row r="1042" spans="1:152" s="12" customFormat="1" ht="38.25" customHeight="1">
      <c r="A1042" s="130"/>
      <c r="B1042" s="130"/>
      <c r="C1042" s="130"/>
      <c r="D1042" s="130"/>
      <c r="E1042" s="130"/>
      <c r="F1042"/>
      <c r="G1042"/>
      <c r="H1042"/>
      <c r="I1042" s="130"/>
      <c r="J1042" s="130"/>
      <c r="K1042" s="130"/>
      <c r="L1042" s="130"/>
      <c r="M1042" s="130"/>
      <c r="N1042"/>
      <c r="O1042"/>
      <c r="P1042"/>
      <c r="Q1042"/>
      <c r="R1042" s="130"/>
      <c r="S1042"/>
      <c r="T1042"/>
      <c r="U1042"/>
      <c r="V1042"/>
      <c r="W1042"/>
      <c r="X1042" s="17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 s="174"/>
      <c r="AM1042" s="174"/>
      <c r="AN1042" s="174"/>
      <c r="AO1042" s="174"/>
      <c r="AP1042" s="174"/>
      <c r="AQ1042" s="174"/>
      <c r="AR1042" s="174"/>
      <c r="AS1042" s="174"/>
      <c r="AT1042" s="174"/>
      <c r="AU1042" s="174"/>
      <c r="AV1042" s="174"/>
      <c r="AW1042" s="174"/>
      <c r="AX1042" s="174"/>
      <c r="AY1042" s="174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  <c r="BV1042"/>
      <c r="BW1042"/>
      <c r="BX1042"/>
      <c r="BY1042"/>
      <c r="BZ1042"/>
      <c r="CA1042"/>
      <c r="CB1042"/>
      <c r="CC1042"/>
      <c r="CD1042"/>
      <c r="CE1042"/>
      <c r="CF1042"/>
      <c r="CG1042"/>
      <c r="CH1042"/>
      <c r="CI1042"/>
      <c r="CJ1042"/>
      <c r="CK1042"/>
      <c r="CL1042"/>
      <c r="CM1042"/>
      <c r="CN1042"/>
      <c r="CO1042"/>
      <c r="CP1042"/>
      <c r="CQ1042"/>
      <c r="CR1042"/>
      <c r="CS1042"/>
      <c r="CT1042"/>
      <c r="CU1042"/>
      <c r="CV1042"/>
      <c r="CW1042"/>
      <c r="CX1042"/>
      <c r="CY1042"/>
      <c r="CZ1042"/>
      <c r="DA1042"/>
      <c r="DB1042"/>
      <c r="DC1042"/>
      <c r="DD1042"/>
      <c r="DE1042"/>
      <c r="DF1042"/>
      <c r="DG1042"/>
      <c r="DH1042"/>
      <c r="DI1042"/>
      <c r="DJ1042"/>
      <c r="DK1042"/>
      <c r="DL1042"/>
      <c r="DM1042"/>
      <c r="DN1042"/>
      <c r="DO1042"/>
      <c r="DP1042"/>
      <c r="DQ1042"/>
      <c r="DR1042"/>
      <c r="DS1042"/>
      <c r="DT1042"/>
      <c r="DU1042"/>
      <c r="DV1042"/>
      <c r="DW1042"/>
      <c r="DX1042"/>
      <c r="DY1042"/>
      <c r="DZ1042"/>
      <c r="EA1042"/>
      <c r="EB1042"/>
      <c r="EC1042"/>
      <c r="ED1042"/>
      <c r="EE1042"/>
      <c r="EF1042"/>
      <c r="EG1042"/>
      <c r="EH1042"/>
      <c r="EI1042"/>
      <c r="EJ1042"/>
      <c r="EK1042"/>
      <c r="EL1042"/>
      <c r="EM1042"/>
      <c r="EN1042"/>
      <c r="EO1042"/>
      <c r="EP1042"/>
      <c r="EQ1042"/>
      <c r="ER1042"/>
      <c r="ES1042"/>
      <c r="ET1042"/>
      <c r="EU1042"/>
      <c r="EV1042"/>
    </row>
    <row r="1043" spans="1:152" s="12" customFormat="1" ht="38.25" customHeight="1">
      <c r="A1043" s="130"/>
      <c r="B1043" s="130"/>
      <c r="C1043" s="130"/>
      <c r="D1043" s="130"/>
      <c r="E1043" s="130"/>
      <c r="F1043"/>
      <c r="G1043"/>
      <c r="H1043"/>
      <c r="I1043" s="130"/>
      <c r="J1043" s="130"/>
      <c r="K1043" s="130"/>
      <c r="L1043" s="130"/>
      <c r="M1043" s="130"/>
      <c r="N1043"/>
      <c r="O1043"/>
      <c r="P1043"/>
      <c r="Q1043"/>
      <c r="R1043" s="130"/>
      <c r="S1043"/>
      <c r="T1043"/>
      <c r="U1043"/>
      <c r="V1043"/>
      <c r="W1043"/>
      <c r="X1043" s="172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 s="174"/>
      <c r="AM1043" s="174"/>
      <c r="AN1043" s="174"/>
      <c r="AO1043" s="174"/>
      <c r="AP1043" s="174"/>
      <c r="AQ1043" s="174"/>
      <c r="AR1043" s="174"/>
      <c r="AS1043" s="174"/>
      <c r="AT1043" s="174"/>
      <c r="AU1043" s="174"/>
      <c r="AV1043" s="174"/>
      <c r="AW1043" s="174"/>
      <c r="AX1043" s="174"/>
      <c r="AY1043" s="174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  <c r="BV1043"/>
      <c r="BW1043"/>
      <c r="BX1043"/>
      <c r="BY1043"/>
      <c r="BZ1043"/>
      <c r="CA1043"/>
      <c r="CB1043"/>
      <c r="CC1043"/>
      <c r="CD1043"/>
      <c r="CE1043"/>
      <c r="CF1043"/>
      <c r="CG1043"/>
      <c r="CH1043"/>
      <c r="CI1043"/>
      <c r="CJ1043"/>
      <c r="CK1043"/>
      <c r="CL1043"/>
      <c r="CM1043"/>
      <c r="CN1043"/>
      <c r="CO1043"/>
      <c r="CP1043"/>
      <c r="CQ1043"/>
      <c r="CR1043"/>
      <c r="CS1043"/>
      <c r="CT1043"/>
      <c r="CU1043"/>
      <c r="CV1043"/>
      <c r="CW1043"/>
      <c r="CX1043"/>
      <c r="CY1043"/>
      <c r="CZ1043"/>
      <c r="DA1043"/>
      <c r="DB1043"/>
      <c r="DC1043"/>
      <c r="DD1043"/>
      <c r="DE1043"/>
      <c r="DF1043"/>
      <c r="DG1043"/>
      <c r="DH1043"/>
      <c r="DI1043"/>
      <c r="DJ1043"/>
      <c r="DK1043"/>
      <c r="DL1043"/>
      <c r="DM1043"/>
      <c r="DN1043"/>
      <c r="DO1043"/>
      <c r="DP1043"/>
      <c r="DQ1043"/>
      <c r="DR1043"/>
      <c r="DS1043"/>
      <c r="DT1043"/>
      <c r="DU1043"/>
      <c r="DV1043"/>
      <c r="DW1043"/>
      <c r="DX1043"/>
      <c r="DY1043"/>
      <c r="DZ1043"/>
      <c r="EA1043"/>
      <c r="EB1043"/>
      <c r="EC1043"/>
      <c r="ED1043"/>
      <c r="EE1043"/>
      <c r="EF1043"/>
      <c r="EG1043"/>
      <c r="EH1043"/>
      <c r="EI1043"/>
      <c r="EJ1043"/>
      <c r="EK1043"/>
      <c r="EL1043"/>
      <c r="EM1043"/>
      <c r="EN1043"/>
      <c r="EO1043"/>
      <c r="EP1043"/>
      <c r="EQ1043"/>
      <c r="ER1043"/>
      <c r="ES1043"/>
      <c r="ET1043"/>
      <c r="EU1043"/>
      <c r="EV1043"/>
    </row>
    <row r="1044" spans="1:152" s="12" customFormat="1" ht="38.25" customHeight="1">
      <c r="A1044" s="130"/>
      <c r="B1044" s="130"/>
      <c r="C1044" s="130"/>
      <c r="D1044" s="130"/>
      <c r="E1044" s="130"/>
      <c r="F1044"/>
      <c r="G1044"/>
      <c r="H1044"/>
      <c r="I1044" s="130"/>
      <c r="J1044" s="130"/>
      <c r="K1044" s="130"/>
      <c r="L1044" s="130"/>
      <c r="M1044" s="130"/>
      <c r="N1044"/>
      <c r="O1044"/>
      <c r="P1044"/>
      <c r="Q1044"/>
      <c r="R1044" s="130"/>
      <c r="S1044"/>
      <c r="T1044"/>
      <c r="U1044"/>
      <c r="V1044"/>
      <c r="W1044"/>
      <c r="X1044" s="172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 s="174"/>
      <c r="AM1044" s="174"/>
      <c r="AN1044" s="174"/>
      <c r="AO1044" s="174"/>
      <c r="AP1044" s="174"/>
      <c r="AQ1044" s="174"/>
      <c r="AR1044" s="174"/>
      <c r="AS1044" s="174"/>
      <c r="AT1044" s="174"/>
      <c r="AU1044" s="174"/>
      <c r="AV1044" s="174"/>
      <c r="AW1044" s="174"/>
      <c r="AX1044" s="174"/>
      <c r="AY1044" s="17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  <c r="BV1044"/>
      <c r="BW1044"/>
      <c r="BX1044"/>
      <c r="BY1044"/>
      <c r="BZ1044"/>
      <c r="CA1044"/>
      <c r="CB1044"/>
      <c r="CC1044"/>
      <c r="CD1044"/>
      <c r="CE1044"/>
      <c r="CF1044"/>
      <c r="CG1044"/>
      <c r="CH1044"/>
      <c r="CI1044"/>
      <c r="CJ1044"/>
      <c r="CK1044"/>
      <c r="CL1044"/>
      <c r="CM1044"/>
      <c r="CN1044"/>
      <c r="CO1044"/>
      <c r="CP1044"/>
      <c r="CQ1044"/>
      <c r="CR1044"/>
      <c r="CS1044"/>
      <c r="CT1044"/>
      <c r="CU1044"/>
      <c r="CV1044"/>
      <c r="CW1044"/>
      <c r="CX1044"/>
      <c r="CY1044"/>
      <c r="CZ1044"/>
      <c r="DA1044"/>
      <c r="DB1044"/>
      <c r="DC1044"/>
      <c r="DD1044"/>
      <c r="DE1044"/>
      <c r="DF1044"/>
      <c r="DG1044"/>
      <c r="DH1044"/>
      <c r="DI1044"/>
      <c r="DJ1044"/>
      <c r="DK1044"/>
      <c r="DL1044"/>
      <c r="DM1044"/>
      <c r="DN1044"/>
      <c r="DO1044"/>
      <c r="DP1044"/>
      <c r="DQ1044"/>
      <c r="DR1044"/>
      <c r="DS1044"/>
      <c r="DT1044"/>
      <c r="DU1044"/>
      <c r="DV1044"/>
      <c r="DW1044"/>
      <c r="DX1044"/>
      <c r="DY1044"/>
      <c r="DZ1044"/>
      <c r="EA1044"/>
      <c r="EB1044"/>
      <c r="EC1044"/>
      <c r="ED1044"/>
      <c r="EE1044"/>
      <c r="EF1044"/>
      <c r="EG1044"/>
      <c r="EH1044"/>
      <c r="EI1044"/>
      <c r="EJ1044"/>
      <c r="EK1044"/>
      <c r="EL1044"/>
      <c r="EM1044"/>
      <c r="EN1044"/>
      <c r="EO1044"/>
      <c r="EP1044"/>
      <c r="EQ1044"/>
      <c r="ER1044"/>
      <c r="ES1044"/>
      <c r="ET1044"/>
      <c r="EU1044"/>
      <c r="EV1044"/>
    </row>
    <row r="1045" spans="1:152" s="13" customFormat="1" ht="38.25" customHeight="1">
      <c r="A1045" s="130"/>
      <c r="B1045" s="130"/>
      <c r="C1045" s="130"/>
      <c r="D1045" s="130"/>
      <c r="E1045" s="130"/>
      <c r="F1045"/>
      <c r="G1045"/>
      <c r="H1045"/>
      <c r="I1045" s="130"/>
      <c r="J1045" s="130"/>
      <c r="K1045" s="130"/>
      <c r="L1045" s="130"/>
      <c r="M1045" s="130"/>
      <c r="N1045"/>
      <c r="O1045"/>
      <c r="P1045"/>
      <c r="Q1045"/>
      <c r="R1045" s="130"/>
      <c r="S1045"/>
      <c r="T1045"/>
      <c r="U1045"/>
      <c r="V1045"/>
      <c r="W1045"/>
      <c r="X1045" s="172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 s="174"/>
      <c r="AM1045" s="174"/>
      <c r="AN1045" s="174"/>
      <c r="AO1045" s="174"/>
      <c r="AP1045" s="174"/>
      <c r="AQ1045" s="174"/>
      <c r="AR1045" s="174"/>
      <c r="AS1045" s="174"/>
      <c r="AT1045" s="174"/>
      <c r="AU1045" s="174"/>
      <c r="AV1045" s="174"/>
      <c r="AW1045" s="174"/>
      <c r="AX1045" s="174"/>
      <c r="AY1045" s="174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  <c r="BV1045"/>
      <c r="BW1045"/>
      <c r="BX1045"/>
      <c r="BY1045"/>
      <c r="BZ1045"/>
      <c r="CA1045"/>
      <c r="CB1045"/>
      <c r="CC1045"/>
      <c r="CD1045"/>
      <c r="CE1045"/>
      <c r="CF1045"/>
      <c r="CG1045"/>
      <c r="CH1045"/>
      <c r="CI1045"/>
      <c r="CJ1045"/>
      <c r="CK1045"/>
      <c r="CL1045"/>
      <c r="CM1045"/>
      <c r="CN1045"/>
      <c r="CO1045"/>
      <c r="CP1045"/>
      <c r="CQ1045"/>
      <c r="CR1045"/>
      <c r="CS1045"/>
      <c r="CT1045"/>
      <c r="CU1045"/>
      <c r="CV1045"/>
      <c r="CW1045"/>
      <c r="CX1045"/>
      <c r="CY1045"/>
      <c r="CZ1045"/>
      <c r="DA1045"/>
      <c r="DB1045"/>
      <c r="DC1045"/>
      <c r="DD1045"/>
      <c r="DE1045"/>
      <c r="DF1045"/>
      <c r="DG1045"/>
      <c r="DH1045"/>
      <c r="DI1045"/>
      <c r="DJ1045"/>
      <c r="DK1045"/>
      <c r="DL1045"/>
      <c r="DM1045"/>
      <c r="DN1045"/>
      <c r="DO1045"/>
      <c r="DP1045"/>
      <c r="DQ1045"/>
      <c r="DR1045"/>
      <c r="DS1045"/>
      <c r="DT1045"/>
      <c r="DU1045"/>
      <c r="DV1045"/>
      <c r="DW1045"/>
      <c r="DX1045"/>
      <c r="DY1045"/>
      <c r="DZ1045"/>
      <c r="EA1045"/>
      <c r="EB1045"/>
      <c r="EC1045"/>
      <c r="ED1045"/>
      <c r="EE1045"/>
      <c r="EF1045"/>
      <c r="EG1045"/>
      <c r="EH1045"/>
      <c r="EI1045"/>
      <c r="EJ1045"/>
      <c r="EK1045"/>
      <c r="EL1045"/>
      <c r="EM1045"/>
      <c r="EN1045"/>
      <c r="EO1045"/>
      <c r="EP1045"/>
      <c r="EQ1045"/>
      <c r="ER1045"/>
      <c r="ES1045"/>
      <c r="ET1045"/>
      <c r="EU1045"/>
      <c r="EV1045"/>
    </row>
    <row r="1046" spans="1:152" s="13" customFormat="1" ht="38.25" customHeight="1">
      <c r="A1046" s="130"/>
      <c r="B1046" s="130"/>
      <c r="C1046" s="130"/>
      <c r="D1046" s="130"/>
      <c r="E1046" s="130"/>
      <c r="F1046"/>
      <c r="G1046"/>
      <c r="H1046"/>
      <c r="I1046" s="130"/>
      <c r="J1046" s="130"/>
      <c r="K1046" s="130"/>
      <c r="L1046" s="130"/>
      <c r="M1046" s="130"/>
      <c r="N1046"/>
      <c r="O1046"/>
      <c r="P1046"/>
      <c r="Q1046"/>
      <c r="R1046" s="130"/>
      <c r="S1046"/>
      <c r="T1046"/>
      <c r="U1046"/>
      <c r="V1046"/>
      <c r="W1046"/>
      <c r="X1046" s="172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 s="174"/>
      <c r="AM1046" s="174"/>
      <c r="AN1046" s="174"/>
      <c r="AO1046" s="174"/>
      <c r="AP1046" s="174"/>
      <c r="AQ1046" s="174"/>
      <c r="AR1046" s="174"/>
      <c r="AS1046" s="174"/>
      <c r="AT1046" s="174"/>
      <c r="AU1046" s="174"/>
      <c r="AV1046" s="174"/>
      <c r="AW1046" s="174"/>
      <c r="AX1046" s="174"/>
      <c r="AY1046" s="174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  <c r="BV1046"/>
      <c r="BW1046"/>
      <c r="BX1046"/>
      <c r="BY1046"/>
      <c r="BZ1046"/>
      <c r="CA1046"/>
      <c r="CB1046"/>
      <c r="CC1046"/>
      <c r="CD1046"/>
      <c r="CE1046"/>
      <c r="CF1046"/>
      <c r="CG1046"/>
      <c r="CH1046"/>
      <c r="CI1046"/>
      <c r="CJ1046"/>
      <c r="CK1046"/>
      <c r="CL1046"/>
      <c r="CM1046"/>
      <c r="CN1046"/>
      <c r="CO1046"/>
      <c r="CP1046"/>
      <c r="CQ1046"/>
      <c r="CR1046"/>
      <c r="CS1046"/>
      <c r="CT1046"/>
      <c r="CU1046"/>
      <c r="CV1046"/>
      <c r="CW1046"/>
      <c r="CX1046"/>
      <c r="CY1046"/>
      <c r="CZ1046"/>
      <c r="DA1046"/>
      <c r="DB1046"/>
      <c r="DC1046"/>
      <c r="DD1046"/>
      <c r="DE1046"/>
      <c r="DF1046"/>
      <c r="DG1046"/>
      <c r="DH1046"/>
      <c r="DI1046"/>
      <c r="DJ1046"/>
      <c r="DK1046"/>
      <c r="DL1046"/>
      <c r="DM1046"/>
      <c r="DN1046"/>
      <c r="DO1046"/>
      <c r="DP1046"/>
      <c r="DQ1046"/>
      <c r="DR1046"/>
      <c r="DS1046"/>
      <c r="DT1046"/>
      <c r="DU1046"/>
      <c r="DV1046"/>
      <c r="DW1046"/>
      <c r="DX1046"/>
      <c r="DY1046"/>
      <c r="DZ1046"/>
      <c r="EA1046"/>
      <c r="EB1046"/>
      <c r="EC1046"/>
      <c r="ED1046"/>
      <c r="EE1046"/>
      <c r="EF1046"/>
      <c r="EG1046"/>
      <c r="EH1046"/>
      <c r="EI1046"/>
      <c r="EJ1046"/>
      <c r="EK1046"/>
      <c r="EL1046"/>
      <c r="EM1046"/>
      <c r="EN1046"/>
      <c r="EO1046"/>
      <c r="EP1046"/>
      <c r="EQ1046"/>
      <c r="ER1046"/>
      <c r="ES1046"/>
      <c r="ET1046"/>
      <c r="EU1046"/>
      <c r="EV1046"/>
    </row>
    <row r="1047" spans="1:152" s="13" customFormat="1" ht="38.25" customHeight="1">
      <c r="A1047" s="130"/>
      <c r="B1047" s="130"/>
      <c r="C1047" s="130"/>
      <c r="D1047" s="130"/>
      <c r="E1047" s="130"/>
      <c r="F1047"/>
      <c r="G1047"/>
      <c r="H1047"/>
      <c r="I1047" s="130"/>
      <c r="J1047" s="130"/>
      <c r="K1047" s="130"/>
      <c r="L1047" s="130"/>
      <c r="M1047" s="130"/>
      <c r="N1047"/>
      <c r="O1047"/>
      <c r="P1047"/>
      <c r="Q1047"/>
      <c r="R1047" s="130"/>
      <c r="S1047"/>
      <c r="T1047"/>
      <c r="U1047"/>
      <c r="V1047"/>
      <c r="W1047"/>
      <c r="X1047" s="172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 s="174"/>
      <c r="AM1047" s="174"/>
      <c r="AN1047" s="174"/>
      <c r="AO1047" s="174"/>
      <c r="AP1047" s="174"/>
      <c r="AQ1047" s="174"/>
      <c r="AR1047" s="174"/>
      <c r="AS1047" s="174"/>
      <c r="AT1047" s="174"/>
      <c r="AU1047" s="174"/>
      <c r="AV1047" s="174"/>
      <c r="AW1047" s="174"/>
      <c r="AX1047" s="174"/>
      <c r="AY1047" s="174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  <c r="BV1047"/>
      <c r="BW1047"/>
      <c r="BX1047"/>
      <c r="BY1047"/>
      <c r="BZ1047"/>
      <c r="CA1047"/>
      <c r="CB1047"/>
      <c r="CC1047"/>
      <c r="CD1047"/>
      <c r="CE1047"/>
      <c r="CF1047"/>
      <c r="CG1047"/>
      <c r="CH1047"/>
      <c r="CI1047"/>
      <c r="CJ1047"/>
      <c r="CK1047"/>
      <c r="CL1047"/>
      <c r="CM1047"/>
      <c r="CN1047"/>
      <c r="CO1047"/>
      <c r="CP1047"/>
      <c r="CQ1047"/>
      <c r="CR1047"/>
      <c r="CS1047"/>
      <c r="CT1047"/>
      <c r="CU1047"/>
      <c r="CV1047"/>
      <c r="CW1047"/>
      <c r="CX1047"/>
      <c r="CY1047"/>
      <c r="CZ1047"/>
      <c r="DA1047"/>
      <c r="DB1047"/>
      <c r="DC1047"/>
      <c r="DD1047"/>
      <c r="DE1047"/>
      <c r="DF1047"/>
      <c r="DG1047"/>
      <c r="DH1047"/>
      <c r="DI1047"/>
      <c r="DJ1047"/>
      <c r="DK1047"/>
      <c r="DL1047"/>
      <c r="DM1047"/>
      <c r="DN1047"/>
      <c r="DO1047"/>
      <c r="DP1047"/>
      <c r="DQ1047"/>
      <c r="DR1047"/>
      <c r="DS1047"/>
      <c r="DT1047"/>
      <c r="DU1047"/>
      <c r="DV1047"/>
      <c r="DW1047"/>
      <c r="DX1047"/>
      <c r="DY1047"/>
      <c r="DZ1047"/>
      <c r="EA1047"/>
      <c r="EB1047"/>
      <c r="EC1047"/>
      <c r="ED1047"/>
      <c r="EE1047"/>
      <c r="EF1047"/>
      <c r="EG1047"/>
      <c r="EH1047"/>
      <c r="EI1047"/>
      <c r="EJ1047"/>
      <c r="EK1047"/>
      <c r="EL1047"/>
      <c r="EM1047"/>
      <c r="EN1047"/>
      <c r="EO1047"/>
      <c r="EP1047"/>
      <c r="EQ1047"/>
      <c r="ER1047"/>
      <c r="ES1047"/>
      <c r="ET1047"/>
      <c r="EU1047"/>
      <c r="EV1047"/>
    </row>
    <row r="1048" spans="1:152" s="13" customFormat="1" ht="38.25" customHeight="1">
      <c r="A1048" s="130"/>
      <c r="B1048" s="130"/>
      <c r="C1048" s="130"/>
      <c r="D1048" s="130"/>
      <c r="E1048" s="130"/>
      <c r="F1048"/>
      <c r="G1048"/>
      <c r="H1048"/>
      <c r="I1048" s="130"/>
      <c r="J1048" s="130"/>
      <c r="K1048" s="130"/>
      <c r="L1048" s="130"/>
      <c r="M1048" s="130"/>
      <c r="N1048"/>
      <c r="O1048"/>
      <c r="P1048"/>
      <c r="Q1048"/>
      <c r="R1048" s="130"/>
      <c r="S1048"/>
      <c r="T1048"/>
      <c r="U1048"/>
      <c r="V1048"/>
      <c r="W1048"/>
      <c r="X1048" s="172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 s="174"/>
      <c r="AM1048" s="174"/>
      <c r="AN1048" s="174"/>
      <c r="AO1048" s="174"/>
      <c r="AP1048" s="174"/>
      <c r="AQ1048" s="174"/>
      <c r="AR1048" s="174"/>
      <c r="AS1048" s="174"/>
      <c r="AT1048" s="174"/>
      <c r="AU1048" s="174"/>
      <c r="AV1048" s="174"/>
      <c r="AW1048" s="174"/>
      <c r="AX1048" s="174"/>
      <c r="AY1048" s="174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  <c r="BV1048"/>
      <c r="BW1048"/>
      <c r="BX1048"/>
      <c r="BY1048"/>
      <c r="BZ1048"/>
      <c r="CA1048"/>
      <c r="CB1048"/>
      <c r="CC1048"/>
      <c r="CD1048"/>
      <c r="CE1048"/>
      <c r="CF1048"/>
      <c r="CG1048"/>
      <c r="CH1048"/>
      <c r="CI1048"/>
      <c r="CJ1048"/>
      <c r="CK1048"/>
      <c r="CL1048"/>
      <c r="CM1048"/>
      <c r="CN1048"/>
      <c r="CO1048"/>
      <c r="CP1048"/>
      <c r="CQ1048"/>
      <c r="CR1048"/>
      <c r="CS1048"/>
      <c r="CT1048"/>
      <c r="CU1048"/>
      <c r="CV1048"/>
      <c r="CW1048"/>
      <c r="CX1048"/>
      <c r="CY1048"/>
      <c r="CZ1048"/>
      <c r="DA1048"/>
      <c r="DB1048"/>
      <c r="DC1048"/>
      <c r="DD1048"/>
      <c r="DE1048"/>
      <c r="DF1048"/>
      <c r="DG1048"/>
      <c r="DH1048"/>
      <c r="DI1048"/>
      <c r="DJ1048"/>
      <c r="DK1048"/>
      <c r="DL1048"/>
      <c r="DM1048"/>
      <c r="DN1048"/>
      <c r="DO1048"/>
      <c r="DP1048"/>
      <c r="DQ1048"/>
      <c r="DR1048"/>
      <c r="DS1048"/>
      <c r="DT1048"/>
      <c r="DU1048"/>
      <c r="DV1048"/>
      <c r="DW1048"/>
      <c r="DX1048"/>
      <c r="DY1048"/>
      <c r="DZ1048"/>
      <c r="EA1048"/>
      <c r="EB1048"/>
      <c r="EC1048"/>
      <c r="ED1048"/>
      <c r="EE1048"/>
      <c r="EF1048"/>
      <c r="EG1048"/>
      <c r="EH1048"/>
      <c r="EI1048"/>
      <c r="EJ1048"/>
      <c r="EK1048"/>
      <c r="EL1048"/>
      <c r="EM1048"/>
      <c r="EN1048"/>
      <c r="EO1048"/>
      <c r="EP1048"/>
      <c r="EQ1048"/>
      <c r="ER1048"/>
      <c r="ES1048"/>
      <c r="ET1048"/>
      <c r="EU1048"/>
      <c r="EV1048"/>
    </row>
    <row r="1049" spans="1:152" s="13" customFormat="1" ht="38.25" customHeight="1">
      <c r="A1049" s="130"/>
      <c r="B1049" s="130"/>
      <c r="C1049" s="130"/>
      <c r="D1049" s="130"/>
      <c r="E1049" s="130"/>
      <c r="F1049"/>
      <c r="G1049"/>
      <c r="H1049"/>
      <c r="I1049" s="130"/>
      <c r="J1049" s="130"/>
      <c r="K1049" s="130"/>
      <c r="L1049" s="130"/>
      <c r="M1049" s="130"/>
      <c r="N1049"/>
      <c r="O1049"/>
      <c r="P1049"/>
      <c r="Q1049"/>
      <c r="R1049" s="130"/>
      <c r="S1049"/>
      <c r="T1049"/>
      <c r="U1049"/>
      <c r="V1049"/>
      <c r="W1049"/>
      <c r="X1049" s="172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 s="174"/>
      <c r="AM1049" s="174"/>
      <c r="AN1049" s="174"/>
      <c r="AO1049" s="174"/>
      <c r="AP1049" s="174"/>
      <c r="AQ1049" s="174"/>
      <c r="AR1049" s="174"/>
      <c r="AS1049" s="174"/>
      <c r="AT1049" s="174"/>
      <c r="AU1049" s="174"/>
      <c r="AV1049" s="174"/>
      <c r="AW1049" s="174"/>
      <c r="AX1049" s="174"/>
      <c r="AY1049" s="174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  <c r="BV1049"/>
      <c r="BW1049"/>
      <c r="BX1049"/>
      <c r="BY1049"/>
      <c r="BZ1049"/>
      <c r="CA1049"/>
      <c r="CB1049"/>
      <c r="CC1049"/>
      <c r="CD1049"/>
      <c r="CE1049"/>
      <c r="CF1049"/>
      <c r="CG1049"/>
      <c r="CH1049"/>
      <c r="CI1049"/>
      <c r="CJ1049"/>
      <c r="CK1049"/>
      <c r="CL1049"/>
      <c r="CM1049"/>
      <c r="CN1049"/>
      <c r="CO1049"/>
      <c r="CP1049"/>
      <c r="CQ1049"/>
      <c r="CR1049"/>
      <c r="CS1049"/>
      <c r="CT1049"/>
      <c r="CU1049"/>
      <c r="CV1049"/>
      <c r="CW1049"/>
      <c r="CX1049"/>
      <c r="CY1049"/>
      <c r="CZ1049"/>
      <c r="DA1049"/>
      <c r="DB1049"/>
      <c r="DC1049"/>
      <c r="DD1049"/>
      <c r="DE1049"/>
      <c r="DF1049"/>
      <c r="DG1049"/>
      <c r="DH1049"/>
      <c r="DI1049"/>
      <c r="DJ1049"/>
      <c r="DK1049"/>
      <c r="DL1049"/>
      <c r="DM1049"/>
      <c r="DN1049"/>
      <c r="DO1049"/>
      <c r="DP1049"/>
      <c r="DQ1049"/>
      <c r="DR1049"/>
      <c r="DS1049"/>
      <c r="DT1049"/>
      <c r="DU1049"/>
      <c r="DV1049"/>
      <c r="DW1049"/>
      <c r="DX1049"/>
      <c r="DY1049"/>
      <c r="DZ1049"/>
      <c r="EA1049"/>
      <c r="EB1049"/>
      <c r="EC1049"/>
      <c r="ED1049"/>
      <c r="EE1049"/>
      <c r="EF1049"/>
      <c r="EG1049"/>
      <c r="EH1049"/>
      <c r="EI1049"/>
      <c r="EJ1049"/>
      <c r="EK1049"/>
      <c r="EL1049"/>
      <c r="EM1049"/>
      <c r="EN1049"/>
      <c r="EO1049"/>
      <c r="EP1049"/>
      <c r="EQ1049"/>
      <c r="ER1049"/>
      <c r="ES1049"/>
      <c r="ET1049"/>
      <c r="EU1049"/>
      <c r="EV1049"/>
    </row>
    <row r="1050" spans="1:152" s="13" customFormat="1" ht="38.25" customHeight="1">
      <c r="A1050" s="130"/>
      <c r="B1050" s="130"/>
      <c r="C1050" s="130"/>
      <c r="D1050" s="130"/>
      <c r="E1050" s="130"/>
      <c r="F1050"/>
      <c r="G1050"/>
      <c r="H1050"/>
      <c r="I1050" s="130"/>
      <c r="J1050" s="130"/>
      <c r="K1050" s="130"/>
      <c r="L1050" s="130"/>
      <c r="M1050" s="130"/>
      <c r="N1050"/>
      <c r="O1050"/>
      <c r="P1050"/>
      <c r="Q1050"/>
      <c r="R1050" s="130"/>
      <c r="S1050"/>
      <c r="T1050"/>
      <c r="U1050"/>
      <c r="V1050"/>
      <c r="W1050"/>
      <c r="X1050" s="172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 s="174"/>
      <c r="AM1050" s="174"/>
      <c r="AN1050" s="174"/>
      <c r="AO1050" s="174"/>
      <c r="AP1050" s="174"/>
      <c r="AQ1050" s="174"/>
      <c r="AR1050" s="174"/>
      <c r="AS1050" s="174"/>
      <c r="AT1050" s="174"/>
      <c r="AU1050" s="174"/>
      <c r="AV1050" s="174"/>
      <c r="AW1050" s="174"/>
      <c r="AX1050" s="174"/>
      <c r="AY1050" s="174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  <c r="BV1050"/>
      <c r="BW1050"/>
      <c r="BX1050"/>
      <c r="BY1050"/>
      <c r="BZ1050"/>
      <c r="CA1050"/>
      <c r="CB1050"/>
      <c r="CC1050"/>
      <c r="CD1050"/>
      <c r="CE1050"/>
      <c r="CF1050"/>
      <c r="CG1050"/>
      <c r="CH1050"/>
      <c r="CI1050"/>
      <c r="CJ1050"/>
      <c r="CK1050"/>
      <c r="CL1050"/>
      <c r="CM1050"/>
      <c r="CN1050"/>
      <c r="CO1050"/>
      <c r="CP1050"/>
      <c r="CQ1050"/>
      <c r="CR1050"/>
      <c r="CS1050"/>
      <c r="CT1050"/>
      <c r="CU1050"/>
      <c r="CV1050"/>
      <c r="CW1050"/>
      <c r="CX1050"/>
      <c r="CY1050"/>
      <c r="CZ1050"/>
      <c r="DA1050"/>
      <c r="DB1050"/>
      <c r="DC1050"/>
      <c r="DD1050"/>
      <c r="DE1050"/>
      <c r="DF1050"/>
      <c r="DG1050"/>
      <c r="DH1050"/>
      <c r="DI1050"/>
      <c r="DJ1050"/>
      <c r="DK1050"/>
      <c r="DL1050"/>
      <c r="DM1050"/>
      <c r="DN1050"/>
      <c r="DO1050"/>
      <c r="DP1050"/>
      <c r="DQ1050"/>
      <c r="DR1050"/>
      <c r="DS1050"/>
      <c r="DT1050"/>
      <c r="DU1050"/>
      <c r="DV1050"/>
      <c r="DW1050"/>
      <c r="DX1050"/>
      <c r="DY1050"/>
      <c r="DZ1050"/>
      <c r="EA1050"/>
      <c r="EB1050"/>
      <c r="EC1050"/>
      <c r="ED1050"/>
      <c r="EE1050"/>
      <c r="EF1050"/>
      <c r="EG1050"/>
      <c r="EH1050"/>
      <c r="EI1050"/>
      <c r="EJ1050"/>
      <c r="EK1050"/>
      <c r="EL1050"/>
      <c r="EM1050"/>
      <c r="EN1050"/>
      <c r="EO1050"/>
      <c r="EP1050"/>
      <c r="EQ1050"/>
      <c r="ER1050"/>
      <c r="ES1050"/>
      <c r="ET1050"/>
      <c r="EU1050"/>
      <c r="EV1050"/>
    </row>
    <row r="1051" spans="1:152" s="13" customFormat="1" ht="38.25" customHeight="1">
      <c r="A1051" s="130"/>
      <c r="B1051" s="130"/>
      <c r="C1051" s="130"/>
      <c r="D1051" s="130"/>
      <c r="E1051" s="130"/>
      <c r="F1051"/>
      <c r="G1051"/>
      <c r="H1051"/>
      <c r="I1051" s="130"/>
      <c r="J1051" s="130"/>
      <c r="K1051" s="130"/>
      <c r="L1051" s="130"/>
      <c r="M1051" s="130"/>
      <c r="N1051"/>
      <c r="O1051"/>
      <c r="P1051"/>
      <c r="Q1051"/>
      <c r="R1051" s="130"/>
      <c r="S1051"/>
      <c r="T1051"/>
      <c r="U1051"/>
      <c r="V1051"/>
      <c r="W1051"/>
      <c r="X1051" s="172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 s="174"/>
      <c r="AM1051" s="174"/>
      <c r="AN1051" s="174"/>
      <c r="AO1051" s="174"/>
      <c r="AP1051" s="174"/>
      <c r="AQ1051" s="174"/>
      <c r="AR1051" s="174"/>
      <c r="AS1051" s="174"/>
      <c r="AT1051" s="174"/>
      <c r="AU1051" s="174"/>
      <c r="AV1051" s="174"/>
      <c r="AW1051" s="174"/>
      <c r="AX1051" s="174"/>
      <c r="AY1051" s="174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  <c r="BV1051"/>
      <c r="BW1051"/>
      <c r="BX1051"/>
      <c r="BY1051"/>
      <c r="BZ1051"/>
      <c r="CA1051"/>
      <c r="CB1051"/>
      <c r="CC1051"/>
      <c r="CD1051"/>
      <c r="CE1051"/>
      <c r="CF1051"/>
      <c r="CG1051"/>
      <c r="CH1051"/>
      <c r="CI1051"/>
      <c r="CJ1051"/>
      <c r="CK1051"/>
      <c r="CL1051"/>
      <c r="CM1051"/>
      <c r="CN1051"/>
      <c r="CO1051"/>
      <c r="CP1051"/>
      <c r="CQ1051"/>
      <c r="CR1051"/>
      <c r="CS1051"/>
      <c r="CT1051"/>
      <c r="CU1051"/>
      <c r="CV1051"/>
      <c r="CW1051"/>
      <c r="CX1051"/>
      <c r="CY1051"/>
      <c r="CZ1051"/>
      <c r="DA1051"/>
      <c r="DB1051"/>
      <c r="DC1051"/>
      <c r="DD1051"/>
      <c r="DE1051"/>
      <c r="DF1051"/>
      <c r="DG1051"/>
      <c r="DH1051"/>
      <c r="DI1051"/>
      <c r="DJ1051"/>
      <c r="DK1051"/>
      <c r="DL1051"/>
      <c r="DM1051"/>
      <c r="DN1051"/>
      <c r="DO1051"/>
      <c r="DP1051"/>
      <c r="DQ1051"/>
      <c r="DR1051"/>
      <c r="DS1051"/>
      <c r="DT1051"/>
      <c r="DU1051"/>
      <c r="DV1051"/>
      <c r="DW1051"/>
      <c r="DX1051"/>
      <c r="DY1051"/>
      <c r="DZ1051"/>
      <c r="EA1051"/>
      <c r="EB1051"/>
      <c r="EC1051"/>
      <c r="ED1051"/>
      <c r="EE1051"/>
      <c r="EF1051"/>
      <c r="EG1051"/>
      <c r="EH1051"/>
      <c r="EI1051"/>
      <c r="EJ1051"/>
      <c r="EK1051"/>
      <c r="EL1051"/>
      <c r="EM1051"/>
      <c r="EN1051"/>
      <c r="EO1051"/>
      <c r="EP1051"/>
      <c r="EQ1051"/>
      <c r="ER1051"/>
      <c r="ES1051"/>
      <c r="ET1051"/>
      <c r="EU1051"/>
      <c r="EV1051"/>
    </row>
    <row r="1052" spans="1:152" s="13" customFormat="1" ht="38.25" customHeight="1">
      <c r="A1052" s="130"/>
      <c r="B1052" s="130"/>
      <c r="C1052" s="130"/>
      <c r="D1052" s="130"/>
      <c r="E1052" s="130"/>
      <c r="F1052"/>
      <c r="G1052"/>
      <c r="H1052"/>
      <c r="I1052" s="130"/>
      <c r="J1052" s="130"/>
      <c r="K1052" s="130"/>
      <c r="L1052" s="130"/>
      <c r="M1052" s="130"/>
      <c r="N1052"/>
      <c r="O1052"/>
      <c r="P1052"/>
      <c r="Q1052"/>
      <c r="R1052" s="130"/>
      <c r="S1052"/>
      <c r="T1052"/>
      <c r="U1052"/>
      <c r="V1052"/>
      <c r="W1052"/>
      <c r="X1052" s="17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 s="174"/>
      <c r="AM1052" s="174"/>
      <c r="AN1052" s="174"/>
      <c r="AO1052" s="174"/>
      <c r="AP1052" s="174"/>
      <c r="AQ1052" s="174"/>
      <c r="AR1052" s="174"/>
      <c r="AS1052" s="174"/>
      <c r="AT1052" s="174"/>
      <c r="AU1052" s="174"/>
      <c r="AV1052" s="174"/>
      <c r="AW1052" s="174"/>
      <c r="AX1052" s="174"/>
      <c r="AY1052" s="174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  <c r="BV1052"/>
      <c r="BW1052"/>
      <c r="BX1052"/>
      <c r="BY1052"/>
      <c r="BZ1052"/>
      <c r="CA1052"/>
      <c r="CB1052"/>
      <c r="CC1052"/>
      <c r="CD1052"/>
      <c r="CE1052"/>
      <c r="CF1052"/>
      <c r="CG1052"/>
      <c r="CH1052"/>
      <c r="CI1052"/>
      <c r="CJ1052"/>
      <c r="CK1052"/>
      <c r="CL1052"/>
      <c r="CM1052"/>
      <c r="CN1052"/>
      <c r="CO1052"/>
      <c r="CP1052"/>
      <c r="CQ1052"/>
      <c r="CR1052"/>
      <c r="CS1052"/>
      <c r="CT1052"/>
      <c r="CU1052"/>
      <c r="CV1052"/>
      <c r="CW1052"/>
      <c r="CX1052"/>
      <c r="CY1052"/>
      <c r="CZ1052"/>
      <c r="DA1052"/>
      <c r="DB1052"/>
      <c r="DC1052"/>
      <c r="DD1052"/>
      <c r="DE1052"/>
      <c r="DF1052"/>
      <c r="DG1052"/>
      <c r="DH1052"/>
      <c r="DI1052"/>
      <c r="DJ1052"/>
      <c r="DK1052"/>
      <c r="DL1052"/>
      <c r="DM1052"/>
      <c r="DN1052"/>
      <c r="DO1052"/>
      <c r="DP1052"/>
      <c r="DQ1052"/>
      <c r="DR1052"/>
      <c r="DS1052"/>
      <c r="DT1052"/>
      <c r="DU1052"/>
      <c r="DV1052"/>
      <c r="DW1052"/>
      <c r="DX1052"/>
      <c r="DY1052"/>
      <c r="DZ1052"/>
      <c r="EA1052"/>
      <c r="EB1052"/>
      <c r="EC1052"/>
      <c r="ED1052"/>
      <c r="EE1052"/>
      <c r="EF1052"/>
      <c r="EG1052"/>
      <c r="EH1052"/>
      <c r="EI1052"/>
      <c r="EJ1052"/>
      <c r="EK1052"/>
      <c r="EL1052"/>
      <c r="EM1052"/>
      <c r="EN1052"/>
      <c r="EO1052"/>
      <c r="EP1052"/>
      <c r="EQ1052"/>
      <c r="ER1052"/>
      <c r="ES1052"/>
      <c r="ET1052"/>
      <c r="EU1052"/>
      <c r="EV1052"/>
    </row>
    <row r="1053" spans="1:152" s="13" customFormat="1" ht="38.25" customHeight="1">
      <c r="A1053" s="130"/>
      <c r="B1053" s="130"/>
      <c r="C1053" s="130"/>
      <c r="D1053" s="130"/>
      <c r="E1053" s="130"/>
      <c r="F1053"/>
      <c r="G1053"/>
      <c r="H1053"/>
      <c r="I1053" s="130"/>
      <c r="J1053" s="130"/>
      <c r="K1053" s="130"/>
      <c r="L1053" s="130"/>
      <c r="M1053" s="130"/>
      <c r="N1053"/>
      <c r="O1053"/>
      <c r="P1053"/>
      <c r="Q1053"/>
      <c r="R1053" s="130"/>
      <c r="S1053"/>
      <c r="T1053"/>
      <c r="U1053"/>
      <c r="V1053"/>
      <c r="W1053"/>
      <c r="X1053" s="172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 s="174"/>
      <c r="AM1053" s="174"/>
      <c r="AN1053" s="174"/>
      <c r="AO1053" s="174"/>
      <c r="AP1053" s="174"/>
      <c r="AQ1053" s="174"/>
      <c r="AR1053" s="174"/>
      <c r="AS1053" s="174"/>
      <c r="AT1053" s="174"/>
      <c r="AU1053" s="174"/>
      <c r="AV1053" s="174"/>
      <c r="AW1053" s="174"/>
      <c r="AX1053" s="174"/>
      <c r="AY1053" s="174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  <c r="BV1053"/>
      <c r="BW1053"/>
      <c r="BX1053"/>
      <c r="BY1053"/>
      <c r="BZ1053"/>
      <c r="CA1053"/>
      <c r="CB1053"/>
      <c r="CC1053"/>
      <c r="CD1053"/>
      <c r="CE1053"/>
      <c r="CF1053"/>
      <c r="CG1053"/>
      <c r="CH1053"/>
      <c r="CI1053"/>
      <c r="CJ1053"/>
      <c r="CK1053"/>
      <c r="CL1053"/>
      <c r="CM1053"/>
      <c r="CN1053"/>
      <c r="CO1053"/>
      <c r="CP1053"/>
      <c r="CQ1053"/>
      <c r="CR1053"/>
      <c r="CS1053"/>
      <c r="CT1053"/>
      <c r="CU1053"/>
      <c r="CV1053"/>
      <c r="CW1053"/>
      <c r="CX1053"/>
      <c r="CY1053"/>
      <c r="CZ1053"/>
      <c r="DA1053"/>
      <c r="DB1053"/>
      <c r="DC1053"/>
      <c r="DD1053"/>
      <c r="DE1053"/>
      <c r="DF1053"/>
      <c r="DG1053"/>
      <c r="DH1053"/>
      <c r="DI1053"/>
      <c r="DJ1053"/>
      <c r="DK1053"/>
      <c r="DL1053"/>
      <c r="DM1053"/>
      <c r="DN1053"/>
      <c r="DO1053"/>
      <c r="DP1053"/>
      <c r="DQ1053"/>
      <c r="DR1053"/>
      <c r="DS1053"/>
      <c r="DT1053"/>
      <c r="DU1053"/>
      <c r="DV1053"/>
      <c r="DW1053"/>
      <c r="DX1053"/>
      <c r="DY1053"/>
      <c r="DZ1053"/>
      <c r="EA1053"/>
      <c r="EB1053"/>
      <c r="EC1053"/>
      <c r="ED1053"/>
      <c r="EE1053"/>
      <c r="EF1053"/>
      <c r="EG1053"/>
      <c r="EH1053"/>
      <c r="EI1053"/>
      <c r="EJ1053"/>
      <c r="EK1053"/>
      <c r="EL1053"/>
      <c r="EM1053"/>
      <c r="EN1053"/>
      <c r="EO1053"/>
      <c r="EP1053"/>
      <c r="EQ1053"/>
      <c r="ER1053"/>
      <c r="ES1053"/>
      <c r="ET1053"/>
      <c r="EU1053"/>
      <c r="EV1053"/>
    </row>
    <row r="1054" spans="1:152" s="13" customFormat="1" ht="38.25" customHeight="1">
      <c r="A1054" s="130"/>
      <c r="B1054" s="130"/>
      <c r="C1054" s="130"/>
      <c r="D1054" s="130"/>
      <c r="E1054" s="130"/>
      <c r="F1054"/>
      <c r="G1054"/>
      <c r="H1054"/>
      <c r="I1054" s="130"/>
      <c r="J1054" s="130"/>
      <c r="K1054" s="130"/>
      <c r="L1054" s="130"/>
      <c r="M1054" s="130"/>
      <c r="N1054"/>
      <c r="O1054"/>
      <c r="P1054"/>
      <c r="Q1054"/>
      <c r="R1054" s="130"/>
      <c r="S1054"/>
      <c r="T1054"/>
      <c r="U1054"/>
      <c r="V1054"/>
      <c r="W1054"/>
      <c r="X1054" s="172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 s="174"/>
      <c r="AM1054" s="174"/>
      <c r="AN1054" s="174"/>
      <c r="AO1054" s="174"/>
      <c r="AP1054" s="174"/>
      <c r="AQ1054" s="174"/>
      <c r="AR1054" s="174"/>
      <c r="AS1054" s="174"/>
      <c r="AT1054" s="174"/>
      <c r="AU1054" s="174"/>
      <c r="AV1054" s="174"/>
      <c r="AW1054" s="174"/>
      <c r="AX1054" s="174"/>
      <c r="AY1054" s="17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  <c r="BV1054"/>
      <c r="BW1054"/>
      <c r="BX1054"/>
      <c r="BY1054"/>
      <c r="BZ1054"/>
      <c r="CA1054"/>
      <c r="CB1054"/>
      <c r="CC1054"/>
      <c r="CD1054"/>
      <c r="CE1054"/>
      <c r="CF1054"/>
      <c r="CG1054"/>
      <c r="CH1054"/>
      <c r="CI1054"/>
      <c r="CJ1054"/>
      <c r="CK1054"/>
      <c r="CL1054"/>
      <c r="CM1054"/>
      <c r="CN1054"/>
      <c r="CO1054"/>
      <c r="CP1054"/>
      <c r="CQ1054"/>
      <c r="CR1054"/>
      <c r="CS1054"/>
      <c r="CT1054"/>
      <c r="CU1054"/>
      <c r="CV1054"/>
      <c r="CW1054"/>
      <c r="CX1054"/>
      <c r="CY1054"/>
      <c r="CZ1054"/>
      <c r="DA1054"/>
      <c r="DB1054"/>
      <c r="DC1054"/>
      <c r="DD1054"/>
      <c r="DE1054"/>
      <c r="DF1054"/>
      <c r="DG1054"/>
      <c r="DH1054"/>
      <c r="DI1054"/>
      <c r="DJ1054"/>
      <c r="DK1054"/>
      <c r="DL1054"/>
      <c r="DM1054"/>
      <c r="DN1054"/>
      <c r="DO1054"/>
      <c r="DP1054"/>
      <c r="DQ1054"/>
      <c r="DR1054"/>
      <c r="DS1054"/>
      <c r="DT1054"/>
      <c r="DU1054"/>
      <c r="DV1054"/>
      <c r="DW1054"/>
      <c r="DX1054"/>
      <c r="DY1054"/>
      <c r="DZ1054"/>
      <c r="EA1054"/>
      <c r="EB1054"/>
      <c r="EC1054"/>
      <c r="ED1054"/>
      <c r="EE1054"/>
      <c r="EF1054"/>
      <c r="EG1054"/>
      <c r="EH1054"/>
      <c r="EI1054"/>
      <c r="EJ1054"/>
      <c r="EK1054"/>
      <c r="EL1054"/>
      <c r="EM1054"/>
      <c r="EN1054"/>
      <c r="EO1054"/>
      <c r="EP1054"/>
      <c r="EQ1054"/>
      <c r="ER1054"/>
      <c r="ES1054"/>
      <c r="ET1054"/>
      <c r="EU1054"/>
      <c r="EV1054"/>
    </row>
    <row r="1055" spans="1:152" s="13" customFormat="1" ht="38.25" customHeight="1">
      <c r="A1055" s="130"/>
      <c r="B1055" s="130"/>
      <c r="C1055" s="130"/>
      <c r="D1055" s="130"/>
      <c r="E1055" s="130"/>
      <c r="F1055"/>
      <c r="G1055"/>
      <c r="H1055"/>
      <c r="I1055" s="130"/>
      <c r="J1055" s="130"/>
      <c r="K1055" s="130"/>
      <c r="L1055" s="130"/>
      <c r="M1055" s="130"/>
      <c r="N1055"/>
      <c r="O1055"/>
      <c r="P1055"/>
      <c r="Q1055"/>
      <c r="R1055" s="130"/>
      <c r="S1055"/>
      <c r="T1055"/>
      <c r="U1055"/>
      <c r="V1055"/>
      <c r="W1055"/>
      <c r="X1055" s="172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 s="174"/>
      <c r="AM1055" s="174"/>
      <c r="AN1055" s="174"/>
      <c r="AO1055" s="174"/>
      <c r="AP1055" s="174"/>
      <c r="AQ1055" s="174"/>
      <c r="AR1055" s="174"/>
      <c r="AS1055" s="174"/>
      <c r="AT1055" s="174"/>
      <c r="AU1055" s="174"/>
      <c r="AV1055" s="174"/>
      <c r="AW1055" s="174"/>
      <c r="AX1055" s="174"/>
      <c r="AY1055" s="174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  <c r="BV1055"/>
      <c r="BW1055"/>
      <c r="BX1055"/>
      <c r="BY1055"/>
      <c r="BZ1055"/>
      <c r="CA1055"/>
      <c r="CB1055"/>
      <c r="CC1055"/>
      <c r="CD1055"/>
      <c r="CE1055"/>
      <c r="CF1055"/>
      <c r="CG1055"/>
      <c r="CH1055"/>
      <c r="CI1055"/>
      <c r="CJ1055"/>
      <c r="CK1055"/>
      <c r="CL1055"/>
      <c r="CM1055"/>
      <c r="CN1055"/>
      <c r="CO1055"/>
      <c r="CP1055"/>
      <c r="CQ1055"/>
      <c r="CR1055"/>
      <c r="CS1055"/>
      <c r="CT1055"/>
      <c r="CU1055"/>
      <c r="CV1055"/>
      <c r="CW1055"/>
      <c r="CX1055"/>
      <c r="CY1055"/>
      <c r="CZ1055"/>
      <c r="DA1055"/>
      <c r="DB1055"/>
      <c r="DC1055"/>
      <c r="DD1055"/>
      <c r="DE1055"/>
      <c r="DF1055"/>
      <c r="DG1055"/>
      <c r="DH1055"/>
      <c r="DI1055"/>
      <c r="DJ1055"/>
      <c r="DK1055"/>
      <c r="DL1055"/>
      <c r="DM1055"/>
      <c r="DN1055"/>
      <c r="DO1055"/>
      <c r="DP1055"/>
      <c r="DQ1055"/>
      <c r="DR1055"/>
      <c r="DS1055"/>
      <c r="DT1055"/>
      <c r="DU1055"/>
      <c r="DV1055"/>
      <c r="DW1055"/>
      <c r="DX1055"/>
      <c r="DY1055"/>
      <c r="DZ1055"/>
      <c r="EA1055"/>
      <c r="EB1055"/>
      <c r="EC1055"/>
      <c r="ED1055"/>
      <c r="EE1055"/>
      <c r="EF1055"/>
      <c r="EG1055"/>
      <c r="EH1055"/>
      <c r="EI1055"/>
      <c r="EJ1055"/>
      <c r="EK1055"/>
      <c r="EL1055"/>
      <c r="EM1055"/>
      <c r="EN1055"/>
      <c r="EO1055"/>
      <c r="EP1055"/>
      <c r="EQ1055"/>
      <c r="ER1055"/>
      <c r="ES1055"/>
      <c r="ET1055"/>
      <c r="EU1055"/>
      <c r="EV1055"/>
    </row>
    <row r="1056" spans="1:152" s="13" customFormat="1" ht="38.25" customHeight="1">
      <c r="A1056" s="130"/>
      <c r="B1056" s="130"/>
      <c r="C1056" s="130"/>
      <c r="D1056" s="130"/>
      <c r="E1056" s="130"/>
      <c r="F1056"/>
      <c r="G1056"/>
      <c r="H1056"/>
      <c r="I1056" s="130"/>
      <c r="J1056" s="130"/>
      <c r="K1056" s="130"/>
      <c r="L1056" s="130"/>
      <c r="M1056" s="130"/>
      <c r="N1056"/>
      <c r="O1056"/>
      <c r="P1056"/>
      <c r="Q1056"/>
      <c r="R1056" s="130"/>
      <c r="S1056"/>
      <c r="T1056"/>
      <c r="U1056"/>
      <c r="V1056"/>
      <c r="W1056"/>
      <c r="X1056" s="172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 s="174"/>
      <c r="AM1056" s="174"/>
      <c r="AN1056" s="174"/>
      <c r="AO1056" s="174"/>
      <c r="AP1056" s="174"/>
      <c r="AQ1056" s="174"/>
      <c r="AR1056" s="174"/>
      <c r="AS1056" s="174"/>
      <c r="AT1056" s="174"/>
      <c r="AU1056" s="174"/>
      <c r="AV1056" s="174"/>
      <c r="AW1056" s="174"/>
      <c r="AX1056" s="174"/>
      <c r="AY1056" s="174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  <c r="BV1056"/>
      <c r="BW1056"/>
      <c r="BX1056"/>
      <c r="BY1056"/>
      <c r="BZ1056"/>
      <c r="CA1056"/>
      <c r="CB1056"/>
      <c r="CC1056"/>
      <c r="CD1056"/>
      <c r="CE1056"/>
      <c r="CF1056"/>
      <c r="CG1056"/>
      <c r="CH1056"/>
      <c r="CI1056"/>
      <c r="CJ1056"/>
      <c r="CK1056"/>
      <c r="CL1056"/>
      <c r="CM1056"/>
      <c r="CN1056"/>
      <c r="CO1056"/>
      <c r="CP1056"/>
      <c r="CQ1056"/>
      <c r="CR1056"/>
      <c r="CS1056"/>
      <c r="CT1056"/>
      <c r="CU1056"/>
      <c r="CV1056"/>
      <c r="CW1056"/>
      <c r="CX1056"/>
      <c r="CY1056"/>
      <c r="CZ1056"/>
      <c r="DA1056"/>
      <c r="DB1056"/>
      <c r="DC1056"/>
      <c r="DD1056"/>
      <c r="DE1056"/>
      <c r="DF1056"/>
      <c r="DG1056"/>
      <c r="DH1056"/>
      <c r="DI1056"/>
      <c r="DJ1056"/>
      <c r="DK1056"/>
      <c r="DL1056"/>
      <c r="DM1056"/>
      <c r="DN1056"/>
      <c r="DO1056"/>
      <c r="DP1056"/>
      <c r="DQ1056"/>
      <c r="DR1056"/>
      <c r="DS1056"/>
      <c r="DT1056"/>
      <c r="DU1056"/>
      <c r="DV1056"/>
      <c r="DW1056"/>
      <c r="DX1056"/>
      <c r="DY1056"/>
      <c r="DZ1056"/>
      <c r="EA1056"/>
      <c r="EB1056"/>
      <c r="EC1056"/>
      <c r="ED1056"/>
      <c r="EE1056"/>
      <c r="EF1056"/>
      <c r="EG1056"/>
      <c r="EH1056"/>
      <c r="EI1056"/>
      <c r="EJ1056"/>
      <c r="EK1056"/>
      <c r="EL1056"/>
      <c r="EM1056"/>
      <c r="EN1056"/>
      <c r="EO1056"/>
      <c r="EP1056"/>
      <c r="EQ1056"/>
      <c r="ER1056"/>
      <c r="ES1056"/>
      <c r="ET1056"/>
      <c r="EU1056"/>
      <c r="EV1056"/>
    </row>
    <row r="1057" spans="1:152" s="13" customFormat="1" ht="38.25" customHeight="1">
      <c r="A1057" s="130"/>
      <c r="B1057" s="130"/>
      <c r="C1057" s="130"/>
      <c r="D1057" s="130"/>
      <c r="E1057" s="130"/>
      <c r="F1057"/>
      <c r="G1057"/>
      <c r="H1057"/>
      <c r="I1057" s="130"/>
      <c r="J1057" s="130"/>
      <c r="K1057" s="130"/>
      <c r="L1057" s="130"/>
      <c r="M1057" s="130"/>
      <c r="N1057"/>
      <c r="O1057"/>
      <c r="P1057"/>
      <c r="Q1057"/>
      <c r="R1057" s="130"/>
      <c r="S1057"/>
      <c r="T1057"/>
      <c r="U1057"/>
      <c r="V1057"/>
      <c r="W1057"/>
      <c r="X1057" s="172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 s="174"/>
      <c r="AM1057" s="174"/>
      <c r="AN1057" s="174"/>
      <c r="AO1057" s="174"/>
      <c r="AP1057" s="174"/>
      <c r="AQ1057" s="174"/>
      <c r="AR1057" s="174"/>
      <c r="AS1057" s="174"/>
      <c r="AT1057" s="174"/>
      <c r="AU1057" s="174"/>
      <c r="AV1057" s="174"/>
      <c r="AW1057" s="174"/>
      <c r="AX1057" s="174"/>
      <c r="AY1057" s="174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  <c r="BV1057"/>
      <c r="BW1057"/>
      <c r="BX1057"/>
      <c r="BY1057"/>
      <c r="BZ1057"/>
      <c r="CA1057"/>
      <c r="CB1057"/>
      <c r="CC1057"/>
      <c r="CD1057"/>
      <c r="CE1057"/>
      <c r="CF1057"/>
      <c r="CG1057"/>
      <c r="CH1057"/>
      <c r="CI1057"/>
      <c r="CJ1057"/>
      <c r="CK1057"/>
      <c r="CL1057"/>
      <c r="CM1057"/>
      <c r="CN1057"/>
      <c r="CO1057"/>
      <c r="CP1057"/>
      <c r="CQ1057"/>
      <c r="CR1057"/>
      <c r="CS1057"/>
      <c r="CT1057"/>
      <c r="CU1057"/>
      <c r="CV1057"/>
      <c r="CW1057"/>
      <c r="CX1057"/>
      <c r="CY1057"/>
      <c r="CZ1057"/>
      <c r="DA1057"/>
      <c r="DB1057"/>
      <c r="DC1057"/>
      <c r="DD1057"/>
      <c r="DE1057"/>
      <c r="DF1057"/>
      <c r="DG1057"/>
      <c r="DH1057"/>
      <c r="DI1057"/>
      <c r="DJ1057"/>
      <c r="DK1057"/>
      <c r="DL1057"/>
      <c r="DM1057"/>
      <c r="DN1057"/>
      <c r="DO1057"/>
      <c r="DP1057"/>
      <c r="DQ1057"/>
      <c r="DR1057"/>
      <c r="DS1057"/>
      <c r="DT1057"/>
      <c r="DU1057"/>
      <c r="DV1057"/>
      <c r="DW1057"/>
      <c r="DX1057"/>
      <c r="DY1057"/>
      <c r="DZ1057"/>
      <c r="EA1057"/>
      <c r="EB1057"/>
      <c r="EC1057"/>
      <c r="ED1057"/>
      <c r="EE1057"/>
      <c r="EF1057"/>
      <c r="EG1057"/>
      <c r="EH1057"/>
      <c r="EI1057"/>
      <c r="EJ1057"/>
      <c r="EK1057"/>
      <c r="EL1057"/>
      <c r="EM1057"/>
      <c r="EN1057"/>
      <c r="EO1057"/>
      <c r="EP1057"/>
      <c r="EQ1057"/>
      <c r="ER1057"/>
      <c r="ES1057"/>
      <c r="ET1057"/>
      <c r="EU1057"/>
      <c r="EV1057"/>
    </row>
    <row r="1058" spans="1:152" s="13" customFormat="1" ht="38.25" customHeight="1">
      <c r="A1058" s="130"/>
      <c r="B1058" s="130"/>
      <c r="C1058" s="130"/>
      <c r="D1058" s="130"/>
      <c r="E1058" s="130"/>
      <c r="F1058"/>
      <c r="G1058"/>
      <c r="H1058"/>
      <c r="I1058" s="130"/>
      <c r="J1058" s="130"/>
      <c r="K1058" s="130"/>
      <c r="L1058" s="130"/>
      <c r="M1058" s="130"/>
      <c r="N1058"/>
      <c r="O1058"/>
      <c r="P1058"/>
      <c r="Q1058"/>
      <c r="R1058" s="130"/>
      <c r="S1058"/>
      <c r="T1058"/>
      <c r="U1058"/>
      <c r="V1058"/>
      <c r="W1058"/>
      <c r="X1058" s="172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 s="174"/>
      <c r="AM1058" s="174"/>
      <c r="AN1058" s="174"/>
      <c r="AO1058" s="174"/>
      <c r="AP1058" s="174"/>
      <c r="AQ1058" s="174"/>
      <c r="AR1058" s="174"/>
      <c r="AS1058" s="174"/>
      <c r="AT1058" s="174"/>
      <c r="AU1058" s="174"/>
      <c r="AV1058" s="174"/>
      <c r="AW1058" s="174"/>
      <c r="AX1058" s="174"/>
      <c r="AY1058" s="174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  <c r="BV1058"/>
      <c r="BW1058"/>
      <c r="BX1058"/>
      <c r="BY1058"/>
      <c r="BZ1058"/>
      <c r="CA1058"/>
      <c r="CB1058"/>
      <c r="CC1058"/>
      <c r="CD1058"/>
      <c r="CE1058"/>
      <c r="CF1058"/>
      <c r="CG1058"/>
      <c r="CH1058"/>
      <c r="CI1058"/>
      <c r="CJ1058"/>
      <c r="CK1058"/>
      <c r="CL1058"/>
      <c r="CM1058"/>
      <c r="CN1058"/>
      <c r="CO1058"/>
      <c r="CP1058"/>
      <c r="CQ1058"/>
      <c r="CR1058"/>
      <c r="CS1058"/>
      <c r="CT1058"/>
      <c r="CU1058"/>
      <c r="CV1058"/>
      <c r="CW1058"/>
      <c r="CX1058"/>
      <c r="CY1058"/>
      <c r="CZ1058"/>
      <c r="DA1058"/>
      <c r="DB1058"/>
      <c r="DC1058"/>
      <c r="DD1058"/>
      <c r="DE1058"/>
      <c r="DF1058"/>
      <c r="DG1058"/>
      <c r="DH1058"/>
      <c r="DI1058"/>
      <c r="DJ1058"/>
      <c r="DK1058"/>
      <c r="DL1058"/>
      <c r="DM1058"/>
      <c r="DN1058"/>
      <c r="DO1058"/>
      <c r="DP1058"/>
      <c r="DQ1058"/>
      <c r="DR1058"/>
      <c r="DS1058"/>
      <c r="DT1058"/>
      <c r="DU1058"/>
      <c r="DV1058"/>
      <c r="DW1058"/>
      <c r="DX1058"/>
      <c r="DY1058"/>
      <c r="DZ1058"/>
      <c r="EA1058"/>
      <c r="EB1058"/>
      <c r="EC1058"/>
      <c r="ED1058"/>
      <c r="EE1058"/>
      <c r="EF1058"/>
      <c r="EG1058"/>
      <c r="EH1058"/>
      <c r="EI1058"/>
      <c r="EJ1058"/>
      <c r="EK1058"/>
      <c r="EL1058"/>
      <c r="EM1058"/>
      <c r="EN1058"/>
      <c r="EO1058"/>
      <c r="EP1058"/>
      <c r="EQ1058"/>
      <c r="ER1058"/>
      <c r="ES1058"/>
      <c r="ET1058"/>
      <c r="EU1058"/>
      <c r="EV1058"/>
    </row>
    <row r="1059" spans="1:152" s="11" customFormat="1" ht="38.25" customHeight="1">
      <c r="A1059" s="130"/>
      <c r="B1059" s="130"/>
      <c r="C1059" s="130"/>
      <c r="D1059" s="130"/>
      <c r="E1059" s="130"/>
      <c r="F1059"/>
      <c r="G1059"/>
      <c r="H1059"/>
      <c r="I1059" s="130"/>
      <c r="J1059" s="130"/>
      <c r="K1059" s="130"/>
      <c r="L1059" s="130"/>
      <c r="M1059" s="130"/>
      <c r="N1059"/>
      <c r="O1059"/>
      <c r="P1059"/>
      <c r="Q1059"/>
      <c r="R1059" s="130"/>
      <c r="S1059"/>
      <c r="T1059"/>
      <c r="U1059"/>
      <c r="V1059"/>
      <c r="W1059"/>
      <c r="X1059" s="172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 s="174"/>
      <c r="AM1059" s="174"/>
      <c r="AN1059" s="174"/>
      <c r="AO1059" s="174"/>
      <c r="AP1059" s="174"/>
      <c r="AQ1059" s="174"/>
      <c r="AR1059" s="174"/>
      <c r="AS1059" s="174"/>
      <c r="AT1059" s="174"/>
      <c r="AU1059" s="174"/>
      <c r="AV1059" s="174"/>
      <c r="AW1059" s="174"/>
      <c r="AX1059" s="174"/>
      <c r="AY1059" s="174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  <c r="BV1059"/>
      <c r="BW1059"/>
      <c r="BX1059"/>
      <c r="BY1059"/>
      <c r="BZ1059"/>
      <c r="CA1059"/>
      <c r="CB1059"/>
      <c r="CC1059"/>
      <c r="CD1059"/>
      <c r="CE1059"/>
      <c r="CF1059"/>
      <c r="CG1059"/>
      <c r="CH1059"/>
      <c r="CI1059"/>
      <c r="CJ1059"/>
      <c r="CK1059"/>
      <c r="CL1059"/>
      <c r="CM1059"/>
      <c r="CN1059"/>
      <c r="CO1059"/>
      <c r="CP1059"/>
      <c r="CQ1059"/>
      <c r="CR1059"/>
      <c r="CS1059"/>
      <c r="CT1059"/>
      <c r="CU1059"/>
      <c r="CV1059"/>
      <c r="CW1059"/>
      <c r="CX1059"/>
      <c r="CY1059"/>
      <c r="CZ1059"/>
      <c r="DA1059"/>
      <c r="DB1059"/>
      <c r="DC1059"/>
      <c r="DD1059"/>
      <c r="DE1059"/>
      <c r="DF1059"/>
      <c r="DG1059"/>
      <c r="DH1059"/>
      <c r="DI1059"/>
      <c r="DJ1059"/>
      <c r="DK1059"/>
      <c r="DL1059"/>
      <c r="DM1059"/>
      <c r="DN1059"/>
      <c r="DO1059"/>
      <c r="DP1059"/>
      <c r="DQ1059"/>
      <c r="DR1059"/>
      <c r="DS1059"/>
      <c r="DT1059"/>
      <c r="DU1059"/>
      <c r="DV1059"/>
      <c r="DW1059"/>
      <c r="DX1059"/>
      <c r="DY1059"/>
      <c r="DZ1059"/>
      <c r="EA1059"/>
      <c r="EB1059"/>
      <c r="EC1059"/>
      <c r="ED1059"/>
      <c r="EE1059"/>
      <c r="EF1059"/>
      <c r="EG1059"/>
      <c r="EH1059"/>
      <c r="EI1059"/>
      <c r="EJ1059"/>
      <c r="EK1059"/>
      <c r="EL1059"/>
      <c r="EM1059"/>
      <c r="EN1059"/>
      <c r="EO1059"/>
      <c r="EP1059"/>
      <c r="EQ1059"/>
      <c r="ER1059"/>
      <c r="ES1059"/>
      <c r="ET1059"/>
      <c r="EU1059"/>
      <c r="EV1059"/>
    </row>
    <row r="1060" spans="1:152" s="11" customFormat="1" ht="38.25" customHeight="1">
      <c r="A1060" s="130"/>
      <c r="B1060" s="130"/>
      <c r="C1060" s="130"/>
      <c r="D1060" s="130"/>
      <c r="E1060" s="130"/>
      <c r="F1060"/>
      <c r="G1060"/>
      <c r="H1060"/>
      <c r="I1060" s="130"/>
      <c r="J1060" s="130"/>
      <c r="K1060" s="130"/>
      <c r="L1060" s="130"/>
      <c r="M1060" s="130"/>
      <c r="N1060"/>
      <c r="O1060"/>
      <c r="P1060"/>
      <c r="Q1060"/>
      <c r="R1060" s="130"/>
      <c r="S1060"/>
      <c r="T1060"/>
      <c r="U1060"/>
      <c r="V1060"/>
      <c r="W1060"/>
      <c r="X1060" s="172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 s="174"/>
      <c r="AM1060" s="174"/>
      <c r="AN1060" s="174"/>
      <c r="AO1060" s="174"/>
      <c r="AP1060" s="174"/>
      <c r="AQ1060" s="174"/>
      <c r="AR1060" s="174"/>
      <c r="AS1060" s="174"/>
      <c r="AT1060" s="174"/>
      <c r="AU1060" s="174"/>
      <c r="AV1060" s="174"/>
      <c r="AW1060" s="174"/>
      <c r="AX1060" s="174"/>
      <c r="AY1060" s="174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  <c r="BV1060"/>
      <c r="BW1060"/>
      <c r="BX1060"/>
      <c r="BY1060"/>
      <c r="BZ1060"/>
      <c r="CA1060"/>
      <c r="CB1060"/>
      <c r="CC1060"/>
      <c r="CD1060"/>
      <c r="CE1060"/>
      <c r="CF1060"/>
      <c r="CG1060"/>
      <c r="CH1060"/>
      <c r="CI1060"/>
      <c r="CJ1060"/>
      <c r="CK1060"/>
      <c r="CL1060"/>
      <c r="CM1060"/>
      <c r="CN1060"/>
      <c r="CO1060"/>
      <c r="CP1060"/>
      <c r="CQ1060"/>
      <c r="CR1060"/>
      <c r="CS1060"/>
      <c r="CT1060"/>
      <c r="CU1060"/>
      <c r="CV1060"/>
      <c r="CW1060"/>
      <c r="CX1060"/>
      <c r="CY1060"/>
      <c r="CZ1060"/>
      <c r="DA1060"/>
      <c r="DB1060"/>
      <c r="DC1060"/>
      <c r="DD1060"/>
      <c r="DE1060"/>
      <c r="DF1060"/>
      <c r="DG1060"/>
      <c r="DH1060"/>
      <c r="DI1060"/>
      <c r="DJ1060"/>
      <c r="DK1060"/>
      <c r="DL1060"/>
      <c r="DM1060"/>
      <c r="DN1060"/>
      <c r="DO1060"/>
      <c r="DP1060"/>
      <c r="DQ1060"/>
      <c r="DR1060"/>
      <c r="DS1060"/>
      <c r="DT1060"/>
      <c r="DU1060"/>
      <c r="DV1060"/>
      <c r="DW1060"/>
      <c r="DX1060"/>
      <c r="DY1060"/>
      <c r="DZ1060"/>
      <c r="EA1060"/>
      <c r="EB1060"/>
      <c r="EC1060"/>
      <c r="ED1060"/>
      <c r="EE1060"/>
      <c r="EF1060"/>
      <c r="EG1060"/>
      <c r="EH1060"/>
      <c r="EI1060"/>
      <c r="EJ1060"/>
      <c r="EK1060"/>
      <c r="EL1060"/>
      <c r="EM1060"/>
      <c r="EN1060"/>
      <c r="EO1060"/>
      <c r="EP1060"/>
      <c r="EQ1060"/>
      <c r="ER1060"/>
      <c r="ES1060"/>
      <c r="ET1060"/>
      <c r="EU1060"/>
      <c r="EV1060"/>
    </row>
  </sheetData>
  <sheetProtection selectLockedCells="1"/>
  <mergeCells count="2216">
    <mergeCell ref="F997:G997"/>
    <mergeCell ref="N997:O997"/>
    <mergeCell ref="F998:G998"/>
    <mergeCell ref="N998:O998"/>
    <mergeCell ref="F999:G999"/>
    <mergeCell ref="N999:O999"/>
    <mergeCell ref="F1000:G1000"/>
    <mergeCell ref="N1000:O1000"/>
    <mergeCell ref="F1001:G1001"/>
    <mergeCell ref="N1001:O1001"/>
    <mergeCell ref="F799:G799"/>
    <mergeCell ref="N799:O799"/>
    <mergeCell ref="F800:G800"/>
    <mergeCell ref="N800:O800"/>
    <mergeCell ref="F863:G863"/>
    <mergeCell ref="N863:O863"/>
    <mergeCell ref="F864:G864"/>
    <mergeCell ref="N864:O864"/>
    <mergeCell ref="F865:G865"/>
    <mergeCell ref="N865:O865"/>
    <mergeCell ref="F866:G866"/>
    <mergeCell ref="N866:O866"/>
    <mergeCell ref="F867:G867"/>
    <mergeCell ref="N867:O867"/>
    <mergeCell ref="F930:G930"/>
    <mergeCell ref="N930:O930"/>
    <mergeCell ref="F931:G931"/>
    <mergeCell ref="N931:O931"/>
    <mergeCell ref="N996:O996"/>
    <mergeCell ref="N979:O979"/>
    <mergeCell ref="N980:O980"/>
    <mergeCell ref="N981:O981"/>
    <mergeCell ref="F530:G530"/>
    <mergeCell ref="N530:O530"/>
    <mergeCell ref="F531:G531"/>
    <mergeCell ref="N531:O531"/>
    <mergeCell ref="F532:G532"/>
    <mergeCell ref="N532:O532"/>
    <mergeCell ref="F595:G595"/>
    <mergeCell ref="N595:O595"/>
    <mergeCell ref="F596:G596"/>
    <mergeCell ref="N596:O596"/>
    <mergeCell ref="F597:G597"/>
    <mergeCell ref="N597:O597"/>
    <mergeCell ref="F598:G598"/>
    <mergeCell ref="N598:O598"/>
    <mergeCell ref="F599:G599"/>
    <mergeCell ref="N599:O599"/>
    <mergeCell ref="F662:G662"/>
    <mergeCell ref="N662:O662"/>
    <mergeCell ref="N642:O642"/>
    <mergeCell ref="N643:O643"/>
    <mergeCell ref="N644:O644"/>
    <mergeCell ref="N645:O645"/>
    <mergeCell ref="N646:O646"/>
    <mergeCell ref="N630:O630"/>
    <mergeCell ref="N631:O631"/>
    <mergeCell ref="N632:O632"/>
    <mergeCell ref="N633:O633"/>
    <mergeCell ref="N634:O634"/>
    <mergeCell ref="N635:O635"/>
    <mergeCell ref="N636:O636"/>
    <mergeCell ref="N637:O637"/>
    <mergeCell ref="N638:O638"/>
    <mergeCell ref="N395:O395"/>
    <mergeCell ref="F396:G396"/>
    <mergeCell ref="N396:O396"/>
    <mergeCell ref="F397:G397"/>
    <mergeCell ref="N397:O397"/>
    <mergeCell ref="F398:G398"/>
    <mergeCell ref="N398:O398"/>
    <mergeCell ref="F461:G461"/>
    <mergeCell ref="N461:O461"/>
    <mergeCell ref="F462:G462"/>
    <mergeCell ref="N462:O462"/>
    <mergeCell ref="F463:G463"/>
    <mergeCell ref="N463:O463"/>
    <mergeCell ref="F464:G464"/>
    <mergeCell ref="N464:O464"/>
    <mergeCell ref="F465:G465"/>
    <mergeCell ref="N465:O465"/>
    <mergeCell ref="N418:O418"/>
    <mergeCell ref="N419:O419"/>
    <mergeCell ref="N420:O420"/>
    <mergeCell ref="N421:O421"/>
    <mergeCell ref="N422:O422"/>
    <mergeCell ref="N423:O423"/>
    <mergeCell ref="N424:O424"/>
    <mergeCell ref="N425:O425"/>
    <mergeCell ref="N426:O426"/>
    <mergeCell ref="N427:O427"/>
    <mergeCell ref="F419:G419"/>
    <mergeCell ref="F420:G420"/>
    <mergeCell ref="F421:G421"/>
    <mergeCell ref="F422:G422"/>
    <mergeCell ref="N451:O451"/>
    <mergeCell ref="F261:G261"/>
    <mergeCell ref="N261:O261"/>
    <mergeCell ref="F262:G262"/>
    <mergeCell ref="N262:O262"/>
    <mergeCell ref="F263:G263"/>
    <mergeCell ref="N263:O263"/>
    <mergeCell ref="F264:G264"/>
    <mergeCell ref="N264:O264"/>
    <mergeCell ref="F265:G265"/>
    <mergeCell ref="N265:O265"/>
    <mergeCell ref="F328:G328"/>
    <mergeCell ref="N328:O328"/>
    <mergeCell ref="F329:G329"/>
    <mergeCell ref="N329:O329"/>
    <mergeCell ref="F330:G330"/>
    <mergeCell ref="N330:O330"/>
    <mergeCell ref="F331:G331"/>
    <mergeCell ref="N331:O331"/>
    <mergeCell ref="N289:O289"/>
    <mergeCell ref="N290:O290"/>
    <mergeCell ref="N291:O291"/>
    <mergeCell ref="N292:O292"/>
    <mergeCell ref="N293:O293"/>
    <mergeCell ref="F317:G317"/>
    <mergeCell ref="F318:G318"/>
    <mergeCell ref="F300:G300"/>
    <mergeCell ref="F301:G301"/>
    <mergeCell ref="F302:G302"/>
    <mergeCell ref="F303:G303"/>
    <mergeCell ref="F304:G304"/>
    <mergeCell ref="F305:G305"/>
    <mergeCell ref="F306:G306"/>
    <mergeCell ref="N62:O62"/>
    <mergeCell ref="F63:G63"/>
    <mergeCell ref="N63:O63"/>
    <mergeCell ref="F64:G64"/>
    <mergeCell ref="N64:O64"/>
    <mergeCell ref="F131:G131"/>
    <mergeCell ref="N131:O131"/>
    <mergeCell ref="F194:G194"/>
    <mergeCell ref="N194:O194"/>
    <mergeCell ref="F195:G195"/>
    <mergeCell ref="N195:O195"/>
    <mergeCell ref="F196:G196"/>
    <mergeCell ref="N196:O196"/>
    <mergeCell ref="F197:G197"/>
    <mergeCell ref="N197:O197"/>
    <mergeCell ref="N162:O162"/>
    <mergeCell ref="N163:O163"/>
    <mergeCell ref="N164:O164"/>
    <mergeCell ref="N165:O165"/>
    <mergeCell ref="N166:O166"/>
    <mergeCell ref="N170:O170"/>
    <mergeCell ref="N171:O171"/>
    <mergeCell ref="N172:O172"/>
    <mergeCell ref="N173:O173"/>
    <mergeCell ref="N174:O174"/>
    <mergeCell ref="F175:G175"/>
    <mergeCell ref="N175:O175"/>
    <mergeCell ref="N176:O176"/>
    <mergeCell ref="N177:O177"/>
    <mergeCell ref="F120:G120"/>
    <mergeCell ref="F121:G121"/>
    <mergeCell ref="F126:G126"/>
    <mergeCell ref="AE137:AF137"/>
    <mergeCell ref="AG137:AH137"/>
    <mergeCell ref="AI137:AJ137"/>
    <mergeCell ref="V142:W144"/>
    <mergeCell ref="X142:AJ143"/>
    <mergeCell ref="X144:AJ145"/>
    <mergeCell ref="V145:V146"/>
    <mergeCell ref="W145:W146"/>
    <mergeCell ref="N1:O3"/>
    <mergeCell ref="AV135:AX135"/>
    <mergeCell ref="AY135:AY136"/>
    <mergeCell ref="F1:G3"/>
    <mergeCell ref="AD203"/>
    <mergeCell ref="AE203:AF203"/>
    <mergeCell ref="AG203:AH203"/>
    <mergeCell ref="AI203:AJ203"/>
    <mergeCell ref="AD209"/>
    <mergeCell ref="AE209:AF209"/>
    <mergeCell ref="AG209:AH209"/>
    <mergeCell ref="AI209:AJ209"/>
    <mergeCell ref="F127:G127"/>
    <mergeCell ref="N127:O127"/>
    <mergeCell ref="F128:G128"/>
    <mergeCell ref="N128:O128"/>
    <mergeCell ref="F129:G129"/>
    <mergeCell ref="N129:O129"/>
    <mergeCell ref="F130:G130"/>
    <mergeCell ref="N130:O130"/>
    <mergeCell ref="F60:G60"/>
    <mergeCell ref="N60:O60"/>
    <mergeCell ref="F61:G61"/>
    <mergeCell ref="N61:O61"/>
    <mergeCell ref="N982:O982"/>
    <mergeCell ref="N966:O966"/>
    <mergeCell ref="N987:O987"/>
    <mergeCell ref="N988:O988"/>
    <mergeCell ref="N989:O989"/>
    <mergeCell ref="N990:O990"/>
    <mergeCell ref="N991:O991"/>
    <mergeCell ref="N992:O992"/>
    <mergeCell ref="N993:O993"/>
    <mergeCell ref="BA5:BC5"/>
    <mergeCell ref="AI64:AJ64"/>
    <mergeCell ref="AI65:AJ65"/>
    <mergeCell ref="AG64:AH64"/>
    <mergeCell ref="AG65:AH65"/>
    <mergeCell ref="AE64:AF64"/>
    <mergeCell ref="AE65:AF65"/>
    <mergeCell ref="AD64"/>
    <mergeCell ref="AD65"/>
    <mergeCell ref="V70:W72"/>
    <mergeCell ref="X70:AJ71"/>
    <mergeCell ref="X72:AJ73"/>
    <mergeCell ref="V73:V74"/>
    <mergeCell ref="W73:W74"/>
    <mergeCell ref="AD131"/>
    <mergeCell ref="AE131:AF131"/>
    <mergeCell ref="AG131:AH131"/>
    <mergeCell ref="AI131:AJ131"/>
    <mergeCell ref="AD137"/>
    <mergeCell ref="N928:O928"/>
    <mergeCell ref="N929:O929"/>
    <mergeCell ref="N883:O883"/>
    <mergeCell ref="N884:O884"/>
    <mergeCell ref="N994:O994"/>
    <mergeCell ref="N995:O995"/>
    <mergeCell ref="F996:G996"/>
    <mergeCell ref="N947:O947"/>
    <mergeCell ref="N948:O948"/>
    <mergeCell ref="N949:O949"/>
    <mergeCell ref="N950:O950"/>
    <mergeCell ref="N951:O951"/>
    <mergeCell ref="N952:O952"/>
    <mergeCell ref="N953:O953"/>
    <mergeCell ref="N954:O954"/>
    <mergeCell ref="N955:O955"/>
    <mergeCell ref="N956:O956"/>
    <mergeCell ref="N957:O957"/>
    <mergeCell ref="N958:O958"/>
    <mergeCell ref="N959:O959"/>
    <mergeCell ref="N960:O960"/>
    <mergeCell ref="N961:O961"/>
    <mergeCell ref="N962:O962"/>
    <mergeCell ref="N963:O963"/>
    <mergeCell ref="N964:O964"/>
    <mergeCell ref="N965:O965"/>
    <mergeCell ref="F982:G982"/>
    <mergeCell ref="F983:G983"/>
    <mergeCell ref="N983:O983"/>
    <mergeCell ref="N967:O967"/>
    <mergeCell ref="N968:O968"/>
    <mergeCell ref="N969:O969"/>
    <mergeCell ref="N984:O984"/>
    <mergeCell ref="N985:O985"/>
    <mergeCell ref="N986:O986"/>
    <mergeCell ref="F988:G988"/>
    <mergeCell ref="F925:G925"/>
    <mergeCell ref="F926:G926"/>
    <mergeCell ref="F910:G910"/>
    <mergeCell ref="F911:G911"/>
    <mergeCell ref="F912:G912"/>
    <mergeCell ref="F913:G913"/>
    <mergeCell ref="F914:G914"/>
    <mergeCell ref="F915:G915"/>
    <mergeCell ref="F916:G916"/>
    <mergeCell ref="F917:G917"/>
    <mergeCell ref="F989:G989"/>
    <mergeCell ref="F990:G990"/>
    <mergeCell ref="F991:G991"/>
    <mergeCell ref="F992:G992"/>
    <mergeCell ref="F993:G993"/>
    <mergeCell ref="F994:G994"/>
    <mergeCell ref="F995:G995"/>
    <mergeCell ref="F984:G984"/>
    <mergeCell ref="F985:G985"/>
    <mergeCell ref="F986:G986"/>
    <mergeCell ref="F987:G987"/>
    <mergeCell ref="F971:G971"/>
    <mergeCell ref="F972:G972"/>
    <mergeCell ref="F973:G973"/>
    <mergeCell ref="F974:G974"/>
    <mergeCell ref="F975:G975"/>
    <mergeCell ref="F954:G954"/>
    <mergeCell ref="F955:G955"/>
    <mergeCell ref="F956:G956"/>
    <mergeCell ref="F957:G957"/>
    <mergeCell ref="F958:G958"/>
    <mergeCell ref="F959:G959"/>
    <mergeCell ref="F979:G979"/>
    <mergeCell ref="F980:G980"/>
    <mergeCell ref="F981:G981"/>
    <mergeCell ref="F947:G947"/>
    <mergeCell ref="F948:G948"/>
    <mergeCell ref="F949:G949"/>
    <mergeCell ref="F950:G950"/>
    <mergeCell ref="F951:G951"/>
    <mergeCell ref="F952:G952"/>
    <mergeCell ref="F953:G953"/>
    <mergeCell ref="N970:O970"/>
    <mergeCell ref="N971:O971"/>
    <mergeCell ref="N972:O972"/>
    <mergeCell ref="N973:O973"/>
    <mergeCell ref="N974:O974"/>
    <mergeCell ref="N975:O975"/>
    <mergeCell ref="N976:O976"/>
    <mergeCell ref="N977:O977"/>
    <mergeCell ref="N978:O978"/>
    <mergeCell ref="F970:G970"/>
    <mergeCell ref="F960:G960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27:G927"/>
    <mergeCell ref="N910:O910"/>
    <mergeCell ref="N911:O911"/>
    <mergeCell ref="N912:O912"/>
    <mergeCell ref="N913:O913"/>
    <mergeCell ref="N914:O914"/>
    <mergeCell ref="N915:O915"/>
    <mergeCell ref="N916:O916"/>
    <mergeCell ref="N917:O917"/>
    <mergeCell ref="N918:O918"/>
    <mergeCell ref="N919:O919"/>
    <mergeCell ref="N920:O920"/>
    <mergeCell ref="N926:O926"/>
    <mergeCell ref="N921:O921"/>
    <mergeCell ref="F976:G976"/>
    <mergeCell ref="F977:G977"/>
    <mergeCell ref="F978:G978"/>
    <mergeCell ref="F928:G928"/>
    <mergeCell ref="F929:G929"/>
    <mergeCell ref="N922:O922"/>
    <mergeCell ref="N923:O923"/>
    <mergeCell ref="N924:O924"/>
    <mergeCell ref="N925:O925"/>
    <mergeCell ref="N927:O927"/>
    <mergeCell ref="F922:G922"/>
    <mergeCell ref="F923:G923"/>
    <mergeCell ref="F932:G932"/>
    <mergeCell ref="N932:O932"/>
    <mergeCell ref="F933:G933"/>
    <mergeCell ref="N933:O933"/>
    <mergeCell ref="F934:G934"/>
    <mergeCell ref="N934:O934"/>
    <mergeCell ref="N898:O898"/>
    <mergeCell ref="F924:G924"/>
    <mergeCell ref="N899:O899"/>
    <mergeCell ref="N900:O900"/>
    <mergeCell ref="N901:O901"/>
    <mergeCell ref="N902:O902"/>
    <mergeCell ref="N903:O903"/>
    <mergeCell ref="F905:G905"/>
    <mergeCell ref="F906:G906"/>
    <mergeCell ref="F907:G907"/>
    <mergeCell ref="F908:G908"/>
    <mergeCell ref="F909:G909"/>
    <mergeCell ref="F888:G888"/>
    <mergeCell ref="F889:G889"/>
    <mergeCell ref="F890:G890"/>
    <mergeCell ref="F891:G891"/>
    <mergeCell ref="F892:G892"/>
    <mergeCell ref="F893:G893"/>
    <mergeCell ref="F894:G894"/>
    <mergeCell ref="F918:G918"/>
    <mergeCell ref="F919:G919"/>
    <mergeCell ref="F920:G920"/>
    <mergeCell ref="F921:G921"/>
    <mergeCell ref="N907:O907"/>
    <mergeCell ref="N908:O908"/>
    <mergeCell ref="N909:O909"/>
    <mergeCell ref="N904:O904"/>
    <mergeCell ref="N905:O905"/>
    <mergeCell ref="N906:O906"/>
    <mergeCell ref="F898:G898"/>
    <mergeCell ref="F899:G899"/>
    <mergeCell ref="F900:G900"/>
    <mergeCell ref="F901:G901"/>
    <mergeCell ref="F902:G902"/>
    <mergeCell ref="F903:G903"/>
    <mergeCell ref="F904:G904"/>
    <mergeCell ref="F883:G883"/>
    <mergeCell ref="F884:G884"/>
    <mergeCell ref="F885:G885"/>
    <mergeCell ref="F886:G886"/>
    <mergeCell ref="F887:G887"/>
    <mergeCell ref="F875:F877"/>
    <mergeCell ref="G875:G877"/>
    <mergeCell ref="F880:G880"/>
    <mergeCell ref="F881:G881"/>
    <mergeCell ref="F882:G882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59:O859"/>
    <mergeCell ref="N860:O860"/>
    <mergeCell ref="N861:O861"/>
    <mergeCell ref="N862:O862"/>
    <mergeCell ref="L876:M876"/>
    <mergeCell ref="F895:G895"/>
    <mergeCell ref="F896:G896"/>
    <mergeCell ref="F897:G897"/>
    <mergeCell ref="N885:O885"/>
    <mergeCell ref="N886:O886"/>
    <mergeCell ref="N887:O887"/>
    <mergeCell ref="N888:O888"/>
    <mergeCell ref="N889:O889"/>
    <mergeCell ref="N890:O890"/>
    <mergeCell ref="N891:O891"/>
    <mergeCell ref="N892:O892"/>
    <mergeCell ref="N893:O893"/>
    <mergeCell ref="N894:O894"/>
    <mergeCell ref="N895:O895"/>
    <mergeCell ref="N896:O896"/>
    <mergeCell ref="N897:O897"/>
    <mergeCell ref="N829:O829"/>
    <mergeCell ref="N830:O830"/>
    <mergeCell ref="F833:G833"/>
    <mergeCell ref="N882:O882"/>
    <mergeCell ref="N880:O880"/>
    <mergeCell ref="N881:O881"/>
    <mergeCell ref="N832:O832"/>
    <mergeCell ref="N833:O833"/>
    <mergeCell ref="N834:O834"/>
    <mergeCell ref="N835:O835"/>
    <mergeCell ref="N836:O836"/>
    <mergeCell ref="N837:O837"/>
    <mergeCell ref="N838:O838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I868:K868"/>
    <mergeCell ref="L868:M868"/>
    <mergeCell ref="I869:K869"/>
    <mergeCell ref="L869:M869"/>
    <mergeCell ref="I871:M872"/>
    <mergeCell ref="I873:M873"/>
    <mergeCell ref="I874:M874"/>
    <mergeCell ref="I875:I876"/>
    <mergeCell ref="L875:M875"/>
    <mergeCell ref="N849:O849"/>
    <mergeCell ref="F848:G848"/>
    <mergeCell ref="N831:O831"/>
    <mergeCell ref="N848:O848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31:G831"/>
    <mergeCell ref="F832:G832"/>
    <mergeCell ref="F834:G834"/>
    <mergeCell ref="F835:G835"/>
    <mergeCell ref="N813:O813"/>
    <mergeCell ref="N814:O814"/>
    <mergeCell ref="N815:O815"/>
    <mergeCell ref="N816:O816"/>
    <mergeCell ref="N817:O817"/>
    <mergeCell ref="N818:O818"/>
    <mergeCell ref="N819:O819"/>
    <mergeCell ref="N820:O820"/>
    <mergeCell ref="N821:O821"/>
    <mergeCell ref="N822:O822"/>
    <mergeCell ref="N823:O823"/>
    <mergeCell ref="N824:O824"/>
    <mergeCell ref="N825:O825"/>
    <mergeCell ref="N826:O826"/>
    <mergeCell ref="N827:O827"/>
    <mergeCell ref="N828:O828"/>
    <mergeCell ref="F849:G849"/>
    <mergeCell ref="F816:G816"/>
    <mergeCell ref="F817:G817"/>
    <mergeCell ref="F818:G818"/>
    <mergeCell ref="F819:G819"/>
    <mergeCell ref="F820:G820"/>
    <mergeCell ref="F821:G821"/>
    <mergeCell ref="F822:G822"/>
    <mergeCell ref="F823:G823"/>
    <mergeCell ref="F824:G824"/>
    <mergeCell ref="F825:G825"/>
    <mergeCell ref="F826:G826"/>
    <mergeCell ref="F827:G827"/>
    <mergeCell ref="F828:G828"/>
    <mergeCell ref="F829:G829"/>
    <mergeCell ref="F830:G830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13:G813"/>
    <mergeCell ref="F814:G814"/>
    <mergeCell ref="F815:G815"/>
    <mergeCell ref="N788:O788"/>
    <mergeCell ref="N789:O789"/>
    <mergeCell ref="N790:O790"/>
    <mergeCell ref="N791:O791"/>
    <mergeCell ref="N792:O792"/>
    <mergeCell ref="N793:O793"/>
    <mergeCell ref="N794:O794"/>
    <mergeCell ref="N795:O795"/>
    <mergeCell ref="F808:F810"/>
    <mergeCell ref="G808:G810"/>
    <mergeCell ref="I801:K801"/>
    <mergeCell ref="L801:M801"/>
    <mergeCell ref="I802:K802"/>
    <mergeCell ref="L802:M802"/>
    <mergeCell ref="I804:M805"/>
    <mergeCell ref="I806:M806"/>
    <mergeCell ref="I807:M807"/>
    <mergeCell ref="F789:G789"/>
    <mergeCell ref="F790:G790"/>
    <mergeCell ref="F791:G791"/>
    <mergeCell ref="F788:G788"/>
    <mergeCell ref="I808:I809"/>
    <mergeCell ref="L808:M808"/>
    <mergeCell ref="L809:M809"/>
    <mergeCell ref="L810:M810"/>
    <mergeCell ref="I811:I812"/>
    <mergeCell ref="J811:J812"/>
    <mergeCell ref="F796:G796"/>
    <mergeCell ref="N796:O796"/>
    <mergeCell ref="F797:G797"/>
    <mergeCell ref="N797:O797"/>
    <mergeCell ref="F798:G798"/>
    <mergeCell ref="N798:O798"/>
    <mergeCell ref="N771:O771"/>
    <mergeCell ref="N772:O772"/>
    <mergeCell ref="N773:O773"/>
    <mergeCell ref="N774:O774"/>
    <mergeCell ref="N775:O775"/>
    <mergeCell ref="N776:O776"/>
    <mergeCell ref="N777:O777"/>
    <mergeCell ref="N778:O778"/>
    <mergeCell ref="N779:O779"/>
    <mergeCell ref="N780:O780"/>
    <mergeCell ref="F792:G792"/>
    <mergeCell ref="F793:G793"/>
    <mergeCell ref="F794:G794"/>
    <mergeCell ref="F795:G795"/>
    <mergeCell ref="F772:G772"/>
    <mergeCell ref="F773:G773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758:O758"/>
    <mergeCell ref="N759:O759"/>
    <mergeCell ref="N760:O760"/>
    <mergeCell ref="N761:O761"/>
    <mergeCell ref="N762:O762"/>
    <mergeCell ref="N764:O764"/>
    <mergeCell ref="N765:O765"/>
    <mergeCell ref="N766:O766"/>
    <mergeCell ref="N763:O76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N767:O767"/>
    <mergeCell ref="N768:O768"/>
    <mergeCell ref="N769:O769"/>
    <mergeCell ref="N770:O770"/>
    <mergeCell ref="N781:O781"/>
    <mergeCell ref="N782:O782"/>
    <mergeCell ref="N783:O783"/>
    <mergeCell ref="N784:O784"/>
    <mergeCell ref="N785:O785"/>
    <mergeCell ref="N786:O786"/>
    <mergeCell ref="N787:O787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F746:G746"/>
    <mergeCell ref="F747:G747"/>
    <mergeCell ref="F748:G748"/>
    <mergeCell ref="F749:G749"/>
    <mergeCell ref="F750:G750"/>
    <mergeCell ref="F751:G751"/>
    <mergeCell ref="F752:G752"/>
    <mergeCell ref="F753:G753"/>
    <mergeCell ref="F754:G754"/>
    <mergeCell ref="N722:O722"/>
    <mergeCell ref="N723:O723"/>
    <mergeCell ref="N724:O724"/>
    <mergeCell ref="N725:O725"/>
    <mergeCell ref="N726:O726"/>
    <mergeCell ref="N727:O727"/>
    <mergeCell ref="N728:O728"/>
    <mergeCell ref="F741:F743"/>
    <mergeCell ref="G741:G743"/>
    <mergeCell ref="F729:G729"/>
    <mergeCell ref="N729:O729"/>
    <mergeCell ref="F730:G730"/>
    <mergeCell ref="N730:O730"/>
    <mergeCell ref="F731:G731"/>
    <mergeCell ref="N731:O731"/>
    <mergeCell ref="F732:G732"/>
    <mergeCell ref="N732:O732"/>
    <mergeCell ref="F733:G733"/>
    <mergeCell ref="N733:O733"/>
    <mergeCell ref="F722:G722"/>
    <mergeCell ref="N746:O746"/>
    <mergeCell ref="N747:O747"/>
    <mergeCell ref="N748:O748"/>
    <mergeCell ref="N705:O705"/>
    <mergeCell ref="N706:O706"/>
    <mergeCell ref="N707:O707"/>
    <mergeCell ref="N708:O708"/>
    <mergeCell ref="N709:O709"/>
    <mergeCell ref="N710:O710"/>
    <mergeCell ref="N711:O711"/>
    <mergeCell ref="N712:O712"/>
    <mergeCell ref="N713:O713"/>
    <mergeCell ref="N697:O697"/>
    <mergeCell ref="N698:O698"/>
    <mergeCell ref="N699:O699"/>
    <mergeCell ref="N700:O700"/>
    <mergeCell ref="N701:O701"/>
    <mergeCell ref="N702:O702"/>
    <mergeCell ref="N703:O703"/>
    <mergeCell ref="N704:O704"/>
    <mergeCell ref="N714:O714"/>
    <mergeCell ref="N715:O715"/>
    <mergeCell ref="N716:O716"/>
    <mergeCell ref="N717:O717"/>
    <mergeCell ref="N718:O718"/>
    <mergeCell ref="N719:O719"/>
    <mergeCell ref="N720:O720"/>
    <mergeCell ref="N721:O721"/>
    <mergeCell ref="F723:G723"/>
    <mergeCell ref="F724:G724"/>
    <mergeCell ref="F725:G725"/>
    <mergeCell ref="F726:G726"/>
    <mergeCell ref="F727:G727"/>
    <mergeCell ref="F728:G728"/>
    <mergeCell ref="N679:O679"/>
    <mergeCell ref="N680:O680"/>
    <mergeCell ref="N681:O681"/>
    <mergeCell ref="N682:O682"/>
    <mergeCell ref="N683:O683"/>
    <mergeCell ref="N684:O684"/>
    <mergeCell ref="N685:O685"/>
    <mergeCell ref="N686:O686"/>
    <mergeCell ref="N687:O687"/>
    <mergeCell ref="N688:O688"/>
    <mergeCell ref="N689:O689"/>
    <mergeCell ref="N690:O690"/>
    <mergeCell ref="N691:O691"/>
    <mergeCell ref="N692:O692"/>
    <mergeCell ref="N693:O693"/>
    <mergeCell ref="N694:O694"/>
    <mergeCell ref="N695:O695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F716:G716"/>
    <mergeCell ref="F717:G717"/>
    <mergeCell ref="F718:G718"/>
    <mergeCell ref="F719:G719"/>
    <mergeCell ref="F720:G720"/>
    <mergeCell ref="F721:G721"/>
    <mergeCell ref="N666:O666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699:G699"/>
    <mergeCell ref="F700:G700"/>
    <mergeCell ref="F701:G701"/>
    <mergeCell ref="F702:G702"/>
    <mergeCell ref="F703:G703"/>
    <mergeCell ref="F704:G704"/>
    <mergeCell ref="N696:O696"/>
    <mergeCell ref="F660:G660"/>
    <mergeCell ref="F661:G661"/>
    <mergeCell ref="F659:G659"/>
    <mergeCell ref="F679:G679"/>
    <mergeCell ref="F680:G680"/>
    <mergeCell ref="F681:G681"/>
    <mergeCell ref="F682:G682"/>
    <mergeCell ref="F683:G683"/>
    <mergeCell ref="F684:G684"/>
    <mergeCell ref="F685:G685"/>
    <mergeCell ref="F686:G686"/>
    <mergeCell ref="F687:G687"/>
    <mergeCell ref="F688:G688"/>
    <mergeCell ref="N659:O659"/>
    <mergeCell ref="N660:O660"/>
    <mergeCell ref="N661:O661"/>
    <mergeCell ref="I667:K667"/>
    <mergeCell ref="L667:M667"/>
    <mergeCell ref="I668:K668"/>
    <mergeCell ref="L668:M668"/>
    <mergeCell ref="I670:M671"/>
    <mergeCell ref="I672:M672"/>
    <mergeCell ref="I673:M673"/>
    <mergeCell ref="I674:I675"/>
    <mergeCell ref="L674:M674"/>
    <mergeCell ref="F663:G663"/>
    <mergeCell ref="N663:O663"/>
    <mergeCell ref="F664:G664"/>
    <mergeCell ref="N664:O664"/>
    <mergeCell ref="F665:G665"/>
    <mergeCell ref="N665:O665"/>
    <mergeCell ref="F666:G666"/>
    <mergeCell ref="N612:O612"/>
    <mergeCell ref="N613:O613"/>
    <mergeCell ref="N614:O614"/>
    <mergeCell ref="N615:O615"/>
    <mergeCell ref="N616:O616"/>
    <mergeCell ref="N617:O617"/>
    <mergeCell ref="N618:O618"/>
    <mergeCell ref="N619:O619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N628:O628"/>
    <mergeCell ref="N629:O629"/>
    <mergeCell ref="F643:G643"/>
    <mergeCell ref="F644:G644"/>
    <mergeCell ref="F645:G645"/>
    <mergeCell ref="F646:G646"/>
    <mergeCell ref="F647:G647"/>
    <mergeCell ref="F648:G648"/>
    <mergeCell ref="F649:G649"/>
    <mergeCell ref="F650:G650"/>
    <mergeCell ref="F651:G651"/>
    <mergeCell ref="F652:G652"/>
    <mergeCell ref="F653:G653"/>
    <mergeCell ref="F654:G654"/>
    <mergeCell ref="F655:G655"/>
    <mergeCell ref="F656:G656"/>
    <mergeCell ref="F657:G657"/>
    <mergeCell ref="F658:G658"/>
    <mergeCell ref="N639:O639"/>
    <mergeCell ref="N640:O640"/>
    <mergeCell ref="N641:O641"/>
    <mergeCell ref="N647:O647"/>
    <mergeCell ref="N648:O648"/>
    <mergeCell ref="N649:O649"/>
    <mergeCell ref="N650:O650"/>
    <mergeCell ref="N651:O651"/>
    <mergeCell ref="N652:O652"/>
    <mergeCell ref="N653:O653"/>
    <mergeCell ref="N654:O654"/>
    <mergeCell ref="N655:O655"/>
    <mergeCell ref="N656:O656"/>
    <mergeCell ref="N657:O657"/>
    <mergeCell ref="N658:O658"/>
    <mergeCell ref="F626:G626"/>
    <mergeCell ref="F627:G627"/>
    <mergeCell ref="F628:G628"/>
    <mergeCell ref="F629:G629"/>
    <mergeCell ref="F630:G630"/>
    <mergeCell ref="F631:G631"/>
    <mergeCell ref="F632:G632"/>
    <mergeCell ref="F633:G633"/>
    <mergeCell ref="F634:G634"/>
    <mergeCell ref="F635:G635"/>
    <mergeCell ref="F636:G636"/>
    <mergeCell ref="F637:G637"/>
    <mergeCell ref="F638:G638"/>
    <mergeCell ref="F639:G639"/>
    <mergeCell ref="F640:G640"/>
    <mergeCell ref="F641:G641"/>
    <mergeCell ref="F642:G642"/>
    <mergeCell ref="F612:G612"/>
    <mergeCell ref="F613:G613"/>
    <mergeCell ref="F614:G614"/>
    <mergeCell ref="F615:G615"/>
    <mergeCell ref="F616:G616"/>
    <mergeCell ref="F617:G617"/>
    <mergeCell ref="F618:G618"/>
    <mergeCell ref="F619:G619"/>
    <mergeCell ref="F620:G620"/>
    <mergeCell ref="F621:G621"/>
    <mergeCell ref="F622:G622"/>
    <mergeCell ref="F623:G623"/>
    <mergeCell ref="F624:G624"/>
    <mergeCell ref="F625:G625"/>
    <mergeCell ref="N593:O593"/>
    <mergeCell ref="N594:O594"/>
    <mergeCell ref="I600:K600"/>
    <mergeCell ref="L600:M600"/>
    <mergeCell ref="I601:K601"/>
    <mergeCell ref="L601:M601"/>
    <mergeCell ref="I603:M604"/>
    <mergeCell ref="I605:M605"/>
    <mergeCell ref="I606:M606"/>
    <mergeCell ref="I607:I608"/>
    <mergeCell ref="L607:M607"/>
    <mergeCell ref="L608:M608"/>
    <mergeCell ref="I610:I611"/>
    <mergeCell ref="J610:J611"/>
    <mergeCell ref="N607:N609"/>
    <mergeCell ref="L609:M609"/>
    <mergeCell ref="K610:M610"/>
    <mergeCell ref="F607:F609"/>
    <mergeCell ref="F594:G594"/>
    <mergeCell ref="N545:O545"/>
    <mergeCell ref="N546:O546"/>
    <mergeCell ref="N547:O547"/>
    <mergeCell ref="N548:O548"/>
    <mergeCell ref="N549:O549"/>
    <mergeCell ref="N550:O550"/>
    <mergeCell ref="N551:O551"/>
    <mergeCell ref="N552:O552"/>
    <mergeCell ref="N553:O553"/>
    <mergeCell ref="N554:O554"/>
    <mergeCell ref="N555:O555"/>
    <mergeCell ref="N556:O556"/>
    <mergeCell ref="N557:O557"/>
    <mergeCell ref="N558:O558"/>
    <mergeCell ref="N559:O559"/>
    <mergeCell ref="N560:O560"/>
    <mergeCell ref="N561:O561"/>
    <mergeCell ref="N562:O562"/>
    <mergeCell ref="F578:G578"/>
    <mergeCell ref="F579:G579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74:G574"/>
    <mergeCell ref="F575:G575"/>
    <mergeCell ref="F576:G576"/>
    <mergeCell ref="F577:G577"/>
    <mergeCell ref="F589:G589"/>
    <mergeCell ref="F590:G590"/>
    <mergeCell ref="F591:G591"/>
    <mergeCell ref="F592:G592"/>
    <mergeCell ref="F593:G593"/>
    <mergeCell ref="N580:O580"/>
    <mergeCell ref="N581:O581"/>
    <mergeCell ref="N582:O582"/>
    <mergeCell ref="N583:O583"/>
    <mergeCell ref="N584:O584"/>
    <mergeCell ref="N585:O585"/>
    <mergeCell ref="N586:O586"/>
    <mergeCell ref="N587:O587"/>
    <mergeCell ref="N588:O588"/>
    <mergeCell ref="N589:O589"/>
    <mergeCell ref="N590:O590"/>
    <mergeCell ref="N591:O591"/>
    <mergeCell ref="N592:O592"/>
    <mergeCell ref="N576:O576"/>
    <mergeCell ref="N577:O577"/>
    <mergeCell ref="N578:O578"/>
    <mergeCell ref="N579:O579"/>
    <mergeCell ref="N574:O574"/>
    <mergeCell ref="N575:O575"/>
    <mergeCell ref="F521:G521"/>
    <mergeCell ref="N513:O513"/>
    <mergeCell ref="N514:O514"/>
    <mergeCell ref="N515:O515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0:G570"/>
    <mergeCell ref="F571:G571"/>
    <mergeCell ref="F572:G572"/>
    <mergeCell ref="F573:G573"/>
    <mergeCell ref="N563:O563"/>
    <mergeCell ref="N564:O564"/>
    <mergeCell ref="N565:O565"/>
    <mergeCell ref="N566:O566"/>
    <mergeCell ref="N567:O567"/>
    <mergeCell ref="N568:O568"/>
    <mergeCell ref="N569:O569"/>
    <mergeCell ref="N570:O570"/>
    <mergeCell ref="N571:O571"/>
    <mergeCell ref="N572:O572"/>
    <mergeCell ref="N573:O573"/>
    <mergeCell ref="F528:G528"/>
    <mergeCell ref="N528:O528"/>
    <mergeCell ref="F525:G525"/>
    <mergeCell ref="F526:G526"/>
    <mergeCell ref="F527:G527"/>
    <mergeCell ref="F516:G516"/>
    <mergeCell ref="F529:G529"/>
    <mergeCell ref="N529:O529"/>
    <mergeCell ref="F504:G504"/>
    <mergeCell ref="N499:O499"/>
    <mergeCell ref="N500:O500"/>
    <mergeCell ref="N501:O501"/>
    <mergeCell ref="N502:O502"/>
    <mergeCell ref="N503:O503"/>
    <mergeCell ref="N504:O504"/>
    <mergeCell ref="N505:O505"/>
    <mergeCell ref="N506:O506"/>
    <mergeCell ref="N507:O507"/>
    <mergeCell ref="N508:O508"/>
    <mergeCell ref="N509:O509"/>
    <mergeCell ref="N510:O510"/>
    <mergeCell ref="N511:O511"/>
    <mergeCell ref="N512:O512"/>
    <mergeCell ref="F499:G499"/>
    <mergeCell ref="F510:G510"/>
    <mergeCell ref="F511:G511"/>
    <mergeCell ref="F512:G512"/>
    <mergeCell ref="F513:G513"/>
    <mergeCell ref="F514:G514"/>
    <mergeCell ref="F515:G515"/>
    <mergeCell ref="F500:G500"/>
    <mergeCell ref="F501:G501"/>
    <mergeCell ref="F502:G502"/>
    <mergeCell ref="F503:G503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94:O494"/>
    <mergeCell ref="F545:G545"/>
    <mergeCell ref="N516:O516"/>
    <mergeCell ref="N517:O517"/>
    <mergeCell ref="N518:O518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F517:G517"/>
    <mergeCell ref="F518:G518"/>
    <mergeCell ref="F519:G519"/>
    <mergeCell ref="F520:G520"/>
    <mergeCell ref="F522:G522"/>
    <mergeCell ref="F523:G523"/>
    <mergeCell ref="F524:G524"/>
    <mergeCell ref="F473:F475"/>
    <mergeCell ref="G473:G475"/>
    <mergeCell ref="I467:K467"/>
    <mergeCell ref="L467:M467"/>
    <mergeCell ref="F505:G505"/>
    <mergeCell ref="F506:G506"/>
    <mergeCell ref="F507:G507"/>
    <mergeCell ref="F508:G508"/>
    <mergeCell ref="F509:G509"/>
    <mergeCell ref="F483:G483"/>
    <mergeCell ref="F484:G484"/>
    <mergeCell ref="F485:G485"/>
    <mergeCell ref="F486:G486"/>
    <mergeCell ref="F487:G487"/>
    <mergeCell ref="F488:G488"/>
    <mergeCell ref="F489:G48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F449:G449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0:G460"/>
    <mergeCell ref="N495:O495"/>
    <mergeCell ref="N496:O496"/>
    <mergeCell ref="N497:O497"/>
    <mergeCell ref="N498:O498"/>
    <mergeCell ref="N478:O478"/>
    <mergeCell ref="N479:O479"/>
    <mergeCell ref="N480:O480"/>
    <mergeCell ref="N481:O481"/>
    <mergeCell ref="N482:O482"/>
    <mergeCell ref="F426:G426"/>
    <mergeCell ref="F427:G427"/>
    <mergeCell ref="N428:O428"/>
    <mergeCell ref="N429:O429"/>
    <mergeCell ref="N430:O430"/>
    <mergeCell ref="N432:O432"/>
    <mergeCell ref="N433:O433"/>
    <mergeCell ref="N434:O434"/>
    <mergeCell ref="F436:G436"/>
    <mergeCell ref="F437:G437"/>
    <mergeCell ref="F438:G438"/>
    <mergeCell ref="F439:G439"/>
    <mergeCell ref="F440:G440"/>
    <mergeCell ref="F441:G441"/>
    <mergeCell ref="N435:O435"/>
    <mergeCell ref="N436:O436"/>
    <mergeCell ref="N437:O437"/>
    <mergeCell ref="N438:O438"/>
    <mergeCell ref="N439:O439"/>
    <mergeCell ref="N440:O440"/>
    <mergeCell ref="N441:O441"/>
    <mergeCell ref="F445:G445"/>
    <mergeCell ref="F446:G446"/>
    <mergeCell ref="F428:G428"/>
    <mergeCell ref="F429:G429"/>
    <mergeCell ref="F430:G43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N389:O389"/>
    <mergeCell ref="N390:O390"/>
    <mergeCell ref="N391:O391"/>
    <mergeCell ref="N392:O392"/>
    <mergeCell ref="N393:O393"/>
    <mergeCell ref="I399:K399"/>
    <mergeCell ref="L399:M399"/>
    <mergeCell ref="I400:K400"/>
    <mergeCell ref="L400:M400"/>
    <mergeCell ref="I402:M403"/>
    <mergeCell ref="I404:M404"/>
    <mergeCell ref="I405:M405"/>
    <mergeCell ref="I406:I407"/>
    <mergeCell ref="L406:M406"/>
    <mergeCell ref="L407:M407"/>
    <mergeCell ref="F394:G394"/>
    <mergeCell ref="F423:G423"/>
    <mergeCell ref="F424:G424"/>
    <mergeCell ref="F425:G425"/>
    <mergeCell ref="N394:O394"/>
    <mergeCell ref="N411:O411"/>
    <mergeCell ref="N412:O412"/>
    <mergeCell ref="N413:O413"/>
    <mergeCell ref="N414:O414"/>
    <mergeCell ref="N415:O415"/>
    <mergeCell ref="N416:O416"/>
    <mergeCell ref="N417:O417"/>
    <mergeCell ref="N372:O372"/>
    <mergeCell ref="N373:O373"/>
    <mergeCell ref="N374:O374"/>
    <mergeCell ref="N375:O375"/>
    <mergeCell ref="N376:O376"/>
    <mergeCell ref="N377:O377"/>
    <mergeCell ref="N378:O378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9:O379"/>
    <mergeCell ref="N380:O380"/>
    <mergeCell ref="N381:O381"/>
    <mergeCell ref="N382:O382"/>
    <mergeCell ref="N383:O383"/>
    <mergeCell ref="N384:O384"/>
    <mergeCell ref="N385:O385"/>
    <mergeCell ref="N386:O386"/>
    <mergeCell ref="N387:O387"/>
    <mergeCell ref="N388:O388"/>
    <mergeCell ref="F390:G390"/>
    <mergeCell ref="F391:G391"/>
    <mergeCell ref="F392:G392"/>
    <mergeCell ref="F393:G39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F365:G365"/>
    <mergeCell ref="F366:G366"/>
    <mergeCell ref="F367:G367"/>
    <mergeCell ref="F368:G368"/>
    <mergeCell ref="F369:G369"/>
    <mergeCell ref="F370:G370"/>
    <mergeCell ref="F371:G371"/>
    <mergeCell ref="F379:G379"/>
    <mergeCell ref="F380:G380"/>
    <mergeCell ref="F381:G381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78:G378"/>
    <mergeCell ref="N327:O327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G339:G341"/>
    <mergeCell ref="F316:G316"/>
    <mergeCell ref="F372:G372"/>
    <mergeCell ref="F373:G373"/>
    <mergeCell ref="F374:G374"/>
    <mergeCell ref="F375:G375"/>
    <mergeCell ref="F376:G376"/>
    <mergeCell ref="F377:G377"/>
    <mergeCell ref="L341:M341"/>
    <mergeCell ref="K342:M342"/>
    <mergeCell ref="F339:F341"/>
    <mergeCell ref="I339:I340"/>
    <mergeCell ref="L339:M339"/>
    <mergeCell ref="L340:M340"/>
    <mergeCell ref="I342:I343"/>
    <mergeCell ref="J342:J343"/>
    <mergeCell ref="F344:G344"/>
    <mergeCell ref="F345:G345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F346:G346"/>
    <mergeCell ref="F347:G347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I332:K332"/>
    <mergeCell ref="L332:M332"/>
    <mergeCell ref="I333:K333"/>
    <mergeCell ref="F315:G315"/>
    <mergeCell ref="F259:G259"/>
    <mergeCell ref="F260:G260"/>
    <mergeCell ref="F312:G312"/>
    <mergeCell ref="F313:G313"/>
    <mergeCell ref="F314:G314"/>
    <mergeCell ref="N312:O312"/>
    <mergeCell ref="N313:O313"/>
    <mergeCell ref="N314:O314"/>
    <mergeCell ref="F281:G281"/>
    <mergeCell ref="F282:G282"/>
    <mergeCell ref="F283:G283"/>
    <mergeCell ref="F284:G284"/>
    <mergeCell ref="F285:G285"/>
    <mergeCell ref="F286:G286"/>
    <mergeCell ref="F287:G287"/>
    <mergeCell ref="N259:O259"/>
    <mergeCell ref="N260:O260"/>
    <mergeCell ref="I270:M270"/>
    <mergeCell ref="I271:M271"/>
    <mergeCell ref="I272:I273"/>
    <mergeCell ref="L272:M272"/>
    <mergeCell ref="L273:M273"/>
    <mergeCell ref="I275:I276"/>
    <mergeCell ref="N295:O295"/>
    <mergeCell ref="N296:O296"/>
    <mergeCell ref="N297:O297"/>
    <mergeCell ref="N294:O294"/>
    <mergeCell ref="F299:G299"/>
    <mergeCell ref="F307:G307"/>
    <mergeCell ref="F308:G308"/>
    <mergeCell ref="F309:G309"/>
    <mergeCell ref="F310:G310"/>
    <mergeCell ref="F256:G256"/>
    <mergeCell ref="F257:G257"/>
    <mergeCell ref="F258:G258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56:O256"/>
    <mergeCell ref="N257:O257"/>
    <mergeCell ref="F239:G239"/>
    <mergeCell ref="F240:G240"/>
    <mergeCell ref="F241:G241"/>
    <mergeCell ref="F242:G242"/>
    <mergeCell ref="F243:G243"/>
    <mergeCell ref="F244:G244"/>
    <mergeCell ref="F245:G245"/>
    <mergeCell ref="F246:G246"/>
    <mergeCell ref="F250:G250"/>
    <mergeCell ref="F251:G251"/>
    <mergeCell ref="F252:G252"/>
    <mergeCell ref="F253:G253"/>
    <mergeCell ref="F254:G254"/>
    <mergeCell ref="F255:G255"/>
    <mergeCell ref="N219:O219"/>
    <mergeCell ref="N220:O220"/>
    <mergeCell ref="N221:O221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19:G219"/>
    <mergeCell ref="F220:G220"/>
    <mergeCell ref="F221:G221"/>
    <mergeCell ref="F222:G222"/>
    <mergeCell ref="F223:G223"/>
    <mergeCell ref="F224:G224"/>
    <mergeCell ref="N242:O242"/>
    <mergeCell ref="N243:O243"/>
    <mergeCell ref="N244:O244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185:O185"/>
    <mergeCell ref="N186:O186"/>
    <mergeCell ref="N187:O187"/>
    <mergeCell ref="N188:O188"/>
    <mergeCell ref="N189:O189"/>
    <mergeCell ref="N190:O190"/>
    <mergeCell ref="N191:O191"/>
    <mergeCell ref="F193:G193"/>
    <mergeCell ref="I202:M203"/>
    <mergeCell ref="I204:M204"/>
    <mergeCell ref="F192:G192"/>
    <mergeCell ref="N146:O146"/>
    <mergeCell ref="N147:O147"/>
    <mergeCell ref="N148:O148"/>
    <mergeCell ref="N149:O149"/>
    <mergeCell ref="N150:O150"/>
    <mergeCell ref="N151:O151"/>
    <mergeCell ref="N152:O152"/>
    <mergeCell ref="N126:O126"/>
    <mergeCell ref="F161:G161"/>
    <mergeCell ref="F159:G159"/>
    <mergeCell ref="F160:G160"/>
    <mergeCell ref="L140:M140"/>
    <mergeCell ref="K142:M142"/>
    <mergeCell ref="F147:G147"/>
    <mergeCell ref="F148:G148"/>
    <mergeCell ref="G206:G208"/>
    <mergeCell ref="F198:G198"/>
    <mergeCell ref="N198:O198"/>
    <mergeCell ref="N178:O178"/>
    <mergeCell ref="N192:O192"/>
    <mergeCell ref="N193:O193"/>
    <mergeCell ref="F177:G177"/>
    <mergeCell ref="F178:G178"/>
    <mergeCell ref="N179:O179"/>
    <mergeCell ref="N180:O180"/>
    <mergeCell ref="N181:O181"/>
    <mergeCell ref="N182:O182"/>
    <mergeCell ref="N183:O183"/>
    <mergeCell ref="N184:O184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F169:G169"/>
    <mergeCell ref="F170:G170"/>
    <mergeCell ref="F171:G171"/>
    <mergeCell ref="F172:G172"/>
    <mergeCell ref="F173:G173"/>
    <mergeCell ref="F174:G174"/>
    <mergeCell ref="N167:O167"/>
    <mergeCell ref="N168:O168"/>
    <mergeCell ref="N169:O169"/>
    <mergeCell ref="F162:G162"/>
    <mergeCell ref="F163:G163"/>
    <mergeCell ref="F164:G164"/>
    <mergeCell ref="F165:G165"/>
    <mergeCell ref="F166:G166"/>
    <mergeCell ref="F167:G167"/>
    <mergeCell ref="F109:G109"/>
    <mergeCell ref="F110:G110"/>
    <mergeCell ref="F111:G111"/>
    <mergeCell ref="N102:O102"/>
    <mergeCell ref="N103:O103"/>
    <mergeCell ref="N109:O109"/>
    <mergeCell ref="N110:O110"/>
    <mergeCell ref="N111:O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76:G176"/>
    <mergeCell ref="F122:G122"/>
    <mergeCell ref="F123:G123"/>
    <mergeCell ref="F124:G124"/>
    <mergeCell ref="F125:G125"/>
    <mergeCell ref="F144:G144"/>
    <mergeCell ref="F145:G145"/>
    <mergeCell ref="F146:G146"/>
    <mergeCell ref="F168:G168"/>
    <mergeCell ref="N121:O121"/>
    <mergeCell ref="N122:O122"/>
    <mergeCell ref="N123:O123"/>
    <mergeCell ref="N124:O124"/>
    <mergeCell ref="N125:O125"/>
    <mergeCell ref="N144:O144"/>
    <mergeCell ref="N145:O145"/>
    <mergeCell ref="N89:O89"/>
    <mergeCell ref="N90:O90"/>
    <mergeCell ref="N91:O91"/>
    <mergeCell ref="N92:O92"/>
    <mergeCell ref="N93:O93"/>
    <mergeCell ref="N94:O94"/>
    <mergeCell ref="N95:O95"/>
    <mergeCell ref="N96:O9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N119:O119"/>
    <mergeCell ref="N120:O120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31:O31"/>
    <mergeCell ref="N77:O77"/>
    <mergeCell ref="N78:O78"/>
    <mergeCell ref="N79:O79"/>
    <mergeCell ref="N80:O80"/>
    <mergeCell ref="N81:O81"/>
    <mergeCell ref="N101:O101"/>
    <mergeCell ref="N104:O104"/>
    <mergeCell ref="N105:O105"/>
    <mergeCell ref="N106:O106"/>
    <mergeCell ref="N107:O107"/>
    <mergeCell ref="N108:O108"/>
    <mergeCell ref="N82:O82"/>
    <mergeCell ref="N83:O83"/>
    <mergeCell ref="N84:O84"/>
    <mergeCell ref="N85:O85"/>
    <mergeCell ref="N86:O86"/>
    <mergeCell ref="N87:O87"/>
    <mergeCell ref="N88:O88"/>
    <mergeCell ref="F29:G29"/>
    <mergeCell ref="F30:G30"/>
    <mergeCell ref="K543:M543"/>
    <mergeCell ref="I543:I544"/>
    <mergeCell ref="J543:J544"/>
    <mergeCell ref="N48:O48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N24:O24"/>
    <mergeCell ref="N25:O25"/>
    <mergeCell ref="N26:O26"/>
    <mergeCell ref="N27:O27"/>
    <mergeCell ref="N28:O28"/>
    <mergeCell ref="N29:O29"/>
    <mergeCell ref="N30:O30"/>
    <mergeCell ref="N49:O49"/>
    <mergeCell ref="N50:O50"/>
    <mergeCell ref="N51:O51"/>
    <mergeCell ref="N52:O52"/>
    <mergeCell ref="N32:O32"/>
    <mergeCell ref="N33:O33"/>
    <mergeCell ref="N34:O34"/>
    <mergeCell ref="N35:O35"/>
    <mergeCell ref="N36:O36"/>
    <mergeCell ref="F560:G560"/>
    <mergeCell ref="A601:C601"/>
    <mergeCell ref="D601:E601"/>
    <mergeCell ref="V3:W5"/>
    <mergeCell ref="X3:AJ4"/>
    <mergeCell ref="X5:AJ6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D542:E542"/>
    <mergeCell ref="F540:F542"/>
    <mergeCell ref="G540:G542"/>
    <mergeCell ref="A603:E604"/>
    <mergeCell ref="A605:E605"/>
    <mergeCell ref="A607:A608"/>
    <mergeCell ref="D607:E607"/>
    <mergeCell ref="D608:E608"/>
    <mergeCell ref="A610:A611"/>
    <mergeCell ref="B610:B611"/>
    <mergeCell ref="C610:E610"/>
    <mergeCell ref="A667:C667"/>
    <mergeCell ref="D667:E667"/>
    <mergeCell ref="A668:C668"/>
    <mergeCell ref="D668:E668"/>
    <mergeCell ref="F546:G546"/>
    <mergeCell ref="F547:G547"/>
    <mergeCell ref="F548:G548"/>
    <mergeCell ref="F549:G549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D609:E609"/>
    <mergeCell ref="A600:C600"/>
    <mergeCell ref="D600:E600"/>
    <mergeCell ref="N442:O442"/>
    <mergeCell ref="N443:O443"/>
    <mergeCell ref="N444:O444"/>
    <mergeCell ref="N445:O445"/>
    <mergeCell ref="N446:O446"/>
    <mergeCell ref="N447:O447"/>
    <mergeCell ref="N448:O448"/>
    <mergeCell ref="N449:O449"/>
    <mergeCell ref="N431:O431"/>
    <mergeCell ref="A539:E539"/>
    <mergeCell ref="I538:M538"/>
    <mergeCell ref="I539:M539"/>
    <mergeCell ref="F431:G431"/>
    <mergeCell ref="F432:G432"/>
    <mergeCell ref="F433:G433"/>
    <mergeCell ref="F434:G434"/>
    <mergeCell ref="F435:G435"/>
    <mergeCell ref="F447:G447"/>
    <mergeCell ref="F448:G448"/>
    <mergeCell ref="F478:G478"/>
    <mergeCell ref="F479:G479"/>
    <mergeCell ref="F480:G480"/>
    <mergeCell ref="F481:G481"/>
    <mergeCell ref="F482:G482"/>
    <mergeCell ref="N450:O450"/>
    <mergeCell ref="D467:E467"/>
    <mergeCell ref="A469:E470"/>
    <mergeCell ref="A471:E471"/>
    <mergeCell ref="L466:M466"/>
    <mergeCell ref="F442:G442"/>
    <mergeCell ref="F443:G443"/>
    <mergeCell ref="F444:G444"/>
    <mergeCell ref="B409:B410"/>
    <mergeCell ref="C409:E409"/>
    <mergeCell ref="I409:I410"/>
    <mergeCell ref="J409:J410"/>
    <mergeCell ref="A405:E405"/>
    <mergeCell ref="L408:M408"/>
    <mergeCell ref="K409:M409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406:F408"/>
    <mergeCell ref="G406:G408"/>
    <mergeCell ref="A406:A407"/>
    <mergeCell ref="D406:E406"/>
    <mergeCell ref="D407:E407"/>
    <mergeCell ref="A409:A410"/>
    <mergeCell ref="F395:G395"/>
    <mergeCell ref="I142:I143"/>
    <mergeCell ref="J142:J143"/>
    <mergeCell ref="I199:K199"/>
    <mergeCell ref="L199:M199"/>
    <mergeCell ref="I200:K200"/>
    <mergeCell ref="L200:M200"/>
    <mergeCell ref="F153:G153"/>
    <mergeCell ref="F154:G154"/>
    <mergeCell ref="F155:G155"/>
    <mergeCell ref="F156:G156"/>
    <mergeCell ref="F157:G157"/>
    <mergeCell ref="F158:G15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94:G94"/>
    <mergeCell ref="F95:G95"/>
    <mergeCell ref="F96:G96"/>
    <mergeCell ref="F97:G97"/>
    <mergeCell ref="F98:G98"/>
    <mergeCell ref="F99:G99"/>
    <mergeCell ref="F62:G62"/>
    <mergeCell ref="F107:G107"/>
    <mergeCell ref="F108:G108"/>
    <mergeCell ref="F100:G100"/>
    <mergeCell ref="F101:G101"/>
    <mergeCell ref="F102:G102"/>
    <mergeCell ref="F103:G103"/>
    <mergeCell ref="F104:G104"/>
    <mergeCell ref="F105:G105"/>
    <mergeCell ref="F106:G106"/>
    <mergeCell ref="L333:M333"/>
    <mergeCell ref="I335:M336"/>
    <mergeCell ref="I337:M337"/>
    <mergeCell ref="I338:M338"/>
    <mergeCell ref="Q5:Q7"/>
    <mergeCell ref="L66:M66"/>
    <mergeCell ref="A66:C66"/>
    <mergeCell ref="D66:E66"/>
    <mergeCell ref="A68:E69"/>
    <mergeCell ref="A71:E71"/>
    <mergeCell ref="F31:G31"/>
    <mergeCell ref="F32:G32"/>
    <mergeCell ref="F33:G33"/>
    <mergeCell ref="F34:G34"/>
    <mergeCell ref="F35:G35"/>
    <mergeCell ref="F36:G36"/>
    <mergeCell ref="F37:G37"/>
    <mergeCell ref="F38:G38"/>
    <mergeCell ref="N22:O22"/>
    <mergeCell ref="N23:O23"/>
    <mergeCell ref="F24:G24"/>
    <mergeCell ref="F25:G25"/>
    <mergeCell ref="F26:G26"/>
    <mergeCell ref="F27:G27"/>
    <mergeCell ref="F28:G28"/>
    <mergeCell ref="F149:G149"/>
    <mergeCell ref="F150:G150"/>
    <mergeCell ref="F151:G151"/>
    <mergeCell ref="F152:G152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D208:E208"/>
    <mergeCell ref="D206:E206"/>
    <mergeCell ref="D200:E200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D207:E207"/>
    <mergeCell ref="D199:E199"/>
    <mergeCell ref="F298:G298"/>
    <mergeCell ref="D272:E272"/>
    <mergeCell ref="D273:E273"/>
    <mergeCell ref="A275:A276"/>
    <mergeCell ref="B275:B276"/>
    <mergeCell ref="C275:E275"/>
    <mergeCell ref="A332:C332"/>
    <mergeCell ref="D332:E332"/>
    <mergeCell ref="F272:F274"/>
    <mergeCell ref="G272:G274"/>
    <mergeCell ref="F277:G277"/>
    <mergeCell ref="F278:G278"/>
    <mergeCell ref="F279:G279"/>
    <mergeCell ref="F280:G280"/>
    <mergeCell ref="F311:G311"/>
    <mergeCell ref="F327:G327"/>
    <mergeCell ref="B209:B210"/>
    <mergeCell ref="C209:E209"/>
    <mergeCell ref="A209:A210"/>
    <mergeCell ref="A266:C266"/>
    <mergeCell ref="D266:E266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47:G247"/>
    <mergeCell ref="F248:G248"/>
    <mergeCell ref="F249:G249"/>
    <mergeCell ref="D73:E73"/>
    <mergeCell ref="D333:E333"/>
    <mergeCell ref="A335:E336"/>
    <mergeCell ref="A337:E337"/>
    <mergeCell ref="A339:A340"/>
    <mergeCell ref="D339:E339"/>
    <mergeCell ref="D340:E340"/>
    <mergeCell ref="A342:A343"/>
    <mergeCell ref="B342:B343"/>
    <mergeCell ref="C342:E342"/>
    <mergeCell ref="A399:C399"/>
    <mergeCell ref="D399:E399"/>
    <mergeCell ref="A400:C400"/>
    <mergeCell ref="D400:E400"/>
    <mergeCell ref="A333:C333"/>
    <mergeCell ref="D267:E267"/>
    <mergeCell ref="A202:E203"/>
    <mergeCell ref="A271:E271"/>
    <mergeCell ref="A338:E338"/>
    <mergeCell ref="A204:E204"/>
    <mergeCell ref="A205:E205"/>
    <mergeCell ref="A137:E137"/>
    <mergeCell ref="A206:A207"/>
    <mergeCell ref="A200:C200"/>
    <mergeCell ref="A199:C199"/>
    <mergeCell ref="A1:E2"/>
    <mergeCell ref="A3:E3"/>
    <mergeCell ref="A4:E4"/>
    <mergeCell ref="B8:B9"/>
    <mergeCell ref="C8:E8"/>
    <mergeCell ref="D5:E5"/>
    <mergeCell ref="A5:A6"/>
    <mergeCell ref="A72:A73"/>
    <mergeCell ref="D72:E72"/>
    <mergeCell ref="B75:B76"/>
    <mergeCell ref="C75:E75"/>
    <mergeCell ref="A132:C132"/>
    <mergeCell ref="D132:E132"/>
    <mergeCell ref="A139:A140"/>
    <mergeCell ref="D139:E139"/>
    <mergeCell ref="B142:B143"/>
    <mergeCell ref="C142:E142"/>
    <mergeCell ref="A70:E70"/>
    <mergeCell ref="A65:C65"/>
    <mergeCell ref="D65:E65"/>
    <mergeCell ref="A142:A143"/>
    <mergeCell ref="D141:E141"/>
    <mergeCell ref="A135:E136"/>
    <mergeCell ref="A8:A9"/>
    <mergeCell ref="D7:E7"/>
    <mergeCell ref="D6:E6"/>
    <mergeCell ref="A75:A76"/>
    <mergeCell ref="A133:C133"/>
    <mergeCell ref="D133:E133"/>
    <mergeCell ref="A138:E138"/>
    <mergeCell ref="D140:E140"/>
    <mergeCell ref="D74:E74"/>
    <mergeCell ref="C476:E476"/>
    <mergeCell ref="A533:C533"/>
    <mergeCell ref="D533:E533"/>
    <mergeCell ref="A534:C534"/>
    <mergeCell ref="D534:E534"/>
    <mergeCell ref="A536:E537"/>
    <mergeCell ref="A538:E538"/>
    <mergeCell ref="A540:A541"/>
    <mergeCell ref="D540:E540"/>
    <mergeCell ref="D541:E541"/>
    <mergeCell ref="A543:A544"/>
    <mergeCell ref="B543:B544"/>
    <mergeCell ref="C543:E543"/>
    <mergeCell ref="A476:A477"/>
    <mergeCell ref="B476:B477"/>
    <mergeCell ref="A267:C267"/>
    <mergeCell ref="D474:E474"/>
    <mergeCell ref="A268:E269"/>
    <mergeCell ref="A270:E270"/>
    <mergeCell ref="A272:A273"/>
    <mergeCell ref="A472:E472"/>
    <mergeCell ref="A466:C466"/>
    <mergeCell ref="D466:E466"/>
    <mergeCell ref="A467:C467"/>
    <mergeCell ref="D475:E475"/>
    <mergeCell ref="D408:E408"/>
    <mergeCell ref="D341:E341"/>
    <mergeCell ref="D274:E274"/>
    <mergeCell ref="A402:E403"/>
    <mergeCell ref="A404:E404"/>
    <mergeCell ref="A473:A474"/>
    <mergeCell ref="D473:E473"/>
    <mergeCell ref="B811:B812"/>
    <mergeCell ref="C811:E811"/>
    <mergeCell ref="A670:E671"/>
    <mergeCell ref="A672:E672"/>
    <mergeCell ref="A674:A675"/>
    <mergeCell ref="D674:E674"/>
    <mergeCell ref="D675:E675"/>
    <mergeCell ref="A677:A678"/>
    <mergeCell ref="B677:B678"/>
    <mergeCell ref="C677:E677"/>
    <mergeCell ref="A734:C734"/>
    <mergeCell ref="D734:E734"/>
    <mergeCell ref="A735:C735"/>
    <mergeCell ref="D735:E735"/>
    <mergeCell ref="A737:E738"/>
    <mergeCell ref="A739:E739"/>
    <mergeCell ref="A741:A742"/>
    <mergeCell ref="D741:E741"/>
    <mergeCell ref="D742:E742"/>
    <mergeCell ref="D743:E743"/>
    <mergeCell ref="D676:E676"/>
    <mergeCell ref="A673:E673"/>
    <mergeCell ref="A744:A745"/>
    <mergeCell ref="B744:B745"/>
    <mergeCell ref="C744:E744"/>
    <mergeCell ref="A801:C801"/>
    <mergeCell ref="D801:E801"/>
    <mergeCell ref="A802:C802"/>
    <mergeCell ref="D802:E802"/>
    <mergeCell ref="A804:E805"/>
    <mergeCell ref="A806:E806"/>
    <mergeCell ref="A807:E807"/>
    <mergeCell ref="D944:E944"/>
    <mergeCell ref="A945:A946"/>
    <mergeCell ref="B945:B946"/>
    <mergeCell ref="C945:E945"/>
    <mergeCell ref="A1002:C1002"/>
    <mergeCell ref="D1002:E1002"/>
    <mergeCell ref="A1003:C1003"/>
    <mergeCell ref="D1003:E1003"/>
    <mergeCell ref="A868:C868"/>
    <mergeCell ref="D868:E868"/>
    <mergeCell ref="A869:C869"/>
    <mergeCell ref="D869:E869"/>
    <mergeCell ref="A871:E872"/>
    <mergeCell ref="A873:E873"/>
    <mergeCell ref="A874:E874"/>
    <mergeCell ref="A875:A876"/>
    <mergeCell ref="D875:E875"/>
    <mergeCell ref="D876:E876"/>
    <mergeCell ref="D877:E877"/>
    <mergeCell ref="A878:A879"/>
    <mergeCell ref="B878:B879"/>
    <mergeCell ref="C878:E878"/>
    <mergeCell ref="A935:C935"/>
    <mergeCell ref="D935:E935"/>
    <mergeCell ref="A936:C936"/>
    <mergeCell ref="D936:E936"/>
    <mergeCell ref="A938:E939"/>
    <mergeCell ref="A940:E940"/>
    <mergeCell ref="A941:E941"/>
    <mergeCell ref="A942:A943"/>
    <mergeCell ref="D942:E942"/>
    <mergeCell ref="D943:E943"/>
    <mergeCell ref="A808:A809"/>
    <mergeCell ref="D808:E808"/>
    <mergeCell ref="D809:E809"/>
    <mergeCell ref="D810:E810"/>
    <mergeCell ref="A811:A812"/>
    <mergeCell ref="G607:G609"/>
    <mergeCell ref="F674:F676"/>
    <mergeCell ref="G674:G676"/>
    <mergeCell ref="F942:G944"/>
    <mergeCell ref="A606:E606"/>
    <mergeCell ref="A740:E740"/>
    <mergeCell ref="F5:G7"/>
    <mergeCell ref="H942:H944"/>
    <mergeCell ref="H5:H7"/>
    <mergeCell ref="I75:I76"/>
    <mergeCell ref="I205:M205"/>
    <mergeCell ref="I206:I207"/>
    <mergeCell ref="L206:M206"/>
    <mergeCell ref="L207:M207"/>
    <mergeCell ref="L208:M208"/>
    <mergeCell ref="I209:I210"/>
    <mergeCell ref="J209:J210"/>
    <mergeCell ref="K209:M209"/>
    <mergeCell ref="I266:K266"/>
    <mergeCell ref="L266:M266"/>
    <mergeCell ref="I267:K267"/>
    <mergeCell ref="I268:M269"/>
    <mergeCell ref="F72:F74"/>
    <mergeCell ref="G72:G74"/>
    <mergeCell ref="F139:F141"/>
    <mergeCell ref="G139:G141"/>
    <mergeCell ref="F206:F208"/>
    <mergeCell ref="J75:J76"/>
    <mergeCell ref="I132:K132"/>
    <mergeCell ref="L132:M132"/>
    <mergeCell ref="I133:K133"/>
    <mergeCell ref="I135:M136"/>
    <mergeCell ref="I137:M137"/>
    <mergeCell ref="I138:M138"/>
    <mergeCell ref="I139:I140"/>
    <mergeCell ref="L139:M139"/>
    <mergeCell ref="L141:M141"/>
    <mergeCell ref="I1:M2"/>
    <mergeCell ref="I3:M3"/>
    <mergeCell ref="I4:M4"/>
    <mergeCell ref="I5:I6"/>
    <mergeCell ref="L5:M5"/>
    <mergeCell ref="L7:M7"/>
    <mergeCell ref="I8:I9"/>
    <mergeCell ref="J8:J9"/>
    <mergeCell ref="I65:K65"/>
    <mergeCell ref="L65:M65"/>
    <mergeCell ref="I66:K66"/>
    <mergeCell ref="I68:M69"/>
    <mergeCell ref="I70:M70"/>
    <mergeCell ref="I71:M71"/>
    <mergeCell ref="I72:I73"/>
    <mergeCell ref="L72:M72"/>
    <mergeCell ref="L74:M74"/>
    <mergeCell ref="L6:M6"/>
    <mergeCell ref="K8:M8"/>
    <mergeCell ref="L73:M73"/>
    <mergeCell ref="K75:M75"/>
    <mergeCell ref="L133:M133"/>
    <mergeCell ref="L267:M267"/>
    <mergeCell ref="J275:J276"/>
    <mergeCell ref="I466:K466"/>
    <mergeCell ref="K744:M744"/>
    <mergeCell ref="L743:M743"/>
    <mergeCell ref="K811:M811"/>
    <mergeCell ref="I469:M470"/>
    <mergeCell ref="I471:M471"/>
    <mergeCell ref="I472:M472"/>
    <mergeCell ref="I473:I474"/>
    <mergeCell ref="L473:M473"/>
    <mergeCell ref="L474:M474"/>
    <mergeCell ref="I476:I477"/>
    <mergeCell ref="J476:J477"/>
    <mergeCell ref="K476:M476"/>
    <mergeCell ref="I533:K533"/>
    <mergeCell ref="L533:M533"/>
    <mergeCell ref="I534:K534"/>
    <mergeCell ref="L534:M534"/>
    <mergeCell ref="I536:M537"/>
    <mergeCell ref="L675:M675"/>
    <mergeCell ref="I677:I678"/>
    <mergeCell ref="J677:J678"/>
    <mergeCell ref="L475:M475"/>
    <mergeCell ref="L542:M542"/>
    <mergeCell ref="I540:I541"/>
    <mergeCell ref="L540:M540"/>
    <mergeCell ref="L541:M541"/>
    <mergeCell ref="L676:M676"/>
    <mergeCell ref="K677:M677"/>
    <mergeCell ref="L274:M274"/>
    <mergeCell ref="K275:M275"/>
    <mergeCell ref="I935:K935"/>
    <mergeCell ref="L935:M935"/>
    <mergeCell ref="I936:K936"/>
    <mergeCell ref="L936:M936"/>
    <mergeCell ref="I938:M939"/>
    <mergeCell ref="I940:M940"/>
    <mergeCell ref="I941:M941"/>
    <mergeCell ref="I942:I943"/>
    <mergeCell ref="L942:M942"/>
    <mergeCell ref="L943:M943"/>
    <mergeCell ref="L944:M944"/>
    <mergeCell ref="I945:I946"/>
    <mergeCell ref="J945:J946"/>
    <mergeCell ref="K945:M945"/>
    <mergeCell ref="I1002:K1002"/>
    <mergeCell ref="L1002:M1002"/>
    <mergeCell ref="I734:K734"/>
    <mergeCell ref="L734:M734"/>
    <mergeCell ref="I735:K735"/>
    <mergeCell ref="L735:M735"/>
    <mergeCell ref="I737:M738"/>
    <mergeCell ref="I739:M739"/>
    <mergeCell ref="I740:M740"/>
    <mergeCell ref="I741:I742"/>
    <mergeCell ref="L741:M741"/>
    <mergeCell ref="L742:M742"/>
    <mergeCell ref="I744:I745"/>
    <mergeCell ref="J744:J745"/>
    <mergeCell ref="L877:M877"/>
    <mergeCell ref="I878:I879"/>
    <mergeCell ref="J878:J879"/>
    <mergeCell ref="K878:M878"/>
    <mergeCell ref="N288:O288"/>
    <mergeCell ref="I1003:K1003"/>
    <mergeCell ref="L1003:M1003"/>
    <mergeCell ref="N5:O7"/>
    <mergeCell ref="P5:P7"/>
    <mergeCell ref="N72:N74"/>
    <mergeCell ref="O72:O74"/>
    <mergeCell ref="N139:N141"/>
    <mergeCell ref="O139:O141"/>
    <mergeCell ref="N206:N208"/>
    <mergeCell ref="O206:O208"/>
    <mergeCell ref="N272:N274"/>
    <mergeCell ref="O272:O274"/>
    <mergeCell ref="N339:N341"/>
    <mergeCell ref="O339:O341"/>
    <mergeCell ref="N406:N408"/>
    <mergeCell ref="O406:O408"/>
    <mergeCell ref="N473:N475"/>
    <mergeCell ref="O473:O475"/>
    <mergeCell ref="N540:N542"/>
    <mergeCell ref="O540:O542"/>
    <mergeCell ref="N53:O53"/>
    <mergeCell ref="N54:O54"/>
    <mergeCell ref="N55:O55"/>
    <mergeCell ref="N56:O56"/>
    <mergeCell ref="N57:O57"/>
    <mergeCell ref="N58:O58"/>
    <mergeCell ref="N59:O59"/>
    <mergeCell ref="N97:O97"/>
    <mergeCell ref="N98:O98"/>
    <mergeCell ref="N99:O99"/>
    <mergeCell ref="N100:O100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85:O285"/>
    <mergeCell ref="N286:O286"/>
    <mergeCell ref="N287:O287"/>
    <mergeCell ref="N258:O258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AM6:AO6"/>
    <mergeCell ref="AP6:AR6"/>
    <mergeCell ref="AS6:AU6"/>
    <mergeCell ref="AV6:AX6"/>
    <mergeCell ref="AY6:AY7"/>
    <mergeCell ref="AL132:AY133"/>
    <mergeCell ref="AL135:AL136"/>
    <mergeCell ref="AM135:AO135"/>
    <mergeCell ref="AP135:AR135"/>
    <mergeCell ref="AS135:AU135"/>
    <mergeCell ref="Q942:Q944"/>
    <mergeCell ref="N112:O112"/>
    <mergeCell ref="N113:O113"/>
    <mergeCell ref="N114:O114"/>
    <mergeCell ref="N115:O115"/>
    <mergeCell ref="N116:O116"/>
    <mergeCell ref="N117:O117"/>
    <mergeCell ref="N118:O118"/>
    <mergeCell ref="N808:N810"/>
    <mergeCell ref="O808:O810"/>
    <mergeCell ref="N875:N877"/>
    <mergeCell ref="O875:O877"/>
    <mergeCell ref="N942:O944"/>
    <mergeCell ref="P942:P944"/>
    <mergeCell ref="O607:O609"/>
    <mergeCell ref="N674:N676"/>
    <mergeCell ref="O674:O676"/>
    <mergeCell ref="N741:N743"/>
    <mergeCell ref="O741:O743"/>
    <mergeCell ref="N241:O241"/>
    <mergeCell ref="N245:O245"/>
    <mergeCell ref="N246:O246"/>
    <mergeCell ref="AK3:AK6"/>
    <mergeCell ref="AK65:AK66"/>
    <mergeCell ref="AK67:AK68"/>
    <mergeCell ref="AK132:AK133"/>
    <mergeCell ref="AK134:AK135"/>
    <mergeCell ref="AL163:AY164"/>
    <mergeCell ref="AM166:AO166"/>
    <mergeCell ref="AP166:AR166"/>
    <mergeCell ref="AS166:AU166"/>
    <mergeCell ref="AV166:AX166"/>
    <mergeCell ref="AY166:AY167"/>
    <mergeCell ref="AL34:AY35"/>
    <mergeCell ref="AM37:AO37"/>
    <mergeCell ref="AP37:AR37"/>
    <mergeCell ref="AS37:AU37"/>
    <mergeCell ref="AV37:AX37"/>
    <mergeCell ref="AY37:AY38"/>
    <mergeCell ref="AL65:AY66"/>
    <mergeCell ref="AL68:AL69"/>
    <mergeCell ref="AM68:AO68"/>
    <mergeCell ref="AP68:AR68"/>
    <mergeCell ref="AS68:AU68"/>
    <mergeCell ref="AV68:AX68"/>
    <mergeCell ref="AY68:AY69"/>
    <mergeCell ref="AL96:AY97"/>
    <mergeCell ref="AM99:AO99"/>
    <mergeCell ref="AP99:AR99"/>
    <mergeCell ref="AS99:AU99"/>
    <mergeCell ref="AV99:AX99"/>
    <mergeCell ref="AY99:AY100"/>
    <mergeCell ref="AL3:AY4"/>
    <mergeCell ref="AL6:AL7"/>
  </mergeCells>
  <dataValidations xWindow="654" yWindow="397" count="2">
    <dataValidation allowBlank="1" showInputMessage="1" showErrorMessage="1" errorTitle="Reported By: 34GL3 (-_-) H34D" error="This value doesn't match the data validation restrictions defined for this cell._x000a_                                  Prod. By 34GL3 (-_-) H34D" sqref="M753:M800 M84:M131 E813:E867 M947:M1001 M151:M198 E284:E331 E151:E198 E218:E265 M218:M265 E351:E398 E418:E465 E485:E532 E552:E599 E619:E666 E686:E733 M813:M867 M880:M934 E880:E934 M17:M64 M284:M331 M686:M733 M418:M465 M619:M666 M552:M599 M351:M398 M485:M532 E753:E800 E84:E131 E17:E64 E947:E1001" xr:uid="{00000000-0002-0000-0100-000000000000}"/>
    <dataValidation type="custom" allowBlank="1" showInputMessage="1" showErrorMessage="1" errorTitle=" Prevent Typing" error="Prevent type in special characters" sqref="E10:E16 M10:M16 E77:E83 M77:M83 E144:E150 M144:M150 E211:E217 M211:M217 E277:E283 M277:M283 E344:E350 M344:M350 E411:E417 M411:M417 E478:E484 M478:M484 E545:E551 M545:M551 E612:E618 M612:M618 E679:E685 M679:M685 E746:E752 M746:M752" xr:uid="{00000000-0002-0000-0100-000001000000}">
      <formula1>AND(ISNUMBER(SUMPRODUCT(SEARCH(MID(E10,ROW(INDIRECT("1:"&amp;LEN(E10))),1),"0123456789abcdefghijklmnopqrstuvwxyz"))),NOT(OR(ISNUMBER(SUMPRODUCT(SEARCH("~*",E10))),ISNUMBER(SUMPRODUCT(SEARCH("~?",E10))),ISNUMBER(SUMPRODUCT(SEARCH("~~",E10))))))</formula1>
    </dataValidation>
  </dataValidations>
  <hyperlinks>
    <hyperlink ref="F5:F7" location="MIP!F67" display="ê" xr:uid="{00000000-0004-0000-0100-000000000000}"/>
    <hyperlink ref="F72:F74" location="MIP!F129" display="ê" xr:uid="{00000000-0004-0000-0100-000001000000}"/>
    <hyperlink ref="G72:G74" location="MIP!G5" display="é" xr:uid="{00000000-0004-0000-0100-000002000000}"/>
    <hyperlink ref="F139:F141" location="MIP!F191" display="ê" xr:uid="{00000000-0004-0000-0100-000003000000}"/>
    <hyperlink ref="G139:G141" location="MIP!G67" display="é" xr:uid="{00000000-0004-0000-0100-000004000000}"/>
    <hyperlink ref="F206:F208" location="MIP!F252" display="ê" xr:uid="{00000000-0004-0000-0100-000005000000}"/>
    <hyperlink ref="G206:G208" location="MIP!G129" display="é" xr:uid="{00000000-0004-0000-0100-000006000000}"/>
    <hyperlink ref="F272:F274" location="MIP!F314" display="ê" xr:uid="{00000000-0004-0000-0100-000007000000}"/>
    <hyperlink ref="G272:G274" location="MIP!G191" display="é" xr:uid="{00000000-0004-0000-0100-000008000000}"/>
    <hyperlink ref="F339:F341" location="MIP!F376" display="ê" xr:uid="{00000000-0004-0000-0100-000009000000}"/>
    <hyperlink ref="G339:G341" location="MIP!G252" display="é" xr:uid="{00000000-0004-0000-0100-00000A000000}"/>
    <hyperlink ref="F406:F408" location="MIP!F438" display="ê" xr:uid="{00000000-0004-0000-0100-00000B000000}"/>
    <hyperlink ref="G406:G408" location="MIP!G314" display="é" xr:uid="{00000000-0004-0000-0100-00000C000000}"/>
    <hyperlink ref="F473:F475" location="MIP!F500" display="ê" xr:uid="{00000000-0004-0000-0100-00000D000000}"/>
    <hyperlink ref="G473:G475" location="MIP!G376" display="é" xr:uid="{00000000-0004-0000-0100-00000E000000}"/>
    <hyperlink ref="F540:F542" location="MIP!F562" display="ê" xr:uid="{00000000-0004-0000-0100-00000F000000}"/>
    <hyperlink ref="G540:G542" location="MIP!G438" display="é" xr:uid="{00000000-0004-0000-0100-000010000000}"/>
    <hyperlink ref="F607:F609" location="MIP!F624" display="ê" xr:uid="{00000000-0004-0000-0100-000011000000}"/>
    <hyperlink ref="G607:G609" location="MIP!G500" display="é" xr:uid="{00000000-0004-0000-0100-000012000000}"/>
    <hyperlink ref="F674:F676" location="MIP!F686" display="ê" xr:uid="{00000000-0004-0000-0100-000013000000}"/>
    <hyperlink ref="G674:G676" location="MIP!G562" display="é" xr:uid="{00000000-0004-0000-0100-000014000000}"/>
    <hyperlink ref="F741:F743" location="MIP!F748" display="ê" xr:uid="{00000000-0004-0000-0100-000015000000}"/>
    <hyperlink ref="G741:G743" location="MIP!G624" display="é" xr:uid="{00000000-0004-0000-0100-000016000000}"/>
    <hyperlink ref="F808:F810" location="MIP!F810" display="ê" xr:uid="{00000000-0004-0000-0100-000017000000}"/>
    <hyperlink ref="G808:G810" location="MIP!G686" display="é" xr:uid="{00000000-0004-0000-0100-000018000000}"/>
    <hyperlink ref="F875:F877" location="MIP!F872" display="ê" xr:uid="{00000000-0004-0000-0100-000019000000}"/>
    <hyperlink ref="G875:G877" location="MIP!G748" display="é" xr:uid="{00000000-0004-0000-0100-00001A000000}"/>
    <hyperlink ref="H942:H944" location="MIP!A1" tooltip="Goto Home." display="S" xr:uid="{00000000-0004-0000-0100-00001B000000}"/>
    <hyperlink ref="H5:H7" location="MIP!A868" tooltip="Goto End." display="MIP!A868" xr:uid="{00000000-0004-0000-0100-00001C000000}"/>
    <hyperlink ref="N5:N7" location="MIP!F67" display="ê" xr:uid="{00000000-0004-0000-0100-00001D000000}"/>
    <hyperlink ref="N72:N74" location="MIP!O129" display="ê" xr:uid="{00000000-0004-0000-0100-00001E000000}"/>
    <hyperlink ref="O72:O74" location="MIP!Q5" display="é" xr:uid="{00000000-0004-0000-0100-00001F000000}"/>
    <hyperlink ref="N139:N141" location="MIP!O191" display="ê" xr:uid="{00000000-0004-0000-0100-000020000000}"/>
    <hyperlink ref="O139:O141" location="MIP!Q67" display="é" xr:uid="{00000000-0004-0000-0100-000021000000}"/>
    <hyperlink ref="N206:N208" location="MIP!O252" display="ê" xr:uid="{00000000-0004-0000-0100-000022000000}"/>
    <hyperlink ref="O206:O208" location="MIP!Q129" display="é" xr:uid="{00000000-0004-0000-0100-000023000000}"/>
    <hyperlink ref="N272:N274" location="MIP!O314" display="ê" xr:uid="{00000000-0004-0000-0100-000024000000}"/>
    <hyperlink ref="O272:O274" location="MIP!Q191" display="é" xr:uid="{00000000-0004-0000-0100-000025000000}"/>
    <hyperlink ref="N339:N341" location="MIP!O376" display="ê" xr:uid="{00000000-0004-0000-0100-000026000000}"/>
    <hyperlink ref="O339:O341" location="MIP!Q252" display="é" xr:uid="{00000000-0004-0000-0100-000027000000}"/>
    <hyperlink ref="N406:N408" location="MIP!O438" display="ê" xr:uid="{00000000-0004-0000-0100-000028000000}"/>
    <hyperlink ref="O406:O408" location="MIP!Q314" display="é" xr:uid="{00000000-0004-0000-0100-000029000000}"/>
    <hyperlink ref="N473:N475" location="MIP!O500" display="ê" xr:uid="{00000000-0004-0000-0100-00002A000000}"/>
    <hyperlink ref="O473:O475" location="MIP!Q376" display="é" xr:uid="{00000000-0004-0000-0100-00002B000000}"/>
    <hyperlink ref="N540:N542" location="MIP!O562" display="ê" xr:uid="{00000000-0004-0000-0100-00002C000000}"/>
    <hyperlink ref="O540:O542" location="MIP!Q438" display="é" xr:uid="{00000000-0004-0000-0100-00002D000000}"/>
    <hyperlink ref="N607:N609" location="MIP!O624" display="ê" xr:uid="{00000000-0004-0000-0100-00002E000000}"/>
    <hyperlink ref="O607:O609" location="MIP!Q500" display="é" xr:uid="{00000000-0004-0000-0100-00002F000000}"/>
    <hyperlink ref="N674:N676" location="MIP!O686" display="ê" xr:uid="{00000000-0004-0000-0100-000030000000}"/>
    <hyperlink ref="O674:O676" location="MIP!Q562" display="é" xr:uid="{00000000-0004-0000-0100-000031000000}"/>
    <hyperlink ref="N741:N743" location="MIP!O748" display="ê" xr:uid="{00000000-0004-0000-0100-000032000000}"/>
    <hyperlink ref="O741:O743" location="MIP!Q624" display="é" xr:uid="{00000000-0004-0000-0100-000033000000}"/>
    <hyperlink ref="N808:N810" location="MIP!O810" display="ê" xr:uid="{00000000-0004-0000-0100-000034000000}"/>
    <hyperlink ref="O808:O810" location="MIP!Q686" display="é" xr:uid="{00000000-0004-0000-0100-000035000000}"/>
    <hyperlink ref="N875:N877" location="MIP!O872" display="ê" xr:uid="{00000000-0004-0000-0100-000036000000}"/>
    <hyperlink ref="O875:O877" location="MIP!Q748" display="é" xr:uid="{00000000-0004-0000-0100-000037000000}"/>
    <hyperlink ref="N942:O944" location="MIP!O810" display="é" xr:uid="{00000000-0004-0000-0100-000038000000}"/>
    <hyperlink ref="P942:P944" location="MIP!J1" tooltip="Goto Home." display="S" xr:uid="{00000000-0004-0000-0100-000039000000}"/>
    <hyperlink ref="P5:P7" location="MIP!J868" tooltip="Goto End." display="MIP!J868" xr:uid="{00000000-0004-0000-0100-00003A000000}"/>
    <hyperlink ref="N5:O7" location="MIP!O67" display="ê" xr:uid="{00000000-0004-0000-0100-00003B000000}"/>
    <hyperlink ref="Q942:Q944" location="MIP!Z1" tooltip="Goto Home." display="S" xr:uid="{00000000-0004-0000-0100-00003C000000}"/>
    <hyperlink ref="Q5:Q7" location="MIP!Z868" tooltip="Goto End." display="MIP!Z868" xr:uid="{00000000-0004-0000-0100-00003D000000}"/>
    <hyperlink ref="F1:G3" location="MIP!AR5" tooltip="Goto Roster." display="è" xr:uid="{00000000-0004-0000-0100-00003E000000}"/>
    <hyperlink ref="F942:G944" location="MIP!G810" display="é" xr:uid="{00000000-0004-0000-0100-00003F000000}"/>
    <hyperlink ref="N1:O3" location="MIP!AR67" tooltip="Goto Roster." display="è" xr:uid="{00000000-0004-0000-0100-000040000000}"/>
    <hyperlink ref="AK3:AK6" location="MIP!BI67" tooltip="Goto 2nd Quarter" display="ê" xr:uid="{00000000-0004-0000-0100-000041000000}"/>
    <hyperlink ref="AK67:AK68" location="MIP!BI129" tooltip="Goto 1st Semester Average." display="ê" xr:uid="{00000000-0004-0000-0100-000042000000}"/>
    <hyperlink ref="AK65:AK66" location="MIP!BI3" tooltip="Goto 2st Quarter." display="é" xr:uid="{00000000-0004-0000-0100-000043000000}"/>
    <hyperlink ref="AK134:AK135" location="MIP!BI191" tooltip="Goto 3rd Quarter." display="ê" xr:uid="{00000000-0004-0000-0100-000044000000}"/>
    <hyperlink ref="AK132:AK133" location="MIP!BI65" tooltip="Goto 2nd Quarter" display="é" xr:uid="{00000000-0004-0000-0100-000045000000}"/>
  </hyperlinks>
  <pageMargins left="0.25" right="0.25" top="0.75" bottom="0.75" header="0.3" footer="0.3"/>
  <pageSetup paperSize="9" scale="10" fitToWidth="2" orientation="landscape" horizontalDpi="2400" verticalDpi="24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0070C0"/>
  </sheetPr>
  <dimension ref="A1:R130"/>
  <sheetViews>
    <sheetView view="pageLayout" topLeftCell="A10" workbookViewId="0">
      <selection activeCell="J17" sqref="J17"/>
    </sheetView>
  </sheetViews>
  <sheetFormatPr defaultRowHeight="16.5"/>
  <cols>
    <col min="1" max="1" width="4" style="14" bestFit="1" customWidth="1"/>
    <col min="2" max="2" width="16.5703125" style="14" customWidth="1"/>
    <col min="3" max="4" width="4.140625" style="14" customWidth="1"/>
    <col min="5" max="5" width="10.28515625" style="14" customWidth="1"/>
    <col min="6" max="13" width="6" style="14" customWidth="1"/>
    <col min="14" max="14" width="7.5703125" style="14" customWidth="1"/>
    <col min="15" max="18" width="5.85546875" style="14" customWidth="1"/>
    <col min="19" max="19" width="7" style="14" customWidth="1"/>
    <col min="20" max="16384" width="9.140625" style="14"/>
  </cols>
  <sheetData>
    <row r="1" spans="1:18" ht="26.25">
      <c r="A1" s="389"/>
      <c r="B1" s="389"/>
      <c r="C1" s="399" t="str">
        <f>GI!$D$1</f>
        <v>SHEBA ACADEMY</v>
      </c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89"/>
      <c r="Q1" s="389"/>
      <c r="R1" s="389"/>
    </row>
    <row r="2" spans="1:18" ht="26.25">
      <c r="A2" s="389"/>
      <c r="B2" s="389"/>
      <c r="C2" s="399" t="str">
        <f>GI!$A$36</f>
        <v>STUDENTS' ROSTER GRADE 11</v>
      </c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89"/>
      <c r="Q2" s="389"/>
      <c r="R2" s="389"/>
    </row>
    <row r="3" spans="1:18">
      <c r="B3" s="395" t="str">
        <f>CONCATENATE(GI!$E$23, ": ")</f>
        <v xml:space="preserve">Homeroom Teacher's Name: </v>
      </c>
      <c r="C3" s="395"/>
      <c r="D3" s="395"/>
      <c r="E3" s="395"/>
      <c r="F3" s="396"/>
      <c r="G3" s="396"/>
    </row>
    <row r="4" spans="1:18">
      <c r="B4" s="395" t="s">
        <v>140</v>
      </c>
      <c r="C4" s="395"/>
      <c r="D4" s="395"/>
      <c r="E4" s="395"/>
      <c r="F4" s="401" t="str">
        <f>CONCATENATE(GI!$A$3, " ", GI!$C$3)</f>
        <v>11 D</v>
      </c>
      <c r="G4" s="401"/>
    </row>
    <row r="5" spans="1:18">
      <c r="B5" s="395" t="str">
        <f>CONCATENATE(GI!$A$34, ": ")</f>
        <v xml:space="preserve">Academic Year: </v>
      </c>
      <c r="C5" s="395"/>
      <c r="D5" s="395"/>
      <c r="E5" s="395"/>
      <c r="F5" s="400" t="str">
        <f>CONCATENATE(GI!$C$34, " / ", GI!$D$34)</f>
        <v>2025/26 G.C / 2018 ዓ/ም</v>
      </c>
      <c r="G5" s="400"/>
      <c r="P5" s="394" t="s">
        <v>143</v>
      </c>
      <c r="Q5" s="394"/>
      <c r="R5" s="160">
        <v>1</v>
      </c>
    </row>
    <row r="6" spans="1:18" ht="75.75" customHeight="1">
      <c r="A6" s="159" t="s">
        <v>69</v>
      </c>
      <c r="B6" s="159" t="str">
        <f>GI!$H$1</f>
        <v>Students' Names</v>
      </c>
      <c r="C6" s="159" t="s">
        <v>4</v>
      </c>
      <c r="D6" s="159" t="s">
        <v>3</v>
      </c>
      <c r="E6" s="159" t="s">
        <v>141</v>
      </c>
      <c r="F6" s="159" t="str">
        <f>GI!$B$7</f>
        <v>English</v>
      </c>
      <c r="G6" s="159" t="str">
        <f>GI!$B$9</f>
        <v>Mathematics</v>
      </c>
      <c r="H6" s="159" t="str">
        <f>GI!$B$11</f>
        <v xml:space="preserve">History </v>
      </c>
      <c r="I6" s="159" t="str">
        <f>GI!$B$12</f>
        <v xml:space="preserve">Geography </v>
      </c>
      <c r="J6" s="159" t="str">
        <f>GI!$B$13</f>
        <v xml:space="preserve">Economics </v>
      </c>
      <c r="K6" s="159" t="str">
        <f>GI!$B$15</f>
        <v>ICT</v>
      </c>
      <c r="L6" s="159" t="str">
        <f>GI!$B$17</f>
        <v xml:space="preserve">Accounting and finance </v>
      </c>
      <c r="M6" s="159" t="str">
        <f>GI!$B$18</f>
        <v>-</v>
      </c>
      <c r="N6" s="159" t="s">
        <v>118</v>
      </c>
      <c r="O6" s="159" t="s">
        <v>119</v>
      </c>
      <c r="P6" s="159" t="s">
        <v>120</v>
      </c>
      <c r="Q6" s="159" t="s">
        <v>142</v>
      </c>
    </row>
    <row r="7" spans="1:18" s="161" customFormat="1" ht="14.25">
      <c r="A7" s="398">
        <v>1</v>
      </c>
      <c r="B7" s="397" t="str">
        <f>GI!H$2</f>
        <v xml:space="preserve">Amanuel Hagos Tesfay </v>
      </c>
      <c r="C7" s="398" t="str">
        <f>GI!I$2</f>
        <v>M</v>
      </c>
      <c r="D7" s="398">
        <f>GI!J$2</f>
        <v>0</v>
      </c>
      <c r="E7" s="162" t="s">
        <v>195</v>
      </c>
      <c r="F7" s="166">
        <f>MIP!Y$8</f>
        <v>76</v>
      </c>
      <c r="G7" s="166">
        <f>MIP!Z$8</f>
        <v>57</v>
      </c>
      <c r="H7" s="166">
        <f>MIP!AA$8</f>
        <v>91</v>
      </c>
      <c r="I7" s="166">
        <f>MIP!AB$8</f>
        <v>85</v>
      </c>
      <c r="J7" s="166">
        <f>MIP!AC$8</f>
        <v>71</v>
      </c>
      <c r="K7" s="166">
        <f>MIP!AD$8</f>
        <v>82</v>
      </c>
      <c r="L7" s="166">
        <f>MIP!AE$8</f>
        <v>83</v>
      </c>
      <c r="M7" s="166">
        <f>MIP!AF$8</f>
        <v>0</v>
      </c>
      <c r="N7" s="166">
        <f>MIP!AG$8</f>
        <v>545</v>
      </c>
      <c r="O7" s="166">
        <f>MIP!AH$8</f>
        <v>77.857142857142861</v>
      </c>
      <c r="P7" s="166">
        <f>MIP!AI$8</f>
        <v>9</v>
      </c>
      <c r="Q7" s="164"/>
    </row>
    <row r="8" spans="1:18" s="161" customFormat="1" ht="14.25">
      <c r="A8" s="398"/>
      <c r="B8" s="397"/>
      <c r="C8" s="398"/>
      <c r="D8" s="398"/>
      <c r="E8" s="162" t="s">
        <v>196</v>
      </c>
      <c r="F8" s="166">
        <f>MIP!Y$75</f>
        <v>0</v>
      </c>
      <c r="G8" s="166">
        <f>MIP!Z$75</f>
        <v>0</v>
      </c>
      <c r="H8" s="166">
        <f>MIP!AA$75</f>
        <v>0</v>
      </c>
      <c r="I8" s="166">
        <f>MIP!AB$75</f>
        <v>0</v>
      </c>
      <c r="J8" s="166">
        <f>MIP!AC$75</f>
        <v>0</v>
      </c>
      <c r="K8" s="166">
        <f>MIP!AD$75</f>
        <v>0</v>
      </c>
      <c r="L8" s="166">
        <f>MIP!AE$75</f>
        <v>0</v>
      </c>
      <c r="M8" s="166">
        <f>MIP!AF$75</f>
        <v>0</v>
      </c>
      <c r="N8" s="166">
        <f>MIP!AG$75</f>
        <v>0</v>
      </c>
      <c r="O8" s="166">
        <f>MIP!AH$75</f>
        <v>0</v>
      </c>
      <c r="P8" s="166">
        <f>MIP!AI$75</f>
        <v>1</v>
      </c>
      <c r="Q8" s="164"/>
    </row>
    <row r="9" spans="1:18" s="161" customFormat="1" ht="15" thickBot="1">
      <c r="A9" s="398"/>
      <c r="B9" s="397"/>
      <c r="C9" s="398"/>
      <c r="D9" s="398"/>
      <c r="E9" s="163" t="s">
        <v>43</v>
      </c>
      <c r="F9" s="167">
        <f>MIP!Y$147</f>
        <v>38</v>
      </c>
      <c r="G9" s="167">
        <f>MIP!Z$147</f>
        <v>28.5</v>
      </c>
      <c r="H9" s="167">
        <f>MIP!AA$147</f>
        <v>45.5</v>
      </c>
      <c r="I9" s="167">
        <f>MIP!AB$147</f>
        <v>42.5</v>
      </c>
      <c r="J9" s="167">
        <f>MIP!AC$147</f>
        <v>35.5</v>
      </c>
      <c r="K9" s="167">
        <f>MIP!AD$147</f>
        <v>41</v>
      </c>
      <c r="L9" s="167">
        <f>MIP!AE$147</f>
        <v>41.5</v>
      </c>
      <c r="M9" s="167">
        <f>MIP!AF$147</f>
        <v>0</v>
      </c>
      <c r="N9" s="167">
        <f>MIP!AG$147</f>
        <v>272.5</v>
      </c>
      <c r="O9" s="167">
        <f>MIP!AH$147</f>
        <v>38.928571428571431</v>
      </c>
      <c r="P9" s="167">
        <f>MIP!AI$147</f>
        <v>9</v>
      </c>
      <c r="Q9" s="165"/>
    </row>
    <row r="10" spans="1:18" s="161" customFormat="1" ht="14.25" customHeight="1">
      <c r="A10" s="398">
        <v>2</v>
      </c>
      <c r="B10" s="402" t="str">
        <f>GI!H$3</f>
        <v xml:space="preserve">Beamlak Sultan Weldegebriel </v>
      </c>
      <c r="C10" s="397" t="str">
        <f>GI!I$3</f>
        <v>M</v>
      </c>
      <c r="D10" s="397">
        <f>GI!J$3</f>
        <v>0</v>
      </c>
      <c r="E10" s="162" t="s">
        <v>195</v>
      </c>
      <c r="F10" s="166">
        <f>MIP!Y$9</f>
        <v>67</v>
      </c>
      <c r="G10" s="166">
        <f>MIP!Z$9</f>
        <v>53</v>
      </c>
      <c r="H10" s="166">
        <f>MIP!AA$9</f>
        <v>67</v>
      </c>
      <c r="I10" s="166">
        <f>MIP!AB$9</f>
        <v>71</v>
      </c>
      <c r="J10" s="166">
        <f>MIP!AC$9</f>
        <v>68</v>
      </c>
      <c r="K10" s="166">
        <f>MIP!AD$9</f>
        <v>85</v>
      </c>
      <c r="L10" s="166">
        <f>MIP!AE$9</f>
        <v>78</v>
      </c>
      <c r="M10" s="166">
        <f>MIP!AF$9</f>
        <v>0</v>
      </c>
      <c r="N10" s="166">
        <f>MIP!AG$9</f>
        <v>489</v>
      </c>
      <c r="O10" s="166">
        <f>MIP!AH$9</f>
        <v>69.857142857142861</v>
      </c>
      <c r="P10" s="166">
        <f>MIP!AI$9</f>
        <v>24</v>
      </c>
      <c r="Q10" s="164"/>
    </row>
    <row r="11" spans="1:18" s="161" customFormat="1" ht="14.25">
      <c r="A11" s="398"/>
      <c r="B11" s="403"/>
      <c r="C11" s="397"/>
      <c r="D11" s="397"/>
      <c r="E11" s="162" t="s">
        <v>196</v>
      </c>
      <c r="F11" s="166">
        <f>MIP!Y$76</f>
        <v>0</v>
      </c>
      <c r="G11" s="166">
        <f>MIP!Z$76</f>
        <v>0</v>
      </c>
      <c r="H11" s="166">
        <f>MIP!AA$76</f>
        <v>0</v>
      </c>
      <c r="I11" s="166">
        <f>MIP!AB$76</f>
        <v>0</v>
      </c>
      <c r="J11" s="166">
        <f>MIP!AC$76</f>
        <v>0</v>
      </c>
      <c r="K11" s="166">
        <f>MIP!AD$76</f>
        <v>0</v>
      </c>
      <c r="L11" s="166">
        <f>MIP!AE$76</f>
        <v>0</v>
      </c>
      <c r="M11" s="166">
        <f>MIP!AF$76</f>
        <v>0</v>
      </c>
      <c r="N11" s="166">
        <f>MIP!AG$76</f>
        <v>0</v>
      </c>
      <c r="O11" s="166">
        <f>MIP!AH$76</f>
        <v>0</v>
      </c>
      <c r="P11" s="166">
        <f>MIP!AI$76</f>
        <v>1</v>
      </c>
      <c r="Q11" s="164"/>
    </row>
    <row r="12" spans="1:18" s="161" customFormat="1" ht="14.25">
      <c r="A12" s="398"/>
      <c r="B12" s="403"/>
      <c r="C12" s="397"/>
      <c r="D12" s="397"/>
      <c r="E12" s="163" t="s">
        <v>43</v>
      </c>
      <c r="F12" s="167">
        <f>MIP!Y$148</f>
        <v>33.5</v>
      </c>
      <c r="G12" s="167">
        <f>MIP!Z$148</f>
        <v>26.5</v>
      </c>
      <c r="H12" s="167">
        <f>MIP!AA$148</f>
        <v>33.5</v>
      </c>
      <c r="I12" s="167">
        <f>MIP!AB$148</f>
        <v>35.5</v>
      </c>
      <c r="J12" s="167">
        <f>MIP!AC$148</f>
        <v>34</v>
      </c>
      <c r="K12" s="167">
        <f>MIP!AD$148</f>
        <v>42.5</v>
      </c>
      <c r="L12" s="167">
        <f>MIP!AE$148</f>
        <v>39</v>
      </c>
      <c r="M12" s="167">
        <f>MIP!AF$148</f>
        <v>0</v>
      </c>
      <c r="N12" s="167">
        <f>MIP!AG$148</f>
        <v>244.5</v>
      </c>
      <c r="O12" s="167">
        <f>MIP!AH$148</f>
        <v>34.928571428571431</v>
      </c>
      <c r="P12" s="167">
        <f>MIP!AI$148</f>
        <v>24</v>
      </c>
      <c r="Q12" s="165"/>
    </row>
    <row r="13" spans="1:18" s="161" customFormat="1" ht="14.25">
      <c r="A13" s="398">
        <v>3</v>
      </c>
      <c r="B13" s="397" t="str">
        <f>GI!H$4</f>
        <v xml:space="preserve">Betelihim Kalayu Mamo </v>
      </c>
      <c r="C13" s="397" t="str">
        <f>GI!I$4</f>
        <v>F</v>
      </c>
      <c r="D13" s="397">
        <f>GI!J$4</f>
        <v>0</v>
      </c>
      <c r="E13" s="162" t="s">
        <v>195</v>
      </c>
      <c r="F13" s="166">
        <f>MIP!Y$10</f>
        <v>59</v>
      </c>
      <c r="G13" s="166">
        <f>MIP!Z$10</f>
        <v>65</v>
      </c>
      <c r="H13" s="166">
        <f>MIP!AA$10</f>
        <v>68</v>
      </c>
      <c r="I13" s="166">
        <f>MIP!AB$10</f>
        <v>79</v>
      </c>
      <c r="J13" s="166">
        <f>MIP!AC$10</f>
        <v>62</v>
      </c>
      <c r="K13" s="166">
        <f>MIP!AD$10</f>
        <v>93</v>
      </c>
      <c r="L13" s="166">
        <f>MIP!AE$10</f>
        <v>76</v>
      </c>
      <c r="M13" s="166">
        <f>MIP!AF$10</f>
        <v>0</v>
      </c>
      <c r="N13" s="166">
        <f>MIP!AG$10</f>
        <v>502</v>
      </c>
      <c r="O13" s="166">
        <f>MIP!AH$10</f>
        <v>71.714285714285708</v>
      </c>
      <c r="P13" s="166">
        <f>MIP!AI$10</f>
        <v>20</v>
      </c>
      <c r="Q13" s="164"/>
    </row>
    <row r="14" spans="1:18" s="161" customFormat="1" ht="14.25">
      <c r="A14" s="398"/>
      <c r="B14" s="397"/>
      <c r="C14" s="397"/>
      <c r="D14" s="397"/>
      <c r="E14" s="162" t="s">
        <v>196</v>
      </c>
      <c r="F14" s="166">
        <f>MIP!Y$77</f>
        <v>0</v>
      </c>
      <c r="G14" s="166">
        <f>MIP!Z$77</f>
        <v>0</v>
      </c>
      <c r="H14" s="166">
        <f>MIP!AA$77</f>
        <v>0</v>
      </c>
      <c r="I14" s="166">
        <f>MIP!AB$77</f>
        <v>0</v>
      </c>
      <c r="J14" s="166">
        <f>MIP!AC$77</f>
        <v>0</v>
      </c>
      <c r="K14" s="166">
        <f>MIP!AD$77</f>
        <v>0</v>
      </c>
      <c r="L14" s="166">
        <f>MIP!AE$77</f>
        <v>0</v>
      </c>
      <c r="M14" s="166">
        <f>MIP!AF$77</f>
        <v>0</v>
      </c>
      <c r="N14" s="166">
        <f>MIP!AG$77</f>
        <v>0</v>
      </c>
      <c r="O14" s="166">
        <f>MIP!AH$77</f>
        <v>0</v>
      </c>
      <c r="P14" s="166">
        <f>MIP!AI$77</f>
        <v>1</v>
      </c>
      <c r="Q14" s="164"/>
    </row>
    <row r="15" spans="1:18" s="161" customFormat="1" ht="14.25">
      <c r="A15" s="398"/>
      <c r="B15" s="397"/>
      <c r="C15" s="397"/>
      <c r="D15" s="397"/>
      <c r="E15" s="163" t="s">
        <v>43</v>
      </c>
      <c r="F15" s="167">
        <f>MIP!Y$149</f>
        <v>29.5</v>
      </c>
      <c r="G15" s="167">
        <f>MIP!Z$149</f>
        <v>32.5</v>
      </c>
      <c r="H15" s="167">
        <f>MIP!AA$149</f>
        <v>34</v>
      </c>
      <c r="I15" s="167">
        <f>MIP!AB$149</f>
        <v>39.5</v>
      </c>
      <c r="J15" s="167">
        <f>MIP!AC$149</f>
        <v>31</v>
      </c>
      <c r="K15" s="167">
        <f>MIP!AD$149</f>
        <v>46.5</v>
      </c>
      <c r="L15" s="167">
        <f>MIP!AE$149</f>
        <v>38</v>
      </c>
      <c r="M15" s="167">
        <f>MIP!AF$149</f>
        <v>0</v>
      </c>
      <c r="N15" s="167">
        <f>MIP!AG$149</f>
        <v>251</v>
      </c>
      <c r="O15" s="167">
        <f>MIP!AH$149</f>
        <v>35.857142857142854</v>
      </c>
      <c r="P15" s="167">
        <f>MIP!AI$149</f>
        <v>20</v>
      </c>
      <c r="Q15" s="165"/>
    </row>
    <row r="16" spans="1:18" s="161" customFormat="1" ht="14.25">
      <c r="A16" s="398">
        <v>4</v>
      </c>
      <c r="B16" s="397" t="str">
        <f>GI!H$5</f>
        <v xml:space="preserve">Bethelhem Teklay Weldegerima </v>
      </c>
      <c r="C16" s="397" t="str">
        <f>GI!I$5</f>
        <v>F</v>
      </c>
      <c r="D16" s="397">
        <f>GI!J$5</f>
        <v>0</v>
      </c>
      <c r="E16" s="162" t="s">
        <v>195</v>
      </c>
      <c r="F16" s="166">
        <f>MIP!Y$11</f>
        <v>77</v>
      </c>
      <c r="G16" s="166">
        <f>MIP!Z$11</f>
        <v>56</v>
      </c>
      <c r="H16" s="166">
        <f>MIP!AA$11</f>
        <v>90</v>
      </c>
      <c r="I16" s="166">
        <f>MIP!AB$11</f>
        <v>71</v>
      </c>
      <c r="J16" s="166">
        <f>MIP!AC$11</f>
        <v>75</v>
      </c>
      <c r="K16" s="166">
        <f>MIP!AD$11</f>
        <v>86</v>
      </c>
      <c r="L16" s="166">
        <f>MIP!AE$11</f>
        <v>75</v>
      </c>
      <c r="M16" s="166">
        <f>MIP!AF$11</f>
        <v>0</v>
      </c>
      <c r="N16" s="166">
        <f>MIP!AG$11</f>
        <v>530</v>
      </c>
      <c r="O16" s="166">
        <f>MIP!AH$11</f>
        <v>75.714285714285708</v>
      </c>
      <c r="P16" s="166">
        <f>MIP!AI$11</f>
        <v>13</v>
      </c>
      <c r="Q16" s="164"/>
    </row>
    <row r="17" spans="1:17" s="161" customFormat="1" ht="14.25">
      <c r="A17" s="398"/>
      <c r="B17" s="397"/>
      <c r="C17" s="397"/>
      <c r="D17" s="397"/>
      <c r="E17" s="162" t="s">
        <v>196</v>
      </c>
      <c r="F17" s="166">
        <f>MIP!Y$78</f>
        <v>0</v>
      </c>
      <c r="G17" s="166">
        <f>MIP!Z$78</f>
        <v>0</v>
      </c>
      <c r="H17" s="166">
        <f>MIP!AA$78</f>
        <v>0</v>
      </c>
      <c r="I17" s="166">
        <f>MIP!AB$78</f>
        <v>0</v>
      </c>
      <c r="J17" s="166">
        <f>MIP!AC$78</f>
        <v>0</v>
      </c>
      <c r="K17" s="166">
        <f>MIP!AD$78</f>
        <v>0</v>
      </c>
      <c r="L17" s="166">
        <f>MIP!AE$78</f>
        <v>0</v>
      </c>
      <c r="M17" s="166">
        <f>MIP!AF$78</f>
        <v>0</v>
      </c>
      <c r="N17" s="166">
        <f>MIP!AG$78</f>
        <v>0</v>
      </c>
      <c r="O17" s="166">
        <f>MIP!AH$78</f>
        <v>0</v>
      </c>
      <c r="P17" s="166">
        <f>MIP!AI$78</f>
        <v>1</v>
      </c>
      <c r="Q17" s="164"/>
    </row>
    <row r="18" spans="1:17" s="161" customFormat="1" ht="15" thickBot="1">
      <c r="A18" s="398"/>
      <c r="B18" s="397"/>
      <c r="C18" s="397"/>
      <c r="D18" s="397"/>
      <c r="E18" s="163" t="s">
        <v>43</v>
      </c>
      <c r="F18" s="167">
        <f>MIP!Y$150</f>
        <v>38.5</v>
      </c>
      <c r="G18" s="167">
        <f>MIP!Z$150</f>
        <v>28</v>
      </c>
      <c r="H18" s="167">
        <f>MIP!AA$150</f>
        <v>45</v>
      </c>
      <c r="I18" s="167">
        <f>MIP!AB$150</f>
        <v>35.5</v>
      </c>
      <c r="J18" s="167">
        <f>MIP!AC$150</f>
        <v>37.5</v>
      </c>
      <c r="K18" s="167">
        <f>MIP!AD$150</f>
        <v>43</v>
      </c>
      <c r="L18" s="167">
        <f>MIP!AE$150</f>
        <v>37.5</v>
      </c>
      <c r="M18" s="167">
        <f>MIP!AF$150</f>
        <v>0</v>
      </c>
      <c r="N18" s="167">
        <f>MIP!AG$150</f>
        <v>265</v>
      </c>
      <c r="O18" s="167">
        <f>MIP!AH$150</f>
        <v>37.857142857142854</v>
      </c>
      <c r="P18" s="167">
        <f>MIP!AI$150</f>
        <v>13</v>
      </c>
      <c r="Q18" s="165"/>
    </row>
    <row r="19" spans="1:17" s="161" customFormat="1" ht="14.25" customHeight="1">
      <c r="A19" s="398">
        <v>5</v>
      </c>
      <c r="B19" s="402" t="str">
        <f>GI!H$6</f>
        <v xml:space="preserve">Bilen Mesfin Taye </v>
      </c>
      <c r="C19" s="402" t="str">
        <f>GI!I$6</f>
        <v>F</v>
      </c>
      <c r="D19" s="402">
        <f>GI!J$6</f>
        <v>0</v>
      </c>
      <c r="E19" s="162" t="s">
        <v>195</v>
      </c>
      <c r="F19" s="166">
        <f>MIP!Y$12</f>
        <v>57</v>
      </c>
      <c r="G19" s="166">
        <f>MIP!Z$12</f>
        <v>55</v>
      </c>
      <c r="H19" s="166">
        <f>MIP!AA$12</f>
        <v>55</v>
      </c>
      <c r="I19" s="166">
        <f>MIP!AB$12</f>
        <v>33</v>
      </c>
      <c r="J19" s="166">
        <f>MIP!AC$12</f>
        <v>44</v>
      </c>
      <c r="K19" s="166">
        <f>MIP!AD$12</f>
        <v>67</v>
      </c>
      <c r="L19" s="166">
        <f>MIP!AE$12</f>
        <v>82</v>
      </c>
      <c r="M19" s="166">
        <f>MIP!AF$12</f>
        <v>0</v>
      </c>
      <c r="N19" s="166">
        <f>MIP!AG$12</f>
        <v>393</v>
      </c>
      <c r="O19" s="166">
        <f>MIP!AH$12</f>
        <v>56.142857142857146</v>
      </c>
      <c r="P19" s="166">
        <f>MIP!AI$12</f>
        <v>43</v>
      </c>
      <c r="Q19" s="164"/>
    </row>
    <row r="20" spans="1:17" s="161" customFormat="1" ht="14.25">
      <c r="A20" s="398"/>
      <c r="B20" s="403"/>
      <c r="C20" s="403"/>
      <c r="D20" s="403"/>
      <c r="E20" s="162" t="s">
        <v>196</v>
      </c>
      <c r="F20" s="166">
        <f>MIP!Y$79</f>
        <v>0</v>
      </c>
      <c r="G20" s="166">
        <f>MIP!Z$79</f>
        <v>0</v>
      </c>
      <c r="H20" s="166">
        <f>MIP!AA$79</f>
        <v>0</v>
      </c>
      <c r="I20" s="166">
        <f>MIP!AB$79</f>
        <v>0</v>
      </c>
      <c r="J20" s="166">
        <f>MIP!AC$79</f>
        <v>0</v>
      </c>
      <c r="K20" s="166">
        <f>MIP!AD$79</f>
        <v>0</v>
      </c>
      <c r="L20" s="166">
        <f>MIP!AE$79</f>
        <v>0</v>
      </c>
      <c r="M20" s="166">
        <f>MIP!AF$79</f>
        <v>0</v>
      </c>
      <c r="N20" s="166">
        <f>MIP!AG$79</f>
        <v>0</v>
      </c>
      <c r="O20" s="166">
        <f>MIP!AH$79</f>
        <v>0</v>
      </c>
      <c r="P20" s="166">
        <f>MIP!AI$79</f>
        <v>1</v>
      </c>
      <c r="Q20" s="164"/>
    </row>
    <row r="21" spans="1:17" s="161" customFormat="1" ht="14.25">
      <c r="A21" s="398"/>
      <c r="B21" s="403"/>
      <c r="C21" s="403"/>
      <c r="D21" s="403"/>
      <c r="E21" s="163" t="s">
        <v>43</v>
      </c>
      <c r="F21" s="167">
        <f>MIP!Y$151</f>
        <v>28.5</v>
      </c>
      <c r="G21" s="167">
        <f>MIP!Z$151</f>
        <v>27.5</v>
      </c>
      <c r="H21" s="167">
        <f>MIP!AA$151</f>
        <v>27.5</v>
      </c>
      <c r="I21" s="167">
        <f>MIP!AB$151</f>
        <v>16.5</v>
      </c>
      <c r="J21" s="167">
        <f>MIP!AC$151</f>
        <v>22</v>
      </c>
      <c r="K21" s="167">
        <f>MIP!AD$151</f>
        <v>33.5</v>
      </c>
      <c r="L21" s="167">
        <f>MIP!AE$151</f>
        <v>41</v>
      </c>
      <c r="M21" s="167">
        <f>MIP!AF$151</f>
        <v>0</v>
      </c>
      <c r="N21" s="167">
        <f>MIP!AG$151</f>
        <v>196.5</v>
      </c>
      <c r="O21" s="167">
        <f>MIP!AH$151</f>
        <v>28.071428571428573</v>
      </c>
      <c r="P21" s="167">
        <f>MIP!AI$151</f>
        <v>43</v>
      </c>
      <c r="Q21" s="165"/>
    </row>
    <row r="22" spans="1:17" s="161" customFormat="1" ht="14.25">
      <c r="A22" s="398">
        <v>6</v>
      </c>
      <c r="B22" s="397" t="str">
        <f>GI!H$7</f>
        <v xml:space="preserve">Biruk Mulat Kiros </v>
      </c>
      <c r="C22" s="397" t="str">
        <f>GI!I$7</f>
        <v>M</v>
      </c>
      <c r="D22" s="397">
        <f>GI!J$7</f>
        <v>0</v>
      </c>
      <c r="E22" s="162" t="s">
        <v>195</v>
      </c>
      <c r="F22" s="166">
        <f>MIP!Y$13</f>
        <v>63</v>
      </c>
      <c r="G22" s="166">
        <f>MIP!Z$13</f>
        <v>65</v>
      </c>
      <c r="H22" s="166">
        <f>MIP!AA$13</f>
        <v>77</v>
      </c>
      <c r="I22" s="166">
        <f>MIP!AB$13</f>
        <v>82</v>
      </c>
      <c r="J22" s="166">
        <f>MIP!AC$13</f>
        <v>71</v>
      </c>
      <c r="K22" s="166">
        <f>MIP!AD$13</f>
        <v>93</v>
      </c>
      <c r="L22" s="166">
        <f>MIP!AE$13</f>
        <v>85</v>
      </c>
      <c r="M22" s="166">
        <f>MIP!AF$13</f>
        <v>0</v>
      </c>
      <c r="N22" s="166">
        <f>MIP!AG$13</f>
        <v>536</v>
      </c>
      <c r="O22" s="166">
        <f>MIP!AH$13</f>
        <v>76.571428571428569</v>
      </c>
      <c r="P22" s="166">
        <f>MIP!AI$13</f>
        <v>11</v>
      </c>
      <c r="Q22" s="164"/>
    </row>
    <row r="23" spans="1:17" s="161" customFormat="1" ht="14.25">
      <c r="A23" s="398"/>
      <c r="B23" s="397"/>
      <c r="C23" s="397"/>
      <c r="D23" s="397"/>
      <c r="E23" s="162" t="s">
        <v>196</v>
      </c>
      <c r="F23" s="166">
        <f>MIP!Y$80</f>
        <v>0</v>
      </c>
      <c r="G23" s="166">
        <f>MIP!Z$80</f>
        <v>0</v>
      </c>
      <c r="H23" s="166">
        <f>MIP!AA$80</f>
        <v>0</v>
      </c>
      <c r="I23" s="166">
        <f>MIP!AB$80</f>
        <v>0</v>
      </c>
      <c r="J23" s="166">
        <f>MIP!AC$80</f>
        <v>0</v>
      </c>
      <c r="K23" s="166">
        <f>MIP!AD$80</f>
        <v>0</v>
      </c>
      <c r="L23" s="166">
        <f>MIP!AE$80</f>
        <v>0</v>
      </c>
      <c r="M23" s="166">
        <f>MIP!AF$80</f>
        <v>0</v>
      </c>
      <c r="N23" s="166">
        <f>MIP!AG$80</f>
        <v>0</v>
      </c>
      <c r="O23" s="166">
        <f>MIP!AH$80</f>
        <v>0</v>
      </c>
      <c r="P23" s="166">
        <f>MIP!AI$80</f>
        <v>1</v>
      </c>
      <c r="Q23" s="164"/>
    </row>
    <row r="24" spans="1:17" s="161" customFormat="1" ht="14.25">
      <c r="A24" s="398"/>
      <c r="B24" s="397"/>
      <c r="C24" s="397"/>
      <c r="D24" s="397"/>
      <c r="E24" s="163" t="s">
        <v>43</v>
      </c>
      <c r="F24" s="167">
        <f>MIP!Y$152</f>
        <v>31.5</v>
      </c>
      <c r="G24" s="167">
        <f>MIP!Z$152</f>
        <v>32.5</v>
      </c>
      <c r="H24" s="167">
        <f>MIP!AA$152</f>
        <v>38.5</v>
      </c>
      <c r="I24" s="167">
        <f>MIP!AB$152</f>
        <v>41</v>
      </c>
      <c r="J24" s="167">
        <f>MIP!AC$152</f>
        <v>35.5</v>
      </c>
      <c r="K24" s="167">
        <f>MIP!AD$152</f>
        <v>46.5</v>
      </c>
      <c r="L24" s="167">
        <f>MIP!AE$152</f>
        <v>42.5</v>
      </c>
      <c r="M24" s="167">
        <f>MIP!AF$152</f>
        <v>0</v>
      </c>
      <c r="N24" s="167">
        <f>MIP!AG$152</f>
        <v>268</v>
      </c>
      <c r="O24" s="167">
        <f>MIP!AH$152</f>
        <v>38.285714285714285</v>
      </c>
      <c r="P24" s="167">
        <f>MIP!AI$152</f>
        <v>11</v>
      </c>
      <c r="Q24" s="165"/>
    </row>
    <row r="25" spans="1:17" s="161" customFormat="1" ht="14.25">
      <c r="A25" s="398">
        <v>7</v>
      </c>
      <c r="B25" s="397" t="str">
        <f>GI!H$8</f>
        <v xml:space="preserve">Bruk Gebreabyezgi Gebreselassie </v>
      </c>
      <c r="C25" s="397" t="str">
        <f>GI!I$8</f>
        <v>M</v>
      </c>
      <c r="D25" s="397">
        <f>GI!J$8</f>
        <v>0</v>
      </c>
      <c r="E25" s="162" t="s">
        <v>195</v>
      </c>
      <c r="F25" s="166">
        <f>MIP!Y$14</f>
        <v>53</v>
      </c>
      <c r="G25" s="166">
        <f>MIP!Z$14</f>
        <v>48</v>
      </c>
      <c r="H25" s="166">
        <f>MIP!AA$14</f>
        <v>59</v>
      </c>
      <c r="I25" s="166">
        <f>MIP!AB$14</f>
        <v>59</v>
      </c>
      <c r="J25" s="166">
        <f>MIP!AC$14</f>
        <v>56</v>
      </c>
      <c r="K25" s="166">
        <f>MIP!AD$14</f>
        <v>60</v>
      </c>
      <c r="L25" s="166">
        <f>MIP!AE$14</f>
        <v>60</v>
      </c>
      <c r="M25" s="166">
        <f>MIP!AF$14</f>
        <v>0</v>
      </c>
      <c r="N25" s="166">
        <f>MIP!AG$14</f>
        <v>395</v>
      </c>
      <c r="O25" s="166">
        <f>MIP!AH$14</f>
        <v>56.428571428571431</v>
      </c>
      <c r="P25" s="166">
        <f>MIP!AI$14</f>
        <v>42</v>
      </c>
      <c r="Q25" s="164"/>
    </row>
    <row r="26" spans="1:17" s="161" customFormat="1" ht="14.25">
      <c r="A26" s="398"/>
      <c r="B26" s="397"/>
      <c r="C26" s="397"/>
      <c r="D26" s="397"/>
      <c r="E26" s="162" t="s">
        <v>196</v>
      </c>
      <c r="F26" s="166">
        <f>MIP!Y$81</f>
        <v>0</v>
      </c>
      <c r="G26" s="166">
        <f>MIP!Z$81</f>
        <v>0</v>
      </c>
      <c r="H26" s="166">
        <f>MIP!AA$81</f>
        <v>0</v>
      </c>
      <c r="I26" s="166">
        <f>MIP!AB$81</f>
        <v>0</v>
      </c>
      <c r="J26" s="166">
        <f>MIP!AC$81</f>
        <v>0</v>
      </c>
      <c r="K26" s="166">
        <f>MIP!AD$81</f>
        <v>0</v>
      </c>
      <c r="L26" s="166">
        <f>MIP!AE$81</f>
        <v>0</v>
      </c>
      <c r="M26" s="166">
        <f>MIP!AF$81</f>
        <v>0</v>
      </c>
      <c r="N26" s="166">
        <f>MIP!AG$81</f>
        <v>0</v>
      </c>
      <c r="O26" s="166">
        <f>MIP!AH$81</f>
        <v>0</v>
      </c>
      <c r="P26" s="166">
        <f>MIP!AI$81</f>
        <v>1</v>
      </c>
      <c r="Q26" s="164"/>
    </row>
    <row r="27" spans="1:17" s="161" customFormat="1" ht="15" thickBot="1">
      <c r="A27" s="398"/>
      <c r="B27" s="397"/>
      <c r="C27" s="397"/>
      <c r="D27" s="397"/>
      <c r="E27" s="163" t="s">
        <v>43</v>
      </c>
      <c r="F27" s="167">
        <f>MIP!Y$153</f>
        <v>26.5</v>
      </c>
      <c r="G27" s="167">
        <f>MIP!Z$153</f>
        <v>24</v>
      </c>
      <c r="H27" s="167">
        <f>MIP!AA$153</f>
        <v>29.5</v>
      </c>
      <c r="I27" s="167">
        <f>MIP!AB$153</f>
        <v>29.5</v>
      </c>
      <c r="J27" s="167">
        <f>MIP!AC$153</f>
        <v>28</v>
      </c>
      <c r="K27" s="167">
        <f>MIP!AD$153</f>
        <v>30</v>
      </c>
      <c r="L27" s="167">
        <f>MIP!AE$153</f>
        <v>30</v>
      </c>
      <c r="M27" s="167">
        <f>MIP!AF$153</f>
        <v>0</v>
      </c>
      <c r="N27" s="167">
        <f>MIP!AG$153</f>
        <v>197.5</v>
      </c>
      <c r="O27" s="167">
        <f>MIP!AH$153</f>
        <v>28.214285714285715</v>
      </c>
      <c r="P27" s="167">
        <f>MIP!AI$153</f>
        <v>42</v>
      </c>
      <c r="Q27" s="165"/>
    </row>
    <row r="28" spans="1:17" s="161" customFormat="1" ht="14.25" customHeight="1">
      <c r="A28" s="398">
        <v>8</v>
      </c>
      <c r="B28" s="402" t="str">
        <f>GI!H$9</f>
        <v xml:space="preserve">Dagim Hagos Mehari </v>
      </c>
      <c r="C28" s="402" t="str">
        <f>GI!I$9</f>
        <v>M</v>
      </c>
      <c r="D28" s="402">
        <f>GI!J$9</f>
        <v>0</v>
      </c>
      <c r="E28" s="162" t="s">
        <v>195</v>
      </c>
      <c r="F28" s="166">
        <f>MIP!Y$15</f>
        <v>66</v>
      </c>
      <c r="G28" s="166">
        <f>MIP!Z$15</f>
        <v>58</v>
      </c>
      <c r="H28" s="166">
        <f>MIP!AA$15</f>
        <v>73</v>
      </c>
      <c r="I28" s="166">
        <f>MIP!AB$15</f>
        <v>73</v>
      </c>
      <c r="J28" s="166">
        <f>MIP!AC$15</f>
        <v>61</v>
      </c>
      <c r="K28" s="166">
        <f>MIP!AD$15</f>
        <v>80</v>
      </c>
      <c r="L28" s="166">
        <f>MIP!AE$15</f>
        <v>75</v>
      </c>
      <c r="M28" s="166">
        <f>MIP!AF$15</f>
        <v>0</v>
      </c>
      <c r="N28" s="166">
        <f>MIP!AG$15</f>
        <v>486</v>
      </c>
      <c r="O28" s="166">
        <f>MIP!AH$15</f>
        <v>69.428571428571431</v>
      </c>
      <c r="P28" s="166">
        <f>MIP!AI$15</f>
        <v>25</v>
      </c>
      <c r="Q28" s="164"/>
    </row>
    <row r="29" spans="1:17" s="161" customFormat="1" ht="14.25">
      <c r="A29" s="398"/>
      <c r="B29" s="403"/>
      <c r="C29" s="403"/>
      <c r="D29" s="403"/>
      <c r="E29" s="162" t="s">
        <v>196</v>
      </c>
      <c r="F29" s="166">
        <f>MIP!Y$82</f>
        <v>0</v>
      </c>
      <c r="G29" s="166">
        <f>MIP!Z$82</f>
        <v>0</v>
      </c>
      <c r="H29" s="166">
        <f>MIP!AA$82</f>
        <v>0</v>
      </c>
      <c r="I29" s="166">
        <f>MIP!AB$82</f>
        <v>0</v>
      </c>
      <c r="J29" s="166">
        <f>MIP!AC$82</f>
        <v>0</v>
      </c>
      <c r="K29" s="166">
        <f>MIP!AD$82</f>
        <v>0</v>
      </c>
      <c r="L29" s="166">
        <f>MIP!AE$82</f>
        <v>0</v>
      </c>
      <c r="M29" s="166">
        <f>MIP!AF$82</f>
        <v>0</v>
      </c>
      <c r="N29" s="166">
        <f>MIP!AG$82</f>
        <v>0</v>
      </c>
      <c r="O29" s="166">
        <f>MIP!AH$82</f>
        <v>0</v>
      </c>
      <c r="P29" s="166">
        <f>MIP!AI$82</f>
        <v>1</v>
      </c>
      <c r="Q29" s="164"/>
    </row>
    <row r="30" spans="1:17" s="161" customFormat="1" ht="14.25">
      <c r="A30" s="398"/>
      <c r="B30" s="403"/>
      <c r="C30" s="403"/>
      <c r="D30" s="403"/>
      <c r="E30" s="163" t="s">
        <v>43</v>
      </c>
      <c r="F30" s="167">
        <f>MIP!Y$154</f>
        <v>33</v>
      </c>
      <c r="G30" s="167">
        <f>MIP!Z$154</f>
        <v>29</v>
      </c>
      <c r="H30" s="167">
        <f>MIP!AA$154</f>
        <v>36.5</v>
      </c>
      <c r="I30" s="167">
        <f>MIP!AB$154</f>
        <v>36.5</v>
      </c>
      <c r="J30" s="167">
        <f>MIP!AC$154</f>
        <v>30.5</v>
      </c>
      <c r="K30" s="167">
        <f>MIP!AD$154</f>
        <v>40</v>
      </c>
      <c r="L30" s="167">
        <f>MIP!AE$154</f>
        <v>37.5</v>
      </c>
      <c r="M30" s="167">
        <f>MIP!AF$154</f>
        <v>0</v>
      </c>
      <c r="N30" s="167">
        <f>MIP!AG$154</f>
        <v>243</v>
      </c>
      <c r="O30" s="167">
        <f>MIP!AH$154</f>
        <v>34.714285714285715</v>
      </c>
      <c r="P30" s="167">
        <f>MIP!AI$154</f>
        <v>25</v>
      </c>
      <c r="Q30" s="165"/>
    </row>
    <row r="31" spans="1:17" s="161" customFormat="1" ht="14.25">
      <c r="A31" s="398">
        <v>9</v>
      </c>
      <c r="B31" s="397" t="str">
        <f>GI!H$10</f>
        <v xml:space="preserve">Danait Alem Haile </v>
      </c>
      <c r="C31" s="397" t="str">
        <f>GI!I$10</f>
        <v>F</v>
      </c>
      <c r="D31" s="397">
        <f>GI!J$10</f>
        <v>0</v>
      </c>
      <c r="E31" s="162" t="s">
        <v>195</v>
      </c>
      <c r="F31" s="166">
        <f>MIP!Y$16</f>
        <v>56</v>
      </c>
      <c r="G31" s="166">
        <f>MIP!Z$16</f>
        <v>60</v>
      </c>
      <c r="H31" s="166">
        <f>MIP!AA$16</f>
        <v>56</v>
      </c>
      <c r="I31" s="166">
        <f>MIP!AB$16</f>
        <v>58</v>
      </c>
      <c r="J31" s="166">
        <f>MIP!AC$16</f>
        <v>39</v>
      </c>
      <c r="K31" s="166">
        <f>MIP!AD$16</f>
        <v>78</v>
      </c>
      <c r="L31" s="166">
        <f>MIP!AE$16</f>
        <v>70</v>
      </c>
      <c r="M31" s="166">
        <f>MIP!AF$16</f>
        <v>0</v>
      </c>
      <c r="N31" s="166">
        <f>MIP!AG$16</f>
        <v>417</v>
      </c>
      <c r="O31" s="166">
        <f>MIP!AH$16</f>
        <v>59.571428571428569</v>
      </c>
      <c r="P31" s="166">
        <f>MIP!AI$16</f>
        <v>41</v>
      </c>
      <c r="Q31" s="164"/>
    </row>
    <row r="32" spans="1:17" s="161" customFormat="1" ht="14.25">
      <c r="A32" s="398"/>
      <c r="B32" s="397"/>
      <c r="C32" s="397"/>
      <c r="D32" s="397"/>
      <c r="E32" s="162" t="s">
        <v>196</v>
      </c>
      <c r="F32" s="166">
        <f>MIP!Y$83</f>
        <v>0</v>
      </c>
      <c r="G32" s="166">
        <f>MIP!Z$83</f>
        <v>0</v>
      </c>
      <c r="H32" s="166">
        <f>MIP!AA$83</f>
        <v>0</v>
      </c>
      <c r="I32" s="166">
        <f>MIP!AB$83</f>
        <v>0</v>
      </c>
      <c r="J32" s="166">
        <f>MIP!AC$83</f>
        <v>0</v>
      </c>
      <c r="K32" s="166">
        <f>MIP!AD$83</f>
        <v>0</v>
      </c>
      <c r="L32" s="166">
        <f>MIP!AE$83</f>
        <v>0</v>
      </c>
      <c r="M32" s="166">
        <f>MIP!AF$83</f>
        <v>0</v>
      </c>
      <c r="N32" s="166">
        <f>MIP!AG$83</f>
        <v>0</v>
      </c>
      <c r="O32" s="166">
        <f>MIP!AH$83</f>
        <v>0</v>
      </c>
      <c r="P32" s="166">
        <f>MIP!AI$83</f>
        <v>1</v>
      </c>
      <c r="Q32" s="164"/>
    </row>
    <row r="33" spans="1:17" s="161" customFormat="1" ht="14.25">
      <c r="A33" s="398"/>
      <c r="B33" s="397"/>
      <c r="C33" s="397"/>
      <c r="D33" s="397"/>
      <c r="E33" s="163" t="s">
        <v>43</v>
      </c>
      <c r="F33" s="167">
        <f>MIP!Y$155</f>
        <v>28</v>
      </c>
      <c r="G33" s="167">
        <f>MIP!Z$155</f>
        <v>30</v>
      </c>
      <c r="H33" s="167">
        <f>MIP!AA$155</f>
        <v>28</v>
      </c>
      <c r="I33" s="167">
        <f>MIP!AB$155</f>
        <v>29</v>
      </c>
      <c r="J33" s="167">
        <f>MIP!AC$155</f>
        <v>19.5</v>
      </c>
      <c r="K33" s="167">
        <f>MIP!AD$155</f>
        <v>39</v>
      </c>
      <c r="L33" s="167">
        <f>MIP!AE$155</f>
        <v>35</v>
      </c>
      <c r="M33" s="167">
        <f>MIP!AF$155</f>
        <v>0</v>
      </c>
      <c r="N33" s="167">
        <f>MIP!AG$155</f>
        <v>208.5</v>
      </c>
      <c r="O33" s="167">
        <f>MIP!AH$155</f>
        <v>29.785714285714285</v>
      </c>
      <c r="P33" s="167">
        <f>MIP!AI$155</f>
        <v>41</v>
      </c>
      <c r="Q33" s="165"/>
    </row>
    <row r="34" spans="1:17" s="161" customFormat="1" ht="14.25">
      <c r="A34" s="398">
        <v>10</v>
      </c>
      <c r="B34" s="397" t="str">
        <f>GI!H$11</f>
        <v xml:space="preserve">Daniel Alem Beyene </v>
      </c>
      <c r="C34" s="397" t="str">
        <f>GI!I$11</f>
        <v>M</v>
      </c>
      <c r="D34" s="397">
        <f>GI!J$11</f>
        <v>0</v>
      </c>
      <c r="E34" s="162" t="s">
        <v>195</v>
      </c>
      <c r="F34" s="166">
        <f>MIP!Y$17</f>
        <v>74</v>
      </c>
      <c r="G34" s="166">
        <f>MIP!Z$17</f>
        <v>61</v>
      </c>
      <c r="H34" s="166">
        <f>MIP!AA$17</f>
        <v>67</v>
      </c>
      <c r="I34" s="166">
        <f>MIP!AB$17</f>
        <v>81</v>
      </c>
      <c r="J34" s="166">
        <f>MIP!AC$17</f>
        <v>73</v>
      </c>
      <c r="K34" s="166">
        <f>MIP!AD$17</f>
        <v>73</v>
      </c>
      <c r="L34" s="166">
        <f>MIP!AE$17</f>
        <v>74</v>
      </c>
      <c r="M34" s="166">
        <f>MIP!AF$17</f>
        <v>0</v>
      </c>
      <c r="N34" s="166">
        <f>MIP!AG$17</f>
        <v>503</v>
      </c>
      <c r="O34" s="166">
        <f>MIP!AH$17</f>
        <v>71.857142857142861</v>
      </c>
      <c r="P34" s="166">
        <f>MIP!AI$17</f>
        <v>19</v>
      </c>
      <c r="Q34" s="164"/>
    </row>
    <row r="35" spans="1:17" s="161" customFormat="1" ht="14.25">
      <c r="A35" s="398"/>
      <c r="B35" s="397"/>
      <c r="C35" s="397"/>
      <c r="D35" s="397"/>
      <c r="E35" s="162" t="s">
        <v>196</v>
      </c>
      <c r="F35" s="166">
        <f>MIP!Y$84</f>
        <v>0</v>
      </c>
      <c r="G35" s="166">
        <f>MIP!Z$84</f>
        <v>0</v>
      </c>
      <c r="H35" s="166">
        <f>MIP!AA$84</f>
        <v>0</v>
      </c>
      <c r="I35" s="166">
        <f>MIP!AB$84</f>
        <v>0</v>
      </c>
      <c r="J35" s="166">
        <f>MIP!AC$84</f>
        <v>0</v>
      </c>
      <c r="K35" s="166">
        <f>MIP!AD$84</f>
        <v>0</v>
      </c>
      <c r="L35" s="166">
        <f>MIP!AE$84</f>
        <v>0</v>
      </c>
      <c r="M35" s="166">
        <f>MIP!AF$84</f>
        <v>0</v>
      </c>
      <c r="N35" s="166">
        <f>MIP!AG$84</f>
        <v>0</v>
      </c>
      <c r="O35" s="166">
        <f>MIP!AH$84</f>
        <v>0</v>
      </c>
      <c r="P35" s="166">
        <f>MIP!AI$84</f>
        <v>1</v>
      </c>
      <c r="Q35" s="164"/>
    </row>
    <row r="36" spans="1:17" s="161" customFormat="1" ht="15" thickBot="1">
      <c r="A36" s="398"/>
      <c r="B36" s="397"/>
      <c r="C36" s="397"/>
      <c r="D36" s="397"/>
      <c r="E36" s="163" t="s">
        <v>43</v>
      </c>
      <c r="F36" s="167">
        <f>MIP!Y$156</f>
        <v>37</v>
      </c>
      <c r="G36" s="167">
        <f>MIP!Z$156</f>
        <v>30.5</v>
      </c>
      <c r="H36" s="167">
        <f>MIP!AA$156</f>
        <v>33.5</v>
      </c>
      <c r="I36" s="167">
        <f>MIP!AB$156</f>
        <v>40.5</v>
      </c>
      <c r="J36" s="167">
        <f>MIP!AC$156</f>
        <v>36.5</v>
      </c>
      <c r="K36" s="167">
        <f>MIP!AD$156</f>
        <v>36.5</v>
      </c>
      <c r="L36" s="167">
        <f>MIP!AE$156</f>
        <v>37</v>
      </c>
      <c r="M36" s="167">
        <f>MIP!AF$156</f>
        <v>0</v>
      </c>
      <c r="N36" s="167">
        <f>MIP!AG$156</f>
        <v>251.5</v>
      </c>
      <c r="O36" s="167">
        <f>MIP!AH$156</f>
        <v>35.928571428571431</v>
      </c>
      <c r="P36" s="167">
        <f>MIP!AI$156</f>
        <v>19</v>
      </c>
      <c r="Q36" s="165"/>
    </row>
    <row r="37" spans="1:17" s="161" customFormat="1" ht="14.25" customHeight="1">
      <c r="A37" s="398">
        <v>11</v>
      </c>
      <c r="B37" s="402" t="str">
        <f>GI!H$12</f>
        <v xml:space="preserve">Dawit Gebegziabher Teklay </v>
      </c>
      <c r="C37" s="402" t="str">
        <f>GI!I$12</f>
        <v>M</v>
      </c>
      <c r="D37" s="402">
        <f>GI!J$12</f>
        <v>0</v>
      </c>
      <c r="E37" s="162" t="s">
        <v>195</v>
      </c>
      <c r="F37" s="166">
        <f>MIP!Y$18</f>
        <v>63</v>
      </c>
      <c r="G37" s="166">
        <f>MIP!Z$18</f>
        <v>60</v>
      </c>
      <c r="H37" s="166">
        <f>MIP!AA$18</f>
        <v>76</v>
      </c>
      <c r="I37" s="166">
        <f>MIP!AB$18</f>
        <v>59</v>
      </c>
      <c r="J37" s="166">
        <f>MIP!AC$18</f>
        <v>60</v>
      </c>
      <c r="K37" s="166">
        <f>MIP!AD$18</f>
        <v>74</v>
      </c>
      <c r="L37" s="166">
        <f>MIP!AE$18</f>
        <v>66</v>
      </c>
      <c r="M37" s="166">
        <f>MIP!AF$18</f>
        <v>0</v>
      </c>
      <c r="N37" s="166">
        <f>MIP!AG$18</f>
        <v>458</v>
      </c>
      <c r="O37" s="166">
        <f>MIP!AH$18</f>
        <v>65.428571428571431</v>
      </c>
      <c r="P37" s="166">
        <f>MIP!AI$18</f>
        <v>35</v>
      </c>
      <c r="Q37" s="164"/>
    </row>
    <row r="38" spans="1:17" s="161" customFormat="1" ht="14.25">
      <c r="A38" s="398"/>
      <c r="B38" s="403"/>
      <c r="C38" s="403"/>
      <c r="D38" s="403"/>
      <c r="E38" s="162" t="s">
        <v>196</v>
      </c>
      <c r="F38" s="166">
        <f>MIP!Y$85</f>
        <v>0</v>
      </c>
      <c r="G38" s="166">
        <f>MIP!Z$85</f>
        <v>0</v>
      </c>
      <c r="H38" s="166">
        <f>MIP!AA$85</f>
        <v>0</v>
      </c>
      <c r="I38" s="166">
        <f>MIP!AB$85</f>
        <v>0</v>
      </c>
      <c r="J38" s="166">
        <f>MIP!AC$85</f>
        <v>0</v>
      </c>
      <c r="K38" s="166">
        <f>MIP!AD$85</f>
        <v>0</v>
      </c>
      <c r="L38" s="166">
        <f>MIP!AE$85</f>
        <v>0</v>
      </c>
      <c r="M38" s="166">
        <f>MIP!AF$85</f>
        <v>0</v>
      </c>
      <c r="N38" s="166">
        <f>MIP!AG$85</f>
        <v>0</v>
      </c>
      <c r="O38" s="166">
        <f>MIP!AH$85</f>
        <v>0</v>
      </c>
      <c r="P38" s="166">
        <f>MIP!AI$85</f>
        <v>1</v>
      </c>
      <c r="Q38" s="164"/>
    </row>
    <row r="39" spans="1:17" s="161" customFormat="1" ht="29.25" customHeight="1">
      <c r="A39" s="398"/>
      <c r="B39" s="403"/>
      <c r="C39" s="403"/>
      <c r="D39" s="403"/>
      <c r="E39" s="163" t="s">
        <v>43</v>
      </c>
      <c r="F39" s="167">
        <f>MIP!Y$157</f>
        <v>31.5</v>
      </c>
      <c r="G39" s="167">
        <f>MIP!Z$157</f>
        <v>30</v>
      </c>
      <c r="H39" s="167">
        <f>MIP!AA$157</f>
        <v>38</v>
      </c>
      <c r="I39" s="167">
        <f>MIP!AB$157</f>
        <v>29.5</v>
      </c>
      <c r="J39" s="167">
        <f>MIP!AC$157</f>
        <v>30</v>
      </c>
      <c r="K39" s="167">
        <f>MIP!AD$157</f>
        <v>37</v>
      </c>
      <c r="L39" s="167">
        <f>MIP!AE$157</f>
        <v>33</v>
      </c>
      <c r="M39" s="167">
        <f>MIP!AF$157</f>
        <v>0</v>
      </c>
      <c r="N39" s="167">
        <f>MIP!AG$157</f>
        <v>229</v>
      </c>
      <c r="O39" s="167">
        <f>MIP!AH$157</f>
        <v>32.714285714285715</v>
      </c>
      <c r="P39" s="167">
        <f>MIP!AI$157</f>
        <v>35</v>
      </c>
      <c r="Q39" s="165"/>
    </row>
    <row r="40" spans="1:17" s="161" customFormat="1" ht="14.25">
      <c r="A40" s="398">
        <v>12</v>
      </c>
      <c r="B40" s="397" t="str">
        <f>GI!H$13</f>
        <v xml:space="preserve">Ibrahim Ahmedin Ebrahim </v>
      </c>
      <c r="C40" s="397" t="str">
        <f>GI!I$13</f>
        <v>M</v>
      </c>
      <c r="D40" s="397">
        <f>GI!J$13</f>
        <v>0</v>
      </c>
      <c r="E40" s="162" t="s">
        <v>195</v>
      </c>
      <c r="F40" s="166">
        <f>MIP!Y$19</f>
        <v>74</v>
      </c>
      <c r="G40" s="166">
        <f>MIP!Z$19</f>
        <v>57</v>
      </c>
      <c r="H40" s="166">
        <f>MIP!AA$19</f>
        <v>86</v>
      </c>
      <c r="I40" s="166">
        <f>MIP!AB$19</f>
        <v>85</v>
      </c>
      <c r="J40" s="166">
        <f>MIP!AC$19</f>
        <v>74</v>
      </c>
      <c r="K40" s="166">
        <f>MIP!AD$19</f>
        <v>92</v>
      </c>
      <c r="L40" s="166">
        <f>MIP!AE$19</f>
        <v>81</v>
      </c>
      <c r="M40" s="166">
        <f>MIP!AF$19</f>
        <v>0</v>
      </c>
      <c r="N40" s="166">
        <f>MIP!AG$19</f>
        <v>549</v>
      </c>
      <c r="O40" s="166">
        <f>MIP!AH$19</f>
        <v>78.428571428571431</v>
      </c>
      <c r="P40" s="166">
        <f>MIP!AI$19</f>
        <v>8</v>
      </c>
      <c r="Q40" s="164"/>
    </row>
    <row r="41" spans="1:17" s="161" customFormat="1" ht="14.25">
      <c r="A41" s="398"/>
      <c r="B41" s="397"/>
      <c r="C41" s="397"/>
      <c r="D41" s="397"/>
      <c r="E41" s="162" t="s">
        <v>196</v>
      </c>
      <c r="F41" s="166">
        <f>MIP!Y$86</f>
        <v>0</v>
      </c>
      <c r="G41" s="166">
        <f>MIP!Z$86</f>
        <v>0</v>
      </c>
      <c r="H41" s="166">
        <f>MIP!AA$86</f>
        <v>0</v>
      </c>
      <c r="I41" s="166">
        <f>MIP!AB$86</f>
        <v>0</v>
      </c>
      <c r="J41" s="166">
        <f>MIP!AC$86</f>
        <v>0</v>
      </c>
      <c r="K41" s="166">
        <f>MIP!AD$86</f>
        <v>0</v>
      </c>
      <c r="L41" s="166">
        <f>MIP!AE$86</f>
        <v>0</v>
      </c>
      <c r="M41" s="166">
        <f>MIP!AF$86</f>
        <v>0</v>
      </c>
      <c r="N41" s="166">
        <f>MIP!AG$86</f>
        <v>0</v>
      </c>
      <c r="O41" s="166">
        <f>MIP!AH$86</f>
        <v>0</v>
      </c>
      <c r="P41" s="166">
        <f>MIP!AI$86</f>
        <v>1</v>
      </c>
      <c r="Q41" s="164"/>
    </row>
    <row r="42" spans="1:17" s="161" customFormat="1" ht="14.25">
      <c r="A42" s="398"/>
      <c r="B42" s="397"/>
      <c r="C42" s="397"/>
      <c r="D42" s="397"/>
      <c r="E42" s="163" t="s">
        <v>43</v>
      </c>
      <c r="F42" s="167">
        <f>MIP!Y$158</f>
        <v>37</v>
      </c>
      <c r="G42" s="167">
        <f>MIP!Z$158</f>
        <v>28.5</v>
      </c>
      <c r="H42" s="167">
        <f>MIP!AA$158</f>
        <v>43</v>
      </c>
      <c r="I42" s="167">
        <f>MIP!AB$158</f>
        <v>42.5</v>
      </c>
      <c r="J42" s="167">
        <f>MIP!AC$158</f>
        <v>37</v>
      </c>
      <c r="K42" s="167">
        <f>MIP!AD$158</f>
        <v>46</v>
      </c>
      <c r="L42" s="167">
        <f>MIP!AE$158</f>
        <v>40.5</v>
      </c>
      <c r="M42" s="167">
        <f>MIP!AF$158</f>
        <v>0</v>
      </c>
      <c r="N42" s="167">
        <f>MIP!AG$158</f>
        <v>274.5</v>
      </c>
      <c r="O42" s="167">
        <f>MIP!AH$158</f>
        <v>39.214285714285715</v>
      </c>
      <c r="P42" s="167">
        <f>MIP!AI$158</f>
        <v>8</v>
      </c>
      <c r="Q42" s="165"/>
    </row>
    <row r="43" spans="1:17" s="161" customFormat="1" ht="14.25">
      <c r="A43" s="398">
        <v>13</v>
      </c>
      <c r="B43" s="397" t="str">
        <f>GI!H$14</f>
        <v xml:space="preserve">Eldana Tewelde Negash </v>
      </c>
      <c r="C43" s="397" t="str">
        <f>GI!I$14</f>
        <v>F</v>
      </c>
      <c r="D43" s="397">
        <f>GI!J$14</f>
        <v>0</v>
      </c>
      <c r="E43" s="162" t="s">
        <v>195</v>
      </c>
      <c r="F43" s="166">
        <f>MIP!Y$20</f>
        <v>61</v>
      </c>
      <c r="G43" s="166">
        <f>MIP!Z$20</f>
        <v>62</v>
      </c>
      <c r="H43" s="166">
        <f>MIP!AA$20</f>
        <v>81</v>
      </c>
      <c r="I43" s="166">
        <f>MIP!AB$20</f>
        <v>83</v>
      </c>
      <c r="J43" s="166">
        <f>MIP!AC$20</f>
        <v>72</v>
      </c>
      <c r="K43" s="166">
        <f>MIP!AD$20</f>
        <v>75</v>
      </c>
      <c r="L43" s="166">
        <f>MIP!AE$20</f>
        <v>74</v>
      </c>
      <c r="M43" s="166">
        <f>MIP!AF$20</f>
        <v>0</v>
      </c>
      <c r="N43" s="166">
        <f>MIP!AG$20</f>
        <v>508</v>
      </c>
      <c r="O43" s="166">
        <f>MIP!AH$20</f>
        <v>72.571428571428569</v>
      </c>
      <c r="P43" s="166">
        <f>MIP!AI$20</f>
        <v>18</v>
      </c>
      <c r="Q43" s="164"/>
    </row>
    <row r="44" spans="1:17" s="161" customFormat="1" ht="14.25">
      <c r="A44" s="398"/>
      <c r="B44" s="397"/>
      <c r="C44" s="397"/>
      <c r="D44" s="397"/>
      <c r="E44" s="162" t="s">
        <v>196</v>
      </c>
      <c r="F44" s="166">
        <f>MIP!Y$87</f>
        <v>0</v>
      </c>
      <c r="G44" s="166">
        <f>MIP!Z$87</f>
        <v>0</v>
      </c>
      <c r="H44" s="166">
        <f>MIP!AA$87</f>
        <v>0</v>
      </c>
      <c r="I44" s="166">
        <f>MIP!AB$87</f>
        <v>0</v>
      </c>
      <c r="J44" s="166">
        <f>MIP!AC$87</f>
        <v>0</v>
      </c>
      <c r="K44" s="166">
        <f>MIP!AD$87</f>
        <v>0</v>
      </c>
      <c r="L44" s="166">
        <f>MIP!AE$87</f>
        <v>0</v>
      </c>
      <c r="M44" s="166">
        <f>MIP!AF$87</f>
        <v>0</v>
      </c>
      <c r="N44" s="166">
        <f>MIP!AG$87</f>
        <v>0</v>
      </c>
      <c r="O44" s="166">
        <f>MIP!AH$87</f>
        <v>0</v>
      </c>
      <c r="P44" s="166">
        <f>MIP!AI$87</f>
        <v>1</v>
      </c>
      <c r="Q44" s="164"/>
    </row>
    <row r="45" spans="1:17" s="161" customFormat="1" ht="15" thickBot="1">
      <c r="A45" s="398"/>
      <c r="B45" s="397"/>
      <c r="C45" s="397"/>
      <c r="D45" s="397"/>
      <c r="E45" s="163" t="s">
        <v>43</v>
      </c>
      <c r="F45" s="167">
        <f>MIP!Y$159</f>
        <v>30.5</v>
      </c>
      <c r="G45" s="167">
        <f>MIP!Z$159</f>
        <v>31</v>
      </c>
      <c r="H45" s="167">
        <f>MIP!AA$159</f>
        <v>40.5</v>
      </c>
      <c r="I45" s="167">
        <f>MIP!AB$159</f>
        <v>41.5</v>
      </c>
      <c r="J45" s="167">
        <f>MIP!AC$159</f>
        <v>36</v>
      </c>
      <c r="K45" s="167">
        <f>MIP!AD$159</f>
        <v>37.5</v>
      </c>
      <c r="L45" s="167">
        <f>MIP!AE$159</f>
        <v>37</v>
      </c>
      <c r="M45" s="167">
        <f>MIP!AF$159</f>
        <v>0</v>
      </c>
      <c r="N45" s="167">
        <f>MIP!AG$159</f>
        <v>254</v>
      </c>
      <c r="O45" s="167">
        <f>MIP!AH$159</f>
        <v>36.285714285714285</v>
      </c>
      <c r="P45" s="167">
        <f>MIP!AI$159</f>
        <v>18</v>
      </c>
      <c r="Q45" s="165"/>
    </row>
    <row r="46" spans="1:17" s="161" customFormat="1" ht="14.25" customHeight="1">
      <c r="A46" s="398">
        <v>14</v>
      </c>
      <c r="B46" s="402" t="str">
        <f>GI!H$15</f>
        <v xml:space="preserve">Elilta Asay Eyasu </v>
      </c>
      <c r="C46" s="402" t="str">
        <f>GI!I$15</f>
        <v>F</v>
      </c>
      <c r="D46" s="402">
        <f>GI!J$15</f>
        <v>0</v>
      </c>
      <c r="E46" s="162" t="s">
        <v>195</v>
      </c>
      <c r="F46" s="166">
        <f>MIP!Y$21</f>
        <v>75</v>
      </c>
      <c r="G46" s="166">
        <f>MIP!Z$21</f>
        <v>52</v>
      </c>
      <c r="H46" s="166">
        <f>MIP!AA$21</f>
        <v>90</v>
      </c>
      <c r="I46" s="166">
        <f>MIP!AB$21</f>
        <v>82</v>
      </c>
      <c r="J46" s="166">
        <f>MIP!AC$21</f>
        <v>79</v>
      </c>
      <c r="K46" s="166">
        <f>MIP!AD$21</f>
        <v>91</v>
      </c>
      <c r="L46" s="166">
        <f>MIP!AE$21</f>
        <v>88</v>
      </c>
      <c r="M46" s="166">
        <f>MIP!AF$21</f>
        <v>0</v>
      </c>
      <c r="N46" s="166">
        <f>MIP!AG$21</f>
        <v>557</v>
      </c>
      <c r="O46" s="166">
        <f>MIP!AH$21</f>
        <v>79.571428571428569</v>
      </c>
      <c r="P46" s="166">
        <f>MIP!AI$21</f>
        <v>6</v>
      </c>
      <c r="Q46" s="164"/>
    </row>
    <row r="47" spans="1:17" s="161" customFormat="1" ht="14.25">
      <c r="A47" s="398"/>
      <c r="B47" s="403"/>
      <c r="C47" s="403"/>
      <c r="D47" s="403"/>
      <c r="E47" s="162" t="s">
        <v>196</v>
      </c>
      <c r="F47" s="166">
        <f>MIP!Y$88</f>
        <v>0</v>
      </c>
      <c r="G47" s="166">
        <f>MIP!Z$88</f>
        <v>0</v>
      </c>
      <c r="H47" s="166">
        <f>MIP!AA$88</f>
        <v>0</v>
      </c>
      <c r="I47" s="166">
        <f>MIP!AB$88</f>
        <v>0</v>
      </c>
      <c r="J47" s="166">
        <f>MIP!AC$88</f>
        <v>0</v>
      </c>
      <c r="K47" s="166">
        <f>MIP!AD$88</f>
        <v>0</v>
      </c>
      <c r="L47" s="166">
        <f>MIP!AE$88</f>
        <v>0</v>
      </c>
      <c r="M47" s="166">
        <f>MIP!AF$88</f>
        <v>0</v>
      </c>
      <c r="N47" s="166">
        <f>MIP!AG$88</f>
        <v>0</v>
      </c>
      <c r="O47" s="166">
        <f>MIP!AH$88</f>
        <v>0</v>
      </c>
      <c r="P47" s="166">
        <f>MIP!AI$88</f>
        <v>1</v>
      </c>
      <c r="Q47" s="164"/>
    </row>
    <row r="48" spans="1:17" s="161" customFormat="1" ht="14.25">
      <c r="A48" s="398"/>
      <c r="B48" s="403"/>
      <c r="C48" s="403"/>
      <c r="D48" s="403"/>
      <c r="E48" s="163" t="s">
        <v>43</v>
      </c>
      <c r="F48" s="167">
        <f>MIP!Y$160</f>
        <v>37.5</v>
      </c>
      <c r="G48" s="167">
        <f>MIP!Z$160</f>
        <v>26</v>
      </c>
      <c r="H48" s="167">
        <f>MIP!AA$160</f>
        <v>45</v>
      </c>
      <c r="I48" s="167">
        <f>MIP!AB$160</f>
        <v>41</v>
      </c>
      <c r="J48" s="167">
        <f>MIP!AC$160</f>
        <v>39.5</v>
      </c>
      <c r="K48" s="167">
        <f>MIP!AD$160</f>
        <v>45.5</v>
      </c>
      <c r="L48" s="167">
        <f>MIP!AE$160</f>
        <v>44</v>
      </c>
      <c r="M48" s="167">
        <f>MIP!AF$160</f>
        <v>0</v>
      </c>
      <c r="N48" s="167">
        <f>MIP!AG$160</f>
        <v>278.5</v>
      </c>
      <c r="O48" s="167">
        <f>MIP!AH$160</f>
        <v>39.785714285714285</v>
      </c>
      <c r="P48" s="167">
        <f>MIP!AI$160</f>
        <v>6</v>
      </c>
      <c r="Q48" s="165"/>
    </row>
    <row r="49" spans="1:17" s="161" customFormat="1" ht="14.25">
      <c r="A49" s="398">
        <v>15</v>
      </c>
      <c r="B49" s="397" t="str">
        <f>GI!H$16</f>
        <v xml:space="preserve">Emebet Haftay Gebremichael </v>
      </c>
      <c r="C49" s="397" t="str">
        <f>GI!I$16</f>
        <v>F</v>
      </c>
      <c r="D49" s="397">
        <f>GI!J$16</f>
        <v>0</v>
      </c>
      <c r="E49" s="162" t="s">
        <v>195</v>
      </c>
      <c r="F49" s="166">
        <f>MIP!Y$22</f>
        <v>76</v>
      </c>
      <c r="G49" s="166">
        <f>MIP!Z$22</f>
        <v>61</v>
      </c>
      <c r="H49" s="166">
        <f>MIP!AA$22</f>
        <v>100</v>
      </c>
      <c r="I49" s="166">
        <f>MIP!AB$22</f>
        <v>96</v>
      </c>
      <c r="J49" s="166">
        <f>MIP!AC$22</f>
        <v>88</v>
      </c>
      <c r="K49" s="166">
        <f>MIP!AD$22</f>
        <v>89</v>
      </c>
      <c r="L49" s="166">
        <f>MIP!AE$22</f>
        <v>94</v>
      </c>
      <c r="M49" s="166">
        <f>MIP!AF$22</f>
        <v>0</v>
      </c>
      <c r="N49" s="166">
        <f>MIP!AG$22</f>
        <v>604</v>
      </c>
      <c r="O49" s="166">
        <f>MIP!AH$22</f>
        <v>86.285714285714292</v>
      </c>
      <c r="P49" s="166">
        <f>MIP!AI$22</f>
        <v>3</v>
      </c>
      <c r="Q49" s="164"/>
    </row>
    <row r="50" spans="1:17" s="161" customFormat="1" ht="14.25">
      <c r="A50" s="398"/>
      <c r="B50" s="397"/>
      <c r="C50" s="397"/>
      <c r="D50" s="397"/>
      <c r="E50" s="162" t="s">
        <v>196</v>
      </c>
      <c r="F50" s="166">
        <f>MIP!Y$89</f>
        <v>0</v>
      </c>
      <c r="G50" s="166">
        <f>MIP!Z$89</f>
        <v>0</v>
      </c>
      <c r="H50" s="166">
        <f>MIP!AA$89</f>
        <v>0</v>
      </c>
      <c r="I50" s="166">
        <f>MIP!AB$89</f>
        <v>0</v>
      </c>
      <c r="J50" s="166">
        <f>MIP!AC$89</f>
        <v>0</v>
      </c>
      <c r="K50" s="166">
        <f>MIP!AD$89</f>
        <v>0</v>
      </c>
      <c r="L50" s="166">
        <f>MIP!AE$89</f>
        <v>0</v>
      </c>
      <c r="M50" s="166">
        <f>MIP!AF$89</f>
        <v>0</v>
      </c>
      <c r="N50" s="166">
        <f>MIP!AG$89</f>
        <v>0</v>
      </c>
      <c r="O50" s="166">
        <f>MIP!AH$89</f>
        <v>0</v>
      </c>
      <c r="P50" s="166">
        <f>MIP!AI$89</f>
        <v>1</v>
      </c>
      <c r="Q50" s="164"/>
    </row>
    <row r="51" spans="1:17" s="161" customFormat="1" ht="14.25">
      <c r="A51" s="398"/>
      <c r="B51" s="397"/>
      <c r="C51" s="397"/>
      <c r="D51" s="397"/>
      <c r="E51" s="163" t="s">
        <v>43</v>
      </c>
      <c r="F51" s="167">
        <f>MIP!Y$161</f>
        <v>38</v>
      </c>
      <c r="G51" s="167">
        <f>MIP!Z$161</f>
        <v>30.5</v>
      </c>
      <c r="H51" s="167">
        <f>MIP!AA$161</f>
        <v>50</v>
      </c>
      <c r="I51" s="167">
        <f>MIP!AB$161</f>
        <v>48</v>
      </c>
      <c r="J51" s="167">
        <f>MIP!AC$161</f>
        <v>44</v>
      </c>
      <c r="K51" s="167">
        <f>MIP!AD$161</f>
        <v>44.5</v>
      </c>
      <c r="L51" s="167">
        <f>MIP!AE$161</f>
        <v>47</v>
      </c>
      <c r="M51" s="167">
        <f>MIP!AF$161</f>
        <v>0</v>
      </c>
      <c r="N51" s="167">
        <f>MIP!AG$161</f>
        <v>302</v>
      </c>
      <c r="O51" s="167">
        <f>MIP!AH$161</f>
        <v>43.142857142857146</v>
      </c>
      <c r="P51" s="167">
        <f>MIP!AI$161</f>
        <v>3</v>
      </c>
      <c r="Q51" s="165"/>
    </row>
    <row r="52" spans="1:17" s="161" customFormat="1" ht="14.25">
      <c r="A52" s="398">
        <v>16</v>
      </c>
      <c r="B52" s="397" t="str">
        <f>GI!H$17</f>
        <v xml:space="preserve">Ermiyas Gebremeskel Hailu </v>
      </c>
      <c r="C52" s="397" t="str">
        <f>GI!I$17</f>
        <v>M</v>
      </c>
      <c r="D52" s="397">
        <f>GI!J$17</f>
        <v>0</v>
      </c>
      <c r="E52" s="162" t="s">
        <v>195</v>
      </c>
      <c r="F52" s="166">
        <f>MIP!Y$23</f>
        <v>59</v>
      </c>
      <c r="G52" s="166">
        <f>MIP!Z$23</f>
        <v>60</v>
      </c>
      <c r="H52" s="166">
        <f>MIP!AA$23</f>
        <v>70</v>
      </c>
      <c r="I52" s="166">
        <f>MIP!AB$23</f>
        <v>76</v>
      </c>
      <c r="J52" s="166">
        <f>MIP!AC$23</f>
        <v>62</v>
      </c>
      <c r="K52" s="166">
        <f>MIP!AD$23</f>
        <v>90</v>
      </c>
      <c r="L52" s="166">
        <f>MIP!AE$23</f>
        <v>63</v>
      </c>
      <c r="M52" s="166">
        <f>MIP!AF$23</f>
        <v>0</v>
      </c>
      <c r="N52" s="166">
        <f>MIP!AG$23</f>
        <v>480</v>
      </c>
      <c r="O52" s="166">
        <f>MIP!AH$23</f>
        <v>68.571428571428569</v>
      </c>
      <c r="P52" s="166">
        <f>MIP!AI$23</f>
        <v>27</v>
      </c>
      <c r="Q52" s="164"/>
    </row>
    <row r="53" spans="1:17" s="161" customFormat="1" ht="14.25">
      <c r="A53" s="398"/>
      <c r="B53" s="397"/>
      <c r="C53" s="397"/>
      <c r="D53" s="397"/>
      <c r="E53" s="162" t="s">
        <v>196</v>
      </c>
      <c r="F53" s="166">
        <f>MIP!Y$90</f>
        <v>0</v>
      </c>
      <c r="G53" s="166">
        <f>MIP!Z$90</f>
        <v>0</v>
      </c>
      <c r="H53" s="166">
        <f>MIP!AA$90</f>
        <v>0</v>
      </c>
      <c r="I53" s="166">
        <f>MIP!AB$90</f>
        <v>0</v>
      </c>
      <c r="J53" s="166">
        <f>MIP!AC$90</f>
        <v>0</v>
      </c>
      <c r="K53" s="166">
        <f>MIP!AD$90</f>
        <v>0</v>
      </c>
      <c r="L53" s="166">
        <f>MIP!AE$90</f>
        <v>0</v>
      </c>
      <c r="M53" s="166">
        <f>MIP!AF$90</f>
        <v>0</v>
      </c>
      <c r="N53" s="166">
        <f>MIP!AG$90</f>
        <v>0</v>
      </c>
      <c r="O53" s="166">
        <f>MIP!AH$90</f>
        <v>0</v>
      </c>
      <c r="P53" s="166">
        <f>MIP!AI$90</f>
        <v>1</v>
      </c>
      <c r="Q53" s="164"/>
    </row>
    <row r="54" spans="1:17" s="161" customFormat="1" ht="15" thickBot="1">
      <c r="A54" s="398"/>
      <c r="B54" s="397"/>
      <c r="C54" s="397"/>
      <c r="D54" s="397"/>
      <c r="E54" s="163" t="s">
        <v>43</v>
      </c>
      <c r="F54" s="167">
        <f>MIP!Y$162</f>
        <v>29.5</v>
      </c>
      <c r="G54" s="167">
        <f>MIP!Z$162</f>
        <v>30</v>
      </c>
      <c r="H54" s="167">
        <f>MIP!AA$162</f>
        <v>35</v>
      </c>
      <c r="I54" s="167">
        <f>MIP!AB$162</f>
        <v>38</v>
      </c>
      <c r="J54" s="167">
        <f>MIP!AC$162</f>
        <v>31</v>
      </c>
      <c r="K54" s="167">
        <f>MIP!AD$162</f>
        <v>45</v>
      </c>
      <c r="L54" s="167">
        <f>MIP!AE$162</f>
        <v>31.5</v>
      </c>
      <c r="M54" s="167">
        <f>MIP!AF$162</f>
        <v>0</v>
      </c>
      <c r="N54" s="167">
        <f>MIP!AG$162</f>
        <v>240</v>
      </c>
      <c r="O54" s="167">
        <f>MIP!AH$162</f>
        <v>34.285714285714285</v>
      </c>
      <c r="P54" s="167">
        <f>MIP!AI$162</f>
        <v>27</v>
      </c>
      <c r="Q54" s="165"/>
    </row>
    <row r="55" spans="1:17" s="161" customFormat="1" ht="14.25" customHeight="1">
      <c r="A55" s="398">
        <v>17</v>
      </c>
      <c r="B55" s="402" t="str">
        <f>GI!H$18</f>
        <v xml:space="preserve">Esrom Amanuel Tsegay </v>
      </c>
      <c r="C55" s="402" t="str">
        <f>GI!I$18</f>
        <v>M</v>
      </c>
      <c r="D55" s="402">
        <f>GI!J$18</f>
        <v>0</v>
      </c>
      <c r="E55" s="162" t="s">
        <v>195</v>
      </c>
      <c r="F55" s="166">
        <f>MIP!Y$24</f>
        <v>62</v>
      </c>
      <c r="G55" s="166">
        <f>MIP!Z$24</f>
        <v>65</v>
      </c>
      <c r="H55" s="166">
        <f>MIP!AA$24</f>
        <v>92</v>
      </c>
      <c r="I55" s="166">
        <f>MIP!AB$24</f>
        <v>84</v>
      </c>
      <c r="J55" s="166">
        <f>MIP!AC$24</f>
        <v>81</v>
      </c>
      <c r="K55" s="166">
        <f>MIP!AD$24</f>
        <v>93</v>
      </c>
      <c r="L55" s="166">
        <f>MIP!AE$24</f>
        <v>91</v>
      </c>
      <c r="M55" s="166">
        <f>MIP!AF$24</f>
        <v>0</v>
      </c>
      <c r="N55" s="166">
        <f>MIP!AG$24</f>
        <v>568</v>
      </c>
      <c r="O55" s="166">
        <f>MIP!AH$24</f>
        <v>81.142857142857139</v>
      </c>
      <c r="P55" s="166">
        <f>MIP!AI$24</f>
        <v>4</v>
      </c>
      <c r="Q55" s="164"/>
    </row>
    <row r="56" spans="1:17" s="161" customFormat="1" ht="14.25">
      <c r="A56" s="398"/>
      <c r="B56" s="403"/>
      <c r="C56" s="403"/>
      <c r="D56" s="403"/>
      <c r="E56" s="162" t="s">
        <v>196</v>
      </c>
      <c r="F56" s="166">
        <f>MIP!Y$91</f>
        <v>0</v>
      </c>
      <c r="G56" s="166">
        <f>MIP!Z$91</f>
        <v>0</v>
      </c>
      <c r="H56" s="166">
        <f>MIP!AA$91</f>
        <v>0</v>
      </c>
      <c r="I56" s="166">
        <f>MIP!AB$91</f>
        <v>0</v>
      </c>
      <c r="J56" s="166">
        <f>MIP!AC$91</f>
        <v>0</v>
      </c>
      <c r="K56" s="166">
        <f>MIP!AD$91</f>
        <v>0</v>
      </c>
      <c r="L56" s="166">
        <f>MIP!AE$91</f>
        <v>0</v>
      </c>
      <c r="M56" s="166">
        <f>MIP!AF$91</f>
        <v>0</v>
      </c>
      <c r="N56" s="166">
        <f>MIP!AG$91</f>
        <v>0</v>
      </c>
      <c r="O56" s="166">
        <f>MIP!AH$91</f>
        <v>0</v>
      </c>
      <c r="P56" s="166">
        <f>MIP!AI$91</f>
        <v>1</v>
      </c>
      <c r="Q56" s="164"/>
    </row>
    <row r="57" spans="1:17" s="161" customFormat="1" ht="14.25">
      <c r="A57" s="398"/>
      <c r="B57" s="403"/>
      <c r="C57" s="403"/>
      <c r="D57" s="403"/>
      <c r="E57" s="163" t="s">
        <v>43</v>
      </c>
      <c r="F57" s="167">
        <f>MIP!Y$163</f>
        <v>31</v>
      </c>
      <c r="G57" s="167">
        <f>MIP!Z$163</f>
        <v>32.5</v>
      </c>
      <c r="H57" s="167">
        <f>MIP!AA$163</f>
        <v>46</v>
      </c>
      <c r="I57" s="167">
        <f>MIP!AB$163</f>
        <v>42</v>
      </c>
      <c r="J57" s="167">
        <f>MIP!AC$163</f>
        <v>40.5</v>
      </c>
      <c r="K57" s="167">
        <f>MIP!AD$163</f>
        <v>46.5</v>
      </c>
      <c r="L57" s="167">
        <f>MIP!AE$163</f>
        <v>45.5</v>
      </c>
      <c r="M57" s="167">
        <f>MIP!AF$163</f>
        <v>0</v>
      </c>
      <c r="N57" s="167">
        <f>MIP!AG$163</f>
        <v>284</v>
      </c>
      <c r="O57" s="167">
        <f>MIP!AH$163</f>
        <v>40.571428571428569</v>
      </c>
      <c r="P57" s="167">
        <f>MIP!AI$163</f>
        <v>4</v>
      </c>
      <c r="Q57" s="165"/>
    </row>
    <row r="58" spans="1:17" s="161" customFormat="1" ht="14.25">
      <c r="A58" s="398">
        <v>18</v>
      </c>
      <c r="B58" s="397" t="str">
        <f>GI!H$19</f>
        <v xml:space="preserve">Eyorsalem Afera Gebremedhin </v>
      </c>
      <c r="C58" s="397" t="str">
        <f>GI!I$19</f>
        <v>F</v>
      </c>
      <c r="D58" s="397">
        <f>GI!J$19</f>
        <v>0</v>
      </c>
      <c r="E58" s="162" t="s">
        <v>195</v>
      </c>
      <c r="F58" s="166">
        <f>MIP!Y$25</f>
        <v>83</v>
      </c>
      <c r="G58" s="166">
        <f>MIP!Z$25</f>
        <v>83</v>
      </c>
      <c r="H58" s="166">
        <f>MIP!AA$25</f>
        <v>97</v>
      </c>
      <c r="I58" s="166">
        <f>MIP!AB$25</f>
        <v>91</v>
      </c>
      <c r="J58" s="166">
        <f>MIP!AC$25</f>
        <v>76</v>
      </c>
      <c r="K58" s="166">
        <f>MIP!AD$25</f>
        <v>95</v>
      </c>
      <c r="L58" s="166">
        <f>MIP!AE$25</f>
        <v>98</v>
      </c>
      <c r="M58" s="166">
        <f>MIP!AF$25</f>
        <v>0</v>
      </c>
      <c r="N58" s="166">
        <f>MIP!AG$25</f>
        <v>623</v>
      </c>
      <c r="O58" s="166">
        <f>MIP!AH$25</f>
        <v>89</v>
      </c>
      <c r="P58" s="166">
        <f>MIP!AI$25</f>
        <v>2</v>
      </c>
      <c r="Q58" s="164"/>
    </row>
    <row r="59" spans="1:17" s="161" customFormat="1" ht="14.25">
      <c r="A59" s="398"/>
      <c r="B59" s="397"/>
      <c r="C59" s="397"/>
      <c r="D59" s="397"/>
      <c r="E59" s="162" t="s">
        <v>196</v>
      </c>
      <c r="F59" s="166">
        <f>MIP!Y$92</f>
        <v>0</v>
      </c>
      <c r="G59" s="166">
        <f>MIP!Z$92</f>
        <v>0</v>
      </c>
      <c r="H59" s="166">
        <f>MIP!AA$92</f>
        <v>0</v>
      </c>
      <c r="I59" s="166">
        <f>MIP!AB$92</f>
        <v>0</v>
      </c>
      <c r="J59" s="166">
        <f>MIP!AC$92</f>
        <v>0</v>
      </c>
      <c r="K59" s="166">
        <f>MIP!AD$92</f>
        <v>0</v>
      </c>
      <c r="L59" s="166">
        <f>MIP!AE$92</f>
        <v>0</v>
      </c>
      <c r="M59" s="166">
        <f>MIP!AF$92</f>
        <v>0</v>
      </c>
      <c r="N59" s="166">
        <f>MIP!AG$92</f>
        <v>0</v>
      </c>
      <c r="O59" s="166">
        <f>MIP!AH$92</f>
        <v>0</v>
      </c>
      <c r="P59" s="166">
        <f>MIP!AI$92</f>
        <v>1</v>
      </c>
      <c r="Q59" s="164"/>
    </row>
    <row r="60" spans="1:17" s="161" customFormat="1" ht="14.25">
      <c r="A60" s="398"/>
      <c r="B60" s="397"/>
      <c r="C60" s="397"/>
      <c r="D60" s="397"/>
      <c r="E60" s="163" t="s">
        <v>43</v>
      </c>
      <c r="F60" s="167">
        <f>MIP!Y$164</f>
        <v>41.5</v>
      </c>
      <c r="G60" s="167">
        <f>MIP!Z$164</f>
        <v>41.5</v>
      </c>
      <c r="H60" s="167">
        <f>MIP!AA$164</f>
        <v>48.5</v>
      </c>
      <c r="I60" s="167">
        <f>MIP!AB$164</f>
        <v>45.5</v>
      </c>
      <c r="J60" s="167">
        <f>MIP!AC$164</f>
        <v>38</v>
      </c>
      <c r="K60" s="167">
        <f>MIP!AD$164</f>
        <v>47.5</v>
      </c>
      <c r="L60" s="167">
        <f>MIP!AE$164</f>
        <v>49</v>
      </c>
      <c r="M60" s="167">
        <f>MIP!AF$164</f>
        <v>0</v>
      </c>
      <c r="N60" s="167">
        <f>MIP!AG$164</f>
        <v>311.5</v>
      </c>
      <c r="O60" s="167">
        <f>MIP!AH$164</f>
        <v>44.5</v>
      </c>
      <c r="P60" s="167">
        <f>MIP!AI$164</f>
        <v>2</v>
      </c>
      <c r="Q60" s="165"/>
    </row>
    <row r="61" spans="1:17" s="161" customFormat="1" ht="14.25">
      <c r="A61" s="398">
        <v>19</v>
      </c>
      <c r="B61" s="397" t="str">
        <f>GI!H$20</f>
        <v xml:space="preserve">Fasil Alem Kahsay </v>
      </c>
      <c r="C61" s="397" t="str">
        <f>GI!I$20</f>
        <v>M</v>
      </c>
      <c r="D61" s="397">
        <f>GI!J$20</f>
        <v>0</v>
      </c>
      <c r="E61" s="162" t="s">
        <v>195</v>
      </c>
      <c r="F61" s="166">
        <f>MIP!Y$26</f>
        <v>62</v>
      </c>
      <c r="G61" s="166">
        <f>MIP!Z$26</f>
        <v>55</v>
      </c>
      <c r="H61" s="166">
        <f>MIP!AA$26</f>
        <v>80</v>
      </c>
      <c r="I61" s="166">
        <f>MIP!AB$26</f>
        <v>63</v>
      </c>
      <c r="J61" s="166">
        <f>MIP!AC$26</f>
        <v>56</v>
      </c>
      <c r="K61" s="166">
        <f>MIP!AD$26</f>
        <v>65</v>
      </c>
      <c r="L61" s="166">
        <f>MIP!AE$26</f>
        <v>75</v>
      </c>
      <c r="M61" s="166">
        <f>MIP!AF$26</f>
        <v>0</v>
      </c>
      <c r="N61" s="166">
        <f>MIP!AG$26</f>
        <v>456</v>
      </c>
      <c r="O61" s="166">
        <f>MIP!AH$26</f>
        <v>65.142857142857139</v>
      </c>
      <c r="P61" s="166">
        <f>MIP!AI$26</f>
        <v>36</v>
      </c>
      <c r="Q61" s="164"/>
    </row>
    <row r="62" spans="1:17" s="161" customFormat="1" ht="14.25">
      <c r="A62" s="398"/>
      <c r="B62" s="397"/>
      <c r="C62" s="397"/>
      <c r="D62" s="397"/>
      <c r="E62" s="162" t="s">
        <v>196</v>
      </c>
      <c r="F62" s="166">
        <f>MIP!Y$93</f>
        <v>0</v>
      </c>
      <c r="G62" s="166">
        <f>MIP!Z$93</f>
        <v>0</v>
      </c>
      <c r="H62" s="166">
        <f>MIP!AA$93</f>
        <v>0</v>
      </c>
      <c r="I62" s="166">
        <f>MIP!AB$93</f>
        <v>0</v>
      </c>
      <c r="J62" s="166">
        <f>MIP!AC$93</f>
        <v>0</v>
      </c>
      <c r="K62" s="166">
        <f>MIP!AD$93</f>
        <v>0</v>
      </c>
      <c r="L62" s="166">
        <f>MIP!AE$93</f>
        <v>0</v>
      </c>
      <c r="M62" s="166">
        <f>MIP!AF$93</f>
        <v>0</v>
      </c>
      <c r="N62" s="166">
        <f>MIP!AG$93</f>
        <v>0</v>
      </c>
      <c r="O62" s="166">
        <f>MIP!AH$93</f>
        <v>0</v>
      </c>
      <c r="P62" s="166">
        <f>MIP!AI$93</f>
        <v>1</v>
      </c>
      <c r="Q62" s="164"/>
    </row>
    <row r="63" spans="1:17" s="161" customFormat="1" ht="15" thickBot="1">
      <c r="A63" s="398"/>
      <c r="B63" s="397"/>
      <c r="C63" s="397"/>
      <c r="D63" s="397"/>
      <c r="E63" s="163" t="s">
        <v>43</v>
      </c>
      <c r="F63" s="167">
        <f>MIP!Y$165</f>
        <v>31</v>
      </c>
      <c r="G63" s="167">
        <f>MIP!Z$165</f>
        <v>27.5</v>
      </c>
      <c r="H63" s="167">
        <f>MIP!AA$165</f>
        <v>40</v>
      </c>
      <c r="I63" s="167">
        <f>MIP!AB$165</f>
        <v>31.5</v>
      </c>
      <c r="J63" s="167">
        <f>MIP!AC$165</f>
        <v>28</v>
      </c>
      <c r="K63" s="167">
        <f>MIP!AD$165</f>
        <v>32.5</v>
      </c>
      <c r="L63" s="167">
        <f>MIP!AE$165</f>
        <v>37.5</v>
      </c>
      <c r="M63" s="167">
        <f>MIP!AF$165</f>
        <v>0</v>
      </c>
      <c r="N63" s="167">
        <f>MIP!AG$165</f>
        <v>228</v>
      </c>
      <c r="O63" s="167">
        <f>MIP!AH$165</f>
        <v>32.571428571428569</v>
      </c>
      <c r="P63" s="167">
        <f>MIP!AI$165</f>
        <v>36</v>
      </c>
      <c r="Q63" s="165"/>
    </row>
    <row r="64" spans="1:17" s="161" customFormat="1" ht="14.25" customHeight="1">
      <c r="A64" s="398">
        <v>20</v>
      </c>
      <c r="B64" s="402" t="str">
        <f>GI!H$21</f>
        <v xml:space="preserve">Hassen Abdelruhman Salih </v>
      </c>
      <c r="C64" s="402" t="str">
        <f>GI!I$21</f>
        <v>M</v>
      </c>
      <c r="D64" s="402">
        <f>GI!J$21</f>
        <v>0</v>
      </c>
      <c r="E64" s="162" t="s">
        <v>195</v>
      </c>
      <c r="F64" s="166">
        <f>MIP!Y$27</f>
        <v>68</v>
      </c>
      <c r="G64" s="166">
        <f>MIP!Z$27</f>
        <v>64</v>
      </c>
      <c r="H64" s="166">
        <f>MIP!AA$27</f>
        <v>75</v>
      </c>
      <c r="I64" s="166">
        <f>MIP!AB$27</f>
        <v>76</v>
      </c>
      <c r="J64" s="166">
        <f>MIP!AC$27</f>
        <v>64</v>
      </c>
      <c r="K64" s="166">
        <f>MIP!AD$27</f>
        <v>95</v>
      </c>
      <c r="L64" s="166">
        <f>MIP!AE$27</f>
        <v>78</v>
      </c>
      <c r="M64" s="166">
        <f>MIP!AF$27</f>
        <v>0</v>
      </c>
      <c r="N64" s="166">
        <f>MIP!AG$27</f>
        <v>520</v>
      </c>
      <c r="O64" s="166">
        <f>MIP!AH$27</f>
        <v>74.285714285714292</v>
      </c>
      <c r="P64" s="166">
        <f>MIP!AI$27</f>
        <v>16</v>
      </c>
      <c r="Q64" s="164"/>
    </row>
    <row r="65" spans="1:17" s="161" customFormat="1" ht="14.25">
      <c r="A65" s="398"/>
      <c r="B65" s="403"/>
      <c r="C65" s="403"/>
      <c r="D65" s="403"/>
      <c r="E65" s="162" t="s">
        <v>196</v>
      </c>
      <c r="F65" s="166">
        <f>MIP!Y$94</f>
        <v>0</v>
      </c>
      <c r="G65" s="166">
        <f>MIP!Z$94</f>
        <v>0</v>
      </c>
      <c r="H65" s="166">
        <f>MIP!AA$94</f>
        <v>0</v>
      </c>
      <c r="I65" s="166">
        <f>MIP!AB$94</f>
        <v>0</v>
      </c>
      <c r="J65" s="166">
        <f>MIP!AC$94</f>
        <v>0</v>
      </c>
      <c r="K65" s="166">
        <f>MIP!AD$94</f>
        <v>0</v>
      </c>
      <c r="L65" s="166">
        <f>MIP!AE$94</f>
        <v>0</v>
      </c>
      <c r="M65" s="166">
        <f>MIP!AF$94</f>
        <v>0</v>
      </c>
      <c r="N65" s="166">
        <f>MIP!AG$94</f>
        <v>0</v>
      </c>
      <c r="O65" s="166">
        <f>MIP!AH$94</f>
        <v>0</v>
      </c>
      <c r="P65" s="166">
        <f>MIP!AI$94</f>
        <v>1</v>
      </c>
      <c r="Q65" s="164"/>
    </row>
    <row r="66" spans="1:17" s="161" customFormat="1" ht="14.25">
      <c r="A66" s="398"/>
      <c r="B66" s="403"/>
      <c r="C66" s="403"/>
      <c r="D66" s="403"/>
      <c r="E66" s="163" t="s">
        <v>43</v>
      </c>
      <c r="F66" s="167">
        <f>MIP!Y$166</f>
        <v>34</v>
      </c>
      <c r="G66" s="167">
        <f>MIP!Z$166</f>
        <v>32</v>
      </c>
      <c r="H66" s="167">
        <f>MIP!AA$166</f>
        <v>37.5</v>
      </c>
      <c r="I66" s="167">
        <f>MIP!AB$166</f>
        <v>38</v>
      </c>
      <c r="J66" s="167">
        <f>MIP!AC$166</f>
        <v>32</v>
      </c>
      <c r="K66" s="167">
        <f>MIP!AD$166</f>
        <v>47.5</v>
      </c>
      <c r="L66" s="167">
        <f>MIP!AE$166</f>
        <v>39</v>
      </c>
      <c r="M66" s="167">
        <f>MIP!AF$166</f>
        <v>0</v>
      </c>
      <c r="N66" s="167">
        <f>MIP!AG$166</f>
        <v>260</v>
      </c>
      <c r="O66" s="167">
        <f>MIP!AH$166</f>
        <v>37.142857142857146</v>
      </c>
      <c r="P66" s="167">
        <f>MIP!AI$166</f>
        <v>16</v>
      </c>
      <c r="Q66" s="165"/>
    </row>
    <row r="67" spans="1:17" s="161" customFormat="1" ht="14.25">
      <c r="A67" s="398">
        <v>21</v>
      </c>
      <c r="B67" s="397" t="str">
        <f>GI!H$22</f>
        <v xml:space="preserve">Heldana Mengstu Mebrahtu </v>
      </c>
      <c r="C67" s="397" t="str">
        <f>GI!I$22</f>
        <v>F</v>
      </c>
      <c r="D67" s="397">
        <f>GI!J$22</f>
        <v>0</v>
      </c>
      <c r="E67" s="162" t="s">
        <v>195</v>
      </c>
      <c r="F67" s="166">
        <f>MIP!Y$28</f>
        <v>76</v>
      </c>
      <c r="G67" s="166">
        <f>MIP!Z$28</f>
        <v>60</v>
      </c>
      <c r="H67" s="166">
        <f>MIP!AA$28</f>
        <v>84</v>
      </c>
      <c r="I67" s="166">
        <f>MIP!AB$28</f>
        <v>87</v>
      </c>
      <c r="J67" s="166">
        <f>MIP!AC$28</f>
        <v>73</v>
      </c>
      <c r="K67" s="166">
        <f>MIP!AD$28</f>
        <v>82</v>
      </c>
      <c r="L67" s="166">
        <f>MIP!AE$28</f>
        <v>82</v>
      </c>
      <c r="M67" s="166">
        <f>MIP!AF$28</f>
        <v>0</v>
      </c>
      <c r="N67" s="166">
        <f>MIP!AG$28</f>
        <v>544</v>
      </c>
      <c r="O67" s="166">
        <f>MIP!AH$28</f>
        <v>77.714285714285708</v>
      </c>
      <c r="P67" s="166">
        <f>MIP!AI$28</f>
        <v>10</v>
      </c>
      <c r="Q67" s="164"/>
    </row>
    <row r="68" spans="1:17" s="161" customFormat="1" ht="14.25">
      <c r="A68" s="398"/>
      <c r="B68" s="397"/>
      <c r="C68" s="397"/>
      <c r="D68" s="397"/>
      <c r="E68" s="162" t="s">
        <v>196</v>
      </c>
      <c r="F68" s="166">
        <f>MIP!Y$95</f>
        <v>0</v>
      </c>
      <c r="G68" s="166">
        <f>MIP!Z$95</f>
        <v>0</v>
      </c>
      <c r="H68" s="166">
        <f>MIP!AA$95</f>
        <v>0</v>
      </c>
      <c r="I68" s="166">
        <f>MIP!AB$95</f>
        <v>0</v>
      </c>
      <c r="J68" s="166">
        <f>MIP!AC$95</f>
        <v>0</v>
      </c>
      <c r="K68" s="166">
        <f>MIP!AD$95</f>
        <v>0</v>
      </c>
      <c r="L68" s="166">
        <f>MIP!AE$95</f>
        <v>0</v>
      </c>
      <c r="M68" s="166">
        <f>MIP!AF$95</f>
        <v>0</v>
      </c>
      <c r="N68" s="166">
        <f>MIP!AG$95</f>
        <v>0</v>
      </c>
      <c r="O68" s="166">
        <f>MIP!AH$95</f>
        <v>0</v>
      </c>
      <c r="P68" s="166">
        <f>MIP!AI$95</f>
        <v>1</v>
      </c>
      <c r="Q68" s="164"/>
    </row>
    <row r="69" spans="1:17" s="161" customFormat="1" ht="14.25">
      <c r="A69" s="398"/>
      <c r="B69" s="397"/>
      <c r="C69" s="397"/>
      <c r="D69" s="397"/>
      <c r="E69" s="163" t="s">
        <v>43</v>
      </c>
      <c r="F69" s="167">
        <f>MIP!Y$167</f>
        <v>38</v>
      </c>
      <c r="G69" s="167">
        <f>MIP!Z$167</f>
        <v>30</v>
      </c>
      <c r="H69" s="167">
        <f>MIP!AA$167</f>
        <v>42</v>
      </c>
      <c r="I69" s="167">
        <f>MIP!AB$167</f>
        <v>43.5</v>
      </c>
      <c r="J69" s="167">
        <f>MIP!AC$167</f>
        <v>36.5</v>
      </c>
      <c r="K69" s="167">
        <f>MIP!AD$167</f>
        <v>41</v>
      </c>
      <c r="L69" s="167">
        <f>MIP!AE$167</f>
        <v>41</v>
      </c>
      <c r="M69" s="167">
        <f>MIP!AF$167</f>
        <v>0</v>
      </c>
      <c r="N69" s="167">
        <f>MIP!AG$167</f>
        <v>272</v>
      </c>
      <c r="O69" s="167">
        <f>MIP!AH$167</f>
        <v>38.857142857142854</v>
      </c>
      <c r="P69" s="167">
        <f>MIP!AI$167</f>
        <v>10</v>
      </c>
      <c r="Q69" s="165"/>
    </row>
    <row r="70" spans="1:17" s="161" customFormat="1" ht="14.25">
      <c r="A70" s="398">
        <v>22</v>
      </c>
      <c r="B70" s="397" t="str">
        <f>GI!H$23</f>
        <v xml:space="preserve">Hilina Aregawi Abrha </v>
      </c>
      <c r="C70" s="397" t="str">
        <f>GI!I$23</f>
        <v>F</v>
      </c>
      <c r="D70" s="397">
        <f>GI!J$23</f>
        <v>0</v>
      </c>
      <c r="E70" s="162" t="s">
        <v>195</v>
      </c>
      <c r="F70" s="166">
        <f>MIP!Y$29</f>
        <v>61</v>
      </c>
      <c r="G70" s="166">
        <f>MIP!Z$29</f>
        <v>54</v>
      </c>
      <c r="H70" s="166">
        <f>MIP!AA$29</f>
        <v>94</v>
      </c>
      <c r="I70" s="166">
        <f>MIP!AB$29</f>
        <v>80</v>
      </c>
      <c r="J70" s="166">
        <f>MIP!AC$29</f>
        <v>72</v>
      </c>
      <c r="K70" s="166">
        <f>MIP!AD$29</f>
        <v>84</v>
      </c>
      <c r="L70" s="166">
        <f>MIP!AE$29</f>
        <v>88</v>
      </c>
      <c r="M70" s="166">
        <f>MIP!AF$29</f>
        <v>0</v>
      </c>
      <c r="N70" s="166">
        <f>MIP!AG$29</f>
        <v>533</v>
      </c>
      <c r="O70" s="166">
        <f>MIP!AH$29</f>
        <v>76.142857142857139</v>
      </c>
      <c r="P70" s="166">
        <f>MIP!AI$29</f>
        <v>12</v>
      </c>
      <c r="Q70" s="164"/>
    </row>
    <row r="71" spans="1:17" s="161" customFormat="1" ht="14.25">
      <c r="A71" s="398"/>
      <c r="B71" s="397"/>
      <c r="C71" s="397"/>
      <c r="D71" s="397"/>
      <c r="E71" s="162" t="s">
        <v>196</v>
      </c>
      <c r="F71" s="166">
        <f>MIP!Y$96</f>
        <v>0</v>
      </c>
      <c r="G71" s="166">
        <f>MIP!Z$96</f>
        <v>0</v>
      </c>
      <c r="H71" s="166">
        <f>MIP!AA$96</f>
        <v>0</v>
      </c>
      <c r="I71" s="166">
        <f>MIP!AB$96</f>
        <v>0</v>
      </c>
      <c r="J71" s="166">
        <f>MIP!AC$96</f>
        <v>0</v>
      </c>
      <c r="K71" s="166">
        <f>MIP!AD$96</f>
        <v>0</v>
      </c>
      <c r="L71" s="166">
        <f>MIP!AE$96</f>
        <v>0</v>
      </c>
      <c r="M71" s="166">
        <f>MIP!AF$96</f>
        <v>0</v>
      </c>
      <c r="N71" s="166">
        <f>MIP!AG$96</f>
        <v>0</v>
      </c>
      <c r="O71" s="166">
        <f>MIP!AH$96</f>
        <v>0</v>
      </c>
      <c r="P71" s="166">
        <f>MIP!AI$96</f>
        <v>1</v>
      </c>
      <c r="Q71" s="164"/>
    </row>
    <row r="72" spans="1:17" s="161" customFormat="1" ht="15" thickBot="1">
      <c r="A72" s="398"/>
      <c r="B72" s="397"/>
      <c r="C72" s="397"/>
      <c r="D72" s="397"/>
      <c r="E72" s="163" t="s">
        <v>43</v>
      </c>
      <c r="F72" s="167">
        <f>MIP!Y$168</f>
        <v>30.5</v>
      </c>
      <c r="G72" s="167">
        <f>MIP!Z$168</f>
        <v>27</v>
      </c>
      <c r="H72" s="167">
        <f>MIP!AA$168</f>
        <v>47</v>
      </c>
      <c r="I72" s="167">
        <f>MIP!AB$168</f>
        <v>40</v>
      </c>
      <c r="J72" s="167">
        <f>MIP!AC$168</f>
        <v>36</v>
      </c>
      <c r="K72" s="167">
        <f>MIP!AD$168</f>
        <v>42</v>
      </c>
      <c r="L72" s="167">
        <f>MIP!AE$168</f>
        <v>44</v>
      </c>
      <c r="M72" s="167">
        <f>MIP!AF$168</f>
        <v>0</v>
      </c>
      <c r="N72" s="167">
        <f>MIP!AG$168</f>
        <v>266.5</v>
      </c>
      <c r="O72" s="167">
        <f>MIP!AH$168</f>
        <v>38.071428571428569</v>
      </c>
      <c r="P72" s="167">
        <f>MIP!AI$168</f>
        <v>12</v>
      </c>
      <c r="Q72" s="165"/>
    </row>
    <row r="73" spans="1:17" s="161" customFormat="1" ht="14.25" customHeight="1">
      <c r="A73" s="398">
        <v>23</v>
      </c>
      <c r="B73" s="402" t="str">
        <f>GI!H$24</f>
        <v xml:space="preserve">Kaleab Haile Kahsay </v>
      </c>
      <c r="C73" s="402" t="str">
        <f>GI!I$24</f>
        <v>M</v>
      </c>
      <c r="D73" s="402">
        <f>GI!J$24</f>
        <v>0</v>
      </c>
      <c r="E73" s="162" t="s">
        <v>195</v>
      </c>
      <c r="F73" s="166">
        <f>MIP!Y$30</f>
        <v>74</v>
      </c>
      <c r="G73" s="166">
        <f>MIP!Z$30</f>
        <v>53</v>
      </c>
      <c r="H73" s="166">
        <f>MIP!AA$30</f>
        <v>82</v>
      </c>
      <c r="I73" s="166">
        <f>MIP!AB$30</f>
        <v>78</v>
      </c>
      <c r="J73" s="166">
        <f>MIP!AC$30</f>
        <v>73</v>
      </c>
      <c r="K73" s="166">
        <f>MIP!AD$30</f>
        <v>84</v>
      </c>
      <c r="L73" s="166">
        <f>MIP!AE$30</f>
        <v>78</v>
      </c>
      <c r="M73" s="166">
        <f>MIP!AF$30</f>
        <v>0</v>
      </c>
      <c r="N73" s="166">
        <f>MIP!AG$30</f>
        <v>522</v>
      </c>
      <c r="O73" s="166">
        <f>MIP!AH$30</f>
        <v>74.571428571428569</v>
      </c>
      <c r="P73" s="166">
        <f>MIP!AI$30</f>
        <v>14</v>
      </c>
      <c r="Q73" s="164"/>
    </row>
    <row r="74" spans="1:17" s="161" customFormat="1" ht="14.25">
      <c r="A74" s="398"/>
      <c r="B74" s="403"/>
      <c r="C74" s="403"/>
      <c r="D74" s="403"/>
      <c r="E74" s="162" t="s">
        <v>196</v>
      </c>
      <c r="F74" s="166">
        <f>MIP!Y$97</f>
        <v>0</v>
      </c>
      <c r="G74" s="166">
        <f>MIP!Z$97</f>
        <v>0</v>
      </c>
      <c r="H74" s="166">
        <f>MIP!AA$97</f>
        <v>0</v>
      </c>
      <c r="I74" s="166">
        <f>MIP!AB$97</f>
        <v>0</v>
      </c>
      <c r="J74" s="166">
        <f>MIP!AC$97</f>
        <v>0</v>
      </c>
      <c r="K74" s="166">
        <f>MIP!AD$97</f>
        <v>0</v>
      </c>
      <c r="L74" s="166">
        <f>MIP!AE$97</f>
        <v>0</v>
      </c>
      <c r="M74" s="166">
        <f>MIP!AF$97</f>
        <v>0</v>
      </c>
      <c r="N74" s="166">
        <f>MIP!AG$97</f>
        <v>0</v>
      </c>
      <c r="O74" s="166">
        <f>MIP!AH$97</f>
        <v>0</v>
      </c>
      <c r="P74" s="166">
        <f>MIP!AI$97</f>
        <v>1</v>
      </c>
      <c r="Q74" s="164"/>
    </row>
    <row r="75" spans="1:17" s="161" customFormat="1" ht="14.25">
      <c r="A75" s="398"/>
      <c r="B75" s="403"/>
      <c r="C75" s="403"/>
      <c r="D75" s="403"/>
      <c r="E75" s="163" t="s">
        <v>43</v>
      </c>
      <c r="F75" s="167">
        <f>MIP!Y$169</f>
        <v>37</v>
      </c>
      <c r="G75" s="167">
        <f>MIP!Z$169</f>
        <v>26.5</v>
      </c>
      <c r="H75" s="167">
        <f>MIP!AA$169</f>
        <v>41</v>
      </c>
      <c r="I75" s="167">
        <f>MIP!AB$169</f>
        <v>39</v>
      </c>
      <c r="J75" s="167">
        <f>MIP!AC$169</f>
        <v>36.5</v>
      </c>
      <c r="K75" s="167">
        <f>MIP!AD$169</f>
        <v>42</v>
      </c>
      <c r="L75" s="167">
        <f>MIP!AE$169</f>
        <v>39</v>
      </c>
      <c r="M75" s="167">
        <f>MIP!AF$169</f>
        <v>0</v>
      </c>
      <c r="N75" s="167">
        <f>MIP!AG$169</f>
        <v>261</v>
      </c>
      <c r="O75" s="167">
        <f>MIP!AH$169</f>
        <v>37.285714285714285</v>
      </c>
      <c r="P75" s="167">
        <f>MIP!AI$169</f>
        <v>14</v>
      </c>
      <c r="Q75" s="165"/>
    </row>
    <row r="76" spans="1:17" s="161" customFormat="1" ht="15.75" customHeight="1">
      <c r="A76" s="398">
        <v>24</v>
      </c>
      <c r="B76" s="397" t="str">
        <f>GI!H$25</f>
        <v xml:space="preserve">Kalkidan Haile Berhe </v>
      </c>
      <c r="C76" s="397" t="str">
        <f>GI!I$25</f>
        <v>F</v>
      </c>
      <c r="D76" s="397">
        <f>GI!J$25</f>
        <v>0</v>
      </c>
      <c r="E76" s="162" t="s">
        <v>195</v>
      </c>
      <c r="F76" s="166">
        <f>MIP!Y$31</f>
        <v>71</v>
      </c>
      <c r="G76" s="166">
        <f>MIP!Z$31</f>
        <v>51</v>
      </c>
      <c r="H76" s="166">
        <f>MIP!AA$31</f>
        <v>55</v>
      </c>
      <c r="I76" s="166">
        <f>MIP!AB$31</f>
        <v>51</v>
      </c>
      <c r="J76" s="166">
        <f>MIP!AC$31</f>
        <v>58</v>
      </c>
      <c r="K76" s="166">
        <f>MIP!AD$31</f>
        <v>82</v>
      </c>
      <c r="L76" s="166">
        <f>MIP!AE$31</f>
        <v>71</v>
      </c>
      <c r="M76" s="166">
        <f>MIP!AF$31</f>
        <v>0</v>
      </c>
      <c r="N76" s="166">
        <f>MIP!AG$31</f>
        <v>439</v>
      </c>
      <c r="O76" s="166">
        <f>MIP!AH$31</f>
        <v>62.714285714285715</v>
      </c>
      <c r="P76" s="166">
        <f>MIP!AI$31</f>
        <v>38</v>
      </c>
      <c r="Q76" s="164"/>
    </row>
    <row r="77" spans="1:17" s="161" customFormat="1" ht="14.25">
      <c r="A77" s="398"/>
      <c r="B77" s="397"/>
      <c r="C77" s="397"/>
      <c r="D77" s="397"/>
      <c r="E77" s="162" t="s">
        <v>196</v>
      </c>
      <c r="F77" s="166">
        <f>MIP!Y$98</f>
        <v>0</v>
      </c>
      <c r="G77" s="166">
        <f>MIP!Z$98</f>
        <v>0</v>
      </c>
      <c r="H77" s="166">
        <f>MIP!AA$98</f>
        <v>0</v>
      </c>
      <c r="I77" s="166">
        <f>MIP!AB$98</f>
        <v>0</v>
      </c>
      <c r="J77" s="166">
        <f>MIP!AC$98</f>
        <v>0</v>
      </c>
      <c r="K77" s="166">
        <f>MIP!AD$98</f>
        <v>0</v>
      </c>
      <c r="L77" s="166">
        <f>MIP!AE$98</f>
        <v>0</v>
      </c>
      <c r="M77" s="166">
        <f>MIP!AF$98</f>
        <v>0</v>
      </c>
      <c r="N77" s="166">
        <f>MIP!AG$98</f>
        <v>0</v>
      </c>
      <c r="O77" s="166">
        <f>MIP!AH$98</f>
        <v>0</v>
      </c>
      <c r="P77" s="166">
        <f>MIP!AI$98</f>
        <v>1</v>
      </c>
      <c r="Q77" s="164"/>
    </row>
    <row r="78" spans="1:17" s="161" customFormat="1" ht="14.25">
      <c r="A78" s="398"/>
      <c r="B78" s="397"/>
      <c r="C78" s="397"/>
      <c r="D78" s="397"/>
      <c r="E78" s="163" t="s">
        <v>43</v>
      </c>
      <c r="F78" s="167">
        <f>MIP!Y$170</f>
        <v>35.5</v>
      </c>
      <c r="G78" s="167">
        <f>MIP!Z$170</f>
        <v>25.5</v>
      </c>
      <c r="H78" s="167">
        <f>MIP!AA$170</f>
        <v>27.5</v>
      </c>
      <c r="I78" s="167">
        <f>MIP!AB$170</f>
        <v>25.5</v>
      </c>
      <c r="J78" s="167">
        <f>MIP!AC$170</f>
        <v>29</v>
      </c>
      <c r="K78" s="167">
        <f>MIP!AD$170</f>
        <v>41</v>
      </c>
      <c r="L78" s="167">
        <f>MIP!AE$170</f>
        <v>35.5</v>
      </c>
      <c r="M78" s="167">
        <f>MIP!AF$170</f>
        <v>0</v>
      </c>
      <c r="N78" s="167">
        <f>MIP!AG$170</f>
        <v>219.5</v>
      </c>
      <c r="O78" s="167">
        <f>MIP!AH$170</f>
        <v>31.357142857142858</v>
      </c>
      <c r="P78" s="167">
        <f>MIP!AI$170</f>
        <v>38</v>
      </c>
      <c r="Q78" s="165"/>
    </row>
    <row r="79" spans="1:17" s="161" customFormat="1" ht="14.25">
      <c r="A79" s="398">
        <v>25</v>
      </c>
      <c r="B79" s="397" t="str">
        <f>GI!H$26</f>
        <v xml:space="preserve">Kidus Tadesse Yewegalet </v>
      </c>
      <c r="C79" s="397" t="str">
        <f>GI!I$26</f>
        <v>M</v>
      </c>
      <c r="D79" s="397">
        <f>GI!J$26</f>
        <v>0</v>
      </c>
      <c r="E79" s="162" t="s">
        <v>195</v>
      </c>
      <c r="F79" s="166">
        <f>MIP!Y$32</f>
        <v>59</v>
      </c>
      <c r="G79" s="166">
        <f>MIP!Z$32</f>
        <v>60</v>
      </c>
      <c r="H79" s="166">
        <f>MIP!AA$32</f>
        <v>74</v>
      </c>
      <c r="I79" s="166">
        <f>MIP!AB$32</f>
        <v>72</v>
      </c>
      <c r="J79" s="166">
        <f>MIP!AC$32</f>
        <v>53</v>
      </c>
      <c r="K79" s="166">
        <f>MIP!AD$32</f>
        <v>82</v>
      </c>
      <c r="L79" s="166">
        <f>MIP!AE$32</f>
        <v>76</v>
      </c>
      <c r="M79" s="166">
        <f>MIP!AF$32</f>
        <v>0</v>
      </c>
      <c r="N79" s="166">
        <f>MIP!AG$32</f>
        <v>476</v>
      </c>
      <c r="O79" s="166">
        <f>MIP!AH$32</f>
        <v>68</v>
      </c>
      <c r="P79" s="166">
        <f>MIP!AI$32</f>
        <v>29</v>
      </c>
      <c r="Q79" s="164"/>
    </row>
    <row r="80" spans="1:17" s="161" customFormat="1" ht="14.25">
      <c r="A80" s="398"/>
      <c r="B80" s="397"/>
      <c r="C80" s="397"/>
      <c r="D80" s="397"/>
      <c r="E80" s="162" t="s">
        <v>196</v>
      </c>
      <c r="F80" s="166">
        <f>MIP!Y$99</f>
        <v>0</v>
      </c>
      <c r="G80" s="166">
        <f>MIP!Z$99</f>
        <v>0</v>
      </c>
      <c r="H80" s="166">
        <f>MIP!AA$99</f>
        <v>0</v>
      </c>
      <c r="I80" s="166">
        <f>MIP!AB$99</f>
        <v>0</v>
      </c>
      <c r="J80" s="166">
        <f>MIP!AC$99</f>
        <v>0</v>
      </c>
      <c r="K80" s="166">
        <f>MIP!AD$99</f>
        <v>0</v>
      </c>
      <c r="L80" s="166">
        <f>MIP!AE$99</f>
        <v>0</v>
      </c>
      <c r="M80" s="166">
        <f>MIP!AF$99</f>
        <v>0</v>
      </c>
      <c r="N80" s="166">
        <f>MIP!AG$99</f>
        <v>0</v>
      </c>
      <c r="O80" s="166">
        <f>MIP!AH$99</f>
        <v>0</v>
      </c>
      <c r="P80" s="166">
        <f>MIP!AI$99</f>
        <v>1</v>
      </c>
      <c r="Q80" s="164"/>
    </row>
    <row r="81" spans="1:17" s="161" customFormat="1" ht="15" thickBot="1">
      <c r="A81" s="398"/>
      <c r="B81" s="397"/>
      <c r="C81" s="397"/>
      <c r="D81" s="397"/>
      <c r="E81" s="163" t="s">
        <v>43</v>
      </c>
      <c r="F81" s="167">
        <f>MIP!Y$171</f>
        <v>29.5</v>
      </c>
      <c r="G81" s="167">
        <f>MIP!Z$171</f>
        <v>30</v>
      </c>
      <c r="H81" s="167">
        <f>MIP!AA$171</f>
        <v>37</v>
      </c>
      <c r="I81" s="167">
        <f>MIP!AB$171</f>
        <v>36</v>
      </c>
      <c r="J81" s="167">
        <f>MIP!AC$171</f>
        <v>26.5</v>
      </c>
      <c r="K81" s="167">
        <f>MIP!AD$171</f>
        <v>41</v>
      </c>
      <c r="L81" s="167">
        <f>MIP!AE$171</f>
        <v>38</v>
      </c>
      <c r="M81" s="167">
        <f>MIP!AF$171</f>
        <v>0</v>
      </c>
      <c r="N81" s="167">
        <f>MIP!AG$171</f>
        <v>238</v>
      </c>
      <c r="O81" s="167">
        <f>MIP!AH$171</f>
        <v>34</v>
      </c>
      <c r="P81" s="167">
        <f>MIP!AI$171</f>
        <v>29</v>
      </c>
      <c r="Q81" s="165"/>
    </row>
    <row r="82" spans="1:17" s="161" customFormat="1" ht="14.25" customHeight="1">
      <c r="A82" s="398">
        <v>26</v>
      </c>
      <c r="B82" s="402" t="str">
        <f>GI!H$27</f>
        <v xml:space="preserve">Lidiya Mulu Gebreegzabher </v>
      </c>
      <c r="C82" s="402" t="str">
        <f>GI!I$27</f>
        <v>F</v>
      </c>
      <c r="D82" s="402">
        <f>GI!J$27</f>
        <v>0</v>
      </c>
      <c r="E82" s="162" t="s">
        <v>195</v>
      </c>
      <c r="F82" s="166">
        <f>MIP!Y$33</f>
        <v>49</v>
      </c>
      <c r="G82" s="166">
        <f>MIP!Z$33</f>
        <v>58</v>
      </c>
      <c r="H82" s="166">
        <f>MIP!AA$33</f>
        <v>63</v>
      </c>
      <c r="I82" s="166">
        <f>MIP!AB$33</f>
        <v>61</v>
      </c>
      <c r="J82" s="166">
        <f>MIP!AC$33</f>
        <v>49</v>
      </c>
      <c r="K82" s="166">
        <f>MIP!AD$33</f>
        <v>73</v>
      </c>
      <c r="L82" s="166">
        <f>MIP!AE$33</f>
        <v>74</v>
      </c>
      <c r="M82" s="166">
        <f>MIP!AF$33</f>
        <v>0</v>
      </c>
      <c r="N82" s="166">
        <f>MIP!AG$33</f>
        <v>427</v>
      </c>
      <c r="O82" s="166">
        <f>MIP!AH$33</f>
        <v>61</v>
      </c>
      <c r="P82" s="166">
        <f>MIP!AI$33</f>
        <v>40</v>
      </c>
      <c r="Q82" s="164"/>
    </row>
    <row r="83" spans="1:17" s="161" customFormat="1" ht="22.5" customHeight="1">
      <c r="A83" s="398"/>
      <c r="B83" s="403"/>
      <c r="C83" s="403"/>
      <c r="D83" s="403"/>
      <c r="E83" s="162" t="s">
        <v>196</v>
      </c>
      <c r="F83" s="166">
        <f>MIP!Y$100</f>
        <v>0</v>
      </c>
      <c r="G83" s="166">
        <f>MIP!Z$100</f>
        <v>0</v>
      </c>
      <c r="H83" s="166">
        <f>MIP!AA$100</f>
        <v>0</v>
      </c>
      <c r="I83" s="166">
        <f>MIP!AB$100</f>
        <v>0</v>
      </c>
      <c r="J83" s="166">
        <f>MIP!AC$100</f>
        <v>0</v>
      </c>
      <c r="K83" s="166">
        <f>MIP!AD$100</f>
        <v>0</v>
      </c>
      <c r="L83" s="166">
        <f>MIP!AE$100</f>
        <v>0</v>
      </c>
      <c r="M83" s="166">
        <f>MIP!AF$100</f>
        <v>0</v>
      </c>
      <c r="N83" s="166">
        <f>MIP!AG$100</f>
        <v>0</v>
      </c>
      <c r="O83" s="166">
        <f>MIP!AH$100</f>
        <v>0</v>
      </c>
      <c r="P83" s="166">
        <f>MIP!AI$100</f>
        <v>1</v>
      </c>
      <c r="Q83" s="164"/>
    </row>
    <row r="84" spans="1:17" s="161" customFormat="1" ht="25.5" customHeight="1">
      <c r="A84" s="398"/>
      <c r="B84" s="403"/>
      <c r="C84" s="403"/>
      <c r="D84" s="403"/>
      <c r="E84" s="163" t="s">
        <v>43</v>
      </c>
      <c r="F84" s="167">
        <f>MIP!Y$172</f>
        <v>24.5</v>
      </c>
      <c r="G84" s="167">
        <f>MIP!Z$172</f>
        <v>29</v>
      </c>
      <c r="H84" s="167">
        <f>MIP!AA$172</f>
        <v>31.5</v>
      </c>
      <c r="I84" s="167">
        <f>MIP!AB$172</f>
        <v>30.5</v>
      </c>
      <c r="J84" s="167">
        <f>MIP!AC$172</f>
        <v>24.5</v>
      </c>
      <c r="K84" s="167">
        <f>MIP!AD$172</f>
        <v>36.5</v>
      </c>
      <c r="L84" s="167">
        <f>MIP!AE$172</f>
        <v>37</v>
      </c>
      <c r="M84" s="167">
        <f>MIP!AF$172</f>
        <v>0</v>
      </c>
      <c r="N84" s="167">
        <f>MIP!AG$172</f>
        <v>213.5</v>
      </c>
      <c r="O84" s="167">
        <f>MIP!AH$172</f>
        <v>30.5</v>
      </c>
      <c r="P84" s="167">
        <f>MIP!AI$172</f>
        <v>40</v>
      </c>
      <c r="Q84" s="165"/>
    </row>
    <row r="85" spans="1:17" s="161" customFormat="1" ht="14.25">
      <c r="A85" s="398">
        <v>27</v>
      </c>
      <c r="B85" s="397" t="str">
        <f>GI!H$28</f>
        <v xml:space="preserve">Menkem Solomon Yihdego </v>
      </c>
      <c r="C85" s="397" t="str">
        <f>GI!I$28</f>
        <v>M</v>
      </c>
      <c r="D85" s="397">
        <f>GI!J$28</f>
        <v>0</v>
      </c>
      <c r="E85" s="162" t="s">
        <v>195</v>
      </c>
      <c r="F85" s="166">
        <f>MIP!Y$34</f>
        <v>48</v>
      </c>
      <c r="G85" s="166">
        <f>MIP!Z$34</f>
        <v>60</v>
      </c>
      <c r="H85" s="166">
        <f>MIP!AA$34</f>
        <v>69</v>
      </c>
      <c r="I85" s="166">
        <f>MIP!AB$34</f>
        <v>71</v>
      </c>
      <c r="J85" s="166">
        <f>MIP!AC$34</f>
        <v>72</v>
      </c>
      <c r="K85" s="166">
        <f>MIP!AD$34</f>
        <v>86</v>
      </c>
      <c r="L85" s="166">
        <f>MIP!AE$34</f>
        <v>63</v>
      </c>
      <c r="M85" s="166">
        <f>MIP!AF$34</f>
        <v>0</v>
      </c>
      <c r="N85" s="166">
        <f>MIP!AG$34</f>
        <v>469</v>
      </c>
      <c r="O85" s="166">
        <f>MIP!AH$34</f>
        <v>67</v>
      </c>
      <c r="P85" s="166">
        <f>MIP!AI$34</f>
        <v>32</v>
      </c>
      <c r="Q85" s="164"/>
    </row>
    <row r="86" spans="1:17" s="161" customFormat="1" ht="14.25">
      <c r="A86" s="398"/>
      <c r="B86" s="397"/>
      <c r="C86" s="397"/>
      <c r="D86" s="397"/>
      <c r="E86" s="162" t="s">
        <v>196</v>
      </c>
      <c r="F86" s="166">
        <f>MIP!Y$101</f>
        <v>0</v>
      </c>
      <c r="G86" s="166">
        <f>MIP!Z$101</f>
        <v>0</v>
      </c>
      <c r="H86" s="166">
        <f>MIP!AA$101</f>
        <v>0</v>
      </c>
      <c r="I86" s="166">
        <f>MIP!AB$101</f>
        <v>0</v>
      </c>
      <c r="J86" s="166">
        <f>MIP!AC$101</f>
        <v>0</v>
      </c>
      <c r="K86" s="166">
        <f>MIP!AD$101</f>
        <v>0</v>
      </c>
      <c r="L86" s="166">
        <f>MIP!AE$101</f>
        <v>0</v>
      </c>
      <c r="M86" s="166">
        <f>MIP!AF$101</f>
        <v>0</v>
      </c>
      <c r="N86" s="166">
        <f>MIP!AG$101</f>
        <v>0</v>
      </c>
      <c r="O86" s="166">
        <f>MIP!AH$101</f>
        <v>0</v>
      </c>
      <c r="P86" s="166">
        <f>MIP!AI$101</f>
        <v>1</v>
      </c>
      <c r="Q86" s="164"/>
    </row>
    <row r="87" spans="1:17" s="161" customFormat="1" ht="10.5" customHeight="1">
      <c r="A87" s="398"/>
      <c r="B87" s="397"/>
      <c r="C87" s="397"/>
      <c r="D87" s="397"/>
      <c r="E87" s="163" t="s">
        <v>43</v>
      </c>
      <c r="F87" s="167">
        <f>MIP!Y$173</f>
        <v>24</v>
      </c>
      <c r="G87" s="167">
        <f>MIP!Z$173</f>
        <v>30</v>
      </c>
      <c r="H87" s="167">
        <f>MIP!AA$173</f>
        <v>34.5</v>
      </c>
      <c r="I87" s="167">
        <f>MIP!AB$173</f>
        <v>35.5</v>
      </c>
      <c r="J87" s="167">
        <f>MIP!AC$173</f>
        <v>36</v>
      </c>
      <c r="K87" s="167">
        <f>MIP!AD$173</f>
        <v>43</v>
      </c>
      <c r="L87" s="167">
        <f>MIP!AE$173</f>
        <v>31.5</v>
      </c>
      <c r="M87" s="167">
        <f>MIP!AF$173</f>
        <v>0</v>
      </c>
      <c r="N87" s="167">
        <f>MIP!AG$173</f>
        <v>234.5</v>
      </c>
      <c r="O87" s="167">
        <f>MIP!AH$173</f>
        <v>33.5</v>
      </c>
      <c r="P87" s="167">
        <f>MIP!AI$173</f>
        <v>32</v>
      </c>
      <c r="Q87" s="165"/>
    </row>
    <row r="88" spans="1:17" s="161" customFormat="1" ht="14.25">
      <c r="A88" s="404">
        <v>28</v>
      </c>
      <c r="B88" s="407" t="str">
        <f>GI!H$29</f>
        <v xml:space="preserve">Mewael Semere Tewelde </v>
      </c>
      <c r="C88" s="407" t="str">
        <f>GI!I$29</f>
        <v>M</v>
      </c>
      <c r="D88" s="407">
        <f>GI!J$29</f>
        <v>0</v>
      </c>
      <c r="E88" s="162" t="s">
        <v>195</v>
      </c>
      <c r="F88" s="166">
        <f>MIP!Y$35</f>
        <v>77</v>
      </c>
      <c r="G88" s="166">
        <f>MIP!Z$35</f>
        <v>57</v>
      </c>
      <c r="H88" s="166">
        <f>MIP!AA$35</f>
        <v>80</v>
      </c>
      <c r="I88" s="166">
        <f>MIP!AB$35</f>
        <v>71</v>
      </c>
      <c r="J88" s="166">
        <f>MIP!AC$35</f>
        <v>65</v>
      </c>
      <c r="K88" s="166">
        <f>MIP!AD$35</f>
        <v>88</v>
      </c>
      <c r="L88" s="166">
        <f>MIP!AE$35</f>
        <v>73</v>
      </c>
      <c r="M88" s="166">
        <f>MIP!AF$35</f>
        <v>0</v>
      </c>
      <c r="N88" s="166">
        <f>MIP!AG$35</f>
        <v>511</v>
      </c>
      <c r="O88" s="166">
        <f>MIP!AH$35</f>
        <v>73</v>
      </c>
      <c r="P88" s="166">
        <f>MIP!AI$35</f>
        <v>17</v>
      </c>
      <c r="Q88" s="164"/>
    </row>
    <row r="89" spans="1:17" s="161" customFormat="1" ht="14.25">
      <c r="A89" s="405"/>
      <c r="B89" s="403"/>
      <c r="C89" s="403"/>
      <c r="D89" s="403"/>
      <c r="E89" s="162" t="s">
        <v>196</v>
      </c>
      <c r="F89" s="166">
        <f>MIP!Y$102</f>
        <v>0</v>
      </c>
      <c r="G89" s="166">
        <f>MIP!Z$102</f>
        <v>0</v>
      </c>
      <c r="H89" s="166">
        <f>MIP!AA$102</f>
        <v>0</v>
      </c>
      <c r="I89" s="166">
        <f>MIP!AB$102</f>
        <v>0</v>
      </c>
      <c r="J89" s="166">
        <f>MIP!AC$102</f>
        <v>0</v>
      </c>
      <c r="K89" s="166">
        <f>MIP!AD$102</f>
        <v>0</v>
      </c>
      <c r="L89" s="166">
        <f>MIP!AE$102</f>
        <v>0</v>
      </c>
      <c r="M89" s="166">
        <f>MIP!AF$102</f>
        <v>0</v>
      </c>
      <c r="N89" s="166">
        <f>MIP!AG$102</f>
        <v>0</v>
      </c>
      <c r="O89" s="166">
        <f>MIP!AH$102</f>
        <v>0</v>
      </c>
      <c r="P89" s="166">
        <f>MIP!AI$102</f>
        <v>1</v>
      </c>
      <c r="Q89" s="164"/>
    </row>
    <row r="90" spans="1:17" s="161" customFormat="1" ht="15" thickBot="1">
      <c r="A90" s="406"/>
      <c r="B90" s="409"/>
      <c r="C90" s="409"/>
      <c r="D90" s="409"/>
      <c r="E90" s="163" t="s">
        <v>43</v>
      </c>
      <c r="F90" s="167">
        <f>MIP!Y$174</f>
        <v>38.5</v>
      </c>
      <c r="G90" s="167">
        <f>MIP!Z$174</f>
        <v>28.5</v>
      </c>
      <c r="H90" s="167">
        <f>MIP!AA$174</f>
        <v>40</v>
      </c>
      <c r="I90" s="167">
        <f>MIP!AB$174</f>
        <v>35.5</v>
      </c>
      <c r="J90" s="167">
        <f>MIP!AC$174</f>
        <v>32.5</v>
      </c>
      <c r="K90" s="167">
        <f>MIP!AD$174</f>
        <v>44</v>
      </c>
      <c r="L90" s="167">
        <f>MIP!AE$174</f>
        <v>36.5</v>
      </c>
      <c r="M90" s="167">
        <f>MIP!AF$174</f>
        <v>0</v>
      </c>
      <c r="N90" s="167">
        <f>MIP!AG$174</f>
        <v>255.5</v>
      </c>
      <c r="O90" s="167">
        <f>MIP!AH$174</f>
        <v>36.5</v>
      </c>
      <c r="P90" s="167">
        <f>MIP!AI$174</f>
        <v>17</v>
      </c>
      <c r="Q90" s="165"/>
    </row>
    <row r="91" spans="1:17" s="161" customFormat="1" ht="14.25" customHeight="1">
      <c r="A91" s="404">
        <v>29</v>
      </c>
      <c r="B91" s="402" t="str">
        <f>GI!H$30</f>
        <v xml:space="preserve">Mikiyas Engida Mesfin </v>
      </c>
      <c r="C91" s="402" t="str">
        <f>GI!I$30</f>
        <v>M</v>
      </c>
      <c r="D91" s="402">
        <f>GI!J$30</f>
        <v>0</v>
      </c>
      <c r="E91" s="162" t="s">
        <v>195</v>
      </c>
      <c r="F91" s="166">
        <f>MIP!Y$36</f>
        <v>62</v>
      </c>
      <c r="G91" s="166">
        <f>MIP!Z$36</f>
        <v>63</v>
      </c>
      <c r="H91" s="166">
        <f>MIP!AA$36</f>
        <v>70</v>
      </c>
      <c r="I91" s="166">
        <f>MIP!AB$36</f>
        <v>69</v>
      </c>
      <c r="J91" s="166">
        <f>MIP!AC$36</f>
        <v>57</v>
      </c>
      <c r="K91" s="166">
        <f>MIP!AD$36</f>
        <v>85</v>
      </c>
      <c r="L91" s="166">
        <f>MIP!AE$36</f>
        <v>68</v>
      </c>
      <c r="M91" s="166">
        <f>MIP!AF$36</f>
        <v>0</v>
      </c>
      <c r="N91" s="166">
        <f>MIP!AG$36</f>
        <v>474</v>
      </c>
      <c r="O91" s="166">
        <f>MIP!AH$36</f>
        <v>67.714285714285708</v>
      </c>
      <c r="P91" s="166">
        <f>MIP!AI$36</f>
        <v>30</v>
      </c>
      <c r="Q91" s="164"/>
    </row>
    <row r="92" spans="1:17" s="161" customFormat="1" ht="14.25">
      <c r="A92" s="405"/>
      <c r="B92" s="403"/>
      <c r="C92" s="403"/>
      <c r="D92" s="403"/>
      <c r="E92" s="162" t="s">
        <v>196</v>
      </c>
      <c r="F92" s="166">
        <f>MIP!Y$103</f>
        <v>0</v>
      </c>
      <c r="G92" s="166">
        <f>MIP!Z$103</f>
        <v>0</v>
      </c>
      <c r="H92" s="166">
        <f>MIP!AA$103</f>
        <v>0</v>
      </c>
      <c r="I92" s="166">
        <f>MIP!AB$103</f>
        <v>0</v>
      </c>
      <c r="J92" s="166">
        <f>MIP!AC$103</f>
        <v>0</v>
      </c>
      <c r="K92" s="166">
        <f>MIP!AD$103</f>
        <v>0</v>
      </c>
      <c r="L92" s="166">
        <f>MIP!AE$103</f>
        <v>0</v>
      </c>
      <c r="M92" s="166">
        <f>MIP!AF$103</f>
        <v>0</v>
      </c>
      <c r="N92" s="166">
        <f>MIP!AG$103</f>
        <v>0</v>
      </c>
      <c r="O92" s="166">
        <f>MIP!AH$103</f>
        <v>0</v>
      </c>
      <c r="P92" s="166">
        <f>MIP!AI$103</f>
        <v>1</v>
      </c>
      <c r="Q92" s="164"/>
    </row>
    <row r="93" spans="1:17" s="161" customFormat="1" ht="14.25">
      <c r="A93" s="406"/>
      <c r="B93" s="408"/>
      <c r="C93" s="408"/>
      <c r="D93" s="408"/>
      <c r="E93" s="163" t="s">
        <v>43</v>
      </c>
      <c r="F93" s="167">
        <f>MIP!Y$175</f>
        <v>31</v>
      </c>
      <c r="G93" s="167">
        <f>MIP!Z$175</f>
        <v>31.5</v>
      </c>
      <c r="H93" s="167">
        <f>MIP!AA$175</f>
        <v>35</v>
      </c>
      <c r="I93" s="167">
        <f>MIP!AB$175</f>
        <v>34.5</v>
      </c>
      <c r="J93" s="167">
        <f>MIP!AC$175</f>
        <v>28.5</v>
      </c>
      <c r="K93" s="167">
        <f>MIP!AD$175</f>
        <v>42.5</v>
      </c>
      <c r="L93" s="167">
        <f>MIP!AE$175</f>
        <v>34</v>
      </c>
      <c r="M93" s="167">
        <f>MIP!AF$175</f>
        <v>0</v>
      </c>
      <c r="N93" s="167">
        <f>MIP!AG$175</f>
        <v>237</v>
      </c>
      <c r="O93" s="167">
        <f>MIP!AH$175</f>
        <v>33.857142857142854</v>
      </c>
      <c r="P93" s="167">
        <f>MIP!AI$175</f>
        <v>30</v>
      </c>
      <c r="Q93" s="165"/>
    </row>
    <row r="94" spans="1:17" s="161" customFormat="1" ht="14.25">
      <c r="A94" s="404">
        <v>30</v>
      </c>
      <c r="B94" s="407" t="str">
        <f>GI!H$31</f>
        <v xml:space="preserve">Nahom Gobezay Beyene </v>
      </c>
      <c r="C94" s="407" t="str">
        <f>GI!I$31</f>
        <v>M</v>
      </c>
      <c r="D94" s="407">
        <f>GI!J$31</f>
        <v>0</v>
      </c>
      <c r="E94" s="162" t="s">
        <v>195</v>
      </c>
      <c r="F94" s="166">
        <f>MIP!Y$37</f>
        <v>85</v>
      </c>
      <c r="G94" s="166">
        <f>MIP!Z$37</f>
        <v>90</v>
      </c>
      <c r="H94" s="166">
        <f>MIP!AA$37</f>
        <v>98</v>
      </c>
      <c r="I94" s="166">
        <f>MIP!AB$37</f>
        <v>96</v>
      </c>
      <c r="J94" s="166">
        <f>MIP!AC$37</f>
        <v>91</v>
      </c>
      <c r="K94" s="166">
        <f>MIP!AD$37</f>
        <v>97</v>
      </c>
      <c r="L94" s="166">
        <f>MIP!AE$37</f>
        <v>86</v>
      </c>
      <c r="M94" s="166">
        <f>MIP!AF$37</f>
        <v>0</v>
      </c>
      <c r="N94" s="166">
        <f>MIP!AG$37</f>
        <v>643</v>
      </c>
      <c r="O94" s="166">
        <f>MIP!AH$37</f>
        <v>91.857142857142861</v>
      </c>
      <c r="P94" s="166">
        <f>MIP!AI$37</f>
        <v>1</v>
      </c>
      <c r="Q94" s="164"/>
    </row>
    <row r="95" spans="1:17" s="161" customFormat="1" ht="14.25">
      <c r="A95" s="405"/>
      <c r="B95" s="403"/>
      <c r="C95" s="403"/>
      <c r="D95" s="403"/>
      <c r="E95" s="162" t="s">
        <v>196</v>
      </c>
      <c r="F95" s="166">
        <f>MIP!Y$104</f>
        <v>0</v>
      </c>
      <c r="G95" s="166">
        <f>MIP!Z$104</f>
        <v>0</v>
      </c>
      <c r="H95" s="166">
        <f>MIP!AA$104</f>
        <v>0</v>
      </c>
      <c r="I95" s="166">
        <f>MIP!AB$104</f>
        <v>0</v>
      </c>
      <c r="J95" s="166">
        <f>MIP!AC$104</f>
        <v>0</v>
      </c>
      <c r="K95" s="166">
        <f>MIP!AD$104</f>
        <v>0</v>
      </c>
      <c r="L95" s="166">
        <f>MIP!AE$104</f>
        <v>0</v>
      </c>
      <c r="M95" s="166">
        <f>MIP!AF$104</f>
        <v>0</v>
      </c>
      <c r="N95" s="166">
        <f>MIP!AG$104</f>
        <v>0</v>
      </c>
      <c r="O95" s="166">
        <f>MIP!AH$104</f>
        <v>0</v>
      </c>
      <c r="P95" s="166">
        <f>MIP!AI$104</f>
        <v>1</v>
      </c>
      <c r="Q95" s="164"/>
    </row>
    <row r="96" spans="1:17" s="161" customFormat="1" ht="14.25">
      <c r="A96" s="406"/>
      <c r="B96" s="408"/>
      <c r="C96" s="408"/>
      <c r="D96" s="408"/>
      <c r="E96" s="163" t="s">
        <v>43</v>
      </c>
      <c r="F96" s="167">
        <f>MIP!Y$176</f>
        <v>42.5</v>
      </c>
      <c r="G96" s="167">
        <f>MIP!Z$176</f>
        <v>45</v>
      </c>
      <c r="H96" s="167">
        <f>MIP!AA$176</f>
        <v>49</v>
      </c>
      <c r="I96" s="167">
        <f>MIP!AB$176</f>
        <v>48</v>
      </c>
      <c r="J96" s="167">
        <f>MIP!AC$176</f>
        <v>45.5</v>
      </c>
      <c r="K96" s="167">
        <f>MIP!AD$176</f>
        <v>48.5</v>
      </c>
      <c r="L96" s="167">
        <f>MIP!AE$176</f>
        <v>43</v>
      </c>
      <c r="M96" s="167">
        <f>MIP!AF$176</f>
        <v>0</v>
      </c>
      <c r="N96" s="167">
        <f>MIP!AG$176</f>
        <v>321.5</v>
      </c>
      <c r="O96" s="167">
        <f>MIP!AH$176</f>
        <v>45.928571428571431</v>
      </c>
      <c r="P96" s="167">
        <f>MIP!AI$176</f>
        <v>1</v>
      </c>
      <c r="Q96" s="165"/>
    </row>
    <row r="97" spans="1:17" s="161" customFormat="1" ht="14.25">
      <c r="A97" s="404">
        <v>31</v>
      </c>
      <c r="B97" s="407" t="str">
        <f>GI!H$32</f>
        <v xml:space="preserve">Nebyu Dawit Tadesse </v>
      </c>
      <c r="C97" s="407" t="str">
        <f>GI!I$32</f>
        <v>M</v>
      </c>
      <c r="D97" s="407">
        <f>GI!J$32</f>
        <v>0</v>
      </c>
      <c r="E97" s="162" t="s">
        <v>195</v>
      </c>
      <c r="F97" s="166">
        <f>MIP!Y$38</f>
        <v>84</v>
      </c>
      <c r="G97" s="166">
        <f>MIP!Z$38</f>
        <v>61</v>
      </c>
      <c r="H97" s="166">
        <f>MIP!AA$38</f>
        <v>92</v>
      </c>
      <c r="I97" s="166">
        <f>MIP!AB$38</f>
        <v>84</v>
      </c>
      <c r="J97" s="166">
        <f>MIP!AC$38</f>
        <v>77</v>
      </c>
      <c r="K97" s="166">
        <f>MIP!AD$38</f>
        <v>93</v>
      </c>
      <c r="L97" s="166">
        <f>MIP!AE$38</f>
        <v>72</v>
      </c>
      <c r="M97" s="166">
        <f>MIP!AF$38</f>
        <v>0</v>
      </c>
      <c r="N97" s="166">
        <f>MIP!AG$38</f>
        <v>563</v>
      </c>
      <c r="O97" s="166">
        <f>MIP!AH$38</f>
        <v>80.428571428571431</v>
      </c>
      <c r="P97" s="166">
        <f>MIP!AI$38</f>
        <v>5</v>
      </c>
      <c r="Q97" s="164"/>
    </row>
    <row r="98" spans="1:17" s="161" customFormat="1" ht="14.25">
      <c r="A98" s="405"/>
      <c r="B98" s="403"/>
      <c r="C98" s="403"/>
      <c r="D98" s="403"/>
      <c r="E98" s="162" t="s">
        <v>196</v>
      </c>
      <c r="F98" s="166">
        <f>MIP!Y$105</f>
        <v>0</v>
      </c>
      <c r="G98" s="166">
        <f>MIP!Z$105</f>
        <v>0</v>
      </c>
      <c r="H98" s="166">
        <f>MIP!AA$105</f>
        <v>0</v>
      </c>
      <c r="I98" s="166">
        <f>MIP!AB$105</f>
        <v>0</v>
      </c>
      <c r="J98" s="166">
        <f>MIP!AC$105</f>
        <v>0</v>
      </c>
      <c r="K98" s="166">
        <f>MIP!AD$105</f>
        <v>0</v>
      </c>
      <c r="L98" s="166">
        <f>MIP!AE$105</f>
        <v>0</v>
      </c>
      <c r="M98" s="166">
        <f>MIP!AF$105</f>
        <v>0</v>
      </c>
      <c r="N98" s="166">
        <f>MIP!AG$105</f>
        <v>0</v>
      </c>
      <c r="O98" s="166">
        <f>MIP!AH$105</f>
        <v>0</v>
      </c>
      <c r="P98" s="166">
        <f>MIP!AI$105</f>
        <v>1</v>
      </c>
      <c r="Q98" s="164"/>
    </row>
    <row r="99" spans="1:17" s="161" customFormat="1" ht="15" thickBot="1">
      <c r="A99" s="406"/>
      <c r="B99" s="409"/>
      <c r="C99" s="409"/>
      <c r="D99" s="409"/>
      <c r="E99" s="163" t="s">
        <v>43</v>
      </c>
      <c r="F99" s="167">
        <f>MIP!Y$177</f>
        <v>42</v>
      </c>
      <c r="G99" s="167">
        <f>MIP!Z$177</f>
        <v>30.5</v>
      </c>
      <c r="H99" s="167">
        <f>MIP!AA$177</f>
        <v>46</v>
      </c>
      <c r="I99" s="167">
        <f>MIP!AB$177</f>
        <v>42</v>
      </c>
      <c r="J99" s="167">
        <f>MIP!AC$177</f>
        <v>38.5</v>
      </c>
      <c r="K99" s="167">
        <f>MIP!AD$177</f>
        <v>46.5</v>
      </c>
      <c r="L99" s="167">
        <f>MIP!AE$177</f>
        <v>36</v>
      </c>
      <c r="M99" s="167">
        <f>MIP!AF$177</f>
        <v>0</v>
      </c>
      <c r="N99" s="167">
        <f>MIP!AG$177</f>
        <v>281.5</v>
      </c>
      <c r="O99" s="167">
        <f>MIP!AH$177</f>
        <v>40.214285714285715</v>
      </c>
      <c r="P99" s="167">
        <f>MIP!AI$177</f>
        <v>5</v>
      </c>
      <c r="Q99" s="165"/>
    </row>
    <row r="100" spans="1:17" s="161" customFormat="1" ht="14.25" customHeight="1">
      <c r="A100" s="404">
        <v>32</v>
      </c>
      <c r="B100" s="402" t="str">
        <f>GI!H$33</f>
        <v xml:space="preserve">Rahwa Luel Birhane </v>
      </c>
      <c r="C100" s="402" t="str">
        <f>GI!I$33</f>
        <v>F</v>
      </c>
      <c r="D100" s="402">
        <f>GI!J$33</f>
        <v>0</v>
      </c>
      <c r="E100" s="162" t="s">
        <v>195</v>
      </c>
      <c r="F100" s="166">
        <f>MIP!Y$39</f>
        <v>70</v>
      </c>
      <c r="G100" s="166">
        <f>MIP!Z$39</f>
        <v>65</v>
      </c>
      <c r="H100" s="166">
        <f>MIP!AA$39</f>
        <v>81</v>
      </c>
      <c r="I100" s="166">
        <f>MIP!AB$39</f>
        <v>94</v>
      </c>
      <c r="J100" s="166">
        <f>MIP!AC$39</f>
        <v>78</v>
      </c>
      <c r="K100" s="166">
        <f>MIP!AD$39</f>
        <v>88</v>
      </c>
      <c r="L100" s="166">
        <f>MIP!AE$39</f>
        <v>79</v>
      </c>
      <c r="M100" s="166">
        <f>MIP!AF$39</f>
        <v>0</v>
      </c>
      <c r="N100" s="166">
        <f>MIP!AG$39</f>
        <v>555</v>
      </c>
      <c r="O100" s="166">
        <f>MIP!AH$39</f>
        <v>79.285714285714292</v>
      </c>
      <c r="P100" s="166">
        <f>MIP!AI$39</f>
        <v>7</v>
      </c>
      <c r="Q100" s="164"/>
    </row>
    <row r="101" spans="1:17" s="161" customFormat="1" ht="14.25">
      <c r="A101" s="405"/>
      <c r="B101" s="403"/>
      <c r="C101" s="403"/>
      <c r="D101" s="403"/>
      <c r="E101" s="162" t="s">
        <v>196</v>
      </c>
      <c r="F101" s="166">
        <f>MIP!Y$106</f>
        <v>0</v>
      </c>
      <c r="G101" s="166">
        <f>MIP!Z$106</f>
        <v>0</v>
      </c>
      <c r="H101" s="166">
        <f>MIP!AA$106</f>
        <v>0</v>
      </c>
      <c r="I101" s="166">
        <f>MIP!AB$106</f>
        <v>0</v>
      </c>
      <c r="J101" s="166">
        <f>MIP!AC$106</f>
        <v>0</v>
      </c>
      <c r="K101" s="166">
        <f>MIP!AD$106</f>
        <v>0</v>
      </c>
      <c r="L101" s="166">
        <f>MIP!AE$106</f>
        <v>0</v>
      </c>
      <c r="M101" s="166">
        <f>MIP!AF$106</f>
        <v>0</v>
      </c>
      <c r="N101" s="166">
        <f>MIP!AG$106</f>
        <v>0</v>
      </c>
      <c r="O101" s="166">
        <f>MIP!AH$106</f>
        <v>0</v>
      </c>
      <c r="P101" s="166">
        <f>MIP!AI$106</f>
        <v>1</v>
      </c>
      <c r="Q101" s="164"/>
    </row>
    <row r="102" spans="1:17" s="161" customFormat="1" ht="14.25">
      <c r="A102" s="406"/>
      <c r="B102" s="408"/>
      <c r="C102" s="408"/>
      <c r="D102" s="408"/>
      <c r="E102" s="163" t="s">
        <v>43</v>
      </c>
      <c r="F102" s="167">
        <f>MIP!Y$178</f>
        <v>35</v>
      </c>
      <c r="G102" s="167">
        <f>MIP!Z$178</f>
        <v>32.5</v>
      </c>
      <c r="H102" s="167">
        <f>MIP!AA$178</f>
        <v>40.5</v>
      </c>
      <c r="I102" s="167">
        <f>MIP!AB$178</f>
        <v>47</v>
      </c>
      <c r="J102" s="167">
        <f>MIP!AC$178</f>
        <v>39</v>
      </c>
      <c r="K102" s="167">
        <f>MIP!AD$178</f>
        <v>44</v>
      </c>
      <c r="L102" s="167">
        <f>MIP!AE$178</f>
        <v>39.5</v>
      </c>
      <c r="M102" s="167">
        <f>MIP!AF$178</f>
        <v>0</v>
      </c>
      <c r="N102" s="167">
        <f>MIP!AG$178</f>
        <v>277.5</v>
      </c>
      <c r="O102" s="167">
        <f>MIP!AH$178</f>
        <v>39.642857142857146</v>
      </c>
      <c r="P102" s="167">
        <f>MIP!AI$178</f>
        <v>7</v>
      </c>
      <c r="Q102" s="165"/>
    </row>
    <row r="103" spans="1:17" s="161" customFormat="1" ht="14.25">
      <c r="A103" s="404">
        <v>33</v>
      </c>
      <c r="B103" s="407" t="str">
        <f>GI!H$34</f>
        <v xml:space="preserve">Raniya Jemal Gidey </v>
      </c>
      <c r="C103" s="407" t="str">
        <f>GI!I$34</f>
        <v>F</v>
      </c>
      <c r="D103" s="407">
        <f>GI!J$34</f>
        <v>0</v>
      </c>
      <c r="E103" s="162" t="s">
        <v>195</v>
      </c>
      <c r="F103" s="166">
        <f>MIP!Y$40</f>
        <v>60</v>
      </c>
      <c r="G103" s="166">
        <f>MIP!Z$40</f>
        <v>58</v>
      </c>
      <c r="H103" s="166">
        <f>MIP!AA$40</f>
        <v>64</v>
      </c>
      <c r="I103" s="166">
        <f>MIP!AB$40</f>
        <v>66</v>
      </c>
      <c r="J103" s="166">
        <f>MIP!AC$40</f>
        <v>62</v>
      </c>
      <c r="K103" s="166">
        <f>MIP!AD$40</f>
        <v>92</v>
      </c>
      <c r="L103" s="166">
        <f>MIP!AE$40</f>
        <v>75</v>
      </c>
      <c r="M103" s="166">
        <f>MIP!AF$40</f>
        <v>0</v>
      </c>
      <c r="N103" s="166">
        <f>MIP!AG$40</f>
        <v>477</v>
      </c>
      <c r="O103" s="166">
        <f>MIP!AH$40</f>
        <v>68.142857142857139</v>
      </c>
      <c r="P103" s="166">
        <f>MIP!AI$40</f>
        <v>28</v>
      </c>
      <c r="Q103" s="164"/>
    </row>
    <row r="104" spans="1:17" s="161" customFormat="1" ht="14.25">
      <c r="A104" s="405"/>
      <c r="B104" s="403"/>
      <c r="C104" s="403"/>
      <c r="D104" s="403"/>
      <c r="E104" s="162" t="s">
        <v>196</v>
      </c>
      <c r="F104" s="166">
        <f>MIP!Y$107</f>
        <v>0</v>
      </c>
      <c r="G104" s="166">
        <f>MIP!Z$107</f>
        <v>0</v>
      </c>
      <c r="H104" s="166">
        <f>MIP!AA$107</f>
        <v>0</v>
      </c>
      <c r="I104" s="166">
        <f>MIP!AB$107</f>
        <v>0</v>
      </c>
      <c r="J104" s="166">
        <f>MIP!AC$107</f>
        <v>0</v>
      </c>
      <c r="K104" s="166">
        <f>MIP!AD$107</f>
        <v>0</v>
      </c>
      <c r="L104" s="166">
        <f>MIP!AE$107</f>
        <v>0</v>
      </c>
      <c r="M104" s="166">
        <f>MIP!AF$107</f>
        <v>0</v>
      </c>
      <c r="N104" s="166">
        <f>MIP!AG$107</f>
        <v>0</v>
      </c>
      <c r="O104" s="166">
        <f>MIP!AH$107</f>
        <v>0</v>
      </c>
      <c r="P104" s="166">
        <f>MIP!AI$107</f>
        <v>1</v>
      </c>
      <c r="Q104" s="164"/>
    </row>
    <row r="105" spans="1:17" s="161" customFormat="1" ht="14.25">
      <c r="A105" s="406"/>
      <c r="B105" s="408"/>
      <c r="C105" s="408"/>
      <c r="D105" s="408"/>
      <c r="E105" s="163" t="s">
        <v>43</v>
      </c>
      <c r="F105" s="167">
        <f>MIP!Y$179</f>
        <v>30</v>
      </c>
      <c r="G105" s="167">
        <f>MIP!Z$179</f>
        <v>29</v>
      </c>
      <c r="H105" s="167">
        <f>MIP!AA$179</f>
        <v>32</v>
      </c>
      <c r="I105" s="167">
        <f>MIP!AB$179</f>
        <v>33</v>
      </c>
      <c r="J105" s="167">
        <f>MIP!AC$179</f>
        <v>31</v>
      </c>
      <c r="K105" s="167">
        <f>MIP!AD$179</f>
        <v>46</v>
      </c>
      <c r="L105" s="167">
        <f>MIP!AE$179</f>
        <v>37.5</v>
      </c>
      <c r="M105" s="167">
        <f>MIP!AF$179</f>
        <v>0</v>
      </c>
      <c r="N105" s="167">
        <f>MIP!AG$179</f>
        <v>238.5</v>
      </c>
      <c r="O105" s="167">
        <f>MIP!AH$179</f>
        <v>34.071428571428569</v>
      </c>
      <c r="P105" s="167">
        <f>MIP!AI$179</f>
        <v>28</v>
      </c>
      <c r="Q105" s="165"/>
    </row>
    <row r="106" spans="1:17" s="161" customFormat="1" ht="14.25">
      <c r="A106" s="398">
        <v>34</v>
      </c>
      <c r="B106" s="397" t="str">
        <f>GI!H$35</f>
        <v xml:space="preserve">Samrawit Weldeslassie Kidane </v>
      </c>
      <c r="C106" s="397" t="str">
        <f>GI!I$35</f>
        <v>F</v>
      </c>
      <c r="D106" s="397">
        <f>GI!J$35</f>
        <v>0</v>
      </c>
      <c r="E106" s="162" t="s">
        <v>195</v>
      </c>
      <c r="F106" s="166">
        <f>MIP!Y$41</f>
        <v>70</v>
      </c>
      <c r="G106" s="166">
        <f>MIP!Z$41</f>
        <v>54</v>
      </c>
      <c r="H106" s="166">
        <f>MIP!AA$41</f>
        <v>56</v>
      </c>
      <c r="I106" s="166">
        <f>MIP!AB$41</f>
        <v>75</v>
      </c>
      <c r="J106" s="166">
        <f>MIP!AC$41</f>
        <v>59</v>
      </c>
      <c r="K106" s="166">
        <f>MIP!AD$41</f>
        <v>88</v>
      </c>
      <c r="L106" s="166">
        <f>MIP!AE$41</f>
        <v>58</v>
      </c>
      <c r="M106" s="166">
        <f>MIP!AF$41</f>
        <v>0</v>
      </c>
      <c r="N106" s="166">
        <f>MIP!AG$41</f>
        <v>460</v>
      </c>
      <c r="O106" s="166">
        <f>MIP!AH$41</f>
        <v>65.714285714285708</v>
      </c>
      <c r="P106" s="166">
        <f>MIP!AI$41</f>
        <v>34</v>
      </c>
      <c r="Q106" s="164"/>
    </row>
    <row r="107" spans="1:17" s="161" customFormat="1" ht="14.25">
      <c r="A107" s="398"/>
      <c r="B107" s="397"/>
      <c r="C107" s="397"/>
      <c r="D107" s="397"/>
      <c r="E107" s="162" t="s">
        <v>196</v>
      </c>
      <c r="F107" s="166">
        <f>MIP!Y$108</f>
        <v>0</v>
      </c>
      <c r="G107" s="166">
        <f>MIP!Z$108</f>
        <v>0</v>
      </c>
      <c r="H107" s="166">
        <f>MIP!AA$108</f>
        <v>0</v>
      </c>
      <c r="I107" s="166">
        <f>MIP!AB$108</f>
        <v>0</v>
      </c>
      <c r="J107" s="166">
        <f>MIP!AC$108</f>
        <v>0</v>
      </c>
      <c r="K107" s="166">
        <f>MIP!AD$108</f>
        <v>0</v>
      </c>
      <c r="L107" s="166">
        <f>MIP!AE$108</f>
        <v>0</v>
      </c>
      <c r="M107" s="166">
        <f>MIP!AF$108</f>
        <v>0</v>
      </c>
      <c r="N107" s="166">
        <f>MIP!AG$108</f>
        <v>0</v>
      </c>
      <c r="O107" s="166">
        <f>MIP!AH$108</f>
        <v>0</v>
      </c>
      <c r="P107" s="166">
        <f>MIP!AI$108</f>
        <v>1</v>
      </c>
      <c r="Q107" s="164"/>
    </row>
    <row r="108" spans="1:17" s="161" customFormat="1" ht="15" thickBot="1">
      <c r="A108" s="398"/>
      <c r="B108" s="397"/>
      <c r="C108" s="397"/>
      <c r="D108" s="397"/>
      <c r="E108" s="163" t="s">
        <v>43</v>
      </c>
      <c r="F108" s="167">
        <f>MIP!Y$180</f>
        <v>35</v>
      </c>
      <c r="G108" s="167">
        <f>MIP!Z$180</f>
        <v>27</v>
      </c>
      <c r="H108" s="167">
        <f>MIP!AA$180</f>
        <v>28</v>
      </c>
      <c r="I108" s="167">
        <f>MIP!AB$180</f>
        <v>37.5</v>
      </c>
      <c r="J108" s="167">
        <f>MIP!AC$180</f>
        <v>29.5</v>
      </c>
      <c r="K108" s="167">
        <f>MIP!AD$180</f>
        <v>44</v>
      </c>
      <c r="L108" s="167">
        <f>MIP!AE$180</f>
        <v>29</v>
      </c>
      <c r="M108" s="167">
        <f>MIP!AF$180</f>
        <v>0</v>
      </c>
      <c r="N108" s="167">
        <f>MIP!AG$180</f>
        <v>230</v>
      </c>
      <c r="O108" s="167">
        <f>MIP!AH$180</f>
        <v>32.857142857142854</v>
      </c>
      <c r="P108" s="167">
        <f>MIP!AI$180</f>
        <v>34</v>
      </c>
      <c r="Q108" s="165"/>
    </row>
    <row r="109" spans="1:17" s="161" customFormat="1" ht="14.25" customHeight="1">
      <c r="A109" s="398">
        <v>35</v>
      </c>
      <c r="B109" s="402" t="str">
        <f>GI!H$36</f>
        <v xml:space="preserve">Samson Tekle Belay </v>
      </c>
      <c r="C109" s="402" t="str">
        <f>GI!I$36</f>
        <v>M</v>
      </c>
      <c r="D109" s="402">
        <f>GI!J$36</f>
        <v>0</v>
      </c>
      <c r="E109" s="162" t="s">
        <v>195</v>
      </c>
      <c r="F109" s="166">
        <f>MIP!Y$42</f>
        <v>62</v>
      </c>
      <c r="G109" s="166">
        <f>MIP!Z$42</f>
        <v>48</v>
      </c>
      <c r="H109" s="166">
        <f>MIP!AA$42</f>
        <v>72</v>
      </c>
      <c r="I109" s="166">
        <f>MIP!AB$42</f>
        <v>71</v>
      </c>
      <c r="J109" s="166">
        <f>MIP!AC$42</f>
        <v>65</v>
      </c>
      <c r="K109" s="166">
        <f>MIP!AD$42</f>
        <v>75</v>
      </c>
      <c r="L109" s="166">
        <f>MIP!AE$42</f>
        <v>76</v>
      </c>
      <c r="M109" s="166">
        <f>MIP!AF$42</f>
        <v>0</v>
      </c>
      <c r="N109" s="166">
        <f>MIP!AG$42</f>
        <v>469</v>
      </c>
      <c r="O109" s="166">
        <f>MIP!AH$42</f>
        <v>67</v>
      </c>
      <c r="P109" s="166">
        <f>MIP!AI$42</f>
        <v>32</v>
      </c>
      <c r="Q109" s="164"/>
    </row>
    <row r="110" spans="1:17" s="161" customFormat="1" ht="14.25">
      <c r="A110" s="398"/>
      <c r="B110" s="403"/>
      <c r="C110" s="403"/>
      <c r="D110" s="403"/>
      <c r="E110" s="162" t="s">
        <v>196</v>
      </c>
      <c r="F110" s="166">
        <f>MIP!Y$109</f>
        <v>0</v>
      </c>
      <c r="G110" s="166">
        <f>MIP!Z$109</f>
        <v>0</v>
      </c>
      <c r="H110" s="166">
        <f>MIP!AA$109</f>
        <v>0</v>
      </c>
      <c r="I110" s="166">
        <f>MIP!AB$109</f>
        <v>0</v>
      </c>
      <c r="J110" s="166">
        <f>MIP!AC$109</f>
        <v>0</v>
      </c>
      <c r="K110" s="166">
        <f>MIP!AD$109</f>
        <v>0</v>
      </c>
      <c r="L110" s="166">
        <f>MIP!AE$109</f>
        <v>0</v>
      </c>
      <c r="M110" s="166">
        <f>MIP!AF$109</f>
        <v>0</v>
      </c>
      <c r="N110" s="166">
        <f>MIP!AG$109</f>
        <v>0</v>
      </c>
      <c r="O110" s="166">
        <f>MIP!AH$109</f>
        <v>0</v>
      </c>
      <c r="P110" s="166">
        <f>MIP!AI$109</f>
        <v>1</v>
      </c>
      <c r="Q110" s="164"/>
    </row>
    <row r="111" spans="1:17" s="161" customFormat="1" ht="14.25">
      <c r="A111" s="398"/>
      <c r="B111" s="403"/>
      <c r="C111" s="403"/>
      <c r="D111" s="403"/>
      <c r="E111" s="163" t="s">
        <v>43</v>
      </c>
      <c r="F111" s="167">
        <f>MIP!Y$181</f>
        <v>31</v>
      </c>
      <c r="G111" s="167">
        <f>MIP!Z$181</f>
        <v>24</v>
      </c>
      <c r="H111" s="167">
        <f>MIP!AA$181</f>
        <v>36</v>
      </c>
      <c r="I111" s="167">
        <f>MIP!AB$181</f>
        <v>35.5</v>
      </c>
      <c r="J111" s="167">
        <f>MIP!AC$181</f>
        <v>32.5</v>
      </c>
      <c r="K111" s="167">
        <f>MIP!AD$181</f>
        <v>37.5</v>
      </c>
      <c r="L111" s="167">
        <f>MIP!AE$181</f>
        <v>38</v>
      </c>
      <c r="M111" s="167">
        <f>MIP!AF$181</f>
        <v>0</v>
      </c>
      <c r="N111" s="167">
        <f>MIP!AG$181</f>
        <v>234.5</v>
      </c>
      <c r="O111" s="167">
        <f>MIP!AH$181</f>
        <v>33.5</v>
      </c>
      <c r="P111" s="167">
        <f>MIP!AI$181</f>
        <v>32</v>
      </c>
      <c r="Q111" s="165"/>
    </row>
    <row r="112" spans="1:17" s="161" customFormat="1" ht="14.25">
      <c r="A112" s="398">
        <v>36</v>
      </c>
      <c r="B112" s="397" t="str">
        <f>GI!H$37</f>
        <v xml:space="preserve">Sinados Solomon Kiflehadera </v>
      </c>
      <c r="C112" s="397" t="str">
        <f>GI!I$37</f>
        <v>M</v>
      </c>
      <c r="D112" s="397">
        <f>GI!J$37</f>
        <v>0</v>
      </c>
      <c r="E112" s="162" t="s">
        <v>195</v>
      </c>
      <c r="F112" s="166">
        <f>MIP!Y$43</f>
        <v>68</v>
      </c>
      <c r="G112" s="166">
        <f>MIP!Z$43</f>
        <v>49</v>
      </c>
      <c r="H112" s="166">
        <f>MIP!AA$43</f>
        <v>66</v>
      </c>
      <c r="I112" s="166">
        <f>MIP!AB$43</f>
        <v>68</v>
      </c>
      <c r="J112" s="166">
        <f>MIP!AC$43</f>
        <v>59</v>
      </c>
      <c r="K112" s="166">
        <f>MIP!AD$43</f>
        <v>58</v>
      </c>
      <c r="L112" s="166">
        <f>MIP!AE$43</f>
        <v>70</v>
      </c>
      <c r="M112" s="166">
        <f>MIP!AF$43</f>
        <v>0</v>
      </c>
      <c r="N112" s="166">
        <f>MIP!AG$43</f>
        <v>438</v>
      </c>
      <c r="O112" s="166">
        <f>MIP!AH$43</f>
        <v>62.571428571428569</v>
      </c>
      <c r="P112" s="166">
        <f>MIP!AI$43</f>
        <v>39</v>
      </c>
      <c r="Q112" s="164"/>
    </row>
    <row r="113" spans="1:17" s="161" customFormat="1" ht="14.25">
      <c r="A113" s="398"/>
      <c r="B113" s="397"/>
      <c r="C113" s="397"/>
      <c r="D113" s="397"/>
      <c r="E113" s="162" t="s">
        <v>196</v>
      </c>
      <c r="F113" s="166">
        <f>MIP!Y$110</f>
        <v>0</v>
      </c>
      <c r="G113" s="166">
        <f>MIP!Z$110</f>
        <v>0</v>
      </c>
      <c r="H113" s="166">
        <f>MIP!AA$110</f>
        <v>0</v>
      </c>
      <c r="I113" s="166">
        <f>MIP!AB$110</f>
        <v>0</v>
      </c>
      <c r="J113" s="166">
        <f>MIP!AC$110</f>
        <v>0</v>
      </c>
      <c r="K113" s="166">
        <f>MIP!AD$110</f>
        <v>0</v>
      </c>
      <c r="L113" s="166">
        <f>MIP!AE$110</f>
        <v>0</v>
      </c>
      <c r="M113" s="166">
        <f>MIP!AF$110</f>
        <v>0</v>
      </c>
      <c r="N113" s="166">
        <f>MIP!AG$110</f>
        <v>0</v>
      </c>
      <c r="O113" s="166">
        <f>MIP!AH$110</f>
        <v>0</v>
      </c>
      <c r="P113" s="166">
        <f>MIP!AI$110</f>
        <v>1</v>
      </c>
      <c r="Q113" s="164"/>
    </row>
    <row r="114" spans="1:17" s="161" customFormat="1" ht="14.25">
      <c r="A114" s="398"/>
      <c r="B114" s="397"/>
      <c r="C114" s="397"/>
      <c r="D114" s="397"/>
      <c r="E114" s="163" t="s">
        <v>43</v>
      </c>
      <c r="F114" s="167">
        <f>MIP!Y$182</f>
        <v>34</v>
      </c>
      <c r="G114" s="167">
        <f>MIP!Z$182</f>
        <v>24.5</v>
      </c>
      <c r="H114" s="167">
        <f>MIP!AA$182</f>
        <v>33</v>
      </c>
      <c r="I114" s="167">
        <f>MIP!AB$182</f>
        <v>34</v>
      </c>
      <c r="J114" s="167">
        <f>MIP!AC$182</f>
        <v>29.5</v>
      </c>
      <c r="K114" s="167">
        <f>MIP!AD$182</f>
        <v>29</v>
      </c>
      <c r="L114" s="167">
        <f>MIP!AE$182</f>
        <v>35</v>
      </c>
      <c r="M114" s="167">
        <f>MIP!AF$182</f>
        <v>0</v>
      </c>
      <c r="N114" s="167">
        <f>MIP!AG$182</f>
        <v>219</v>
      </c>
      <c r="O114" s="167">
        <f>MIP!AH$182</f>
        <v>31.285714285714285</v>
      </c>
      <c r="P114" s="167">
        <f>MIP!AI$182</f>
        <v>39</v>
      </c>
      <c r="Q114" s="165"/>
    </row>
    <row r="115" spans="1:17" s="161" customFormat="1" ht="14.25">
      <c r="A115" s="398">
        <v>37</v>
      </c>
      <c r="B115" s="397" t="str">
        <f>GI!H$38</f>
        <v xml:space="preserve">Yeabsira Rezene Gebrecherkos </v>
      </c>
      <c r="C115" s="397" t="str">
        <f>GI!I$38</f>
        <v>M</v>
      </c>
      <c r="D115" s="397">
        <f>GI!J$38</f>
        <v>0</v>
      </c>
      <c r="E115" s="162" t="s">
        <v>195</v>
      </c>
      <c r="F115" s="166">
        <f>MIP!Y$44</f>
        <v>75</v>
      </c>
      <c r="G115" s="166">
        <f>MIP!Z$44</f>
        <v>63</v>
      </c>
      <c r="H115" s="166">
        <f>MIP!AA$44</f>
        <v>69</v>
      </c>
      <c r="I115" s="166">
        <f>MIP!AB$44</f>
        <v>68</v>
      </c>
      <c r="J115" s="166">
        <f>MIP!AC$44</f>
        <v>67</v>
      </c>
      <c r="K115" s="166">
        <f>MIP!AD$44</f>
        <v>82</v>
      </c>
      <c r="L115" s="166">
        <f>MIP!AE$44</f>
        <v>74</v>
      </c>
      <c r="M115" s="166">
        <f>MIP!AF$44</f>
        <v>0</v>
      </c>
      <c r="N115" s="166">
        <f>MIP!AG$44</f>
        <v>498</v>
      </c>
      <c r="O115" s="166">
        <f>MIP!AH$44</f>
        <v>71.142857142857139</v>
      </c>
      <c r="P115" s="166">
        <f>MIP!AI$44</f>
        <v>22</v>
      </c>
      <c r="Q115" s="164"/>
    </row>
    <row r="116" spans="1:17" s="161" customFormat="1" ht="14.25">
      <c r="A116" s="398"/>
      <c r="B116" s="397"/>
      <c r="C116" s="397"/>
      <c r="D116" s="397"/>
      <c r="E116" s="162" t="s">
        <v>196</v>
      </c>
      <c r="F116" s="166">
        <f>MIP!Y$111</f>
        <v>0</v>
      </c>
      <c r="G116" s="166">
        <f>MIP!Z$111</f>
        <v>0</v>
      </c>
      <c r="H116" s="166">
        <f>MIP!AA$111</f>
        <v>0</v>
      </c>
      <c r="I116" s="166">
        <f>MIP!AB$111</f>
        <v>0</v>
      </c>
      <c r="J116" s="166">
        <f>MIP!AC$111</f>
        <v>0</v>
      </c>
      <c r="K116" s="166">
        <f>MIP!AD$111</f>
        <v>0</v>
      </c>
      <c r="L116" s="166">
        <f>MIP!AE$111</f>
        <v>0</v>
      </c>
      <c r="M116" s="166">
        <f>MIP!AF$111</f>
        <v>0</v>
      </c>
      <c r="N116" s="166">
        <f>MIP!AG$111</f>
        <v>0</v>
      </c>
      <c r="O116" s="166">
        <f>MIP!AH$111</f>
        <v>0</v>
      </c>
      <c r="P116" s="166">
        <f>MIP!AI$111</f>
        <v>1</v>
      </c>
      <c r="Q116" s="164"/>
    </row>
    <row r="117" spans="1:17" s="161" customFormat="1" ht="15" thickBot="1">
      <c r="A117" s="398"/>
      <c r="B117" s="397"/>
      <c r="C117" s="397"/>
      <c r="D117" s="397"/>
      <c r="E117" s="163" t="s">
        <v>43</v>
      </c>
      <c r="F117" s="167">
        <f>MIP!Y$183</f>
        <v>37.5</v>
      </c>
      <c r="G117" s="167">
        <f>MIP!Z$183</f>
        <v>31.5</v>
      </c>
      <c r="H117" s="167">
        <f>MIP!AA$183</f>
        <v>34.5</v>
      </c>
      <c r="I117" s="167">
        <f>MIP!AB$183</f>
        <v>34</v>
      </c>
      <c r="J117" s="167">
        <f>MIP!AC$183</f>
        <v>33.5</v>
      </c>
      <c r="K117" s="167">
        <f>MIP!AD$183</f>
        <v>41</v>
      </c>
      <c r="L117" s="167">
        <f>MIP!AE$183</f>
        <v>37</v>
      </c>
      <c r="M117" s="167">
        <f>MIP!AF$183</f>
        <v>0</v>
      </c>
      <c r="N117" s="167">
        <f>MIP!AG$183</f>
        <v>249</v>
      </c>
      <c r="O117" s="167">
        <f>MIP!AH$183</f>
        <v>35.571428571428569</v>
      </c>
      <c r="P117" s="167">
        <f>MIP!AI$183</f>
        <v>22</v>
      </c>
      <c r="Q117" s="165"/>
    </row>
    <row r="118" spans="1:17" s="161" customFormat="1" ht="14.25" customHeight="1">
      <c r="A118" s="398">
        <v>38</v>
      </c>
      <c r="B118" s="402" t="str">
        <f>GI!H$39</f>
        <v xml:space="preserve">Yohannes Gebregergis Weldegebriel </v>
      </c>
      <c r="C118" s="402" t="str">
        <f>GI!I$39</f>
        <v>M</v>
      </c>
      <c r="D118" s="402">
        <f>GI!J$39</f>
        <v>0</v>
      </c>
      <c r="E118" s="162" t="s">
        <v>195</v>
      </c>
      <c r="F118" s="166">
        <f>MIP!Y$45</f>
        <v>58</v>
      </c>
      <c r="G118" s="166">
        <f>MIP!Z$45</f>
        <v>61</v>
      </c>
      <c r="H118" s="166">
        <f>MIP!AA$45</f>
        <v>76</v>
      </c>
      <c r="I118" s="166">
        <f>MIP!AB$45</f>
        <v>65</v>
      </c>
      <c r="J118" s="166">
        <f>MIP!AC$45</f>
        <v>63</v>
      </c>
      <c r="K118" s="166">
        <f>MIP!AD$45</f>
        <v>75</v>
      </c>
      <c r="L118" s="166">
        <f>MIP!AE$45</f>
        <v>73</v>
      </c>
      <c r="M118" s="166">
        <f>MIP!AF$45</f>
        <v>0</v>
      </c>
      <c r="N118" s="166">
        <f>MIP!AG$45</f>
        <v>471</v>
      </c>
      <c r="O118" s="166">
        <f>MIP!AH$45</f>
        <v>67.285714285714292</v>
      </c>
      <c r="P118" s="166">
        <f>MIP!AI$45</f>
        <v>31</v>
      </c>
      <c r="Q118" s="164"/>
    </row>
    <row r="119" spans="1:17" s="161" customFormat="1" ht="14.25">
      <c r="A119" s="398"/>
      <c r="B119" s="403"/>
      <c r="C119" s="403"/>
      <c r="D119" s="403"/>
      <c r="E119" s="162" t="s">
        <v>196</v>
      </c>
      <c r="F119" s="166">
        <f>MIP!Y$112</f>
        <v>0</v>
      </c>
      <c r="G119" s="166">
        <f>MIP!Z$112</f>
        <v>0</v>
      </c>
      <c r="H119" s="166">
        <f>MIP!AA$112</f>
        <v>0</v>
      </c>
      <c r="I119" s="166">
        <f>MIP!AB$112</f>
        <v>0</v>
      </c>
      <c r="J119" s="166">
        <f>MIP!AC$112</f>
        <v>0</v>
      </c>
      <c r="K119" s="166">
        <f>MIP!AD$112</f>
        <v>0</v>
      </c>
      <c r="L119" s="166">
        <f>MIP!AE$112</f>
        <v>0</v>
      </c>
      <c r="M119" s="166">
        <f>MIP!AF$112</f>
        <v>0</v>
      </c>
      <c r="N119" s="166">
        <f>MIP!AG$112</f>
        <v>0</v>
      </c>
      <c r="O119" s="166">
        <f>MIP!AH$112</f>
        <v>0</v>
      </c>
      <c r="P119" s="166">
        <f>MIP!AI$112</f>
        <v>1</v>
      </c>
      <c r="Q119" s="164"/>
    </row>
    <row r="120" spans="1:17" s="161" customFormat="1" ht="14.25">
      <c r="A120" s="398"/>
      <c r="B120" s="403"/>
      <c r="C120" s="403"/>
      <c r="D120" s="403"/>
      <c r="E120" s="163" t="s">
        <v>43</v>
      </c>
      <c r="F120" s="167">
        <f>MIP!Y$184</f>
        <v>29</v>
      </c>
      <c r="G120" s="167">
        <f>MIP!Z$184</f>
        <v>30.5</v>
      </c>
      <c r="H120" s="167">
        <f>MIP!AA$184</f>
        <v>38</v>
      </c>
      <c r="I120" s="167">
        <f>MIP!AB$184</f>
        <v>32.5</v>
      </c>
      <c r="J120" s="167">
        <f>MIP!AC$184</f>
        <v>31.5</v>
      </c>
      <c r="K120" s="167">
        <f>MIP!AD$184</f>
        <v>37.5</v>
      </c>
      <c r="L120" s="167">
        <f>MIP!AE$184</f>
        <v>36.5</v>
      </c>
      <c r="M120" s="167">
        <f>MIP!AF$184</f>
        <v>0</v>
      </c>
      <c r="N120" s="167">
        <f>MIP!AG$184</f>
        <v>235.5</v>
      </c>
      <c r="O120" s="167">
        <f>MIP!AH$184</f>
        <v>33.642857142857146</v>
      </c>
      <c r="P120" s="167">
        <f>MIP!AI$184</f>
        <v>31</v>
      </c>
      <c r="Q120" s="165"/>
    </row>
    <row r="121" spans="1:17" s="161" customFormat="1" ht="14.25">
      <c r="A121" s="398">
        <v>39</v>
      </c>
      <c r="B121" s="397" t="str">
        <f>GI!H$40</f>
        <v xml:space="preserve">Yohanns Gebremedhin Aregawi </v>
      </c>
      <c r="C121" s="397" t="str">
        <f>GI!I$40</f>
        <v>M</v>
      </c>
      <c r="D121" s="397">
        <f>GI!J$40</f>
        <v>0</v>
      </c>
      <c r="E121" s="162" t="s">
        <v>195</v>
      </c>
      <c r="F121" s="166">
        <f>MIP!Y$46</f>
        <v>64</v>
      </c>
      <c r="G121" s="166">
        <f>MIP!Z$46</f>
        <v>64</v>
      </c>
      <c r="H121" s="166">
        <f>MIP!AA$46</f>
        <v>73</v>
      </c>
      <c r="I121" s="166">
        <f>MIP!AB$46</f>
        <v>72</v>
      </c>
      <c r="J121" s="166">
        <f>MIP!AC$46</f>
        <v>56</v>
      </c>
      <c r="K121" s="166">
        <f>MIP!AD$46</f>
        <v>88</v>
      </c>
      <c r="L121" s="166">
        <f>MIP!AE$46</f>
        <v>82</v>
      </c>
      <c r="M121" s="166">
        <f>MIP!AF$46</f>
        <v>0</v>
      </c>
      <c r="N121" s="166">
        <f>MIP!AG$46</f>
        <v>499</v>
      </c>
      <c r="O121" s="166">
        <f>MIP!AH$46</f>
        <v>71.285714285714292</v>
      </c>
      <c r="P121" s="166">
        <f>MIP!AI$46</f>
        <v>21</v>
      </c>
      <c r="Q121" s="164"/>
    </row>
    <row r="122" spans="1:17" s="161" customFormat="1" ht="14.25">
      <c r="A122" s="398"/>
      <c r="B122" s="397"/>
      <c r="C122" s="397"/>
      <c r="D122" s="397"/>
      <c r="E122" s="162" t="s">
        <v>196</v>
      </c>
      <c r="F122" s="166">
        <f>MIP!Y$113</f>
        <v>0</v>
      </c>
      <c r="G122" s="166">
        <f>MIP!Z$113</f>
        <v>0</v>
      </c>
      <c r="H122" s="166">
        <f>MIP!AA$113</f>
        <v>0</v>
      </c>
      <c r="I122" s="166">
        <f>MIP!AB$113</f>
        <v>0</v>
      </c>
      <c r="J122" s="166">
        <f>MIP!AC$113</f>
        <v>0</v>
      </c>
      <c r="K122" s="166">
        <f>MIP!AD$113</f>
        <v>0</v>
      </c>
      <c r="L122" s="166">
        <f>MIP!AE$113</f>
        <v>0</v>
      </c>
      <c r="M122" s="166">
        <f>MIP!AF$113</f>
        <v>0</v>
      </c>
      <c r="N122" s="166">
        <f>MIP!AG$113</f>
        <v>0</v>
      </c>
      <c r="O122" s="166">
        <f>MIP!AH$113</f>
        <v>0</v>
      </c>
      <c r="P122" s="166">
        <f>MIP!AI$113</f>
        <v>1</v>
      </c>
      <c r="Q122" s="164"/>
    </row>
    <row r="123" spans="1:17" s="161" customFormat="1" ht="15" thickBot="1">
      <c r="A123" s="398"/>
      <c r="B123" s="397"/>
      <c r="C123" s="397"/>
      <c r="D123" s="397"/>
      <c r="E123" s="163" t="s">
        <v>43</v>
      </c>
      <c r="F123" s="167">
        <f>MIP!Y$185</f>
        <v>32</v>
      </c>
      <c r="G123" s="167">
        <f>MIP!Z$185</f>
        <v>32</v>
      </c>
      <c r="H123" s="167">
        <f>MIP!AA$185</f>
        <v>36.5</v>
      </c>
      <c r="I123" s="167">
        <f>MIP!AB$185</f>
        <v>36</v>
      </c>
      <c r="J123" s="167">
        <f>MIP!AC$185</f>
        <v>28</v>
      </c>
      <c r="K123" s="167">
        <f>MIP!AD$185</f>
        <v>44</v>
      </c>
      <c r="L123" s="167">
        <f>MIP!AE$185</f>
        <v>41</v>
      </c>
      <c r="M123" s="167">
        <f>MIP!AF$185</f>
        <v>0</v>
      </c>
      <c r="N123" s="167">
        <f>MIP!AG$185</f>
        <v>249.5</v>
      </c>
      <c r="O123" s="167">
        <f>MIP!AH$185</f>
        <v>35.642857142857146</v>
      </c>
      <c r="P123" s="167">
        <f>MIP!AI$185</f>
        <v>21</v>
      </c>
      <c r="Q123" s="165"/>
    </row>
    <row r="124" spans="1:17" ht="18">
      <c r="B124" s="391" t="s">
        <v>197</v>
      </c>
      <c r="C124" s="391"/>
      <c r="D124" s="391"/>
      <c r="E124" s="391"/>
      <c r="F124"/>
      <c r="J124"/>
      <c r="L124" s="392"/>
      <c r="M124" s="392"/>
      <c r="N124" s="392"/>
      <c r="O124" s="392"/>
    </row>
    <row r="125" spans="1:17">
      <c r="B125" s="393" t="str">
        <f>[1]GI!$E$23</f>
        <v>Homeroom Teacher's Name</v>
      </c>
      <c r="C125" s="393"/>
      <c r="D125" s="393"/>
      <c r="E125" s="393"/>
      <c r="F125"/>
      <c r="J125"/>
      <c r="L125" s="393"/>
      <c r="M125" s="393"/>
      <c r="N125" s="393"/>
      <c r="O125" s="393"/>
    </row>
    <row r="126" spans="1:17">
      <c r="B126" s="389"/>
      <c r="C126" s="389"/>
      <c r="D126" s="389"/>
      <c r="E126" s="389"/>
      <c r="F126"/>
      <c r="J126"/>
      <c r="L126" s="389"/>
      <c r="M126" s="389"/>
      <c r="N126" s="389"/>
      <c r="O126" s="389"/>
    </row>
    <row r="127" spans="1:17" ht="17.25" thickBot="1">
      <c r="B127" s="390"/>
      <c r="C127" s="390"/>
      <c r="D127" s="390"/>
      <c r="E127" s="390"/>
      <c r="F127"/>
      <c r="J127"/>
      <c r="L127" s="390"/>
      <c r="M127" s="390"/>
      <c r="N127" s="390"/>
      <c r="O127" s="390"/>
    </row>
    <row r="128" spans="1:17">
      <c r="B128" s="393" t="str">
        <f>[1]GI!$D$23</f>
        <v>Academic Director's Name</v>
      </c>
      <c r="C128" s="393"/>
      <c r="D128" s="393"/>
      <c r="E128" s="393"/>
      <c r="F128"/>
      <c r="J128"/>
      <c r="L128" s="265"/>
      <c r="M128" s="265"/>
      <c r="N128" s="265"/>
      <c r="O128"/>
    </row>
    <row r="129" spans="2:15">
      <c r="B129" s="389" t="str">
        <f>[1]GI!$D$25</f>
        <v>Mr. Yohannes Hagos</v>
      </c>
      <c r="C129" s="389"/>
      <c r="D129" s="389"/>
      <c r="E129" s="389"/>
      <c r="L129" s="389"/>
      <c r="M129" s="389"/>
      <c r="N129" s="389"/>
      <c r="O129" s="389"/>
    </row>
    <row r="130" spans="2:15" ht="17.25" thickBot="1">
      <c r="B130" s="390"/>
      <c r="C130" s="390"/>
      <c r="D130" s="390"/>
      <c r="E130" s="390"/>
      <c r="L130" s="390"/>
      <c r="M130" s="390"/>
      <c r="N130" s="390"/>
      <c r="O130" s="390"/>
    </row>
  </sheetData>
  <mergeCells count="180">
    <mergeCell ref="A121:A123"/>
    <mergeCell ref="B121:B123"/>
    <mergeCell ref="C121:C123"/>
    <mergeCell ref="D121:D123"/>
    <mergeCell ref="A118:A120"/>
    <mergeCell ref="B118:B120"/>
    <mergeCell ref="C118:C120"/>
    <mergeCell ref="D118:D120"/>
    <mergeCell ref="A115:A117"/>
    <mergeCell ref="B115:B117"/>
    <mergeCell ref="C115:C117"/>
    <mergeCell ref="D115:D117"/>
    <mergeCell ref="A112:A114"/>
    <mergeCell ref="B112:B114"/>
    <mergeCell ref="C112:C114"/>
    <mergeCell ref="D112:D114"/>
    <mergeCell ref="A109:A111"/>
    <mergeCell ref="B109:B111"/>
    <mergeCell ref="C109:C111"/>
    <mergeCell ref="D109:D111"/>
    <mergeCell ref="A106:A108"/>
    <mergeCell ref="B106:B108"/>
    <mergeCell ref="C106:C108"/>
    <mergeCell ref="D106:D108"/>
    <mergeCell ref="A103:A105"/>
    <mergeCell ref="B103:B105"/>
    <mergeCell ref="C103:C105"/>
    <mergeCell ref="D103:D105"/>
    <mergeCell ref="A100:A102"/>
    <mergeCell ref="B100:B102"/>
    <mergeCell ref="C100:C102"/>
    <mergeCell ref="D100:D102"/>
    <mergeCell ref="A97:A99"/>
    <mergeCell ref="B97:B99"/>
    <mergeCell ref="C97:C99"/>
    <mergeCell ref="D97:D99"/>
    <mergeCell ref="A94:A96"/>
    <mergeCell ref="B94:B96"/>
    <mergeCell ref="C94:C96"/>
    <mergeCell ref="D94:D96"/>
    <mergeCell ref="A91:A93"/>
    <mergeCell ref="B91:B93"/>
    <mergeCell ref="C91:C93"/>
    <mergeCell ref="D91:D93"/>
    <mergeCell ref="A88:A90"/>
    <mergeCell ref="B88:B90"/>
    <mergeCell ref="C88:C90"/>
    <mergeCell ref="D88:D90"/>
    <mergeCell ref="A85:A87"/>
    <mergeCell ref="B85:B87"/>
    <mergeCell ref="C85:C87"/>
    <mergeCell ref="D85:D87"/>
    <mergeCell ref="A82:A84"/>
    <mergeCell ref="B82:B84"/>
    <mergeCell ref="C82:C84"/>
    <mergeCell ref="D82:D84"/>
    <mergeCell ref="A79:A81"/>
    <mergeCell ref="B79:B81"/>
    <mergeCell ref="C79:C81"/>
    <mergeCell ref="D79:D81"/>
    <mergeCell ref="A76:A78"/>
    <mergeCell ref="B76:B78"/>
    <mergeCell ref="C76:C78"/>
    <mergeCell ref="D76:D78"/>
    <mergeCell ref="A73:A75"/>
    <mergeCell ref="B73:B75"/>
    <mergeCell ref="C73:C75"/>
    <mergeCell ref="D73:D75"/>
    <mergeCell ref="A70:A72"/>
    <mergeCell ref="B70:B72"/>
    <mergeCell ref="C70:C72"/>
    <mergeCell ref="D70:D72"/>
    <mergeCell ref="A67:A69"/>
    <mergeCell ref="B67:B69"/>
    <mergeCell ref="C67:C69"/>
    <mergeCell ref="D67:D69"/>
    <mergeCell ref="A64:A66"/>
    <mergeCell ref="B64:B66"/>
    <mergeCell ref="C64:C66"/>
    <mergeCell ref="D64:D66"/>
    <mergeCell ref="A61:A63"/>
    <mergeCell ref="B61:B63"/>
    <mergeCell ref="C61:C63"/>
    <mergeCell ref="D61:D63"/>
    <mergeCell ref="A49:A51"/>
    <mergeCell ref="B49:B51"/>
    <mergeCell ref="C49:C51"/>
    <mergeCell ref="D49:D51"/>
    <mergeCell ref="A55:A57"/>
    <mergeCell ref="B55:B57"/>
    <mergeCell ref="C55:C57"/>
    <mergeCell ref="D55:D57"/>
    <mergeCell ref="A52:A54"/>
    <mergeCell ref="B52:B54"/>
    <mergeCell ref="C52:C54"/>
    <mergeCell ref="D52:D54"/>
    <mergeCell ref="A37:A39"/>
    <mergeCell ref="B37:B39"/>
    <mergeCell ref="C37:C39"/>
    <mergeCell ref="D37:D39"/>
    <mergeCell ref="A34:A36"/>
    <mergeCell ref="B34:B36"/>
    <mergeCell ref="C34:C36"/>
    <mergeCell ref="D34:D36"/>
    <mergeCell ref="A58:A60"/>
    <mergeCell ref="B58:B60"/>
    <mergeCell ref="C58:C60"/>
    <mergeCell ref="D58:D60"/>
    <mergeCell ref="A40:A42"/>
    <mergeCell ref="B40:B42"/>
    <mergeCell ref="C40:C42"/>
    <mergeCell ref="D40:D42"/>
    <mergeCell ref="A46:A48"/>
    <mergeCell ref="B46:B48"/>
    <mergeCell ref="C46:C48"/>
    <mergeCell ref="D46:D48"/>
    <mergeCell ref="A43:A45"/>
    <mergeCell ref="B43:B45"/>
    <mergeCell ref="C43:C45"/>
    <mergeCell ref="D43:D45"/>
    <mergeCell ref="A28:A30"/>
    <mergeCell ref="B28:B30"/>
    <mergeCell ref="C28:C30"/>
    <mergeCell ref="D28:D30"/>
    <mergeCell ref="A25:A27"/>
    <mergeCell ref="B25:B27"/>
    <mergeCell ref="C25:C27"/>
    <mergeCell ref="D25:D27"/>
    <mergeCell ref="A31:A33"/>
    <mergeCell ref="B31:B33"/>
    <mergeCell ref="C31:C33"/>
    <mergeCell ref="D31:D33"/>
    <mergeCell ref="A10:A12"/>
    <mergeCell ref="B10:B12"/>
    <mergeCell ref="C10:C12"/>
    <mergeCell ref="D10:D12"/>
    <mergeCell ref="A13:A15"/>
    <mergeCell ref="B13:B15"/>
    <mergeCell ref="C13:C15"/>
    <mergeCell ref="D13:D15"/>
    <mergeCell ref="C22:C24"/>
    <mergeCell ref="D22:D24"/>
    <mergeCell ref="A16:A18"/>
    <mergeCell ref="B16:B18"/>
    <mergeCell ref="C16:C18"/>
    <mergeCell ref="D16:D18"/>
    <mergeCell ref="A19:A21"/>
    <mergeCell ref="B19:B21"/>
    <mergeCell ref="C19:C21"/>
    <mergeCell ref="D19:D21"/>
    <mergeCell ref="A22:A24"/>
    <mergeCell ref="B22:B24"/>
    <mergeCell ref="P5:Q5"/>
    <mergeCell ref="A1:B2"/>
    <mergeCell ref="B3:E3"/>
    <mergeCell ref="F3:G3"/>
    <mergeCell ref="P1:R2"/>
    <mergeCell ref="B7:B9"/>
    <mergeCell ref="A7:A9"/>
    <mergeCell ref="C1:O1"/>
    <mergeCell ref="C2:O2"/>
    <mergeCell ref="C7:C9"/>
    <mergeCell ref="D7:D9"/>
    <mergeCell ref="B4:E4"/>
    <mergeCell ref="B5:E5"/>
    <mergeCell ref="F5:G5"/>
    <mergeCell ref="F4:G4"/>
    <mergeCell ref="B129:E129"/>
    <mergeCell ref="L129:O129"/>
    <mergeCell ref="B130:E130"/>
    <mergeCell ref="L130:O130"/>
    <mergeCell ref="B124:E124"/>
    <mergeCell ref="L124:O124"/>
    <mergeCell ref="B125:E125"/>
    <mergeCell ref="L125:O125"/>
    <mergeCell ref="B126:E126"/>
    <mergeCell ref="L126:O126"/>
    <mergeCell ref="B127:E127"/>
    <mergeCell ref="L127:O127"/>
    <mergeCell ref="B128:E128"/>
  </mergeCells>
  <pageMargins left="0.25" right="0.25" top="0.14583333333333334" bottom="0.11458333333333333" header="0.3" footer="0.3"/>
  <pageSetup paperSize="9" scale="88" orientation="landscape" horizontalDpi="1200" verticalDpi="1200" r:id="rId1"/>
  <headerFooter>
    <oddFooter>&amp;L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8" tint="-0.249977111117893"/>
  </sheetPr>
  <dimension ref="A1:P841"/>
  <sheetViews>
    <sheetView showZeros="0" topLeftCell="A649" zoomScaleSheetLayoutView="85" workbookViewId="0">
      <selection activeCell="M26" sqref="M26"/>
    </sheetView>
  </sheetViews>
  <sheetFormatPr defaultRowHeight="16.5"/>
  <cols>
    <col min="1" max="1" width="7" style="14" bestFit="1" customWidth="1"/>
    <col min="2" max="13" width="6.28515625" style="14" customWidth="1"/>
    <col min="14" max="14" width="7.85546875" style="56" customWidth="1"/>
    <col min="15" max="15" width="6.140625" style="14" bestFit="1" customWidth="1"/>
    <col min="16" max="16" width="6.7109375" style="14" customWidth="1"/>
    <col min="17" max="16384" width="9.140625" style="14"/>
  </cols>
  <sheetData>
    <row r="1" spans="1:16" ht="26.25">
      <c r="A1" s="429"/>
      <c r="B1" s="429"/>
      <c r="C1" s="422" t="str">
        <f>CONCATENATE(GI!$D$1, " ", GI!$D$35)</f>
        <v>SHEBA ACADEMY 3rd Cycle</v>
      </c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</row>
    <row r="2" spans="1:16" ht="23.25">
      <c r="A2" s="429"/>
      <c r="B2" s="429"/>
      <c r="C2" s="423" t="str">
        <f>GI!$A$37</f>
        <v>Temporary Grade Report</v>
      </c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</row>
    <row r="3" spans="1:16">
      <c r="A3" s="424" t="s">
        <v>8</v>
      </c>
      <c r="B3" s="424"/>
      <c r="C3" s="424"/>
      <c r="D3" s="424"/>
      <c r="E3" s="416" t="str">
        <f>GI!$H$2</f>
        <v xml:space="preserve">Amanuel Hagos Tesfay </v>
      </c>
      <c r="F3" s="417"/>
      <c r="G3" s="417"/>
      <c r="H3" s="417"/>
      <c r="I3" s="417"/>
      <c r="J3" s="418"/>
      <c r="K3" s="18"/>
      <c r="L3" s="17"/>
      <c r="M3" s="414" t="str">
        <f>GI!$A$34</f>
        <v>Academic Year</v>
      </c>
      <c r="N3" s="414"/>
      <c r="O3" s="414">
        <f>GI!C53</f>
        <v>0</v>
      </c>
      <c r="P3" s="17"/>
    </row>
    <row r="4" spans="1:16">
      <c r="A4" s="424" t="s">
        <v>88</v>
      </c>
      <c r="B4" s="424"/>
      <c r="C4" s="424"/>
      <c r="D4" s="424"/>
      <c r="E4" s="20">
        <f>GI!$A$3</f>
        <v>11</v>
      </c>
      <c r="F4" s="20" t="str">
        <f>GI!$C$3</f>
        <v>D</v>
      </c>
      <c r="G4" s="17"/>
      <c r="H4" s="17"/>
      <c r="I4" s="18" t="s">
        <v>76</v>
      </c>
      <c r="J4" s="20">
        <v>1</v>
      </c>
      <c r="K4" s="18"/>
      <c r="L4" s="18"/>
      <c r="M4" s="416" t="str">
        <f>GI!$C$34</f>
        <v>2025/26 G.C</v>
      </c>
      <c r="N4" s="425"/>
      <c r="O4" s="426"/>
      <c r="P4" s="19"/>
    </row>
    <row r="6" spans="1:16" ht="21.75" customHeight="1">
      <c r="A6" s="427" t="s">
        <v>78</v>
      </c>
      <c r="B6" s="428" t="s">
        <v>136</v>
      </c>
      <c r="C6" s="428"/>
      <c r="D6" s="428"/>
      <c r="E6" s="428"/>
      <c r="F6" s="428"/>
      <c r="G6" s="428"/>
      <c r="H6" s="428"/>
      <c r="I6" s="428"/>
      <c r="J6" s="428"/>
      <c r="K6" s="428"/>
      <c r="L6" s="428"/>
      <c r="M6" s="428"/>
      <c r="N6" s="419" t="s">
        <v>15</v>
      </c>
      <c r="O6" s="415" t="s">
        <v>43</v>
      </c>
      <c r="P6" s="415" t="s">
        <v>17</v>
      </c>
    </row>
    <row r="7" spans="1:16">
      <c r="A7" s="427"/>
      <c r="B7" s="414" t="str">
        <f>MIP!$Y$7</f>
        <v>ENG</v>
      </c>
      <c r="C7" s="414"/>
      <c r="D7" s="414" t="str">
        <f>MIP!$Z$7</f>
        <v>MAT</v>
      </c>
      <c r="E7" s="414"/>
      <c r="F7" s="414" t="str">
        <f>MIP!$AA$7</f>
        <v>HIS</v>
      </c>
      <c r="G7" s="414" t="str">
        <f>MIP!$AB$7</f>
        <v>GEO</v>
      </c>
      <c r="H7" s="414" t="str">
        <f>MIP!$AC$7</f>
        <v>ECO</v>
      </c>
      <c r="I7" s="414"/>
      <c r="J7" s="414" t="str">
        <f>MIP!$AD$7</f>
        <v>ICT</v>
      </c>
      <c r="K7" s="414"/>
      <c r="L7" s="414" t="str">
        <f>MIP!$AE$7</f>
        <v>ACC</v>
      </c>
      <c r="M7" s="414" t="str">
        <f>MIP!$AF$7</f>
        <v>-</v>
      </c>
      <c r="N7" s="419" t="e">
        <v>#REF!</v>
      </c>
      <c r="O7" s="415"/>
      <c r="P7" s="415"/>
    </row>
    <row r="8" spans="1:16">
      <c r="A8" s="427"/>
      <c r="B8" s="414"/>
      <c r="C8" s="414"/>
      <c r="D8" s="414"/>
      <c r="E8" s="414"/>
      <c r="F8" s="414"/>
      <c r="G8" s="414"/>
      <c r="H8" s="414"/>
      <c r="I8" s="414"/>
      <c r="J8" s="414"/>
      <c r="K8" s="414"/>
      <c r="L8" s="414"/>
      <c r="M8" s="414"/>
      <c r="N8" s="419"/>
      <c r="O8" s="415"/>
      <c r="P8" s="415"/>
    </row>
    <row r="9" spans="1:16">
      <c r="A9" s="140" t="s">
        <v>174</v>
      </c>
      <c r="B9" s="141">
        <f>MIP!Y$8</f>
        <v>76</v>
      </c>
      <c r="C9" s="141"/>
      <c r="D9" s="141">
        <f>MIP!Z$8</f>
        <v>57</v>
      </c>
      <c r="E9" s="141"/>
      <c r="F9" s="141">
        <f>MIP!AA$8</f>
        <v>91</v>
      </c>
      <c r="G9" s="141">
        <f>MIP!AB$8</f>
        <v>85</v>
      </c>
      <c r="H9" s="141">
        <f>MIP!AC$8</f>
        <v>71</v>
      </c>
      <c r="I9" s="141"/>
      <c r="J9" s="141">
        <f>MIP!AD$8</f>
        <v>82</v>
      </c>
      <c r="K9" s="141"/>
      <c r="L9" s="141">
        <f>MIP!AE$8</f>
        <v>83</v>
      </c>
      <c r="M9" s="141">
        <f>MIP!AF$8</f>
        <v>0</v>
      </c>
      <c r="N9" s="142">
        <f>MIP!AG$8</f>
        <v>545</v>
      </c>
      <c r="O9" s="142">
        <f>MIP!AH$8</f>
        <v>77.857142857142861</v>
      </c>
      <c r="P9" s="143">
        <f>MIP!AI$8</f>
        <v>9</v>
      </c>
    </row>
    <row r="10" spans="1:16">
      <c r="A10" s="140" t="s">
        <v>175</v>
      </c>
      <c r="B10" s="141">
        <f>MIP!Y$75</f>
        <v>0</v>
      </c>
      <c r="C10" s="141"/>
      <c r="D10" s="141">
        <f>MIP!Z$75</f>
        <v>0</v>
      </c>
      <c r="E10" s="141"/>
      <c r="F10" s="141">
        <f>MIP!AA$75</f>
        <v>0</v>
      </c>
      <c r="G10" s="141">
        <f>MIP!AB$75</f>
        <v>0</v>
      </c>
      <c r="H10" s="141">
        <f>MIP!AC$75</f>
        <v>0</v>
      </c>
      <c r="I10" s="141"/>
      <c r="J10" s="141">
        <f>MIP!AD$75</f>
        <v>0</v>
      </c>
      <c r="K10" s="141"/>
      <c r="L10" s="141">
        <f>MIP!AE$75</f>
        <v>0</v>
      </c>
      <c r="M10" s="141">
        <f>MIP!AF$75</f>
        <v>0</v>
      </c>
      <c r="N10" s="142">
        <f>MIP!AG$75</f>
        <v>0</v>
      </c>
      <c r="O10" s="142">
        <f>MIP!AH$75</f>
        <v>0</v>
      </c>
      <c r="P10" s="143">
        <f>MIP!AI$75</f>
        <v>1</v>
      </c>
    </row>
    <row r="11" spans="1:16">
      <c r="A11" s="144" t="s">
        <v>77</v>
      </c>
      <c r="B11" s="145">
        <f>MIP!Y$147</f>
        <v>38</v>
      </c>
      <c r="C11" s="145"/>
      <c r="D11" s="145">
        <f>MIP!Z$147</f>
        <v>28.5</v>
      </c>
      <c r="E11" s="145"/>
      <c r="F11" s="145">
        <f>MIP!AA$147</f>
        <v>45.5</v>
      </c>
      <c r="G11" s="145">
        <f>MIP!AB$147</f>
        <v>42.5</v>
      </c>
      <c r="H11" s="145">
        <f>MIP!AC$147</f>
        <v>35.5</v>
      </c>
      <c r="I11" s="145"/>
      <c r="J11" s="145">
        <f>MIP!AD$147</f>
        <v>41</v>
      </c>
      <c r="K11" s="145"/>
      <c r="L11" s="145">
        <f>MIP!AE$147</f>
        <v>41.5</v>
      </c>
      <c r="M11" s="145">
        <f>MIP!AF$147</f>
        <v>0</v>
      </c>
      <c r="N11" s="142">
        <f>MIP!AG$147</f>
        <v>272.5</v>
      </c>
      <c r="O11" s="142">
        <f>MIP!AH$147</f>
        <v>38.928571428571431</v>
      </c>
      <c r="P11" s="143">
        <f>MIP!AI$147</f>
        <v>9</v>
      </c>
    </row>
    <row r="12" spans="1:16">
      <c r="A12" s="146"/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2"/>
      <c r="O12" s="142"/>
      <c r="P12" s="143"/>
    </row>
    <row r="13" spans="1:16">
      <c r="A13" s="420" t="str">
        <f>GI!$E$23 &amp; ":"</f>
        <v>Homeroom Teacher's Name:</v>
      </c>
      <c r="B13" s="420"/>
      <c r="C13" s="420"/>
      <c r="D13" s="420"/>
      <c r="E13" s="420"/>
      <c r="F13" s="411" t="str">
        <f>GI!$E$25</f>
        <v xml:space="preserve">Biniam Desta </v>
      </c>
      <c r="G13" s="411"/>
      <c r="H13" s="411"/>
      <c r="I13" s="171"/>
      <c r="J13" s="410" t="str">
        <f>GI!$D$23 &amp; ":"</f>
        <v>Academic Director's Name:</v>
      </c>
      <c r="K13" s="410"/>
      <c r="L13" s="410"/>
      <c r="M13" s="410"/>
      <c r="N13" s="411" t="str">
        <f>GI!$D$25</f>
        <v>Mr. Brhane Yohanes</v>
      </c>
      <c r="O13" s="411"/>
      <c r="P13" s="411"/>
    </row>
    <row r="14" spans="1:16">
      <c r="A14" s="16"/>
      <c r="B14" s="16"/>
      <c r="C14" s="16"/>
      <c r="D14" s="421" t="str">
        <f>GI!$B$65 &amp; ":"</f>
        <v>Signature:</v>
      </c>
      <c r="E14" s="421"/>
      <c r="F14" s="413"/>
      <c r="G14" s="413"/>
      <c r="H14" s="413"/>
      <c r="I14"/>
      <c r="J14"/>
      <c r="K14" s="412" t="str">
        <f>GI!$B$65 &amp; ":"</f>
        <v>Signature:</v>
      </c>
      <c r="L14" s="412"/>
      <c r="M14" s="412"/>
      <c r="N14" s="413"/>
      <c r="O14" s="413"/>
      <c r="P14" s="413"/>
    </row>
    <row r="15" spans="1:16" ht="26.25" customHeight="1"/>
    <row r="16" spans="1:16" ht="26.25">
      <c r="A16" s="429"/>
      <c r="B16" s="429"/>
      <c r="C16" s="422" t="str">
        <f>CONCATENATE(GI!$D$1, " ", GI!$D$35)</f>
        <v>SHEBA ACADEMY 3rd Cycle</v>
      </c>
      <c r="D16" s="422"/>
      <c r="E16" s="422"/>
      <c r="F16" s="422"/>
      <c r="G16" s="422"/>
      <c r="H16" s="422"/>
      <c r="I16" s="422"/>
      <c r="J16" s="422"/>
      <c r="K16" s="422"/>
      <c r="L16" s="422"/>
      <c r="M16" s="422"/>
      <c r="N16" s="422"/>
      <c r="O16" s="422"/>
      <c r="P16" s="422"/>
    </row>
    <row r="17" spans="1:16" ht="23.25">
      <c r="A17" s="429"/>
      <c r="B17" s="429"/>
      <c r="C17" s="423" t="str">
        <f>GI!$A$37</f>
        <v>Temporary Grade Report</v>
      </c>
      <c r="D17" s="423"/>
      <c r="E17" s="423"/>
      <c r="F17" s="423"/>
      <c r="G17" s="423"/>
      <c r="H17" s="423"/>
      <c r="I17" s="423"/>
      <c r="J17" s="423"/>
      <c r="K17" s="423"/>
      <c r="L17" s="423"/>
      <c r="M17" s="423"/>
      <c r="N17" s="423"/>
      <c r="O17" s="423"/>
      <c r="P17" s="423"/>
    </row>
    <row r="18" spans="1:16">
      <c r="A18" s="424" t="s">
        <v>8</v>
      </c>
      <c r="B18" s="424"/>
      <c r="C18" s="424"/>
      <c r="D18" s="424"/>
      <c r="E18" s="416" t="str">
        <f>GI!$H$3</f>
        <v xml:space="preserve">Beamlak Sultan Weldegebriel </v>
      </c>
      <c r="F18" s="417"/>
      <c r="G18" s="417"/>
      <c r="H18" s="417"/>
      <c r="I18" s="417"/>
      <c r="J18" s="418"/>
      <c r="K18" s="18"/>
      <c r="L18" s="17"/>
      <c r="M18" s="414" t="str">
        <f>GI!$A$34</f>
        <v>Academic Year</v>
      </c>
      <c r="N18" s="414"/>
      <c r="O18" s="414">
        <f>GI!C68</f>
        <v>0</v>
      </c>
      <c r="P18" s="17"/>
    </row>
    <row r="19" spans="1:16">
      <c r="A19" s="424" t="s">
        <v>88</v>
      </c>
      <c r="B19" s="424"/>
      <c r="C19" s="424"/>
      <c r="D19" s="424"/>
      <c r="E19" s="20">
        <f>GI!$A$3</f>
        <v>11</v>
      </c>
      <c r="F19" s="20" t="str">
        <f>GI!$C$3</f>
        <v>D</v>
      </c>
      <c r="G19" s="17"/>
      <c r="H19" s="17"/>
      <c r="I19" s="18" t="s">
        <v>76</v>
      </c>
      <c r="J19" s="20">
        <v>2</v>
      </c>
      <c r="K19" s="18"/>
      <c r="L19" s="18"/>
      <c r="M19" s="416" t="str">
        <f>GI!$C$34</f>
        <v>2025/26 G.C</v>
      </c>
      <c r="N19" s="425"/>
      <c r="O19" s="426"/>
      <c r="P19" s="19"/>
    </row>
    <row r="21" spans="1:16" ht="21.75" customHeight="1">
      <c r="A21" s="427" t="s">
        <v>78</v>
      </c>
      <c r="B21" s="428" t="s">
        <v>136</v>
      </c>
      <c r="C21" s="428"/>
      <c r="D21" s="428"/>
      <c r="E21" s="428"/>
      <c r="F21" s="428"/>
      <c r="G21" s="428"/>
      <c r="H21" s="428"/>
      <c r="I21" s="428"/>
      <c r="J21" s="428"/>
      <c r="K21" s="428"/>
      <c r="L21" s="428"/>
      <c r="M21" s="428"/>
      <c r="N21" s="419" t="s">
        <v>15</v>
      </c>
      <c r="O21" s="415" t="s">
        <v>43</v>
      </c>
      <c r="P21" s="415" t="s">
        <v>17</v>
      </c>
    </row>
    <row r="22" spans="1:16" ht="16.5" customHeight="1">
      <c r="A22" s="427"/>
      <c r="B22" s="414" t="str">
        <f>MIP!$Y$7</f>
        <v>ENG</v>
      </c>
      <c r="C22" s="414"/>
      <c r="D22" s="414" t="str">
        <f>MIP!$Z$7</f>
        <v>MAT</v>
      </c>
      <c r="E22" s="414"/>
      <c r="F22" s="414" t="str">
        <f>MIP!$AA$7</f>
        <v>HIS</v>
      </c>
      <c r="G22" s="414" t="str">
        <f>MIP!$AB$7</f>
        <v>GEO</v>
      </c>
      <c r="H22" s="414" t="str">
        <f>MIP!$AC$7</f>
        <v>ECO</v>
      </c>
      <c r="I22" s="414"/>
      <c r="J22" s="414" t="str">
        <f>MIP!$AD$7</f>
        <v>ICT</v>
      </c>
      <c r="K22" s="414"/>
      <c r="L22" s="414" t="str">
        <f>MIP!$AE$7</f>
        <v>ACC</v>
      </c>
      <c r="M22" s="414" t="str">
        <f>MIP!$AF$7</f>
        <v>-</v>
      </c>
      <c r="N22" s="419" t="e">
        <v>#REF!</v>
      </c>
      <c r="O22" s="415"/>
      <c r="P22" s="415"/>
    </row>
    <row r="23" spans="1:16">
      <c r="A23" s="427"/>
      <c r="B23" s="414"/>
      <c r="C23" s="414"/>
      <c r="D23" s="414"/>
      <c r="E23" s="414"/>
      <c r="F23" s="414"/>
      <c r="G23" s="414"/>
      <c r="H23" s="414"/>
      <c r="I23" s="414"/>
      <c r="J23" s="414"/>
      <c r="K23" s="414"/>
      <c r="L23" s="414"/>
      <c r="M23" s="414"/>
      <c r="N23" s="419"/>
      <c r="O23" s="415"/>
      <c r="P23" s="415"/>
    </row>
    <row r="24" spans="1:16">
      <c r="A24" s="140" t="s">
        <v>174</v>
      </c>
      <c r="B24" s="141">
        <f>MIP!Y$9</f>
        <v>67</v>
      </c>
      <c r="C24" s="141"/>
      <c r="D24" s="141">
        <f>MIP!Z$9</f>
        <v>53</v>
      </c>
      <c r="E24" s="141"/>
      <c r="F24" s="141">
        <f>MIP!AA$9</f>
        <v>67</v>
      </c>
      <c r="G24" s="141">
        <f>MIP!AB$9</f>
        <v>71</v>
      </c>
      <c r="H24" s="141">
        <f>MIP!AC$9</f>
        <v>68</v>
      </c>
      <c r="I24" s="141"/>
      <c r="J24" s="141">
        <f>MIP!AD$9</f>
        <v>85</v>
      </c>
      <c r="K24" s="141"/>
      <c r="L24" s="141">
        <f>MIP!AE$9</f>
        <v>78</v>
      </c>
      <c r="M24" s="141">
        <f>MIP!AF$9</f>
        <v>0</v>
      </c>
      <c r="N24" s="142">
        <f>MIP!AG$9</f>
        <v>489</v>
      </c>
      <c r="O24" s="142">
        <f>MIP!AH$9</f>
        <v>69.857142857142861</v>
      </c>
      <c r="P24" s="143">
        <f>MIP!AI$9</f>
        <v>24</v>
      </c>
    </row>
    <row r="25" spans="1:16">
      <c r="A25" s="140" t="s">
        <v>175</v>
      </c>
      <c r="B25" s="141">
        <f>MIP!Y$76</f>
        <v>0</v>
      </c>
      <c r="C25" s="141"/>
      <c r="D25" s="141">
        <f>MIP!Z$76</f>
        <v>0</v>
      </c>
      <c r="E25" s="141"/>
      <c r="F25" s="141">
        <f>MIP!AA$76</f>
        <v>0</v>
      </c>
      <c r="G25" s="141">
        <f>MIP!AB$76</f>
        <v>0</v>
      </c>
      <c r="H25" s="141">
        <f>MIP!AC$76</f>
        <v>0</v>
      </c>
      <c r="I25" s="141"/>
      <c r="J25" s="141">
        <f>MIP!AD$76</f>
        <v>0</v>
      </c>
      <c r="K25" s="141"/>
      <c r="L25" s="141">
        <f>MIP!AE$76</f>
        <v>0</v>
      </c>
      <c r="M25" s="141">
        <f>MIP!AF$76</f>
        <v>0</v>
      </c>
      <c r="N25" s="142">
        <f>MIP!AG$76</f>
        <v>0</v>
      </c>
      <c r="O25" s="142">
        <f>MIP!AH$76</f>
        <v>0</v>
      </c>
      <c r="P25" s="143">
        <f>MIP!AI$76</f>
        <v>1</v>
      </c>
    </row>
    <row r="26" spans="1:16">
      <c r="A26" s="144" t="s">
        <v>77</v>
      </c>
      <c r="B26" s="145">
        <f>MIP!Y$148</f>
        <v>33.5</v>
      </c>
      <c r="C26" s="145"/>
      <c r="D26" s="145">
        <f>MIP!Z$148</f>
        <v>26.5</v>
      </c>
      <c r="E26" s="145"/>
      <c r="F26" s="145">
        <f>MIP!AA$148</f>
        <v>33.5</v>
      </c>
      <c r="G26" s="145">
        <f>MIP!AB$148</f>
        <v>35.5</v>
      </c>
      <c r="H26" s="145">
        <f>MIP!AC$148</f>
        <v>34</v>
      </c>
      <c r="I26" s="145"/>
      <c r="J26" s="145">
        <f>MIP!AD$148</f>
        <v>42.5</v>
      </c>
      <c r="K26" s="145"/>
      <c r="L26" s="145">
        <f>MIP!AE$148</f>
        <v>39</v>
      </c>
      <c r="M26" s="145">
        <f>MIP!AF$148</f>
        <v>0</v>
      </c>
      <c r="N26" s="142">
        <f>MIP!AG$148</f>
        <v>244.5</v>
      </c>
      <c r="O26" s="142">
        <f>MIP!AH$148</f>
        <v>34.928571428571431</v>
      </c>
      <c r="P26" s="143">
        <f>MIP!AI$148</f>
        <v>24</v>
      </c>
    </row>
    <row r="27" spans="1:16">
      <c r="A27" s="146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2"/>
      <c r="O27" s="142"/>
      <c r="P27" s="143"/>
    </row>
    <row r="28" spans="1:16">
      <c r="A28" s="420" t="str">
        <f>GI!$E$23 &amp; ":"</f>
        <v>Homeroom Teacher's Name:</v>
      </c>
      <c r="B28" s="420"/>
      <c r="C28" s="420"/>
      <c r="D28" s="420"/>
      <c r="E28" s="420"/>
      <c r="F28" s="411" t="str">
        <f>GI!$E$25</f>
        <v xml:space="preserve">Biniam Desta </v>
      </c>
      <c r="G28" s="411"/>
      <c r="H28" s="411"/>
      <c r="I28" s="171"/>
      <c r="J28" s="410" t="str">
        <f>GI!$D$23 &amp; ":"</f>
        <v>Academic Director's Name:</v>
      </c>
      <c r="K28" s="410"/>
      <c r="L28" s="410"/>
      <c r="M28" s="410"/>
      <c r="N28" s="411" t="str">
        <f>GI!$D$25</f>
        <v>Mr. Brhane Yohanes</v>
      </c>
      <c r="O28" s="411"/>
      <c r="P28" s="411"/>
    </row>
    <row r="29" spans="1:16">
      <c r="A29" s="16"/>
      <c r="B29" s="16"/>
      <c r="C29" s="16"/>
      <c r="D29" s="421" t="str">
        <f>GI!$B$65 &amp; ":"</f>
        <v>Signature:</v>
      </c>
      <c r="E29" s="421"/>
      <c r="F29" s="413"/>
      <c r="G29" s="413"/>
      <c r="H29" s="413"/>
      <c r="I29"/>
      <c r="J29"/>
      <c r="K29" s="412" t="str">
        <f>GI!$B$65 &amp; ":"</f>
        <v>Signature:</v>
      </c>
      <c r="L29" s="412"/>
      <c r="M29" s="412"/>
      <c r="N29" s="413"/>
      <c r="O29" s="413"/>
      <c r="P29" s="413"/>
    </row>
    <row r="30" spans="1:16" ht="26.25" customHeight="1"/>
    <row r="31" spans="1:16" ht="26.25">
      <c r="A31" s="429"/>
      <c r="B31" s="429"/>
      <c r="C31" s="422" t="str">
        <f>CONCATENATE(GI!$D$1, " ", GI!$D$35)</f>
        <v>SHEBA ACADEMY 3rd Cycle</v>
      </c>
      <c r="D31" s="422"/>
      <c r="E31" s="422"/>
      <c r="F31" s="422"/>
      <c r="G31" s="422"/>
      <c r="H31" s="422"/>
      <c r="I31" s="422"/>
      <c r="J31" s="422"/>
      <c r="K31" s="422"/>
      <c r="L31" s="422"/>
      <c r="M31" s="422"/>
      <c r="N31" s="422"/>
      <c r="O31" s="422"/>
      <c r="P31" s="422"/>
    </row>
    <row r="32" spans="1:16" ht="23.25">
      <c r="A32" s="429"/>
      <c r="B32" s="429"/>
      <c r="C32" s="423" t="str">
        <f>GI!$A$37</f>
        <v>Temporary Grade Report</v>
      </c>
      <c r="D32" s="423"/>
      <c r="E32" s="423"/>
      <c r="F32" s="423"/>
      <c r="G32" s="423"/>
      <c r="H32" s="423"/>
      <c r="I32" s="423"/>
      <c r="J32" s="423"/>
      <c r="K32" s="423"/>
      <c r="L32" s="423"/>
      <c r="M32" s="423"/>
      <c r="N32" s="423"/>
      <c r="O32" s="423"/>
      <c r="P32" s="423"/>
    </row>
    <row r="33" spans="1:16">
      <c r="A33" s="424" t="s">
        <v>8</v>
      </c>
      <c r="B33" s="424"/>
      <c r="C33" s="424"/>
      <c r="D33" s="424"/>
      <c r="E33" s="416" t="str">
        <f>GI!$H$4</f>
        <v xml:space="preserve">Betelihim Kalayu Mamo </v>
      </c>
      <c r="F33" s="417"/>
      <c r="G33" s="417"/>
      <c r="H33" s="417"/>
      <c r="I33" s="417"/>
      <c r="J33" s="418"/>
      <c r="K33" s="18"/>
      <c r="L33" s="17"/>
      <c r="M33" s="414" t="str">
        <f>GI!$A$34</f>
        <v>Academic Year</v>
      </c>
      <c r="N33" s="414"/>
      <c r="O33" s="414">
        <f>GI!C83</f>
        <v>0</v>
      </c>
      <c r="P33" s="17"/>
    </row>
    <row r="34" spans="1:16">
      <c r="A34" s="424" t="s">
        <v>88</v>
      </c>
      <c r="B34" s="424"/>
      <c r="C34" s="424"/>
      <c r="D34" s="424"/>
      <c r="E34" s="20">
        <f>GI!$A$3</f>
        <v>11</v>
      </c>
      <c r="F34" s="20" t="str">
        <f>GI!$C$3</f>
        <v>D</v>
      </c>
      <c r="G34" s="17"/>
      <c r="H34" s="17"/>
      <c r="I34" s="18" t="s">
        <v>76</v>
      </c>
      <c r="J34" s="20">
        <v>3</v>
      </c>
      <c r="K34" s="18"/>
      <c r="L34" s="18"/>
      <c r="M34" s="416" t="str">
        <f>GI!$C$34</f>
        <v>2025/26 G.C</v>
      </c>
      <c r="N34" s="425"/>
      <c r="O34" s="426"/>
      <c r="P34" s="19"/>
    </row>
    <row r="36" spans="1:16" ht="21.75" customHeight="1">
      <c r="A36" s="427" t="s">
        <v>78</v>
      </c>
      <c r="B36" s="428" t="s">
        <v>136</v>
      </c>
      <c r="C36" s="428"/>
      <c r="D36" s="428"/>
      <c r="E36" s="428"/>
      <c r="F36" s="428"/>
      <c r="G36" s="428"/>
      <c r="H36" s="428"/>
      <c r="I36" s="428"/>
      <c r="J36" s="428"/>
      <c r="K36" s="428"/>
      <c r="L36" s="428"/>
      <c r="M36" s="428"/>
      <c r="N36" s="419" t="s">
        <v>15</v>
      </c>
      <c r="O36" s="415" t="s">
        <v>43</v>
      </c>
      <c r="P36" s="415" t="s">
        <v>17</v>
      </c>
    </row>
    <row r="37" spans="1:16" ht="16.5" customHeight="1">
      <c r="A37" s="427"/>
      <c r="B37" s="414" t="str">
        <f>MIP!$Y$7</f>
        <v>ENG</v>
      </c>
      <c r="C37" s="414"/>
      <c r="D37" s="414" t="str">
        <f>MIP!$Z$7</f>
        <v>MAT</v>
      </c>
      <c r="E37" s="414"/>
      <c r="F37" s="414" t="str">
        <f>MIP!$AA$7</f>
        <v>HIS</v>
      </c>
      <c r="G37" s="414" t="str">
        <f>MIP!$AB$7</f>
        <v>GEO</v>
      </c>
      <c r="H37" s="414" t="str">
        <f>MIP!$AC$7</f>
        <v>ECO</v>
      </c>
      <c r="I37" s="414"/>
      <c r="J37" s="414" t="str">
        <f>MIP!$AD$7</f>
        <v>ICT</v>
      </c>
      <c r="K37" s="414"/>
      <c r="L37" s="414" t="str">
        <f>MIP!$AE$7</f>
        <v>ACC</v>
      </c>
      <c r="M37" s="414" t="str">
        <f>MIP!$AF$7</f>
        <v>-</v>
      </c>
      <c r="N37" s="419" t="e">
        <v>#REF!</v>
      </c>
      <c r="O37" s="415"/>
      <c r="P37" s="415"/>
    </row>
    <row r="38" spans="1:16">
      <c r="A38" s="427"/>
      <c r="B38" s="414"/>
      <c r="C38" s="414"/>
      <c r="D38" s="414"/>
      <c r="E38" s="414"/>
      <c r="F38" s="414"/>
      <c r="G38" s="414"/>
      <c r="H38" s="414"/>
      <c r="I38" s="414"/>
      <c r="J38" s="414"/>
      <c r="K38" s="414"/>
      <c r="L38" s="414"/>
      <c r="M38" s="414"/>
      <c r="N38" s="419"/>
      <c r="O38" s="415"/>
      <c r="P38" s="415"/>
    </row>
    <row r="39" spans="1:16">
      <c r="A39" s="140" t="s">
        <v>174</v>
      </c>
      <c r="B39" s="141">
        <f>MIP!Y$10</f>
        <v>59</v>
      </c>
      <c r="C39" s="141"/>
      <c r="D39" s="141">
        <f>MIP!Z$10</f>
        <v>65</v>
      </c>
      <c r="E39" s="141"/>
      <c r="F39" s="141">
        <f>MIP!AA$10</f>
        <v>68</v>
      </c>
      <c r="G39" s="141">
        <f>MIP!AB$10</f>
        <v>79</v>
      </c>
      <c r="H39" s="141">
        <f>MIP!AC$10</f>
        <v>62</v>
      </c>
      <c r="I39" s="141"/>
      <c r="J39" s="141">
        <f>MIP!AD$10</f>
        <v>93</v>
      </c>
      <c r="K39" s="141"/>
      <c r="L39" s="141">
        <f>MIP!AE$10</f>
        <v>76</v>
      </c>
      <c r="M39" s="141">
        <f>MIP!AF$10</f>
        <v>0</v>
      </c>
      <c r="N39" s="142">
        <f>MIP!AG$10</f>
        <v>502</v>
      </c>
      <c r="O39" s="142">
        <f>MIP!AH$10</f>
        <v>71.714285714285708</v>
      </c>
      <c r="P39" s="143">
        <f>MIP!AI$10</f>
        <v>20</v>
      </c>
    </row>
    <row r="40" spans="1:16">
      <c r="A40" s="140" t="s">
        <v>175</v>
      </c>
      <c r="B40" s="141">
        <f>MIP!Y$77</f>
        <v>0</v>
      </c>
      <c r="C40" s="141"/>
      <c r="D40" s="141">
        <f>MIP!Z$77</f>
        <v>0</v>
      </c>
      <c r="E40" s="141"/>
      <c r="F40" s="141">
        <f>MIP!AA$77</f>
        <v>0</v>
      </c>
      <c r="G40" s="141">
        <f>MIP!AB$77</f>
        <v>0</v>
      </c>
      <c r="H40" s="141">
        <f>MIP!AC$77</f>
        <v>0</v>
      </c>
      <c r="I40" s="141"/>
      <c r="J40" s="141">
        <f>MIP!AD$77</f>
        <v>0</v>
      </c>
      <c r="K40" s="141"/>
      <c r="L40" s="141">
        <f>MIP!AE$77</f>
        <v>0</v>
      </c>
      <c r="M40" s="141">
        <f>MIP!AF$77</f>
        <v>0</v>
      </c>
      <c r="N40" s="142">
        <f>MIP!AG$77</f>
        <v>0</v>
      </c>
      <c r="O40" s="142">
        <f>MIP!AH$77</f>
        <v>0</v>
      </c>
      <c r="P40" s="143">
        <f>MIP!AI$77</f>
        <v>1</v>
      </c>
    </row>
    <row r="41" spans="1:16">
      <c r="A41" s="144" t="s">
        <v>77</v>
      </c>
      <c r="B41" s="145">
        <f>MIP!Y$149</f>
        <v>29.5</v>
      </c>
      <c r="C41" s="145"/>
      <c r="D41" s="145">
        <f>MIP!Z$149</f>
        <v>32.5</v>
      </c>
      <c r="E41" s="145"/>
      <c r="F41" s="145">
        <f>MIP!AA$149</f>
        <v>34</v>
      </c>
      <c r="G41" s="145">
        <f>MIP!AB$149</f>
        <v>39.5</v>
      </c>
      <c r="H41" s="145">
        <f>MIP!AC$149</f>
        <v>31</v>
      </c>
      <c r="I41" s="145"/>
      <c r="J41" s="145">
        <f>MIP!AD$149</f>
        <v>46.5</v>
      </c>
      <c r="K41" s="145"/>
      <c r="L41" s="145">
        <f>MIP!AE$149</f>
        <v>38</v>
      </c>
      <c r="M41" s="145">
        <f>MIP!AF$149</f>
        <v>0</v>
      </c>
      <c r="N41" s="142">
        <f>MIP!AG$149</f>
        <v>251</v>
      </c>
      <c r="O41" s="142">
        <f>MIP!AH$149</f>
        <v>35.857142857142854</v>
      </c>
      <c r="P41" s="143">
        <f>MIP!AI$149</f>
        <v>20</v>
      </c>
    </row>
    <row r="42" spans="1:16">
      <c r="A42" s="146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2"/>
      <c r="O42" s="142"/>
      <c r="P42" s="143"/>
    </row>
    <row r="43" spans="1:16">
      <c r="A43" s="420" t="str">
        <f>GI!$E$23 &amp; ":"</f>
        <v>Homeroom Teacher's Name:</v>
      </c>
      <c r="B43" s="420"/>
      <c r="C43" s="420"/>
      <c r="D43" s="420"/>
      <c r="E43" s="420"/>
      <c r="F43" s="411" t="str">
        <f>GI!$E$25</f>
        <v xml:space="preserve">Biniam Desta </v>
      </c>
      <c r="G43" s="411"/>
      <c r="H43" s="411"/>
      <c r="I43" s="171"/>
      <c r="J43" s="410" t="str">
        <f>GI!$D$23 &amp; ":"</f>
        <v>Academic Director's Name:</v>
      </c>
      <c r="K43" s="410"/>
      <c r="L43" s="410"/>
      <c r="M43" s="410"/>
      <c r="N43" s="411" t="str">
        <f>GI!$D$25</f>
        <v>Mr. Brhane Yohanes</v>
      </c>
      <c r="O43" s="411"/>
      <c r="P43" s="411"/>
    </row>
    <row r="44" spans="1:16">
      <c r="A44" s="16"/>
      <c r="B44" s="16"/>
      <c r="C44" s="16"/>
      <c r="D44" s="421" t="str">
        <f>GI!$B$65 &amp; ":"</f>
        <v>Signature:</v>
      </c>
      <c r="E44" s="421"/>
      <c r="F44" s="413"/>
      <c r="G44" s="413"/>
      <c r="H44" s="413"/>
      <c r="I44"/>
      <c r="J44"/>
      <c r="K44" s="412" t="str">
        <f>GI!$B$65 &amp; ":"</f>
        <v>Signature:</v>
      </c>
      <c r="L44" s="412"/>
      <c r="M44" s="412"/>
      <c r="N44" s="413"/>
      <c r="O44" s="413"/>
      <c r="P44" s="413"/>
    </row>
    <row r="45" spans="1:16" ht="23.25" customHeight="1">
      <c r="A45" s="16"/>
      <c r="B45" s="16"/>
      <c r="C45" s="16"/>
      <c r="D45" s="240"/>
      <c r="E45" s="240"/>
      <c r="F45" s="16"/>
      <c r="G45" s="16"/>
      <c r="H45" s="16"/>
      <c r="I45"/>
      <c r="J45"/>
      <c r="K45" s="239"/>
      <c r="L45" s="239"/>
      <c r="M45" s="239"/>
      <c r="N45" s="16"/>
      <c r="O45" s="16"/>
      <c r="P45" s="16"/>
    </row>
    <row r="46" spans="1:16" ht="26.25">
      <c r="A46" s="429"/>
      <c r="B46" s="429"/>
      <c r="C46" s="422" t="str">
        <f>CONCATENATE(GI!$D$1, " ", GI!$D$35)</f>
        <v>SHEBA ACADEMY 3rd Cycle</v>
      </c>
      <c r="D46" s="422"/>
      <c r="E46" s="422"/>
      <c r="F46" s="422"/>
      <c r="G46" s="422"/>
      <c r="H46" s="422"/>
      <c r="I46" s="422"/>
      <c r="J46" s="422"/>
      <c r="K46" s="422"/>
      <c r="L46" s="422"/>
      <c r="M46" s="422"/>
      <c r="N46" s="422"/>
      <c r="O46" s="422"/>
      <c r="P46" s="422"/>
    </row>
    <row r="47" spans="1:16" ht="23.25">
      <c r="A47" s="429"/>
      <c r="B47" s="429"/>
      <c r="C47" s="423" t="str">
        <f>GI!$A$37</f>
        <v>Temporary Grade Report</v>
      </c>
      <c r="D47" s="423"/>
      <c r="E47" s="423"/>
      <c r="F47" s="423"/>
      <c r="G47" s="423"/>
      <c r="H47" s="423"/>
      <c r="I47" s="423"/>
      <c r="J47" s="423"/>
      <c r="K47" s="423"/>
      <c r="L47" s="423"/>
      <c r="M47" s="423"/>
      <c r="N47" s="423"/>
      <c r="O47" s="423"/>
      <c r="P47" s="423"/>
    </row>
    <row r="48" spans="1:16">
      <c r="A48" s="424" t="s">
        <v>8</v>
      </c>
      <c r="B48" s="424"/>
      <c r="C48" s="424"/>
      <c r="D48" s="424"/>
      <c r="E48" s="416" t="str">
        <f>GI!$H$5</f>
        <v xml:space="preserve">Bethelhem Teklay Weldegerima </v>
      </c>
      <c r="F48" s="417"/>
      <c r="G48" s="417"/>
      <c r="H48" s="417"/>
      <c r="I48" s="417"/>
      <c r="J48" s="418"/>
      <c r="K48" s="18"/>
      <c r="L48" s="17"/>
      <c r="M48" s="414" t="str">
        <f>GI!$A$34</f>
        <v>Academic Year</v>
      </c>
      <c r="N48" s="414"/>
      <c r="O48" s="414">
        <f>GI!C97</f>
        <v>0</v>
      </c>
      <c r="P48" s="17"/>
    </row>
    <row r="49" spans="1:16">
      <c r="A49" s="424" t="s">
        <v>88</v>
      </c>
      <c r="B49" s="424"/>
      <c r="C49" s="424"/>
      <c r="D49" s="424"/>
      <c r="E49" s="20">
        <f>GI!$A$3</f>
        <v>11</v>
      </c>
      <c r="F49" s="20" t="str">
        <f>GI!$C$3</f>
        <v>D</v>
      </c>
      <c r="G49" s="17"/>
      <c r="H49" s="17"/>
      <c r="I49" s="18" t="s">
        <v>76</v>
      </c>
      <c r="J49" s="20">
        <v>4</v>
      </c>
      <c r="K49" s="18"/>
      <c r="L49" s="18"/>
      <c r="M49" s="416" t="str">
        <f>GI!$C$34</f>
        <v>2025/26 G.C</v>
      </c>
      <c r="N49" s="425"/>
      <c r="O49" s="426"/>
      <c r="P49" s="19"/>
    </row>
    <row r="51" spans="1:16" ht="21.75" customHeight="1">
      <c r="A51" s="427" t="s">
        <v>78</v>
      </c>
      <c r="B51" s="428" t="s">
        <v>136</v>
      </c>
      <c r="C51" s="428"/>
      <c r="D51" s="428"/>
      <c r="E51" s="428"/>
      <c r="F51" s="428"/>
      <c r="G51" s="428"/>
      <c r="H51" s="428"/>
      <c r="I51" s="428"/>
      <c r="J51" s="428"/>
      <c r="K51" s="428"/>
      <c r="L51" s="428"/>
      <c r="M51" s="428"/>
      <c r="N51" s="419" t="s">
        <v>15</v>
      </c>
      <c r="O51" s="415" t="s">
        <v>43</v>
      </c>
      <c r="P51" s="415" t="s">
        <v>17</v>
      </c>
    </row>
    <row r="52" spans="1:16" ht="16.5" customHeight="1">
      <c r="A52" s="427"/>
      <c r="B52" s="414" t="str">
        <f>MIP!$Y$7</f>
        <v>ENG</v>
      </c>
      <c r="C52" s="414"/>
      <c r="D52" s="414" t="str">
        <f>MIP!$Z$7</f>
        <v>MAT</v>
      </c>
      <c r="E52" s="414"/>
      <c r="F52" s="414" t="str">
        <f>MIP!$AA$7</f>
        <v>HIS</v>
      </c>
      <c r="G52" s="414" t="str">
        <f>MIP!$AB$7</f>
        <v>GEO</v>
      </c>
      <c r="H52" s="414" t="str">
        <f>MIP!$AC$7</f>
        <v>ECO</v>
      </c>
      <c r="I52" s="414"/>
      <c r="J52" s="414" t="str">
        <f>MIP!$AD$7</f>
        <v>ICT</v>
      </c>
      <c r="K52" s="414"/>
      <c r="L52" s="414" t="str">
        <f>MIP!$AE$7</f>
        <v>ACC</v>
      </c>
      <c r="M52" s="414" t="str">
        <f>MIP!$AF$7</f>
        <v>-</v>
      </c>
      <c r="N52" s="419" t="e">
        <v>#REF!</v>
      </c>
      <c r="O52" s="415"/>
      <c r="P52" s="415"/>
    </row>
    <row r="53" spans="1:16">
      <c r="A53" s="427"/>
      <c r="B53" s="414"/>
      <c r="C53" s="414"/>
      <c r="D53" s="414"/>
      <c r="E53" s="414"/>
      <c r="F53" s="414"/>
      <c r="G53" s="414"/>
      <c r="H53" s="414"/>
      <c r="I53" s="414"/>
      <c r="J53" s="414"/>
      <c r="K53" s="414"/>
      <c r="L53" s="414"/>
      <c r="M53" s="414"/>
      <c r="N53" s="419"/>
      <c r="O53" s="415"/>
      <c r="P53" s="415"/>
    </row>
    <row r="54" spans="1:16">
      <c r="A54" s="140" t="s">
        <v>174</v>
      </c>
      <c r="B54" s="141">
        <f>MIP!Y$11</f>
        <v>77</v>
      </c>
      <c r="C54" s="141"/>
      <c r="D54" s="141">
        <f>MIP!Z$11</f>
        <v>56</v>
      </c>
      <c r="E54" s="141"/>
      <c r="F54" s="141">
        <f>MIP!AA$11</f>
        <v>90</v>
      </c>
      <c r="G54" s="141">
        <f>MIP!AB$11</f>
        <v>71</v>
      </c>
      <c r="H54" s="141">
        <f>MIP!AC$11</f>
        <v>75</v>
      </c>
      <c r="I54" s="141"/>
      <c r="J54" s="141">
        <f>MIP!AD$11</f>
        <v>86</v>
      </c>
      <c r="K54" s="141"/>
      <c r="L54" s="141">
        <f>MIP!AE$11</f>
        <v>75</v>
      </c>
      <c r="M54" s="141">
        <f>MIP!AF$11</f>
        <v>0</v>
      </c>
      <c r="N54" s="142">
        <f>MIP!AG$11</f>
        <v>530</v>
      </c>
      <c r="O54" s="142">
        <f>MIP!AH$11</f>
        <v>75.714285714285708</v>
      </c>
      <c r="P54" s="143">
        <f>MIP!AI$11</f>
        <v>13</v>
      </c>
    </row>
    <row r="55" spans="1:16">
      <c r="A55" s="140" t="s">
        <v>175</v>
      </c>
      <c r="B55" s="141">
        <f>MIP!Y$78</f>
        <v>0</v>
      </c>
      <c r="C55" s="141"/>
      <c r="D55" s="141">
        <f>MIP!Z$78</f>
        <v>0</v>
      </c>
      <c r="E55" s="141"/>
      <c r="F55" s="141">
        <f>MIP!AA$78</f>
        <v>0</v>
      </c>
      <c r="G55" s="141">
        <f>MIP!AB$78</f>
        <v>0</v>
      </c>
      <c r="H55" s="141">
        <f>MIP!AC$78</f>
        <v>0</v>
      </c>
      <c r="I55" s="141"/>
      <c r="J55" s="141">
        <f>MIP!AD$78</f>
        <v>0</v>
      </c>
      <c r="K55" s="141"/>
      <c r="L55" s="141">
        <f>MIP!AE$78</f>
        <v>0</v>
      </c>
      <c r="M55" s="141">
        <f>MIP!AF$78</f>
        <v>0</v>
      </c>
      <c r="N55" s="142">
        <f>MIP!AG$78</f>
        <v>0</v>
      </c>
      <c r="O55" s="142">
        <f>MIP!AH$78</f>
        <v>0</v>
      </c>
      <c r="P55" s="143">
        <f>MIP!AI$78</f>
        <v>1</v>
      </c>
    </row>
    <row r="56" spans="1:16">
      <c r="A56" s="144" t="s">
        <v>77</v>
      </c>
      <c r="B56" s="145">
        <f>MIP!Y$150</f>
        <v>38.5</v>
      </c>
      <c r="C56" s="145"/>
      <c r="D56" s="145">
        <f>MIP!Z$150</f>
        <v>28</v>
      </c>
      <c r="E56" s="145"/>
      <c r="F56" s="145">
        <f>MIP!AA$150</f>
        <v>45</v>
      </c>
      <c r="G56" s="145">
        <f>MIP!AB$150</f>
        <v>35.5</v>
      </c>
      <c r="H56" s="145">
        <f>MIP!AC$150</f>
        <v>37.5</v>
      </c>
      <c r="I56" s="145"/>
      <c r="J56" s="145">
        <f>MIP!AD$150</f>
        <v>43</v>
      </c>
      <c r="K56" s="145"/>
      <c r="L56" s="145">
        <f>MIP!AE$150</f>
        <v>37.5</v>
      </c>
      <c r="M56" s="145">
        <f>MIP!AF$150</f>
        <v>0</v>
      </c>
      <c r="N56" s="142">
        <f>MIP!AG$150</f>
        <v>265</v>
      </c>
      <c r="O56" s="142">
        <f>MIP!AH$150</f>
        <v>37.857142857142854</v>
      </c>
      <c r="P56" s="143">
        <f>MIP!AI$150</f>
        <v>13</v>
      </c>
    </row>
    <row r="57" spans="1:16">
      <c r="A57" s="146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2"/>
      <c r="O57" s="142"/>
      <c r="P57" s="143"/>
    </row>
    <row r="58" spans="1:16">
      <c r="A58" s="420" t="str">
        <f>GI!$E$23 &amp; ":"</f>
        <v>Homeroom Teacher's Name:</v>
      </c>
      <c r="B58" s="420"/>
      <c r="C58" s="420"/>
      <c r="D58" s="420"/>
      <c r="E58" s="420"/>
      <c r="F58" s="411" t="str">
        <f>GI!$E$25</f>
        <v xml:space="preserve">Biniam Desta </v>
      </c>
      <c r="G58" s="411"/>
      <c r="H58" s="411"/>
      <c r="I58" s="171"/>
      <c r="J58" s="410" t="str">
        <f>GI!$D$23 &amp; ":"</f>
        <v>Academic Director's Name:</v>
      </c>
      <c r="K58" s="410"/>
      <c r="L58" s="410"/>
      <c r="M58" s="410"/>
      <c r="N58" s="411" t="str">
        <f>GI!$D$25</f>
        <v>Mr. Brhane Yohanes</v>
      </c>
      <c r="O58" s="411"/>
      <c r="P58" s="411"/>
    </row>
    <row r="59" spans="1:16">
      <c r="A59" s="16"/>
      <c r="B59" s="16"/>
      <c r="C59" s="16"/>
      <c r="D59" s="421" t="str">
        <f>GI!$B$65 &amp; ":"</f>
        <v>Signature:</v>
      </c>
      <c r="E59" s="421"/>
      <c r="F59" s="413"/>
      <c r="G59" s="413"/>
      <c r="H59" s="413"/>
      <c r="I59"/>
      <c r="J59"/>
      <c r="K59" s="412" t="str">
        <f>GI!$B$65 &amp; ":"</f>
        <v>Signature:</v>
      </c>
      <c r="L59" s="412"/>
      <c r="M59" s="412"/>
      <c r="N59" s="413"/>
      <c r="O59" s="413"/>
      <c r="P59" s="413"/>
    </row>
    <row r="60" spans="1:16" ht="26.25" customHeight="1"/>
    <row r="61" spans="1:16" ht="26.25">
      <c r="A61" s="429"/>
      <c r="B61" s="429"/>
      <c r="C61" s="422" t="str">
        <f>CONCATENATE(GI!$D$1, " ", GI!$D$35)</f>
        <v>SHEBA ACADEMY 3rd Cycle</v>
      </c>
      <c r="D61" s="422"/>
      <c r="E61" s="422"/>
      <c r="F61" s="422"/>
      <c r="G61" s="422"/>
      <c r="H61" s="422"/>
      <c r="I61" s="422"/>
      <c r="J61" s="422"/>
      <c r="K61" s="422"/>
      <c r="L61" s="422"/>
      <c r="M61" s="422"/>
      <c r="N61" s="422"/>
      <c r="O61" s="422"/>
      <c r="P61" s="422"/>
    </row>
    <row r="62" spans="1:16" ht="23.25">
      <c r="A62" s="429"/>
      <c r="B62" s="429"/>
      <c r="C62" s="423" t="str">
        <f>GI!$A$37</f>
        <v>Temporary Grade Report</v>
      </c>
      <c r="D62" s="423"/>
      <c r="E62" s="423"/>
      <c r="F62" s="423"/>
      <c r="G62" s="423"/>
      <c r="H62" s="423"/>
      <c r="I62" s="423"/>
      <c r="J62" s="423"/>
      <c r="K62" s="423"/>
      <c r="L62" s="423"/>
      <c r="M62" s="423"/>
      <c r="N62" s="423"/>
      <c r="O62" s="423"/>
      <c r="P62" s="423"/>
    </row>
    <row r="63" spans="1:16">
      <c r="A63" s="424" t="s">
        <v>8</v>
      </c>
      <c r="B63" s="424"/>
      <c r="C63" s="424"/>
      <c r="D63" s="424"/>
      <c r="E63" s="416" t="str">
        <f>GI!$H$6</f>
        <v xml:space="preserve">Bilen Mesfin Taye </v>
      </c>
      <c r="F63" s="417"/>
      <c r="G63" s="417"/>
      <c r="H63" s="417"/>
      <c r="I63" s="417"/>
      <c r="J63" s="418"/>
      <c r="K63" s="18"/>
      <c r="L63" s="17"/>
      <c r="M63" s="414" t="str">
        <f>GI!$A$34</f>
        <v>Academic Year</v>
      </c>
      <c r="N63" s="414"/>
      <c r="O63" s="414">
        <f>GI!C112</f>
        <v>0</v>
      </c>
      <c r="P63" s="17"/>
    </row>
    <row r="64" spans="1:16">
      <c r="A64" s="424" t="s">
        <v>88</v>
      </c>
      <c r="B64" s="424"/>
      <c r="C64" s="424"/>
      <c r="D64" s="424"/>
      <c r="E64" s="20">
        <f>GI!$A$3</f>
        <v>11</v>
      </c>
      <c r="F64" s="20" t="str">
        <f>GI!$C$3</f>
        <v>D</v>
      </c>
      <c r="G64" s="17"/>
      <c r="H64" s="17"/>
      <c r="I64" s="18" t="s">
        <v>76</v>
      </c>
      <c r="J64" s="20">
        <v>5</v>
      </c>
      <c r="K64" s="18"/>
      <c r="L64" s="18"/>
      <c r="M64" s="416" t="str">
        <f>GI!$C$34</f>
        <v>2025/26 G.C</v>
      </c>
      <c r="N64" s="425"/>
      <c r="O64" s="426"/>
      <c r="P64" s="19"/>
    </row>
    <row r="66" spans="1:16" ht="21.75" customHeight="1">
      <c r="A66" s="427" t="s">
        <v>78</v>
      </c>
      <c r="B66" s="428" t="s">
        <v>136</v>
      </c>
      <c r="C66" s="428"/>
      <c r="D66" s="428"/>
      <c r="E66" s="428"/>
      <c r="F66" s="428"/>
      <c r="G66" s="428"/>
      <c r="H66" s="428"/>
      <c r="I66" s="428"/>
      <c r="J66" s="428"/>
      <c r="K66" s="428"/>
      <c r="L66" s="428"/>
      <c r="M66" s="428"/>
      <c r="N66" s="419" t="s">
        <v>15</v>
      </c>
      <c r="O66" s="415" t="s">
        <v>43</v>
      </c>
      <c r="P66" s="415" t="s">
        <v>17</v>
      </c>
    </row>
    <row r="67" spans="1:16" ht="16.5" customHeight="1">
      <c r="A67" s="427"/>
      <c r="B67" s="414" t="str">
        <f>MIP!$Y$7</f>
        <v>ENG</v>
      </c>
      <c r="C67" s="414"/>
      <c r="D67" s="414" t="str">
        <f>MIP!$Z$7</f>
        <v>MAT</v>
      </c>
      <c r="E67" s="414"/>
      <c r="F67" s="414" t="str">
        <f>MIP!$AA$7</f>
        <v>HIS</v>
      </c>
      <c r="G67" s="414" t="str">
        <f>MIP!$AB$7</f>
        <v>GEO</v>
      </c>
      <c r="H67" s="414" t="str">
        <f>MIP!$AC$7</f>
        <v>ECO</v>
      </c>
      <c r="I67" s="414"/>
      <c r="J67" s="414" t="str">
        <f>MIP!$AD$7</f>
        <v>ICT</v>
      </c>
      <c r="K67" s="414"/>
      <c r="L67" s="414" t="str">
        <f>MIP!$AE$7</f>
        <v>ACC</v>
      </c>
      <c r="M67" s="414" t="str">
        <f>MIP!$AF$7</f>
        <v>-</v>
      </c>
      <c r="N67" s="419" t="e">
        <v>#REF!</v>
      </c>
      <c r="O67" s="415"/>
      <c r="P67" s="415"/>
    </row>
    <row r="68" spans="1:16">
      <c r="A68" s="427"/>
      <c r="B68" s="414"/>
      <c r="C68" s="414"/>
      <c r="D68" s="414"/>
      <c r="E68" s="414"/>
      <c r="F68" s="414"/>
      <c r="G68" s="414"/>
      <c r="H68" s="414"/>
      <c r="I68" s="414"/>
      <c r="J68" s="414"/>
      <c r="K68" s="414"/>
      <c r="L68" s="414"/>
      <c r="M68" s="414"/>
      <c r="N68" s="419"/>
      <c r="O68" s="415"/>
      <c r="P68" s="415"/>
    </row>
    <row r="69" spans="1:16">
      <c r="A69" s="140" t="s">
        <v>174</v>
      </c>
      <c r="B69" s="141">
        <f>MIP!Y$12</f>
        <v>57</v>
      </c>
      <c r="C69" s="141"/>
      <c r="D69" s="141">
        <f>MIP!Z$12</f>
        <v>55</v>
      </c>
      <c r="E69" s="141"/>
      <c r="F69" s="141">
        <f>MIP!AA$12</f>
        <v>55</v>
      </c>
      <c r="G69" s="141">
        <f>MIP!AB$12</f>
        <v>33</v>
      </c>
      <c r="H69" s="141">
        <f>MIP!AC$12</f>
        <v>44</v>
      </c>
      <c r="I69" s="141"/>
      <c r="J69" s="141">
        <f>MIP!AD$12</f>
        <v>67</v>
      </c>
      <c r="K69" s="141"/>
      <c r="L69" s="141">
        <f>MIP!AE$12</f>
        <v>82</v>
      </c>
      <c r="M69" s="141">
        <f>MIP!AF$12</f>
        <v>0</v>
      </c>
      <c r="N69" s="142">
        <f>MIP!AG$12</f>
        <v>393</v>
      </c>
      <c r="O69" s="142">
        <f>MIP!AH$12</f>
        <v>56.142857142857146</v>
      </c>
      <c r="P69" s="143">
        <f>MIP!AI$12</f>
        <v>43</v>
      </c>
    </row>
    <row r="70" spans="1:16">
      <c r="A70" s="140" t="s">
        <v>175</v>
      </c>
      <c r="B70" s="141">
        <f>MIP!Y$79</f>
        <v>0</v>
      </c>
      <c r="C70" s="141"/>
      <c r="D70" s="141">
        <f>MIP!Z$79</f>
        <v>0</v>
      </c>
      <c r="E70" s="141"/>
      <c r="F70" s="141">
        <f>MIP!AA$79</f>
        <v>0</v>
      </c>
      <c r="G70" s="141">
        <f>MIP!AB$79</f>
        <v>0</v>
      </c>
      <c r="H70" s="141">
        <f>MIP!AC$79</f>
        <v>0</v>
      </c>
      <c r="I70" s="141"/>
      <c r="J70" s="141">
        <f>MIP!AD$79</f>
        <v>0</v>
      </c>
      <c r="K70" s="141"/>
      <c r="L70" s="141">
        <f>MIP!AE$79</f>
        <v>0</v>
      </c>
      <c r="M70" s="141">
        <f>MIP!AF$79</f>
        <v>0</v>
      </c>
      <c r="N70" s="142">
        <f>MIP!AG$79</f>
        <v>0</v>
      </c>
      <c r="O70" s="142">
        <f>MIP!AH$79</f>
        <v>0</v>
      </c>
      <c r="P70" s="143">
        <f>MIP!AI$79</f>
        <v>1</v>
      </c>
    </row>
    <row r="71" spans="1:16">
      <c r="A71" s="144" t="s">
        <v>77</v>
      </c>
      <c r="B71" s="145">
        <f>MIP!Y$151</f>
        <v>28.5</v>
      </c>
      <c r="C71" s="145"/>
      <c r="D71" s="145">
        <f>MIP!Z$151</f>
        <v>27.5</v>
      </c>
      <c r="E71" s="145"/>
      <c r="F71" s="145">
        <f>MIP!AA$151</f>
        <v>27.5</v>
      </c>
      <c r="G71" s="145">
        <f>MIP!AB$151</f>
        <v>16.5</v>
      </c>
      <c r="H71" s="145">
        <f>MIP!AC$151</f>
        <v>22</v>
      </c>
      <c r="I71" s="145"/>
      <c r="J71" s="145">
        <f>MIP!AD$151</f>
        <v>33.5</v>
      </c>
      <c r="K71" s="145"/>
      <c r="L71" s="145">
        <f>MIP!AE$151</f>
        <v>41</v>
      </c>
      <c r="M71" s="145">
        <f>MIP!AF$151</f>
        <v>0</v>
      </c>
      <c r="N71" s="142">
        <f>MIP!AG$151</f>
        <v>196.5</v>
      </c>
      <c r="O71" s="142">
        <f>MIP!AH$151</f>
        <v>28.071428571428573</v>
      </c>
      <c r="P71" s="143">
        <f>MIP!AI$151</f>
        <v>43</v>
      </c>
    </row>
    <row r="72" spans="1:16">
      <c r="A72" s="146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2"/>
      <c r="O72" s="142"/>
      <c r="P72" s="143"/>
    </row>
    <row r="73" spans="1:16">
      <c r="A73" s="420" t="str">
        <f>GI!$E$23 &amp; ":"</f>
        <v>Homeroom Teacher's Name:</v>
      </c>
      <c r="B73" s="420"/>
      <c r="C73" s="420"/>
      <c r="D73" s="420"/>
      <c r="E73" s="420"/>
      <c r="F73" s="411" t="str">
        <f>GI!$E$25</f>
        <v xml:space="preserve">Biniam Desta </v>
      </c>
      <c r="G73" s="411"/>
      <c r="H73" s="411"/>
      <c r="I73" s="171"/>
      <c r="J73" s="410" t="str">
        <f>GI!$D$23 &amp; ":"</f>
        <v>Academic Director's Name:</v>
      </c>
      <c r="K73" s="410"/>
      <c r="L73" s="410"/>
      <c r="M73" s="410"/>
      <c r="N73" s="411" t="str">
        <f>GI!$D$25</f>
        <v>Mr. Brhane Yohanes</v>
      </c>
      <c r="O73" s="411"/>
      <c r="P73" s="411"/>
    </row>
    <row r="74" spans="1:16">
      <c r="A74" s="16"/>
      <c r="B74" s="16"/>
      <c r="C74" s="16"/>
      <c r="D74" s="421" t="str">
        <f>GI!$B$65 &amp; ":"</f>
        <v>Signature:</v>
      </c>
      <c r="E74" s="421"/>
      <c r="F74" s="413"/>
      <c r="G74" s="413"/>
      <c r="H74" s="413"/>
      <c r="I74"/>
      <c r="J74"/>
      <c r="K74" s="412" t="str">
        <f>GI!$B$65 &amp; ":"</f>
        <v>Signature:</v>
      </c>
      <c r="L74" s="412"/>
      <c r="M74" s="412"/>
      <c r="N74" s="413"/>
      <c r="O74" s="413"/>
      <c r="P74" s="413"/>
    </row>
    <row r="75" spans="1:16" ht="26.25" customHeight="1"/>
    <row r="76" spans="1:16" ht="26.25">
      <c r="A76" s="429"/>
      <c r="B76" s="429"/>
      <c r="C76" s="422" t="str">
        <f>CONCATENATE(GI!$D$1, " ", GI!$D$35)</f>
        <v>SHEBA ACADEMY 3rd Cycle</v>
      </c>
      <c r="D76" s="422"/>
      <c r="E76" s="422"/>
      <c r="F76" s="422"/>
      <c r="G76" s="422"/>
      <c r="H76" s="422"/>
      <c r="I76" s="422"/>
      <c r="J76" s="422"/>
      <c r="K76" s="422"/>
      <c r="L76" s="422"/>
      <c r="M76" s="422"/>
      <c r="N76" s="422"/>
      <c r="O76" s="422"/>
      <c r="P76" s="422"/>
    </row>
    <row r="77" spans="1:16" ht="23.25">
      <c r="A77" s="429"/>
      <c r="B77" s="429"/>
      <c r="C77" s="423" t="str">
        <f>GI!$A$37</f>
        <v>Temporary Grade Report</v>
      </c>
      <c r="D77" s="423"/>
      <c r="E77" s="423"/>
      <c r="F77" s="423"/>
      <c r="G77" s="423"/>
      <c r="H77" s="423"/>
      <c r="I77" s="423"/>
      <c r="J77" s="423"/>
      <c r="K77" s="423"/>
      <c r="L77" s="423"/>
      <c r="M77" s="423"/>
      <c r="N77" s="423"/>
      <c r="O77" s="423"/>
      <c r="P77" s="423"/>
    </row>
    <row r="78" spans="1:16">
      <c r="A78" s="424" t="s">
        <v>8</v>
      </c>
      <c r="B78" s="424"/>
      <c r="C78" s="424"/>
      <c r="D78" s="424"/>
      <c r="E78" s="416" t="str">
        <f>GI!$H$7</f>
        <v xml:space="preserve">Biruk Mulat Kiros </v>
      </c>
      <c r="F78" s="417"/>
      <c r="G78" s="417"/>
      <c r="H78" s="417"/>
      <c r="I78" s="417"/>
      <c r="J78" s="418"/>
      <c r="K78" s="18"/>
      <c r="L78" s="17"/>
      <c r="M78" s="414" t="str">
        <f>GI!$A$34</f>
        <v>Academic Year</v>
      </c>
      <c r="N78" s="414"/>
      <c r="O78" s="414">
        <f>GI!C127</f>
        <v>0</v>
      </c>
      <c r="P78" s="17"/>
    </row>
    <row r="79" spans="1:16">
      <c r="A79" s="424" t="s">
        <v>88</v>
      </c>
      <c r="B79" s="424"/>
      <c r="C79" s="424"/>
      <c r="D79" s="424"/>
      <c r="E79" s="20">
        <f>GI!$A$3</f>
        <v>11</v>
      </c>
      <c r="F79" s="20" t="str">
        <f>GI!$C$3</f>
        <v>D</v>
      </c>
      <c r="G79" s="17"/>
      <c r="H79" s="17"/>
      <c r="I79" s="18" t="s">
        <v>76</v>
      </c>
      <c r="J79" s="20">
        <v>6</v>
      </c>
      <c r="K79" s="18"/>
      <c r="L79" s="18"/>
      <c r="M79" s="416" t="str">
        <f>GI!$C$34</f>
        <v>2025/26 G.C</v>
      </c>
      <c r="N79" s="425"/>
      <c r="O79" s="426"/>
      <c r="P79" s="19"/>
    </row>
    <row r="81" spans="1:16" ht="21.75" customHeight="1">
      <c r="A81" s="427" t="s">
        <v>78</v>
      </c>
      <c r="B81" s="428" t="s">
        <v>136</v>
      </c>
      <c r="C81" s="428"/>
      <c r="D81" s="428"/>
      <c r="E81" s="428"/>
      <c r="F81" s="428"/>
      <c r="G81" s="428"/>
      <c r="H81" s="428"/>
      <c r="I81" s="428"/>
      <c r="J81" s="428"/>
      <c r="K81" s="428"/>
      <c r="L81" s="428"/>
      <c r="M81" s="428"/>
      <c r="N81" s="419" t="s">
        <v>15</v>
      </c>
      <c r="O81" s="415" t="s">
        <v>43</v>
      </c>
      <c r="P81" s="415" t="s">
        <v>17</v>
      </c>
    </row>
    <row r="82" spans="1:16" ht="16.5" customHeight="1">
      <c r="A82" s="427"/>
      <c r="B82" s="414" t="str">
        <f>MIP!$Y$7</f>
        <v>ENG</v>
      </c>
      <c r="C82" s="414"/>
      <c r="D82" s="414" t="str">
        <f>MIP!$Z$7</f>
        <v>MAT</v>
      </c>
      <c r="E82" s="414"/>
      <c r="F82" s="414" t="str">
        <f>MIP!$AA$7</f>
        <v>HIS</v>
      </c>
      <c r="G82" s="414" t="str">
        <f>MIP!$AB$7</f>
        <v>GEO</v>
      </c>
      <c r="H82" s="414" t="str">
        <f>MIP!$AC$7</f>
        <v>ECO</v>
      </c>
      <c r="I82" s="414"/>
      <c r="J82" s="414" t="str">
        <f>MIP!$AD$7</f>
        <v>ICT</v>
      </c>
      <c r="K82" s="414"/>
      <c r="L82" s="414" t="str">
        <f>MIP!$AE$7</f>
        <v>ACC</v>
      </c>
      <c r="M82" s="414" t="str">
        <f>MIP!$AF$7</f>
        <v>-</v>
      </c>
      <c r="N82" s="419" t="e">
        <v>#REF!</v>
      </c>
      <c r="O82" s="415"/>
      <c r="P82" s="415"/>
    </row>
    <row r="83" spans="1:16">
      <c r="A83" s="427"/>
      <c r="B83" s="414"/>
      <c r="C83" s="414"/>
      <c r="D83" s="414"/>
      <c r="E83" s="414"/>
      <c r="F83" s="414"/>
      <c r="G83" s="414"/>
      <c r="H83" s="414"/>
      <c r="I83" s="414"/>
      <c r="J83" s="414"/>
      <c r="K83" s="414"/>
      <c r="L83" s="414"/>
      <c r="M83" s="414"/>
      <c r="N83" s="419"/>
      <c r="O83" s="415"/>
      <c r="P83" s="415"/>
    </row>
    <row r="84" spans="1:16">
      <c r="A84" s="140" t="s">
        <v>174</v>
      </c>
      <c r="B84" s="141">
        <f>MIP!Y$13</f>
        <v>63</v>
      </c>
      <c r="C84" s="141"/>
      <c r="D84" s="141">
        <f>MIP!Z$13</f>
        <v>65</v>
      </c>
      <c r="E84" s="141"/>
      <c r="F84" s="141">
        <f>MIP!AA$13</f>
        <v>77</v>
      </c>
      <c r="G84" s="141">
        <f>MIP!AB$13</f>
        <v>82</v>
      </c>
      <c r="H84" s="141">
        <f>MIP!AC$13</f>
        <v>71</v>
      </c>
      <c r="I84" s="141"/>
      <c r="J84" s="141">
        <f>MIP!AD$13</f>
        <v>93</v>
      </c>
      <c r="K84" s="141"/>
      <c r="L84" s="141">
        <f>MIP!AE$13</f>
        <v>85</v>
      </c>
      <c r="M84" s="141">
        <f>MIP!AF$13</f>
        <v>0</v>
      </c>
      <c r="N84" s="142">
        <f>MIP!AG$13</f>
        <v>536</v>
      </c>
      <c r="O84" s="142">
        <f>MIP!AH$13</f>
        <v>76.571428571428569</v>
      </c>
      <c r="P84" s="143">
        <f>MIP!AI$13</f>
        <v>11</v>
      </c>
    </row>
    <row r="85" spans="1:16">
      <c r="A85" s="140" t="s">
        <v>175</v>
      </c>
      <c r="B85" s="141">
        <f>MIP!Y$80</f>
        <v>0</v>
      </c>
      <c r="C85" s="141"/>
      <c r="D85" s="141">
        <f>MIP!Z$80</f>
        <v>0</v>
      </c>
      <c r="E85" s="141"/>
      <c r="F85" s="141">
        <f>MIP!AA$80</f>
        <v>0</v>
      </c>
      <c r="G85" s="141">
        <f>MIP!AB$80</f>
        <v>0</v>
      </c>
      <c r="H85" s="141">
        <f>MIP!AC$80</f>
        <v>0</v>
      </c>
      <c r="I85" s="141"/>
      <c r="J85" s="141">
        <f>MIP!AD$80</f>
        <v>0</v>
      </c>
      <c r="K85" s="141"/>
      <c r="L85" s="141">
        <f>MIP!AE$80</f>
        <v>0</v>
      </c>
      <c r="M85" s="141">
        <f>MIP!AF$80</f>
        <v>0</v>
      </c>
      <c r="N85" s="142">
        <f>MIP!AG$80</f>
        <v>0</v>
      </c>
      <c r="O85" s="142">
        <f>MIP!AH$80</f>
        <v>0</v>
      </c>
      <c r="P85" s="143">
        <f>MIP!AI$80</f>
        <v>1</v>
      </c>
    </row>
    <row r="86" spans="1:16">
      <c r="A86" s="144" t="s">
        <v>77</v>
      </c>
      <c r="B86" s="145">
        <f>MIP!Y$152</f>
        <v>31.5</v>
      </c>
      <c r="C86" s="145"/>
      <c r="D86" s="145">
        <f>MIP!Z$152</f>
        <v>32.5</v>
      </c>
      <c r="E86" s="145"/>
      <c r="F86" s="145">
        <f>MIP!AA$152</f>
        <v>38.5</v>
      </c>
      <c r="G86" s="145">
        <f>MIP!AB$152</f>
        <v>41</v>
      </c>
      <c r="H86" s="145">
        <f>MIP!AC$152</f>
        <v>35.5</v>
      </c>
      <c r="I86" s="145"/>
      <c r="J86" s="145">
        <f>MIP!AD$152</f>
        <v>46.5</v>
      </c>
      <c r="K86" s="145"/>
      <c r="L86" s="145">
        <f>MIP!AE$152</f>
        <v>42.5</v>
      </c>
      <c r="M86" s="145">
        <f>MIP!AF$152</f>
        <v>0</v>
      </c>
      <c r="N86" s="142">
        <f>MIP!AG$152</f>
        <v>268</v>
      </c>
      <c r="O86" s="142">
        <f>MIP!AH$152</f>
        <v>38.285714285714285</v>
      </c>
      <c r="P86" s="143">
        <f>MIP!AI$152</f>
        <v>11</v>
      </c>
    </row>
    <row r="87" spans="1:16">
      <c r="A87" s="146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2"/>
      <c r="O87" s="142"/>
      <c r="P87" s="143"/>
    </row>
    <row r="88" spans="1:16">
      <c r="A88" s="420" t="str">
        <f>GI!$E$23 &amp; ":"</f>
        <v>Homeroom Teacher's Name:</v>
      </c>
      <c r="B88" s="420"/>
      <c r="C88" s="420"/>
      <c r="D88" s="420"/>
      <c r="E88" s="420"/>
      <c r="F88" s="411" t="str">
        <f>GI!$E$25</f>
        <v xml:space="preserve">Biniam Desta </v>
      </c>
      <c r="G88" s="411"/>
      <c r="H88" s="411"/>
      <c r="I88" s="171"/>
      <c r="J88" s="410" t="str">
        <f>GI!$D$23 &amp; ":"</f>
        <v>Academic Director's Name:</v>
      </c>
      <c r="K88" s="410"/>
      <c r="L88" s="410"/>
      <c r="M88" s="410"/>
      <c r="N88" s="411" t="str">
        <f>GI!$D$25</f>
        <v>Mr. Brhane Yohanes</v>
      </c>
      <c r="O88" s="411"/>
      <c r="P88" s="411"/>
    </row>
    <row r="89" spans="1:16">
      <c r="A89" s="16"/>
      <c r="B89" s="16"/>
      <c r="C89" s="16"/>
      <c r="D89" s="421" t="str">
        <f>GI!$B$65 &amp; ":"</f>
        <v>Signature:</v>
      </c>
      <c r="E89" s="421"/>
      <c r="F89" s="413"/>
      <c r="G89" s="413"/>
      <c r="H89" s="413"/>
      <c r="I89"/>
      <c r="J89"/>
      <c r="K89" s="412" t="str">
        <f>GI!$B$65 &amp; ":"</f>
        <v>Signature:</v>
      </c>
      <c r="L89" s="412"/>
      <c r="M89" s="412"/>
      <c r="N89" s="413"/>
      <c r="O89" s="413"/>
      <c r="P89" s="413"/>
    </row>
    <row r="90" spans="1:16" ht="23.25" customHeight="1"/>
    <row r="91" spans="1:16" ht="26.25">
      <c r="A91" s="429"/>
      <c r="B91" s="429"/>
      <c r="C91" s="422" t="str">
        <f>CONCATENATE(GI!$D$1, " ", GI!$D$35)</f>
        <v>SHEBA ACADEMY 3rd Cycle</v>
      </c>
      <c r="D91" s="422"/>
      <c r="E91" s="422"/>
      <c r="F91" s="422"/>
      <c r="G91" s="422"/>
      <c r="H91" s="422"/>
      <c r="I91" s="422"/>
      <c r="J91" s="422"/>
      <c r="K91" s="422"/>
      <c r="L91" s="422"/>
      <c r="M91" s="422"/>
      <c r="N91" s="422"/>
      <c r="O91" s="422"/>
      <c r="P91" s="422"/>
    </row>
    <row r="92" spans="1:16" ht="23.25">
      <c r="A92" s="429"/>
      <c r="B92" s="429"/>
      <c r="C92" s="423" t="str">
        <f>GI!$A$37</f>
        <v>Temporary Grade Report</v>
      </c>
      <c r="D92" s="423"/>
      <c r="E92" s="423"/>
      <c r="F92" s="423"/>
      <c r="G92" s="423"/>
      <c r="H92" s="423"/>
      <c r="I92" s="423"/>
      <c r="J92" s="423"/>
      <c r="K92" s="423"/>
      <c r="L92" s="423"/>
      <c r="M92" s="423"/>
      <c r="N92" s="423"/>
      <c r="O92" s="423"/>
      <c r="P92" s="423"/>
    </row>
    <row r="93" spans="1:16">
      <c r="A93" s="424" t="s">
        <v>8</v>
      </c>
      <c r="B93" s="424"/>
      <c r="C93" s="424"/>
      <c r="D93" s="424"/>
      <c r="E93" s="416" t="str">
        <f>GI!$H$8</f>
        <v xml:space="preserve">Bruk Gebreabyezgi Gebreselassie </v>
      </c>
      <c r="F93" s="417"/>
      <c r="G93" s="417"/>
      <c r="H93" s="417"/>
      <c r="I93" s="417"/>
      <c r="J93" s="418"/>
      <c r="K93" s="18"/>
      <c r="L93" s="17"/>
      <c r="M93" s="414" t="str">
        <f>GI!$A$34</f>
        <v>Academic Year</v>
      </c>
      <c r="N93" s="414"/>
      <c r="O93" s="414">
        <f>GI!C142</f>
        <v>0</v>
      </c>
      <c r="P93" s="17"/>
    </row>
    <row r="94" spans="1:16">
      <c r="A94" s="424" t="s">
        <v>88</v>
      </c>
      <c r="B94" s="424"/>
      <c r="C94" s="424"/>
      <c r="D94" s="424"/>
      <c r="E94" s="20">
        <f>GI!$A$3</f>
        <v>11</v>
      </c>
      <c r="F94" s="20" t="str">
        <f>GI!$C$3</f>
        <v>D</v>
      </c>
      <c r="G94" s="17"/>
      <c r="H94" s="17"/>
      <c r="I94" s="18" t="s">
        <v>76</v>
      </c>
      <c r="J94" s="20">
        <v>7</v>
      </c>
      <c r="K94" s="18"/>
      <c r="L94" s="18"/>
      <c r="M94" s="416" t="str">
        <f>GI!$C$34</f>
        <v>2025/26 G.C</v>
      </c>
      <c r="N94" s="425"/>
      <c r="O94" s="426"/>
      <c r="P94" s="19"/>
    </row>
    <row r="96" spans="1:16" ht="21.75" customHeight="1">
      <c r="A96" s="427" t="s">
        <v>78</v>
      </c>
      <c r="B96" s="428" t="s">
        <v>136</v>
      </c>
      <c r="C96" s="428"/>
      <c r="D96" s="428"/>
      <c r="E96" s="428"/>
      <c r="F96" s="428"/>
      <c r="G96" s="428"/>
      <c r="H96" s="428"/>
      <c r="I96" s="428"/>
      <c r="J96" s="428"/>
      <c r="K96" s="428"/>
      <c r="L96" s="428"/>
      <c r="M96" s="428"/>
      <c r="N96" s="419" t="s">
        <v>15</v>
      </c>
      <c r="O96" s="415" t="s">
        <v>43</v>
      </c>
      <c r="P96" s="415" t="s">
        <v>17</v>
      </c>
    </row>
    <row r="97" spans="1:16" ht="16.5" customHeight="1">
      <c r="A97" s="427"/>
      <c r="B97" s="414" t="str">
        <f>MIP!$Y$7</f>
        <v>ENG</v>
      </c>
      <c r="C97" s="414"/>
      <c r="D97" s="414" t="str">
        <f>MIP!$Z$7</f>
        <v>MAT</v>
      </c>
      <c r="E97" s="414"/>
      <c r="F97" s="414" t="str">
        <f>MIP!$AA$7</f>
        <v>HIS</v>
      </c>
      <c r="G97" s="414" t="str">
        <f>MIP!$AB$7</f>
        <v>GEO</v>
      </c>
      <c r="H97" s="414" t="str">
        <f>MIP!$AC$7</f>
        <v>ECO</v>
      </c>
      <c r="I97" s="414"/>
      <c r="J97" s="414" t="str">
        <f>MIP!$AD$7</f>
        <v>ICT</v>
      </c>
      <c r="K97" s="414"/>
      <c r="L97" s="414" t="str">
        <f>MIP!$AE$7</f>
        <v>ACC</v>
      </c>
      <c r="M97" s="414" t="str">
        <f>MIP!$AF$7</f>
        <v>-</v>
      </c>
      <c r="N97" s="419" t="e">
        <v>#REF!</v>
      </c>
      <c r="O97" s="415"/>
      <c r="P97" s="415"/>
    </row>
    <row r="98" spans="1:16">
      <c r="A98" s="427"/>
      <c r="B98" s="414"/>
      <c r="C98" s="414"/>
      <c r="D98" s="414"/>
      <c r="E98" s="414"/>
      <c r="F98" s="414"/>
      <c r="G98" s="414"/>
      <c r="H98" s="414"/>
      <c r="I98" s="414"/>
      <c r="J98" s="414"/>
      <c r="K98" s="414"/>
      <c r="L98" s="414"/>
      <c r="M98" s="414"/>
      <c r="N98" s="419"/>
      <c r="O98" s="415"/>
      <c r="P98" s="415"/>
    </row>
    <row r="99" spans="1:16">
      <c r="A99" s="140" t="s">
        <v>174</v>
      </c>
      <c r="B99" s="141">
        <f>MIP!Y$14</f>
        <v>53</v>
      </c>
      <c r="C99" s="141"/>
      <c r="D99" s="141">
        <f>MIP!Z$14</f>
        <v>48</v>
      </c>
      <c r="E99" s="141"/>
      <c r="F99" s="141">
        <f>MIP!AA$14</f>
        <v>59</v>
      </c>
      <c r="G99" s="141">
        <f>MIP!AB$14</f>
        <v>59</v>
      </c>
      <c r="H99" s="141">
        <f>MIP!AC$14</f>
        <v>56</v>
      </c>
      <c r="I99" s="141"/>
      <c r="J99" s="141">
        <f>MIP!AD$14</f>
        <v>60</v>
      </c>
      <c r="K99" s="141"/>
      <c r="L99" s="141">
        <f>MIP!AE$14</f>
        <v>60</v>
      </c>
      <c r="M99" s="141">
        <f>MIP!AF$14</f>
        <v>0</v>
      </c>
      <c r="N99" s="142">
        <f>MIP!AG$14</f>
        <v>395</v>
      </c>
      <c r="O99" s="142">
        <f>MIP!AH$14</f>
        <v>56.428571428571431</v>
      </c>
      <c r="P99" s="143">
        <f>MIP!AI$14</f>
        <v>42</v>
      </c>
    </row>
    <row r="100" spans="1:16">
      <c r="A100" s="140" t="s">
        <v>175</v>
      </c>
      <c r="B100" s="141">
        <f>MIP!Y$81</f>
        <v>0</v>
      </c>
      <c r="C100" s="141"/>
      <c r="D100" s="141">
        <f>MIP!Z$81</f>
        <v>0</v>
      </c>
      <c r="E100" s="141"/>
      <c r="F100" s="141">
        <f>MIP!AA$81</f>
        <v>0</v>
      </c>
      <c r="G100" s="141">
        <f>MIP!AB$81</f>
        <v>0</v>
      </c>
      <c r="H100" s="141">
        <f>MIP!AC$81</f>
        <v>0</v>
      </c>
      <c r="I100" s="141"/>
      <c r="J100" s="141">
        <f>MIP!AD$81</f>
        <v>0</v>
      </c>
      <c r="K100" s="141"/>
      <c r="L100" s="141">
        <f>MIP!AE$81</f>
        <v>0</v>
      </c>
      <c r="M100" s="141">
        <f>MIP!AF$81</f>
        <v>0</v>
      </c>
      <c r="N100" s="142">
        <f>MIP!AG$81</f>
        <v>0</v>
      </c>
      <c r="O100" s="142">
        <f>MIP!AH$81</f>
        <v>0</v>
      </c>
      <c r="P100" s="143">
        <f>MIP!AI$81</f>
        <v>1</v>
      </c>
    </row>
    <row r="101" spans="1:16">
      <c r="A101" s="144" t="s">
        <v>77</v>
      </c>
      <c r="B101" s="145">
        <f>MIP!Y$153</f>
        <v>26.5</v>
      </c>
      <c r="C101" s="145"/>
      <c r="D101" s="145">
        <f>MIP!Z$153</f>
        <v>24</v>
      </c>
      <c r="E101" s="145"/>
      <c r="F101" s="145">
        <f>MIP!AA$153</f>
        <v>29.5</v>
      </c>
      <c r="G101" s="145">
        <f>MIP!AB$153</f>
        <v>29.5</v>
      </c>
      <c r="H101" s="145">
        <f>MIP!AC$153</f>
        <v>28</v>
      </c>
      <c r="I101" s="145"/>
      <c r="J101" s="145">
        <f>MIP!AD$153</f>
        <v>30</v>
      </c>
      <c r="K101" s="145"/>
      <c r="L101" s="145">
        <f>MIP!AE$153</f>
        <v>30</v>
      </c>
      <c r="M101" s="145">
        <f>MIP!AF$153</f>
        <v>0</v>
      </c>
      <c r="N101" s="142">
        <f>MIP!AG$153</f>
        <v>197.5</v>
      </c>
      <c r="O101" s="142">
        <f>MIP!AH$153</f>
        <v>28.214285714285715</v>
      </c>
      <c r="P101" s="143">
        <f>MIP!AI$153</f>
        <v>42</v>
      </c>
    </row>
    <row r="102" spans="1:16">
      <c r="A102" s="146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2"/>
      <c r="O102" s="142"/>
      <c r="P102" s="143"/>
    </row>
    <row r="103" spans="1:16">
      <c r="A103" s="420" t="str">
        <f>GI!$E$23 &amp; ":"</f>
        <v>Homeroom Teacher's Name:</v>
      </c>
      <c r="B103" s="420"/>
      <c r="C103" s="420"/>
      <c r="D103" s="420"/>
      <c r="E103" s="420"/>
      <c r="F103" s="411" t="str">
        <f>GI!$E$25</f>
        <v xml:space="preserve">Biniam Desta </v>
      </c>
      <c r="G103" s="411"/>
      <c r="H103" s="411"/>
      <c r="I103" s="171"/>
      <c r="J103" s="410" t="str">
        <f>GI!$D$23 &amp; ":"</f>
        <v>Academic Director's Name:</v>
      </c>
      <c r="K103" s="410"/>
      <c r="L103" s="410"/>
      <c r="M103" s="410"/>
      <c r="N103" s="411" t="str">
        <f>GI!$D$25</f>
        <v>Mr. Brhane Yohanes</v>
      </c>
      <c r="O103" s="411"/>
      <c r="P103" s="411"/>
    </row>
    <row r="104" spans="1:16">
      <c r="A104" s="16"/>
      <c r="B104" s="16"/>
      <c r="C104" s="16"/>
      <c r="D104" s="421" t="str">
        <f>GI!$B$65 &amp; ":"</f>
        <v>Signature:</v>
      </c>
      <c r="E104" s="421"/>
      <c r="F104" s="413"/>
      <c r="G104" s="413"/>
      <c r="H104" s="413"/>
      <c r="I104"/>
      <c r="J104"/>
      <c r="K104" s="412" t="str">
        <f>GI!$B$65 &amp; ":"</f>
        <v>Signature:</v>
      </c>
      <c r="L104" s="412"/>
      <c r="M104" s="412"/>
      <c r="N104" s="413"/>
      <c r="O104" s="413"/>
      <c r="P104" s="413"/>
    </row>
    <row r="105" spans="1:16" ht="22.5" customHeight="1"/>
    <row r="106" spans="1:16" ht="26.25">
      <c r="A106" s="429"/>
      <c r="B106" s="429"/>
      <c r="C106" s="422" t="str">
        <f>CONCATENATE(GI!$D$1, " ", GI!$D$35)</f>
        <v>SHEBA ACADEMY 3rd Cycle</v>
      </c>
      <c r="D106" s="422"/>
      <c r="E106" s="422"/>
      <c r="F106" s="422"/>
      <c r="G106" s="422"/>
      <c r="H106" s="422"/>
      <c r="I106" s="422"/>
      <c r="J106" s="422"/>
      <c r="K106" s="422"/>
      <c r="L106" s="422"/>
      <c r="M106" s="422"/>
      <c r="N106" s="422"/>
      <c r="O106" s="422"/>
      <c r="P106" s="422"/>
    </row>
    <row r="107" spans="1:16" ht="23.25">
      <c r="A107" s="429"/>
      <c r="B107" s="429"/>
      <c r="C107" s="423" t="str">
        <f>GI!$A$37</f>
        <v>Temporary Grade Report</v>
      </c>
      <c r="D107" s="423"/>
      <c r="E107" s="423"/>
      <c r="F107" s="423"/>
      <c r="G107" s="423"/>
      <c r="H107" s="423"/>
      <c r="I107" s="423"/>
      <c r="J107" s="423"/>
      <c r="K107" s="423"/>
      <c r="L107" s="423"/>
      <c r="M107" s="423"/>
      <c r="N107" s="423"/>
      <c r="O107" s="423"/>
      <c r="P107" s="423"/>
    </row>
    <row r="108" spans="1:16">
      <c r="A108" s="424" t="s">
        <v>8</v>
      </c>
      <c r="B108" s="424"/>
      <c r="C108" s="424"/>
      <c r="D108" s="424"/>
      <c r="E108" s="416" t="str">
        <f>GI!$H$9</f>
        <v xml:space="preserve">Dagim Hagos Mehari </v>
      </c>
      <c r="F108" s="417"/>
      <c r="G108" s="417"/>
      <c r="H108" s="417"/>
      <c r="I108" s="417"/>
      <c r="J108" s="418"/>
      <c r="K108" s="18"/>
      <c r="L108" s="17"/>
      <c r="M108" s="414" t="str">
        <f>GI!$A$34</f>
        <v>Academic Year</v>
      </c>
      <c r="N108" s="414"/>
      <c r="O108" s="414">
        <f>GI!C157</f>
        <v>0</v>
      </c>
      <c r="P108" s="17"/>
    </row>
    <row r="109" spans="1:16">
      <c r="A109" s="424" t="s">
        <v>88</v>
      </c>
      <c r="B109" s="424"/>
      <c r="C109" s="424"/>
      <c r="D109" s="424"/>
      <c r="E109" s="20">
        <f>GI!$A$3</f>
        <v>11</v>
      </c>
      <c r="F109" s="20" t="str">
        <f>GI!$C$3</f>
        <v>D</v>
      </c>
      <c r="G109" s="17"/>
      <c r="H109" s="17"/>
      <c r="I109" s="18" t="s">
        <v>76</v>
      </c>
      <c r="J109" s="20">
        <v>8</v>
      </c>
      <c r="K109" s="18"/>
      <c r="L109" s="18"/>
      <c r="M109" s="416" t="str">
        <f>GI!$C$34</f>
        <v>2025/26 G.C</v>
      </c>
      <c r="N109" s="425"/>
      <c r="O109" s="426"/>
      <c r="P109" s="19"/>
    </row>
    <row r="110" spans="1:16" ht="21.75" customHeight="1"/>
    <row r="111" spans="1:16" ht="21.75" customHeight="1">
      <c r="A111" s="427" t="s">
        <v>78</v>
      </c>
      <c r="B111" s="428" t="s">
        <v>136</v>
      </c>
      <c r="C111" s="428"/>
      <c r="D111" s="428"/>
      <c r="E111" s="428"/>
      <c r="F111" s="428"/>
      <c r="G111" s="428"/>
      <c r="H111" s="428"/>
      <c r="I111" s="428"/>
      <c r="J111" s="428"/>
      <c r="K111" s="428"/>
      <c r="L111" s="428"/>
      <c r="M111" s="428"/>
      <c r="N111" s="419" t="s">
        <v>15</v>
      </c>
      <c r="O111" s="415" t="s">
        <v>43</v>
      </c>
      <c r="P111" s="415" t="s">
        <v>17</v>
      </c>
    </row>
    <row r="112" spans="1:16" ht="16.5" customHeight="1">
      <c r="A112" s="427"/>
      <c r="B112" s="414" t="str">
        <f>MIP!$Y$7</f>
        <v>ENG</v>
      </c>
      <c r="C112" s="414"/>
      <c r="D112" s="414" t="str">
        <f>MIP!$Z$7</f>
        <v>MAT</v>
      </c>
      <c r="E112" s="414"/>
      <c r="F112" s="414" t="str">
        <f>MIP!$AA$7</f>
        <v>HIS</v>
      </c>
      <c r="G112" s="414" t="str">
        <f>MIP!$AB$7</f>
        <v>GEO</v>
      </c>
      <c r="H112" s="414" t="str">
        <f>MIP!$AC$7</f>
        <v>ECO</v>
      </c>
      <c r="I112" s="414"/>
      <c r="J112" s="414" t="str">
        <f>MIP!$AD$7</f>
        <v>ICT</v>
      </c>
      <c r="K112" s="414"/>
      <c r="L112" s="414" t="str">
        <f>MIP!$AE$7</f>
        <v>ACC</v>
      </c>
      <c r="M112" s="414" t="str">
        <f>MIP!$AF$7</f>
        <v>-</v>
      </c>
      <c r="N112" s="419" t="e">
        <v>#REF!</v>
      </c>
      <c r="O112" s="415"/>
      <c r="P112" s="415"/>
    </row>
    <row r="113" spans="1:16">
      <c r="A113" s="427"/>
      <c r="B113" s="414"/>
      <c r="C113" s="414"/>
      <c r="D113" s="414"/>
      <c r="E113" s="414"/>
      <c r="F113" s="414"/>
      <c r="G113" s="414"/>
      <c r="H113" s="414"/>
      <c r="I113" s="414"/>
      <c r="J113" s="414"/>
      <c r="K113" s="414"/>
      <c r="L113" s="414"/>
      <c r="M113" s="414"/>
      <c r="N113" s="419"/>
      <c r="O113" s="415"/>
      <c r="P113" s="415"/>
    </row>
    <row r="114" spans="1:16">
      <c r="A114" s="140" t="s">
        <v>174</v>
      </c>
      <c r="B114" s="141">
        <f>MIP!Y$15</f>
        <v>66</v>
      </c>
      <c r="C114" s="141"/>
      <c r="D114" s="141">
        <f>MIP!Z$15</f>
        <v>58</v>
      </c>
      <c r="E114" s="141"/>
      <c r="F114" s="141">
        <f>MIP!AA$15</f>
        <v>73</v>
      </c>
      <c r="G114" s="141">
        <f>MIP!AB$15</f>
        <v>73</v>
      </c>
      <c r="H114" s="141">
        <f>MIP!AC$15</f>
        <v>61</v>
      </c>
      <c r="I114" s="141"/>
      <c r="J114" s="141">
        <f>MIP!AD$15</f>
        <v>80</v>
      </c>
      <c r="K114" s="141"/>
      <c r="L114" s="141">
        <f>MIP!AE$15</f>
        <v>75</v>
      </c>
      <c r="M114" s="141">
        <f>MIP!AF$15</f>
        <v>0</v>
      </c>
      <c r="N114" s="142">
        <f>MIP!AG$15</f>
        <v>486</v>
      </c>
      <c r="O114" s="142">
        <f>MIP!AH$15</f>
        <v>69.428571428571431</v>
      </c>
      <c r="P114" s="143">
        <f>MIP!AI$15</f>
        <v>25</v>
      </c>
    </row>
    <row r="115" spans="1:16">
      <c r="A115" s="140" t="s">
        <v>175</v>
      </c>
      <c r="B115" s="141">
        <f>MIP!Y$82</f>
        <v>0</v>
      </c>
      <c r="C115" s="141"/>
      <c r="D115" s="141">
        <f>MIP!Z$82</f>
        <v>0</v>
      </c>
      <c r="E115" s="141"/>
      <c r="F115" s="141">
        <f>MIP!AA$82</f>
        <v>0</v>
      </c>
      <c r="G115" s="141">
        <f>MIP!AB$82</f>
        <v>0</v>
      </c>
      <c r="H115" s="141">
        <f>MIP!AC$82</f>
        <v>0</v>
      </c>
      <c r="I115" s="141"/>
      <c r="J115" s="141">
        <f>MIP!AD$82</f>
        <v>0</v>
      </c>
      <c r="K115" s="141"/>
      <c r="L115" s="141">
        <f>MIP!AE$82</f>
        <v>0</v>
      </c>
      <c r="M115" s="141">
        <f>MIP!AF$82</f>
        <v>0</v>
      </c>
      <c r="N115" s="142">
        <f>MIP!AG$82</f>
        <v>0</v>
      </c>
      <c r="O115" s="142">
        <f>MIP!AH$82</f>
        <v>0</v>
      </c>
      <c r="P115" s="143">
        <f>MIP!AI$82</f>
        <v>1</v>
      </c>
    </row>
    <row r="116" spans="1:16">
      <c r="A116" s="144" t="s">
        <v>77</v>
      </c>
      <c r="B116" s="145">
        <f>MIP!Y$154</f>
        <v>33</v>
      </c>
      <c r="C116" s="145"/>
      <c r="D116" s="145">
        <f>MIP!Z$154</f>
        <v>29</v>
      </c>
      <c r="E116" s="145"/>
      <c r="F116" s="145">
        <f>MIP!AA$154</f>
        <v>36.5</v>
      </c>
      <c r="G116" s="145">
        <f>MIP!AB$154</f>
        <v>36.5</v>
      </c>
      <c r="H116" s="145">
        <f>MIP!AC$154</f>
        <v>30.5</v>
      </c>
      <c r="I116" s="145"/>
      <c r="J116" s="145">
        <f>MIP!AD$154</f>
        <v>40</v>
      </c>
      <c r="K116" s="145"/>
      <c r="L116" s="145">
        <f>MIP!AE$154</f>
        <v>37.5</v>
      </c>
      <c r="M116" s="145">
        <f>MIP!AF$154</f>
        <v>0</v>
      </c>
      <c r="N116" s="142">
        <f>MIP!AG$154</f>
        <v>243</v>
      </c>
      <c r="O116" s="142">
        <f>MIP!AH$154</f>
        <v>34.714285714285715</v>
      </c>
      <c r="P116" s="143">
        <f>MIP!AI$154</f>
        <v>25</v>
      </c>
    </row>
    <row r="117" spans="1:16">
      <c r="A117" s="146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2"/>
      <c r="O117" s="142"/>
      <c r="P117" s="143"/>
    </row>
    <row r="118" spans="1:16">
      <c r="A118" s="420" t="str">
        <f>GI!$E$23 &amp; ":"</f>
        <v>Homeroom Teacher's Name:</v>
      </c>
      <c r="B118" s="420"/>
      <c r="C118" s="420"/>
      <c r="D118" s="420"/>
      <c r="E118" s="420"/>
      <c r="F118" s="411" t="str">
        <f>GI!$E$25</f>
        <v xml:space="preserve">Biniam Desta </v>
      </c>
      <c r="G118" s="411"/>
      <c r="H118" s="411"/>
      <c r="I118" s="171"/>
      <c r="J118" s="410" t="str">
        <f>GI!$D$23 &amp; ":"</f>
        <v>Academic Director's Name:</v>
      </c>
      <c r="K118" s="410"/>
      <c r="L118" s="410"/>
      <c r="M118" s="410"/>
      <c r="N118" s="411" t="str">
        <f>GI!$D$25</f>
        <v>Mr. Brhane Yohanes</v>
      </c>
      <c r="O118" s="411"/>
      <c r="P118" s="411"/>
    </row>
    <row r="119" spans="1:16">
      <c r="A119" s="16"/>
      <c r="B119" s="16"/>
      <c r="C119" s="16"/>
      <c r="D119" s="421" t="str">
        <f>GI!$B$65 &amp; ":"</f>
        <v>Signature:</v>
      </c>
      <c r="E119" s="421"/>
      <c r="F119" s="413"/>
      <c r="G119" s="413"/>
      <c r="H119" s="413"/>
      <c r="I119"/>
      <c r="J119"/>
      <c r="K119" s="412" t="str">
        <f>GI!$B$65 &amp; ":"</f>
        <v>Signature:</v>
      </c>
      <c r="L119" s="412"/>
      <c r="M119" s="412"/>
      <c r="N119" s="413"/>
      <c r="O119" s="413"/>
      <c r="P119" s="413"/>
    </row>
    <row r="120" spans="1:16" ht="19.5" customHeight="1"/>
    <row r="121" spans="1:16" ht="26.25">
      <c r="A121" s="429"/>
      <c r="B121" s="429"/>
      <c r="C121" s="422" t="str">
        <f>CONCATENATE(GI!$D$1, " ", GI!$D$35)</f>
        <v>SHEBA ACADEMY 3rd Cycle</v>
      </c>
      <c r="D121" s="422"/>
      <c r="E121" s="422"/>
      <c r="F121" s="422"/>
      <c r="G121" s="422"/>
      <c r="H121" s="422"/>
      <c r="I121" s="422"/>
      <c r="J121" s="422"/>
      <c r="K121" s="422"/>
      <c r="L121" s="422"/>
      <c r="M121" s="422"/>
      <c r="N121" s="422"/>
      <c r="O121" s="422"/>
      <c r="P121" s="422"/>
    </row>
    <row r="122" spans="1:16" ht="23.25">
      <c r="A122" s="429"/>
      <c r="B122" s="429"/>
      <c r="C122" s="423" t="str">
        <f>GI!$A$37</f>
        <v>Temporary Grade Report</v>
      </c>
      <c r="D122" s="423"/>
      <c r="E122" s="423"/>
      <c r="F122" s="423"/>
      <c r="G122" s="423"/>
      <c r="H122" s="423"/>
      <c r="I122" s="423"/>
      <c r="J122" s="423"/>
      <c r="K122" s="423"/>
      <c r="L122" s="423"/>
      <c r="M122" s="423"/>
      <c r="N122" s="423"/>
      <c r="O122" s="423"/>
      <c r="P122" s="423"/>
    </row>
    <row r="123" spans="1:16">
      <c r="A123" s="424" t="s">
        <v>8</v>
      </c>
      <c r="B123" s="424"/>
      <c r="C123" s="424"/>
      <c r="D123" s="424"/>
      <c r="E123" s="416" t="str">
        <f>GI!$H$10</f>
        <v xml:space="preserve">Danait Alem Haile </v>
      </c>
      <c r="F123" s="417"/>
      <c r="G123" s="417"/>
      <c r="H123" s="417"/>
      <c r="I123" s="417"/>
      <c r="J123" s="418"/>
      <c r="K123" s="18"/>
      <c r="L123" s="17"/>
      <c r="M123" s="414" t="str">
        <f>GI!$A$34</f>
        <v>Academic Year</v>
      </c>
      <c r="N123" s="414"/>
      <c r="O123" s="414">
        <f>GI!C172</f>
        <v>0</v>
      </c>
      <c r="P123" s="17"/>
    </row>
    <row r="124" spans="1:16">
      <c r="A124" s="424" t="s">
        <v>88</v>
      </c>
      <c r="B124" s="424"/>
      <c r="C124" s="424"/>
      <c r="D124" s="424"/>
      <c r="E124" s="20">
        <f>GI!$A$3</f>
        <v>11</v>
      </c>
      <c r="F124" s="20" t="str">
        <f>GI!$C$3</f>
        <v>D</v>
      </c>
      <c r="G124" s="17"/>
      <c r="H124" s="17"/>
      <c r="I124" s="18" t="s">
        <v>76</v>
      </c>
      <c r="J124" s="20">
        <v>9</v>
      </c>
      <c r="K124" s="18"/>
      <c r="L124" s="18"/>
      <c r="M124" s="416" t="str">
        <f>GI!$C$34</f>
        <v>2025/26 G.C</v>
      </c>
      <c r="N124" s="425"/>
      <c r="O124" s="426"/>
      <c r="P124" s="19"/>
    </row>
    <row r="126" spans="1:16" ht="21.75" customHeight="1">
      <c r="A126" s="427" t="s">
        <v>78</v>
      </c>
      <c r="B126" s="428" t="s">
        <v>136</v>
      </c>
      <c r="C126" s="428"/>
      <c r="D126" s="428"/>
      <c r="E126" s="428"/>
      <c r="F126" s="428"/>
      <c r="G126" s="428"/>
      <c r="H126" s="428"/>
      <c r="I126" s="428"/>
      <c r="J126" s="428"/>
      <c r="K126" s="428"/>
      <c r="L126" s="428"/>
      <c r="M126" s="428"/>
      <c r="N126" s="419" t="s">
        <v>15</v>
      </c>
      <c r="O126" s="415" t="s">
        <v>43</v>
      </c>
      <c r="P126" s="415" t="s">
        <v>17</v>
      </c>
    </row>
    <row r="127" spans="1:16" ht="16.5" customHeight="1">
      <c r="A127" s="427"/>
      <c r="B127" s="414" t="str">
        <f>MIP!$Y$7</f>
        <v>ENG</v>
      </c>
      <c r="C127" s="414"/>
      <c r="D127" s="414" t="str">
        <f>MIP!$Z$7</f>
        <v>MAT</v>
      </c>
      <c r="E127" s="414"/>
      <c r="F127" s="414" t="str">
        <f>MIP!$AA$7</f>
        <v>HIS</v>
      </c>
      <c r="G127" s="414" t="str">
        <f>MIP!$AB$7</f>
        <v>GEO</v>
      </c>
      <c r="H127" s="414" t="str">
        <f>MIP!$AC$7</f>
        <v>ECO</v>
      </c>
      <c r="I127" s="414"/>
      <c r="J127" s="414" t="str">
        <f>MIP!$AD$7</f>
        <v>ICT</v>
      </c>
      <c r="K127" s="414"/>
      <c r="L127" s="414" t="str">
        <f>MIP!$AE$7</f>
        <v>ACC</v>
      </c>
      <c r="M127" s="414" t="str">
        <f>MIP!$AF$7</f>
        <v>-</v>
      </c>
      <c r="N127" s="419" t="e">
        <v>#REF!</v>
      </c>
      <c r="O127" s="415"/>
      <c r="P127" s="415"/>
    </row>
    <row r="128" spans="1:16">
      <c r="A128" s="427"/>
      <c r="B128" s="414"/>
      <c r="C128" s="414"/>
      <c r="D128" s="414"/>
      <c r="E128" s="414"/>
      <c r="F128" s="414"/>
      <c r="G128" s="414"/>
      <c r="H128" s="414"/>
      <c r="I128" s="414"/>
      <c r="J128" s="414"/>
      <c r="K128" s="414"/>
      <c r="L128" s="414"/>
      <c r="M128" s="414"/>
      <c r="N128" s="419"/>
      <c r="O128" s="415"/>
      <c r="P128" s="415"/>
    </row>
    <row r="129" spans="1:16">
      <c r="A129" s="140" t="s">
        <v>174</v>
      </c>
      <c r="B129" s="141">
        <f>MIP!Y$16</f>
        <v>56</v>
      </c>
      <c r="C129" s="141"/>
      <c r="D129" s="141">
        <f>MIP!Z$16</f>
        <v>60</v>
      </c>
      <c r="E129" s="141"/>
      <c r="F129" s="141">
        <f>MIP!AA$16</f>
        <v>56</v>
      </c>
      <c r="G129" s="141">
        <f>MIP!AB$16</f>
        <v>58</v>
      </c>
      <c r="H129" s="141">
        <f>MIP!AC$16</f>
        <v>39</v>
      </c>
      <c r="I129" s="141"/>
      <c r="J129" s="141">
        <f>MIP!AD$16</f>
        <v>78</v>
      </c>
      <c r="K129" s="141"/>
      <c r="L129" s="141">
        <f>MIP!AE$16</f>
        <v>70</v>
      </c>
      <c r="M129" s="141">
        <f>MIP!AF$16</f>
        <v>0</v>
      </c>
      <c r="N129" s="142">
        <f>MIP!AG$16</f>
        <v>417</v>
      </c>
      <c r="O129" s="142">
        <f>MIP!AH$16</f>
        <v>59.571428571428569</v>
      </c>
      <c r="P129" s="143">
        <f>MIP!AI$16</f>
        <v>41</v>
      </c>
    </row>
    <row r="130" spans="1:16">
      <c r="A130" s="140" t="s">
        <v>175</v>
      </c>
      <c r="B130" s="141">
        <f>MIP!Y$83</f>
        <v>0</v>
      </c>
      <c r="C130" s="141"/>
      <c r="D130" s="141">
        <f>MIP!Z$83</f>
        <v>0</v>
      </c>
      <c r="E130" s="141"/>
      <c r="F130" s="141">
        <f>MIP!AA$83</f>
        <v>0</v>
      </c>
      <c r="G130" s="141">
        <f>MIP!AB$83</f>
        <v>0</v>
      </c>
      <c r="H130" s="141">
        <f>MIP!AC$83</f>
        <v>0</v>
      </c>
      <c r="I130" s="141"/>
      <c r="J130" s="141">
        <f>MIP!AD$83</f>
        <v>0</v>
      </c>
      <c r="K130" s="141"/>
      <c r="L130" s="141">
        <f>MIP!AE$83</f>
        <v>0</v>
      </c>
      <c r="M130" s="141">
        <f>MIP!AF$83</f>
        <v>0</v>
      </c>
      <c r="N130" s="142">
        <f>MIP!AG$83</f>
        <v>0</v>
      </c>
      <c r="O130" s="142">
        <f>MIP!AH$83</f>
        <v>0</v>
      </c>
      <c r="P130" s="143">
        <f>MIP!AI$83</f>
        <v>1</v>
      </c>
    </row>
    <row r="131" spans="1:16">
      <c r="A131" s="144" t="s">
        <v>77</v>
      </c>
      <c r="B131" s="145">
        <f>MIP!Y$155</f>
        <v>28</v>
      </c>
      <c r="C131" s="145"/>
      <c r="D131" s="145">
        <f>MIP!Z$155</f>
        <v>30</v>
      </c>
      <c r="E131" s="145"/>
      <c r="F131" s="145">
        <f>MIP!AA$155</f>
        <v>28</v>
      </c>
      <c r="G131" s="145">
        <f>MIP!AB$155</f>
        <v>29</v>
      </c>
      <c r="H131" s="145">
        <f>MIP!AC$155</f>
        <v>19.5</v>
      </c>
      <c r="I131" s="145"/>
      <c r="J131" s="145">
        <f>MIP!AD$155</f>
        <v>39</v>
      </c>
      <c r="K131" s="145"/>
      <c r="L131" s="145">
        <f>MIP!AE$155</f>
        <v>35</v>
      </c>
      <c r="M131" s="145">
        <f>MIP!AF$155</f>
        <v>0</v>
      </c>
      <c r="N131" s="142">
        <f>MIP!AG$155</f>
        <v>208.5</v>
      </c>
      <c r="O131" s="142">
        <f>MIP!AH$155</f>
        <v>29.785714285714285</v>
      </c>
      <c r="P131" s="143">
        <f>MIP!AI$155</f>
        <v>41</v>
      </c>
    </row>
    <row r="132" spans="1:16">
      <c r="A132" s="146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2"/>
      <c r="O132" s="142"/>
      <c r="P132" s="143"/>
    </row>
    <row r="133" spans="1:16">
      <c r="A133" s="420" t="str">
        <f>GI!$E$23 &amp; ":"</f>
        <v>Homeroom Teacher's Name:</v>
      </c>
      <c r="B133" s="420"/>
      <c r="C133" s="420"/>
      <c r="D133" s="420"/>
      <c r="E133" s="420"/>
      <c r="F133" s="411" t="str">
        <f>GI!$E$25</f>
        <v xml:space="preserve">Biniam Desta </v>
      </c>
      <c r="G133" s="411"/>
      <c r="H133" s="411"/>
      <c r="I133" s="171"/>
      <c r="J133" s="410" t="str">
        <f>GI!$D$23 &amp; ":"</f>
        <v>Academic Director's Name:</v>
      </c>
      <c r="K133" s="410"/>
      <c r="L133" s="410"/>
      <c r="M133" s="410"/>
      <c r="N133" s="411" t="str">
        <f>GI!$D$25</f>
        <v>Mr. Brhane Yohanes</v>
      </c>
      <c r="O133" s="411"/>
      <c r="P133" s="411"/>
    </row>
    <row r="134" spans="1:16">
      <c r="A134" s="16"/>
      <c r="B134" s="16"/>
      <c r="C134" s="16"/>
      <c r="D134" s="421" t="str">
        <f>GI!$B$65 &amp; ":"</f>
        <v>Signature:</v>
      </c>
      <c r="E134" s="421"/>
      <c r="F134" s="413"/>
      <c r="G134" s="413"/>
      <c r="H134" s="413"/>
      <c r="I134"/>
      <c r="J134"/>
      <c r="K134" s="412" t="str">
        <f>GI!$B$65 &amp; ":"</f>
        <v>Signature:</v>
      </c>
      <c r="L134" s="412"/>
      <c r="M134" s="412"/>
      <c r="N134" s="413"/>
      <c r="O134" s="413"/>
      <c r="P134" s="413"/>
    </row>
    <row r="135" spans="1:16" ht="30" customHeight="1"/>
    <row r="136" spans="1:16" ht="26.25">
      <c r="A136" s="429"/>
      <c r="B136" s="429"/>
      <c r="C136" s="422" t="str">
        <f>CONCATENATE(GI!$D$1, " ", GI!$D$35)</f>
        <v>SHEBA ACADEMY 3rd Cycle</v>
      </c>
      <c r="D136" s="422"/>
      <c r="E136" s="422"/>
      <c r="F136" s="422"/>
      <c r="G136" s="422"/>
      <c r="H136" s="422"/>
      <c r="I136" s="422"/>
      <c r="J136" s="422"/>
      <c r="K136" s="422"/>
      <c r="L136" s="422"/>
      <c r="M136" s="422"/>
      <c r="N136" s="422"/>
      <c r="O136" s="422"/>
      <c r="P136" s="422"/>
    </row>
    <row r="137" spans="1:16" ht="23.25">
      <c r="A137" s="429"/>
      <c r="B137" s="429"/>
      <c r="C137" s="423" t="str">
        <f>GI!$A$37</f>
        <v>Temporary Grade Report</v>
      </c>
      <c r="D137" s="423"/>
      <c r="E137" s="423"/>
      <c r="F137" s="423"/>
      <c r="G137" s="423"/>
      <c r="H137" s="423"/>
      <c r="I137" s="423"/>
      <c r="J137" s="423"/>
      <c r="K137" s="423"/>
      <c r="L137" s="423"/>
      <c r="M137" s="423"/>
      <c r="N137" s="423"/>
      <c r="O137" s="423"/>
      <c r="P137" s="423"/>
    </row>
    <row r="138" spans="1:16">
      <c r="A138" s="424" t="s">
        <v>8</v>
      </c>
      <c r="B138" s="424"/>
      <c r="C138" s="424"/>
      <c r="D138" s="424"/>
      <c r="E138" s="416" t="str">
        <f>GI!$H$11</f>
        <v xml:space="preserve">Daniel Alem Beyene </v>
      </c>
      <c r="F138" s="417"/>
      <c r="G138" s="417"/>
      <c r="H138" s="417"/>
      <c r="I138" s="417"/>
      <c r="J138" s="418"/>
      <c r="K138" s="18"/>
      <c r="L138" s="17"/>
      <c r="M138" s="414" t="str">
        <f>GI!$A$34</f>
        <v>Academic Year</v>
      </c>
      <c r="N138" s="414"/>
      <c r="O138" s="414">
        <f>GI!C187</f>
        <v>0</v>
      </c>
      <c r="P138" s="17"/>
    </row>
    <row r="139" spans="1:16">
      <c r="A139" s="424" t="s">
        <v>88</v>
      </c>
      <c r="B139" s="424"/>
      <c r="C139" s="424"/>
      <c r="D139" s="424"/>
      <c r="E139" s="20">
        <f>GI!$A$3</f>
        <v>11</v>
      </c>
      <c r="F139" s="20" t="str">
        <f>GI!$C$3</f>
        <v>D</v>
      </c>
      <c r="G139" s="17"/>
      <c r="H139" s="17"/>
      <c r="I139" s="18" t="s">
        <v>76</v>
      </c>
      <c r="J139" s="20">
        <v>10</v>
      </c>
      <c r="K139" s="18"/>
      <c r="L139" s="18"/>
      <c r="M139" s="416" t="str">
        <f>GI!$C$34</f>
        <v>2025/26 G.C</v>
      </c>
      <c r="N139" s="425"/>
      <c r="O139" s="426"/>
      <c r="P139" s="19"/>
    </row>
    <row r="141" spans="1:16" ht="21.75" customHeight="1">
      <c r="A141" s="427" t="s">
        <v>78</v>
      </c>
      <c r="B141" s="428" t="s">
        <v>136</v>
      </c>
      <c r="C141" s="428"/>
      <c r="D141" s="428"/>
      <c r="E141" s="428"/>
      <c r="F141" s="428"/>
      <c r="G141" s="428"/>
      <c r="H141" s="428"/>
      <c r="I141" s="428"/>
      <c r="J141" s="428"/>
      <c r="K141" s="428"/>
      <c r="L141" s="428"/>
      <c r="M141" s="428"/>
      <c r="N141" s="419" t="s">
        <v>15</v>
      </c>
      <c r="O141" s="415" t="s">
        <v>43</v>
      </c>
      <c r="P141" s="415" t="s">
        <v>17</v>
      </c>
    </row>
    <row r="142" spans="1:16" ht="16.5" customHeight="1">
      <c r="A142" s="427"/>
      <c r="B142" s="414" t="str">
        <f>MIP!$Y$7</f>
        <v>ENG</v>
      </c>
      <c r="C142" s="414"/>
      <c r="D142" s="414" t="str">
        <f>MIP!$Z$7</f>
        <v>MAT</v>
      </c>
      <c r="E142" s="414"/>
      <c r="F142" s="414" t="str">
        <f>MIP!$AA$7</f>
        <v>HIS</v>
      </c>
      <c r="G142" s="414" t="str">
        <f>MIP!$AB$7</f>
        <v>GEO</v>
      </c>
      <c r="H142" s="414" t="str">
        <f>MIP!$AC$7</f>
        <v>ECO</v>
      </c>
      <c r="I142" s="414"/>
      <c r="J142" s="414" t="str">
        <f>MIP!$AD$7</f>
        <v>ICT</v>
      </c>
      <c r="K142" s="414"/>
      <c r="L142" s="414" t="str">
        <f>MIP!$AE$7</f>
        <v>ACC</v>
      </c>
      <c r="M142" s="414" t="str">
        <f>MIP!$AF$7</f>
        <v>-</v>
      </c>
      <c r="N142" s="419" t="e">
        <v>#REF!</v>
      </c>
      <c r="O142" s="415"/>
      <c r="P142" s="415"/>
    </row>
    <row r="143" spans="1:16">
      <c r="A143" s="427"/>
      <c r="B143" s="414"/>
      <c r="C143" s="414"/>
      <c r="D143" s="414"/>
      <c r="E143" s="414"/>
      <c r="F143" s="414"/>
      <c r="G143" s="414"/>
      <c r="H143" s="414"/>
      <c r="I143" s="414"/>
      <c r="J143" s="414"/>
      <c r="K143" s="414"/>
      <c r="L143" s="414"/>
      <c r="M143" s="414"/>
      <c r="N143" s="419"/>
      <c r="O143" s="415"/>
      <c r="P143" s="415"/>
    </row>
    <row r="144" spans="1:16">
      <c r="A144" s="140" t="s">
        <v>174</v>
      </c>
      <c r="B144" s="141">
        <f>MIP!Y$17</f>
        <v>74</v>
      </c>
      <c r="C144" s="141"/>
      <c r="D144" s="141">
        <f>MIP!Z$17</f>
        <v>61</v>
      </c>
      <c r="E144" s="141"/>
      <c r="F144" s="141">
        <f>MIP!AA$17</f>
        <v>67</v>
      </c>
      <c r="G144" s="141">
        <f>MIP!AB$17</f>
        <v>81</v>
      </c>
      <c r="H144" s="141">
        <f>MIP!AC$17</f>
        <v>73</v>
      </c>
      <c r="I144" s="141"/>
      <c r="J144" s="141">
        <f>MIP!AD$17</f>
        <v>73</v>
      </c>
      <c r="K144" s="141"/>
      <c r="L144" s="141">
        <f>MIP!AE$17</f>
        <v>74</v>
      </c>
      <c r="M144" s="141">
        <f>MIP!AF$17</f>
        <v>0</v>
      </c>
      <c r="N144" s="142">
        <f>MIP!AG$17</f>
        <v>503</v>
      </c>
      <c r="O144" s="142">
        <f>MIP!AH$17</f>
        <v>71.857142857142861</v>
      </c>
      <c r="P144" s="143">
        <f>MIP!AI$17</f>
        <v>19</v>
      </c>
    </row>
    <row r="145" spans="1:16">
      <c r="A145" s="140" t="s">
        <v>175</v>
      </c>
      <c r="B145" s="141">
        <f>MIP!Y$84</f>
        <v>0</v>
      </c>
      <c r="C145" s="141"/>
      <c r="D145" s="141">
        <f>MIP!Z$84</f>
        <v>0</v>
      </c>
      <c r="E145" s="141"/>
      <c r="F145" s="141">
        <f>MIP!AA$84</f>
        <v>0</v>
      </c>
      <c r="G145" s="141">
        <f>MIP!AB$84</f>
        <v>0</v>
      </c>
      <c r="H145" s="141">
        <f>MIP!AC$84</f>
        <v>0</v>
      </c>
      <c r="I145" s="141"/>
      <c r="J145" s="141">
        <f>MIP!AD$84</f>
        <v>0</v>
      </c>
      <c r="K145" s="141"/>
      <c r="L145" s="141">
        <f>MIP!AE$84</f>
        <v>0</v>
      </c>
      <c r="M145" s="141">
        <f>MIP!AF$84</f>
        <v>0</v>
      </c>
      <c r="N145" s="142">
        <f>MIP!AG$84</f>
        <v>0</v>
      </c>
      <c r="O145" s="142">
        <f>MIP!AH$84</f>
        <v>0</v>
      </c>
      <c r="P145" s="143">
        <f>MIP!AI$84</f>
        <v>1</v>
      </c>
    </row>
    <row r="146" spans="1:16">
      <c r="A146" s="144" t="s">
        <v>77</v>
      </c>
      <c r="B146" s="145">
        <f>MIP!Y$156</f>
        <v>37</v>
      </c>
      <c r="C146" s="145"/>
      <c r="D146" s="145">
        <f>MIP!Z$156</f>
        <v>30.5</v>
      </c>
      <c r="E146" s="145"/>
      <c r="F146" s="145">
        <f>MIP!AA$156</f>
        <v>33.5</v>
      </c>
      <c r="G146" s="145">
        <f>MIP!AB$156</f>
        <v>40.5</v>
      </c>
      <c r="H146" s="145">
        <f>MIP!AC$156</f>
        <v>36.5</v>
      </c>
      <c r="I146" s="145"/>
      <c r="J146" s="145">
        <f>MIP!AD$156</f>
        <v>36.5</v>
      </c>
      <c r="K146" s="145"/>
      <c r="L146" s="145">
        <f>MIP!AE$156</f>
        <v>37</v>
      </c>
      <c r="M146" s="145">
        <f>MIP!AF$156</f>
        <v>0</v>
      </c>
      <c r="N146" s="142">
        <f>MIP!AG$156</f>
        <v>251.5</v>
      </c>
      <c r="O146" s="142">
        <f>MIP!AH$156</f>
        <v>35.928571428571431</v>
      </c>
      <c r="P146" s="143">
        <f>MIP!AI$156</f>
        <v>19</v>
      </c>
    </row>
    <row r="147" spans="1:16">
      <c r="A147" s="146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2"/>
      <c r="O147" s="142"/>
      <c r="P147" s="143"/>
    </row>
    <row r="148" spans="1:16">
      <c r="A148" s="420" t="str">
        <f>GI!$E$23 &amp; ":"</f>
        <v>Homeroom Teacher's Name:</v>
      </c>
      <c r="B148" s="420"/>
      <c r="C148" s="420"/>
      <c r="D148" s="420"/>
      <c r="E148" s="420"/>
      <c r="F148" s="411" t="str">
        <f>GI!$E$25</f>
        <v xml:space="preserve">Biniam Desta </v>
      </c>
      <c r="G148" s="411"/>
      <c r="H148" s="411"/>
      <c r="I148" s="171"/>
      <c r="J148" s="410" t="str">
        <f>GI!$D$23 &amp; ":"</f>
        <v>Academic Director's Name:</v>
      </c>
      <c r="K148" s="410"/>
      <c r="L148" s="410"/>
      <c r="M148" s="410"/>
      <c r="N148" s="411" t="str">
        <f>GI!$D$25</f>
        <v>Mr. Brhane Yohanes</v>
      </c>
      <c r="O148" s="411"/>
      <c r="P148" s="411"/>
    </row>
    <row r="149" spans="1:16">
      <c r="A149" s="16"/>
      <c r="B149" s="16"/>
      <c r="C149" s="16"/>
      <c r="D149" s="421" t="str">
        <f>GI!$B$65 &amp; ":"</f>
        <v>Signature:</v>
      </c>
      <c r="E149" s="421"/>
      <c r="F149" s="413"/>
      <c r="G149" s="413"/>
      <c r="H149" s="413"/>
      <c r="I149"/>
      <c r="J149"/>
      <c r="K149" s="412" t="str">
        <f>GI!$B$65 &amp; ":"</f>
        <v>Signature:</v>
      </c>
      <c r="L149" s="412"/>
      <c r="M149" s="412"/>
      <c r="N149" s="413"/>
      <c r="O149" s="413"/>
      <c r="P149" s="413"/>
    </row>
    <row r="150" spans="1:16" ht="31.5" customHeight="1"/>
    <row r="151" spans="1:16" ht="26.25">
      <c r="A151" s="429"/>
      <c r="B151" s="429"/>
      <c r="C151" s="422" t="str">
        <f>CONCATENATE(GI!$D$1, " ", GI!$D$35)</f>
        <v>SHEBA ACADEMY 3rd Cycle</v>
      </c>
      <c r="D151" s="422"/>
      <c r="E151" s="422"/>
      <c r="F151" s="422"/>
      <c r="G151" s="422"/>
      <c r="H151" s="422"/>
      <c r="I151" s="422"/>
      <c r="J151" s="422"/>
      <c r="K151" s="422"/>
      <c r="L151" s="422"/>
      <c r="M151" s="422"/>
      <c r="N151" s="422"/>
      <c r="O151" s="422"/>
      <c r="P151" s="422"/>
    </row>
    <row r="152" spans="1:16" ht="23.25">
      <c r="A152" s="429"/>
      <c r="B152" s="429"/>
      <c r="C152" s="423" t="str">
        <f>GI!$A$37</f>
        <v>Temporary Grade Report</v>
      </c>
      <c r="D152" s="423"/>
      <c r="E152" s="423"/>
      <c r="F152" s="423"/>
      <c r="G152" s="423"/>
      <c r="H152" s="423"/>
      <c r="I152" s="423"/>
      <c r="J152" s="423"/>
      <c r="K152" s="423"/>
      <c r="L152" s="423"/>
      <c r="M152" s="423"/>
      <c r="N152" s="423"/>
      <c r="O152" s="423"/>
      <c r="P152" s="423"/>
    </row>
    <row r="153" spans="1:16">
      <c r="A153" s="424" t="s">
        <v>8</v>
      </c>
      <c r="B153" s="424"/>
      <c r="C153" s="424"/>
      <c r="D153" s="424"/>
      <c r="E153" s="416" t="str">
        <f>GI!$H$12</f>
        <v xml:space="preserve">Dawit Gebegziabher Teklay </v>
      </c>
      <c r="F153" s="417"/>
      <c r="G153" s="417"/>
      <c r="H153" s="417"/>
      <c r="I153" s="417"/>
      <c r="J153" s="418"/>
      <c r="K153" s="18"/>
      <c r="L153" s="17"/>
      <c r="M153" s="414" t="str">
        <f>GI!$A$34</f>
        <v>Academic Year</v>
      </c>
      <c r="N153" s="414"/>
      <c r="O153" s="414">
        <f>GI!C202</f>
        <v>0</v>
      </c>
      <c r="P153" s="17"/>
    </row>
    <row r="154" spans="1:16">
      <c r="A154" s="424" t="s">
        <v>88</v>
      </c>
      <c r="B154" s="424"/>
      <c r="C154" s="424"/>
      <c r="D154" s="424"/>
      <c r="E154" s="20">
        <f>GI!$A$3</f>
        <v>11</v>
      </c>
      <c r="F154" s="20" t="str">
        <f>GI!$C$3</f>
        <v>D</v>
      </c>
      <c r="G154" s="17"/>
      <c r="H154" s="17"/>
      <c r="I154" s="18" t="s">
        <v>76</v>
      </c>
      <c r="J154" s="20">
        <v>11</v>
      </c>
      <c r="K154" s="18"/>
      <c r="L154" s="18"/>
      <c r="M154" s="416" t="str">
        <f>GI!$C$34</f>
        <v>2025/26 G.C</v>
      </c>
      <c r="N154" s="425"/>
      <c r="O154" s="426"/>
      <c r="P154" s="19"/>
    </row>
    <row r="156" spans="1:16" ht="21.75" customHeight="1">
      <c r="A156" s="427" t="s">
        <v>78</v>
      </c>
      <c r="B156" s="428" t="s">
        <v>136</v>
      </c>
      <c r="C156" s="428"/>
      <c r="D156" s="428"/>
      <c r="E156" s="428"/>
      <c r="F156" s="428"/>
      <c r="G156" s="428"/>
      <c r="H156" s="428"/>
      <c r="I156" s="428"/>
      <c r="J156" s="428"/>
      <c r="K156" s="428"/>
      <c r="L156" s="428"/>
      <c r="M156" s="428"/>
      <c r="N156" s="419" t="s">
        <v>15</v>
      </c>
      <c r="O156" s="415" t="s">
        <v>43</v>
      </c>
      <c r="P156" s="415" t="s">
        <v>17</v>
      </c>
    </row>
    <row r="157" spans="1:16" ht="16.5" customHeight="1">
      <c r="A157" s="427"/>
      <c r="B157" s="414" t="str">
        <f>MIP!$Y$7</f>
        <v>ENG</v>
      </c>
      <c r="C157" s="414"/>
      <c r="D157" s="414" t="str">
        <f>MIP!$Z$7</f>
        <v>MAT</v>
      </c>
      <c r="E157" s="414"/>
      <c r="F157" s="414" t="str">
        <f>MIP!$AA$7</f>
        <v>HIS</v>
      </c>
      <c r="G157" s="414" t="str">
        <f>MIP!$AB$7</f>
        <v>GEO</v>
      </c>
      <c r="H157" s="414" t="str">
        <f>MIP!$AC$7</f>
        <v>ECO</v>
      </c>
      <c r="I157" s="414"/>
      <c r="J157" s="414" t="str">
        <f>MIP!$AD$7</f>
        <v>ICT</v>
      </c>
      <c r="K157" s="414"/>
      <c r="L157" s="414" t="str">
        <f>MIP!$AE$7</f>
        <v>ACC</v>
      </c>
      <c r="M157" s="414" t="str">
        <f>MIP!$AF$7</f>
        <v>-</v>
      </c>
      <c r="N157" s="419" t="e">
        <v>#REF!</v>
      </c>
      <c r="O157" s="415"/>
      <c r="P157" s="415"/>
    </row>
    <row r="158" spans="1:16">
      <c r="A158" s="427"/>
      <c r="B158" s="414"/>
      <c r="C158" s="414"/>
      <c r="D158" s="414"/>
      <c r="E158" s="414"/>
      <c r="F158" s="414"/>
      <c r="G158" s="414"/>
      <c r="H158" s="414"/>
      <c r="I158" s="414"/>
      <c r="J158" s="414"/>
      <c r="K158" s="414"/>
      <c r="L158" s="414"/>
      <c r="M158" s="414"/>
      <c r="N158" s="419"/>
      <c r="O158" s="415"/>
      <c r="P158" s="415"/>
    </row>
    <row r="159" spans="1:16">
      <c r="A159" s="140" t="s">
        <v>174</v>
      </c>
      <c r="B159" s="141">
        <f>MIP!Y$18</f>
        <v>63</v>
      </c>
      <c r="C159" s="141"/>
      <c r="D159" s="141">
        <f>MIP!Z$18</f>
        <v>60</v>
      </c>
      <c r="E159" s="141"/>
      <c r="F159" s="141">
        <f>MIP!AA$18</f>
        <v>76</v>
      </c>
      <c r="G159" s="141">
        <f>MIP!AB$18</f>
        <v>59</v>
      </c>
      <c r="H159" s="141">
        <f>MIP!AC$18</f>
        <v>60</v>
      </c>
      <c r="I159" s="141"/>
      <c r="J159" s="141">
        <f>MIP!AD$18</f>
        <v>74</v>
      </c>
      <c r="K159" s="141"/>
      <c r="L159" s="141">
        <f>MIP!AE$18</f>
        <v>66</v>
      </c>
      <c r="M159" s="141">
        <f>MIP!AF$18</f>
        <v>0</v>
      </c>
      <c r="N159" s="142">
        <f>MIP!AG$18</f>
        <v>458</v>
      </c>
      <c r="O159" s="142">
        <f>MIP!AH$18</f>
        <v>65.428571428571431</v>
      </c>
      <c r="P159" s="143">
        <f>MIP!AI$18</f>
        <v>35</v>
      </c>
    </row>
    <row r="160" spans="1:16">
      <c r="A160" s="140" t="s">
        <v>175</v>
      </c>
      <c r="B160" s="141">
        <f>MIP!Y$85</f>
        <v>0</v>
      </c>
      <c r="C160" s="141"/>
      <c r="D160" s="141">
        <f>MIP!Z$85</f>
        <v>0</v>
      </c>
      <c r="E160" s="141"/>
      <c r="F160" s="141">
        <f>MIP!AA$85</f>
        <v>0</v>
      </c>
      <c r="G160" s="141">
        <f>MIP!AB$85</f>
        <v>0</v>
      </c>
      <c r="H160" s="141">
        <f>MIP!AC$85</f>
        <v>0</v>
      </c>
      <c r="I160" s="141"/>
      <c r="J160" s="141">
        <f>MIP!AD$85</f>
        <v>0</v>
      </c>
      <c r="K160" s="141"/>
      <c r="L160" s="141">
        <f>MIP!AE$85</f>
        <v>0</v>
      </c>
      <c r="M160" s="141">
        <f>MIP!AF$85</f>
        <v>0</v>
      </c>
      <c r="N160" s="142">
        <f>MIP!AG$85</f>
        <v>0</v>
      </c>
      <c r="O160" s="142">
        <f>MIP!AH$85</f>
        <v>0</v>
      </c>
      <c r="P160" s="143">
        <f>MIP!AI$85</f>
        <v>1</v>
      </c>
    </row>
    <row r="161" spans="1:16">
      <c r="A161" s="144" t="s">
        <v>77</v>
      </c>
      <c r="B161" s="145">
        <f>MIP!Y$157</f>
        <v>31.5</v>
      </c>
      <c r="C161" s="145"/>
      <c r="D161" s="145">
        <f>MIP!Z$157</f>
        <v>30</v>
      </c>
      <c r="E161" s="145"/>
      <c r="F161" s="145">
        <f>MIP!AA$157</f>
        <v>38</v>
      </c>
      <c r="G161" s="145">
        <f>MIP!AB$157</f>
        <v>29.5</v>
      </c>
      <c r="H161" s="145">
        <f>MIP!AC$157</f>
        <v>30</v>
      </c>
      <c r="I161" s="145"/>
      <c r="J161" s="145">
        <f>MIP!AD$157</f>
        <v>37</v>
      </c>
      <c r="K161" s="145"/>
      <c r="L161" s="145">
        <f>MIP!AE$157</f>
        <v>33</v>
      </c>
      <c r="M161" s="145">
        <f>MIP!AF$157</f>
        <v>0</v>
      </c>
      <c r="N161" s="142">
        <f>MIP!AG$157</f>
        <v>229</v>
      </c>
      <c r="O161" s="142">
        <f>MIP!AH$157</f>
        <v>32.714285714285715</v>
      </c>
      <c r="P161" s="143">
        <f>MIP!AI$157</f>
        <v>35</v>
      </c>
    </row>
    <row r="162" spans="1:16">
      <c r="A162" s="146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2"/>
      <c r="O162" s="142"/>
      <c r="P162" s="143"/>
    </row>
    <row r="163" spans="1:16">
      <c r="A163" s="420" t="str">
        <f>GI!$E$23 &amp; ":"</f>
        <v>Homeroom Teacher's Name:</v>
      </c>
      <c r="B163" s="420"/>
      <c r="C163" s="420"/>
      <c r="D163" s="420"/>
      <c r="E163" s="420"/>
      <c r="F163" s="411" t="str">
        <f>GI!$E$25</f>
        <v xml:space="preserve">Biniam Desta </v>
      </c>
      <c r="G163" s="411"/>
      <c r="H163" s="411"/>
      <c r="I163" s="171"/>
      <c r="J163" s="410" t="str">
        <f>GI!$D$23 &amp; ":"</f>
        <v>Academic Director's Name:</v>
      </c>
      <c r="K163" s="410"/>
      <c r="L163" s="410"/>
      <c r="M163" s="410"/>
      <c r="N163" s="411" t="str">
        <f>GI!$D$25</f>
        <v>Mr. Brhane Yohanes</v>
      </c>
      <c r="O163" s="411"/>
      <c r="P163" s="411"/>
    </row>
    <row r="164" spans="1:16">
      <c r="A164" s="16"/>
      <c r="B164" s="16"/>
      <c r="C164" s="16"/>
      <c r="D164" s="421" t="str">
        <f>GI!$B$65 &amp; ":"</f>
        <v>Signature:</v>
      </c>
      <c r="E164" s="421"/>
      <c r="F164" s="413"/>
      <c r="G164" s="413"/>
      <c r="H164" s="413"/>
      <c r="I164"/>
      <c r="J164"/>
      <c r="K164" s="412" t="str">
        <f>GI!$B$65 &amp; ":"</f>
        <v>Signature:</v>
      </c>
      <c r="L164" s="412"/>
      <c r="M164" s="412"/>
      <c r="N164" s="413"/>
      <c r="O164" s="413"/>
      <c r="P164" s="413"/>
    </row>
    <row r="165" spans="1:16" ht="24.75" customHeight="1"/>
    <row r="166" spans="1:16" ht="26.25">
      <c r="A166" s="429"/>
      <c r="B166" s="429"/>
      <c r="C166" s="422" t="str">
        <f>CONCATENATE(GI!$D$1, " ", GI!$D$35)</f>
        <v>SHEBA ACADEMY 3rd Cycle</v>
      </c>
      <c r="D166" s="422"/>
      <c r="E166" s="422"/>
      <c r="F166" s="422"/>
      <c r="G166" s="422"/>
      <c r="H166" s="422"/>
      <c r="I166" s="422"/>
      <c r="J166" s="422"/>
      <c r="K166" s="422"/>
      <c r="L166" s="422"/>
      <c r="M166" s="422"/>
      <c r="N166" s="422"/>
      <c r="O166" s="422"/>
      <c r="P166" s="422"/>
    </row>
    <row r="167" spans="1:16" ht="23.25">
      <c r="A167" s="429"/>
      <c r="B167" s="429"/>
      <c r="C167" s="423" t="str">
        <f>GI!$A$37</f>
        <v>Temporary Grade Report</v>
      </c>
      <c r="D167" s="423"/>
      <c r="E167" s="423"/>
      <c r="F167" s="423"/>
      <c r="G167" s="423"/>
      <c r="H167" s="423"/>
      <c r="I167" s="423"/>
      <c r="J167" s="423"/>
      <c r="K167" s="423"/>
      <c r="L167" s="423"/>
      <c r="M167" s="423"/>
      <c r="N167" s="423"/>
      <c r="O167" s="423"/>
      <c r="P167" s="423"/>
    </row>
    <row r="168" spans="1:16">
      <c r="A168" s="424" t="s">
        <v>8</v>
      </c>
      <c r="B168" s="424"/>
      <c r="C168" s="424"/>
      <c r="D168" s="424"/>
      <c r="E168" s="416" t="str">
        <f>GI!$H$13</f>
        <v xml:space="preserve">Ibrahim Ahmedin Ebrahim </v>
      </c>
      <c r="F168" s="417"/>
      <c r="G168" s="417"/>
      <c r="H168" s="417"/>
      <c r="I168" s="417"/>
      <c r="J168" s="418"/>
      <c r="K168" s="18"/>
      <c r="L168" s="17"/>
      <c r="M168" s="414" t="str">
        <f>GI!$A$34</f>
        <v>Academic Year</v>
      </c>
      <c r="N168" s="414"/>
      <c r="O168" s="414">
        <f>GI!C217</f>
        <v>0</v>
      </c>
      <c r="P168" s="17"/>
    </row>
    <row r="169" spans="1:16">
      <c r="A169" s="424" t="s">
        <v>88</v>
      </c>
      <c r="B169" s="424"/>
      <c r="C169" s="424"/>
      <c r="D169" s="424"/>
      <c r="E169" s="20">
        <f>GI!$A$3</f>
        <v>11</v>
      </c>
      <c r="F169" s="20" t="str">
        <f>GI!$C$3</f>
        <v>D</v>
      </c>
      <c r="G169" s="17"/>
      <c r="H169" s="17"/>
      <c r="I169" s="18" t="s">
        <v>76</v>
      </c>
      <c r="J169" s="20">
        <v>12</v>
      </c>
      <c r="K169" s="18"/>
      <c r="L169" s="18"/>
      <c r="M169" s="416" t="str">
        <f>GI!$C$34</f>
        <v>2025/26 G.C</v>
      </c>
      <c r="N169" s="425"/>
      <c r="O169" s="426"/>
      <c r="P169" s="19"/>
    </row>
    <row r="171" spans="1:16" ht="21.75" customHeight="1">
      <c r="A171" s="427" t="s">
        <v>78</v>
      </c>
      <c r="B171" s="428" t="s">
        <v>136</v>
      </c>
      <c r="C171" s="428"/>
      <c r="D171" s="428"/>
      <c r="E171" s="428"/>
      <c r="F171" s="428"/>
      <c r="G171" s="428"/>
      <c r="H171" s="428"/>
      <c r="I171" s="428"/>
      <c r="J171" s="428"/>
      <c r="K171" s="428"/>
      <c r="L171" s="428"/>
      <c r="M171" s="428"/>
      <c r="N171" s="419" t="s">
        <v>15</v>
      </c>
      <c r="O171" s="415" t="s">
        <v>43</v>
      </c>
      <c r="P171" s="415" t="s">
        <v>17</v>
      </c>
    </row>
    <row r="172" spans="1:16" ht="16.5" customHeight="1">
      <c r="A172" s="427"/>
      <c r="B172" s="414" t="str">
        <f>MIP!$Y$7</f>
        <v>ENG</v>
      </c>
      <c r="C172" s="414"/>
      <c r="D172" s="414" t="str">
        <f>MIP!$Z$7</f>
        <v>MAT</v>
      </c>
      <c r="E172" s="414"/>
      <c r="F172" s="414" t="str">
        <f>MIP!$AA$7</f>
        <v>HIS</v>
      </c>
      <c r="G172" s="414" t="str">
        <f>MIP!$AB$7</f>
        <v>GEO</v>
      </c>
      <c r="H172" s="414" t="str">
        <f>MIP!$AC$7</f>
        <v>ECO</v>
      </c>
      <c r="I172" s="414"/>
      <c r="J172" s="414" t="str">
        <f>MIP!$AD$7</f>
        <v>ICT</v>
      </c>
      <c r="K172" s="414"/>
      <c r="L172" s="414" t="str">
        <f>MIP!$AE$7</f>
        <v>ACC</v>
      </c>
      <c r="M172" s="414" t="str">
        <f>MIP!$AF$7</f>
        <v>-</v>
      </c>
      <c r="N172" s="419" t="e">
        <v>#REF!</v>
      </c>
      <c r="O172" s="415"/>
      <c r="P172" s="415"/>
    </row>
    <row r="173" spans="1:16">
      <c r="A173" s="427"/>
      <c r="B173" s="414"/>
      <c r="C173" s="414"/>
      <c r="D173" s="414"/>
      <c r="E173" s="414"/>
      <c r="F173" s="414"/>
      <c r="G173" s="414"/>
      <c r="H173" s="414"/>
      <c r="I173" s="414"/>
      <c r="J173" s="414"/>
      <c r="K173" s="414"/>
      <c r="L173" s="414"/>
      <c r="M173" s="414"/>
      <c r="N173" s="419"/>
      <c r="O173" s="415"/>
      <c r="P173" s="415"/>
    </row>
    <row r="174" spans="1:16">
      <c r="A174" s="140" t="s">
        <v>174</v>
      </c>
      <c r="B174" s="141">
        <f>MIP!Y$19</f>
        <v>74</v>
      </c>
      <c r="C174" s="141"/>
      <c r="D174" s="141">
        <f>MIP!Z$19</f>
        <v>57</v>
      </c>
      <c r="E174" s="141"/>
      <c r="F174" s="141">
        <f>MIP!AA$19</f>
        <v>86</v>
      </c>
      <c r="G174" s="141">
        <f>MIP!AB$19</f>
        <v>85</v>
      </c>
      <c r="H174" s="141">
        <f>MIP!AC$19</f>
        <v>74</v>
      </c>
      <c r="I174" s="141"/>
      <c r="J174" s="141">
        <f>MIP!AD$19</f>
        <v>92</v>
      </c>
      <c r="K174" s="141"/>
      <c r="L174" s="141">
        <f>MIP!AE$19</f>
        <v>81</v>
      </c>
      <c r="M174" s="141">
        <f>MIP!AF$19</f>
        <v>0</v>
      </c>
      <c r="N174" s="142">
        <f>MIP!AG$19</f>
        <v>549</v>
      </c>
      <c r="O174" s="142">
        <f>MIP!AH$19</f>
        <v>78.428571428571431</v>
      </c>
      <c r="P174" s="143">
        <f>MIP!AI$19</f>
        <v>8</v>
      </c>
    </row>
    <row r="175" spans="1:16">
      <c r="A175" s="140" t="s">
        <v>175</v>
      </c>
      <c r="B175" s="141">
        <f>MIP!Y$86</f>
        <v>0</v>
      </c>
      <c r="C175" s="141"/>
      <c r="D175" s="141">
        <f>MIP!Z$86</f>
        <v>0</v>
      </c>
      <c r="E175" s="141"/>
      <c r="F175" s="141">
        <f>MIP!AA$86</f>
        <v>0</v>
      </c>
      <c r="G175" s="141">
        <f>MIP!AB$86</f>
        <v>0</v>
      </c>
      <c r="H175" s="141">
        <f>MIP!AC$86</f>
        <v>0</v>
      </c>
      <c r="I175" s="141"/>
      <c r="J175" s="141">
        <f>MIP!AD$86</f>
        <v>0</v>
      </c>
      <c r="K175" s="141"/>
      <c r="L175" s="141">
        <f>MIP!AE$86</f>
        <v>0</v>
      </c>
      <c r="M175" s="141">
        <f>MIP!AF$86</f>
        <v>0</v>
      </c>
      <c r="N175" s="142">
        <f>MIP!AG$86</f>
        <v>0</v>
      </c>
      <c r="O175" s="142">
        <f>MIP!AH$86</f>
        <v>0</v>
      </c>
      <c r="P175" s="143">
        <f>MIP!AI$86</f>
        <v>1</v>
      </c>
    </row>
    <row r="176" spans="1:16">
      <c r="A176" s="144" t="s">
        <v>77</v>
      </c>
      <c r="B176" s="145">
        <f>MIP!Y$158</f>
        <v>37</v>
      </c>
      <c r="C176" s="145"/>
      <c r="D176" s="145">
        <f>MIP!Z$158</f>
        <v>28.5</v>
      </c>
      <c r="E176" s="145"/>
      <c r="F176" s="145">
        <f>MIP!AA$158</f>
        <v>43</v>
      </c>
      <c r="G176" s="145">
        <f>MIP!AB$158</f>
        <v>42.5</v>
      </c>
      <c r="H176" s="145">
        <f>MIP!AC$158</f>
        <v>37</v>
      </c>
      <c r="I176" s="145"/>
      <c r="J176" s="145">
        <f>MIP!AD$158</f>
        <v>46</v>
      </c>
      <c r="K176" s="145"/>
      <c r="L176" s="145">
        <f>MIP!AE$158</f>
        <v>40.5</v>
      </c>
      <c r="M176" s="145">
        <f>MIP!AF$158</f>
        <v>0</v>
      </c>
      <c r="N176" s="142">
        <f>MIP!AG$158</f>
        <v>274.5</v>
      </c>
      <c r="O176" s="142">
        <f>MIP!AH$158</f>
        <v>39.214285714285715</v>
      </c>
      <c r="P176" s="143">
        <f>MIP!AI$158</f>
        <v>8</v>
      </c>
    </row>
    <row r="177" spans="1:16">
      <c r="A177" s="146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2"/>
      <c r="O177" s="142"/>
      <c r="P177" s="143"/>
    </row>
    <row r="178" spans="1:16">
      <c r="A178" s="420" t="str">
        <f>GI!$E$23 &amp; ":"</f>
        <v>Homeroom Teacher's Name:</v>
      </c>
      <c r="B178" s="420"/>
      <c r="C178" s="420"/>
      <c r="D178" s="420"/>
      <c r="E178" s="420"/>
      <c r="F178" s="411" t="str">
        <f>GI!$E$25</f>
        <v xml:space="preserve">Biniam Desta </v>
      </c>
      <c r="G178" s="411"/>
      <c r="H178" s="411"/>
      <c r="I178" s="171"/>
      <c r="J178" s="410" t="str">
        <f>GI!$D$23 &amp; ":"</f>
        <v>Academic Director's Name:</v>
      </c>
      <c r="K178" s="410"/>
      <c r="L178" s="410"/>
      <c r="M178" s="410"/>
      <c r="N178" s="411" t="str">
        <f>GI!$D$25</f>
        <v>Mr. Brhane Yohanes</v>
      </c>
      <c r="O178" s="411"/>
      <c r="P178" s="411"/>
    </row>
    <row r="179" spans="1:16">
      <c r="A179" s="16"/>
      <c r="B179" s="16"/>
      <c r="C179" s="16"/>
      <c r="D179" s="421" t="str">
        <f>GI!$B$65 &amp; ":"</f>
        <v>Signature:</v>
      </c>
      <c r="E179" s="421"/>
      <c r="F179" s="413"/>
      <c r="G179" s="413"/>
      <c r="H179" s="413"/>
      <c r="I179"/>
      <c r="J179"/>
      <c r="K179" s="412" t="str">
        <f>GI!$B$65 &amp; ":"</f>
        <v>Signature:</v>
      </c>
      <c r="L179" s="412"/>
      <c r="M179" s="412"/>
      <c r="N179" s="413"/>
      <c r="O179" s="413"/>
      <c r="P179" s="413"/>
    </row>
    <row r="180" spans="1:16" ht="31.5" customHeight="1"/>
    <row r="181" spans="1:16" ht="26.25">
      <c r="A181" s="429"/>
      <c r="B181" s="429"/>
      <c r="C181" s="422" t="str">
        <f>CONCATENATE(GI!$D$1, " ", GI!$D$35)</f>
        <v>SHEBA ACADEMY 3rd Cycle</v>
      </c>
      <c r="D181" s="422"/>
      <c r="E181" s="422"/>
      <c r="F181" s="422"/>
      <c r="G181" s="422"/>
      <c r="H181" s="422"/>
      <c r="I181" s="422"/>
      <c r="J181" s="422"/>
      <c r="K181" s="422"/>
      <c r="L181" s="422"/>
      <c r="M181" s="422"/>
      <c r="N181" s="422"/>
      <c r="O181" s="422"/>
      <c r="P181" s="422"/>
    </row>
    <row r="182" spans="1:16" ht="23.25">
      <c r="A182" s="429"/>
      <c r="B182" s="429"/>
      <c r="C182" s="423" t="str">
        <f>GI!$A$37</f>
        <v>Temporary Grade Report</v>
      </c>
      <c r="D182" s="423"/>
      <c r="E182" s="423"/>
      <c r="F182" s="423"/>
      <c r="G182" s="423"/>
      <c r="H182" s="423"/>
      <c r="I182" s="423"/>
      <c r="J182" s="423"/>
      <c r="K182" s="423"/>
      <c r="L182" s="423"/>
      <c r="M182" s="423"/>
      <c r="N182" s="423"/>
      <c r="O182" s="423"/>
      <c r="P182" s="423"/>
    </row>
    <row r="183" spans="1:16">
      <c r="A183" s="424" t="s">
        <v>8</v>
      </c>
      <c r="B183" s="424"/>
      <c r="C183" s="424"/>
      <c r="D183" s="424"/>
      <c r="E183" s="416" t="str">
        <f>GI!$H$14</f>
        <v xml:space="preserve">Eldana Tewelde Negash </v>
      </c>
      <c r="F183" s="417"/>
      <c r="G183" s="417"/>
      <c r="H183" s="417"/>
      <c r="I183" s="417"/>
      <c r="J183" s="418"/>
      <c r="K183" s="18"/>
      <c r="L183" s="17"/>
      <c r="M183" s="414" t="str">
        <f>GI!$A$34</f>
        <v>Academic Year</v>
      </c>
      <c r="N183" s="414"/>
      <c r="O183" s="414">
        <f>GI!C277</f>
        <v>0</v>
      </c>
      <c r="P183" s="17"/>
    </row>
    <row r="184" spans="1:16">
      <c r="A184" s="424" t="s">
        <v>88</v>
      </c>
      <c r="B184" s="424"/>
      <c r="C184" s="424"/>
      <c r="D184" s="424"/>
      <c r="E184" s="20">
        <f>GI!$A$3</f>
        <v>11</v>
      </c>
      <c r="F184" s="20" t="str">
        <f>GI!$C$3</f>
        <v>D</v>
      </c>
      <c r="G184" s="17"/>
      <c r="H184" s="17"/>
      <c r="I184" s="18" t="s">
        <v>76</v>
      </c>
      <c r="J184" s="20">
        <v>13</v>
      </c>
      <c r="K184" s="18"/>
      <c r="L184" s="18"/>
      <c r="M184" s="416" t="str">
        <f>GI!$C$34</f>
        <v>2025/26 G.C</v>
      </c>
      <c r="N184" s="425"/>
      <c r="O184" s="426"/>
      <c r="P184" s="19"/>
    </row>
    <row r="186" spans="1:16" ht="21.75" customHeight="1">
      <c r="A186" s="427" t="s">
        <v>78</v>
      </c>
      <c r="B186" s="428" t="s">
        <v>136</v>
      </c>
      <c r="C186" s="428"/>
      <c r="D186" s="428"/>
      <c r="E186" s="428"/>
      <c r="F186" s="428"/>
      <c r="G186" s="428"/>
      <c r="H186" s="428"/>
      <c r="I186" s="428"/>
      <c r="J186" s="428"/>
      <c r="K186" s="428"/>
      <c r="L186" s="428"/>
      <c r="M186" s="428"/>
      <c r="N186" s="419" t="s">
        <v>15</v>
      </c>
      <c r="O186" s="415" t="s">
        <v>43</v>
      </c>
      <c r="P186" s="415" t="s">
        <v>17</v>
      </c>
    </row>
    <row r="187" spans="1:16" ht="16.5" customHeight="1">
      <c r="A187" s="427"/>
      <c r="B187" s="414" t="str">
        <f>MIP!$Y$7</f>
        <v>ENG</v>
      </c>
      <c r="C187" s="414"/>
      <c r="D187" s="414" t="str">
        <f>MIP!$Z$7</f>
        <v>MAT</v>
      </c>
      <c r="E187" s="414"/>
      <c r="F187" s="414" t="str">
        <f>MIP!$AA$7</f>
        <v>HIS</v>
      </c>
      <c r="G187" s="414" t="str">
        <f>MIP!$AB$7</f>
        <v>GEO</v>
      </c>
      <c r="H187" s="414" t="str">
        <f>MIP!$AC$7</f>
        <v>ECO</v>
      </c>
      <c r="I187" s="414"/>
      <c r="J187" s="414" t="str">
        <f>MIP!$AD$7</f>
        <v>ICT</v>
      </c>
      <c r="K187" s="414"/>
      <c r="L187" s="414" t="str">
        <f>MIP!$AE$7</f>
        <v>ACC</v>
      </c>
      <c r="M187" s="414" t="str">
        <f>MIP!$AF$7</f>
        <v>-</v>
      </c>
      <c r="N187" s="419" t="e">
        <v>#REF!</v>
      </c>
      <c r="O187" s="415"/>
      <c r="P187" s="415"/>
    </row>
    <row r="188" spans="1:16">
      <c r="A188" s="427"/>
      <c r="B188" s="414"/>
      <c r="C188" s="414"/>
      <c r="D188" s="414"/>
      <c r="E188" s="414"/>
      <c r="F188" s="414"/>
      <c r="G188" s="414"/>
      <c r="H188" s="414"/>
      <c r="I188" s="414"/>
      <c r="J188" s="414"/>
      <c r="K188" s="414"/>
      <c r="L188" s="414"/>
      <c r="M188" s="414"/>
      <c r="N188" s="419"/>
      <c r="O188" s="415"/>
      <c r="P188" s="415"/>
    </row>
    <row r="189" spans="1:16">
      <c r="A189" s="140" t="s">
        <v>174</v>
      </c>
      <c r="B189" s="141">
        <f>MIP!Y$20</f>
        <v>61</v>
      </c>
      <c r="C189" s="141"/>
      <c r="D189" s="141">
        <f>MIP!Z$20</f>
        <v>62</v>
      </c>
      <c r="E189" s="141"/>
      <c r="F189" s="141">
        <f>MIP!AA$20</f>
        <v>81</v>
      </c>
      <c r="G189" s="141">
        <f>MIP!AB$20</f>
        <v>83</v>
      </c>
      <c r="H189" s="141">
        <f>MIP!AC$20</f>
        <v>72</v>
      </c>
      <c r="I189" s="141"/>
      <c r="J189" s="141">
        <f>MIP!AD$20</f>
        <v>75</v>
      </c>
      <c r="K189" s="141"/>
      <c r="L189" s="141">
        <f>MIP!AE$20</f>
        <v>74</v>
      </c>
      <c r="M189" s="141">
        <f>MIP!AF$20</f>
        <v>0</v>
      </c>
      <c r="N189" s="142">
        <f>MIP!AG$20</f>
        <v>508</v>
      </c>
      <c r="O189" s="142">
        <f>MIP!AH$20</f>
        <v>72.571428571428569</v>
      </c>
      <c r="P189" s="143">
        <f>MIP!AI$20</f>
        <v>18</v>
      </c>
    </row>
    <row r="190" spans="1:16">
      <c r="A190" s="140" t="s">
        <v>175</v>
      </c>
      <c r="B190" s="141">
        <f>MIP!Y$87</f>
        <v>0</v>
      </c>
      <c r="C190" s="141"/>
      <c r="D190" s="141">
        <f>MIP!Z$87</f>
        <v>0</v>
      </c>
      <c r="E190" s="141"/>
      <c r="F190" s="141">
        <f>MIP!AA$87</f>
        <v>0</v>
      </c>
      <c r="G190" s="141">
        <f>MIP!AB$87</f>
        <v>0</v>
      </c>
      <c r="H190" s="141">
        <f>MIP!AC$87</f>
        <v>0</v>
      </c>
      <c r="I190" s="141"/>
      <c r="J190" s="141">
        <f>MIP!AD$87</f>
        <v>0</v>
      </c>
      <c r="K190" s="141"/>
      <c r="L190" s="141">
        <f>MIP!AE$87</f>
        <v>0</v>
      </c>
      <c r="M190" s="141">
        <f>MIP!AF$87</f>
        <v>0</v>
      </c>
      <c r="N190" s="142">
        <f>MIP!AG$87</f>
        <v>0</v>
      </c>
      <c r="O190" s="142">
        <f>MIP!AH$87</f>
        <v>0</v>
      </c>
      <c r="P190" s="143">
        <f>MIP!AI$87</f>
        <v>1</v>
      </c>
    </row>
    <row r="191" spans="1:16">
      <c r="A191" s="144" t="s">
        <v>77</v>
      </c>
      <c r="B191" s="145">
        <f>MIP!Y$159</f>
        <v>30.5</v>
      </c>
      <c r="C191" s="145"/>
      <c r="D191" s="145">
        <f>MIP!Z$159</f>
        <v>31</v>
      </c>
      <c r="E191" s="145"/>
      <c r="F191" s="145">
        <f>MIP!AA$159</f>
        <v>40.5</v>
      </c>
      <c r="G191" s="145">
        <f>MIP!AB$159</f>
        <v>41.5</v>
      </c>
      <c r="H191" s="145">
        <f>MIP!AC$159</f>
        <v>36</v>
      </c>
      <c r="I191" s="145"/>
      <c r="J191" s="145">
        <f>MIP!AD$159</f>
        <v>37.5</v>
      </c>
      <c r="K191" s="145"/>
      <c r="L191" s="145">
        <f>MIP!AE$159</f>
        <v>37</v>
      </c>
      <c r="M191" s="145">
        <f>MIP!AF$159</f>
        <v>0</v>
      </c>
      <c r="N191" s="142">
        <f>MIP!AG$159</f>
        <v>254</v>
      </c>
      <c r="O191" s="142">
        <f>MIP!AH$159</f>
        <v>36.285714285714285</v>
      </c>
      <c r="P191" s="143">
        <f>MIP!AI$159</f>
        <v>18</v>
      </c>
    </row>
    <row r="192" spans="1:16">
      <c r="A192" s="146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2"/>
      <c r="O192" s="142"/>
      <c r="P192" s="143"/>
    </row>
    <row r="193" spans="1:16">
      <c r="A193" s="420" t="str">
        <f>GI!$E$23 &amp; ":"</f>
        <v>Homeroom Teacher's Name:</v>
      </c>
      <c r="B193" s="420"/>
      <c r="C193" s="420"/>
      <c r="D193" s="420"/>
      <c r="E193" s="420"/>
      <c r="F193" s="411" t="str">
        <f>GI!$E$25</f>
        <v xml:space="preserve">Biniam Desta </v>
      </c>
      <c r="G193" s="411"/>
      <c r="H193" s="411"/>
      <c r="I193" s="171"/>
      <c r="J193" s="410" t="str">
        <f>GI!$D$23 &amp; ":"</f>
        <v>Academic Director's Name:</v>
      </c>
      <c r="K193" s="410"/>
      <c r="L193" s="410"/>
      <c r="M193" s="410"/>
      <c r="N193" s="411" t="str">
        <f>GI!$D$25</f>
        <v>Mr. Brhane Yohanes</v>
      </c>
      <c r="O193" s="411"/>
      <c r="P193" s="411"/>
    </row>
    <row r="194" spans="1:16">
      <c r="A194" s="16"/>
      <c r="B194" s="16"/>
      <c r="C194" s="16"/>
      <c r="D194" s="421" t="str">
        <f>GI!$B$65 &amp; ":"</f>
        <v>Signature:</v>
      </c>
      <c r="E194" s="421"/>
      <c r="F194" s="413"/>
      <c r="G194" s="413"/>
      <c r="H194" s="413"/>
      <c r="I194"/>
      <c r="J194"/>
      <c r="K194" s="412" t="str">
        <f>GI!$B$65 &amp; ":"</f>
        <v>Signature:</v>
      </c>
      <c r="L194" s="412"/>
      <c r="M194" s="412"/>
      <c r="N194" s="413"/>
      <c r="O194" s="413"/>
      <c r="P194" s="413"/>
    </row>
    <row r="195" spans="1:16" ht="26.25" customHeight="1"/>
    <row r="196" spans="1:16" ht="26.25">
      <c r="A196" s="429"/>
      <c r="B196" s="429"/>
      <c r="C196" s="422" t="str">
        <f>CONCATENATE(GI!$D$1, " ", GI!$D$35)</f>
        <v>SHEBA ACADEMY 3rd Cycle</v>
      </c>
      <c r="D196" s="422"/>
      <c r="E196" s="422"/>
      <c r="F196" s="422"/>
      <c r="G196" s="422"/>
      <c r="H196" s="422"/>
      <c r="I196" s="422"/>
      <c r="J196" s="422"/>
      <c r="K196" s="422"/>
      <c r="L196" s="422"/>
      <c r="M196" s="422"/>
      <c r="N196" s="422"/>
      <c r="O196" s="422"/>
      <c r="P196" s="422"/>
    </row>
    <row r="197" spans="1:16" ht="23.25">
      <c r="A197" s="429"/>
      <c r="B197" s="429"/>
      <c r="C197" s="423" t="str">
        <f>GI!$A$37</f>
        <v>Temporary Grade Report</v>
      </c>
      <c r="D197" s="423"/>
      <c r="E197" s="423"/>
      <c r="F197" s="423"/>
      <c r="G197" s="423"/>
      <c r="H197" s="423"/>
      <c r="I197" s="423"/>
      <c r="J197" s="423"/>
      <c r="K197" s="423"/>
      <c r="L197" s="423"/>
      <c r="M197" s="423"/>
      <c r="N197" s="423"/>
      <c r="O197" s="423"/>
      <c r="P197" s="423"/>
    </row>
    <row r="198" spans="1:16">
      <c r="A198" s="424" t="s">
        <v>8</v>
      </c>
      <c r="B198" s="424"/>
      <c r="C198" s="424"/>
      <c r="D198" s="424"/>
      <c r="E198" s="416" t="str">
        <f>GI!$H$15</f>
        <v xml:space="preserve">Elilta Asay Eyasu </v>
      </c>
      <c r="F198" s="417"/>
      <c r="G198" s="417"/>
      <c r="H198" s="417"/>
      <c r="I198" s="417"/>
      <c r="J198" s="418"/>
      <c r="K198" s="18"/>
      <c r="L198" s="17"/>
      <c r="M198" s="414" t="str">
        <f>GI!$A$34</f>
        <v>Academic Year</v>
      </c>
      <c r="N198" s="414"/>
      <c r="O198" s="414">
        <f>GI!C292</f>
        <v>0</v>
      </c>
      <c r="P198" s="17"/>
    </row>
    <row r="199" spans="1:16">
      <c r="A199" s="424" t="s">
        <v>88</v>
      </c>
      <c r="B199" s="424"/>
      <c r="C199" s="424"/>
      <c r="D199" s="424"/>
      <c r="E199" s="20">
        <f>GI!$A$3</f>
        <v>11</v>
      </c>
      <c r="F199" s="20" t="str">
        <f>GI!$C$3</f>
        <v>D</v>
      </c>
      <c r="G199" s="17"/>
      <c r="H199" s="17"/>
      <c r="I199" s="18" t="s">
        <v>76</v>
      </c>
      <c r="J199" s="20">
        <v>14</v>
      </c>
      <c r="K199" s="18"/>
      <c r="L199" s="18"/>
      <c r="M199" s="416" t="str">
        <f>GI!$C$34</f>
        <v>2025/26 G.C</v>
      </c>
      <c r="N199" s="425"/>
      <c r="O199" s="426"/>
      <c r="P199" s="19"/>
    </row>
    <row r="201" spans="1:16" ht="21.75" customHeight="1">
      <c r="A201" s="427" t="s">
        <v>78</v>
      </c>
      <c r="B201" s="428" t="s">
        <v>136</v>
      </c>
      <c r="C201" s="428"/>
      <c r="D201" s="428"/>
      <c r="E201" s="428"/>
      <c r="F201" s="428"/>
      <c r="G201" s="428"/>
      <c r="H201" s="428"/>
      <c r="I201" s="428"/>
      <c r="J201" s="428"/>
      <c r="K201" s="428"/>
      <c r="L201" s="428"/>
      <c r="M201" s="428"/>
      <c r="N201" s="419" t="s">
        <v>15</v>
      </c>
      <c r="O201" s="415" t="s">
        <v>43</v>
      </c>
      <c r="P201" s="415" t="s">
        <v>17</v>
      </c>
    </row>
    <row r="202" spans="1:16" ht="16.5" customHeight="1">
      <c r="A202" s="427"/>
      <c r="B202" s="414" t="str">
        <f>MIP!$Y$7</f>
        <v>ENG</v>
      </c>
      <c r="C202" s="414"/>
      <c r="D202" s="414" t="str">
        <f>MIP!$Z$7</f>
        <v>MAT</v>
      </c>
      <c r="E202" s="414"/>
      <c r="F202" s="414" t="str">
        <f>MIP!$AA$7</f>
        <v>HIS</v>
      </c>
      <c r="G202" s="414" t="str">
        <f>MIP!$AB$7</f>
        <v>GEO</v>
      </c>
      <c r="H202" s="414" t="str">
        <f>MIP!$AC$7</f>
        <v>ECO</v>
      </c>
      <c r="I202" s="414"/>
      <c r="J202" s="414" t="str">
        <f>MIP!$AD$7</f>
        <v>ICT</v>
      </c>
      <c r="K202" s="414"/>
      <c r="L202" s="414" t="str">
        <f>MIP!$AE$7</f>
        <v>ACC</v>
      </c>
      <c r="M202" s="414" t="str">
        <f>MIP!$AF$7</f>
        <v>-</v>
      </c>
      <c r="N202" s="419" t="e">
        <v>#REF!</v>
      </c>
      <c r="O202" s="415"/>
      <c r="P202" s="415"/>
    </row>
    <row r="203" spans="1:16">
      <c r="A203" s="427"/>
      <c r="B203" s="414"/>
      <c r="C203" s="414"/>
      <c r="D203" s="414"/>
      <c r="E203" s="414"/>
      <c r="F203" s="414"/>
      <c r="G203" s="414"/>
      <c r="H203" s="414"/>
      <c r="I203" s="414"/>
      <c r="J203" s="414"/>
      <c r="K203" s="414"/>
      <c r="L203" s="414"/>
      <c r="M203" s="414"/>
      <c r="N203" s="419"/>
      <c r="O203" s="415"/>
      <c r="P203" s="415"/>
    </row>
    <row r="204" spans="1:16">
      <c r="A204" s="140" t="s">
        <v>174</v>
      </c>
      <c r="B204" s="141">
        <f>MIP!Y$21</f>
        <v>75</v>
      </c>
      <c r="C204" s="141"/>
      <c r="D204" s="141">
        <f>MIP!Z$21</f>
        <v>52</v>
      </c>
      <c r="E204" s="141"/>
      <c r="F204" s="141">
        <f>MIP!AA$21</f>
        <v>90</v>
      </c>
      <c r="G204" s="141">
        <f>MIP!AB$21</f>
        <v>82</v>
      </c>
      <c r="H204" s="141">
        <f>MIP!AC$21</f>
        <v>79</v>
      </c>
      <c r="I204" s="141"/>
      <c r="J204" s="141">
        <f>MIP!AD$21</f>
        <v>91</v>
      </c>
      <c r="K204" s="141"/>
      <c r="L204" s="141">
        <f>MIP!AE$21</f>
        <v>88</v>
      </c>
      <c r="M204" s="141">
        <f>MIP!AF$21</f>
        <v>0</v>
      </c>
      <c r="N204" s="142">
        <f>MIP!AG$21</f>
        <v>557</v>
      </c>
      <c r="O204" s="142">
        <f>MIP!AH$21</f>
        <v>79.571428571428569</v>
      </c>
      <c r="P204" s="143">
        <f>MIP!AI$21</f>
        <v>6</v>
      </c>
    </row>
    <row r="205" spans="1:16">
      <c r="A205" s="140" t="s">
        <v>175</v>
      </c>
      <c r="B205" s="141">
        <f>MIP!Y$88</f>
        <v>0</v>
      </c>
      <c r="C205" s="141"/>
      <c r="D205" s="141">
        <f>MIP!Z$88</f>
        <v>0</v>
      </c>
      <c r="E205" s="141"/>
      <c r="F205" s="141">
        <f>MIP!AA$88</f>
        <v>0</v>
      </c>
      <c r="G205" s="141">
        <f>MIP!AB$88</f>
        <v>0</v>
      </c>
      <c r="H205" s="141">
        <f>MIP!AC$88</f>
        <v>0</v>
      </c>
      <c r="I205" s="141"/>
      <c r="J205" s="141">
        <f>MIP!AD$88</f>
        <v>0</v>
      </c>
      <c r="K205" s="141"/>
      <c r="L205" s="141">
        <f>MIP!AE$88</f>
        <v>0</v>
      </c>
      <c r="M205" s="141">
        <f>MIP!AF$88</f>
        <v>0</v>
      </c>
      <c r="N205" s="142">
        <f>MIP!AG$88</f>
        <v>0</v>
      </c>
      <c r="O205" s="142">
        <f>MIP!AH$88</f>
        <v>0</v>
      </c>
      <c r="P205" s="143">
        <f>MIP!AI$88</f>
        <v>1</v>
      </c>
    </row>
    <row r="206" spans="1:16">
      <c r="A206" s="144" t="s">
        <v>77</v>
      </c>
      <c r="B206" s="145">
        <f>MIP!Y$160</f>
        <v>37.5</v>
      </c>
      <c r="C206" s="145"/>
      <c r="D206" s="145">
        <f>MIP!Z$160</f>
        <v>26</v>
      </c>
      <c r="E206" s="145"/>
      <c r="F206" s="145">
        <f>MIP!AA$160</f>
        <v>45</v>
      </c>
      <c r="G206" s="145">
        <f>MIP!AB$160</f>
        <v>41</v>
      </c>
      <c r="H206" s="145">
        <f>MIP!AC$160</f>
        <v>39.5</v>
      </c>
      <c r="I206" s="145"/>
      <c r="J206" s="145">
        <f>MIP!AD$160</f>
        <v>45.5</v>
      </c>
      <c r="K206" s="145"/>
      <c r="L206" s="145">
        <f>MIP!AE$160</f>
        <v>44</v>
      </c>
      <c r="M206" s="145">
        <f>MIP!AF$160</f>
        <v>0</v>
      </c>
      <c r="N206" s="142">
        <f>MIP!AG$160</f>
        <v>278.5</v>
      </c>
      <c r="O206" s="142">
        <f>MIP!AH$160</f>
        <v>39.785714285714285</v>
      </c>
      <c r="P206" s="143">
        <f>MIP!AI$160</f>
        <v>6</v>
      </c>
    </row>
    <row r="207" spans="1:16">
      <c r="A207" s="146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2"/>
      <c r="O207" s="142"/>
      <c r="P207" s="143"/>
    </row>
    <row r="208" spans="1:16">
      <c r="A208" s="420" t="str">
        <f>GI!$E$23 &amp; ":"</f>
        <v>Homeroom Teacher's Name:</v>
      </c>
      <c r="B208" s="420"/>
      <c r="C208" s="420"/>
      <c r="D208" s="420"/>
      <c r="E208" s="420"/>
      <c r="F208" s="411" t="str">
        <f>GI!$E$25</f>
        <v xml:space="preserve">Biniam Desta </v>
      </c>
      <c r="G208" s="411"/>
      <c r="H208" s="411"/>
      <c r="I208" s="171"/>
      <c r="J208" s="410" t="str">
        <f>GI!$D$23 &amp; ":"</f>
        <v>Academic Director's Name:</v>
      </c>
      <c r="K208" s="410"/>
      <c r="L208" s="410"/>
      <c r="M208" s="410"/>
      <c r="N208" s="411" t="str">
        <f>GI!$D$25</f>
        <v>Mr. Brhane Yohanes</v>
      </c>
      <c r="O208" s="411"/>
      <c r="P208" s="411"/>
    </row>
    <row r="209" spans="1:16">
      <c r="A209" s="16"/>
      <c r="B209" s="16"/>
      <c r="C209" s="16"/>
      <c r="D209" s="421" t="str">
        <f>GI!$B$65 &amp; ":"</f>
        <v>Signature:</v>
      </c>
      <c r="E209" s="421"/>
      <c r="F209" s="413"/>
      <c r="G209" s="413"/>
      <c r="H209" s="413"/>
      <c r="I209"/>
      <c r="J209"/>
      <c r="K209" s="412" t="str">
        <f>GI!$B$65 &amp; ":"</f>
        <v>Signature:</v>
      </c>
      <c r="L209" s="412"/>
      <c r="M209" s="412"/>
      <c r="N209" s="413"/>
      <c r="O209" s="413"/>
      <c r="P209" s="413"/>
    </row>
    <row r="210" spans="1:16" ht="27.75" customHeight="1"/>
    <row r="211" spans="1:16" ht="26.25">
      <c r="A211" s="429"/>
      <c r="B211" s="429"/>
      <c r="C211" s="422" t="str">
        <f>CONCATENATE(GI!$D$1, " ", GI!$D$35)</f>
        <v>SHEBA ACADEMY 3rd Cycle</v>
      </c>
      <c r="D211" s="422"/>
      <c r="E211" s="422"/>
      <c r="F211" s="422"/>
      <c r="G211" s="422"/>
      <c r="H211" s="422"/>
      <c r="I211" s="422"/>
      <c r="J211" s="422"/>
      <c r="K211" s="422"/>
      <c r="L211" s="422"/>
      <c r="M211" s="422"/>
      <c r="N211" s="422"/>
      <c r="O211" s="422"/>
      <c r="P211" s="422"/>
    </row>
    <row r="212" spans="1:16" ht="23.25">
      <c r="A212" s="429"/>
      <c r="B212" s="429"/>
      <c r="C212" s="423" t="str">
        <f>GI!$A$37</f>
        <v>Temporary Grade Report</v>
      </c>
      <c r="D212" s="423"/>
      <c r="E212" s="423"/>
      <c r="F212" s="423"/>
      <c r="G212" s="423"/>
      <c r="H212" s="423"/>
      <c r="I212" s="423"/>
      <c r="J212" s="423"/>
      <c r="K212" s="423"/>
      <c r="L212" s="423"/>
      <c r="M212" s="423"/>
      <c r="N212" s="423"/>
      <c r="O212" s="423"/>
      <c r="P212" s="423"/>
    </row>
    <row r="213" spans="1:16">
      <c r="A213" s="424" t="s">
        <v>8</v>
      </c>
      <c r="B213" s="424"/>
      <c r="C213" s="424"/>
      <c r="D213" s="424"/>
      <c r="E213" s="416" t="str">
        <f>GI!$H$16</f>
        <v xml:space="preserve">Emebet Haftay Gebremichael </v>
      </c>
      <c r="F213" s="417"/>
      <c r="G213" s="417"/>
      <c r="H213" s="417"/>
      <c r="I213" s="417"/>
      <c r="J213" s="418"/>
      <c r="K213" s="18"/>
      <c r="L213" s="17"/>
      <c r="M213" s="414" t="str">
        <f>GI!$A$34</f>
        <v>Academic Year</v>
      </c>
      <c r="N213" s="414"/>
      <c r="O213" s="414">
        <f>GI!C307</f>
        <v>0</v>
      </c>
      <c r="P213" s="17"/>
    </row>
    <row r="214" spans="1:16">
      <c r="A214" s="424" t="s">
        <v>88</v>
      </c>
      <c r="B214" s="424"/>
      <c r="C214" s="424"/>
      <c r="D214" s="424"/>
      <c r="E214" s="20">
        <f>GI!$A$3</f>
        <v>11</v>
      </c>
      <c r="F214" s="20" t="str">
        <f>GI!$C$3</f>
        <v>D</v>
      </c>
      <c r="G214" s="17"/>
      <c r="H214" s="17"/>
      <c r="I214" s="18" t="s">
        <v>76</v>
      </c>
      <c r="J214" s="20">
        <v>15</v>
      </c>
      <c r="K214" s="18"/>
      <c r="L214" s="18"/>
      <c r="M214" s="416" t="str">
        <f>GI!$C$34</f>
        <v>2025/26 G.C</v>
      </c>
      <c r="N214" s="425"/>
      <c r="O214" s="426"/>
      <c r="P214" s="19"/>
    </row>
    <row r="216" spans="1:16" ht="21.75" customHeight="1">
      <c r="A216" s="427" t="s">
        <v>78</v>
      </c>
      <c r="B216" s="428" t="s">
        <v>136</v>
      </c>
      <c r="C216" s="428"/>
      <c r="D216" s="428"/>
      <c r="E216" s="428"/>
      <c r="F216" s="428"/>
      <c r="G216" s="428"/>
      <c r="H216" s="428"/>
      <c r="I216" s="428"/>
      <c r="J216" s="428"/>
      <c r="K216" s="428"/>
      <c r="L216" s="428"/>
      <c r="M216" s="428"/>
      <c r="N216" s="419" t="s">
        <v>15</v>
      </c>
      <c r="O216" s="415" t="s">
        <v>43</v>
      </c>
      <c r="P216" s="415" t="s">
        <v>17</v>
      </c>
    </row>
    <row r="217" spans="1:16" ht="16.5" customHeight="1">
      <c r="A217" s="427"/>
      <c r="B217" s="414" t="str">
        <f>MIP!$Y$7</f>
        <v>ENG</v>
      </c>
      <c r="C217" s="414"/>
      <c r="D217" s="414" t="str">
        <f>MIP!$Z$7</f>
        <v>MAT</v>
      </c>
      <c r="E217" s="414"/>
      <c r="F217" s="414" t="str">
        <f>MIP!$AA$7</f>
        <v>HIS</v>
      </c>
      <c r="G217" s="414" t="str">
        <f>MIP!$AB$7</f>
        <v>GEO</v>
      </c>
      <c r="H217" s="414" t="str">
        <f>MIP!$AC$7</f>
        <v>ECO</v>
      </c>
      <c r="I217" s="414"/>
      <c r="J217" s="414" t="str">
        <f>MIP!$AD$7</f>
        <v>ICT</v>
      </c>
      <c r="K217" s="414"/>
      <c r="L217" s="414" t="str">
        <f>MIP!$AE$7</f>
        <v>ACC</v>
      </c>
      <c r="M217" s="414" t="str">
        <f>MIP!$AF$7</f>
        <v>-</v>
      </c>
      <c r="N217" s="419" t="e">
        <v>#REF!</v>
      </c>
      <c r="O217" s="415"/>
      <c r="P217" s="415"/>
    </row>
    <row r="218" spans="1:16">
      <c r="A218" s="427"/>
      <c r="B218" s="414"/>
      <c r="C218" s="414"/>
      <c r="D218" s="414"/>
      <c r="E218" s="414"/>
      <c r="F218" s="414"/>
      <c r="G218" s="414"/>
      <c r="H218" s="414"/>
      <c r="I218" s="414"/>
      <c r="J218" s="414"/>
      <c r="K218" s="414"/>
      <c r="L218" s="414"/>
      <c r="M218" s="414"/>
      <c r="N218" s="419"/>
      <c r="O218" s="415"/>
      <c r="P218" s="415"/>
    </row>
    <row r="219" spans="1:16">
      <c r="A219" s="140" t="s">
        <v>174</v>
      </c>
      <c r="B219" s="141">
        <f>MIP!Y$22</f>
        <v>76</v>
      </c>
      <c r="C219" s="141"/>
      <c r="D219" s="141">
        <f>MIP!Z$22</f>
        <v>61</v>
      </c>
      <c r="E219" s="141"/>
      <c r="F219" s="141">
        <f>MIP!AA$22</f>
        <v>100</v>
      </c>
      <c r="G219" s="141">
        <f>MIP!AB$22</f>
        <v>96</v>
      </c>
      <c r="H219" s="141">
        <f>MIP!AC$22</f>
        <v>88</v>
      </c>
      <c r="I219" s="141"/>
      <c r="J219" s="141">
        <f>MIP!AD$22</f>
        <v>89</v>
      </c>
      <c r="K219" s="141"/>
      <c r="L219" s="141">
        <f>MIP!AE$22</f>
        <v>94</v>
      </c>
      <c r="M219" s="141">
        <f>MIP!AF$22</f>
        <v>0</v>
      </c>
      <c r="N219" s="142">
        <f>MIP!AG$22</f>
        <v>604</v>
      </c>
      <c r="O219" s="142">
        <f>MIP!AH$22</f>
        <v>86.285714285714292</v>
      </c>
      <c r="P219" s="143">
        <f>MIP!AI$22</f>
        <v>3</v>
      </c>
    </row>
    <row r="220" spans="1:16">
      <c r="A220" s="140" t="s">
        <v>175</v>
      </c>
      <c r="B220" s="141">
        <f>MIP!Y$89</f>
        <v>0</v>
      </c>
      <c r="C220" s="141"/>
      <c r="D220" s="141">
        <f>MIP!Z$89</f>
        <v>0</v>
      </c>
      <c r="E220" s="141"/>
      <c r="F220" s="141">
        <f>MIP!AA$89</f>
        <v>0</v>
      </c>
      <c r="G220" s="141">
        <f>MIP!AB$89</f>
        <v>0</v>
      </c>
      <c r="H220" s="141">
        <f>MIP!AC$89</f>
        <v>0</v>
      </c>
      <c r="I220" s="141"/>
      <c r="J220" s="141">
        <f>MIP!AD$89</f>
        <v>0</v>
      </c>
      <c r="K220" s="141"/>
      <c r="L220" s="141">
        <f>MIP!AE$89</f>
        <v>0</v>
      </c>
      <c r="M220" s="141">
        <f>MIP!AF$89</f>
        <v>0</v>
      </c>
      <c r="N220" s="142">
        <f>MIP!AG$89</f>
        <v>0</v>
      </c>
      <c r="O220" s="142">
        <f>MIP!AH$89</f>
        <v>0</v>
      </c>
      <c r="P220" s="143">
        <f>MIP!AI$89</f>
        <v>1</v>
      </c>
    </row>
    <row r="221" spans="1:16">
      <c r="A221" s="144" t="s">
        <v>77</v>
      </c>
      <c r="B221" s="145">
        <f>MIP!Y$161</f>
        <v>38</v>
      </c>
      <c r="C221" s="145"/>
      <c r="D221" s="145">
        <f>MIP!Z$161</f>
        <v>30.5</v>
      </c>
      <c r="E221" s="145"/>
      <c r="F221" s="145">
        <f>MIP!AA$161</f>
        <v>50</v>
      </c>
      <c r="G221" s="145">
        <f>MIP!AB$161</f>
        <v>48</v>
      </c>
      <c r="H221" s="145">
        <f>MIP!AC$161</f>
        <v>44</v>
      </c>
      <c r="I221" s="145"/>
      <c r="J221" s="145">
        <f>MIP!AD$161</f>
        <v>44.5</v>
      </c>
      <c r="K221" s="145"/>
      <c r="L221" s="145">
        <f>MIP!AE$161</f>
        <v>47</v>
      </c>
      <c r="M221" s="145">
        <f>MIP!AF$161</f>
        <v>0</v>
      </c>
      <c r="N221" s="142">
        <f>MIP!AG$161</f>
        <v>302</v>
      </c>
      <c r="O221" s="142">
        <f>MIP!AH$161</f>
        <v>43.142857142857146</v>
      </c>
      <c r="P221" s="143">
        <f>MIP!AI$161</f>
        <v>3</v>
      </c>
    </row>
    <row r="222" spans="1:16">
      <c r="A222" s="146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2"/>
      <c r="O222" s="142"/>
      <c r="P222" s="143"/>
    </row>
    <row r="223" spans="1:16">
      <c r="A223" s="420" t="str">
        <f>GI!$E$23 &amp; ":"</f>
        <v>Homeroom Teacher's Name:</v>
      </c>
      <c r="B223" s="420"/>
      <c r="C223" s="420"/>
      <c r="D223" s="420"/>
      <c r="E223" s="420"/>
      <c r="F223" s="411" t="str">
        <f>GI!$E$25</f>
        <v xml:space="preserve">Biniam Desta </v>
      </c>
      <c r="G223" s="411"/>
      <c r="H223" s="411"/>
      <c r="I223" s="171"/>
      <c r="J223" s="410" t="str">
        <f>GI!$D$23 &amp; ":"</f>
        <v>Academic Director's Name:</v>
      </c>
      <c r="K223" s="410"/>
      <c r="L223" s="410"/>
      <c r="M223" s="410"/>
      <c r="N223" s="411" t="str">
        <f>GI!$D$25</f>
        <v>Mr. Brhane Yohanes</v>
      </c>
      <c r="O223" s="411"/>
      <c r="P223" s="411"/>
    </row>
    <row r="224" spans="1:16">
      <c r="A224" s="16"/>
      <c r="B224" s="16"/>
      <c r="C224" s="16"/>
      <c r="D224" s="421" t="str">
        <f>GI!$B$65 &amp; ":"</f>
        <v>Signature:</v>
      </c>
      <c r="E224" s="421"/>
      <c r="F224" s="413"/>
      <c r="G224" s="413"/>
      <c r="H224" s="413"/>
      <c r="I224"/>
      <c r="J224"/>
      <c r="K224" s="412" t="str">
        <f>GI!$B$65 &amp; ":"</f>
        <v>Signature:</v>
      </c>
      <c r="L224" s="412"/>
      <c r="M224" s="412"/>
      <c r="N224" s="413"/>
      <c r="O224" s="413"/>
      <c r="P224" s="413"/>
    </row>
    <row r="225" spans="1:16" ht="23.25" customHeight="1"/>
    <row r="226" spans="1:16" ht="26.25">
      <c r="A226" s="429"/>
      <c r="B226" s="429"/>
      <c r="C226" s="422" t="str">
        <f>CONCATENATE(GI!$D$1, " ", GI!$D$35)</f>
        <v>SHEBA ACADEMY 3rd Cycle</v>
      </c>
      <c r="D226" s="422"/>
      <c r="E226" s="422"/>
      <c r="F226" s="422"/>
      <c r="G226" s="422"/>
      <c r="H226" s="422"/>
      <c r="I226" s="422"/>
      <c r="J226" s="422"/>
      <c r="K226" s="422"/>
      <c r="L226" s="422"/>
      <c r="M226" s="422"/>
      <c r="N226" s="422"/>
      <c r="O226" s="422"/>
      <c r="P226" s="422"/>
    </row>
    <row r="227" spans="1:16" ht="23.25">
      <c r="A227" s="429"/>
      <c r="B227" s="429"/>
      <c r="C227" s="423" t="str">
        <f>GI!$A$37</f>
        <v>Temporary Grade Report</v>
      </c>
      <c r="D227" s="423"/>
      <c r="E227" s="423"/>
      <c r="F227" s="423"/>
      <c r="G227" s="423"/>
      <c r="H227" s="423"/>
      <c r="I227" s="423"/>
      <c r="J227" s="423"/>
      <c r="K227" s="423"/>
      <c r="L227" s="423"/>
      <c r="M227" s="423"/>
      <c r="N227" s="423"/>
      <c r="O227" s="423"/>
      <c r="P227" s="423"/>
    </row>
    <row r="228" spans="1:16">
      <c r="A228" s="424" t="s">
        <v>8</v>
      </c>
      <c r="B228" s="424"/>
      <c r="C228" s="424"/>
      <c r="D228" s="424"/>
      <c r="E228" s="416" t="str">
        <f>GI!$H$17</f>
        <v xml:space="preserve">Ermiyas Gebremeskel Hailu </v>
      </c>
      <c r="F228" s="417"/>
      <c r="G228" s="417"/>
      <c r="H228" s="417"/>
      <c r="I228" s="417"/>
      <c r="J228" s="418"/>
      <c r="K228" s="18"/>
      <c r="L228" s="17"/>
      <c r="M228" s="414" t="str">
        <f>GI!$A$34</f>
        <v>Academic Year</v>
      </c>
      <c r="N228" s="414"/>
      <c r="O228" s="414">
        <f>GI!C322</f>
        <v>0</v>
      </c>
      <c r="P228" s="17"/>
    </row>
    <row r="229" spans="1:16">
      <c r="A229" s="424" t="s">
        <v>88</v>
      </c>
      <c r="B229" s="424"/>
      <c r="C229" s="424"/>
      <c r="D229" s="424"/>
      <c r="E229" s="20">
        <f>GI!$A$3</f>
        <v>11</v>
      </c>
      <c r="F229" s="20" t="str">
        <f>GI!$C$3</f>
        <v>D</v>
      </c>
      <c r="G229" s="17"/>
      <c r="H229" s="17"/>
      <c r="I229" s="18" t="s">
        <v>76</v>
      </c>
      <c r="J229" s="20">
        <v>16</v>
      </c>
      <c r="K229" s="18"/>
      <c r="L229" s="18"/>
      <c r="M229" s="416" t="str">
        <f>GI!$C$34</f>
        <v>2025/26 G.C</v>
      </c>
      <c r="N229" s="425"/>
      <c r="O229" s="426"/>
      <c r="P229" s="19"/>
    </row>
    <row r="231" spans="1:16" ht="21.75" customHeight="1">
      <c r="A231" s="427" t="s">
        <v>78</v>
      </c>
      <c r="B231" s="428" t="s">
        <v>136</v>
      </c>
      <c r="C231" s="428"/>
      <c r="D231" s="428"/>
      <c r="E231" s="428"/>
      <c r="F231" s="428"/>
      <c r="G231" s="428"/>
      <c r="H231" s="428"/>
      <c r="I231" s="428"/>
      <c r="J231" s="428"/>
      <c r="K231" s="428"/>
      <c r="L231" s="428"/>
      <c r="M231" s="428"/>
      <c r="N231" s="419" t="s">
        <v>15</v>
      </c>
      <c r="O231" s="415" t="s">
        <v>43</v>
      </c>
      <c r="P231" s="415" t="s">
        <v>17</v>
      </c>
    </row>
    <row r="232" spans="1:16" ht="16.5" customHeight="1">
      <c r="A232" s="427"/>
      <c r="B232" s="414" t="str">
        <f>MIP!$Y$7</f>
        <v>ENG</v>
      </c>
      <c r="C232" s="414"/>
      <c r="D232" s="414" t="str">
        <f>MIP!$Z$7</f>
        <v>MAT</v>
      </c>
      <c r="E232" s="414"/>
      <c r="F232" s="414" t="str">
        <f>MIP!$AA$7</f>
        <v>HIS</v>
      </c>
      <c r="G232" s="414" t="str">
        <f>MIP!$AB$7</f>
        <v>GEO</v>
      </c>
      <c r="H232" s="414" t="str">
        <f>MIP!$AC$7</f>
        <v>ECO</v>
      </c>
      <c r="I232" s="414"/>
      <c r="J232" s="414" t="str">
        <f>MIP!$AD$7</f>
        <v>ICT</v>
      </c>
      <c r="K232" s="414"/>
      <c r="L232" s="414" t="str">
        <f>MIP!$AE$7</f>
        <v>ACC</v>
      </c>
      <c r="M232" s="414" t="str">
        <f>MIP!$AF$7</f>
        <v>-</v>
      </c>
      <c r="N232" s="419" t="e">
        <v>#REF!</v>
      </c>
      <c r="O232" s="415"/>
      <c r="P232" s="415"/>
    </row>
    <row r="233" spans="1:16">
      <c r="A233" s="427"/>
      <c r="B233" s="414"/>
      <c r="C233" s="414"/>
      <c r="D233" s="414"/>
      <c r="E233" s="414"/>
      <c r="F233" s="414"/>
      <c r="G233" s="414"/>
      <c r="H233" s="414"/>
      <c r="I233" s="414"/>
      <c r="J233" s="414"/>
      <c r="K233" s="414"/>
      <c r="L233" s="414"/>
      <c r="M233" s="414"/>
      <c r="N233" s="419"/>
      <c r="O233" s="415"/>
      <c r="P233" s="415"/>
    </row>
    <row r="234" spans="1:16">
      <c r="A234" s="140" t="s">
        <v>174</v>
      </c>
      <c r="B234" s="141">
        <f>MIP!Y$23</f>
        <v>59</v>
      </c>
      <c r="C234" s="141"/>
      <c r="D234" s="141">
        <f>MIP!Z$23</f>
        <v>60</v>
      </c>
      <c r="E234" s="141"/>
      <c r="F234" s="141">
        <f>MIP!AA$23</f>
        <v>70</v>
      </c>
      <c r="G234" s="141">
        <f>MIP!AB$23</f>
        <v>76</v>
      </c>
      <c r="H234" s="141">
        <f>MIP!AC$23</f>
        <v>62</v>
      </c>
      <c r="I234" s="141"/>
      <c r="J234" s="141">
        <f>MIP!AD$23</f>
        <v>90</v>
      </c>
      <c r="K234" s="141"/>
      <c r="L234" s="141">
        <f>MIP!AE$23</f>
        <v>63</v>
      </c>
      <c r="M234" s="141">
        <f>MIP!AF$23</f>
        <v>0</v>
      </c>
      <c r="N234" s="142">
        <f>MIP!AG$23</f>
        <v>480</v>
      </c>
      <c r="O234" s="142">
        <f>MIP!AH$23</f>
        <v>68.571428571428569</v>
      </c>
      <c r="P234" s="143">
        <f>MIP!AI$23</f>
        <v>27</v>
      </c>
    </row>
    <row r="235" spans="1:16">
      <c r="A235" s="140" t="s">
        <v>175</v>
      </c>
      <c r="B235" s="141">
        <f>MIP!Y$90</f>
        <v>0</v>
      </c>
      <c r="C235" s="141"/>
      <c r="D235" s="141">
        <f>MIP!Z$90</f>
        <v>0</v>
      </c>
      <c r="E235" s="141"/>
      <c r="F235" s="141">
        <f>MIP!AA$90</f>
        <v>0</v>
      </c>
      <c r="G235" s="141">
        <f>MIP!AB$90</f>
        <v>0</v>
      </c>
      <c r="H235" s="141">
        <f>MIP!AC$90</f>
        <v>0</v>
      </c>
      <c r="I235" s="141"/>
      <c r="J235" s="141">
        <f>MIP!AD$90</f>
        <v>0</v>
      </c>
      <c r="K235" s="141"/>
      <c r="L235" s="141">
        <f>MIP!AE$90</f>
        <v>0</v>
      </c>
      <c r="M235" s="141">
        <f>MIP!AF$90</f>
        <v>0</v>
      </c>
      <c r="N235" s="142">
        <f>MIP!AG$90</f>
        <v>0</v>
      </c>
      <c r="O235" s="142">
        <f>MIP!AH$90</f>
        <v>0</v>
      </c>
      <c r="P235" s="143">
        <f>MIP!AI$90</f>
        <v>1</v>
      </c>
    </row>
    <row r="236" spans="1:16">
      <c r="A236" s="144" t="s">
        <v>77</v>
      </c>
      <c r="B236" s="145">
        <f>MIP!Y$162</f>
        <v>29.5</v>
      </c>
      <c r="C236" s="145"/>
      <c r="D236" s="145">
        <f>MIP!Z$162</f>
        <v>30</v>
      </c>
      <c r="E236" s="145"/>
      <c r="F236" s="145">
        <f>MIP!AA$162</f>
        <v>35</v>
      </c>
      <c r="G236" s="145">
        <f>MIP!AB$162</f>
        <v>38</v>
      </c>
      <c r="H236" s="145">
        <f>MIP!AC$162</f>
        <v>31</v>
      </c>
      <c r="I236" s="145"/>
      <c r="J236" s="145">
        <f>MIP!AD$162</f>
        <v>45</v>
      </c>
      <c r="K236" s="145"/>
      <c r="L236" s="145">
        <f>MIP!AE$162</f>
        <v>31.5</v>
      </c>
      <c r="M236" s="145">
        <f>MIP!AF$162</f>
        <v>0</v>
      </c>
      <c r="N236" s="142">
        <f>MIP!AG$162</f>
        <v>240</v>
      </c>
      <c r="O236" s="142">
        <f>MIP!AH$162</f>
        <v>34.285714285714285</v>
      </c>
      <c r="P236" s="143">
        <f>MIP!AI$162</f>
        <v>27</v>
      </c>
    </row>
    <row r="237" spans="1:16">
      <c r="A237" s="146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2"/>
      <c r="O237" s="142"/>
      <c r="P237" s="143"/>
    </row>
    <row r="238" spans="1:16">
      <c r="A238" s="420" t="str">
        <f>GI!$E$23 &amp; ":"</f>
        <v>Homeroom Teacher's Name:</v>
      </c>
      <c r="B238" s="420"/>
      <c r="C238" s="420"/>
      <c r="D238" s="420"/>
      <c r="E238" s="420"/>
      <c r="F238" s="411" t="str">
        <f>GI!$E$25</f>
        <v xml:space="preserve">Biniam Desta </v>
      </c>
      <c r="G238" s="411"/>
      <c r="H238" s="411"/>
      <c r="I238" s="171"/>
      <c r="J238" s="410" t="str">
        <f>GI!$D$23 &amp; ":"</f>
        <v>Academic Director's Name:</v>
      </c>
      <c r="K238" s="410"/>
      <c r="L238" s="410"/>
      <c r="M238" s="410"/>
      <c r="N238" s="411" t="str">
        <f>GI!$D$25</f>
        <v>Mr. Brhane Yohanes</v>
      </c>
      <c r="O238" s="411"/>
      <c r="P238" s="411"/>
    </row>
    <row r="239" spans="1:16">
      <c r="A239" s="16"/>
      <c r="B239" s="16"/>
      <c r="C239" s="16"/>
      <c r="D239" s="421" t="str">
        <f>GI!$B$65 &amp; ":"</f>
        <v>Signature:</v>
      </c>
      <c r="E239" s="421"/>
      <c r="F239" s="413"/>
      <c r="G239" s="413"/>
      <c r="H239" s="413"/>
      <c r="I239"/>
      <c r="J239"/>
      <c r="K239" s="412" t="str">
        <f>GI!$B$65 &amp; ":"</f>
        <v>Signature:</v>
      </c>
      <c r="L239" s="412"/>
      <c r="M239" s="412"/>
      <c r="N239" s="413"/>
      <c r="O239" s="413"/>
      <c r="P239" s="413"/>
    </row>
    <row r="240" spans="1:16" ht="26.25" customHeight="1"/>
    <row r="241" spans="1:16" ht="26.25">
      <c r="A241" s="429"/>
      <c r="B241" s="429"/>
      <c r="C241" s="422" t="str">
        <f>CONCATENATE(GI!$D$1, " ", GI!$D$35)</f>
        <v>SHEBA ACADEMY 3rd Cycle</v>
      </c>
      <c r="D241" s="422"/>
      <c r="E241" s="422"/>
      <c r="F241" s="422"/>
      <c r="G241" s="422"/>
      <c r="H241" s="422"/>
      <c r="I241" s="422"/>
      <c r="J241" s="422"/>
      <c r="K241" s="422"/>
      <c r="L241" s="422"/>
      <c r="M241" s="422"/>
      <c r="N241" s="422"/>
      <c r="O241" s="422"/>
      <c r="P241" s="422"/>
    </row>
    <row r="242" spans="1:16" ht="23.25">
      <c r="A242" s="429"/>
      <c r="B242" s="429"/>
      <c r="C242" s="423" t="str">
        <f>GI!$A$37</f>
        <v>Temporary Grade Report</v>
      </c>
      <c r="D242" s="423"/>
      <c r="E242" s="423"/>
      <c r="F242" s="423"/>
      <c r="G242" s="423"/>
      <c r="H242" s="423"/>
      <c r="I242" s="423"/>
      <c r="J242" s="423"/>
      <c r="K242" s="423"/>
      <c r="L242" s="423"/>
      <c r="M242" s="423"/>
      <c r="N242" s="423"/>
      <c r="O242" s="423"/>
      <c r="P242" s="423"/>
    </row>
    <row r="243" spans="1:16">
      <c r="A243" s="424" t="s">
        <v>8</v>
      </c>
      <c r="B243" s="424"/>
      <c r="C243" s="424"/>
      <c r="D243" s="424"/>
      <c r="E243" s="416" t="str">
        <f>GI!$H$18</f>
        <v xml:space="preserve">Esrom Amanuel Tsegay </v>
      </c>
      <c r="F243" s="417"/>
      <c r="G243" s="417"/>
      <c r="H243" s="417"/>
      <c r="I243" s="417"/>
      <c r="J243" s="418"/>
      <c r="K243" s="18"/>
      <c r="L243" s="17"/>
      <c r="M243" s="414" t="str">
        <f>GI!$A$34</f>
        <v>Academic Year</v>
      </c>
      <c r="N243" s="414"/>
      <c r="O243" s="414">
        <f>GI!C337</f>
        <v>0</v>
      </c>
      <c r="P243" s="17"/>
    </row>
    <row r="244" spans="1:16">
      <c r="A244" s="424" t="s">
        <v>88</v>
      </c>
      <c r="B244" s="424"/>
      <c r="C244" s="424"/>
      <c r="D244" s="424"/>
      <c r="E244" s="20">
        <f>GI!$A$3</f>
        <v>11</v>
      </c>
      <c r="F244" s="20" t="str">
        <f>GI!$C$3</f>
        <v>D</v>
      </c>
      <c r="G244" s="17"/>
      <c r="H244" s="17"/>
      <c r="I244" s="18" t="s">
        <v>76</v>
      </c>
      <c r="J244" s="20">
        <v>17</v>
      </c>
      <c r="K244" s="18"/>
      <c r="L244" s="18"/>
      <c r="M244" s="416" t="str">
        <f>GI!$C$34</f>
        <v>2025/26 G.C</v>
      </c>
      <c r="N244" s="425"/>
      <c r="O244" s="426"/>
      <c r="P244" s="19"/>
    </row>
    <row r="246" spans="1:16" ht="21.75" customHeight="1">
      <c r="A246" s="427" t="s">
        <v>78</v>
      </c>
      <c r="B246" s="428" t="s">
        <v>136</v>
      </c>
      <c r="C246" s="428"/>
      <c r="D246" s="428"/>
      <c r="E246" s="428"/>
      <c r="F246" s="428"/>
      <c r="G246" s="428"/>
      <c r="H246" s="428"/>
      <c r="I246" s="428"/>
      <c r="J246" s="428"/>
      <c r="K246" s="428"/>
      <c r="L246" s="428"/>
      <c r="M246" s="428"/>
      <c r="N246" s="419" t="s">
        <v>15</v>
      </c>
      <c r="O246" s="415" t="s">
        <v>43</v>
      </c>
      <c r="P246" s="415" t="s">
        <v>17</v>
      </c>
    </row>
    <row r="247" spans="1:16" ht="16.5" customHeight="1">
      <c r="A247" s="427"/>
      <c r="B247" s="414" t="str">
        <f>MIP!$Y$7</f>
        <v>ENG</v>
      </c>
      <c r="C247" s="414"/>
      <c r="D247" s="414" t="str">
        <f>MIP!$Z$7</f>
        <v>MAT</v>
      </c>
      <c r="E247" s="414"/>
      <c r="F247" s="414" t="str">
        <f>MIP!$AA$7</f>
        <v>HIS</v>
      </c>
      <c r="G247" s="414" t="str">
        <f>MIP!$AB$7</f>
        <v>GEO</v>
      </c>
      <c r="H247" s="414" t="str">
        <f>MIP!$AC$7</f>
        <v>ECO</v>
      </c>
      <c r="I247" s="414"/>
      <c r="J247" s="414" t="str">
        <f>MIP!$AD$7</f>
        <v>ICT</v>
      </c>
      <c r="K247" s="414"/>
      <c r="L247" s="414" t="str">
        <f>MIP!$AE$7</f>
        <v>ACC</v>
      </c>
      <c r="M247" s="414" t="str">
        <f>MIP!$AF$7</f>
        <v>-</v>
      </c>
      <c r="N247" s="419" t="e">
        <v>#REF!</v>
      </c>
      <c r="O247" s="415"/>
      <c r="P247" s="415"/>
    </row>
    <row r="248" spans="1:16">
      <c r="A248" s="427"/>
      <c r="B248" s="414"/>
      <c r="C248" s="414"/>
      <c r="D248" s="414"/>
      <c r="E248" s="414"/>
      <c r="F248" s="414"/>
      <c r="G248" s="414"/>
      <c r="H248" s="414"/>
      <c r="I248" s="414"/>
      <c r="J248" s="414"/>
      <c r="K248" s="414"/>
      <c r="L248" s="414"/>
      <c r="M248" s="414"/>
      <c r="N248" s="419"/>
      <c r="O248" s="415"/>
      <c r="P248" s="415"/>
    </row>
    <row r="249" spans="1:16">
      <c r="A249" s="140" t="s">
        <v>174</v>
      </c>
      <c r="B249" s="141">
        <f>MIP!Y$24</f>
        <v>62</v>
      </c>
      <c r="C249" s="141"/>
      <c r="D249" s="141">
        <f>MIP!Z$24</f>
        <v>65</v>
      </c>
      <c r="E249" s="141"/>
      <c r="F249" s="141">
        <f>MIP!AA$24</f>
        <v>92</v>
      </c>
      <c r="G249" s="141">
        <f>MIP!AB$24</f>
        <v>84</v>
      </c>
      <c r="H249" s="141">
        <f>MIP!AC$24</f>
        <v>81</v>
      </c>
      <c r="I249" s="141"/>
      <c r="J249" s="141">
        <f>MIP!AD$24</f>
        <v>93</v>
      </c>
      <c r="K249" s="141"/>
      <c r="L249" s="141">
        <f>MIP!AE$24</f>
        <v>91</v>
      </c>
      <c r="M249" s="141">
        <f>MIP!AF$24</f>
        <v>0</v>
      </c>
      <c r="N249" s="142">
        <f>MIP!AG$24</f>
        <v>568</v>
      </c>
      <c r="O249" s="142">
        <f>MIP!AH$24</f>
        <v>81.142857142857139</v>
      </c>
      <c r="P249" s="143">
        <f>MIP!AI$24</f>
        <v>4</v>
      </c>
    </row>
    <row r="250" spans="1:16">
      <c r="A250" s="140" t="s">
        <v>175</v>
      </c>
      <c r="B250" s="141">
        <f>MIP!Y$91</f>
        <v>0</v>
      </c>
      <c r="C250" s="141"/>
      <c r="D250" s="141">
        <f>MIP!Z$91</f>
        <v>0</v>
      </c>
      <c r="E250" s="141"/>
      <c r="F250" s="141">
        <f>MIP!AA$91</f>
        <v>0</v>
      </c>
      <c r="G250" s="141">
        <f>MIP!AB$91</f>
        <v>0</v>
      </c>
      <c r="H250" s="141">
        <f>MIP!AC$91</f>
        <v>0</v>
      </c>
      <c r="I250" s="141"/>
      <c r="J250" s="141">
        <f>MIP!AD$91</f>
        <v>0</v>
      </c>
      <c r="K250" s="141"/>
      <c r="L250" s="141">
        <f>MIP!AE$91</f>
        <v>0</v>
      </c>
      <c r="M250" s="141">
        <f>MIP!AF$91</f>
        <v>0</v>
      </c>
      <c r="N250" s="142">
        <f>MIP!AG$91</f>
        <v>0</v>
      </c>
      <c r="O250" s="142">
        <f>MIP!AH$91</f>
        <v>0</v>
      </c>
      <c r="P250" s="143">
        <f>MIP!AI$91</f>
        <v>1</v>
      </c>
    </row>
    <row r="251" spans="1:16">
      <c r="A251" s="144" t="s">
        <v>77</v>
      </c>
      <c r="B251" s="145">
        <f>MIP!Y$163</f>
        <v>31</v>
      </c>
      <c r="C251" s="145"/>
      <c r="D251" s="145">
        <f>MIP!Z$163</f>
        <v>32.5</v>
      </c>
      <c r="E251" s="145"/>
      <c r="F251" s="145">
        <f>MIP!AA$163</f>
        <v>46</v>
      </c>
      <c r="G251" s="145">
        <f>MIP!AB$163</f>
        <v>42</v>
      </c>
      <c r="H251" s="145">
        <f>MIP!AC$163</f>
        <v>40.5</v>
      </c>
      <c r="I251" s="145"/>
      <c r="J251" s="145">
        <f>MIP!AD$163</f>
        <v>46.5</v>
      </c>
      <c r="K251" s="145"/>
      <c r="L251" s="145">
        <f>MIP!AE$163</f>
        <v>45.5</v>
      </c>
      <c r="M251" s="145">
        <f>MIP!AF$163</f>
        <v>0</v>
      </c>
      <c r="N251" s="142">
        <f>MIP!AG$163</f>
        <v>284</v>
      </c>
      <c r="O251" s="142">
        <f>MIP!AH$163</f>
        <v>40.571428571428569</v>
      </c>
      <c r="P251" s="143">
        <f>MIP!AI$163</f>
        <v>4</v>
      </c>
    </row>
    <row r="252" spans="1:16">
      <c r="A252" s="146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2"/>
      <c r="O252" s="142"/>
      <c r="P252" s="143"/>
    </row>
    <row r="253" spans="1:16">
      <c r="A253" s="420" t="str">
        <f>GI!$E$23 &amp; ":"</f>
        <v>Homeroom Teacher's Name:</v>
      </c>
      <c r="B253" s="420"/>
      <c r="C253" s="420"/>
      <c r="D253" s="420"/>
      <c r="E253" s="420"/>
      <c r="F253" s="411" t="str">
        <f>GI!$E$25</f>
        <v xml:space="preserve">Biniam Desta </v>
      </c>
      <c r="G253" s="411"/>
      <c r="H253" s="411"/>
      <c r="I253" s="171"/>
      <c r="J253" s="410" t="str">
        <f>GI!$D$23 &amp; ":"</f>
        <v>Academic Director's Name:</v>
      </c>
      <c r="K253" s="410"/>
      <c r="L253" s="410"/>
      <c r="M253" s="410"/>
      <c r="N253" s="411" t="str">
        <f>GI!$D$25</f>
        <v>Mr. Brhane Yohanes</v>
      </c>
      <c r="O253" s="411"/>
      <c r="P253" s="411"/>
    </row>
    <row r="254" spans="1:16">
      <c r="A254" s="16"/>
      <c r="B254" s="16"/>
      <c r="C254" s="16"/>
      <c r="D254" s="421" t="str">
        <f>GI!$B$65 &amp; ":"</f>
        <v>Signature:</v>
      </c>
      <c r="E254" s="421"/>
      <c r="F254" s="413"/>
      <c r="G254" s="413"/>
      <c r="H254" s="413"/>
      <c r="I254"/>
      <c r="J254"/>
      <c r="K254" s="412" t="str">
        <f>GI!$B$65 &amp; ":"</f>
        <v>Signature:</v>
      </c>
      <c r="L254" s="412"/>
      <c r="M254" s="412"/>
      <c r="N254" s="413"/>
      <c r="O254" s="413"/>
      <c r="P254" s="413"/>
    </row>
    <row r="255" spans="1:16" ht="18" customHeight="1"/>
    <row r="256" spans="1:16" ht="26.25">
      <c r="A256" s="429"/>
      <c r="B256" s="429"/>
      <c r="C256" s="422" t="str">
        <f>CONCATENATE(GI!$D$1, " ", GI!$D$35)</f>
        <v>SHEBA ACADEMY 3rd Cycle</v>
      </c>
      <c r="D256" s="422"/>
      <c r="E256" s="422"/>
      <c r="F256" s="422"/>
      <c r="G256" s="422"/>
      <c r="H256" s="422"/>
      <c r="I256" s="422"/>
      <c r="J256" s="422"/>
      <c r="K256" s="422"/>
      <c r="L256" s="422"/>
      <c r="M256" s="422"/>
      <c r="N256" s="422"/>
      <c r="O256" s="422"/>
      <c r="P256" s="422"/>
    </row>
    <row r="257" spans="1:16" ht="23.25">
      <c r="A257" s="429"/>
      <c r="B257" s="429"/>
      <c r="C257" s="423" t="str">
        <f>GI!$A$37</f>
        <v>Temporary Grade Report</v>
      </c>
      <c r="D257" s="423"/>
      <c r="E257" s="423"/>
      <c r="F257" s="423"/>
      <c r="G257" s="423"/>
      <c r="H257" s="423"/>
      <c r="I257" s="423"/>
      <c r="J257" s="423"/>
      <c r="K257" s="423"/>
      <c r="L257" s="423"/>
      <c r="M257" s="423"/>
      <c r="N257" s="423"/>
      <c r="O257" s="423"/>
      <c r="P257" s="423"/>
    </row>
    <row r="258" spans="1:16">
      <c r="A258" s="424" t="s">
        <v>8</v>
      </c>
      <c r="B258" s="424"/>
      <c r="C258" s="424"/>
      <c r="D258" s="424"/>
      <c r="E258" s="416" t="str">
        <f>GI!$H$19</f>
        <v xml:space="preserve">Eyorsalem Afera Gebremedhin </v>
      </c>
      <c r="F258" s="417"/>
      <c r="G258" s="417"/>
      <c r="H258" s="417"/>
      <c r="I258" s="417"/>
      <c r="J258" s="418"/>
      <c r="K258" s="18"/>
      <c r="L258" s="17"/>
      <c r="M258" s="414" t="str">
        <f>GI!$A$34</f>
        <v>Academic Year</v>
      </c>
      <c r="N258" s="414"/>
      <c r="O258" s="414">
        <f>GI!C352</f>
        <v>0</v>
      </c>
      <c r="P258" s="17"/>
    </row>
    <row r="259" spans="1:16">
      <c r="A259" s="424" t="s">
        <v>88</v>
      </c>
      <c r="B259" s="424"/>
      <c r="C259" s="424"/>
      <c r="D259" s="424"/>
      <c r="E259" s="20">
        <f>GI!$A$3</f>
        <v>11</v>
      </c>
      <c r="F259" s="20" t="str">
        <f>GI!$C$3</f>
        <v>D</v>
      </c>
      <c r="G259" s="17"/>
      <c r="H259" s="17"/>
      <c r="I259" s="18" t="s">
        <v>76</v>
      </c>
      <c r="J259" s="20">
        <v>18</v>
      </c>
      <c r="K259" s="18"/>
      <c r="L259" s="18"/>
      <c r="M259" s="416" t="str">
        <f>GI!$C$34</f>
        <v>2025/26 G.C</v>
      </c>
      <c r="N259" s="425"/>
      <c r="O259" s="426"/>
      <c r="P259" s="19"/>
    </row>
    <row r="261" spans="1:16" ht="21.75" customHeight="1">
      <c r="A261" s="427" t="s">
        <v>78</v>
      </c>
      <c r="B261" s="428" t="s">
        <v>136</v>
      </c>
      <c r="C261" s="428"/>
      <c r="D261" s="428"/>
      <c r="E261" s="428"/>
      <c r="F261" s="428"/>
      <c r="G261" s="428"/>
      <c r="H261" s="428"/>
      <c r="I261" s="428"/>
      <c r="J261" s="428"/>
      <c r="K261" s="428"/>
      <c r="L261" s="428"/>
      <c r="M261" s="428"/>
      <c r="N261" s="419" t="s">
        <v>15</v>
      </c>
      <c r="O261" s="415" t="s">
        <v>43</v>
      </c>
      <c r="P261" s="415" t="s">
        <v>17</v>
      </c>
    </row>
    <row r="262" spans="1:16" ht="16.5" customHeight="1">
      <c r="A262" s="427"/>
      <c r="B262" s="414" t="str">
        <f>MIP!$Y$7</f>
        <v>ENG</v>
      </c>
      <c r="C262" s="414"/>
      <c r="D262" s="414" t="str">
        <f>MIP!$Z$7</f>
        <v>MAT</v>
      </c>
      <c r="E262" s="414"/>
      <c r="F262" s="414" t="str">
        <f>MIP!$AA$7</f>
        <v>HIS</v>
      </c>
      <c r="G262" s="414" t="str">
        <f>MIP!$AB$7</f>
        <v>GEO</v>
      </c>
      <c r="H262" s="414" t="str">
        <f>MIP!$AC$7</f>
        <v>ECO</v>
      </c>
      <c r="I262" s="414"/>
      <c r="J262" s="414" t="str">
        <f>MIP!$AD$7</f>
        <v>ICT</v>
      </c>
      <c r="K262" s="414"/>
      <c r="L262" s="414" t="str">
        <f>MIP!$AE$7</f>
        <v>ACC</v>
      </c>
      <c r="M262" s="414" t="str">
        <f>MIP!$AF$7</f>
        <v>-</v>
      </c>
      <c r="N262" s="419" t="e">
        <v>#REF!</v>
      </c>
      <c r="O262" s="415"/>
      <c r="P262" s="415"/>
    </row>
    <row r="263" spans="1:16">
      <c r="A263" s="427"/>
      <c r="B263" s="414"/>
      <c r="C263" s="414"/>
      <c r="D263" s="414"/>
      <c r="E263" s="414"/>
      <c r="F263" s="414"/>
      <c r="G263" s="414"/>
      <c r="H263" s="414"/>
      <c r="I263" s="414"/>
      <c r="J263" s="414"/>
      <c r="K263" s="414"/>
      <c r="L263" s="414"/>
      <c r="M263" s="414"/>
      <c r="N263" s="419"/>
      <c r="O263" s="415"/>
      <c r="P263" s="415"/>
    </row>
    <row r="264" spans="1:16">
      <c r="A264" s="140" t="s">
        <v>174</v>
      </c>
      <c r="B264" s="141">
        <f>MIP!Y$25</f>
        <v>83</v>
      </c>
      <c r="C264" s="141"/>
      <c r="D264" s="141">
        <f>MIP!Z$25</f>
        <v>83</v>
      </c>
      <c r="E264" s="141"/>
      <c r="F264" s="141">
        <f>MIP!AA$25</f>
        <v>97</v>
      </c>
      <c r="G264" s="141">
        <f>MIP!AB$25</f>
        <v>91</v>
      </c>
      <c r="H264" s="141">
        <f>MIP!AC$25</f>
        <v>76</v>
      </c>
      <c r="I264" s="141"/>
      <c r="J264" s="141">
        <f>MIP!AD$25</f>
        <v>95</v>
      </c>
      <c r="K264" s="141"/>
      <c r="L264" s="141">
        <f>MIP!AE$25</f>
        <v>98</v>
      </c>
      <c r="M264" s="141">
        <f>MIP!AF$25</f>
        <v>0</v>
      </c>
      <c r="N264" s="142">
        <f>MIP!AG$25</f>
        <v>623</v>
      </c>
      <c r="O264" s="142">
        <f>MIP!AH$25</f>
        <v>89</v>
      </c>
      <c r="P264" s="143">
        <f>MIP!AI$25</f>
        <v>2</v>
      </c>
    </row>
    <row r="265" spans="1:16">
      <c r="A265" s="140" t="s">
        <v>175</v>
      </c>
      <c r="B265" s="141">
        <f>MIP!Y$92</f>
        <v>0</v>
      </c>
      <c r="C265" s="141"/>
      <c r="D265" s="141">
        <f>MIP!Z$92</f>
        <v>0</v>
      </c>
      <c r="E265" s="141"/>
      <c r="F265" s="141">
        <f>MIP!AA$92</f>
        <v>0</v>
      </c>
      <c r="G265" s="141">
        <f>MIP!AB$92</f>
        <v>0</v>
      </c>
      <c r="H265" s="141">
        <f>MIP!AC$92</f>
        <v>0</v>
      </c>
      <c r="I265" s="141"/>
      <c r="J265" s="141">
        <f>MIP!AD$92</f>
        <v>0</v>
      </c>
      <c r="K265" s="141"/>
      <c r="L265" s="141">
        <f>MIP!AE$92</f>
        <v>0</v>
      </c>
      <c r="M265" s="141">
        <f>MIP!AF$92</f>
        <v>0</v>
      </c>
      <c r="N265" s="142">
        <f>MIP!AG$92</f>
        <v>0</v>
      </c>
      <c r="O265" s="142">
        <f>MIP!AH$92</f>
        <v>0</v>
      </c>
      <c r="P265" s="143">
        <f>MIP!AI$92</f>
        <v>1</v>
      </c>
    </row>
    <row r="266" spans="1:16">
      <c r="A266" s="144" t="s">
        <v>77</v>
      </c>
      <c r="B266" s="145">
        <f>MIP!Y$164</f>
        <v>41.5</v>
      </c>
      <c r="C266" s="145"/>
      <c r="D266" s="145">
        <f>MIP!Z$164</f>
        <v>41.5</v>
      </c>
      <c r="E266" s="145"/>
      <c r="F266" s="145">
        <f>MIP!AA$164</f>
        <v>48.5</v>
      </c>
      <c r="G266" s="145">
        <f>MIP!AB$164</f>
        <v>45.5</v>
      </c>
      <c r="H266" s="145">
        <f>MIP!AC$164</f>
        <v>38</v>
      </c>
      <c r="I266" s="145"/>
      <c r="J266" s="145">
        <f>MIP!AD$164</f>
        <v>47.5</v>
      </c>
      <c r="K266" s="145"/>
      <c r="L266" s="145">
        <f>MIP!AE$164</f>
        <v>49</v>
      </c>
      <c r="M266" s="145">
        <f>MIP!AF$164</f>
        <v>0</v>
      </c>
      <c r="N266" s="142">
        <f>MIP!AG$164</f>
        <v>311.5</v>
      </c>
      <c r="O266" s="142">
        <f>MIP!AH$164</f>
        <v>44.5</v>
      </c>
      <c r="P266" s="143">
        <f>MIP!AI$164</f>
        <v>2</v>
      </c>
    </row>
    <row r="267" spans="1:16">
      <c r="A267" s="146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1"/>
      <c r="N267" s="142"/>
      <c r="O267" s="142"/>
      <c r="P267" s="143"/>
    </row>
    <row r="268" spans="1:16">
      <c r="A268" s="420" t="str">
        <f>GI!$E$23 &amp; ":"</f>
        <v>Homeroom Teacher's Name:</v>
      </c>
      <c r="B268" s="420"/>
      <c r="C268" s="420"/>
      <c r="D268" s="420"/>
      <c r="E268" s="420"/>
      <c r="F268" s="411" t="str">
        <f>GI!$E$25</f>
        <v xml:space="preserve">Biniam Desta </v>
      </c>
      <c r="G268" s="411"/>
      <c r="H268" s="411"/>
      <c r="I268" s="171"/>
      <c r="J268" s="410" t="str">
        <f>GI!$D$23 &amp; ":"</f>
        <v>Academic Director's Name:</v>
      </c>
      <c r="K268" s="410"/>
      <c r="L268" s="410"/>
      <c r="M268" s="410"/>
      <c r="N268" s="411" t="str">
        <f>GI!$D$25</f>
        <v>Mr. Brhane Yohanes</v>
      </c>
      <c r="O268" s="411"/>
      <c r="P268" s="411"/>
    </row>
    <row r="269" spans="1:16">
      <c r="A269" s="16"/>
      <c r="B269" s="16"/>
      <c r="C269" s="16"/>
      <c r="D269" s="421" t="str">
        <f>GI!$B$65 &amp; ":"</f>
        <v>Signature:</v>
      </c>
      <c r="E269" s="421"/>
      <c r="F269" s="413"/>
      <c r="G269" s="413"/>
      <c r="H269" s="413"/>
      <c r="I269"/>
      <c r="J269"/>
      <c r="K269" s="412" t="str">
        <f>GI!$B$65 &amp; ":"</f>
        <v>Signature:</v>
      </c>
      <c r="L269" s="412"/>
      <c r="M269" s="412"/>
      <c r="N269" s="413"/>
      <c r="O269" s="413"/>
      <c r="P269" s="413"/>
    </row>
    <row r="270" spans="1:16" ht="26.25" customHeight="1">
      <c r="A270" s="16"/>
      <c r="B270" s="16"/>
      <c r="C270" s="16"/>
      <c r="D270" s="240"/>
      <c r="E270" s="240"/>
      <c r="F270" s="16"/>
      <c r="G270" s="16"/>
      <c r="H270" s="16"/>
      <c r="I270"/>
      <c r="J270"/>
      <c r="K270" s="239"/>
      <c r="L270" s="239"/>
      <c r="M270" s="239"/>
      <c r="N270" s="16"/>
      <c r="O270" s="16"/>
      <c r="P270" s="16"/>
    </row>
    <row r="271" spans="1:16" ht="26.25">
      <c r="A271" s="429"/>
      <c r="B271" s="429"/>
      <c r="C271" s="422" t="str">
        <f>CONCATENATE(GI!$D$1, " ", GI!$D$35)</f>
        <v>SHEBA ACADEMY 3rd Cycle</v>
      </c>
      <c r="D271" s="422"/>
      <c r="E271" s="422"/>
      <c r="F271" s="422"/>
      <c r="G271" s="422"/>
      <c r="H271" s="422"/>
      <c r="I271" s="422"/>
      <c r="J271" s="422"/>
      <c r="K271" s="422"/>
      <c r="L271" s="422"/>
      <c r="M271" s="422"/>
      <c r="N271" s="422"/>
      <c r="O271" s="422"/>
      <c r="P271" s="422"/>
    </row>
    <row r="272" spans="1:16" ht="23.25">
      <c r="A272" s="429"/>
      <c r="B272" s="429"/>
      <c r="C272" s="423" t="str">
        <f>GI!$A$37</f>
        <v>Temporary Grade Report</v>
      </c>
      <c r="D272" s="423"/>
      <c r="E272" s="423"/>
      <c r="F272" s="423"/>
      <c r="G272" s="423"/>
      <c r="H272" s="423"/>
      <c r="I272" s="423"/>
      <c r="J272" s="423"/>
      <c r="K272" s="423"/>
      <c r="L272" s="423"/>
      <c r="M272" s="423"/>
      <c r="N272" s="423"/>
      <c r="O272" s="423"/>
      <c r="P272" s="423"/>
    </row>
    <row r="273" spans="1:16">
      <c r="A273" s="424" t="s">
        <v>8</v>
      </c>
      <c r="B273" s="424"/>
      <c r="C273" s="424"/>
      <c r="D273" s="424"/>
      <c r="E273" s="416" t="str">
        <f>GI!$H$20</f>
        <v xml:space="preserve">Fasil Alem Kahsay </v>
      </c>
      <c r="F273" s="417"/>
      <c r="G273" s="417"/>
      <c r="H273" s="417"/>
      <c r="I273" s="417"/>
      <c r="J273" s="418"/>
      <c r="K273" s="18"/>
      <c r="L273" s="17"/>
      <c r="M273" s="414" t="str">
        <f>GI!$A$34</f>
        <v>Academic Year</v>
      </c>
      <c r="N273" s="414"/>
      <c r="O273" s="414">
        <f>GI!C366</f>
        <v>0</v>
      </c>
      <c r="P273" s="17"/>
    </row>
    <row r="274" spans="1:16">
      <c r="A274" s="424" t="s">
        <v>88</v>
      </c>
      <c r="B274" s="424"/>
      <c r="C274" s="424"/>
      <c r="D274" s="424"/>
      <c r="E274" s="20">
        <f>GI!$A$3</f>
        <v>11</v>
      </c>
      <c r="F274" s="20" t="str">
        <f>GI!$C$3</f>
        <v>D</v>
      </c>
      <c r="G274" s="17"/>
      <c r="H274" s="17"/>
      <c r="I274" s="18" t="s">
        <v>76</v>
      </c>
      <c r="J274" s="20">
        <v>19</v>
      </c>
      <c r="K274" s="18"/>
      <c r="L274" s="18"/>
      <c r="M274" s="416" t="str">
        <f>GI!$C$34</f>
        <v>2025/26 G.C</v>
      </c>
      <c r="N274" s="425"/>
      <c r="O274" s="426"/>
      <c r="P274" s="19"/>
    </row>
    <row r="276" spans="1:16" ht="21.75" customHeight="1">
      <c r="A276" s="427" t="s">
        <v>78</v>
      </c>
      <c r="B276" s="428" t="s">
        <v>136</v>
      </c>
      <c r="C276" s="428"/>
      <c r="D276" s="428"/>
      <c r="E276" s="428"/>
      <c r="F276" s="428"/>
      <c r="G276" s="428"/>
      <c r="H276" s="428"/>
      <c r="I276" s="428"/>
      <c r="J276" s="428"/>
      <c r="K276" s="428"/>
      <c r="L276" s="428"/>
      <c r="M276" s="428"/>
      <c r="N276" s="419" t="s">
        <v>15</v>
      </c>
      <c r="O276" s="415" t="s">
        <v>43</v>
      </c>
      <c r="P276" s="415" t="s">
        <v>17</v>
      </c>
    </row>
    <row r="277" spans="1:16" ht="16.5" customHeight="1">
      <c r="A277" s="427"/>
      <c r="B277" s="414" t="str">
        <f>MIP!$Y$7</f>
        <v>ENG</v>
      </c>
      <c r="C277" s="414"/>
      <c r="D277" s="414" t="str">
        <f>MIP!$Z$7</f>
        <v>MAT</v>
      </c>
      <c r="E277" s="414"/>
      <c r="F277" s="414" t="str">
        <f>MIP!$AA$7</f>
        <v>HIS</v>
      </c>
      <c r="G277" s="414" t="str">
        <f>MIP!$AB$7</f>
        <v>GEO</v>
      </c>
      <c r="H277" s="414" t="str">
        <f>MIP!$AC$7</f>
        <v>ECO</v>
      </c>
      <c r="I277" s="414"/>
      <c r="J277" s="414" t="str">
        <f>MIP!$AD$7</f>
        <v>ICT</v>
      </c>
      <c r="K277" s="414"/>
      <c r="L277" s="414" t="str">
        <f>MIP!$AE$7</f>
        <v>ACC</v>
      </c>
      <c r="M277" s="414" t="str">
        <f>MIP!$AF$7</f>
        <v>-</v>
      </c>
      <c r="N277" s="419" t="e">
        <v>#REF!</v>
      </c>
      <c r="O277" s="415"/>
      <c r="P277" s="415"/>
    </row>
    <row r="278" spans="1:16">
      <c r="A278" s="427"/>
      <c r="B278" s="414"/>
      <c r="C278" s="414"/>
      <c r="D278" s="414"/>
      <c r="E278" s="414"/>
      <c r="F278" s="414"/>
      <c r="G278" s="414"/>
      <c r="H278" s="414"/>
      <c r="I278" s="414"/>
      <c r="J278" s="414"/>
      <c r="K278" s="414"/>
      <c r="L278" s="414"/>
      <c r="M278" s="414"/>
      <c r="N278" s="419"/>
      <c r="O278" s="415"/>
      <c r="P278" s="415"/>
    </row>
    <row r="279" spans="1:16">
      <c r="A279" s="140" t="s">
        <v>174</v>
      </c>
      <c r="B279" s="141">
        <f>MIP!Y$26</f>
        <v>62</v>
      </c>
      <c r="C279" s="141"/>
      <c r="D279" s="141">
        <f>MIP!Z$26</f>
        <v>55</v>
      </c>
      <c r="E279" s="141"/>
      <c r="F279" s="141">
        <f>MIP!AA$26</f>
        <v>80</v>
      </c>
      <c r="G279" s="141">
        <f>MIP!AB$26</f>
        <v>63</v>
      </c>
      <c r="H279" s="141">
        <f>MIP!AC$26</f>
        <v>56</v>
      </c>
      <c r="I279" s="141"/>
      <c r="J279" s="141">
        <f>MIP!AD$26</f>
        <v>65</v>
      </c>
      <c r="K279" s="141"/>
      <c r="L279" s="141">
        <f>MIP!AE$26</f>
        <v>75</v>
      </c>
      <c r="M279" s="141">
        <f>MIP!AF$26</f>
        <v>0</v>
      </c>
      <c r="N279" s="142">
        <f>MIP!AG$26</f>
        <v>456</v>
      </c>
      <c r="O279" s="142">
        <f>MIP!AH$26</f>
        <v>65.142857142857139</v>
      </c>
      <c r="P279" s="143">
        <f>MIP!AI$26</f>
        <v>36</v>
      </c>
    </row>
    <row r="280" spans="1:16">
      <c r="A280" s="140" t="s">
        <v>175</v>
      </c>
      <c r="B280" s="141">
        <f>MIP!Y$93</f>
        <v>0</v>
      </c>
      <c r="C280" s="141"/>
      <c r="D280" s="141">
        <f>MIP!Z$93</f>
        <v>0</v>
      </c>
      <c r="E280" s="141"/>
      <c r="F280" s="141">
        <f>MIP!AA$93</f>
        <v>0</v>
      </c>
      <c r="G280" s="141">
        <f>MIP!AB$93</f>
        <v>0</v>
      </c>
      <c r="H280" s="141">
        <f>MIP!AC$93</f>
        <v>0</v>
      </c>
      <c r="I280" s="141"/>
      <c r="J280" s="141">
        <f>MIP!AD$93</f>
        <v>0</v>
      </c>
      <c r="K280" s="141"/>
      <c r="L280" s="141">
        <f>MIP!AE$93</f>
        <v>0</v>
      </c>
      <c r="M280" s="141">
        <f>MIP!AF$93</f>
        <v>0</v>
      </c>
      <c r="N280" s="142">
        <f>MIP!AG$93</f>
        <v>0</v>
      </c>
      <c r="O280" s="142">
        <f>MIP!AH$93</f>
        <v>0</v>
      </c>
      <c r="P280" s="143">
        <f>MIP!AI$93</f>
        <v>1</v>
      </c>
    </row>
    <row r="281" spans="1:16">
      <c r="A281" s="144" t="s">
        <v>77</v>
      </c>
      <c r="B281" s="145">
        <f>MIP!Y$165</f>
        <v>31</v>
      </c>
      <c r="C281" s="145"/>
      <c r="D281" s="145">
        <f>MIP!Z$165</f>
        <v>27.5</v>
      </c>
      <c r="E281" s="145"/>
      <c r="F281" s="145">
        <f>MIP!AA$165</f>
        <v>40</v>
      </c>
      <c r="G281" s="145">
        <f>MIP!AB$165</f>
        <v>31.5</v>
      </c>
      <c r="H281" s="145">
        <f>MIP!AC$165</f>
        <v>28</v>
      </c>
      <c r="I281" s="145"/>
      <c r="J281" s="145">
        <f>MIP!AD$165</f>
        <v>32.5</v>
      </c>
      <c r="K281" s="145"/>
      <c r="L281" s="145">
        <f>MIP!AE$165</f>
        <v>37.5</v>
      </c>
      <c r="M281" s="145">
        <f>MIP!AF$165</f>
        <v>0</v>
      </c>
      <c r="N281" s="142">
        <f>MIP!AG$165</f>
        <v>228</v>
      </c>
      <c r="O281" s="142">
        <f>MIP!AH$165</f>
        <v>32.571428571428569</v>
      </c>
      <c r="P281" s="143">
        <f>MIP!AI$165</f>
        <v>36</v>
      </c>
    </row>
    <row r="282" spans="1:16">
      <c r="A282" s="146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2"/>
      <c r="O282" s="142"/>
      <c r="P282" s="143"/>
    </row>
    <row r="283" spans="1:16">
      <c r="A283" s="420" t="str">
        <f>GI!$E$23 &amp; ":"</f>
        <v>Homeroom Teacher's Name:</v>
      </c>
      <c r="B283" s="420"/>
      <c r="C283" s="420"/>
      <c r="D283" s="420"/>
      <c r="E283" s="420"/>
      <c r="F283" s="411" t="str">
        <f>GI!$E$25</f>
        <v xml:space="preserve">Biniam Desta </v>
      </c>
      <c r="G283" s="411"/>
      <c r="H283" s="411"/>
      <c r="I283" s="171"/>
      <c r="J283" s="410" t="str">
        <f>GI!$D$23 &amp; ":"</f>
        <v>Academic Director's Name:</v>
      </c>
      <c r="K283" s="410"/>
      <c r="L283" s="410"/>
      <c r="M283" s="410"/>
      <c r="N283" s="411" t="str">
        <f>GI!$D$25</f>
        <v>Mr. Brhane Yohanes</v>
      </c>
      <c r="O283" s="411"/>
      <c r="P283" s="411"/>
    </row>
    <row r="284" spans="1:16">
      <c r="A284" s="16"/>
      <c r="B284" s="16"/>
      <c r="C284" s="16"/>
      <c r="D284" s="421" t="str">
        <f>GI!$B$65 &amp; ":"</f>
        <v>Signature:</v>
      </c>
      <c r="E284" s="421"/>
      <c r="F284" s="413"/>
      <c r="G284" s="413"/>
      <c r="H284" s="413"/>
      <c r="I284"/>
      <c r="J284"/>
      <c r="K284" s="412" t="str">
        <f>GI!$B$65 &amp; ":"</f>
        <v>Signature:</v>
      </c>
      <c r="L284" s="412"/>
      <c r="M284" s="412"/>
      <c r="N284" s="413"/>
      <c r="O284" s="413"/>
      <c r="P284" s="413"/>
    </row>
    <row r="285" spans="1:16" ht="26.25" customHeight="1"/>
    <row r="286" spans="1:16" ht="26.25">
      <c r="A286" s="429"/>
      <c r="B286" s="429"/>
      <c r="C286" s="422" t="str">
        <f>CONCATENATE(GI!$D$1, " ", GI!$D$35)</f>
        <v>SHEBA ACADEMY 3rd Cycle</v>
      </c>
      <c r="D286" s="422"/>
      <c r="E286" s="422"/>
      <c r="F286" s="422"/>
      <c r="G286" s="422"/>
      <c r="H286" s="422"/>
      <c r="I286" s="422"/>
      <c r="J286" s="422"/>
      <c r="K286" s="422"/>
      <c r="L286" s="422"/>
      <c r="M286" s="422"/>
      <c r="N286" s="422"/>
      <c r="O286" s="422"/>
      <c r="P286" s="422"/>
    </row>
    <row r="287" spans="1:16" ht="23.25">
      <c r="A287" s="429"/>
      <c r="B287" s="429"/>
      <c r="C287" s="423" t="str">
        <f>GI!$A$37</f>
        <v>Temporary Grade Report</v>
      </c>
      <c r="D287" s="423"/>
      <c r="E287" s="423"/>
      <c r="F287" s="423"/>
      <c r="G287" s="423"/>
      <c r="H287" s="423"/>
      <c r="I287" s="423"/>
      <c r="J287" s="423"/>
      <c r="K287" s="423"/>
      <c r="L287" s="423"/>
      <c r="M287" s="423"/>
      <c r="N287" s="423"/>
      <c r="O287" s="423"/>
      <c r="P287" s="423"/>
    </row>
    <row r="288" spans="1:16">
      <c r="A288" s="424" t="s">
        <v>8</v>
      </c>
      <c r="B288" s="424"/>
      <c r="C288" s="424"/>
      <c r="D288" s="424"/>
      <c r="E288" s="416" t="str">
        <f>GI!$H$21</f>
        <v xml:space="preserve">Hassen Abdelruhman Salih </v>
      </c>
      <c r="F288" s="417"/>
      <c r="G288" s="417"/>
      <c r="H288" s="417"/>
      <c r="I288" s="417"/>
      <c r="J288" s="418"/>
      <c r="K288" s="18"/>
      <c r="L288" s="17"/>
      <c r="M288" s="414" t="str">
        <f>GI!$A$34</f>
        <v>Academic Year</v>
      </c>
      <c r="N288" s="414"/>
      <c r="O288" s="414">
        <f>GI!C381</f>
        <v>0</v>
      </c>
      <c r="P288" s="17"/>
    </row>
    <row r="289" spans="1:16">
      <c r="A289" s="424" t="s">
        <v>88</v>
      </c>
      <c r="B289" s="424"/>
      <c r="C289" s="424"/>
      <c r="D289" s="424"/>
      <c r="E289" s="20">
        <f>GI!$A$3</f>
        <v>11</v>
      </c>
      <c r="F289" s="20" t="str">
        <f>GI!$C$3</f>
        <v>D</v>
      </c>
      <c r="G289" s="17"/>
      <c r="H289" s="17"/>
      <c r="I289" s="18" t="s">
        <v>76</v>
      </c>
      <c r="J289" s="20">
        <v>20</v>
      </c>
      <c r="K289" s="18"/>
      <c r="L289" s="18"/>
      <c r="M289" s="416" t="str">
        <f>GI!$C$34</f>
        <v>2025/26 G.C</v>
      </c>
      <c r="N289" s="425"/>
      <c r="O289" s="426"/>
      <c r="P289" s="19"/>
    </row>
    <row r="291" spans="1:16" ht="21.75" customHeight="1">
      <c r="A291" s="427" t="s">
        <v>78</v>
      </c>
      <c r="B291" s="428" t="s">
        <v>136</v>
      </c>
      <c r="C291" s="428"/>
      <c r="D291" s="428"/>
      <c r="E291" s="428"/>
      <c r="F291" s="428"/>
      <c r="G291" s="428"/>
      <c r="H291" s="428"/>
      <c r="I291" s="428"/>
      <c r="J291" s="428"/>
      <c r="K291" s="428"/>
      <c r="L291" s="428"/>
      <c r="M291" s="428"/>
      <c r="N291" s="419" t="s">
        <v>15</v>
      </c>
      <c r="O291" s="415" t="s">
        <v>43</v>
      </c>
      <c r="P291" s="415" t="s">
        <v>17</v>
      </c>
    </row>
    <row r="292" spans="1:16" ht="16.5" customHeight="1">
      <c r="A292" s="427"/>
      <c r="B292" s="414" t="str">
        <f>MIP!$Y$7</f>
        <v>ENG</v>
      </c>
      <c r="C292" s="414"/>
      <c r="D292" s="414" t="str">
        <f>MIP!$Z$7</f>
        <v>MAT</v>
      </c>
      <c r="E292" s="414"/>
      <c r="F292" s="414" t="str">
        <f>MIP!$AA$7</f>
        <v>HIS</v>
      </c>
      <c r="G292" s="414" t="str">
        <f>MIP!$AB$7</f>
        <v>GEO</v>
      </c>
      <c r="H292" s="414" t="str">
        <f>MIP!$AC$7</f>
        <v>ECO</v>
      </c>
      <c r="I292" s="414"/>
      <c r="J292" s="414" t="str">
        <f>MIP!$AD$7</f>
        <v>ICT</v>
      </c>
      <c r="K292" s="414"/>
      <c r="L292" s="414" t="str">
        <f>MIP!$AE$7</f>
        <v>ACC</v>
      </c>
      <c r="M292" s="414" t="str">
        <f>MIP!$AF$7</f>
        <v>-</v>
      </c>
      <c r="N292" s="419" t="e">
        <v>#REF!</v>
      </c>
      <c r="O292" s="415"/>
      <c r="P292" s="415"/>
    </row>
    <row r="293" spans="1:16">
      <c r="A293" s="427"/>
      <c r="B293" s="414"/>
      <c r="C293" s="414"/>
      <c r="D293" s="414"/>
      <c r="E293" s="414"/>
      <c r="F293" s="414"/>
      <c r="G293" s="414"/>
      <c r="H293" s="414"/>
      <c r="I293" s="414"/>
      <c r="J293" s="414"/>
      <c r="K293" s="414"/>
      <c r="L293" s="414"/>
      <c r="M293" s="414"/>
      <c r="N293" s="419"/>
      <c r="O293" s="415"/>
      <c r="P293" s="415"/>
    </row>
    <row r="294" spans="1:16">
      <c r="A294" s="140" t="s">
        <v>174</v>
      </c>
      <c r="B294" s="141">
        <f>MIP!Y$27</f>
        <v>68</v>
      </c>
      <c r="C294" s="141"/>
      <c r="D294" s="141">
        <f>MIP!Z$27</f>
        <v>64</v>
      </c>
      <c r="E294" s="141"/>
      <c r="F294" s="141">
        <f>MIP!AA$27</f>
        <v>75</v>
      </c>
      <c r="G294" s="141">
        <f>MIP!AB$27</f>
        <v>76</v>
      </c>
      <c r="H294" s="141">
        <f>MIP!AC$27</f>
        <v>64</v>
      </c>
      <c r="I294" s="141"/>
      <c r="J294" s="141">
        <f>MIP!AD$27</f>
        <v>95</v>
      </c>
      <c r="K294" s="141"/>
      <c r="L294" s="141">
        <f>MIP!AE$27</f>
        <v>78</v>
      </c>
      <c r="M294" s="141">
        <f>MIP!AF$27</f>
        <v>0</v>
      </c>
      <c r="N294" s="142">
        <f>MIP!AG$27</f>
        <v>520</v>
      </c>
      <c r="O294" s="142">
        <f>MIP!AH$27</f>
        <v>74.285714285714292</v>
      </c>
      <c r="P294" s="143">
        <f>MIP!AI$27</f>
        <v>16</v>
      </c>
    </row>
    <row r="295" spans="1:16">
      <c r="A295" s="140" t="s">
        <v>175</v>
      </c>
      <c r="B295" s="141">
        <f>MIP!Y$94</f>
        <v>0</v>
      </c>
      <c r="C295" s="141"/>
      <c r="D295" s="141">
        <f>MIP!Z$94</f>
        <v>0</v>
      </c>
      <c r="E295" s="141"/>
      <c r="F295" s="141">
        <f>MIP!AA$94</f>
        <v>0</v>
      </c>
      <c r="G295" s="141">
        <f>MIP!AB$94</f>
        <v>0</v>
      </c>
      <c r="H295" s="141">
        <f>MIP!AC$94</f>
        <v>0</v>
      </c>
      <c r="I295" s="141"/>
      <c r="J295" s="141">
        <f>MIP!AD$94</f>
        <v>0</v>
      </c>
      <c r="K295" s="141"/>
      <c r="L295" s="141">
        <f>MIP!AE$94</f>
        <v>0</v>
      </c>
      <c r="M295" s="141">
        <f>MIP!AF$94</f>
        <v>0</v>
      </c>
      <c r="N295" s="142">
        <f>MIP!AG$94</f>
        <v>0</v>
      </c>
      <c r="O295" s="142">
        <f>MIP!AH$94</f>
        <v>0</v>
      </c>
      <c r="P295" s="143">
        <f>MIP!AI$94</f>
        <v>1</v>
      </c>
    </row>
    <row r="296" spans="1:16">
      <c r="A296" s="144" t="s">
        <v>77</v>
      </c>
      <c r="B296" s="145">
        <f>MIP!Y$166</f>
        <v>34</v>
      </c>
      <c r="C296" s="145"/>
      <c r="D296" s="145">
        <f>MIP!Z$166</f>
        <v>32</v>
      </c>
      <c r="E296" s="145"/>
      <c r="F296" s="145">
        <f>MIP!AA$166</f>
        <v>37.5</v>
      </c>
      <c r="G296" s="145">
        <f>MIP!AB$166</f>
        <v>38</v>
      </c>
      <c r="H296" s="145">
        <f>MIP!AC$166</f>
        <v>32</v>
      </c>
      <c r="I296" s="145"/>
      <c r="J296" s="145">
        <f>MIP!AD$166</f>
        <v>47.5</v>
      </c>
      <c r="K296" s="145"/>
      <c r="L296" s="145">
        <f>MIP!AE$166</f>
        <v>39</v>
      </c>
      <c r="M296" s="145">
        <f>MIP!AF$166</f>
        <v>0</v>
      </c>
      <c r="N296" s="142">
        <f>MIP!AG$166</f>
        <v>260</v>
      </c>
      <c r="O296" s="142">
        <f>MIP!AH$166</f>
        <v>37.142857142857146</v>
      </c>
      <c r="P296" s="143">
        <f>MIP!AI$166</f>
        <v>16</v>
      </c>
    </row>
    <row r="297" spans="1:16">
      <c r="A297" s="146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2"/>
      <c r="O297" s="142"/>
      <c r="P297" s="143"/>
    </row>
    <row r="298" spans="1:16">
      <c r="A298" s="420" t="str">
        <f>GI!$E$23 &amp; ":"</f>
        <v>Homeroom Teacher's Name:</v>
      </c>
      <c r="B298" s="420"/>
      <c r="C298" s="420"/>
      <c r="D298" s="420"/>
      <c r="E298" s="420"/>
      <c r="F298" s="411" t="str">
        <f>GI!$E$25</f>
        <v xml:space="preserve">Biniam Desta </v>
      </c>
      <c r="G298" s="411"/>
      <c r="H298" s="411"/>
      <c r="I298" s="171"/>
      <c r="J298" s="410" t="str">
        <f>GI!$D$23 &amp; ":"</f>
        <v>Academic Director's Name:</v>
      </c>
      <c r="K298" s="410"/>
      <c r="L298" s="410"/>
      <c r="M298" s="410"/>
      <c r="N298" s="411" t="str">
        <f>GI!$D$25</f>
        <v>Mr. Brhane Yohanes</v>
      </c>
      <c r="O298" s="411"/>
      <c r="P298" s="411"/>
    </row>
    <row r="299" spans="1:16">
      <c r="A299" s="16"/>
      <c r="B299" s="16"/>
      <c r="C299" s="16"/>
      <c r="D299" s="421" t="str">
        <f>GI!$B$65 &amp; ":"</f>
        <v>Signature:</v>
      </c>
      <c r="E299" s="421"/>
      <c r="F299" s="413"/>
      <c r="G299" s="413"/>
      <c r="H299" s="413"/>
      <c r="I299"/>
      <c r="J299"/>
      <c r="K299" s="412" t="str">
        <f>GI!$B$65 &amp; ":"</f>
        <v>Signature:</v>
      </c>
      <c r="L299" s="412"/>
      <c r="M299" s="412"/>
      <c r="N299" s="413"/>
      <c r="O299" s="413"/>
      <c r="P299" s="413"/>
    </row>
    <row r="300" spans="1:16" ht="26.25" customHeight="1"/>
    <row r="301" spans="1:16" ht="26.25">
      <c r="A301" s="429"/>
      <c r="B301" s="429"/>
      <c r="C301" s="422" t="str">
        <f>CONCATENATE(GI!$D$1, " ", GI!$D$35)</f>
        <v>SHEBA ACADEMY 3rd Cycle</v>
      </c>
      <c r="D301" s="422"/>
      <c r="E301" s="422"/>
      <c r="F301" s="422"/>
      <c r="G301" s="422"/>
      <c r="H301" s="422"/>
      <c r="I301" s="422"/>
      <c r="J301" s="422"/>
      <c r="K301" s="422"/>
      <c r="L301" s="422"/>
      <c r="M301" s="422"/>
      <c r="N301" s="422"/>
      <c r="O301" s="422"/>
      <c r="P301" s="422"/>
    </row>
    <row r="302" spans="1:16" ht="23.25">
      <c r="A302" s="429"/>
      <c r="B302" s="429"/>
      <c r="C302" s="423" t="str">
        <f>GI!$A$37</f>
        <v>Temporary Grade Report</v>
      </c>
      <c r="D302" s="423"/>
      <c r="E302" s="423"/>
      <c r="F302" s="423"/>
      <c r="G302" s="423"/>
      <c r="H302" s="423"/>
      <c r="I302" s="423"/>
      <c r="J302" s="423"/>
      <c r="K302" s="423"/>
      <c r="L302" s="423"/>
      <c r="M302" s="423"/>
      <c r="N302" s="423"/>
      <c r="O302" s="423"/>
      <c r="P302" s="423"/>
    </row>
    <row r="303" spans="1:16">
      <c r="A303" s="424" t="s">
        <v>8</v>
      </c>
      <c r="B303" s="424"/>
      <c r="C303" s="424"/>
      <c r="D303" s="424"/>
      <c r="E303" s="416" t="str">
        <f>GI!$H$22</f>
        <v xml:space="preserve">Heldana Mengstu Mebrahtu </v>
      </c>
      <c r="F303" s="417"/>
      <c r="G303" s="417"/>
      <c r="H303" s="417"/>
      <c r="I303" s="417"/>
      <c r="J303" s="418"/>
      <c r="K303" s="18"/>
      <c r="L303" s="17"/>
      <c r="M303" s="414" t="str">
        <f>GI!$A$34</f>
        <v>Academic Year</v>
      </c>
      <c r="N303" s="414"/>
      <c r="O303" s="414">
        <f>GI!C396</f>
        <v>0</v>
      </c>
      <c r="P303" s="17"/>
    </row>
    <row r="304" spans="1:16">
      <c r="A304" s="424" t="s">
        <v>88</v>
      </c>
      <c r="B304" s="424"/>
      <c r="C304" s="424"/>
      <c r="D304" s="424"/>
      <c r="E304" s="20">
        <f>GI!$A$3</f>
        <v>11</v>
      </c>
      <c r="F304" s="20" t="str">
        <f>GI!$C$3</f>
        <v>D</v>
      </c>
      <c r="G304" s="17"/>
      <c r="H304" s="17"/>
      <c r="I304" s="18" t="s">
        <v>76</v>
      </c>
      <c r="J304" s="20">
        <v>21</v>
      </c>
      <c r="K304" s="18"/>
      <c r="L304" s="18"/>
      <c r="M304" s="416" t="str">
        <f>GI!$C$34</f>
        <v>2025/26 G.C</v>
      </c>
      <c r="N304" s="425"/>
      <c r="O304" s="426"/>
      <c r="P304" s="19"/>
    </row>
    <row r="306" spans="1:16" ht="21.75" customHeight="1">
      <c r="A306" s="427" t="s">
        <v>78</v>
      </c>
      <c r="B306" s="428" t="s">
        <v>136</v>
      </c>
      <c r="C306" s="428"/>
      <c r="D306" s="428"/>
      <c r="E306" s="428"/>
      <c r="F306" s="428"/>
      <c r="G306" s="428"/>
      <c r="H306" s="428"/>
      <c r="I306" s="428"/>
      <c r="J306" s="428"/>
      <c r="K306" s="428"/>
      <c r="L306" s="428"/>
      <c r="M306" s="428"/>
      <c r="N306" s="419" t="s">
        <v>15</v>
      </c>
      <c r="O306" s="415" t="s">
        <v>43</v>
      </c>
      <c r="P306" s="415" t="s">
        <v>17</v>
      </c>
    </row>
    <row r="307" spans="1:16" ht="16.5" customHeight="1">
      <c r="A307" s="427"/>
      <c r="B307" s="414" t="str">
        <f>MIP!$Y$7</f>
        <v>ENG</v>
      </c>
      <c r="C307" s="414"/>
      <c r="D307" s="414" t="str">
        <f>MIP!$Z$7</f>
        <v>MAT</v>
      </c>
      <c r="E307" s="414"/>
      <c r="F307" s="414" t="str">
        <f>MIP!$AA$7</f>
        <v>HIS</v>
      </c>
      <c r="G307" s="414" t="str">
        <f>MIP!$AB$7</f>
        <v>GEO</v>
      </c>
      <c r="H307" s="414" t="str">
        <f>MIP!$AC$7</f>
        <v>ECO</v>
      </c>
      <c r="I307" s="414"/>
      <c r="J307" s="414" t="str">
        <f>MIP!$AD$7</f>
        <v>ICT</v>
      </c>
      <c r="K307" s="414"/>
      <c r="L307" s="414" t="str">
        <f>MIP!$AE$7</f>
        <v>ACC</v>
      </c>
      <c r="M307" s="414" t="str">
        <f>MIP!$AF$7</f>
        <v>-</v>
      </c>
      <c r="N307" s="419" t="e">
        <v>#REF!</v>
      </c>
      <c r="O307" s="415"/>
      <c r="P307" s="415"/>
    </row>
    <row r="308" spans="1:16">
      <c r="A308" s="427"/>
      <c r="B308" s="414"/>
      <c r="C308" s="414"/>
      <c r="D308" s="414"/>
      <c r="E308" s="414"/>
      <c r="F308" s="414"/>
      <c r="G308" s="414"/>
      <c r="H308" s="414"/>
      <c r="I308" s="414"/>
      <c r="J308" s="414"/>
      <c r="K308" s="414"/>
      <c r="L308" s="414"/>
      <c r="M308" s="414"/>
      <c r="N308" s="419"/>
      <c r="O308" s="415"/>
      <c r="P308" s="415"/>
    </row>
    <row r="309" spans="1:16">
      <c r="A309" s="140" t="s">
        <v>174</v>
      </c>
      <c r="B309" s="141">
        <f>MIP!Y$28</f>
        <v>76</v>
      </c>
      <c r="C309" s="141"/>
      <c r="D309" s="141">
        <f>MIP!Z$28</f>
        <v>60</v>
      </c>
      <c r="E309" s="141"/>
      <c r="F309" s="141">
        <f>MIP!AA$28</f>
        <v>84</v>
      </c>
      <c r="G309" s="141">
        <f>MIP!AB$28</f>
        <v>87</v>
      </c>
      <c r="H309" s="141">
        <f>MIP!AC$28</f>
        <v>73</v>
      </c>
      <c r="I309" s="141"/>
      <c r="J309" s="141">
        <f>MIP!AD$28</f>
        <v>82</v>
      </c>
      <c r="K309" s="141"/>
      <c r="L309" s="141">
        <f>MIP!AE$28</f>
        <v>82</v>
      </c>
      <c r="M309" s="141">
        <f>MIP!AF$28</f>
        <v>0</v>
      </c>
      <c r="N309" s="142">
        <f>MIP!AG$28</f>
        <v>544</v>
      </c>
      <c r="O309" s="142">
        <f>MIP!AH$28</f>
        <v>77.714285714285708</v>
      </c>
      <c r="P309" s="143">
        <f>MIP!AI$28</f>
        <v>10</v>
      </c>
    </row>
    <row r="310" spans="1:16">
      <c r="A310" s="140" t="s">
        <v>175</v>
      </c>
      <c r="B310" s="141">
        <f>MIP!Y$95</f>
        <v>0</v>
      </c>
      <c r="C310" s="141"/>
      <c r="D310" s="141">
        <f>MIP!Z$95</f>
        <v>0</v>
      </c>
      <c r="E310" s="141"/>
      <c r="F310" s="141">
        <f>MIP!AA$95</f>
        <v>0</v>
      </c>
      <c r="G310" s="141">
        <f>MIP!AB$95</f>
        <v>0</v>
      </c>
      <c r="H310" s="141">
        <f>MIP!AC$95</f>
        <v>0</v>
      </c>
      <c r="I310" s="141"/>
      <c r="J310" s="141">
        <f>MIP!AD$95</f>
        <v>0</v>
      </c>
      <c r="K310" s="141"/>
      <c r="L310" s="141">
        <f>MIP!AE$95</f>
        <v>0</v>
      </c>
      <c r="M310" s="141">
        <f>MIP!AF$95</f>
        <v>0</v>
      </c>
      <c r="N310" s="142">
        <f>MIP!AG$95</f>
        <v>0</v>
      </c>
      <c r="O310" s="142">
        <f>MIP!AH$95</f>
        <v>0</v>
      </c>
      <c r="P310" s="143">
        <f>MIP!AI$95</f>
        <v>1</v>
      </c>
    </row>
    <row r="311" spans="1:16">
      <c r="A311" s="144" t="s">
        <v>77</v>
      </c>
      <c r="B311" s="145">
        <f>MIP!Y$167</f>
        <v>38</v>
      </c>
      <c r="C311" s="145"/>
      <c r="D311" s="145">
        <f>MIP!Z$167</f>
        <v>30</v>
      </c>
      <c r="E311" s="145"/>
      <c r="F311" s="145">
        <f>MIP!AA$167</f>
        <v>42</v>
      </c>
      <c r="G311" s="145">
        <f>MIP!AB$167</f>
        <v>43.5</v>
      </c>
      <c r="H311" s="145">
        <f>MIP!AC$167</f>
        <v>36.5</v>
      </c>
      <c r="I311" s="145"/>
      <c r="J311" s="145">
        <f>MIP!AD$167</f>
        <v>41</v>
      </c>
      <c r="K311" s="145"/>
      <c r="L311" s="145">
        <f>MIP!AE$167</f>
        <v>41</v>
      </c>
      <c r="M311" s="145">
        <f>MIP!AF$167</f>
        <v>0</v>
      </c>
      <c r="N311" s="142">
        <f>MIP!AG$167</f>
        <v>272</v>
      </c>
      <c r="O311" s="142">
        <f>MIP!AH$167</f>
        <v>38.857142857142854</v>
      </c>
      <c r="P311" s="143">
        <f>MIP!AI$167</f>
        <v>10</v>
      </c>
    </row>
    <row r="312" spans="1:16">
      <c r="A312" s="146"/>
      <c r="B312" s="141"/>
      <c r="C312" s="141"/>
      <c r="D312" s="141"/>
      <c r="E312" s="141"/>
      <c r="F312" s="141"/>
      <c r="G312" s="141"/>
      <c r="H312" s="141"/>
      <c r="I312" s="141"/>
      <c r="J312" s="141"/>
      <c r="K312" s="141"/>
      <c r="L312" s="141"/>
      <c r="M312" s="141"/>
      <c r="N312" s="142"/>
      <c r="O312" s="142"/>
      <c r="P312" s="143"/>
    </row>
    <row r="313" spans="1:16">
      <c r="A313" s="420" t="str">
        <f>GI!$E$23 &amp; ":"</f>
        <v>Homeroom Teacher's Name:</v>
      </c>
      <c r="B313" s="420"/>
      <c r="C313" s="420"/>
      <c r="D313" s="420"/>
      <c r="E313" s="420"/>
      <c r="F313" s="411" t="str">
        <f>GI!$E$25</f>
        <v xml:space="preserve">Biniam Desta </v>
      </c>
      <c r="G313" s="411"/>
      <c r="H313" s="411"/>
      <c r="I313" s="171"/>
      <c r="J313" s="410" t="str">
        <f>GI!$D$23 &amp; ":"</f>
        <v>Academic Director's Name:</v>
      </c>
      <c r="K313" s="410"/>
      <c r="L313" s="410"/>
      <c r="M313" s="410"/>
      <c r="N313" s="411" t="str">
        <f>GI!$D$25</f>
        <v>Mr. Brhane Yohanes</v>
      </c>
      <c r="O313" s="411"/>
      <c r="P313" s="411"/>
    </row>
    <row r="314" spans="1:16">
      <c r="A314" s="16"/>
      <c r="B314" s="16"/>
      <c r="C314" s="16"/>
      <c r="D314" s="421" t="str">
        <f>GI!$B$65 &amp; ":"</f>
        <v>Signature:</v>
      </c>
      <c r="E314" s="421"/>
      <c r="F314" s="413"/>
      <c r="G314" s="413"/>
      <c r="H314" s="413"/>
      <c r="I314"/>
      <c r="J314"/>
      <c r="K314" s="412" t="str">
        <f>GI!$B$65 &amp; ":"</f>
        <v>Signature:</v>
      </c>
      <c r="L314" s="412"/>
      <c r="M314" s="412"/>
      <c r="N314" s="413"/>
      <c r="O314" s="413"/>
      <c r="P314" s="413"/>
    </row>
    <row r="316" spans="1:16" ht="26.25">
      <c r="A316" s="429"/>
      <c r="B316" s="429"/>
      <c r="C316" s="422" t="str">
        <f>CONCATENATE(GI!$D$1, " ", GI!$D$35)</f>
        <v>SHEBA ACADEMY 3rd Cycle</v>
      </c>
      <c r="D316" s="422"/>
      <c r="E316" s="422"/>
      <c r="F316" s="422"/>
      <c r="G316" s="422"/>
      <c r="H316" s="422"/>
      <c r="I316" s="422"/>
      <c r="J316" s="422"/>
      <c r="K316" s="422"/>
      <c r="L316" s="422"/>
      <c r="M316" s="422"/>
      <c r="N316" s="422"/>
      <c r="O316" s="422"/>
      <c r="P316" s="422"/>
    </row>
    <row r="317" spans="1:16" ht="23.25">
      <c r="A317" s="429"/>
      <c r="B317" s="429"/>
      <c r="C317" s="423" t="str">
        <f>GI!$A$37</f>
        <v>Temporary Grade Report</v>
      </c>
      <c r="D317" s="423"/>
      <c r="E317" s="423"/>
      <c r="F317" s="423"/>
      <c r="G317" s="423"/>
      <c r="H317" s="423"/>
      <c r="I317" s="423"/>
      <c r="J317" s="423"/>
      <c r="K317" s="423"/>
      <c r="L317" s="423"/>
      <c r="M317" s="423"/>
      <c r="N317" s="423"/>
      <c r="O317" s="423"/>
      <c r="P317" s="423"/>
    </row>
    <row r="318" spans="1:16">
      <c r="A318" s="424" t="s">
        <v>8</v>
      </c>
      <c r="B318" s="424"/>
      <c r="C318" s="424"/>
      <c r="D318" s="424"/>
      <c r="E318" s="416" t="str">
        <f>GI!$H$23</f>
        <v xml:space="preserve">Hilina Aregawi Abrha </v>
      </c>
      <c r="F318" s="417"/>
      <c r="G318" s="417"/>
      <c r="H318" s="417"/>
      <c r="I318" s="417"/>
      <c r="J318" s="418"/>
      <c r="K318" s="18"/>
      <c r="L318" s="17"/>
      <c r="M318" s="414" t="str">
        <f>GI!$A$34</f>
        <v>Academic Year</v>
      </c>
      <c r="N318" s="414"/>
      <c r="O318" s="414">
        <f>GI!C591</f>
        <v>0</v>
      </c>
      <c r="P318" s="17"/>
    </row>
    <row r="319" spans="1:16">
      <c r="A319" s="424" t="s">
        <v>88</v>
      </c>
      <c r="B319" s="424"/>
      <c r="C319" s="424"/>
      <c r="D319" s="424"/>
      <c r="E319" s="20">
        <f>GI!$A$3</f>
        <v>11</v>
      </c>
      <c r="F319" s="20" t="str">
        <f>GI!$C$3</f>
        <v>D</v>
      </c>
      <c r="G319" s="17"/>
      <c r="H319" s="17"/>
      <c r="I319" s="18" t="s">
        <v>76</v>
      </c>
      <c r="J319" s="20">
        <v>22</v>
      </c>
      <c r="K319" s="18"/>
      <c r="L319" s="18"/>
      <c r="M319" s="416" t="str">
        <f>GI!$C$34</f>
        <v>2025/26 G.C</v>
      </c>
      <c r="N319" s="425"/>
      <c r="O319" s="426"/>
      <c r="P319" s="19"/>
    </row>
    <row r="321" spans="1:16" ht="21.75" customHeight="1">
      <c r="A321" s="427" t="s">
        <v>78</v>
      </c>
      <c r="B321" s="428" t="s">
        <v>136</v>
      </c>
      <c r="C321" s="428"/>
      <c r="D321" s="428"/>
      <c r="E321" s="428"/>
      <c r="F321" s="428"/>
      <c r="G321" s="428"/>
      <c r="H321" s="428"/>
      <c r="I321" s="428"/>
      <c r="J321" s="428"/>
      <c r="K321" s="428"/>
      <c r="L321" s="428"/>
      <c r="M321" s="428"/>
      <c r="N321" s="419" t="s">
        <v>15</v>
      </c>
      <c r="O321" s="415" t="s">
        <v>43</v>
      </c>
      <c r="P321" s="415" t="s">
        <v>17</v>
      </c>
    </row>
    <row r="322" spans="1:16" ht="16.5" customHeight="1">
      <c r="A322" s="427"/>
      <c r="B322" s="414" t="str">
        <f>MIP!$Y$7</f>
        <v>ENG</v>
      </c>
      <c r="C322" s="414"/>
      <c r="D322" s="414" t="str">
        <f>MIP!$Z$7</f>
        <v>MAT</v>
      </c>
      <c r="E322" s="414"/>
      <c r="F322" s="414" t="str">
        <f>MIP!$AA$7</f>
        <v>HIS</v>
      </c>
      <c r="G322" s="414" t="str">
        <f>MIP!$AB$7</f>
        <v>GEO</v>
      </c>
      <c r="H322" s="414" t="str">
        <f>MIP!$AC$7</f>
        <v>ECO</v>
      </c>
      <c r="I322" s="414"/>
      <c r="J322" s="414" t="str">
        <f>MIP!$AD$7</f>
        <v>ICT</v>
      </c>
      <c r="K322" s="414"/>
      <c r="L322" s="414" t="str">
        <f>MIP!$AE$7</f>
        <v>ACC</v>
      </c>
      <c r="M322" s="414" t="str">
        <f>MIP!$AF$7</f>
        <v>-</v>
      </c>
      <c r="N322" s="419" t="e">
        <v>#REF!</v>
      </c>
      <c r="O322" s="415"/>
      <c r="P322" s="415"/>
    </row>
    <row r="323" spans="1:16">
      <c r="A323" s="427"/>
      <c r="B323" s="414"/>
      <c r="C323" s="414"/>
      <c r="D323" s="414"/>
      <c r="E323" s="414"/>
      <c r="F323" s="414"/>
      <c r="G323" s="414"/>
      <c r="H323" s="414"/>
      <c r="I323" s="414"/>
      <c r="J323" s="414"/>
      <c r="K323" s="414"/>
      <c r="L323" s="414"/>
      <c r="M323" s="414"/>
      <c r="N323" s="419"/>
      <c r="O323" s="415"/>
      <c r="P323" s="415"/>
    </row>
    <row r="324" spans="1:16">
      <c r="A324" s="140" t="s">
        <v>174</v>
      </c>
      <c r="B324" s="141">
        <f>MIP!Y$29</f>
        <v>61</v>
      </c>
      <c r="C324" s="141"/>
      <c r="D324" s="141">
        <f>MIP!Z$29</f>
        <v>54</v>
      </c>
      <c r="E324" s="141"/>
      <c r="F324" s="141">
        <f>MIP!AA$29</f>
        <v>94</v>
      </c>
      <c r="G324" s="141">
        <f>MIP!AB$29</f>
        <v>80</v>
      </c>
      <c r="H324" s="141">
        <f>MIP!AC$29</f>
        <v>72</v>
      </c>
      <c r="I324" s="141"/>
      <c r="J324" s="141">
        <f>MIP!AD$29</f>
        <v>84</v>
      </c>
      <c r="K324" s="141"/>
      <c r="L324" s="141">
        <f>MIP!AE$29</f>
        <v>88</v>
      </c>
      <c r="M324" s="141">
        <f>MIP!AF$29</f>
        <v>0</v>
      </c>
      <c r="N324" s="142">
        <f>MIP!AG$29</f>
        <v>533</v>
      </c>
      <c r="O324" s="142">
        <f>MIP!AH$29</f>
        <v>76.142857142857139</v>
      </c>
      <c r="P324" s="143">
        <f>MIP!AI$29</f>
        <v>12</v>
      </c>
    </row>
    <row r="325" spans="1:16">
      <c r="A325" s="140" t="s">
        <v>175</v>
      </c>
      <c r="B325" s="141">
        <f>MIP!Y$96</f>
        <v>0</v>
      </c>
      <c r="C325" s="141"/>
      <c r="D325" s="141">
        <f>MIP!Z$96</f>
        <v>0</v>
      </c>
      <c r="E325" s="141"/>
      <c r="F325" s="141">
        <f>MIP!AA$96</f>
        <v>0</v>
      </c>
      <c r="G325" s="141">
        <f>MIP!AB$96</f>
        <v>0</v>
      </c>
      <c r="H325" s="141">
        <f>MIP!AC$96</f>
        <v>0</v>
      </c>
      <c r="I325" s="141"/>
      <c r="J325" s="141">
        <f>MIP!AD$96</f>
        <v>0</v>
      </c>
      <c r="K325" s="141"/>
      <c r="L325" s="141">
        <f>MIP!AE$96</f>
        <v>0</v>
      </c>
      <c r="M325" s="141">
        <f>MIP!AF$96</f>
        <v>0</v>
      </c>
      <c r="N325" s="142">
        <f>MIP!AG$96</f>
        <v>0</v>
      </c>
      <c r="O325" s="142">
        <f>MIP!AH$96</f>
        <v>0</v>
      </c>
      <c r="P325" s="143">
        <f>MIP!AI$96</f>
        <v>1</v>
      </c>
    </row>
    <row r="326" spans="1:16">
      <c r="A326" s="144" t="s">
        <v>77</v>
      </c>
      <c r="B326" s="145">
        <f>MIP!Y$168</f>
        <v>30.5</v>
      </c>
      <c r="C326" s="145"/>
      <c r="D326" s="145">
        <f>MIP!Z$168</f>
        <v>27</v>
      </c>
      <c r="E326" s="145"/>
      <c r="F326" s="145">
        <f>MIP!AA$168</f>
        <v>47</v>
      </c>
      <c r="G326" s="145">
        <f>MIP!AB$168</f>
        <v>40</v>
      </c>
      <c r="H326" s="145">
        <f>MIP!AC$168</f>
        <v>36</v>
      </c>
      <c r="I326" s="145"/>
      <c r="J326" s="145">
        <f>MIP!AD$168</f>
        <v>42</v>
      </c>
      <c r="K326" s="145"/>
      <c r="L326" s="145">
        <f>MIP!AE$168</f>
        <v>44</v>
      </c>
      <c r="M326" s="145">
        <f>MIP!AF$168</f>
        <v>0</v>
      </c>
      <c r="N326" s="142">
        <f>MIP!AG$168</f>
        <v>266.5</v>
      </c>
      <c r="O326" s="142">
        <f>MIP!AH$168</f>
        <v>38.071428571428569</v>
      </c>
      <c r="P326" s="143">
        <f>MIP!AI$168</f>
        <v>12</v>
      </c>
    </row>
    <row r="327" spans="1:16">
      <c r="A327" s="146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2"/>
      <c r="O327" s="142"/>
      <c r="P327" s="143"/>
    </row>
    <row r="328" spans="1:16">
      <c r="A328" s="420" t="str">
        <f>GI!$E$23 &amp; ":"</f>
        <v>Homeroom Teacher's Name:</v>
      </c>
      <c r="B328" s="420"/>
      <c r="C328" s="420"/>
      <c r="D328" s="420"/>
      <c r="E328" s="420"/>
      <c r="F328" s="411" t="str">
        <f>GI!$E$25</f>
        <v xml:space="preserve">Biniam Desta </v>
      </c>
      <c r="G328" s="411"/>
      <c r="H328" s="411"/>
      <c r="I328" s="171"/>
      <c r="J328" s="410" t="str">
        <f>GI!$D$23 &amp; ":"</f>
        <v>Academic Director's Name:</v>
      </c>
      <c r="K328" s="410"/>
      <c r="L328" s="410"/>
      <c r="M328" s="410"/>
      <c r="N328" s="411" t="str">
        <f>GI!$D$25</f>
        <v>Mr. Brhane Yohanes</v>
      </c>
      <c r="O328" s="411"/>
      <c r="P328" s="411"/>
    </row>
    <row r="329" spans="1:16">
      <c r="A329" s="16"/>
      <c r="B329" s="16"/>
      <c r="C329" s="16"/>
      <c r="D329" s="421" t="str">
        <f>GI!$B$65 &amp; ":"</f>
        <v>Signature:</v>
      </c>
      <c r="E329" s="421"/>
      <c r="F329" s="413"/>
      <c r="G329" s="413"/>
      <c r="H329" s="413"/>
      <c r="I329"/>
      <c r="J329"/>
      <c r="K329" s="412" t="str">
        <f>GI!$B$65 &amp; ":"</f>
        <v>Signature:</v>
      </c>
      <c r="L329" s="412"/>
      <c r="M329" s="412"/>
      <c r="N329" s="413"/>
      <c r="O329" s="413"/>
      <c r="P329" s="413"/>
    </row>
    <row r="330" spans="1:16" ht="26.25" customHeight="1"/>
    <row r="331" spans="1:16" ht="26.25">
      <c r="A331" s="429"/>
      <c r="B331" s="429"/>
      <c r="C331" s="422" t="str">
        <f>CONCATENATE(GI!$D$1, " ", GI!$D$35)</f>
        <v>SHEBA ACADEMY 3rd Cycle</v>
      </c>
      <c r="D331" s="422"/>
      <c r="E331" s="422"/>
      <c r="F331" s="422"/>
      <c r="G331" s="422"/>
      <c r="H331" s="422"/>
      <c r="I331" s="422"/>
      <c r="J331" s="422"/>
      <c r="K331" s="422"/>
      <c r="L331" s="422"/>
      <c r="M331" s="422"/>
      <c r="N331" s="422"/>
      <c r="O331" s="422"/>
      <c r="P331" s="422"/>
    </row>
    <row r="332" spans="1:16" ht="23.25">
      <c r="A332" s="429"/>
      <c r="B332" s="429"/>
      <c r="C332" s="423" t="str">
        <f>GI!$A$37</f>
        <v>Temporary Grade Report</v>
      </c>
      <c r="D332" s="423"/>
      <c r="E332" s="423"/>
      <c r="F332" s="423"/>
      <c r="G332" s="423"/>
      <c r="H332" s="423"/>
      <c r="I332" s="423"/>
      <c r="J332" s="423"/>
      <c r="K332" s="423"/>
      <c r="L332" s="423"/>
      <c r="M332" s="423"/>
      <c r="N332" s="423"/>
      <c r="O332" s="423"/>
      <c r="P332" s="423"/>
    </row>
    <row r="333" spans="1:16">
      <c r="A333" s="424" t="s">
        <v>8</v>
      </c>
      <c r="B333" s="424"/>
      <c r="C333" s="424"/>
      <c r="D333" s="424"/>
      <c r="E333" s="416" t="str">
        <f>GI!$H$24</f>
        <v xml:space="preserve">Kaleab Haile Kahsay </v>
      </c>
      <c r="F333" s="417"/>
      <c r="G333" s="417"/>
      <c r="H333" s="417"/>
      <c r="I333" s="417"/>
      <c r="J333" s="418"/>
      <c r="K333" s="18"/>
      <c r="L333" s="17"/>
      <c r="M333" s="414" t="str">
        <f>GI!$A$34</f>
        <v>Academic Year</v>
      </c>
      <c r="N333" s="414"/>
      <c r="O333" s="414">
        <f>GI!C606</f>
        <v>0</v>
      </c>
      <c r="P333" s="17"/>
    </row>
    <row r="334" spans="1:16">
      <c r="A334" s="424" t="s">
        <v>88</v>
      </c>
      <c r="B334" s="424"/>
      <c r="C334" s="424"/>
      <c r="D334" s="424"/>
      <c r="E334" s="20">
        <f>GI!$A$3</f>
        <v>11</v>
      </c>
      <c r="F334" s="20" t="str">
        <f>GI!$C$3</f>
        <v>D</v>
      </c>
      <c r="G334" s="17"/>
      <c r="H334" s="17"/>
      <c r="I334" s="18" t="s">
        <v>76</v>
      </c>
      <c r="J334" s="20">
        <v>23</v>
      </c>
      <c r="K334" s="18"/>
      <c r="L334" s="18"/>
      <c r="M334" s="416" t="str">
        <f>GI!$C$34</f>
        <v>2025/26 G.C</v>
      </c>
      <c r="N334" s="425"/>
      <c r="O334" s="426"/>
      <c r="P334" s="19"/>
    </row>
    <row r="336" spans="1:16" ht="21.75" customHeight="1">
      <c r="A336" s="427" t="s">
        <v>78</v>
      </c>
      <c r="B336" s="428" t="s">
        <v>136</v>
      </c>
      <c r="C336" s="428"/>
      <c r="D336" s="428"/>
      <c r="E336" s="428"/>
      <c r="F336" s="428"/>
      <c r="G336" s="428"/>
      <c r="H336" s="428"/>
      <c r="I336" s="428"/>
      <c r="J336" s="428"/>
      <c r="K336" s="428"/>
      <c r="L336" s="428"/>
      <c r="M336" s="428"/>
      <c r="N336" s="419" t="s">
        <v>15</v>
      </c>
      <c r="O336" s="415" t="s">
        <v>43</v>
      </c>
      <c r="P336" s="415" t="s">
        <v>17</v>
      </c>
    </row>
    <row r="337" spans="1:16" ht="16.5" customHeight="1">
      <c r="A337" s="427"/>
      <c r="B337" s="414" t="str">
        <f>MIP!$Y$7</f>
        <v>ENG</v>
      </c>
      <c r="C337" s="414"/>
      <c r="D337" s="414" t="str">
        <f>MIP!$Z$7</f>
        <v>MAT</v>
      </c>
      <c r="E337" s="414"/>
      <c r="F337" s="414" t="str">
        <f>MIP!$AA$7</f>
        <v>HIS</v>
      </c>
      <c r="G337" s="414" t="str">
        <f>MIP!$AB$7</f>
        <v>GEO</v>
      </c>
      <c r="H337" s="414" t="str">
        <f>MIP!$AC$7</f>
        <v>ECO</v>
      </c>
      <c r="I337" s="414"/>
      <c r="J337" s="414" t="str">
        <f>MIP!$AD$7</f>
        <v>ICT</v>
      </c>
      <c r="K337" s="414"/>
      <c r="L337" s="414" t="str">
        <f>MIP!$AE$7</f>
        <v>ACC</v>
      </c>
      <c r="M337" s="414" t="str">
        <f>MIP!$AF$7</f>
        <v>-</v>
      </c>
      <c r="N337" s="419" t="e">
        <v>#REF!</v>
      </c>
      <c r="O337" s="415"/>
      <c r="P337" s="415"/>
    </row>
    <row r="338" spans="1:16">
      <c r="A338" s="427"/>
      <c r="B338" s="414"/>
      <c r="C338" s="414"/>
      <c r="D338" s="414"/>
      <c r="E338" s="414"/>
      <c r="F338" s="414"/>
      <c r="G338" s="414"/>
      <c r="H338" s="414"/>
      <c r="I338" s="414"/>
      <c r="J338" s="414"/>
      <c r="K338" s="414"/>
      <c r="L338" s="414"/>
      <c r="M338" s="414"/>
      <c r="N338" s="419"/>
      <c r="O338" s="415"/>
      <c r="P338" s="415"/>
    </row>
    <row r="339" spans="1:16">
      <c r="A339" s="140" t="s">
        <v>174</v>
      </c>
      <c r="B339" s="141">
        <f>MIP!Y$30</f>
        <v>74</v>
      </c>
      <c r="C339" s="141"/>
      <c r="D339" s="141">
        <f>MIP!Z$30</f>
        <v>53</v>
      </c>
      <c r="E339" s="141"/>
      <c r="F339" s="141">
        <f>MIP!AA$30</f>
        <v>82</v>
      </c>
      <c r="G339" s="141">
        <f>MIP!AB$30</f>
        <v>78</v>
      </c>
      <c r="H339" s="141">
        <f>MIP!AC$30</f>
        <v>73</v>
      </c>
      <c r="I339" s="141"/>
      <c r="J339" s="141">
        <f>MIP!AD$30</f>
        <v>84</v>
      </c>
      <c r="K339" s="141"/>
      <c r="L339" s="141">
        <f>MIP!AE$30</f>
        <v>78</v>
      </c>
      <c r="M339" s="141">
        <f>MIP!AF$30</f>
        <v>0</v>
      </c>
      <c r="N339" s="142">
        <f>MIP!AG$30</f>
        <v>522</v>
      </c>
      <c r="O339" s="142">
        <f>MIP!AH$30</f>
        <v>74.571428571428569</v>
      </c>
      <c r="P339" s="143">
        <f>MIP!AI$30</f>
        <v>14</v>
      </c>
    </row>
    <row r="340" spans="1:16">
      <c r="A340" s="140" t="s">
        <v>175</v>
      </c>
      <c r="B340" s="141">
        <f>MIP!Y$97</f>
        <v>0</v>
      </c>
      <c r="C340" s="141"/>
      <c r="D340" s="141">
        <f>MIP!Z$97</f>
        <v>0</v>
      </c>
      <c r="E340" s="141"/>
      <c r="F340" s="141">
        <f>MIP!AA$97</f>
        <v>0</v>
      </c>
      <c r="G340" s="141">
        <f>MIP!AB$97</f>
        <v>0</v>
      </c>
      <c r="H340" s="141">
        <f>MIP!AC$97</f>
        <v>0</v>
      </c>
      <c r="I340" s="141"/>
      <c r="J340" s="141">
        <f>MIP!AD$97</f>
        <v>0</v>
      </c>
      <c r="K340" s="141"/>
      <c r="L340" s="141">
        <f>MIP!AE$97</f>
        <v>0</v>
      </c>
      <c r="M340" s="141">
        <f>MIP!AF$97</f>
        <v>0</v>
      </c>
      <c r="N340" s="142">
        <f>MIP!AG$97</f>
        <v>0</v>
      </c>
      <c r="O340" s="142">
        <f>MIP!AH$97</f>
        <v>0</v>
      </c>
      <c r="P340" s="143">
        <f>MIP!AI$97</f>
        <v>1</v>
      </c>
    </row>
    <row r="341" spans="1:16">
      <c r="A341" s="144" t="s">
        <v>77</v>
      </c>
      <c r="B341" s="145">
        <f>MIP!Y$169</f>
        <v>37</v>
      </c>
      <c r="C341" s="145"/>
      <c r="D341" s="145">
        <f>MIP!Z$169</f>
        <v>26.5</v>
      </c>
      <c r="E341" s="145"/>
      <c r="F341" s="145">
        <f>MIP!AA$169</f>
        <v>41</v>
      </c>
      <c r="G341" s="145">
        <f>MIP!AB$169</f>
        <v>39</v>
      </c>
      <c r="H341" s="145">
        <f>MIP!AC$169</f>
        <v>36.5</v>
      </c>
      <c r="I341" s="145"/>
      <c r="J341" s="145">
        <f>MIP!AD$169</f>
        <v>42</v>
      </c>
      <c r="K341" s="145"/>
      <c r="L341" s="145">
        <f>MIP!AE$169</f>
        <v>39</v>
      </c>
      <c r="M341" s="145">
        <f>MIP!AF$169</f>
        <v>0</v>
      </c>
      <c r="N341" s="142">
        <f>MIP!AG$169</f>
        <v>261</v>
      </c>
      <c r="O341" s="142">
        <f>MIP!AH$169</f>
        <v>37.285714285714285</v>
      </c>
      <c r="P341" s="143">
        <f>MIP!AI$169</f>
        <v>14</v>
      </c>
    </row>
    <row r="342" spans="1:16">
      <c r="A342" s="146"/>
      <c r="B342" s="141"/>
      <c r="C342" s="141"/>
      <c r="D342" s="141"/>
      <c r="E342" s="141"/>
      <c r="F342" s="141"/>
      <c r="G342" s="141"/>
      <c r="H342" s="141"/>
      <c r="I342" s="141"/>
      <c r="J342" s="141"/>
      <c r="K342" s="141"/>
      <c r="L342" s="141"/>
      <c r="M342" s="141"/>
      <c r="N342" s="142"/>
      <c r="O342" s="142"/>
      <c r="P342" s="143"/>
    </row>
    <row r="343" spans="1:16">
      <c r="A343" s="420" t="str">
        <f>GI!$E$23 &amp; ":"</f>
        <v>Homeroom Teacher's Name:</v>
      </c>
      <c r="B343" s="420"/>
      <c r="C343" s="420"/>
      <c r="D343" s="420"/>
      <c r="E343" s="420"/>
      <c r="F343" s="411" t="str">
        <f>GI!$E$25</f>
        <v xml:space="preserve">Biniam Desta </v>
      </c>
      <c r="G343" s="411"/>
      <c r="H343" s="411"/>
      <c r="I343" s="171"/>
      <c r="J343" s="410" t="str">
        <f>GI!$D$23 &amp; ":"</f>
        <v>Academic Director's Name:</v>
      </c>
      <c r="K343" s="410"/>
      <c r="L343" s="410"/>
      <c r="M343" s="410"/>
      <c r="N343" s="411" t="str">
        <f>GI!$D$25</f>
        <v>Mr. Brhane Yohanes</v>
      </c>
      <c r="O343" s="411"/>
      <c r="P343" s="411"/>
    </row>
    <row r="344" spans="1:16">
      <c r="A344" s="16"/>
      <c r="B344" s="16"/>
      <c r="C344" s="16"/>
      <c r="D344" s="421" t="str">
        <f>GI!$B$65 &amp; ":"</f>
        <v>Signature:</v>
      </c>
      <c r="E344" s="421"/>
      <c r="F344" s="413"/>
      <c r="G344" s="413"/>
      <c r="H344" s="413"/>
      <c r="I344"/>
      <c r="J344"/>
      <c r="K344" s="412" t="str">
        <f>GI!$B$65 &amp; ":"</f>
        <v>Signature:</v>
      </c>
      <c r="L344" s="412"/>
      <c r="M344" s="412"/>
      <c r="N344" s="413"/>
      <c r="O344" s="413"/>
      <c r="P344" s="413"/>
    </row>
    <row r="345" spans="1:16" ht="23.25" customHeight="1"/>
    <row r="346" spans="1:16" ht="26.25">
      <c r="A346" s="429"/>
      <c r="B346" s="429"/>
      <c r="C346" s="422" t="str">
        <f>CONCATENATE(GI!$D$1, " ", GI!$D$35)</f>
        <v>SHEBA ACADEMY 3rd Cycle</v>
      </c>
      <c r="D346" s="422"/>
      <c r="E346" s="422"/>
      <c r="F346" s="422"/>
      <c r="G346" s="422"/>
      <c r="H346" s="422"/>
      <c r="I346" s="422"/>
      <c r="J346" s="422"/>
      <c r="K346" s="422"/>
      <c r="L346" s="422"/>
      <c r="M346" s="422"/>
      <c r="N346" s="422"/>
      <c r="O346" s="422"/>
      <c r="P346" s="422"/>
    </row>
    <row r="347" spans="1:16" ht="23.25">
      <c r="A347" s="429"/>
      <c r="B347" s="429"/>
      <c r="C347" s="423" t="str">
        <f>GI!$A$37</f>
        <v>Temporary Grade Report</v>
      </c>
      <c r="D347" s="423"/>
      <c r="E347" s="423"/>
      <c r="F347" s="423"/>
      <c r="G347" s="423"/>
      <c r="H347" s="423"/>
      <c r="I347" s="423"/>
      <c r="J347" s="423"/>
      <c r="K347" s="423"/>
      <c r="L347" s="423"/>
      <c r="M347" s="423"/>
      <c r="N347" s="423"/>
      <c r="O347" s="423"/>
      <c r="P347" s="423"/>
    </row>
    <row r="348" spans="1:16">
      <c r="A348" s="424" t="s">
        <v>8</v>
      </c>
      <c r="B348" s="424"/>
      <c r="C348" s="424"/>
      <c r="D348" s="424"/>
      <c r="E348" s="416" t="str">
        <f>GI!$H$25</f>
        <v xml:space="preserve">Kalkidan Haile Berhe </v>
      </c>
      <c r="F348" s="417"/>
      <c r="G348" s="417"/>
      <c r="H348" s="417"/>
      <c r="I348" s="417"/>
      <c r="J348" s="418"/>
      <c r="K348" s="18"/>
      <c r="L348" s="17"/>
      <c r="M348" s="414" t="str">
        <f>GI!$A$34</f>
        <v>Academic Year</v>
      </c>
      <c r="N348" s="414"/>
      <c r="O348" s="414">
        <f>GI!C621</f>
        <v>0</v>
      </c>
      <c r="P348" s="17"/>
    </row>
    <row r="349" spans="1:16">
      <c r="A349" s="424" t="s">
        <v>88</v>
      </c>
      <c r="B349" s="424"/>
      <c r="C349" s="424"/>
      <c r="D349" s="424"/>
      <c r="E349" s="20">
        <f>GI!$A$3</f>
        <v>11</v>
      </c>
      <c r="F349" s="20" t="str">
        <f>GI!$C$3</f>
        <v>D</v>
      </c>
      <c r="G349" s="17"/>
      <c r="H349" s="17"/>
      <c r="I349" s="18" t="s">
        <v>76</v>
      </c>
      <c r="J349" s="20">
        <v>24</v>
      </c>
      <c r="K349" s="18"/>
      <c r="L349" s="18"/>
      <c r="M349" s="416" t="str">
        <f>GI!$C$34</f>
        <v>2025/26 G.C</v>
      </c>
      <c r="N349" s="425"/>
      <c r="O349" s="426"/>
      <c r="P349" s="19"/>
    </row>
    <row r="351" spans="1:16" ht="21.75" customHeight="1">
      <c r="A351" s="427" t="s">
        <v>78</v>
      </c>
      <c r="B351" s="428" t="s">
        <v>136</v>
      </c>
      <c r="C351" s="428"/>
      <c r="D351" s="428"/>
      <c r="E351" s="428"/>
      <c r="F351" s="428"/>
      <c r="G351" s="428"/>
      <c r="H351" s="428"/>
      <c r="I351" s="428"/>
      <c r="J351" s="428"/>
      <c r="K351" s="428"/>
      <c r="L351" s="428"/>
      <c r="M351" s="428"/>
      <c r="N351" s="419" t="s">
        <v>15</v>
      </c>
      <c r="O351" s="415" t="s">
        <v>43</v>
      </c>
      <c r="P351" s="415" t="s">
        <v>17</v>
      </c>
    </row>
    <row r="352" spans="1:16" ht="16.5" customHeight="1">
      <c r="A352" s="427"/>
      <c r="B352" s="414" t="str">
        <f>MIP!$Y$7</f>
        <v>ENG</v>
      </c>
      <c r="C352" s="414"/>
      <c r="D352" s="414" t="str">
        <f>MIP!$Z$7</f>
        <v>MAT</v>
      </c>
      <c r="E352" s="414"/>
      <c r="F352" s="414" t="str">
        <f>MIP!$AA$7</f>
        <v>HIS</v>
      </c>
      <c r="G352" s="414" t="str">
        <f>MIP!$AB$7</f>
        <v>GEO</v>
      </c>
      <c r="H352" s="414" t="str">
        <f>MIP!$AC$7</f>
        <v>ECO</v>
      </c>
      <c r="I352" s="414"/>
      <c r="J352" s="414" t="str">
        <f>MIP!$AD$7</f>
        <v>ICT</v>
      </c>
      <c r="K352" s="414"/>
      <c r="L352" s="414" t="str">
        <f>MIP!$AE$7</f>
        <v>ACC</v>
      </c>
      <c r="M352" s="414" t="str">
        <f>MIP!$AF$7</f>
        <v>-</v>
      </c>
      <c r="N352" s="419" t="e">
        <v>#REF!</v>
      </c>
      <c r="O352" s="415"/>
      <c r="P352" s="415"/>
    </row>
    <row r="353" spans="1:16">
      <c r="A353" s="427"/>
      <c r="B353" s="414"/>
      <c r="C353" s="414"/>
      <c r="D353" s="414"/>
      <c r="E353" s="414"/>
      <c r="F353" s="414"/>
      <c r="G353" s="414"/>
      <c r="H353" s="414"/>
      <c r="I353" s="414"/>
      <c r="J353" s="414"/>
      <c r="K353" s="414"/>
      <c r="L353" s="414"/>
      <c r="M353" s="414"/>
      <c r="N353" s="419"/>
      <c r="O353" s="415"/>
      <c r="P353" s="415"/>
    </row>
    <row r="354" spans="1:16">
      <c r="A354" s="140" t="s">
        <v>174</v>
      </c>
      <c r="B354" s="141">
        <f>MIP!Y$31</f>
        <v>71</v>
      </c>
      <c r="C354" s="141"/>
      <c r="D354" s="141">
        <f>MIP!Z$31</f>
        <v>51</v>
      </c>
      <c r="E354" s="141"/>
      <c r="F354" s="141">
        <f>MIP!AA$31</f>
        <v>55</v>
      </c>
      <c r="G354" s="141">
        <f>MIP!AB$31</f>
        <v>51</v>
      </c>
      <c r="H354" s="141">
        <f>MIP!AC$31</f>
        <v>58</v>
      </c>
      <c r="I354" s="141"/>
      <c r="J354" s="141">
        <f>MIP!AD$31</f>
        <v>82</v>
      </c>
      <c r="K354" s="141"/>
      <c r="L354" s="141">
        <f>MIP!AE$31</f>
        <v>71</v>
      </c>
      <c r="M354" s="141">
        <f>MIP!AF$31</f>
        <v>0</v>
      </c>
      <c r="N354" s="142">
        <f>MIP!AG$31</f>
        <v>439</v>
      </c>
      <c r="O354" s="142">
        <f>MIP!AH$31</f>
        <v>62.714285714285715</v>
      </c>
      <c r="P354" s="143">
        <f>MIP!AI$31</f>
        <v>38</v>
      </c>
    </row>
    <row r="355" spans="1:16">
      <c r="A355" s="140" t="s">
        <v>175</v>
      </c>
      <c r="B355" s="141">
        <f>MIP!Y$98</f>
        <v>0</v>
      </c>
      <c r="C355" s="141"/>
      <c r="D355" s="141">
        <f>MIP!Z$98</f>
        <v>0</v>
      </c>
      <c r="E355" s="141"/>
      <c r="F355" s="141">
        <f>MIP!AA$98</f>
        <v>0</v>
      </c>
      <c r="G355" s="141">
        <f>MIP!AB$98</f>
        <v>0</v>
      </c>
      <c r="H355" s="141">
        <f>MIP!AC$98</f>
        <v>0</v>
      </c>
      <c r="I355" s="141"/>
      <c r="J355" s="141">
        <f>MIP!AD$98</f>
        <v>0</v>
      </c>
      <c r="K355" s="141"/>
      <c r="L355" s="141">
        <f>MIP!AE$98</f>
        <v>0</v>
      </c>
      <c r="M355" s="141">
        <f>MIP!AF$98</f>
        <v>0</v>
      </c>
      <c r="N355" s="142">
        <f>MIP!AG$98</f>
        <v>0</v>
      </c>
      <c r="O355" s="142">
        <f>MIP!AH$98</f>
        <v>0</v>
      </c>
      <c r="P355" s="143">
        <f>MIP!AI$98</f>
        <v>1</v>
      </c>
    </row>
    <row r="356" spans="1:16">
      <c r="A356" s="144" t="s">
        <v>77</v>
      </c>
      <c r="B356" s="145">
        <f>MIP!Y$170</f>
        <v>35.5</v>
      </c>
      <c r="C356" s="145"/>
      <c r="D356" s="145">
        <f>MIP!Z$170</f>
        <v>25.5</v>
      </c>
      <c r="E356" s="145"/>
      <c r="F356" s="145">
        <f>MIP!AA$170</f>
        <v>27.5</v>
      </c>
      <c r="G356" s="145">
        <f>MIP!AB$170</f>
        <v>25.5</v>
      </c>
      <c r="H356" s="145">
        <f>MIP!AC$170</f>
        <v>29</v>
      </c>
      <c r="I356" s="145"/>
      <c r="J356" s="145">
        <f>MIP!AD$170</f>
        <v>41</v>
      </c>
      <c r="K356" s="145"/>
      <c r="L356" s="145">
        <f>MIP!AE$170</f>
        <v>35.5</v>
      </c>
      <c r="M356" s="145">
        <f>MIP!AF$170</f>
        <v>0</v>
      </c>
      <c r="N356" s="142">
        <f>MIP!AG$170</f>
        <v>219.5</v>
      </c>
      <c r="O356" s="142">
        <f>MIP!AH$170</f>
        <v>31.357142857142858</v>
      </c>
      <c r="P356" s="143">
        <f>MIP!AI$170</f>
        <v>38</v>
      </c>
    </row>
    <row r="357" spans="1:16">
      <c r="A357" s="146"/>
      <c r="B357" s="141"/>
      <c r="C357" s="141"/>
      <c r="D357" s="141"/>
      <c r="E357" s="141"/>
      <c r="F357" s="141"/>
      <c r="G357" s="141"/>
      <c r="H357" s="141"/>
      <c r="I357" s="141"/>
      <c r="J357" s="141"/>
      <c r="K357" s="141"/>
      <c r="L357" s="141"/>
      <c r="M357" s="141"/>
      <c r="N357" s="142"/>
      <c r="O357" s="142"/>
      <c r="P357" s="143"/>
    </row>
    <row r="358" spans="1:16">
      <c r="A358" s="420" t="str">
        <f>GI!$E$23 &amp; ":"</f>
        <v>Homeroom Teacher's Name:</v>
      </c>
      <c r="B358" s="420"/>
      <c r="C358" s="420"/>
      <c r="D358" s="420"/>
      <c r="E358" s="420"/>
      <c r="F358" s="411" t="str">
        <f>GI!$E$25</f>
        <v xml:space="preserve">Biniam Desta </v>
      </c>
      <c r="G358" s="411"/>
      <c r="H358" s="411"/>
      <c r="I358" s="171"/>
      <c r="J358" s="410" t="str">
        <f>GI!$D$23 &amp; ":"</f>
        <v>Academic Director's Name:</v>
      </c>
      <c r="K358" s="410"/>
      <c r="L358" s="410"/>
      <c r="M358" s="410"/>
      <c r="N358" s="411" t="str">
        <f>GI!$D$25</f>
        <v>Mr. Brhane Yohanes</v>
      </c>
      <c r="O358" s="411"/>
      <c r="P358" s="411"/>
    </row>
    <row r="359" spans="1:16">
      <c r="A359" s="16"/>
      <c r="B359" s="16"/>
      <c r="C359" s="16"/>
      <c r="D359" s="421" t="str">
        <f>GI!$B$65 &amp; ":"</f>
        <v>Signature:</v>
      </c>
      <c r="E359" s="421"/>
      <c r="F359" s="413"/>
      <c r="G359" s="413"/>
      <c r="H359" s="413"/>
      <c r="I359"/>
      <c r="J359"/>
      <c r="K359" s="412" t="str">
        <f>GI!$B$65 &amp; ":"</f>
        <v>Signature:</v>
      </c>
      <c r="L359" s="412"/>
      <c r="M359" s="412"/>
      <c r="N359" s="413"/>
      <c r="O359" s="413"/>
      <c r="P359" s="413"/>
    </row>
    <row r="361" spans="1:16" ht="26.25">
      <c r="A361" s="429"/>
      <c r="B361" s="429"/>
      <c r="C361" s="422" t="str">
        <f>CONCATENATE(GI!$D$1, " ", GI!$D$35)</f>
        <v>SHEBA ACADEMY 3rd Cycle</v>
      </c>
      <c r="D361" s="422"/>
      <c r="E361" s="422"/>
      <c r="F361" s="422"/>
      <c r="G361" s="422"/>
      <c r="H361" s="422"/>
      <c r="I361" s="422"/>
      <c r="J361" s="422"/>
      <c r="K361" s="422"/>
      <c r="L361" s="422"/>
      <c r="M361" s="422"/>
      <c r="N361" s="422"/>
      <c r="O361" s="422"/>
      <c r="P361" s="422"/>
    </row>
    <row r="362" spans="1:16" ht="23.25">
      <c r="A362" s="429"/>
      <c r="B362" s="429"/>
      <c r="C362" s="423" t="str">
        <f>GI!$A$37</f>
        <v>Temporary Grade Report</v>
      </c>
      <c r="D362" s="423"/>
      <c r="E362" s="423"/>
      <c r="F362" s="423"/>
      <c r="G362" s="423"/>
      <c r="H362" s="423"/>
      <c r="I362" s="423"/>
      <c r="J362" s="423"/>
      <c r="K362" s="423"/>
      <c r="L362" s="423"/>
      <c r="M362" s="423"/>
      <c r="N362" s="423"/>
      <c r="O362" s="423"/>
      <c r="P362" s="423"/>
    </row>
    <row r="363" spans="1:16">
      <c r="A363" s="424" t="s">
        <v>8</v>
      </c>
      <c r="B363" s="424"/>
      <c r="C363" s="424"/>
      <c r="D363" s="424"/>
      <c r="E363" s="416" t="str">
        <f>GI!$H$26</f>
        <v xml:space="preserve">Kidus Tadesse Yewegalet </v>
      </c>
      <c r="F363" s="417"/>
      <c r="G363" s="417"/>
      <c r="H363" s="417"/>
      <c r="I363" s="417"/>
      <c r="J363" s="418"/>
      <c r="K363" s="18"/>
      <c r="L363" s="17"/>
      <c r="M363" s="414" t="str">
        <f>GI!$A$34</f>
        <v>Academic Year</v>
      </c>
      <c r="N363" s="414"/>
      <c r="O363" s="414">
        <f>GI!C636</f>
        <v>0</v>
      </c>
      <c r="P363" s="17"/>
    </row>
    <row r="364" spans="1:16">
      <c r="A364" s="424" t="s">
        <v>88</v>
      </c>
      <c r="B364" s="424"/>
      <c r="C364" s="424"/>
      <c r="D364" s="424"/>
      <c r="E364" s="20">
        <f>GI!$A$3</f>
        <v>11</v>
      </c>
      <c r="F364" s="20" t="str">
        <f>GI!$C$3</f>
        <v>D</v>
      </c>
      <c r="G364" s="17"/>
      <c r="H364" s="17"/>
      <c r="I364" s="18" t="s">
        <v>76</v>
      </c>
      <c r="J364" s="20">
        <v>25</v>
      </c>
      <c r="K364" s="18"/>
      <c r="L364" s="18"/>
      <c r="M364" s="416" t="str">
        <f>GI!$C$34</f>
        <v>2025/26 G.C</v>
      </c>
      <c r="N364" s="425"/>
      <c r="O364" s="426"/>
      <c r="P364" s="19"/>
    </row>
    <row r="366" spans="1:16" ht="21.75" customHeight="1">
      <c r="A366" s="427" t="s">
        <v>78</v>
      </c>
      <c r="B366" s="428" t="s">
        <v>136</v>
      </c>
      <c r="C366" s="428"/>
      <c r="D366" s="428"/>
      <c r="E366" s="428"/>
      <c r="F366" s="428"/>
      <c r="G366" s="428"/>
      <c r="H366" s="428"/>
      <c r="I366" s="428"/>
      <c r="J366" s="428"/>
      <c r="K366" s="428"/>
      <c r="L366" s="428"/>
      <c r="M366" s="428"/>
      <c r="N366" s="419" t="s">
        <v>15</v>
      </c>
      <c r="O366" s="415" t="s">
        <v>43</v>
      </c>
      <c r="P366" s="415" t="s">
        <v>17</v>
      </c>
    </row>
    <row r="367" spans="1:16" ht="16.5" customHeight="1">
      <c r="A367" s="427"/>
      <c r="B367" s="414" t="str">
        <f>MIP!$Y$7</f>
        <v>ENG</v>
      </c>
      <c r="C367" s="414"/>
      <c r="D367" s="414" t="str">
        <f>MIP!$Z$7</f>
        <v>MAT</v>
      </c>
      <c r="E367" s="414"/>
      <c r="F367" s="414" t="str">
        <f>MIP!$AA$7</f>
        <v>HIS</v>
      </c>
      <c r="G367" s="414" t="str">
        <f>MIP!$AB$7</f>
        <v>GEO</v>
      </c>
      <c r="H367" s="414" t="str">
        <f>MIP!$AC$7</f>
        <v>ECO</v>
      </c>
      <c r="I367" s="414"/>
      <c r="J367" s="414" t="str">
        <f>MIP!$AD$7</f>
        <v>ICT</v>
      </c>
      <c r="K367" s="414"/>
      <c r="L367" s="414" t="str">
        <f>MIP!$AE$7</f>
        <v>ACC</v>
      </c>
      <c r="M367" s="414" t="str">
        <f>MIP!$AF$7</f>
        <v>-</v>
      </c>
      <c r="N367" s="419" t="e">
        <v>#REF!</v>
      </c>
      <c r="O367" s="415"/>
      <c r="P367" s="415"/>
    </row>
    <row r="368" spans="1:16">
      <c r="A368" s="427"/>
      <c r="B368" s="414"/>
      <c r="C368" s="414"/>
      <c r="D368" s="414"/>
      <c r="E368" s="414"/>
      <c r="F368" s="414"/>
      <c r="G368" s="414"/>
      <c r="H368" s="414"/>
      <c r="I368" s="414"/>
      <c r="J368" s="414"/>
      <c r="K368" s="414"/>
      <c r="L368" s="414"/>
      <c r="M368" s="414"/>
      <c r="N368" s="419"/>
      <c r="O368" s="415"/>
      <c r="P368" s="415"/>
    </row>
    <row r="369" spans="1:16">
      <c r="A369" s="140" t="s">
        <v>174</v>
      </c>
      <c r="B369" s="141">
        <f>MIP!Y$32</f>
        <v>59</v>
      </c>
      <c r="C369" s="141"/>
      <c r="D369" s="141">
        <f>MIP!Z$32</f>
        <v>60</v>
      </c>
      <c r="E369" s="141"/>
      <c r="F369" s="141">
        <f>MIP!AA$32</f>
        <v>74</v>
      </c>
      <c r="G369" s="141">
        <f>MIP!AB$32</f>
        <v>72</v>
      </c>
      <c r="H369" s="141">
        <f>MIP!AC$32</f>
        <v>53</v>
      </c>
      <c r="I369" s="141"/>
      <c r="J369" s="141">
        <f>MIP!AD$32</f>
        <v>82</v>
      </c>
      <c r="K369" s="141"/>
      <c r="L369" s="141">
        <f>MIP!AE$32</f>
        <v>76</v>
      </c>
      <c r="M369" s="141">
        <f>MIP!AF$32</f>
        <v>0</v>
      </c>
      <c r="N369" s="142">
        <f>MIP!AG$32</f>
        <v>476</v>
      </c>
      <c r="O369" s="142">
        <f>MIP!AH$32</f>
        <v>68</v>
      </c>
      <c r="P369" s="143">
        <f>MIP!AI$32</f>
        <v>29</v>
      </c>
    </row>
    <row r="370" spans="1:16">
      <c r="A370" s="140" t="s">
        <v>175</v>
      </c>
      <c r="B370" s="141">
        <f>MIP!Y$99</f>
        <v>0</v>
      </c>
      <c r="C370" s="141"/>
      <c r="D370" s="141">
        <f>MIP!Z$99</f>
        <v>0</v>
      </c>
      <c r="E370" s="141"/>
      <c r="F370" s="141">
        <f>MIP!AA$99</f>
        <v>0</v>
      </c>
      <c r="G370" s="141">
        <f>MIP!AB$99</f>
        <v>0</v>
      </c>
      <c r="H370" s="141">
        <f>MIP!AC$99</f>
        <v>0</v>
      </c>
      <c r="I370" s="141"/>
      <c r="J370" s="141">
        <f>MIP!AD$99</f>
        <v>0</v>
      </c>
      <c r="K370" s="141"/>
      <c r="L370" s="141">
        <f>MIP!AE$99</f>
        <v>0</v>
      </c>
      <c r="M370" s="141">
        <f>MIP!AF$99</f>
        <v>0</v>
      </c>
      <c r="N370" s="142">
        <f>MIP!AG$99</f>
        <v>0</v>
      </c>
      <c r="O370" s="142">
        <f>MIP!AH$99</f>
        <v>0</v>
      </c>
      <c r="P370" s="143">
        <f>MIP!AI$99</f>
        <v>1</v>
      </c>
    </row>
    <row r="371" spans="1:16">
      <c r="A371" s="144" t="s">
        <v>77</v>
      </c>
      <c r="B371" s="145">
        <f>MIP!Y$171</f>
        <v>29.5</v>
      </c>
      <c r="C371" s="145"/>
      <c r="D371" s="145">
        <f>MIP!Z$171</f>
        <v>30</v>
      </c>
      <c r="E371" s="145"/>
      <c r="F371" s="145">
        <f>MIP!AA$171</f>
        <v>37</v>
      </c>
      <c r="G371" s="145">
        <f>MIP!AB$171</f>
        <v>36</v>
      </c>
      <c r="H371" s="145">
        <f>MIP!AC$171</f>
        <v>26.5</v>
      </c>
      <c r="I371" s="145"/>
      <c r="J371" s="145">
        <f>MIP!AD$171</f>
        <v>41</v>
      </c>
      <c r="K371" s="145"/>
      <c r="L371" s="145">
        <f>MIP!AE$171</f>
        <v>38</v>
      </c>
      <c r="M371" s="145">
        <f>MIP!AF$171</f>
        <v>0</v>
      </c>
      <c r="N371" s="142">
        <f>MIP!AG$171</f>
        <v>238</v>
      </c>
      <c r="O371" s="142">
        <f>MIP!AH$171</f>
        <v>34</v>
      </c>
      <c r="P371" s="143">
        <f>MIP!AI$171</f>
        <v>29</v>
      </c>
    </row>
    <row r="372" spans="1:16">
      <c r="A372" s="146"/>
      <c r="B372" s="141"/>
      <c r="C372" s="141"/>
      <c r="D372" s="141"/>
      <c r="E372" s="141"/>
      <c r="F372" s="141"/>
      <c r="G372" s="141"/>
      <c r="H372" s="141"/>
      <c r="I372" s="141"/>
      <c r="J372" s="141"/>
      <c r="K372" s="141"/>
      <c r="L372" s="141"/>
      <c r="M372" s="141"/>
      <c r="N372" s="142"/>
      <c r="O372" s="142"/>
      <c r="P372" s="143"/>
    </row>
    <row r="373" spans="1:16">
      <c r="A373" s="420" t="str">
        <f>GI!$E$23 &amp; ":"</f>
        <v>Homeroom Teacher's Name:</v>
      </c>
      <c r="B373" s="420"/>
      <c r="C373" s="420"/>
      <c r="D373" s="420"/>
      <c r="E373" s="420"/>
      <c r="F373" s="411" t="str">
        <f>GI!$E$25</f>
        <v xml:space="preserve">Biniam Desta </v>
      </c>
      <c r="G373" s="411"/>
      <c r="H373" s="411"/>
      <c r="I373" s="171"/>
      <c r="J373" s="410" t="str">
        <f>GI!$D$23 &amp; ":"</f>
        <v>Academic Director's Name:</v>
      </c>
      <c r="K373" s="410"/>
      <c r="L373" s="410"/>
      <c r="M373" s="410"/>
      <c r="N373" s="411" t="str">
        <f>GI!$D$25</f>
        <v>Mr. Brhane Yohanes</v>
      </c>
      <c r="O373" s="411"/>
      <c r="P373" s="411"/>
    </row>
    <row r="374" spans="1:16">
      <c r="A374" s="16"/>
      <c r="B374" s="16"/>
      <c r="C374" s="16"/>
      <c r="D374" s="421" t="str">
        <f>GI!$B$65 &amp; ":"</f>
        <v>Signature:</v>
      </c>
      <c r="E374" s="421"/>
      <c r="F374" s="413"/>
      <c r="G374" s="413"/>
      <c r="H374" s="413"/>
      <c r="I374"/>
      <c r="J374"/>
      <c r="K374" s="412" t="str">
        <f>GI!$B$65 &amp; ":"</f>
        <v>Signature:</v>
      </c>
      <c r="L374" s="412"/>
      <c r="M374" s="412"/>
      <c r="N374" s="413"/>
      <c r="O374" s="413"/>
      <c r="P374" s="413"/>
    </row>
    <row r="375" spans="1:16" ht="26.25" customHeight="1"/>
    <row r="376" spans="1:16" ht="26.25">
      <c r="A376" s="429"/>
      <c r="B376" s="429"/>
      <c r="C376" s="422" t="str">
        <f>CONCATENATE(GI!$D$1, " ", GI!$D$35)</f>
        <v>SHEBA ACADEMY 3rd Cycle</v>
      </c>
      <c r="D376" s="422"/>
      <c r="E376" s="422"/>
      <c r="F376" s="422"/>
      <c r="G376" s="422"/>
      <c r="H376" s="422"/>
      <c r="I376" s="422"/>
      <c r="J376" s="422"/>
      <c r="K376" s="422"/>
      <c r="L376" s="422"/>
      <c r="M376" s="422"/>
      <c r="N376" s="422"/>
      <c r="O376" s="422"/>
      <c r="P376" s="422"/>
    </row>
    <row r="377" spans="1:16" ht="23.25">
      <c r="A377" s="429"/>
      <c r="B377" s="429"/>
      <c r="C377" s="423" t="str">
        <f>GI!$A$37</f>
        <v>Temporary Grade Report</v>
      </c>
      <c r="D377" s="423"/>
      <c r="E377" s="423"/>
      <c r="F377" s="423"/>
      <c r="G377" s="423"/>
      <c r="H377" s="423"/>
      <c r="I377" s="423"/>
      <c r="J377" s="423"/>
      <c r="K377" s="423"/>
      <c r="L377" s="423"/>
      <c r="M377" s="423"/>
      <c r="N377" s="423"/>
      <c r="O377" s="423"/>
      <c r="P377" s="423"/>
    </row>
    <row r="378" spans="1:16">
      <c r="A378" s="424" t="s">
        <v>8</v>
      </c>
      <c r="B378" s="424"/>
      <c r="C378" s="424"/>
      <c r="D378" s="424"/>
      <c r="E378" s="416" t="str">
        <f>GI!$H$27</f>
        <v xml:space="preserve">Lidiya Mulu Gebreegzabher </v>
      </c>
      <c r="F378" s="417"/>
      <c r="G378" s="417"/>
      <c r="H378" s="417"/>
      <c r="I378" s="417"/>
      <c r="J378" s="418"/>
      <c r="K378" s="18"/>
      <c r="L378" s="17"/>
      <c r="M378" s="414" t="str">
        <f>GI!$A$34</f>
        <v>Academic Year</v>
      </c>
      <c r="N378" s="414"/>
      <c r="O378" s="414">
        <f>GI!C651</f>
        <v>0</v>
      </c>
      <c r="P378" s="17"/>
    </row>
    <row r="379" spans="1:16">
      <c r="A379" s="424" t="s">
        <v>88</v>
      </c>
      <c r="B379" s="424"/>
      <c r="C379" s="424"/>
      <c r="D379" s="424"/>
      <c r="E379" s="20">
        <f>GI!$A$3</f>
        <v>11</v>
      </c>
      <c r="F379" s="20" t="str">
        <f>GI!$C$3</f>
        <v>D</v>
      </c>
      <c r="G379" s="17"/>
      <c r="H379" s="17"/>
      <c r="I379" s="18" t="s">
        <v>76</v>
      </c>
      <c r="J379" s="20">
        <v>26</v>
      </c>
      <c r="K379" s="18"/>
      <c r="L379" s="18"/>
      <c r="M379" s="416" t="str">
        <f>GI!$C$34</f>
        <v>2025/26 G.C</v>
      </c>
      <c r="N379" s="425"/>
      <c r="O379" s="426"/>
      <c r="P379" s="19"/>
    </row>
    <row r="381" spans="1:16" ht="21.75" customHeight="1">
      <c r="A381" s="427" t="s">
        <v>78</v>
      </c>
      <c r="B381" s="428" t="s">
        <v>136</v>
      </c>
      <c r="C381" s="428"/>
      <c r="D381" s="428"/>
      <c r="E381" s="428"/>
      <c r="F381" s="428"/>
      <c r="G381" s="428"/>
      <c r="H381" s="428"/>
      <c r="I381" s="428"/>
      <c r="J381" s="428"/>
      <c r="K381" s="428"/>
      <c r="L381" s="428"/>
      <c r="M381" s="428"/>
      <c r="N381" s="419" t="s">
        <v>15</v>
      </c>
      <c r="O381" s="415" t="s">
        <v>43</v>
      </c>
      <c r="P381" s="415" t="s">
        <v>17</v>
      </c>
    </row>
    <row r="382" spans="1:16" ht="16.5" customHeight="1">
      <c r="A382" s="427"/>
      <c r="B382" s="414" t="str">
        <f>MIP!$Y$7</f>
        <v>ENG</v>
      </c>
      <c r="C382" s="414"/>
      <c r="D382" s="414" t="str">
        <f>MIP!$Z$7</f>
        <v>MAT</v>
      </c>
      <c r="E382" s="414"/>
      <c r="F382" s="414" t="str">
        <f>MIP!$AA$7</f>
        <v>HIS</v>
      </c>
      <c r="G382" s="414" t="str">
        <f>MIP!$AB$7</f>
        <v>GEO</v>
      </c>
      <c r="H382" s="414" t="str">
        <f>MIP!$AC$7</f>
        <v>ECO</v>
      </c>
      <c r="I382" s="414"/>
      <c r="J382" s="414" t="str">
        <f>MIP!$AD$7</f>
        <v>ICT</v>
      </c>
      <c r="K382" s="414"/>
      <c r="L382" s="414" t="str">
        <f>MIP!$AE$7</f>
        <v>ACC</v>
      </c>
      <c r="M382" s="414" t="str">
        <f>MIP!$AF$7</f>
        <v>-</v>
      </c>
      <c r="N382" s="419" t="e">
        <v>#REF!</v>
      </c>
      <c r="O382" s="415"/>
      <c r="P382" s="415"/>
    </row>
    <row r="383" spans="1:16">
      <c r="A383" s="427"/>
      <c r="B383" s="414"/>
      <c r="C383" s="414"/>
      <c r="D383" s="414"/>
      <c r="E383" s="414"/>
      <c r="F383" s="414"/>
      <c r="G383" s="414"/>
      <c r="H383" s="414"/>
      <c r="I383" s="414"/>
      <c r="J383" s="414"/>
      <c r="K383" s="414"/>
      <c r="L383" s="414"/>
      <c r="M383" s="414"/>
      <c r="N383" s="419"/>
      <c r="O383" s="415"/>
      <c r="P383" s="415"/>
    </row>
    <row r="384" spans="1:16">
      <c r="A384" s="140" t="s">
        <v>174</v>
      </c>
      <c r="B384" s="141">
        <f>MIP!Y$33</f>
        <v>49</v>
      </c>
      <c r="C384" s="141"/>
      <c r="D384" s="141">
        <f>MIP!Z$33</f>
        <v>58</v>
      </c>
      <c r="E384" s="141"/>
      <c r="F384" s="141">
        <f>MIP!AA$33</f>
        <v>63</v>
      </c>
      <c r="G384" s="141">
        <f>MIP!AB$33</f>
        <v>61</v>
      </c>
      <c r="H384" s="141">
        <f>MIP!AC$33</f>
        <v>49</v>
      </c>
      <c r="I384" s="141"/>
      <c r="J384" s="141">
        <f>MIP!AD$33</f>
        <v>73</v>
      </c>
      <c r="K384" s="141"/>
      <c r="L384" s="141">
        <f>MIP!AE$33</f>
        <v>74</v>
      </c>
      <c r="M384" s="141">
        <f>MIP!AF$33</f>
        <v>0</v>
      </c>
      <c r="N384" s="142">
        <f>MIP!AG$33</f>
        <v>427</v>
      </c>
      <c r="O384" s="142">
        <f>MIP!AH$33</f>
        <v>61</v>
      </c>
      <c r="P384" s="143">
        <f>MIP!AI$33</f>
        <v>40</v>
      </c>
    </row>
    <row r="385" spans="1:16">
      <c r="A385" s="140" t="s">
        <v>175</v>
      </c>
      <c r="B385" s="141">
        <f>MIP!Y$100</f>
        <v>0</v>
      </c>
      <c r="C385" s="141"/>
      <c r="D385" s="141">
        <f>MIP!Z$100</f>
        <v>0</v>
      </c>
      <c r="E385" s="141"/>
      <c r="F385" s="141">
        <f>MIP!AA$100</f>
        <v>0</v>
      </c>
      <c r="G385" s="141">
        <f>MIP!AB$100</f>
        <v>0</v>
      </c>
      <c r="H385" s="141">
        <f>MIP!AC$100</f>
        <v>0</v>
      </c>
      <c r="I385" s="141"/>
      <c r="J385" s="141">
        <f>MIP!AD$100</f>
        <v>0</v>
      </c>
      <c r="K385" s="141"/>
      <c r="L385" s="141">
        <f>MIP!AE$100</f>
        <v>0</v>
      </c>
      <c r="M385" s="141">
        <f>MIP!AF$100</f>
        <v>0</v>
      </c>
      <c r="N385" s="142">
        <f>MIP!AG$100</f>
        <v>0</v>
      </c>
      <c r="O385" s="142">
        <f>MIP!AH$100</f>
        <v>0</v>
      </c>
      <c r="P385" s="143">
        <f>MIP!AI$100</f>
        <v>1</v>
      </c>
    </row>
    <row r="386" spans="1:16">
      <c r="A386" s="144" t="s">
        <v>77</v>
      </c>
      <c r="B386" s="145">
        <f>MIP!Y$172</f>
        <v>24.5</v>
      </c>
      <c r="C386" s="145"/>
      <c r="D386" s="145">
        <f>MIP!Z$172</f>
        <v>29</v>
      </c>
      <c r="E386" s="145"/>
      <c r="F386" s="145">
        <f>MIP!AA$172</f>
        <v>31.5</v>
      </c>
      <c r="G386" s="145">
        <f>MIP!AB$172</f>
        <v>30.5</v>
      </c>
      <c r="H386" s="145">
        <f>MIP!AC$172</f>
        <v>24.5</v>
      </c>
      <c r="I386" s="145"/>
      <c r="J386" s="145">
        <f>MIP!AD$172</f>
        <v>36.5</v>
      </c>
      <c r="K386" s="145"/>
      <c r="L386" s="145">
        <f>MIP!AE$172</f>
        <v>37</v>
      </c>
      <c r="M386" s="145">
        <f>MIP!AF$172</f>
        <v>0</v>
      </c>
      <c r="N386" s="142">
        <f>MIP!AG$172</f>
        <v>213.5</v>
      </c>
      <c r="O386" s="142">
        <f>MIP!AH$172</f>
        <v>30.5</v>
      </c>
      <c r="P386" s="143">
        <f>MIP!AI$172</f>
        <v>40</v>
      </c>
    </row>
    <row r="387" spans="1:16">
      <c r="A387" s="146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2"/>
      <c r="O387" s="142"/>
      <c r="P387" s="143"/>
    </row>
    <row r="388" spans="1:16">
      <c r="A388" s="420" t="str">
        <f>GI!$E$23 &amp; ":"</f>
        <v>Homeroom Teacher's Name:</v>
      </c>
      <c r="B388" s="420"/>
      <c r="C388" s="420"/>
      <c r="D388" s="420"/>
      <c r="E388" s="420"/>
      <c r="F388" s="411" t="str">
        <f>GI!$E$25</f>
        <v xml:space="preserve">Biniam Desta </v>
      </c>
      <c r="G388" s="411"/>
      <c r="H388" s="411"/>
      <c r="I388" s="171"/>
      <c r="J388" s="410" t="str">
        <f>GI!$D$23 &amp; ":"</f>
        <v>Academic Director's Name:</v>
      </c>
      <c r="K388" s="410"/>
      <c r="L388" s="410"/>
      <c r="M388" s="410"/>
      <c r="N388" s="411" t="str">
        <f>GI!$D$25</f>
        <v>Mr. Brhane Yohanes</v>
      </c>
      <c r="O388" s="411"/>
      <c r="P388" s="411"/>
    </row>
    <row r="389" spans="1:16">
      <c r="A389" s="16"/>
      <c r="B389" s="16"/>
      <c r="C389" s="16"/>
      <c r="D389" s="421" t="str">
        <f>GI!$B$65 &amp; ":"</f>
        <v>Signature:</v>
      </c>
      <c r="E389" s="421"/>
      <c r="F389" s="413"/>
      <c r="G389" s="413"/>
      <c r="H389" s="413"/>
      <c r="I389"/>
      <c r="J389"/>
      <c r="K389" s="412" t="str">
        <f>GI!$B$65 &amp; ":"</f>
        <v>Signature:</v>
      </c>
      <c r="L389" s="412"/>
      <c r="M389" s="412"/>
      <c r="N389" s="413"/>
      <c r="O389" s="413"/>
      <c r="P389" s="413"/>
    </row>
    <row r="390" spans="1:16" ht="23.25" customHeight="1"/>
    <row r="391" spans="1:16" ht="26.25">
      <c r="A391" s="429"/>
      <c r="B391" s="429"/>
      <c r="C391" s="422" t="str">
        <f>CONCATENATE(GI!$D$1, " ", GI!$D$35)</f>
        <v>SHEBA ACADEMY 3rd Cycle</v>
      </c>
      <c r="D391" s="422"/>
      <c r="E391" s="422"/>
      <c r="F391" s="422"/>
      <c r="G391" s="422"/>
      <c r="H391" s="422"/>
      <c r="I391" s="422"/>
      <c r="J391" s="422"/>
      <c r="K391" s="422"/>
      <c r="L391" s="422"/>
      <c r="M391" s="422"/>
      <c r="N391" s="422"/>
      <c r="O391" s="422"/>
      <c r="P391" s="422"/>
    </row>
    <row r="392" spans="1:16" ht="23.25">
      <c r="A392" s="429"/>
      <c r="B392" s="429"/>
      <c r="C392" s="423" t="str">
        <f>GI!$A$37</f>
        <v>Temporary Grade Report</v>
      </c>
      <c r="D392" s="423"/>
      <c r="E392" s="423"/>
      <c r="F392" s="423"/>
      <c r="G392" s="423"/>
      <c r="H392" s="423"/>
      <c r="I392" s="423"/>
      <c r="J392" s="423"/>
      <c r="K392" s="423"/>
      <c r="L392" s="423"/>
      <c r="M392" s="423"/>
      <c r="N392" s="423"/>
      <c r="O392" s="423"/>
      <c r="P392" s="423"/>
    </row>
    <row r="393" spans="1:16">
      <c r="A393" s="424" t="s">
        <v>8</v>
      </c>
      <c r="B393" s="424"/>
      <c r="C393" s="424"/>
      <c r="D393" s="424"/>
      <c r="E393" s="416" t="str">
        <f>GI!$H$28</f>
        <v xml:space="preserve">Menkem Solomon Yihdego </v>
      </c>
      <c r="F393" s="417"/>
      <c r="G393" s="417"/>
      <c r="H393" s="417"/>
      <c r="I393" s="417"/>
      <c r="J393" s="418"/>
      <c r="K393" s="18"/>
      <c r="L393" s="17"/>
      <c r="M393" s="414" t="str">
        <f>GI!$A$34</f>
        <v>Academic Year</v>
      </c>
      <c r="N393" s="414"/>
      <c r="O393" s="414">
        <f>GI!C666</f>
        <v>0</v>
      </c>
      <c r="P393" s="17"/>
    </row>
    <row r="394" spans="1:16">
      <c r="A394" s="424" t="s">
        <v>88</v>
      </c>
      <c r="B394" s="424"/>
      <c r="C394" s="424"/>
      <c r="D394" s="424"/>
      <c r="E394" s="20">
        <f>GI!$A$3</f>
        <v>11</v>
      </c>
      <c r="F394" s="20" t="str">
        <f>GI!$C$3</f>
        <v>D</v>
      </c>
      <c r="G394" s="17"/>
      <c r="H394" s="17"/>
      <c r="I394" s="18" t="s">
        <v>76</v>
      </c>
      <c r="J394" s="20">
        <v>27</v>
      </c>
      <c r="K394" s="18"/>
      <c r="L394" s="18"/>
      <c r="M394" s="416" t="str">
        <f>GI!$C$34</f>
        <v>2025/26 G.C</v>
      </c>
      <c r="N394" s="425"/>
      <c r="O394" s="426"/>
      <c r="P394" s="19"/>
    </row>
    <row r="396" spans="1:16" ht="21.75" customHeight="1">
      <c r="A396" s="427" t="s">
        <v>78</v>
      </c>
      <c r="B396" s="428" t="s">
        <v>136</v>
      </c>
      <c r="C396" s="428"/>
      <c r="D396" s="428"/>
      <c r="E396" s="428"/>
      <c r="F396" s="428"/>
      <c r="G396" s="428"/>
      <c r="H396" s="428"/>
      <c r="I396" s="428"/>
      <c r="J396" s="428"/>
      <c r="K396" s="428"/>
      <c r="L396" s="428"/>
      <c r="M396" s="428"/>
      <c r="N396" s="419" t="s">
        <v>15</v>
      </c>
      <c r="O396" s="415" t="s">
        <v>43</v>
      </c>
      <c r="P396" s="415" t="s">
        <v>17</v>
      </c>
    </row>
    <row r="397" spans="1:16" ht="16.5" customHeight="1">
      <c r="A397" s="427"/>
      <c r="B397" s="414" t="str">
        <f>MIP!$Y$7</f>
        <v>ENG</v>
      </c>
      <c r="C397" s="414"/>
      <c r="D397" s="414" t="str">
        <f>MIP!$Z$7</f>
        <v>MAT</v>
      </c>
      <c r="E397" s="414"/>
      <c r="F397" s="414" t="str">
        <f>MIP!$AA$7</f>
        <v>HIS</v>
      </c>
      <c r="G397" s="414" t="str">
        <f>MIP!$AB$7</f>
        <v>GEO</v>
      </c>
      <c r="H397" s="414" t="str">
        <f>MIP!$AC$7</f>
        <v>ECO</v>
      </c>
      <c r="I397" s="414"/>
      <c r="J397" s="414" t="str">
        <f>MIP!$AD$7</f>
        <v>ICT</v>
      </c>
      <c r="K397" s="414"/>
      <c r="L397" s="414" t="str">
        <f>MIP!$AE$7</f>
        <v>ACC</v>
      </c>
      <c r="M397" s="414" t="str">
        <f>MIP!$AF$7</f>
        <v>-</v>
      </c>
      <c r="N397" s="419" t="e">
        <v>#REF!</v>
      </c>
      <c r="O397" s="415"/>
      <c r="P397" s="415"/>
    </row>
    <row r="398" spans="1:16">
      <c r="A398" s="427"/>
      <c r="B398" s="414"/>
      <c r="C398" s="414"/>
      <c r="D398" s="414"/>
      <c r="E398" s="414"/>
      <c r="F398" s="414"/>
      <c r="G398" s="414"/>
      <c r="H398" s="414"/>
      <c r="I398" s="414"/>
      <c r="J398" s="414"/>
      <c r="K398" s="414"/>
      <c r="L398" s="414"/>
      <c r="M398" s="414"/>
      <c r="N398" s="419"/>
      <c r="O398" s="415"/>
      <c r="P398" s="415"/>
    </row>
    <row r="399" spans="1:16">
      <c r="A399" s="140" t="s">
        <v>174</v>
      </c>
      <c r="B399" s="141">
        <f>MIP!Y$34</f>
        <v>48</v>
      </c>
      <c r="C399" s="141"/>
      <c r="D399" s="141">
        <f>MIP!Z$34</f>
        <v>60</v>
      </c>
      <c r="E399" s="141"/>
      <c r="F399" s="141">
        <f>MIP!AA$34</f>
        <v>69</v>
      </c>
      <c r="G399" s="141">
        <f>MIP!AB$34</f>
        <v>71</v>
      </c>
      <c r="H399" s="141">
        <f>MIP!AC$34</f>
        <v>72</v>
      </c>
      <c r="I399" s="141"/>
      <c r="J399" s="141">
        <f>MIP!AD$34</f>
        <v>86</v>
      </c>
      <c r="K399" s="141"/>
      <c r="L399" s="141">
        <f>MIP!AE$34</f>
        <v>63</v>
      </c>
      <c r="M399" s="141">
        <f>MIP!AF$34</f>
        <v>0</v>
      </c>
      <c r="N399" s="142">
        <f>MIP!AG$34</f>
        <v>469</v>
      </c>
      <c r="O399" s="142">
        <f>MIP!AH$34</f>
        <v>67</v>
      </c>
      <c r="P399" s="143">
        <f>MIP!AI$34</f>
        <v>32</v>
      </c>
    </row>
    <row r="400" spans="1:16">
      <c r="A400" s="140" t="s">
        <v>175</v>
      </c>
      <c r="B400" s="141">
        <f>MIP!Y$101</f>
        <v>0</v>
      </c>
      <c r="C400" s="141"/>
      <c r="D400" s="141">
        <f>MIP!Z$101</f>
        <v>0</v>
      </c>
      <c r="E400" s="141"/>
      <c r="F400" s="141">
        <f>MIP!AA$101</f>
        <v>0</v>
      </c>
      <c r="G400" s="141">
        <f>MIP!AB$101</f>
        <v>0</v>
      </c>
      <c r="H400" s="141">
        <f>MIP!AC$101</f>
        <v>0</v>
      </c>
      <c r="I400" s="141"/>
      <c r="J400" s="141">
        <f>MIP!AD$101</f>
        <v>0</v>
      </c>
      <c r="K400" s="141"/>
      <c r="L400" s="141">
        <f>MIP!AE$101</f>
        <v>0</v>
      </c>
      <c r="M400" s="141">
        <f>MIP!AF$101</f>
        <v>0</v>
      </c>
      <c r="N400" s="142">
        <f>MIP!AG$101</f>
        <v>0</v>
      </c>
      <c r="O400" s="142">
        <f>MIP!AH$101</f>
        <v>0</v>
      </c>
      <c r="P400" s="143">
        <f>MIP!AI$101</f>
        <v>1</v>
      </c>
    </row>
    <row r="401" spans="1:16">
      <c r="A401" s="144" t="s">
        <v>77</v>
      </c>
      <c r="B401" s="145">
        <f>MIP!Y$173</f>
        <v>24</v>
      </c>
      <c r="C401" s="145"/>
      <c r="D401" s="145">
        <f>MIP!Z$173</f>
        <v>30</v>
      </c>
      <c r="E401" s="145"/>
      <c r="F401" s="145">
        <f>MIP!AA$173</f>
        <v>34.5</v>
      </c>
      <c r="G401" s="145">
        <f>MIP!AB$173</f>
        <v>35.5</v>
      </c>
      <c r="H401" s="145">
        <f>MIP!AC$173</f>
        <v>36</v>
      </c>
      <c r="I401" s="145"/>
      <c r="J401" s="145">
        <f>MIP!AD$173</f>
        <v>43</v>
      </c>
      <c r="K401" s="145"/>
      <c r="L401" s="145">
        <f>MIP!AE$173</f>
        <v>31.5</v>
      </c>
      <c r="M401" s="145">
        <f>MIP!AF$173</f>
        <v>0</v>
      </c>
      <c r="N401" s="142">
        <f>MIP!AG$173</f>
        <v>234.5</v>
      </c>
      <c r="O401" s="142">
        <f>MIP!AH$173</f>
        <v>33.5</v>
      </c>
      <c r="P401" s="143">
        <f>MIP!AI$173</f>
        <v>32</v>
      </c>
    </row>
    <row r="402" spans="1:16">
      <c r="A402" s="146"/>
      <c r="B402" s="141"/>
      <c r="C402" s="141"/>
      <c r="D402" s="141"/>
      <c r="E402" s="141"/>
      <c r="F402" s="141"/>
      <c r="G402" s="141"/>
      <c r="H402" s="141"/>
      <c r="I402" s="141"/>
      <c r="J402" s="141"/>
      <c r="K402" s="141"/>
      <c r="L402" s="141"/>
      <c r="M402" s="141"/>
      <c r="N402" s="142"/>
      <c r="O402" s="142"/>
      <c r="P402" s="143"/>
    </row>
    <row r="403" spans="1:16">
      <c r="A403" s="420" t="str">
        <f>GI!$E$23 &amp; ":"</f>
        <v>Homeroom Teacher's Name:</v>
      </c>
      <c r="B403" s="420"/>
      <c r="C403" s="420"/>
      <c r="D403" s="420"/>
      <c r="E403" s="420"/>
      <c r="F403" s="411" t="str">
        <f>GI!$E$25</f>
        <v xml:space="preserve">Biniam Desta </v>
      </c>
      <c r="G403" s="411"/>
      <c r="H403" s="411"/>
      <c r="I403" s="171"/>
      <c r="J403" s="410" t="str">
        <f>GI!$D$23 &amp; ":"</f>
        <v>Academic Director's Name:</v>
      </c>
      <c r="K403" s="410"/>
      <c r="L403" s="410"/>
      <c r="M403" s="410"/>
      <c r="N403" s="411" t="str">
        <f>GI!$D$25</f>
        <v>Mr. Brhane Yohanes</v>
      </c>
      <c r="O403" s="411"/>
      <c r="P403" s="411"/>
    </row>
    <row r="404" spans="1:16">
      <c r="A404" s="16"/>
      <c r="B404" s="16"/>
      <c r="C404" s="16"/>
      <c r="D404" s="421" t="str">
        <f>GI!$B$65 &amp; ":"</f>
        <v>Signature:</v>
      </c>
      <c r="E404" s="421"/>
      <c r="F404" s="413"/>
      <c r="G404" s="413"/>
      <c r="H404" s="413"/>
      <c r="I404"/>
      <c r="J404"/>
      <c r="K404" s="412" t="str">
        <f>GI!$B$65 &amp; ":"</f>
        <v>Signature:</v>
      </c>
      <c r="L404" s="412"/>
      <c r="M404" s="412"/>
      <c r="N404" s="413"/>
      <c r="O404" s="413"/>
      <c r="P404" s="413"/>
    </row>
    <row r="405" spans="1:16" ht="23.25" customHeight="1"/>
    <row r="406" spans="1:16" ht="26.25">
      <c r="A406" s="429"/>
      <c r="B406" s="429"/>
      <c r="C406" s="422" t="str">
        <f>CONCATENATE(GI!$D$1, " ", GI!$D$35)</f>
        <v>SHEBA ACADEMY 3rd Cycle</v>
      </c>
      <c r="D406" s="422"/>
      <c r="E406" s="422"/>
      <c r="F406" s="422"/>
      <c r="G406" s="422"/>
      <c r="H406" s="422"/>
      <c r="I406" s="422"/>
      <c r="J406" s="422"/>
      <c r="K406" s="422"/>
      <c r="L406" s="422"/>
      <c r="M406" s="422"/>
      <c r="N406" s="422"/>
      <c r="O406" s="422"/>
      <c r="P406" s="422"/>
    </row>
    <row r="407" spans="1:16" ht="23.25">
      <c r="A407" s="429"/>
      <c r="B407" s="429"/>
      <c r="C407" s="423" t="str">
        <f>GI!$A$37</f>
        <v>Temporary Grade Report</v>
      </c>
      <c r="D407" s="423"/>
      <c r="E407" s="423"/>
      <c r="F407" s="423"/>
      <c r="G407" s="423"/>
      <c r="H407" s="423"/>
      <c r="I407" s="423"/>
      <c r="J407" s="423"/>
      <c r="K407" s="423"/>
      <c r="L407" s="423"/>
      <c r="M407" s="423"/>
      <c r="N407" s="423"/>
      <c r="O407" s="423"/>
      <c r="P407" s="423"/>
    </row>
    <row r="408" spans="1:16">
      <c r="A408" s="424" t="s">
        <v>8</v>
      </c>
      <c r="B408" s="424"/>
      <c r="C408" s="424"/>
      <c r="D408" s="424"/>
      <c r="E408" s="416" t="str">
        <f>GI!$H$29</f>
        <v xml:space="preserve">Mewael Semere Tewelde </v>
      </c>
      <c r="F408" s="417"/>
      <c r="G408" s="417"/>
      <c r="H408" s="417"/>
      <c r="I408" s="417"/>
      <c r="J408" s="418"/>
      <c r="K408" s="18"/>
      <c r="L408" s="17"/>
      <c r="M408" s="414" t="str">
        <f>GI!$A$34</f>
        <v>Academic Year</v>
      </c>
      <c r="N408" s="414"/>
      <c r="O408" s="414">
        <f>GI!C681</f>
        <v>0</v>
      </c>
      <c r="P408" s="17"/>
    </row>
    <row r="409" spans="1:16">
      <c r="A409" s="424" t="s">
        <v>88</v>
      </c>
      <c r="B409" s="424"/>
      <c r="C409" s="424"/>
      <c r="D409" s="424"/>
      <c r="E409" s="20">
        <f>GI!$A$3</f>
        <v>11</v>
      </c>
      <c r="F409" s="20" t="str">
        <f>GI!$C$3</f>
        <v>D</v>
      </c>
      <c r="G409" s="17"/>
      <c r="H409" s="17"/>
      <c r="I409" s="18" t="s">
        <v>76</v>
      </c>
      <c r="J409" s="20">
        <v>28</v>
      </c>
      <c r="K409" s="18"/>
      <c r="L409" s="18"/>
      <c r="M409" s="416" t="str">
        <f>GI!$C$34</f>
        <v>2025/26 G.C</v>
      </c>
      <c r="N409" s="425"/>
      <c r="O409" s="426"/>
      <c r="P409" s="19"/>
    </row>
    <row r="411" spans="1:16" ht="21.75" customHeight="1">
      <c r="A411" s="427" t="s">
        <v>78</v>
      </c>
      <c r="B411" s="428" t="s">
        <v>136</v>
      </c>
      <c r="C411" s="428"/>
      <c r="D411" s="428"/>
      <c r="E411" s="428"/>
      <c r="F411" s="428"/>
      <c r="G411" s="428"/>
      <c r="H411" s="428"/>
      <c r="I411" s="428"/>
      <c r="J411" s="428"/>
      <c r="K411" s="428"/>
      <c r="L411" s="428"/>
      <c r="M411" s="428"/>
      <c r="N411" s="419" t="s">
        <v>15</v>
      </c>
      <c r="O411" s="415" t="s">
        <v>43</v>
      </c>
      <c r="P411" s="415" t="s">
        <v>17</v>
      </c>
    </row>
    <row r="412" spans="1:16" ht="16.5" customHeight="1">
      <c r="A412" s="427"/>
      <c r="B412" s="414" t="str">
        <f>MIP!$Y$7</f>
        <v>ENG</v>
      </c>
      <c r="C412" s="414"/>
      <c r="D412" s="414" t="str">
        <f>MIP!$Z$7</f>
        <v>MAT</v>
      </c>
      <c r="E412" s="414"/>
      <c r="F412" s="414" t="str">
        <f>MIP!$AA$7</f>
        <v>HIS</v>
      </c>
      <c r="G412" s="414" t="str">
        <f>MIP!$AB$7</f>
        <v>GEO</v>
      </c>
      <c r="H412" s="414" t="str">
        <f>MIP!$AC$7</f>
        <v>ECO</v>
      </c>
      <c r="I412" s="414"/>
      <c r="J412" s="414" t="str">
        <f>MIP!$AD$7</f>
        <v>ICT</v>
      </c>
      <c r="K412" s="414"/>
      <c r="L412" s="414" t="str">
        <f>MIP!$AE$7</f>
        <v>ACC</v>
      </c>
      <c r="M412" s="414" t="str">
        <f>MIP!$AF$7</f>
        <v>-</v>
      </c>
      <c r="N412" s="419" t="e">
        <v>#REF!</v>
      </c>
      <c r="O412" s="415"/>
      <c r="P412" s="415"/>
    </row>
    <row r="413" spans="1:16">
      <c r="A413" s="427"/>
      <c r="B413" s="414"/>
      <c r="C413" s="414"/>
      <c r="D413" s="414"/>
      <c r="E413" s="414"/>
      <c r="F413" s="414"/>
      <c r="G413" s="414"/>
      <c r="H413" s="414"/>
      <c r="I413" s="414"/>
      <c r="J413" s="414"/>
      <c r="K413" s="414"/>
      <c r="L413" s="414"/>
      <c r="M413" s="414"/>
      <c r="N413" s="419"/>
      <c r="O413" s="415"/>
      <c r="P413" s="415"/>
    </row>
    <row r="414" spans="1:16">
      <c r="A414" s="140" t="s">
        <v>174</v>
      </c>
      <c r="B414" s="141">
        <f>MIP!Y$35</f>
        <v>77</v>
      </c>
      <c r="C414" s="141"/>
      <c r="D414" s="141">
        <f>MIP!Z$35</f>
        <v>57</v>
      </c>
      <c r="E414" s="141"/>
      <c r="F414" s="141">
        <f>MIP!AA$35</f>
        <v>80</v>
      </c>
      <c r="G414" s="141">
        <f>MIP!AB$35</f>
        <v>71</v>
      </c>
      <c r="H414" s="141">
        <f>MIP!AC$35</f>
        <v>65</v>
      </c>
      <c r="I414" s="141"/>
      <c r="J414" s="141">
        <f>MIP!AD$35</f>
        <v>88</v>
      </c>
      <c r="K414" s="141"/>
      <c r="L414" s="141">
        <f>MIP!AE$35</f>
        <v>73</v>
      </c>
      <c r="M414" s="141">
        <f>MIP!AF$35</f>
        <v>0</v>
      </c>
      <c r="N414" s="142">
        <f>MIP!AG$35</f>
        <v>511</v>
      </c>
      <c r="O414" s="142">
        <f>MIP!AH$35</f>
        <v>73</v>
      </c>
      <c r="P414" s="143">
        <f>MIP!AI$35</f>
        <v>17</v>
      </c>
    </row>
    <row r="415" spans="1:16">
      <c r="A415" s="140" t="s">
        <v>175</v>
      </c>
      <c r="B415" s="141">
        <f>MIP!Y$102</f>
        <v>0</v>
      </c>
      <c r="C415" s="141"/>
      <c r="D415" s="141">
        <f>MIP!Z$102</f>
        <v>0</v>
      </c>
      <c r="E415" s="141"/>
      <c r="F415" s="141">
        <f>MIP!AA$102</f>
        <v>0</v>
      </c>
      <c r="G415" s="141">
        <f>MIP!AB$102</f>
        <v>0</v>
      </c>
      <c r="H415" s="141">
        <f>MIP!AC$102</f>
        <v>0</v>
      </c>
      <c r="I415" s="141"/>
      <c r="J415" s="141">
        <f>MIP!AD$102</f>
        <v>0</v>
      </c>
      <c r="K415" s="141"/>
      <c r="L415" s="141">
        <f>MIP!AE$102</f>
        <v>0</v>
      </c>
      <c r="M415" s="141">
        <f>MIP!AF$102</f>
        <v>0</v>
      </c>
      <c r="N415" s="142">
        <f>MIP!AG$102</f>
        <v>0</v>
      </c>
      <c r="O415" s="142">
        <f>MIP!AH$102</f>
        <v>0</v>
      </c>
      <c r="P415" s="143">
        <f>MIP!AI$102</f>
        <v>1</v>
      </c>
    </row>
    <row r="416" spans="1:16">
      <c r="A416" s="144" t="s">
        <v>77</v>
      </c>
      <c r="B416" s="145">
        <f>MIP!Y$174</f>
        <v>38.5</v>
      </c>
      <c r="C416" s="145"/>
      <c r="D416" s="145">
        <f>MIP!Z$174</f>
        <v>28.5</v>
      </c>
      <c r="E416" s="145"/>
      <c r="F416" s="145">
        <f>MIP!AA$174</f>
        <v>40</v>
      </c>
      <c r="G416" s="145">
        <f>MIP!AB$174</f>
        <v>35.5</v>
      </c>
      <c r="H416" s="145">
        <f>MIP!AC$174</f>
        <v>32.5</v>
      </c>
      <c r="I416" s="145"/>
      <c r="J416" s="145">
        <f>MIP!AD$174</f>
        <v>44</v>
      </c>
      <c r="K416" s="145"/>
      <c r="L416" s="145">
        <f>MIP!AE$174</f>
        <v>36.5</v>
      </c>
      <c r="M416" s="145">
        <f>MIP!AF$174</f>
        <v>0</v>
      </c>
      <c r="N416" s="142">
        <f>MIP!AG$174</f>
        <v>255.5</v>
      </c>
      <c r="O416" s="142">
        <f>MIP!AH$174</f>
        <v>36.5</v>
      </c>
      <c r="P416" s="143">
        <f>MIP!AI$174</f>
        <v>17</v>
      </c>
    </row>
    <row r="417" spans="1:16">
      <c r="A417" s="146"/>
      <c r="B417" s="141"/>
      <c r="C417" s="141"/>
      <c r="D417" s="141"/>
      <c r="E417" s="141"/>
      <c r="F417" s="141"/>
      <c r="G417" s="141"/>
      <c r="H417" s="141"/>
      <c r="I417" s="141"/>
      <c r="J417" s="141"/>
      <c r="K417" s="141"/>
      <c r="L417" s="141"/>
      <c r="M417" s="141"/>
      <c r="N417" s="142"/>
      <c r="O417" s="142"/>
      <c r="P417" s="143"/>
    </row>
    <row r="418" spans="1:16">
      <c r="A418" s="420" t="str">
        <f>GI!$E$23 &amp; ":"</f>
        <v>Homeroom Teacher's Name:</v>
      </c>
      <c r="B418" s="420"/>
      <c r="C418" s="420"/>
      <c r="D418" s="420"/>
      <c r="E418" s="420"/>
      <c r="F418" s="411" t="str">
        <f>GI!$E$25</f>
        <v xml:space="preserve">Biniam Desta </v>
      </c>
      <c r="G418" s="411"/>
      <c r="H418" s="411"/>
      <c r="I418" s="171"/>
      <c r="J418" s="410" t="str">
        <f>GI!$D$23 &amp; ":"</f>
        <v>Academic Director's Name:</v>
      </c>
      <c r="K418" s="410"/>
      <c r="L418" s="410"/>
      <c r="M418" s="410"/>
      <c r="N418" s="411" t="str">
        <f>GI!$D$25</f>
        <v>Mr. Brhane Yohanes</v>
      </c>
      <c r="O418" s="411"/>
      <c r="P418" s="411"/>
    </row>
    <row r="419" spans="1:16">
      <c r="A419" s="16"/>
      <c r="B419" s="16"/>
      <c r="C419" s="16"/>
      <c r="D419" s="421" t="str">
        <f>GI!$B$65 &amp; ":"</f>
        <v>Signature:</v>
      </c>
      <c r="E419" s="421"/>
      <c r="F419" s="413"/>
      <c r="G419" s="413"/>
      <c r="H419" s="413"/>
      <c r="I419"/>
      <c r="J419"/>
      <c r="K419" s="412" t="str">
        <f>GI!$B$65 &amp; ":"</f>
        <v>Signature:</v>
      </c>
      <c r="L419" s="412"/>
      <c r="M419" s="412"/>
      <c r="N419" s="413"/>
      <c r="O419" s="413"/>
      <c r="P419" s="413"/>
    </row>
    <row r="420" spans="1:16" ht="26.25" customHeight="1"/>
    <row r="421" spans="1:16" ht="26.25">
      <c r="A421" s="429"/>
      <c r="B421" s="429"/>
      <c r="C421" s="422" t="str">
        <f>CONCATENATE(GI!$D$1, " ", GI!$D$35)</f>
        <v>SHEBA ACADEMY 3rd Cycle</v>
      </c>
      <c r="D421" s="422"/>
      <c r="E421" s="422"/>
      <c r="F421" s="422"/>
      <c r="G421" s="422"/>
      <c r="H421" s="422"/>
      <c r="I421" s="422"/>
      <c r="J421" s="422"/>
      <c r="K421" s="422"/>
      <c r="L421" s="422"/>
      <c r="M421" s="422"/>
      <c r="N421" s="422"/>
      <c r="O421" s="422"/>
      <c r="P421" s="422"/>
    </row>
    <row r="422" spans="1:16" ht="23.25">
      <c r="A422" s="429"/>
      <c r="B422" s="429"/>
      <c r="C422" s="423" t="str">
        <f>GI!$A$37</f>
        <v>Temporary Grade Report</v>
      </c>
      <c r="D422" s="423"/>
      <c r="E422" s="423"/>
      <c r="F422" s="423"/>
      <c r="G422" s="423"/>
      <c r="H422" s="423"/>
      <c r="I422" s="423"/>
      <c r="J422" s="423"/>
      <c r="K422" s="423"/>
      <c r="L422" s="423"/>
      <c r="M422" s="423"/>
      <c r="N422" s="423"/>
      <c r="O422" s="423"/>
      <c r="P422" s="423"/>
    </row>
    <row r="423" spans="1:16">
      <c r="A423" s="424" t="s">
        <v>8</v>
      </c>
      <c r="B423" s="424"/>
      <c r="C423" s="424"/>
      <c r="D423" s="424"/>
      <c r="E423" s="416" t="str">
        <f>GI!$H$30</f>
        <v xml:space="preserve">Mikiyas Engida Mesfin </v>
      </c>
      <c r="F423" s="417"/>
      <c r="G423" s="417"/>
      <c r="H423" s="417"/>
      <c r="I423" s="417"/>
      <c r="J423" s="418"/>
      <c r="K423" s="18"/>
      <c r="L423" s="17"/>
      <c r="M423" s="414" t="str">
        <f>GI!$A$34</f>
        <v>Academic Year</v>
      </c>
      <c r="N423" s="414"/>
      <c r="O423" s="414">
        <f>GI!C696</f>
        <v>0</v>
      </c>
      <c r="P423" s="17"/>
    </row>
    <row r="424" spans="1:16">
      <c r="A424" s="424" t="s">
        <v>88</v>
      </c>
      <c r="B424" s="424"/>
      <c r="C424" s="424"/>
      <c r="D424" s="424"/>
      <c r="E424" s="20">
        <f>GI!$A$3</f>
        <v>11</v>
      </c>
      <c r="F424" s="20" t="str">
        <f>GI!$C$3</f>
        <v>D</v>
      </c>
      <c r="G424" s="17"/>
      <c r="H424" s="17"/>
      <c r="I424" s="18" t="s">
        <v>76</v>
      </c>
      <c r="J424" s="20">
        <v>29</v>
      </c>
      <c r="K424" s="18"/>
      <c r="L424" s="18"/>
      <c r="M424" s="416" t="str">
        <f>GI!$C$34</f>
        <v>2025/26 G.C</v>
      </c>
      <c r="N424" s="425"/>
      <c r="O424" s="426"/>
      <c r="P424" s="19"/>
    </row>
    <row r="426" spans="1:16" ht="21.75" customHeight="1">
      <c r="A426" s="427" t="s">
        <v>78</v>
      </c>
      <c r="B426" s="428" t="s">
        <v>136</v>
      </c>
      <c r="C426" s="428"/>
      <c r="D426" s="428"/>
      <c r="E426" s="428"/>
      <c r="F426" s="428"/>
      <c r="G426" s="428"/>
      <c r="H426" s="428"/>
      <c r="I426" s="428"/>
      <c r="J426" s="428"/>
      <c r="K426" s="428"/>
      <c r="L426" s="428"/>
      <c r="M426" s="428"/>
      <c r="N426" s="419" t="s">
        <v>15</v>
      </c>
      <c r="O426" s="415" t="s">
        <v>43</v>
      </c>
      <c r="P426" s="415" t="s">
        <v>17</v>
      </c>
    </row>
    <row r="427" spans="1:16" ht="16.5" customHeight="1">
      <c r="A427" s="427"/>
      <c r="B427" s="414" t="str">
        <f>MIP!$Y$7</f>
        <v>ENG</v>
      </c>
      <c r="C427" s="414"/>
      <c r="D427" s="414" t="str">
        <f>MIP!$Z$7</f>
        <v>MAT</v>
      </c>
      <c r="E427" s="414"/>
      <c r="F427" s="414" t="str">
        <f>MIP!$AA$7</f>
        <v>HIS</v>
      </c>
      <c r="G427" s="414" t="str">
        <f>MIP!$AB$7</f>
        <v>GEO</v>
      </c>
      <c r="H427" s="414" t="str">
        <f>MIP!$AC$7</f>
        <v>ECO</v>
      </c>
      <c r="I427" s="414"/>
      <c r="J427" s="414" t="str">
        <f>MIP!$AD$7</f>
        <v>ICT</v>
      </c>
      <c r="K427" s="414"/>
      <c r="L427" s="414" t="str">
        <f>MIP!$AE$7</f>
        <v>ACC</v>
      </c>
      <c r="M427" s="414" t="str">
        <f>MIP!$AF$7</f>
        <v>-</v>
      </c>
      <c r="N427" s="419" t="e">
        <v>#REF!</v>
      </c>
      <c r="O427" s="415"/>
      <c r="P427" s="415"/>
    </row>
    <row r="428" spans="1:16">
      <c r="A428" s="427"/>
      <c r="B428" s="414"/>
      <c r="C428" s="414"/>
      <c r="D428" s="414"/>
      <c r="E428" s="414"/>
      <c r="F428" s="414"/>
      <c r="G428" s="414"/>
      <c r="H428" s="414"/>
      <c r="I428" s="414"/>
      <c r="J428" s="414"/>
      <c r="K428" s="414"/>
      <c r="L428" s="414"/>
      <c r="M428" s="414"/>
      <c r="N428" s="419"/>
      <c r="O428" s="415"/>
      <c r="P428" s="415"/>
    </row>
    <row r="429" spans="1:16">
      <c r="A429" s="140" t="s">
        <v>174</v>
      </c>
      <c r="B429" s="141">
        <f>MIP!Y$36</f>
        <v>62</v>
      </c>
      <c r="C429" s="141"/>
      <c r="D429" s="141">
        <f>MIP!Z$36</f>
        <v>63</v>
      </c>
      <c r="E429" s="141"/>
      <c r="F429" s="141">
        <f>MIP!AA$36</f>
        <v>70</v>
      </c>
      <c r="G429" s="141">
        <f>MIP!AB$36</f>
        <v>69</v>
      </c>
      <c r="H429" s="141">
        <f>MIP!AC$36</f>
        <v>57</v>
      </c>
      <c r="I429" s="141"/>
      <c r="J429" s="141">
        <f>MIP!AD$36</f>
        <v>85</v>
      </c>
      <c r="K429" s="141"/>
      <c r="L429" s="141">
        <f>MIP!AE$36</f>
        <v>68</v>
      </c>
      <c r="M429" s="141">
        <f>MIP!AF$36</f>
        <v>0</v>
      </c>
      <c r="N429" s="142">
        <f>MIP!AG$36</f>
        <v>474</v>
      </c>
      <c r="O429" s="142">
        <f>MIP!AH$36</f>
        <v>67.714285714285708</v>
      </c>
      <c r="P429" s="143">
        <f>MIP!AI$36</f>
        <v>30</v>
      </c>
    </row>
    <row r="430" spans="1:16">
      <c r="A430" s="140" t="s">
        <v>175</v>
      </c>
      <c r="B430" s="141">
        <f>MIP!Y$103</f>
        <v>0</v>
      </c>
      <c r="C430" s="141"/>
      <c r="D430" s="141">
        <f>MIP!Z$103</f>
        <v>0</v>
      </c>
      <c r="E430" s="141"/>
      <c r="F430" s="141">
        <f>MIP!AA$103</f>
        <v>0</v>
      </c>
      <c r="G430" s="141">
        <f>MIP!AB$103</f>
        <v>0</v>
      </c>
      <c r="H430" s="141">
        <f>MIP!AC$103</f>
        <v>0</v>
      </c>
      <c r="I430" s="141"/>
      <c r="J430" s="141">
        <f>MIP!AD$103</f>
        <v>0</v>
      </c>
      <c r="K430" s="141"/>
      <c r="L430" s="141">
        <f>MIP!AE$103</f>
        <v>0</v>
      </c>
      <c r="M430" s="141">
        <f>MIP!AF$103</f>
        <v>0</v>
      </c>
      <c r="N430" s="142">
        <f>MIP!AG$103</f>
        <v>0</v>
      </c>
      <c r="O430" s="142">
        <f>MIP!AH$103</f>
        <v>0</v>
      </c>
      <c r="P430" s="143">
        <f>MIP!AI$103</f>
        <v>1</v>
      </c>
    </row>
    <row r="431" spans="1:16">
      <c r="A431" s="144" t="s">
        <v>77</v>
      </c>
      <c r="B431" s="145">
        <f>MIP!Y$175</f>
        <v>31</v>
      </c>
      <c r="C431" s="145"/>
      <c r="D431" s="145">
        <f>MIP!Z$175</f>
        <v>31.5</v>
      </c>
      <c r="E431" s="145"/>
      <c r="F431" s="145">
        <f>MIP!AA$175</f>
        <v>35</v>
      </c>
      <c r="G431" s="145">
        <f>MIP!AB$175</f>
        <v>34.5</v>
      </c>
      <c r="H431" s="145">
        <f>MIP!AC$175</f>
        <v>28.5</v>
      </c>
      <c r="I431" s="145"/>
      <c r="J431" s="145">
        <f>MIP!AD$175</f>
        <v>42.5</v>
      </c>
      <c r="K431" s="145"/>
      <c r="L431" s="145">
        <f>MIP!AE$175</f>
        <v>34</v>
      </c>
      <c r="M431" s="145">
        <f>MIP!AF$175</f>
        <v>0</v>
      </c>
      <c r="N431" s="142">
        <f>MIP!AG$175</f>
        <v>237</v>
      </c>
      <c r="O431" s="142">
        <f>MIP!AH$175</f>
        <v>33.857142857142854</v>
      </c>
      <c r="P431" s="143">
        <f>MIP!AI$175</f>
        <v>30</v>
      </c>
    </row>
    <row r="432" spans="1:16">
      <c r="A432" s="146"/>
      <c r="B432" s="141"/>
      <c r="C432" s="141"/>
      <c r="D432" s="141"/>
      <c r="E432" s="141"/>
      <c r="F432" s="141"/>
      <c r="G432" s="141"/>
      <c r="H432" s="141"/>
      <c r="I432" s="141"/>
      <c r="J432" s="141"/>
      <c r="K432" s="141"/>
      <c r="L432" s="141"/>
      <c r="M432" s="141"/>
      <c r="N432" s="142"/>
      <c r="O432" s="142"/>
      <c r="P432" s="143"/>
    </row>
    <row r="433" spans="1:16">
      <c r="A433" s="420" t="str">
        <f>GI!$E$23 &amp; ":"</f>
        <v>Homeroom Teacher's Name:</v>
      </c>
      <c r="B433" s="420"/>
      <c r="C433" s="420"/>
      <c r="D433" s="420"/>
      <c r="E433" s="420"/>
      <c r="F433" s="411" t="str">
        <f>GI!$E$25</f>
        <v xml:space="preserve">Biniam Desta </v>
      </c>
      <c r="G433" s="411"/>
      <c r="H433" s="411"/>
      <c r="I433" s="171"/>
      <c r="J433" s="410" t="str">
        <f>GI!$D$23 &amp; ":"</f>
        <v>Academic Director's Name:</v>
      </c>
      <c r="K433" s="410"/>
      <c r="L433" s="410"/>
      <c r="M433" s="410"/>
      <c r="N433" s="411" t="str">
        <f>GI!$D$25</f>
        <v>Mr. Brhane Yohanes</v>
      </c>
      <c r="O433" s="411"/>
      <c r="P433" s="411"/>
    </row>
    <row r="434" spans="1:16">
      <c r="A434" s="16"/>
      <c r="B434" s="16"/>
      <c r="C434" s="16"/>
      <c r="D434" s="421" t="str">
        <f>GI!$B$65 &amp; ":"</f>
        <v>Signature:</v>
      </c>
      <c r="E434" s="421"/>
      <c r="F434" s="413"/>
      <c r="G434" s="413"/>
      <c r="H434" s="413"/>
      <c r="I434"/>
      <c r="J434"/>
      <c r="K434" s="412" t="str">
        <f>GI!$B$65 &amp; ":"</f>
        <v>Signature:</v>
      </c>
      <c r="L434" s="412"/>
      <c r="M434" s="412"/>
      <c r="N434" s="413"/>
      <c r="O434" s="413"/>
      <c r="P434" s="413"/>
    </row>
    <row r="435" spans="1:16" ht="21.75" customHeight="1"/>
    <row r="436" spans="1:16" ht="26.25">
      <c r="A436" s="429"/>
      <c r="B436" s="429"/>
      <c r="C436" s="422" t="str">
        <f>CONCATENATE(GI!$D$1, " ", GI!$D$35)</f>
        <v>SHEBA ACADEMY 3rd Cycle</v>
      </c>
      <c r="D436" s="422"/>
      <c r="E436" s="422"/>
      <c r="F436" s="422"/>
      <c r="G436" s="422"/>
      <c r="H436" s="422"/>
      <c r="I436" s="422"/>
      <c r="J436" s="422"/>
      <c r="K436" s="422"/>
      <c r="L436" s="422"/>
      <c r="M436" s="422"/>
      <c r="N436" s="422"/>
      <c r="O436" s="422"/>
      <c r="P436" s="422"/>
    </row>
    <row r="437" spans="1:16" ht="23.25">
      <c r="A437" s="429"/>
      <c r="B437" s="429"/>
      <c r="C437" s="423" t="str">
        <f>GI!$A$37</f>
        <v>Temporary Grade Report</v>
      </c>
      <c r="D437" s="423"/>
      <c r="E437" s="423"/>
      <c r="F437" s="423"/>
      <c r="G437" s="423"/>
      <c r="H437" s="423"/>
      <c r="I437" s="423"/>
      <c r="J437" s="423"/>
      <c r="K437" s="423"/>
      <c r="L437" s="423"/>
      <c r="M437" s="423"/>
      <c r="N437" s="423"/>
      <c r="O437" s="423"/>
      <c r="P437" s="423"/>
    </row>
    <row r="438" spans="1:16">
      <c r="A438" s="424" t="s">
        <v>8</v>
      </c>
      <c r="B438" s="424"/>
      <c r="C438" s="424"/>
      <c r="D438" s="424"/>
      <c r="E438" s="416" t="str">
        <f>GI!$H$31</f>
        <v xml:space="preserve">Nahom Gobezay Beyene </v>
      </c>
      <c r="F438" s="417"/>
      <c r="G438" s="417"/>
      <c r="H438" s="417"/>
      <c r="I438" s="417"/>
      <c r="J438" s="418"/>
      <c r="K438" s="18"/>
      <c r="L438" s="17"/>
      <c r="M438" s="414" t="str">
        <f>GI!$A$34</f>
        <v>Academic Year</v>
      </c>
      <c r="N438" s="414"/>
      <c r="O438" s="414">
        <f>GI!C711</f>
        <v>0</v>
      </c>
      <c r="P438" s="17"/>
    </row>
    <row r="439" spans="1:16">
      <c r="A439" s="424" t="s">
        <v>88</v>
      </c>
      <c r="B439" s="424"/>
      <c r="C439" s="424"/>
      <c r="D439" s="424"/>
      <c r="E439" s="20">
        <f>GI!$A$3</f>
        <v>11</v>
      </c>
      <c r="F439" s="20" t="str">
        <f>GI!$C$3</f>
        <v>D</v>
      </c>
      <c r="G439" s="17"/>
      <c r="H439" s="17"/>
      <c r="I439" s="18" t="s">
        <v>76</v>
      </c>
      <c r="J439" s="20">
        <v>30</v>
      </c>
      <c r="K439" s="18"/>
      <c r="L439" s="18"/>
      <c r="M439" s="416" t="str">
        <f>GI!$C$34</f>
        <v>2025/26 G.C</v>
      </c>
      <c r="N439" s="425"/>
      <c r="O439" s="426"/>
      <c r="P439" s="19"/>
    </row>
    <row r="441" spans="1:16" ht="21.75" customHeight="1">
      <c r="A441" s="427" t="s">
        <v>78</v>
      </c>
      <c r="B441" s="428" t="s">
        <v>136</v>
      </c>
      <c r="C441" s="428"/>
      <c r="D441" s="428"/>
      <c r="E441" s="428"/>
      <c r="F441" s="428"/>
      <c r="G441" s="428"/>
      <c r="H441" s="428"/>
      <c r="I441" s="428"/>
      <c r="J441" s="428"/>
      <c r="K441" s="428"/>
      <c r="L441" s="428"/>
      <c r="M441" s="428"/>
      <c r="N441" s="419" t="s">
        <v>15</v>
      </c>
      <c r="O441" s="415" t="s">
        <v>43</v>
      </c>
      <c r="P441" s="415" t="s">
        <v>17</v>
      </c>
    </row>
    <row r="442" spans="1:16" ht="16.5" customHeight="1">
      <c r="A442" s="427"/>
      <c r="B442" s="414" t="str">
        <f>MIP!$Y$7</f>
        <v>ENG</v>
      </c>
      <c r="C442" s="414"/>
      <c r="D442" s="414" t="str">
        <f>MIP!$Z$7</f>
        <v>MAT</v>
      </c>
      <c r="E442" s="414"/>
      <c r="F442" s="414" t="str">
        <f>MIP!$AA$7</f>
        <v>HIS</v>
      </c>
      <c r="G442" s="414" t="str">
        <f>MIP!$AB$7</f>
        <v>GEO</v>
      </c>
      <c r="H442" s="414" t="str">
        <f>MIP!$AC$7</f>
        <v>ECO</v>
      </c>
      <c r="I442" s="414"/>
      <c r="J442" s="414" t="str">
        <f>MIP!$AD$7</f>
        <v>ICT</v>
      </c>
      <c r="K442" s="414"/>
      <c r="L442" s="414" t="str">
        <f>MIP!$AE$7</f>
        <v>ACC</v>
      </c>
      <c r="M442" s="414" t="str">
        <f>MIP!$AF$7</f>
        <v>-</v>
      </c>
      <c r="N442" s="419" t="e">
        <v>#REF!</v>
      </c>
      <c r="O442" s="415"/>
      <c r="P442" s="415"/>
    </row>
    <row r="443" spans="1:16">
      <c r="A443" s="427"/>
      <c r="B443" s="414"/>
      <c r="C443" s="414"/>
      <c r="D443" s="414"/>
      <c r="E443" s="414"/>
      <c r="F443" s="414"/>
      <c r="G443" s="414"/>
      <c r="H443" s="414"/>
      <c r="I443" s="414"/>
      <c r="J443" s="414"/>
      <c r="K443" s="414"/>
      <c r="L443" s="414"/>
      <c r="M443" s="414"/>
      <c r="N443" s="419"/>
      <c r="O443" s="415"/>
      <c r="P443" s="415"/>
    </row>
    <row r="444" spans="1:16">
      <c r="A444" s="140" t="s">
        <v>174</v>
      </c>
      <c r="B444" s="141">
        <f>MIP!Y$37</f>
        <v>85</v>
      </c>
      <c r="C444" s="141"/>
      <c r="D444" s="141">
        <f>MIP!Z$37</f>
        <v>90</v>
      </c>
      <c r="E444" s="141"/>
      <c r="F444" s="141">
        <f>MIP!AA$37</f>
        <v>98</v>
      </c>
      <c r="G444" s="141">
        <f>MIP!AB$37</f>
        <v>96</v>
      </c>
      <c r="H444" s="141">
        <f>MIP!AC$37</f>
        <v>91</v>
      </c>
      <c r="I444" s="141"/>
      <c r="J444" s="141">
        <f>MIP!AD$37</f>
        <v>97</v>
      </c>
      <c r="K444" s="141"/>
      <c r="L444" s="141">
        <f>MIP!AE$37</f>
        <v>86</v>
      </c>
      <c r="M444" s="141">
        <f>MIP!AF$37</f>
        <v>0</v>
      </c>
      <c r="N444" s="142">
        <f>MIP!AG$37</f>
        <v>643</v>
      </c>
      <c r="O444" s="142">
        <f>MIP!AH$37</f>
        <v>91.857142857142861</v>
      </c>
      <c r="P444" s="143">
        <f>MIP!AI$37</f>
        <v>1</v>
      </c>
    </row>
    <row r="445" spans="1:16">
      <c r="A445" s="140" t="s">
        <v>175</v>
      </c>
      <c r="B445" s="141">
        <f>MIP!Y$104</f>
        <v>0</v>
      </c>
      <c r="C445" s="141"/>
      <c r="D445" s="141">
        <f>MIP!Z$104</f>
        <v>0</v>
      </c>
      <c r="E445" s="141"/>
      <c r="F445" s="141">
        <f>MIP!AA$104</f>
        <v>0</v>
      </c>
      <c r="G445" s="141">
        <f>MIP!AB$104</f>
        <v>0</v>
      </c>
      <c r="H445" s="141">
        <f>MIP!AC$104</f>
        <v>0</v>
      </c>
      <c r="I445" s="141"/>
      <c r="J445" s="141">
        <f>MIP!AD$104</f>
        <v>0</v>
      </c>
      <c r="K445" s="141"/>
      <c r="L445" s="141">
        <f>MIP!AE$104</f>
        <v>0</v>
      </c>
      <c r="M445" s="141">
        <f>MIP!AF$104</f>
        <v>0</v>
      </c>
      <c r="N445" s="142">
        <f>MIP!AG$104</f>
        <v>0</v>
      </c>
      <c r="O445" s="142">
        <f>MIP!AH$104</f>
        <v>0</v>
      </c>
      <c r="P445" s="143">
        <f>MIP!AI$104</f>
        <v>1</v>
      </c>
    </row>
    <row r="446" spans="1:16">
      <c r="A446" s="144" t="s">
        <v>77</v>
      </c>
      <c r="B446" s="145">
        <f>MIP!Y$176</f>
        <v>42.5</v>
      </c>
      <c r="C446" s="145"/>
      <c r="D446" s="145">
        <f>MIP!Z$176</f>
        <v>45</v>
      </c>
      <c r="E446" s="145"/>
      <c r="F446" s="145">
        <f>MIP!AA$176</f>
        <v>49</v>
      </c>
      <c r="G446" s="145">
        <f>MIP!AB$176</f>
        <v>48</v>
      </c>
      <c r="H446" s="145">
        <f>MIP!AC$176</f>
        <v>45.5</v>
      </c>
      <c r="I446" s="145"/>
      <c r="J446" s="145">
        <f>MIP!AD$176</f>
        <v>48.5</v>
      </c>
      <c r="K446" s="145"/>
      <c r="L446" s="145">
        <f>MIP!AE$176</f>
        <v>43</v>
      </c>
      <c r="M446" s="145">
        <f>MIP!AF$176</f>
        <v>0</v>
      </c>
      <c r="N446" s="142">
        <f>MIP!AG$176</f>
        <v>321.5</v>
      </c>
      <c r="O446" s="142">
        <f>MIP!AH$176</f>
        <v>45.928571428571431</v>
      </c>
      <c r="P446" s="143">
        <f>MIP!AI$176</f>
        <v>1</v>
      </c>
    </row>
    <row r="447" spans="1:16">
      <c r="A447" s="146"/>
      <c r="B447" s="141"/>
      <c r="C447" s="141"/>
      <c r="D447" s="141"/>
      <c r="E447" s="141"/>
      <c r="F447" s="141"/>
      <c r="G447" s="141"/>
      <c r="H447" s="141"/>
      <c r="I447" s="141"/>
      <c r="J447" s="141"/>
      <c r="K447" s="141"/>
      <c r="L447" s="141"/>
      <c r="M447" s="141"/>
      <c r="N447" s="142"/>
      <c r="O447" s="142"/>
      <c r="P447" s="143"/>
    </row>
    <row r="448" spans="1:16">
      <c r="A448" s="420" t="str">
        <f>GI!$E$23 &amp; ":"</f>
        <v>Homeroom Teacher's Name:</v>
      </c>
      <c r="B448" s="420"/>
      <c r="C448" s="420"/>
      <c r="D448" s="420"/>
      <c r="E448" s="420"/>
      <c r="F448" s="411" t="str">
        <f>GI!$E$25</f>
        <v xml:space="preserve">Biniam Desta </v>
      </c>
      <c r="G448" s="411"/>
      <c r="H448" s="411"/>
      <c r="I448" s="171"/>
      <c r="J448" s="410" t="str">
        <f>GI!$D$23 &amp; ":"</f>
        <v>Academic Director's Name:</v>
      </c>
      <c r="K448" s="410"/>
      <c r="L448" s="410"/>
      <c r="M448" s="410"/>
      <c r="N448" s="411" t="str">
        <f>GI!$D$25</f>
        <v>Mr. Brhane Yohanes</v>
      </c>
      <c r="O448" s="411"/>
      <c r="P448" s="411"/>
    </row>
    <row r="449" spans="1:16">
      <c r="A449" s="16"/>
      <c r="B449" s="16"/>
      <c r="C449" s="16"/>
      <c r="D449" s="421" t="str">
        <f>GI!$B$65 &amp; ":"</f>
        <v>Signature:</v>
      </c>
      <c r="E449" s="421"/>
      <c r="F449" s="413"/>
      <c r="G449" s="413"/>
      <c r="H449" s="413"/>
      <c r="I449"/>
      <c r="J449"/>
      <c r="K449" s="412" t="str">
        <f>GI!$B$65 &amp; ":"</f>
        <v>Signature:</v>
      </c>
      <c r="L449" s="412"/>
      <c r="M449" s="412"/>
      <c r="N449" s="413"/>
      <c r="O449" s="413"/>
      <c r="P449" s="413"/>
    </row>
    <row r="450" spans="1:16" ht="26.25" customHeight="1"/>
    <row r="451" spans="1:16" ht="26.25">
      <c r="A451" s="429"/>
      <c r="B451" s="429"/>
      <c r="C451" s="422" t="str">
        <f>CONCATENATE(GI!$D$1, " ", GI!$D$35)</f>
        <v>SHEBA ACADEMY 3rd Cycle</v>
      </c>
      <c r="D451" s="422"/>
      <c r="E451" s="422"/>
      <c r="F451" s="422"/>
      <c r="G451" s="422"/>
      <c r="H451" s="422"/>
      <c r="I451" s="422"/>
      <c r="J451" s="422"/>
      <c r="K451" s="422"/>
      <c r="L451" s="422"/>
      <c r="M451" s="422"/>
      <c r="N451" s="422"/>
      <c r="O451" s="422"/>
      <c r="P451" s="422"/>
    </row>
    <row r="452" spans="1:16" ht="23.25">
      <c r="A452" s="429"/>
      <c r="B452" s="429"/>
      <c r="C452" s="423" t="str">
        <f>GI!$A$37</f>
        <v>Temporary Grade Report</v>
      </c>
      <c r="D452" s="423"/>
      <c r="E452" s="423"/>
      <c r="F452" s="423"/>
      <c r="G452" s="423"/>
      <c r="H452" s="423"/>
      <c r="I452" s="423"/>
      <c r="J452" s="423"/>
      <c r="K452" s="423"/>
      <c r="L452" s="423"/>
      <c r="M452" s="423"/>
      <c r="N452" s="423"/>
      <c r="O452" s="423"/>
      <c r="P452" s="423"/>
    </row>
    <row r="453" spans="1:16">
      <c r="A453" s="424" t="s">
        <v>8</v>
      </c>
      <c r="B453" s="424"/>
      <c r="C453" s="424"/>
      <c r="D453" s="424"/>
      <c r="E453" s="416" t="str">
        <f>GI!$H$32</f>
        <v xml:space="preserve">Nebyu Dawit Tadesse </v>
      </c>
      <c r="F453" s="417"/>
      <c r="G453" s="417"/>
      <c r="H453" s="417"/>
      <c r="I453" s="417"/>
      <c r="J453" s="418"/>
      <c r="K453" s="18"/>
      <c r="L453" s="17"/>
      <c r="M453" s="414" t="str">
        <f>GI!$A$34</f>
        <v>Academic Year</v>
      </c>
      <c r="N453" s="414"/>
      <c r="O453" s="414">
        <f>GI!C726</f>
        <v>0</v>
      </c>
      <c r="P453" s="17"/>
    </row>
    <row r="454" spans="1:16">
      <c r="A454" s="424" t="s">
        <v>88</v>
      </c>
      <c r="B454" s="424"/>
      <c r="C454" s="424"/>
      <c r="D454" s="424"/>
      <c r="E454" s="20">
        <f>GI!$A$3</f>
        <v>11</v>
      </c>
      <c r="F454" s="20" t="str">
        <f>GI!$C$3</f>
        <v>D</v>
      </c>
      <c r="G454" s="17"/>
      <c r="H454" s="17"/>
      <c r="I454" s="18" t="s">
        <v>76</v>
      </c>
      <c r="J454" s="20">
        <v>31</v>
      </c>
      <c r="K454" s="18"/>
      <c r="L454" s="18"/>
      <c r="M454" s="416" t="str">
        <f>GI!$C$34</f>
        <v>2025/26 G.C</v>
      </c>
      <c r="N454" s="425"/>
      <c r="O454" s="426"/>
      <c r="P454" s="19"/>
    </row>
    <row r="456" spans="1:16" ht="21.75" customHeight="1">
      <c r="A456" s="427" t="s">
        <v>78</v>
      </c>
      <c r="B456" s="428" t="s">
        <v>136</v>
      </c>
      <c r="C456" s="428"/>
      <c r="D456" s="428"/>
      <c r="E456" s="428"/>
      <c r="F456" s="428"/>
      <c r="G456" s="428"/>
      <c r="H456" s="428"/>
      <c r="I456" s="428"/>
      <c r="J456" s="428"/>
      <c r="K456" s="428"/>
      <c r="L456" s="428"/>
      <c r="M456" s="428"/>
      <c r="N456" s="419" t="s">
        <v>15</v>
      </c>
      <c r="O456" s="415" t="s">
        <v>43</v>
      </c>
      <c r="P456" s="415" t="s">
        <v>17</v>
      </c>
    </row>
    <row r="457" spans="1:16" ht="16.5" customHeight="1">
      <c r="A457" s="427"/>
      <c r="B457" s="414" t="str">
        <f>MIP!$Y$7</f>
        <v>ENG</v>
      </c>
      <c r="C457" s="414"/>
      <c r="D457" s="414" t="str">
        <f>MIP!$Z$7</f>
        <v>MAT</v>
      </c>
      <c r="E457" s="414"/>
      <c r="F457" s="414" t="str">
        <f>MIP!$AA$7</f>
        <v>HIS</v>
      </c>
      <c r="G457" s="414" t="str">
        <f>MIP!$AB$7</f>
        <v>GEO</v>
      </c>
      <c r="H457" s="414" t="str">
        <f>MIP!$AC$7</f>
        <v>ECO</v>
      </c>
      <c r="I457" s="414"/>
      <c r="J457" s="414" t="str">
        <f>MIP!$AD$7</f>
        <v>ICT</v>
      </c>
      <c r="K457" s="414"/>
      <c r="L457" s="414" t="str">
        <f>MIP!$AE$7</f>
        <v>ACC</v>
      </c>
      <c r="M457" s="414" t="str">
        <f>MIP!$AF$7</f>
        <v>-</v>
      </c>
      <c r="N457" s="419" t="e">
        <v>#REF!</v>
      </c>
      <c r="O457" s="415"/>
      <c r="P457" s="415"/>
    </row>
    <row r="458" spans="1:16">
      <c r="A458" s="427"/>
      <c r="B458" s="414"/>
      <c r="C458" s="414"/>
      <c r="D458" s="414"/>
      <c r="E458" s="414"/>
      <c r="F458" s="414"/>
      <c r="G458" s="414"/>
      <c r="H458" s="414"/>
      <c r="I458" s="414"/>
      <c r="J458" s="414"/>
      <c r="K458" s="414"/>
      <c r="L458" s="414"/>
      <c r="M458" s="414"/>
      <c r="N458" s="419"/>
      <c r="O458" s="415"/>
      <c r="P458" s="415"/>
    </row>
    <row r="459" spans="1:16">
      <c r="A459" s="140" t="s">
        <v>174</v>
      </c>
      <c r="B459" s="141">
        <f>MIP!Y$38</f>
        <v>84</v>
      </c>
      <c r="C459" s="141"/>
      <c r="D459" s="141">
        <f>MIP!Z$38</f>
        <v>61</v>
      </c>
      <c r="E459" s="141"/>
      <c r="F459" s="141">
        <f>MIP!AA$38</f>
        <v>92</v>
      </c>
      <c r="G459" s="141">
        <f>MIP!AB$38</f>
        <v>84</v>
      </c>
      <c r="H459" s="141">
        <f>MIP!AC$38</f>
        <v>77</v>
      </c>
      <c r="I459" s="141"/>
      <c r="J459" s="141">
        <f>MIP!AD$38</f>
        <v>93</v>
      </c>
      <c r="K459" s="141"/>
      <c r="L459" s="141">
        <f>MIP!AE$38</f>
        <v>72</v>
      </c>
      <c r="M459" s="141">
        <f>MIP!AF$38</f>
        <v>0</v>
      </c>
      <c r="N459" s="142">
        <f>MIP!AG$38</f>
        <v>563</v>
      </c>
      <c r="O459" s="142">
        <f>MIP!AH$38</f>
        <v>80.428571428571431</v>
      </c>
      <c r="P459" s="143">
        <f>MIP!AI$38</f>
        <v>5</v>
      </c>
    </row>
    <row r="460" spans="1:16">
      <c r="A460" s="140" t="s">
        <v>175</v>
      </c>
      <c r="B460" s="141">
        <f>MIP!Y$105</f>
        <v>0</v>
      </c>
      <c r="C460" s="141"/>
      <c r="D460" s="141">
        <f>MIP!Z$105</f>
        <v>0</v>
      </c>
      <c r="E460" s="141"/>
      <c r="F460" s="141">
        <f>MIP!AA$105</f>
        <v>0</v>
      </c>
      <c r="G460" s="141">
        <f>MIP!AB$105</f>
        <v>0</v>
      </c>
      <c r="H460" s="141">
        <f>MIP!AC$105</f>
        <v>0</v>
      </c>
      <c r="I460" s="141"/>
      <c r="J460" s="141">
        <f>MIP!AD$105</f>
        <v>0</v>
      </c>
      <c r="K460" s="141"/>
      <c r="L460" s="141">
        <f>MIP!AE$105</f>
        <v>0</v>
      </c>
      <c r="M460" s="141">
        <f>MIP!AF$105</f>
        <v>0</v>
      </c>
      <c r="N460" s="142">
        <f>MIP!AG$105</f>
        <v>0</v>
      </c>
      <c r="O460" s="142">
        <f>MIP!AH$105</f>
        <v>0</v>
      </c>
      <c r="P460" s="143">
        <f>MIP!AI$105</f>
        <v>1</v>
      </c>
    </row>
    <row r="461" spans="1:16">
      <c r="A461" s="144" t="s">
        <v>77</v>
      </c>
      <c r="B461" s="145">
        <f>MIP!Y$177</f>
        <v>42</v>
      </c>
      <c r="C461" s="145"/>
      <c r="D461" s="145">
        <f>MIP!Z$177</f>
        <v>30.5</v>
      </c>
      <c r="E461" s="145"/>
      <c r="F461" s="145">
        <f>MIP!AA$177</f>
        <v>46</v>
      </c>
      <c r="G461" s="145">
        <f>MIP!AB$177</f>
        <v>42</v>
      </c>
      <c r="H461" s="145">
        <f>MIP!AC$177</f>
        <v>38.5</v>
      </c>
      <c r="I461" s="145"/>
      <c r="J461" s="145">
        <f>MIP!AD$177</f>
        <v>46.5</v>
      </c>
      <c r="K461" s="145"/>
      <c r="L461" s="145">
        <f>MIP!AE$177</f>
        <v>36</v>
      </c>
      <c r="M461" s="145">
        <f>MIP!AF$177</f>
        <v>0</v>
      </c>
      <c r="N461" s="142">
        <f>MIP!AG$177</f>
        <v>281.5</v>
      </c>
      <c r="O461" s="142">
        <f>MIP!AH$177</f>
        <v>40.214285714285715</v>
      </c>
      <c r="P461" s="143">
        <f>MIP!AI$177</f>
        <v>5</v>
      </c>
    </row>
    <row r="462" spans="1:16">
      <c r="A462" s="146"/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2"/>
      <c r="O462" s="142"/>
      <c r="P462" s="143"/>
    </row>
    <row r="463" spans="1:16">
      <c r="A463" s="420" t="str">
        <f>GI!$E$23 &amp; ":"</f>
        <v>Homeroom Teacher's Name:</v>
      </c>
      <c r="B463" s="420"/>
      <c r="C463" s="420"/>
      <c r="D463" s="420"/>
      <c r="E463" s="420"/>
      <c r="F463" s="411" t="str">
        <f>GI!$E$25</f>
        <v xml:space="preserve">Biniam Desta </v>
      </c>
      <c r="G463" s="411"/>
      <c r="H463" s="411"/>
      <c r="I463" s="171"/>
      <c r="J463" s="410" t="str">
        <f>GI!$D$23 &amp; ":"</f>
        <v>Academic Director's Name:</v>
      </c>
      <c r="K463" s="410"/>
      <c r="L463" s="410"/>
      <c r="M463" s="410"/>
      <c r="N463" s="411" t="str">
        <f>GI!$D$25</f>
        <v>Mr. Brhane Yohanes</v>
      </c>
      <c r="O463" s="411"/>
      <c r="P463" s="411"/>
    </row>
    <row r="464" spans="1:16">
      <c r="A464" s="16"/>
      <c r="B464" s="16"/>
      <c r="C464" s="16"/>
      <c r="D464" s="421" t="str">
        <f>GI!$B$65 &amp; ":"</f>
        <v>Signature:</v>
      </c>
      <c r="E464" s="421"/>
      <c r="F464" s="413"/>
      <c r="G464" s="413"/>
      <c r="H464" s="413"/>
      <c r="I464"/>
      <c r="J464"/>
      <c r="K464" s="412" t="str">
        <f>GI!$B$65 &amp; ":"</f>
        <v>Signature:</v>
      </c>
      <c r="L464" s="412"/>
      <c r="M464" s="412"/>
      <c r="N464" s="413"/>
      <c r="O464" s="413"/>
      <c r="P464" s="413"/>
    </row>
    <row r="465" spans="1:16" ht="20.25" customHeight="1"/>
    <row r="466" spans="1:16" ht="26.25">
      <c r="A466" s="429"/>
      <c r="B466" s="429"/>
      <c r="C466" s="422" t="str">
        <f>CONCATENATE(GI!$D$1, " ", GI!$D$35)</f>
        <v>SHEBA ACADEMY 3rd Cycle</v>
      </c>
      <c r="D466" s="422"/>
      <c r="E466" s="422"/>
      <c r="F466" s="422"/>
      <c r="G466" s="422"/>
      <c r="H466" s="422"/>
      <c r="I466" s="422"/>
      <c r="J466" s="422"/>
      <c r="K466" s="422"/>
      <c r="L466" s="422"/>
      <c r="M466" s="422"/>
      <c r="N466" s="422"/>
      <c r="O466" s="422"/>
      <c r="P466" s="422"/>
    </row>
    <row r="467" spans="1:16" ht="23.25">
      <c r="A467" s="429"/>
      <c r="B467" s="429"/>
      <c r="C467" s="423" t="str">
        <f>GI!$A$37</f>
        <v>Temporary Grade Report</v>
      </c>
      <c r="D467" s="423"/>
      <c r="E467" s="423"/>
      <c r="F467" s="423"/>
      <c r="G467" s="423"/>
      <c r="H467" s="423"/>
      <c r="I467" s="423"/>
      <c r="J467" s="423"/>
      <c r="K467" s="423"/>
      <c r="L467" s="423"/>
      <c r="M467" s="423"/>
      <c r="N467" s="423"/>
      <c r="O467" s="423"/>
      <c r="P467" s="423"/>
    </row>
    <row r="468" spans="1:16">
      <c r="A468" s="424" t="s">
        <v>8</v>
      </c>
      <c r="B468" s="424"/>
      <c r="C468" s="424"/>
      <c r="D468" s="424"/>
      <c r="E468" s="416" t="str">
        <f>GI!$H$33</f>
        <v xml:space="preserve">Rahwa Luel Birhane </v>
      </c>
      <c r="F468" s="417"/>
      <c r="G468" s="417"/>
      <c r="H468" s="417"/>
      <c r="I468" s="417"/>
      <c r="J468" s="418"/>
      <c r="K468" s="18"/>
      <c r="L468" s="17"/>
      <c r="M468" s="414" t="str">
        <f>GI!$A$34</f>
        <v>Academic Year</v>
      </c>
      <c r="N468" s="414"/>
      <c r="O468" s="414">
        <f>GI!C741</f>
        <v>0</v>
      </c>
      <c r="P468" s="17"/>
    </row>
    <row r="469" spans="1:16">
      <c r="A469" s="424" t="s">
        <v>88</v>
      </c>
      <c r="B469" s="424"/>
      <c r="C469" s="424"/>
      <c r="D469" s="424"/>
      <c r="E469" s="20">
        <f>GI!$A$3</f>
        <v>11</v>
      </c>
      <c r="F469" s="20" t="str">
        <f>GI!$C$3</f>
        <v>D</v>
      </c>
      <c r="G469" s="17"/>
      <c r="H469" s="17"/>
      <c r="I469" s="18" t="s">
        <v>76</v>
      </c>
      <c r="J469" s="20">
        <v>32</v>
      </c>
      <c r="K469" s="18"/>
      <c r="L469" s="18"/>
      <c r="M469" s="416" t="str">
        <f>GI!$C$34</f>
        <v>2025/26 G.C</v>
      </c>
      <c r="N469" s="425"/>
      <c r="O469" s="426"/>
      <c r="P469" s="19"/>
    </row>
    <row r="471" spans="1:16" ht="21.75" customHeight="1">
      <c r="A471" s="427" t="s">
        <v>78</v>
      </c>
      <c r="B471" s="428" t="s">
        <v>136</v>
      </c>
      <c r="C471" s="428"/>
      <c r="D471" s="428"/>
      <c r="E471" s="428"/>
      <c r="F471" s="428"/>
      <c r="G471" s="428"/>
      <c r="H471" s="428"/>
      <c r="I471" s="428"/>
      <c r="J471" s="428"/>
      <c r="K471" s="428"/>
      <c r="L471" s="428"/>
      <c r="M471" s="428"/>
      <c r="N471" s="419" t="s">
        <v>15</v>
      </c>
      <c r="O471" s="415" t="s">
        <v>43</v>
      </c>
      <c r="P471" s="415" t="s">
        <v>17</v>
      </c>
    </row>
    <row r="472" spans="1:16" ht="16.5" customHeight="1">
      <c r="A472" s="427"/>
      <c r="B472" s="414" t="str">
        <f>MIP!$Y$7</f>
        <v>ENG</v>
      </c>
      <c r="C472" s="414"/>
      <c r="D472" s="414" t="str">
        <f>MIP!$Z$7</f>
        <v>MAT</v>
      </c>
      <c r="E472" s="414"/>
      <c r="F472" s="414" t="str">
        <f>MIP!$AA$7</f>
        <v>HIS</v>
      </c>
      <c r="G472" s="414" t="str">
        <f>MIP!$AB$7</f>
        <v>GEO</v>
      </c>
      <c r="H472" s="414" t="str">
        <f>MIP!$AC$7</f>
        <v>ECO</v>
      </c>
      <c r="I472" s="414"/>
      <c r="J472" s="414" t="str">
        <f>MIP!$AD$7</f>
        <v>ICT</v>
      </c>
      <c r="K472" s="414"/>
      <c r="L472" s="414" t="str">
        <f>MIP!$AE$7</f>
        <v>ACC</v>
      </c>
      <c r="M472" s="414" t="str">
        <f>MIP!$AF$7</f>
        <v>-</v>
      </c>
      <c r="N472" s="419" t="e">
        <v>#REF!</v>
      </c>
      <c r="O472" s="415"/>
      <c r="P472" s="415"/>
    </row>
    <row r="473" spans="1:16">
      <c r="A473" s="427"/>
      <c r="B473" s="414"/>
      <c r="C473" s="414"/>
      <c r="D473" s="414"/>
      <c r="E473" s="414"/>
      <c r="F473" s="414"/>
      <c r="G473" s="414"/>
      <c r="H473" s="414"/>
      <c r="I473" s="414"/>
      <c r="J473" s="414"/>
      <c r="K473" s="414"/>
      <c r="L473" s="414"/>
      <c r="M473" s="414"/>
      <c r="N473" s="419"/>
      <c r="O473" s="415"/>
      <c r="P473" s="415"/>
    </row>
    <row r="474" spans="1:16">
      <c r="A474" s="140" t="s">
        <v>174</v>
      </c>
      <c r="B474" s="141">
        <f>MIP!Y$39</f>
        <v>70</v>
      </c>
      <c r="C474" s="141"/>
      <c r="D474" s="141">
        <f>MIP!Z$39</f>
        <v>65</v>
      </c>
      <c r="E474" s="141"/>
      <c r="F474" s="141">
        <f>MIP!AA$39</f>
        <v>81</v>
      </c>
      <c r="G474" s="141">
        <f>MIP!AB$39</f>
        <v>94</v>
      </c>
      <c r="H474" s="141">
        <f>MIP!AC$39</f>
        <v>78</v>
      </c>
      <c r="I474" s="141"/>
      <c r="J474" s="141">
        <f>MIP!AD$39</f>
        <v>88</v>
      </c>
      <c r="K474" s="141"/>
      <c r="L474" s="141">
        <f>MIP!AE$39</f>
        <v>79</v>
      </c>
      <c r="M474" s="141">
        <f>MIP!AF$39</f>
        <v>0</v>
      </c>
      <c r="N474" s="142">
        <f>MIP!AG$39</f>
        <v>555</v>
      </c>
      <c r="O474" s="142">
        <f>MIP!AH$39</f>
        <v>79.285714285714292</v>
      </c>
      <c r="P474" s="143">
        <f>MIP!AI$39</f>
        <v>7</v>
      </c>
    </row>
    <row r="475" spans="1:16">
      <c r="A475" s="140" t="s">
        <v>175</v>
      </c>
      <c r="B475" s="141">
        <f>MIP!Y$106</f>
        <v>0</v>
      </c>
      <c r="C475" s="141"/>
      <c r="D475" s="141">
        <f>MIP!Z$106</f>
        <v>0</v>
      </c>
      <c r="E475" s="141"/>
      <c r="F475" s="141">
        <f>MIP!AA$106</f>
        <v>0</v>
      </c>
      <c r="G475" s="141">
        <f>MIP!AB$106</f>
        <v>0</v>
      </c>
      <c r="H475" s="141">
        <f>MIP!AC$106</f>
        <v>0</v>
      </c>
      <c r="I475" s="141"/>
      <c r="J475" s="141">
        <f>MIP!AD$106</f>
        <v>0</v>
      </c>
      <c r="K475" s="141"/>
      <c r="L475" s="141">
        <f>MIP!AE$106</f>
        <v>0</v>
      </c>
      <c r="M475" s="141">
        <f>MIP!AF$106</f>
        <v>0</v>
      </c>
      <c r="N475" s="142">
        <f>MIP!AG$106</f>
        <v>0</v>
      </c>
      <c r="O475" s="142">
        <f>MIP!AH$106</f>
        <v>0</v>
      </c>
      <c r="P475" s="143">
        <f>MIP!AI$106</f>
        <v>1</v>
      </c>
    </row>
    <row r="476" spans="1:16">
      <c r="A476" s="144" t="s">
        <v>77</v>
      </c>
      <c r="B476" s="145">
        <f>MIP!Y$178</f>
        <v>35</v>
      </c>
      <c r="C476" s="145"/>
      <c r="D476" s="145">
        <f>MIP!Z$178</f>
        <v>32.5</v>
      </c>
      <c r="E476" s="145"/>
      <c r="F476" s="145">
        <f>MIP!AA$178</f>
        <v>40.5</v>
      </c>
      <c r="G476" s="145">
        <f>MIP!AB$178</f>
        <v>47</v>
      </c>
      <c r="H476" s="145">
        <f>MIP!AC$178</f>
        <v>39</v>
      </c>
      <c r="I476" s="145"/>
      <c r="J476" s="145">
        <f>MIP!AD$178</f>
        <v>44</v>
      </c>
      <c r="K476" s="145"/>
      <c r="L476" s="145">
        <f>MIP!AE$178</f>
        <v>39.5</v>
      </c>
      <c r="M476" s="145">
        <f>MIP!AF$178</f>
        <v>0</v>
      </c>
      <c r="N476" s="142">
        <f>MIP!AG$178</f>
        <v>277.5</v>
      </c>
      <c r="O476" s="142">
        <f>MIP!AH$178</f>
        <v>39.642857142857146</v>
      </c>
      <c r="P476" s="143">
        <f>MIP!AI$178</f>
        <v>7</v>
      </c>
    </row>
    <row r="477" spans="1:16">
      <c r="A477" s="146"/>
      <c r="B477" s="141"/>
      <c r="C477" s="141"/>
      <c r="D477" s="141"/>
      <c r="E477" s="141"/>
      <c r="F477" s="141"/>
      <c r="G477" s="141"/>
      <c r="H477" s="141"/>
      <c r="I477" s="141"/>
      <c r="J477" s="141"/>
      <c r="K477" s="141"/>
      <c r="L477" s="141"/>
      <c r="M477" s="141"/>
      <c r="N477" s="142"/>
      <c r="O477" s="142"/>
      <c r="P477" s="143"/>
    </row>
    <row r="478" spans="1:16">
      <c r="A478" s="420" t="str">
        <f>GI!$E$23 &amp; ":"</f>
        <v>Homeroom Teacher's Name:</v>
      </c>
      <c r="B478" s="420"/>
      <c r="C478" s="420"/>
      <c r="D478" s="420"/>
      <c r="E478" s="420"/>
      <c r="F478" s="411" t="str">
        <f>GI!$E$25</f>
        <v xml:space="preserve">Biniam Desta </v>
      </c>
      <c r="G478" s="411"/>
      <c r="H478" s="411"/>
      <c r="I478" s="171"/>
      <c r="J478" s="410" t="str">
        <f>GI!$D$23 &amp; ":"</f>
        <v>Academic Director's Name:</v>
      </c>
      <c r="K478" s="410"/>
      <c r="L478" s="410"/>
      <c r="M478" s="410"/>
      <c r="N478" s="411" t="str">
        <f>GI!$D$25</f>
        <v>Mr. Brhane Yohanes</v>
      </c>
      <c r="O478" s="411"/>
      <c r="P478" s="411"/>
    </row>
    <row r="479" spans="1:16">
      <c r="A479" s="16"/>
      <c r="B479" s="16"/>
      <c r="C479" s="16"/>
      <c r="D479" s="421" t="str">
        <f>GI!$B$65 &amp; ":"</f>
        <v>Signature:</v>
      </c>
      <c r="E479" s="421"/>
      <c r="F479" s="413"/>
      <c r="G479" s="413"/>
      <c r="H479" s="413"/>
      <c r="I479"/>
      <c r="J479"/>
      <c r="K479" s="412" t="str">
        <f>GI!$B$65 &amp; ":"</f>
        <v>Signature:</v>
      </c>
      <c r="L479" s="412"/>
      <c r="M479" s="412"/>
      <c r="N479" s="413"/>
      <c r="O479" s="413"/>
      <c r="P479" s="413"/>
    </row>
    <row r="480" spans="1:16" ht="22.5" customHeight="1"/>
    <row r="481" spans="1:16" ht="26.25">
      <c r="A481" s="429"/>
      <c r="B481" s="429"/>
      <c r="C481" s="422" t="str">
        <f>CONCATENATE(GI!$D$1, " ", GI!$D$35)</f>
        <v>SHEBA ACADEMY 3rd Cycle</v>
      </c>
      <c r="D481" s="422"/>
      <c r="E481" s="422"/>
      <c r="F481" s="422"/>
      <c r="G481" s="422"/>
      <c r="H481" s="422"/>
      <c r="I481" s="422"/>
      <c r="J481" s="422"/>
      <c r="K481" s="422"/>
      <c r="L481" s="422"/>
      <c r="M481" s="422"/>
      <c r="N481" s="422"/>
      <c r="O481" s="422"/>
      <c r="P481" s="422"/>
    </row>
    <row r="482" spans="1:16" ht="23.25">
      <c r="A482" s="429"/>
      <c r="B482" s="429"/>
      <c r="C482" s="423" t="str">
        <f>GI!$A$37</f>
        <v>Temporary Grade Report</v>
      </c>
      <c r="D482" s="423"/>
      <c r="E482" s="423"/>
      <c r="F482" s="423"/>
      <c r="G482" s="423"/>
      <c r="H482" s="423"/>
      <c r="I482" s="423"/>
      <c r="J482" s="423"/>
      <c r="K482" s="423"/>
      <c r="L482" s="423"/>
      <c r="M482" s="423"/>
      <c r="N482" s="423"/>
      <c r="O482" s="423"/>
      <c r="P482" s="423"/>
    </row>
    <row r="483" spans="1:16">
      <c r="A483" s="424" t="s">
        <v>8</v>
      </c>
      <c r="B483" s="424"/>
      <c r="C483" s="424"/>
      <c r="D483" s="424"/>
      <c r="E483" s="416" t="str">
        <f>GI!$H$34</f>
        <v xml:space="preserve">Raniya Jemal Gidey </v>
      </c>
      <c r="F483" s="417"/>
      <c r="G483" s="417"/>
      <c r="H483" s="417"/>
      <c r="I483" s="417"/>
      <c r="J483" s="418"/>
      <c r="K483" s="18"/>
      <c r="L483" s="17"/>
      <c r="M483" s="414" t="str">
        <f>GI!$A$34</f>
        <v>Academic Year</v>
      </c>
      <c r="N483" s="414"/>
      <c r="O483" s="414">
        <f>GI!C756</f>
        <v>0</v>
      </c>
      <c r="P483" s="17"/>
    </row>
    <row r="484" spans="1:16">
      <c r="A484" s="424" t="s">
        <v>88</v>
      </c>
      <c r="B484" s="424"/>
      <c r="C484" s="424"/>
      <c r="D484" s="424"/>
      <c r="E484" s="20">
        <f>GI!$A$3</f>
        <v>11</v>
      </c>
      <c r="F484" s="20" t="str">
        <f>GI!$C$3</f>
        <v>D</v>
      </c>
      <c r="G484" s="17"/>
      <c r="H484" s="17"/>
      <c r="I484" s="18" t="s">
        <v>76</v>
      </c>
      <c r="J484" s="20">
        <v>33</v>
      </c>
      <c r="K484" s="18"/>
      <c r="L484" s="18"/>
      <c r="M484" s="416" t="str">
        <f>GI!$C$34</f>
        <v>2025/26 G.C</v>
      </c>
      <c r="N484" s="425"/>
      <c r="O484" s="426"/>
      <c r="P484" s="19"/>
    </row>
    <row r="486" spans="1:16" ht="21.75" customHeight="1">
      <c r="A486" s="427" t="s">
        <v>78</v>
      </c>
      <c r="B486" s="428" t="s">
        <v>136</v>
      </c>
      <c r="C486" s="428"/>
      <c r="D486" s="428"/>
      <c r="E486" s="428"/>
      <c r="F486" s="428"/>
      <c r="G486" s="428"/>
      <c r="H486" s="428"/>
      <c r="I486" s="428"/>
      <c r="J486" s="428"/>
      <c r="K486" s="428"/>
      <c r="L486" s="428"/>
      <c r="M486" s="428"/>
      <c r="N486" s="419" t="s">
        <v>15</v>
      </c>
      <c r="O486" s="415" t="s">
        <v>43</v>
      </c>
      <c r="P486" s="415" t="s">
        <v>17</v>
      </c>
    </row>
    <row r="487" spans="1:16" ht="16.5" customHeight="1">
      <c r="A487" s="427"/>
      <c r="B487" s="414" t="str">
        <f>MIP!$Y$7</f>
        <v>ENG</v>
      </c>
      <c r="C487" s="414"/>
      <c r="D487" s="414" t="str">
        <f>MIP!$Z$7</f>
        <v>MAT</v>
      </c>
      <c r="E487" s="414"/>
      <c r="F487" s="414" t="str">
        <f>MIP!$AA$7</f>
        <v>HIS</v>
      </c>
      <c r="G487" s="414" t="str">
        <f>MIP!$AB$7</f>
        <v>GEO</v>
      </c>
      <c r="H487" s="414" t="str">
        <f>MIP!$AC$7</f>
        <v>ECO</v>
      </c>
      <c r="I487" s="414"/>
      <c r="J487" s="414" t="str">
        <f>MIP!$AD$7</f>
        <v>ICT</v>
      </c>
      <c r="K487" s="414"/>
      <c r="L487" s="414" t="str">
        <f>MIP!$AE$7</f>
        <v>ACC</v>
      </c>
      <c r="M487" s="414" t="str">
        <f>MIP!$AF$7</f>
        <v>-</v>
      </c>
      <c r="N487" s="419" t="e">
        <v>#REF!</v>
      </c>
      <c r="O487" s="415"/>
      <c r="P487" s="415"/>
    </row>
    <row r="488" spans="1:16">
      <c r="A488" s="427"/>
      <c r="B488" s="414"/>
      <c r="C488" s="414"/>
      <c r="D488" s="414"/>
      <c r="E488" s="414"/>
      <c r="F488" s="414"/>
      <c r="G488" s="414"/>
      <c r="H488" s="414"/>
      <c r="I488" s="414"/>
      <c r="J488" s="414"/>
      <c r="K488" s="414"/>
      <c r="L488" s="414"/>
      <c r="M488" s="414"/>
      <c r="N488" s="419"/>
      <c r="O488" s="415"/>
      <c r="P488" s="415"/>
    </row>
    <row r="489" spans="1:16">
      <c r="A489" s="140" t="s">
        <v>174</v>
      </c>
      <c r="B489" s="141">
        <f>MIP!Y$40</f>
        <v>60</v>
      </c>
      <c r="C489" s="141"/>
      <c r="D489" s="141">
        <f>MIP!Z$40</f>
        <v>58</v>
      </c>
      <c r="E489" s="141"/>
      <c r="F489" s="141">
        <f>MIP!AA$40</f>
        <v>64</v>
      </c>
      <c r="G489" s="141">
        <f>MIP!AB$40</f>
        <v>66</v>
      </c>
      <c r="H489" s="141">
        <f>MIP!AC$40</f>
        <v>62</v>
      </c>
      <c r="I489" s="141"/>
      <c r="J489" s="141">
        <f>MIP!AD$40</f>
        <v>92</v>
      </c>
      <c r="K489" s="141"/>
      <c r="L489" s="141">
        <f>MIP!AE$40</f>
        <v>75</v>
      </c>
      <c r="M489" s="141">
        <f>MIP!AF$40</f>
        <v>0</v>
      </c>
      <c r="N489" s="142">
        <f>MIP!AG$40</f>
        <v>477</v>
      </c>
      <c r="O489" s="142">
        <f>MIP!AH$40</f>
        <v>68.142857142857139</v>
      </c>
      <c r="P489" s="143">
        <f>MIP!AI$40</f>
        <v>28</v>
      </c>
    </row>
    <row r="490" spans="1:16">
      <c r="A490" s="140" t="s">
        <v>175</v>
      </c>
      <c r="B490" s="141">
        <f>MIP!Y$107</f>
        <v>0</v>
      </c>
      <c r="C490" s="141"/>
      <c r="D490" s="141">
        <f>MIP!Z$107</f>
        <v>0</v>
      </c>
      <c r="E490" s="141"/>
      <c r="F490" s="141">
        <f>MIP!AA$107</f>
        <v>0</v>
      </c>
      <c r="G490" s="141">
        <f>MIP!AB$107</f>
        <v>0</v>
      </c>
      <c r="H490" s="141">
        <f>MIP!AC$107</f>
        <v>0</v>
      </c>
      <c r="I490" s="141"/>
      <c r="J490" s="141">
        <f>MIP!AD$107</f>
        <v>0</v>
      </c>
      <c r="K490" s="141"/>
      <c r="L490" s="141">
        <f>MIP!AE$107</f>
        <v>0</v>
      </c>
      <c r="M490" s="141">
        <f>MIP!AF$107</f>
        <v>0</v>
      </c>
      <c r="N490" s="142">
        <f>MIP!AG$107</f>
        <v>0</v>
      </c>
      <c r="O490" s="142">
        <f>MIP!AH$107</f>
        <v>0</v>
      </c>
      <c r="P490" s="143">
        <f>MIP!AI$107</f>
        <v>1</v>
      </c>
    </row>
    <row r="491" spans="1:16">
      <c r="A491" s="144" t="s">
        <v>77</v>
      </c>
      <c r="B491" s="145">
        <f>MIP!Y$179</f>
        <v>30</v>
      </c>
      <c r="C491" s="145"/>
      <c r="D491" s="145">
        <f>MIP!Z$179</f>
        <v>29</v>
      </c>
      <c r="E491" s="145"/>
      <c r="F491" s="145">
        <f>MIP!AA$179</f>
        <v>32</v>
      </c>
      <c r="G491" s="145">
        <f>MIP!AB$179</f>
        <v>33</v>
      </c>
      <c r="H491" s="145">
        <f>MIP!AC$179</f>
        <v>31</v>
      </c>
      <c r="I491" s="145"/>
      <c r="J491" s="145">
        <f>MIP!AD$179</f>
        <v>46</v>
      </c>
      <c r="K491" s="145"/>
      <c r="L491" s="145">
        <f>MIP!AE$179</f>
        <v>37.5</v>
      </c>
      <c r="M491" s="145">
        <f>MIP!AF$179</f>
        <v>0</v>
      </c>
      <c r="N491" s="142">
        <f>MIP!AG$179</f>
        <v>238.5</v>
      </c>
      <c r="O491" s="142">
        <f>MIP!AH$179</f>
        <v>34.071428571428569</v>
      </c>
      <c r="P491" s="143">
        <f>MIP!AI$179</f>
        <v>28</v>
      </c>
    </row>
    <row r="492" spans="1:16">
      <c r="A492" s="146"/>
      <c r="B492" s="141"/>
      <c r="C492" s="141"/>
      <c r="D492" s="141"/>
      <c r="E492" s="141"/>
      <c r="F492" s="141"/>
      <c r="G492" s="141"/>
      <c r="H492" s="141"/>
      <c r="I492" s="141"/>
      <c r="J492" s="141"/>
      <c r="K492" s="141"/>
      <c r="L492" s="141"/>
      <c r="M492" s="141"/>
      <c r="N492" s="142"/>
      <c r="O492" s="142"/>
      <c r="P492" s="143"/>
    </row>
    <row r="493" spans="1:16">
      <c r="A493" s="420" t="str">
        <f>GI!$E$23 &amp; ":"</f>
        <v>Homeroom Teacher's Name:</v>
      </c>
      <c r="B493" s="420"/>
      <c r="C493" s="420"/>
      <c r="D493" s="420"/>
      <c r="E493" s="420"/>
      <c r="F493" s="411" t="str">
        <f>GI!$E$25</f>
        <v xml:space="preserve">Biniam Desta </v>
      </c>
      <c r="G493" s="411"/>
      <c r="H493" s="411"/>
      <c r="I493" s="171"/>
      <c r="J493" s="410" t="str">
        <f>GI!$D$23 &amp; ":"</f>
        <v>Academic Director's Name:</v>
      </c>
      <c r="K493" s="410"/>
      <c r="L493" s="410"/>
      <c r="M493" s="410"/>
      <c r="N493" s="411" t="str">
        <f>GI!$D$25</f>
        <v>Mr. Brhane Yohanes</v>
      </c>
      <c r="O493" s="411"/>
      <c r="P493" s="411"/>
    </row>
    <row r="494" spans="1:16">
      <c r="A494" s="16"/>
      <c r="B494" s="16"/>
      <c r="C494" s="16"/>
      <c r="D494" s="421" t="str">
        <f>GI!$B$65 &amp; ":"</f>
        <v>Signature:</v>
      </c>
      <c r="E494" s="421"/>
      <c r="F494" s="413"/>
      <c r="G494" s="413"/>
      <c r="H494" s="413"/>
      <c r="I494"/>
      <c r="J494"/>
      <c r="K494" s="412" t="str">
        <f>GI!$B$65 &amp; ":"</f>
        <v>Signature:</v>
      </c>
      <c r="L494" s="412"/>
      <c r="M494" s="412"/>
      <c r="N494" s="413"/>
      <c r="O494" s="413"/>
      <c r="P494" s="413"/>
    </row>
    <row r="495" spans="1:16" ht="25.5" customHeight="1"/>
    <row r="496" spans="1:16" ht="26.25">
      <c r="A496" s="429"/>
      <c r="B496" s="429"/>
      <c r="C496" s="422" t="str">
        <f>CONCATENATE(GI!$D$1, " ", GI!$D$35)</f>
        <v>SHEBA ACADEMY 3rd Cycle</v>
      </c>
      <c r="D496" s="422"/>
      <c r="E496" s="422"/>
      <c r="F496" s="422"/>
      <c r="G496" s="422"/>
      <c r="H496" s="422"/>
      <c r="I496" s="422"/>
      <c r="J496" s="422"/>
      <c r="K496" s="422"/>
      <c r="L496" s="422"/>
      <c r="M496" s="422"/>
      <c r="N496" s="422"/>
      <c r="O496" s="422"/>
      <c r="P496" s="422"/>
    </row>
    <row r="497" spans="1:16" ht="23.25">
      <c r="A497" s="429"/>
      <c r="B497" s="429"/>
      <c r="C497" s="423" t="str">
        <f>GI!$A$37</f>
        <v>Temporary Grade Report</v>
      </c>
      <c r="D497" s="423"/>
      <c r="E497" s="423"/>
      <c r="F497" s="423"/>
      <c r="G497" s="423"/>
      <c r="H497" s="423"/>
      <c r="I497" s="423"/>
      <c r="J497" s="423"/>
      <c r="K497" s="423"/>
      <c r="L497" s="423"/>
      <c r="M497" s="423"/>
      <c r="N497" s="423"/>
      <c r="O497" s="423"/>
      <c r="P497" s="423"/>
    </row>
    <row r="498" spans="1:16">
      <c r="A498" s="424" t="s">
        <v>8</v>
      </c>
      <c r="B498" s="424"/>
      <c r="C498" s="424"/>
      <c r="D498" s="424"/>
      <c r="E498" s="416" t="str">
        <f>GI!$H$35</f>
        <v xml:space="preserve">Samrawit Weldeslassie Kidane </v>
      </c>
      <c r="F498" s="417"/>
      <c r="G498" s="417"/>
      <c r="H498" s="417"/>
      <c r="I498" s="417"/>
      <c r="J498" s="418"/>
      <c r="K498" s="18"/>
      <c r="L498" s="17"/>
      <c r="M498" s="414" t="str">
        <f>GI!$A$34</f>
        <v>Academic Year</v>
      </c>
      <c r="N498" s="414"/>
      <c r="O498" s="414">
        <f>GI!C771</f>
        <v>0</v>
      </c>
      <c r="P498" s="17"/>
    </row>
    <row r="499" spans="1:16">
      <c r="A499" s="424" t="s">
        <v>88</v>
      </c>
      <c r="B499" s="424"/>
      <c r="C499" s="424"/>
      <c r="D499" s="424"/>
      <c r="E499" s="20">
        <f>GI!$A$3</f>
        <v>11</v>
      </c>
      <c r="F499" s="20" t="str">
        <f>GI!$C$3</f>
        <v>D</v>
      </c>
      <c r="G499" s="17"/>
      <c r="H499" s="17"/>
      <c r="I499" s="18" t="s">
        <v>76</v>
      </c>
      <c r="J499" s="20">
        <v>34</v>
      </c>
      <c r="K499" s="18"/>
      <c r="L499" s="18"/>
      <c r="M499" s="416" t="str">
        <f>GI!$C$34</f>
        <v>2025/26 G.C</v>
      </c>
      <c r="N499" s="425"/>
      <c r="O499" s="426"/>
      <c r="P499" s="19"/>
    </row>
    <row r="501" spans="1:16" ht="21.75" customHeight="1">
      <c r="A501" s="427" t="s">
        <v>78</v>
      </c>
      <c r="B501" s="428" t="s">
        <v>136</v>
      </c>
      <c r="C501" s="428"/>
      <c r="D501" s="428"/>
      <c r="E501" s="428"/>
      <c r="F501" s="428"/>
      <c r="G501" s="428"/>
      <c r="H501" s="428"/>
      <c r="I501" s="428"/>
      <c r="J501" s="428"/>
      <c r="K501" s="428"/>
      <c r="L501" s="428"/>
      <c r="M501" s="428"/>
      <c r="N501" s="419" t="s">
        <v>15</v>
      </c>
      <c r="O501" s="415" t="s">
        <v>43</v>
      </c>
      <c r="P501" s="415" t="s">
        <v>17</v>
      </c>
    </row>
    <row r="502" spans="1:16" ht="16.5" customHeight="1">
      <c r="A502" s="427"/>
      <c r="B502" s="414" t="str">
        <f>MIP!$Y$7</f>
        <v>ENG</v>
      </c>
      <c r="C502" s="414"/>
      <c r="D502" s="414" t="str">
        <f>MIP!$Z$7</f>
        <v>MAT</v>
      </c>
      <c r="E502" s="414"/>
      <c r="F502" s="414" t="str">
        <f>MIP!$AA$7</f>
        <v>HIS</v>
      </c>
      <c r="G502" s="414" t="str">
        <f>MIP!$AB$7</f>
        <v>GEO</v>
      </c>
      <c r="H502" s="414" t="str">
        <f>MIP!$AC$7</f>
        <v>ECO</v>
      </c>
      <c r="I502" s="414"/>
      <c r="J502" s="414" t="str">
        <f>MIP!$AD$7</f>
        <v>ICT</v>
      </c>
      <c r="K502" s="414"/>
      <c r="L502" s="414" t="str">
        <f>MIP!$AE$7</f>
        <v>ACC</v>
      </c>
      <c r="M502" s="414" t="str">
        <f>MIP!$AF$7</f>
        <v>-</v>
      </c>
      <c r="N502" s="419" t="e">
        <v>#REF!</v>
      </c>
      <c r="O502" s="415"/>
      <c r="P502" s="415"/>
    </row>
    <row r="503" spans="1:16">
      <c r="A503" s="427"/>
      <c r="B503" s="414"/>
      <c r="C503" s="414"/>
      <c r="D503" s="414"/>
      <c r="E503" s="414"/>
      <c r="F503" s="414"/>
      <c r="G503" s="414"/>
      <c r="H503" s="414"/>
      <c r="I503" s="414"/>
      <c r="J503" s="414"/>
      <c r="K503" s="414"/>
      <c r="L503" s="414"/>
      <c r="M503" s="414"/>
      <c r="N503" s="419"/>
      <c r="O503" s="415"/>
      <c r="P503" s="415"/>
    </row>
    <row r="504" spans="1:16">
      <c r="A504" s="140" t="s">
        <v>174</v>
      </c>
      <c r="B504" s="141">
        <f>MIP!Y$41</f>
        <v>70</v>
      </c>
      <c r="C504" s="141"/>
      <c r="D504" s="141">
        <f>MIP!Z$41</f>
        <v>54</v>
      </c>
      <c r="E504" s="141"/>
      <c r="F504" s="141">
        <f>MIP!AA$41</f>
        <v>56</v>
      </c>
      <c r="G504" s="141">
        <f>MIP!AB$41</f>
        <v>75</v>
      </c>
      <c r="H504" s="141">
        <f>MIP!AC$41</f>
        <v>59</v>
      </c>
      <c r="I504" s="141"/>
      <c r="J504" s="141">
        <f>MIP!AD$41</f>
        <v>88</v>
      </c>
      <c r="K504" s="141"/>
      <c r="L504" s="141">
        <f>MIP!AE$41</f>
        <v>58</v>
      </c>
      <c r="M504" s="141">
        <f>MIP!AF$41</f>
        <v>0</v>
      </c>
      <c r="N504" s="142">
        <f>MIP!AG$41</f>
        <v>460</v>
      </c>
      <c r="O504" s="142">
        <f>MIP!AH$41</f>
        <v>65.714285714285708</v>
      </c>
      <c r="P504" s="143">
        <f>MIP!AI$41</f>
        <v>34</v>
      </c>
    </row>
    <row r="505" spans="1:16">
      <c r="A505" s="140" t="s">
        <v>175</v>
      </c>
      <c r="B505" s="141">
        <f>MIP!Y$108</f>
        <v>0</v>
      </c>
      <c r="C505" s="141"/>
      <c r="D505" s="141">
        <f>MIP!Z$108</f>
        <v>0</v>
      </c>
      <c r="E505" s="141"/>
      <c r="F505" s="141">
        <f>MIP!AA$108</f>
        <v>0</v>
      </c>
      <c r="G505" s="141">
        <f>MIP!AB$108</f>
        <v>0</v>
      </c>
      <c r="H505" s="141">
        <f>MIP!AC$108</f>
        <v>0</v>
      </c>
      <c r="I505" s="141"/>
      <c r="J505" s="141">
        <f>MIP!AD$108</f>
        <v>0</v>
      </c>
      <c r="K505" s="141"/>
      <c r="L505" s="141">
        <f>MIP!AE$108</f>
        <v>0</v>
      </c>
      <c r="M505" s="141">
        <f>MIP!AF$108</f>
        <v>0</v>
      </c>
      <c r="N505" s="142">
        <f>MIP!AG$108</f>
        <v>0</v>
      </c>
      <c r="O505" s="142">
        <f>MIP!AH$108</f>
        <v>0</v>
      </c>
      <c r="P505" s="143">
        <f>MIP!AI$108</f>
        <v>1</v>
      </c>
    </row>
    <row r="506" spans="1:16">
      <c r="A506" s="144" t="s">
        <v>77</v>
      </c>
      <c r="B506" s="145">
        <f>MIP!Y$180</f>
        <v>35</v>
      </c>
      <c r="C506" s="145"/>
      <c r="D506" s="145">
        <f>MIP!Z$180</f>
        <v>27</v>
      </c>
      <c r="E506" s="145"/>
      <c r="F506" s="145">
        <f>MIP!AA$180</f>
        <v>28</v>
      </c>
      <c r="G506" s="145">
        <f>MIP!AB$180</f>
        <v>37.5</v>
      </c>
      <c r="H506" s="145">
        <f>MIP!AC$180</f>
        <v>29.5</v>
      </c>
      <c r="I506" s="145"/>
      <c r="J506" s="145">
        <f>MIP!AD$180</f>
        <v>44</v>
      </c>
      <c r="K506" s="145"/>
      <c r="L506" s="145">
        <f>MIP!AE$180</f>
        <v>29</v>
      </c>
      <c r="M506" s="145">
        <f>MIP!AF$180</f>
        <v>0</v>
      </c>
      <c r="N506" s="142">
        <f>MIP!AG$180</f>
        <v>230</v>
      </c>
      <c r="O506" s="142">
        <f>MIP!AH$180</f>
        <v>32.857142857142854</v>
      </c>
      <c r="P506" s="143">
        <f>MIP!AI$180</f>
        <v>34</v>
      </c>
    </row>
    <row r="507" spans="1:16">
      <c r="A507" s="146"/>
      <c r="B507" s="141"/>
      <c r="C507" s="141"/>
      <c r="D507" s="141"/>
      <c r="E507" s="141"/>
      <c r="F507" s="141"/>
      <c r="G507" s="141"/>
      <c r="H507" s="141"/>
      <c r="I507" s="141"/>
      <c r="J507" s="141"/>
      <c r="K507" s="141"/>
      <c r="L507" s="141"/>
      <c r="M507" s="141"/>
      <c r="N507" s="142"/>
      <c r="O507" s="142"/>
      <c r="P507" s="143"/>
    </row>
    <row r="508" spans="1:16">
      <c r="A508" s="420" t="str">
        <f>GI!$E$23 &amp; ":"</f>
        <v>Homeroom Teacher's Name:</v>
      </c>
      <c r="B508" s="420"/>
      <c r="C508" s="420"/>
      <c r="D508" s="420"/>
      <c r="E508" s="420"/>
      <c r="F508" s="411" t="str">
        <f>GI!$E$25</f>
        <v xml:space="preserve">Biniam Desta </v>
      </c>
      <c r="G508" s="411"/>
      <c r="H508" s="411"/>
      <c r="I508" s="171"/>
      <c r="J508" s="410" t="str">
        <f>GI!$D$23 &amp; ":"</f>
        <v>Academic Director's Name:</v>
      </c>
      <c r="K508" s="410"/>
      <c r="L508" s="410"/>
      <c r="M508" s="410"/>
      <c r="N508" s="411" t="str">
        <f>GI!$D$25</f>
        <v>Mr. Brhane Yohanes</v>
      </c>
      <c r="O508" s="411"/>
      <c r="P508" s="411"/>
    </row>
    <row r="509" spans="1:16">
      <c r="A509" s="16"/>
      <c r="B509" s="16"/>
      <c r="C509" s="16"/>
      <c r="D509" s="421" t="str">
        <f>GI!$B$65 &amp; ":"</f>
        <v>Signature:</v>
      </c>
      <c r="E509" s="421"/>
      <c r="F509" s="413"/>
      <c r="G509" s="413"/>
      <c r="H509" s="413"/>
      <c r="I509"/>
      <c r="J509"/>
      <c r="K509" s="412" t="str">
        <f>GI!$B$65 &amp; ":"</f>
        <v>Signature:</v>
      </c>
      <c r="L509" s="412"/>
      <c r="M509" s="412"/>
      <c r="N509" s="413"/>
      <c r="O509" s="413"/>
      <c r="P509" s="413"/>
    </row>
    <row r="510" spans="1:16" ht="18.75" customHeight="1"/>
    <row r="511" spans="1:16" ht="26.25">
      <c r="A511" s="429"/>
      <c r="B511" s="429"/>
      <c r="C511" s="422" t="str">
        <f>CONCATENATE(GI!$D$1, " ", GI!$D$35)</f>
        <v>SHEBA ACADEMY 3rd Cycle</v>
      </c>
      <c r="D511" s="422"/>
      <c r="E511" s="422"/>
      <c r="F511" s="422"/>
      <c r="G511" s="422"/>
      <c r="H511" s="422"/>
      <c r="I511" s="422"/>
      <c r="J511" s="422"/>
      <c r="K511" s="422"/>
      <c r="L511" s="422"/>
      <c r="M511" s="422"/>
      <c r="N511" s="422"/>
      <c r="O511" s="422"/>
      <c r="P511" s="422"/>
    </row>
    <row r="512" spans="1:16" ht="23.25">
      <c r="A512" s="429"/>
      <c r="B512" s="429"/>
      <c r="C512" s="423" t="str">
        <f>GI!$A$37</f>
        <v>Temporary Grade Report</v>
      </c>
      <c r="D512" s="423"/>
      <c r="E512" s="423"/>
      <c r="F512" s="423"/>
      <c r="G512" s="423"/>
      <c r="H512" s="423"/>
      <c r="I512" s="423"/>
      <c r="J512" s="423"/>
      <c r="K512" s="423"/>
      <c r="L512" s="423"/>
      <c r="M512" s="423"/>
      <c r="N512" s="423"/>
      <c r="O512" s="423"/>
      <c r="P512" s="423"/>
    </row>
    <row r="513" spans="1:16">
      <c r="A513" s="424" t="s">
        <v>8</v>
      </c>
      <c r="B513" s="424"/>
      <c r="C513" s="424"/>
      <c r="D513" s="424"/>
      <c r="E513" s="416" t="str">
        <f>GI!$H$36</f>
        <v xml:space="preserve">Samson Tekle Belay </v>
      </c>
      <c r="F513" s="417"/>
      <c r="G513" s="417"/>
      <c r="H513" s="417"/>
      <c r="I513" s="417"/>
      <c r="J513" s="418"/>
      <c r="K513" s="18"/>
      <c r="L513" s="17"/>
      <c r="M513" s="414" t="str">
        <f>GI!$A$34</f>
        <v>Academic Year</v>
      </c>
      <c r="N513" s="414"/>
      <c r="O513" s="414">
        <f>GI!C786</f>
        <v>0</v>
      </c>
      <c r="P513" s="17"/>
    </row>
    <row r="514" spans="1:16">
      <c r="A514" s="424" t="s">
        <v>88</v>
      </c>
      <c r="B514" s="424"/>
      <c r="C514" s="424"/>
      <c r="D514" s="424"/>
      <c r="E514" s="20">
        <f>GI!$A$3</f>
        <v>11</v>
      </c>
      <c r="F514" s="20" t="str">
        <f>GI!$C$3</f>
        <v>D</v>
      </c>
      <c r="G514" s="17"/>
      <c r="H514" s="17"/>
      <c r="I514" s="18" t="s">
        <v>76</v>
      </c>
      <c r="J514" s="20">
        <v>35</v>
      </c>
      <c r="K514" s="18"/>
      <c r="L514" s="18"/>
      <c r="M514" s="416" t="str">
        <f>GI!$C$34</f>
        <v>2025/26 G.C</v>
      </c>
      <c r="N514" s="425"/>
      <c r="O514" s="426"/>
      <c r="P514" s="19"/>
    </row>
    <row r="516" spans="1:16" ht="21.75" customHeight="1">
      <c r="A516" s="427" t="s">
        <v>78</v>
      </c>
      <c r="B516" s="428" t="s">
        <v>136</v>
      </c>
      <c r="C516" s="428"/>
      <c r="D516" s="428"/>
      <c r="E516" s="428"/>
      <c r="F516" s="428"/>
      <c r="G516" s="428"/>
      <c r="H516" s="428"/>
      <c r="I516" s="428"/>
      <c r="J516" s="428"/>
      <c r="K516" s="428"/>
      <c r="L516" s="428"/>
      <c r="M516" s="428"/>
      <c r="N516" s="419" t="s">
        <v>15</v>
      </c>
      <c r="O516" s="415" t="s">
        <v>43</v>
      </c>
      <c r="P516" s="415" t="s">
        <v>17</v>
      </c>
    </row>
    <row r="517" spans="1:16" ht="16.5" customHeight="1">
      <c r="A517" s="427"/>
      <c r="B517" s="414" t="str">
        <f>MIP!$Y$7</f>
        <v>ENG</v>
      </c>
      <c r="C517" s="414"/>
      <c r="D517" s="414" t="str">
        <f>MIP!$Z$7</f>
        <v>MAT</v>
      </c>
      <c r="E517" s="414"/>
      <c r="F517" s="414" t="str">
        <f>MIP!$AA$7</f>
        <v>HIS</v>
      </c>
      <c r="G517" s="414" t="str">
        <f>MIP!$AB$7</f>
        <v>GEO</v>
      </c>
      <c r="H517" s="414" t="str">
        <f>MIP!$AC$7</f>
        <v>ECO</v>
      </c>
      <c r="I517" s="414"/>
      <c r="J517" s="414" t="str">
        <f>MIP!$AD$7</f>
        <v>ICT</v>
      </c>
      <c r="K517" s="414"/>
      <c r="L517" s="414" t="str">
        <f>MIP!$AE$7</f>
        <v>ACC</v>
      </c>
      <c r="M517" s="414" t="str">
        <f>MIP!$AF$7</f>
        <v>-</v>
      </c>
      <c r="N517" s="419" t="e">
        <v>#REF!</v>
      </c>
      <c r="O517" s="415"/>
      <c r="P517" s="415"/>
    </row>
    <row r="518" spans="1:16">
      <c r="A518" s="427"/>
      <c r="B518" s="414"/>
      <c r="C518" s="414"/>
      <c r="D518" s="414"/>
      <c r="E518" s="414"/>
      <c r="F518" s="414"/>
      <c r="G518" s="414"/>
      <c r="H518" s="414"/>
      <c r="I518" s="414"/>
      <c r="J518" s="414"/>
      <c r="K518" s="414"/>
      <c r="L518" s="414"/>
      <c r="M518" s="414"/>
      <c r="N518" s="419"/>
      <c r="O518" s="415"/>
      <c r="P518" s="415"/>
    </row>
    <row r="519" spans="1:16">
      <c r="A519" s="140" t="s">
        <v>174</v>
      </c>
      <c r="B519" s="141">
        <f>MIP!Y$42</f>
        <v>62</v>
      </c>
      <c r="C519" s="141"/>
      <c r="D519" s="141">
        <f>MIP!Z$42</f>
        <v>48</v>
      </c>
      <c r="E519" s="141"/>
      <c r="F519" s="141">
        <f>MIP!AA$42</f>
        <v>72</v>
      </c>
      <c r="G519" s="141">
        <f>MIP!AB$42</f>
        <v>71</v>
      </c>
      <c r="H519" s="141">
        <f>MIP!AC$42</f>
        <v>65</v>
      </c>
      <c r="I519" s="141"/>
      <c r="J519" s="141">
        <f>MIP!AD$42</f>
        <v>75</v>
      </c>
      <c r="K519" s="141"/>
      <c r="L519" s="141">
        <f>MIP!AE$42</f>
        <v>76</v>
      </c>
      <c r="M519" s="141">
        <f>MIP!AF$42</f>
        <v>0</v>
      </c>
      <c r="N519" s="142">
        <f>MIP!AG$42</f>
        <v>469</v>
      </c>
      <c r="O519" s="142">
        <f>MIP!AH$42</f>
        <v>67</v>
      </c>
      <c r="P519" s="143">
        <f>MIP!AI$42</f>
        <v>32</v>
      </c>
    </row>
    <row r="520" spans="1:16">
      <c r="A520" s="140" t="s">
        <v>175</v>
      </c>
      <c r="B520" s="141">
        <f>MIP!Y$109</f>
        <v>0</v>
      </c>
      <c r="C520" s="141"/>
      <c r="D520" s="141">
        <f>MIP!Z$109</f>
        <v>0</v>
      </c>
      <c r="E520" s="141"/>
      <c r="F520" s="141">
        <f>MIP!AA$109</f>
        <v>0</v>
      </c>
      <c r="G520" s="141">
        <f>MIP!AB$109</f>
        <v>0</v>
      </c>
      <c r="H520" s="141">
        <f>MIP!AC$109</f>
        <v>0</v>
      </c>
      <c r="I520" s="141"/>
      <c r="J520" s="141">
        <f>MIP!AD$109</f>
        <v>0</v>
      </c>
      <c r="K520" s="141"/>
      <c r="L520" s="141">
        <f>MIP!AE$109</f>
        <v>0</v>
      </c>
      <c r="M520" s="141">
        <f>MIP!AF$109</f>
        <v>0</v>
      </c>
      <c r="N520" s="142">
        <f>MIP!AG$109</f>
        <v>0</v>
      </c>
      <c r="O520" s="142">
        <f>MIP!AH$109</f>
        <v>0</v>
      </c>
      <c r="P520" s="143">
        <f>MIP!AI$109</f>
        <v>1</v>
      </c>
    </row>
    <row r="521" spans="1:16">
      <c r="A521" s="144" t="s">
        <v>77</v>
      </c>
      <c r="B521" s="145">
        <f>MIP!Y$181</f>
        <v>31</v>
      </c>
      <c r="C521" s="145"/>
      <c r="D521" s="145">
        <f>MIP!Z$181</f>
        <v>24</v>
      </c>
      <c r="E521" s="145"/>
      <c r="F521" s="145">
        <f>MIP!AA$181</f>
        <v>36</v>
      </c>
      <c r="G521" s="145">
        <f>MIP!AB$181</f>
        <v>35.5</v>
      </c>
      <c r="H521" s="145">
        <f>MIP!AC$181</f>
        <v>32.5</v>
      </c>
      <c r="I521" s="145"/>
      <c r="J521" s="145">
        <f>MIP!AD$181</f>
        <v>37.5</v>
      </c>
      <c r="K521" s="145"/>
      <c r="L521" s="145">
        <f>MIP!AE$181</f>
        <v>38</v>
      </c>
      <c r="M521" s="145">
        <f>MIP!AF$181</f>
        <v>0</v>
      </c>
      <c r="N521" s="142">
        <f>MIP!AG$181</f>
        <v>234.5</v>
      </c>
      <c r="O521" s="142">
        <f>MIP!AH$181</f>
        <v>33.5</v>
      </c>
      <c r="P521" s="143">
        <f>MIP!AI$181</f>
        <v>32</v>
      </c>
    </row>
    <row r="522" spans="1:16">
      <c r="A522" s="146"/>
      <c r="B522" s="141"/>
      <c r="C522" s="141"/>
      <c r="D522" s="141"/>
      <c r="E522" s="141"/>
      <c r="F522" s="141"/>
      <c r="G522" s="141"/>
      <c r="H522" s="141"/>
      <c r="I522" s="141"/>
      <c r="J522" s="141"/>
      <c r="K522" s="141"/>
      <c r="L522" s="141"/>
      <c r="M522" s="141"/>
      <c r="N522" s="142"/>
      <c r="O522" s="142"/>
      <c r="P522" s="143"/>
    </row>
    <row r="523" spans="1:16">
      <c r="A523" s="420" t="str">
        <f>GI!$E$23 &amp; ":"</f>
        <v>Homeroom Teacher's Name:</v>
      </c>
      <c r="B523" s="420"/>
      <c r="C523" s="420"/>
      <c r="D523" s="420"/>
      <c r="E523" s="420"/>
      <c r="F523" s="411" t="str">
        <f>GI!$E$25</f>
        <v xml:space="preserve">Biniam Desta </v>
      </c>
      <c r="G523" s="411"/>
      <c r="H523" s="411"/>
      <c r="I523" s="171"/>
      <c r="J523" s="410" t="str">
        <f>GI!$D$23 &amp; ":"</f>
        <v>Academic Director's Name:</v>
      </c>
      <c r="K523" s="410"/>
      <c r="L523" s="410"/>
      <c r="M523" s="410"/>
      <c r="N523" s="411" t="str">
        <f>GI!$D$25</f>
        <v>Mr. Brhane Yohanes</v>
      </c>
      <c r="O523" s="411"/>
      <c r="P523" s="411"/>
    </row>
    <row r="524" spans="1:16">
      <c r="A524" s="16"/>
      <c r="B524" s="16"/>
      <c r="C524" s="16"/>
      <c r="D524" s="421" t="str">
        <f>GI!$B$65 &amp; ":"</f>
        <v>Signature:</v>
      </c>
      <c r="E524" s="421"/>
      <c r="F524" s="413"/>
      <c r="G524" s="413"/>
      <c r="H524" s="413"/>
      <c r="I524"/>
      <c r="J524"/>
      <c r="K524" s="412" t="str">
        <f>GI!$B$65 &amp; ":"</f>
        <v>Signature:</v>
      </c>
      <c r="L524" s="412"/>
      <c r="M524" s="412"/>
      <c r="N524" s="413"/>
      <c r="O524" s="413"/>
      <c r="P524" s="413"/>
    </row>
    <row r="525" spans="1:16" ht="19.5" customHeight="1"/>
    <row r="526" spans="1:16" ht="26.25">
      <c r="A526" s="429"/>
      <c r="B526" s="429"/>
      <c r="C526" s="422" t="str">
        <f>CONCATENATE(GI!$D$1, " ", GI!$D$35)</f>
        <v>SHEBA ACADEMY 3rd Cycle</v>
      </c>
      <c r="D526" s="422"/>
      <c r="E526" s="422"/>
      <c r="F526" s="422"/>
      <c r="G526" s="422"/>
      <c r="H526" s="422"/>
      <c r="I526" s="422"/>
      <c r="J526" s="422"/>
      <c r="K526" s="422"/>
      <c r="L526" s="422"/>
      <c r="M526" s="422"/>
      <c r="N526" s="422"/>
      <c r="O526" s="422"/>
      <c r="P526" s="422"/>
    </row>
    <row r="527" spans="1:16" ht="23.25">
      <c r="A527" s="429"/>
      <c r="B527" s="429"/>
      <c r="C527" s="423" t="str">
        <f>GI!$A$37</f>
        <v>Temporary Grade Report</v>
      </c>
      <c r="D527" s="423"/>
      <c r="E527" s="423"/>
      <c r="F527" s="423"/>
      <c r="G527" s="423"/>
      <c r="H527" s="423"/>
      <c r="I527" s="423"/>
      <c r="J527" s="423"/>
      <c r="K527" s="423"/>
      <c r="L527" s="423"/>
      <c r="M527" s="423"/>
      <c r="N527" s="423"/>
      <c r="O527" s="423"/>
      <c r="P527" s="423"/>
    </row>
    <row r="528" spans="1:16">
      <c r="A528" s="424" t="s">
        <v>8</v>
      </c>
      <c r="B528" s="424"/>
      <c r="C528" s="424"/>
      <c r="D528" s="424"/>
      <c r="E528" s="416" t="str">
        <f>GI!$H$37</f>
        <v xml:space="preserve">Sinados Solomon Kiflehadera </v>
      </c>
      <c r="F528" s="417"/>
      <c r="G528" s="417"/>
      <c r="H528" s="417"/>
      <c r="I528" s="417"/>
      <c r="J528" s="418"/>
      <c r="K528" s="18"/>
      <c r="L528" s="17"/>
      <c r="M528" s="414" t="str">
        <f>GI!$A$34</f>
        <v>Academic Year</v>
      </c>
      <c r="N528" s="414"/>
      <c r="O528" s="414">
        <f>GI!C801</f>
        <v>0</v>
      </c>
      <c r="P528" s="17"/>
    </row>
    <row r="529" spans="1:16">
      <c r="A529" s="424" t="s">
        <v>88</v>
      </c>
      <c r="B529" s="424"/>
      <c r="C529" s="424"/>
      <c r="D529" s="424"/>
      <c r="E529" s="20">
        <f>GI!$A$3</f>
        <v>11</v>
      </c>
      <c r="F529" s="20" t="str">
        <f>GI!$C$3</f>
        <v>D</v>
      </c>
      <c r="G529" s="17"/>
      <c r="H529" s="17"/>
      <c r="I529" s="18" t="s">
        <v>76</v>
      </c>
      <c r="J529" s="20">
        <v>36</v>
      </c>
      <c r="K529" s="18"/>
      <c r="L529" s="18"/>
      <c r="M529" s="416" t="str">
        <f>GI!$C$34</f>
        <v>2025/26 G.C</v>
      </c>
      <c r="N529" s="425"/>
      <c r="O529" s="426"/>
      <c r="P529" s="19"/>
    </row>
    <row r="531" spans="1:16" ht="21.75" customHeight="1">
      <c r="A531" s="427" t="s">
        <v>78</v>
      </c>
      <c r="B531" s="428" t="s">
        <v>136</v>
      </c>
      <c r="C531" s="428"/>
      <c r="D531" s="428"/>
      <c r="E531" s="428"/>
      <c r="F531" s="428"/>
      <c r="G531" s="428"/>
      <c r="H531" s="428"/>
      <c r="I531" s="428"/>
      <c r="J531" s="428"/>
      <c r="K531" s="428"/>
      <c r="L531" s="428"/>
      <c r="M531" s="428"/>
      <c r="N531" s="419" t="s">
        <v>15</v>
      </c>
      <c r="O531" s="415" t="s">
        <v>43</v>
      </c>
      <c r="P531" s="415" t="s">
        <v>17</v>
      </c>
    </row>
    <row r="532" spans="1:16" ht="16.5" customHeight="1">
      <c r="A532" s="427"/>
      <c r="B532" s="414" t="str">
        <f>MIP!$Y$7</f>
        <v>ENG</v>
      </c>
      <c r="C532" s="414"/>
      <c r="D532" s="414" t="str">
        <f>MIP!$Z$7</f>
        <v>MAT</v>
      </c>
      <c r="E532" s="414"/>
      <c r="F532" s="414" t="str">
        <f>MIP!$AA$7</f>
        <v>HIS</v>
      </c>
      <c r="G532" s="414" t="str">
        <f>MIP!$AB$7</f>
        <v>GEO</v>
      </c>
      <c r="H532" s="414" t="str">
        <f>MIP!$AC$7</f>
        <v>ECO</v>
      </c>
      <c r="I532" s="414"/>
      <c r="J532" s="414" t="str">
        <f>MIP!$AD$7</f>
        <v>ICT</v>
      </c>
      <c r="K532" s="414"/>
      <c r="L532" s="414" t="str">
        <f>MIP!$AE$7</f>
        <v>ACC</v>
      </c>
      <c r="M532" s="414" t="str">
        <f>MIP!$AF$7</f>
        <v>-</v>
      </c>
      <c r="N532" s="419" t="e">
        <v>#REF!</v>
      </c>
      <c r="O532" s="415"/>
      <c r="P532" s="415"/>
    </row>
    <row r="533" spans="1:16">
      <c r="A533" s="427"/>
      <c r="B533" s="414"/>
      <c r="C533" s="414"/>
      <c r="D533" s="414"/>
      <c r="E533" s="414"/>
      <c r="F533" s="414"/>
      <c r="G533" s="414"/>
      <c r="H533" s="414"/>
      <c r="I533" s="414"/>
      <c r="J533" s="414"/>
      <c r="K533" s="414"/>
      <c r="L533" s="414"/>
      <c r="M533" s="414"/>
      <c r="N533" s="419"/>
      <c r="O533" s="415"/>
      <c r="P533" s="415"/>
    </row>
    <row r="534" spans="1:16">
      <c r="A534" s="140" t="s">
        <v>174</v>
      </c>
      <c r="B534" s="141">
        <f>MIP!Y$43</f>
        <v>68</v>
      </c>
      <c r="C534" s="141"/>
      <c r="D534" s="141">
        <f>MIP!Z$43</f>
        <v>49</v>
      </c>
      <c r="E534" s="141"/>
      <c r="F534" s="141">
        <f>MIP!AA$43</f>
        <v>66</v>
      </c>
      <c r="G534" s="141">
        <f>MIP!AB$43</f>
        <v>68</v>
      </c>
      <c r="H534" s="141">
        <f>MIP!AC$43</f>
        <v>59</v>
      </c>
      <c r="I534" s="141"/>
      <c r="J534" s="141">
        <f>MIP!AD$43</f>
        <v>58</v>
      </c>
      <c r="K534" s="141"/>
      <c r="L534" s="141">
        <f>MIP!AE$43</f>
        <v>70</v>
      </c>
      <c r="M534" s="141">
        <f>MIP!AF$43</f>
        <v>0</v>
      </c>
      <c r="N534" s="142">
        <f>MIP!AG$43</f>
        <v>438</v>
      </c>
      <c r="O534" s="142">
        <f>MIP!AH$43</f>
        <v>62.571428571428569</v>
      </c>
      <c r="P534" s="143">
        <f>MIP!AI$43</f>
        <v>39</v>
      </c>
    </row>
    <row r="535" spans="1:16">
      <c r="A535" s="140" t="s">
        <v>175</v>
      </c>
      <c r="B535" s="141">
        <f>MIP!Y$110</f>
        <v>0</v>
      </c>
      <c r="C535" s="141"/>
      <c r="D535" s="141">
        <f>MIP!Z$110</f>
        <v>0</v>
      </c>
      <c r="E535" s="141"/>
      <c r="F535" s="141">
        <f>MIP!AA$110</f>
        <v>0</v>
      </c>
      <c r="G535" s="141">
        <f>MIP!AB$110</f>
        <v>0</v>
      </c>
      <c r="H535" s="141">
        <f>MIP!AC$110</f>
        <v>0</v>
      </c>
      <c r="I535" s="141"/>
      <c r="J535" s="141">
        <f>MIP!AD$110</f>
        <v>0</v>
      </c>
      <c r="K535" s="141"/>
      <c r="L535" s="141">
        <f>MIP!AE$110</f>
        <v>0</v>
      </c>
      <c r="M535" s="141">
        <f>MIP!AF$110</f>
        <v>0</v>
      </c>
      <c r="N535" s="142">
        <f>MIP!AG$110</f>
        <v>0</v>
      </c>
      <c r="O535" s="142">
        <f>MIP!AH$110</f>
        <v>0</v>
      </c>
      <c r="P535" s="143">
        <f>MIP!AI$110</f>
        <v>1</v>
      </c>
    </row>
    <row r="536" spans="1:16">
      <c r="A536" s="144" t="s">
        <v>77</v>
      </c>
      <c r="B536" s="145">
        <f>MIP!Y$182</f>
        <v>34</v>
      </c>
      <c r="C536" s="145"/>
      <c r="D536" s="145">
        <f>MIP!Z$182</f>
        <v>24.5</v>
      </c>
      <c r="E536" s="145"/>
      <c r="F536" s="145">
        <f>MIP!AA$182</f>
        <v>33</v>
      </c>
      <c r="G536" s="145">
        <f>MIP!AB$182</f>
        <v>34</v>
      </c>
      <c r="H536" s="145">
        <f>MIP!AC$182</f>
        <v>29.5</v>
      </c>
      <c r="I536" s="145"/>
      <c r="J536" s="145">
        <f>MIP!AD$182</f>
        <v>29</v>
      </c>
      <c r="K536" s="145"/>
      <c r="L536" s="145">
        <f>MIP!AE$182</f>
        <v>35</v>
      </c>
      <c r="M536" s="145">
        <f>MIP!AF$182</f>
        <v>0</v>
      </c>
      <c r="N536" s="142">
        <f>MIP!AG$182</f>
        <v>219</v>
      </c>
      <c r="O536" s="142">
        <f>MIP!AH$182</f>
        <v>31.285714285714285</v>
      </c>
      <c r="P536" s="143">
        <f>MIP!AI$182</f>
        <v>39</v>
      </c>
    </row>
    <row r="537" spans="1:16">
      <c r="A537" s="146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2"/>
      <c r="O537" s="142"/>
      <c r="P537" s="143"/>
    </row>
    <row r="538" spans="1:16">
      <c r="A538" s="420" t="str">
        <f>GI!$E$23 &amp; ":"</f>
        <v>Homeroom Teacher's Name:</v>
      </c>
      <c r="B538" s="420"/>
      <c r="C538" s="420"/>
      <c r="D538" s="420"/>
      <c r="E538" s="420"/>
      <c r="F538" s="411" t="str">
        <f>GI!$E$25</f>
        <v xml:space="preserve">Biniam Desta </v>
      </c>
      <c r="G538" s="411"/>
      <c r="H538" s="411"/>
      <c r="I538" s="171"/>
      <c r="J538" s="410" t="str">
        <f>GI!$D$23 &amp; ":"</f>
        <v>Academic Director's Name:</v>
      </c>
      <c r="K538" s="410"/>
      <c r="L538" s="410"/>
      <c r="M538" s="410"/>
      <c r="N538" s="411" t="str">
        <f>GI!$D$25</f>
        <v>Mr. Brhane Yohanes</v>
      </c>
      <c r="O538" s="411"/>
      <c r="P538" s="411"/>
    </row>
    <row r="539" spans="1:16">
      <c r="A539" s="16"/>
      <c r="B539" s="16"/>
      <c r="C539" s="16"/>
      <c r="D539" s="421" t="str">
        <f>GI!$B$65 &amp; ":"</f>
        <v>Signature:</v>
      </c>
      <c r="E539" s="421"/>
      <c r="F539" s="413"/>
      <c r="G539" s="413"/>
      <c r="H539" s="413"/>
      <c r="I539"/>
      <c r="J539"/>
      <c r="K539" s="412" t="str">
        <f>GI!$B$65 &amp; ":"</f>
        <v>Signature:</v>
      </c>
      <c r="L539" s="412"/>
      <c r="M539" s="412"/>
      <c r="N539" s="413"/>
      <c r="O539" s="413"/>
      <c r="P539" s="413"/>
    </row>
    <row r="540" spans="1:16" ht="31.5" customHeight="1"/>
    <row r="541" spans="1:16" ht="26.25">
      <c r="A541" s="429"/>
      <c r="B541" s="429"/>
      <c r="C541" s="422" t="str">
        <f>CONCATENATE(GI!$D$1, " ", GI!$D$35)</f>
        <v>SHEBA ACADEMY 3rd Cycle</v>
      </c>
      <c r="D541" s="422"/>
      <c r="E541" s="422"/>
      <c r="F541" s="422"/>
      <c r="G541" s="422"/>
      <c r="H541" s="422"/>
      <c r="I541" s="422"/>
      <c r="J541" s="422"/>
      <c r="K541" s="422"/>
      <c r="L541" s="422"/>
      <c r="M541" s="422"/>
      <c r="N541" s="422"/>
      <c r="O541" s="422"/>
      <c r="P541" s="422"/>
    </row>
    <row r="542" spans="1:16" ht="23.25">
      <c r="A542" s="429"/>
      <c r="B542" s="429"/>
      <c r="C542" s="423" t="str">
        <f>GI!$A$37</f>
        <v>Temporary Grade Report</v>
      </c>
      <c r="D542" s="423"/>
      <c r="E542" s="423"/>
      <c r="F542" s="423"/>
      <c r="G542" s="423"/>
      <c r="H542" s="423"/>
      <c r="I542" s="423"/>
      <c r="J542" s="423"/>
      <c r="K542" s="423"/>
      <c r="L542" s="423"/>
      <c r="M542" s="423"/>
      <c r="N542" s="423"/>
      <c r="O542" s="423"/>
      <c r="P542" s="423"/>
    </row>
    <row r="543" spans="1:16">
      <c r="A543" s="424" t="s">
        <v>8</v>
      </c>
      <c r="B543" s="424"/>
      <c r="C543" s="424"/>
      <c r="D543" s="424"/>
      <c r="E543" s="416" t="str">
        <f>GI!$H$38</f>
        <v xml:space="preserve">Yeabsira Rezene Gebrecherkos </v>
      </c>
      <c r="F543" s="417"/>
      <c r="G543" s="417"/>
      <c r="H543" s="417"/>
      <c r="I543" s="417"/>
      <c r="J543" s="418"/>
      <c r="K543" s="18"/>
      <c r="L543" s="17"/>
      <c r="M543" s="414" t="str">
        <f>GI!$A$34</f>
        <v>Academic Year</v>
      </c>
      <c r="N543" s="414"/>
      <c r="O543" s="414">
        <f>GI!C816</f>
        <v>0</v>
      </c>
      <c r="P543" s="17"/>
    </row>
    <row r="544" spans="1:16">
      <c r="A544" s="424" t="s">
        <v>88</v>
      </c>
      <c r="B544" s="424"/>
      <c r="C544" s="424"/>
      <c r="D544" s="424"/>
      <c r="E544" s="20">
        <f>GI!$A$3</f>
        <v>11</v>
      </c>
      <c r="F544" s="20" t="str">
        <f>GI!$C$3</f>
        <v>D</v>
      </c>
      <c r="G544" s="17"/>
      <c r="H544" s="17"/>
      <c r="I544" s="18" t="s">
        <v>76</v>
      </c>
      <c r="J544" s="20">
        <v>37</v>
      </c>
      <c r="K544" s="18"/>
      <c r="L544" s="18"/>
      <c r="M544" s="416" t="str">
        <f>GI!$C$34</f>
        <v>2025/26 G.C</v>
      </c>
      <c r="N544" s="425"/>
      <c r="O544" s="426"/>
      <c r="P544" s="19"/>
    </row>
    <row r="546" spans="1:16" ht="21.75" customHeight="1">
      <c r="A546" s="427" t="s">
        <v>78</v>
      </c>
      <c r="B546" s="428" t="s">
        <v>136</v>
      </c>
      <c r="C546" s="428"/>
      <c r="D546" s="428"/>
      <c r="E546" s="428"/>
      <c r="F546" s="428"/>
      <c r="G546" s="428"/>
      <c r="H546" s="428"/>
      <c r="I546" s="428"/>
      <c r="J546" s="428"/>
      <c r="K546" s="428"/>
      <c r="L546" s="428"/>
      <c r="M546" s="428"/>
      <c r="N546" s="419" t="s">
        <v>15</v>
      </c>
      <c r="O546" s="415" t="s">
        <v>43</v>
      </c>
      <c r="P546" s="415" t="s">
        <v>17</v>
      </c>
    </row>
    <row r="547" spans="1:16" ht="16.5" customHeight="1">
      <c r="A547" s="427"/>
      <c r="B547" s="414" t="str">
        <f>MIP!$Y$7</f>
        <v>ENG</v>
      </c>
      <c r="C547" s="414"/>
      <c r="D547" s="414" t="str">
        <f>MIP!$Z$7</f>
        <v>MAT</v>
      </c>
      <c r="E547" s="414"/>
      <c r="F547" s="414" t="str">
        <f>MIP!$AA$7</f>
        <v>HIS</v>
      </c>
      <c r="G547" s="414" t="str">
        <f>MIP!$AB$7</f>
        <v>GEO</v>
      </c>
      <c r="H547" s="414" t="str">
        <f>MIP!$AC$7</f>
        <v>ECO</v>
      </c>
      <c r="I547" s="414"/>
      <c r="J547" s="414" t="str">
        <f>MIP!$AD$7</f>
        <v>ICT</v>
      </c>
      <c r="K547" s="414"/>
      <c r="L547" s="414" t="str">
        <f>MIP!$AE$7</f>
        <v>ACC</v>
      </c>
      <c r="M547" s="414" t="str">
        <f>MIP!$AF$7</f>
        <v>-</v>
      </c>
      <c r="N547" s="419" t="e">
        <v>#REF!</v>
      </c>
      <c r="O547" s="415"/>
      <c r="P547" s="415"/>
    </row>
    <row r="548" spans="1:16">
      <c r="A548" s="427"/>
      <c r="B548" s="414"/>
      <c r="C548" s="414"/>
      <c r="D548" s="414"/>
      <c r="E548" s="414"/>
      <c r="F548" s="414"/>
      <c r="G548" s="414"/>
      <c r="H548" s="414"/>
      <c r="I548" s="414"/>
      <c r="J548" s="414"/>
      <c r="K548" s="414"/>
      <c r="L548" s="414"/>
      <c r="M548" s="414"/>
      <c r="N548" s="419"/>
      <c r="O548" s="415"/>
      <c r="P548" s="415"/>
    </row>
    <row r="549" spans="1:16">
      <c r="A549" s="140" t="s">
        <v>174</v>
      </c>
      <c r="B549" s="141">
        <f>MIP!Y$44</f>
        <v>75</v>
      </c>
      <c r="C549" s="141"/>
      <c r="D549" s="141">
        <f>MIP!Z$44</f>
        <v>63</v>
      </c>
      <c r="E549" s="141"/>
      <c r="F549" s="141">
        <f>MIP!AA$44</f>
        <v>69</v>
      </c>
      <c r="G549" s="141">
        <f>MIP!AB$44</f>
        <v>68</v>
      </c>
      <c r="H549" s="141">
        <f>MIP!AC$44</f>
        <v>67</v>
      </c>
      <c r="I549" s="141"/>
      <c r="J549" s="141">
        <f>MIP!AD$44</f>
        <v>82</v>
      </c>
      <c r="K549" s="141"/>
      <c r="L549" s="141">
        <f>MIP!AE$44</f>
        <v>74</v>
      </c>
      <c r="M549" s="141">
        <f>MIP!AF$44</f>
        <v>0</v>
      </c>
      <c r="N549" s="142">
        <f>MIP!AG$44</f>
        <v>498</v>
      </c>
      <c r="O549" s="142">
        <f>MIP!AH$44</f>
        <v>71.142857142857139</v>
      </c>
      <c r="P549" s="143">
        <f>MIP!AI$44</f>
        <v>22</v>
      </c>
    </row>
    <row r="550" spans="1:16">
      <c r="A550" s="140" t="s">
        <v>175</v>
      </c>
      <c r="B550" s="141">
        <f>MIP!Y$111</f>
        <v>0</v>
      </c>
      <c r="C550" s="141"/>
      <c r="D550" s="141">
        <f>MIP!Z$111</f>
        <v>0</v>
      </c>
      <c r="E550" s="141"/>
      <c r="F550" s="141">
        <f>MIP!AA$111</f>
        <v>0</v>
      </c>
      <c r="G550" s="141">
        <f>MIP!AB$111</f>
        <v>0</v>
      </c>
      <c r="H550" s="141">
        <f>MIP!AC$111</f>
        <v>0</v>
      </c>
      <c r="I550" s="141"/>
      <c r="J550" s="141">
        <f>MIP!AD$111</f>
        <v>0</v>
      </c>
      <c r="K550" s="141"/>
      <c r="L550" s="141">
        <f>MIP!AE$111</f>
        <v>0</v>
      </c>
      <c r="M550" s="141">
        <f>MIP!AF$111</f>
        <v>0</v>
      </c>
      <c r="N550" s="142">
        <f>MIP!AG$111</f>
        <v>0</v>
      </c>
      <c r="O550" s="142">
        <f>MIP!AH$111</f>
        <v>0</v>
      </c>
      <c r="P550" s="143">
        <f>MIP!AI$111</f>
        <v>1</v>
      </c>
    </row>
    <row r="551" spans="1:16">
      <c r="A551" s="144" t="s">
        <v>77</v>
      </c>
      <c r="B551" s="145">
        <f>MIP!Y$183</f>
        <v>37.5</v>
      </c>
      <c r="C551" s="145"/>
      <c r="D551" s="145">
        <f>MIP!Z$183</f>
        <v>31.5</v>
      </c>
      <c r="E551" s="145"/>
      <c r="F551" s="145">
        <f>MIP!AA$183</f>
        <v>34.5</v>
      </c>
      <c r="G551" s="145">
        <f>MIP!AB$183</f>
        <v>34</v>
      </c>
      <c r="H551" s="145">
        <f>MIP!AC$183</f>
        <v>33.5</v>
      </c>
      <c r="I551" s="145"/>
      <c r="J551" s="145">
        <f>MIP!AD$183</f>
        <v>41</v>
      </c>
      <c r="K551" s="145"/>
      <c r="L551" s="145">
        <f>MIP!AE$183</f>
        <v>37</v>
      </c>
      <c r="M551" s="145">
        <f>MIP!AF$183</f>
        <v>0</v>
      </c>
      <c r="N551" s="142">
        <f>MIP!AG$183</f>
        <v>249</v>
      </c>
      <c r="O551" s="142">
        <f>MIP!AH$183</f>
        <v>35.571428571428569</v>
      </c>
      <c r="P551" s="143">
        <f>MIP!AI$183</f>
        <v>22</v>
      </c>
    </row>
    <row r="552" spans="1:16">
      <c r="A552" s="146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2"/>
      <c r="O552" s="142"/>
      <c r="P552" s="143"/>
    </row>
    <row r="553" spans="1:16">
      <c r="A553" s="420" t="str">
        <f>GI!$E$23 &amp; ":"</f>
        <v>Homeroom Teacher's Name:</v>
      </c>
      <c r="B553" s="420"/>
      <c r="C553" s="420"/>
      <c r="D553" s="420"/>
      <c r="E553" s="420"/>
      <c r="F553" s="411" t="str">
        <f>GI!$E$25</f>
        <v xml:space="preserve">Biniam Desta </v>
      </c>
      <c r="G553" s="411"/>
      <c r="H553" s="411"/>
      <c r="I553" s="171"/>
      <c r="J553" s="410" t="str">
        <f>GI!$D$23 &amp; ":"</f>
        <v>Academic Director's Name:</v>
      </c>
      <c r="K553" s="410"/>
      <c r="L553" s="410"/>
      <c r="M553" s="410"/>
      <c r="N553" s="411" t="str">
        <f>GI!$D$25</f>
        <v>Mr. Brhane Yohanes</v>
      </c>
      <c r="O553" s="411"/>
      <c r="P553" s="411"/>
    </row>
    <row r="554" spans="1:16">
      <c r="A554" s="16"/>
      <c r="B554" s="16"/>
      <c r="C554" s="16"/>
      <c r="D554" s="421" t="str">
        <f>GI!$B$65 &amp; ":"</f>
        <v>Signature:</v>
      </c>
      <c r="E554" s="421"/>
      <c r="F554" s="413"/>
      <c r="G554" s="413"/>
      <c r="H554" s="413"/>
      <c r="I554"/>
      <c r="J554"/>
      <c r="K554" s="412" t="str">
        <f>GI!$B$65 &amp; ":"</f>
        <v>Signature:</v>
      </c>
      <c r="L554" s="412"/>
      <c r="M554" s="412"/>
      <c r="N554" s="413"/>
      <c r="O554" s="413"/>
      <c r="P554" s="413"/>
    </row>
    <row r="555" spans="1:16" ht="26.25" customHeight="1"/>
    <row r="556" spans="1:16" ht="26.25">
      <c r="A556" s="429"/>
      <c r="B556" s="429"/>
      <c r="C556" s="422" t="str">
        <f>CONCATENATE(GI!$D$1, " ", GI!$D$35)</f>
        <v>SHEBA ACADEMY 3rd Cycle</v>
      </c>
      <c r="D556" s="422"/>
      <c r="E556" s="422"/>
      <c r="F556" s="422"/>
      <c r="G556" s="422"/>
      <c r="H556" s="422"/>
      <c r="I556" s="422"/>
      <c r="J556" s="422"/>
      <c r="K556" s="422"/>
      <c r="L556" s="422"/>
      <c r="M556" s="422"/>
      <c r="N556" s="422"/>
      <c r="O556" s="422"/>
      <c r="P556" s="422"/>
    </row>
    <row r="557" spans="1:16" ht="23.25">
      <c r="A557" s="429"/>
      <c r="B557" s="429"/>
      <c r="C557" s="423" t="str">
        <f>GI!$A$37</f>
        <v>Temporary Grade Report</v>
      </c>
      <c r="D557" s="423"/>
      <c r="E557" s="423"/>
      <c r="F557" s="423"/>
      <c r="G557" s="423"/>
      <c r="H557" s="423"/>
      <c r="I557" s="423"/>
      <c r="J557" s="423"/>
      <c r="K557" s="423"/>
      <c r="L557" s="423"/>
      <c r="M557" s="423"/>
      <c r="N557" s="423"/>
      <c r="O557" s="423"/>
      <c r="P557" s="423"/>
    </row>
    <row r="558" spans="1:16">
      <c r="A558" s="424" t="s">
        <v>8</v>
      </c>
      <c r="B558" s="424"/>
      <c r="C558" s="424"/>
      <c r="D558" s="424"/>
      <c r="E558" s="416" t="str">
        <f>GI!$H$39</f>
        <v xml:space="preserve">Yohannes Gebregergis Weldegebriel </v>
      </c>
      <c r="F558" s="417"/>
      <c r="G558" s="417"/>
      <c r="H558" s="417"/>
      <c r="I558" s="417"/>
      <c r="J558" s="418"/>
      <c r="K558" s="18"/>
      <c r="L558" s="17"/>
      <c r="M558" s="414" t="str">
        <f>GI!$A$34</f>
        <v>Academic Year</v>
      </c>
      <c r="N558" s="414"/>
      <c r="O558" s="414">
        <f>GI!C831</f>
        <v>0</v>
      </c>
      <c r="P558" s="17"/>
    </row>
    <row r="559" spans="1:16">
      <c r="A559" s="424" t="s">
        <v>88</v>
      </c>
      <c r="B559" s="424"/>
      <c r="C559" s="424"/>
      <c r="D559" s="424"/>
      <c r="E559" s="20">
        <f>GI!$A$3</f>
        <v>11</v>
      </c>
      <c r="F559" s="20" t="str">
        <f>GI!$C$3</f>
        <v>D</v>
      </c>
      <c r="G559" s="17"/>
      <c r="H559" s="17"/>
      <c r="I559" s="18" t="s">
        <v>76</v>
      </c>
      <c r="J559" s="20">
        <v>38</v>
      </c>
      <c r="K559" s="18"/>
      <c r="L559" s="18"/>
      <c r="M559" s="416" t="str">
        <f>GI!$C$34</f>
        <v>2025/26 G.C</v>
      </c>
      <c r="N559" s="425"/>
      <c r="O559" s="426"/>
      <c r="P559" s="19"/>
    </row>
    <row r="561" spans="1:16" ht="21.75" customHeight="1">
      <c r="A561" s="427" t="s">
        <v>78</v>
      </c>
      <c r="B561" s="428" t="s">
        <v>136</v>
      </c>
      <c r="C561" s="428"/>
      <c r="D561" s="428"/>
      <c r="E561" s="428"/>
      <c r="F561" s="428"/>
      <c r="G561" s="428"/>
      <c r="H561" s="428"/>
      <c r="I561" s="428"/>
      <c r="J561" s="428"/>
      <c r="K561" s="428"/>
      <c r="L561" s="428"/>
      <c r="M561" s="428"/>
      <c r="N561" s="419" t="s">
        <v>15</v>
      </c>
      <c r="O561" s="415" t="s">
        <v>43</v>
      </c>
      <c r="P561" s="415" t="s">
        <v>17</v>
      </c>
    </row>
    <row r="562" spans="1:16" ht="16.5" customHeight="1">
      <c r="A562" s="427"/>
      <c r="B562" s="414" t="str">
        <f>MIP!$Y$7</f>
        <v>ENG</v>
      </c>
      <c r="C562" s="414"/>
      <c r="D562" s="414" t="str">
        <f>MIP!$Z$7</f>
        <v>MAT</v>
      </c>
      <c r="E562" s="414"/>
      <c r="F562" s="414" t="str">
        <f>MIP!$AA$7</f>
        <v>HIS</v>
      </c>
      <c r="G562" s="414" t="str">
        <f>MIP!$AB$7</f>
        <v>GEO</v>
      </c>
      <c r="H562" s="414" t="str">
        <f>MIP!$AC$7</f>
        <v>ECO</v>
      </c>
      <c r="I562" s="414"/>
      <c r="J562" s="414" t="str">
        <f>MIP!$AD$7</f>
        <v>ICT</v>
      </c>
      <c r="K562" s="414"/>
      <c r="L562" s="414" t="str">
        <f>MIP!$AE$7</f>
        <v>ACC</v>
      </c>
      <c r="M562" s="414" t="str">
        <f>MIP!$AF$7</f>
        <v>-</v>
      </c>
      <c r="N562" s="419" t="e">
        <v>#REF!</v>
      </c>
      <c r="O562" s="415"/>
      <c r="P562" s="415"/>
    </row>
    <row r="563" spans="1:16">
      <c r="A563" s="427"/>
      <c r="B563" s="414"/>
      <c r="C563" s="414"/>
      <c r="D563" s="414"/>
      <c r="E563" s="414"/>
      <c r="F563" s="414"/>
      <c r="G563" s="414"/>
      <c r="H563" s="414"/>
      <c r="I563" s="414"/>
      <c r="J563" s="414"/>
      <c r="K563" s="414"/>
      <c r="L563" s="414"/>
      <c r="M563" s="414"/>
      <c r="N563" s="419"/>
      <c r="O563" s="415"/>
      <c r="P563" s="415"/>
    </row>
    <row r="564" spans="1:16">
      <c r="A564" s="140" t="s">
        <v>174</v>
      </c>
      <c r="B564" s="141">
        <f>MIP!Y$45</f>
        <v>58</v>
      </c>
      <c r="C564" s="141"/>
      <c r="D564" s="141">
        <f>MIP!Z$45</f>
        <v>61</v>
      </c>
      <c r="E564" s="141"/>
      <c r="F564" s="141">
        <f>MIP!AA$45</f>
        <v>76</v>
      </c>
      <c r="G564" s="141">
        <f>MIP!AB$45</f>
        <v>65</v>
      </c>
      <c r="H564" s="141">
        <f>MIP!AC$45</f>
        <v>63</v>
      </c>
      <c r="I564" s="141"/>
      <c r="J564" s="141">
        <f>MIP!AD$45</f>
        <v>75</v>
      </c>
      <c r="K564" s="141"/>
      <c r="L564" s="141">
        <f>MIP!AE$45</f>
        <v>73</v>
      </c>
      <c r="M564" s="141">
        <f>MIP!AF$45</f>
        <v>0</v>
      </c>
      <c r="N564" s="142">
        <f>MIP!AG$45</f>
        <v>471</v>
      </c>
      <c r="O564" s="142">
        <f>MIP!AH$45</f>
        <v>67.285714285714292</v>
      </c>
      <c r="P564" s="143">
        <f>MIP!AI$45</f>
        <v>31</v>
      </c>
    </row>
    <row r="565" spans="1:16">
      <c r="A565" s="140" t="s">
        <v>175</v>
      </c>
      <c r="B565" s="141">
        <f>MIP!Y$112</f>
        <v>0</v>
      </c>
      <c r="C565" s="141"/>
      <c r="D565" s="141">
        <f>MIP!Z$112</f>
        <v>0</v>
      </c>
      <c r="E565" s="141"/>
      <c r="F565" s="141">
        <f>MIP!AA$112</f>
        <v>0</v>
      </c>
      <c r="G565" s="141">
        <f>MIP!AB$112</f>
        <v>0</v>
      </c>
      <c r="H565" s="141">
        <f>MIP!AC$112</f>
        <v>0</v>
      </c>
      <c r="I565" s="141"/>
      <c r="J565" s="141">
        <f>MIP!AD$112</f>
        <v>0</v>
      </c>
      <c r="K565" s="141"/>
      <c r="L565" s="141">
        <f>MIP!AE$112</f>
        <v>0</v>
      </c>
      <c r="M565" s="141">
        <f>MIP!AF$112</f>
        <v>0</v>
      </c>
      <c r="N565" s="142">
        <f>MIP!AG$112</f>
        <v>0</v>
      </c>
      <c r="O565" s="142">
        <f>MIP!AH$112</f>
        <v>0</v>
      </c>
      <c r="P565" s="143">
        <f>MIP!AI$112</f>
        <v>1</v>
      </c>
    </row>
    <row r="566" spans="1:16">
      <c r="A566" s="144" t="s">
        <v>77</v>
      </c>
      <c r="B566" s="145">
        <f>MIP!Y$184</f>
        <v>29</v>
      </c>
      <c r="C566" s="145"/>
      <c r="D566" s="145">
        <f>MIP!Z$184</f>
        <v>30.5</v>
      </c>
      <c r="E566" s="145"/>
      <c r="F566" s="145">
        <f>MIP!AA$184</f>
        <v>38</v>
      </c>
      <c r="G566" s="145">
        <f>MIP!AB$184</f>
        <v>32.5</v>
      </c>
      <c r="H566" s="145">
        <f>MIP!AC$184</f>
        <v>31.5</v>
      </c>
      <c r="I566" s="145"/>
      <c r="J566" s="145">
        <f>MIP!AD$184</f>
        <v>37.5</v>
      </c>
      <c r="K566" s="145"/>
      <c r="L566" s="145">
        <f>MIP!AE$184</f>
        <v>36.5</v>
      </c>
      <c r="M566" s="145">
        <f>MIP!AF$184</f>
        <v>0</v>
      </c>
      <c r="N566" s="142">
        <f>MIP!AG$184</f>
        <v>235.5</v>
      </c>
      <c r="O566" s="142">
        <f>MIP!AH$184</f>
        <v>33.642857142857146</v>
      </c>
      <c r="P566" s="143">
        <f>MIP!AI$184</f>
        <v>31</v>
      </c>
    </row>
    <row r="567" spans="1:16">
      <c r="A567" s="146"/>
      <c r="B567" s="141"/>
      <c r="C567" s="141"/>
      <c r="D567" s="141"/>
      <c r="E567" s="141"/>
      <c r="F567" s="141"/>
      <c r="G567" s="141"/>
      <c r="H567" s="141"/>
      <c r="I567" s="141"/>
      <c r="J567" s="141"/>
      <c r="K567" s="141"/>
      <c r="L567" s="141"/>
      <c r="M567" s="141"/>
      <c r="N567" s="142"/>
      <c r="O567" s="142"/>
      <c r="P567" s="143"/>
    </row>
    <row r="568" spans="1:16">
      <c r="A568" s="420" t="str">
        <f>GI!$E$23 &amp; ":"</f>
        <v>Homeroom Teacher's Name:</v>
      </c>
      <c r="B568" s="420"/>
      <c r="C568" s="420"/>
      <c r="D568" s="420"/>
      <c r="E568" s="420"/>
      <c r="F568" s="411" t="str">
        <f>GI!$E$25</f>
        <v xml:space="preserve">Biniam Desta </v>
      </c>
      <c r="G568" s="411"/>
      <c r="H568" s="411"/>
      <c r="I568" s="171"/>
      <c r="J568" s="410" t="str">
        <f>GI!$D$23 &amp; ":"</f>
        <v>Academic Director's Name:</v>
      </c>
      <c r="K568" s="410"/>
      <c r="L568" s="410"/>
      <c r="M568" s="410"/>
      <c r="N568" s="411" t="str">
        <f>GI!$D$25</f>
        <v>Mr. Brhane Yohanes</v>
      </c>
      <c r="O568" s="411"/>
      <c r="P568" s="411"/>
    </row>
    <row r="569" spans="1:16">
      <c r="A569" s="16"/>
      <c r="B569" s="16"/>
      <c r="C569" s="16"/>
      <c r="D569" s="421" t="str">
        <f>GI!$B$65 &amp; ":"</f>
        <v>Signature:</v>
      </c>
      <c r="E569" s="421"/>
      <c r="F569" s="413"/>
      <c r="G569" s="413"/>
      <c r="H569" s="413"/>
      <c r="I569"/>
      <c r="J569"/>
      <c r="K569" s="412" t="str">
        <f>GI!$B$65 &amp; ":"</f>
        <v>Signature:</v>
      </c>
      <c r="L569" s="412"/>
      <c r="M569" s="412"/>
      <c r="N569" s="413"/>
      <c r="O569" s="413"/>
      <c r="P569" s="413"/>
    </row>
    <row r="570" spans="1:16" ht="23.25" customHeight="1"/>
    <row r="571" spans="1:16" ht="26.25">
      <c r="A571" s="429"/>
      <c r="B571" s="429"/>
      <c r="C571" s="422" t="str">
        <f>CONCATENATE(GI!$D$1, " ", GI!$D$35)</f>
        <v>SHEBA ACADEMY 3rd Cycle</v>
      </c>
      <c r="D571" s="422"/>
      <c r="E571" s="422"/>
      <c r="F571" s="422"/>
      <c r="G571" s="422"/>
      <c r="H571" s="422"/>
      <c r="I571" s="422"/>
      <c r="J571" s="422"/>
      <c r="K571" s="422"/>
      <c r="L571" s="422"/>
      <c r="M571" s="422"/>
      <c r="N571" s="422"/>
      <c r="O571" s="422"/>
      <c r="P571" s="422"/>
    </row>
    <row r="572" spans="1:16" ht="23.25">
      <c r="A572" s="429"/>
      <c r="B572" s="429"/>
      <c r="C572" s="423" t="str">
        <f>GI!$A$37</f>
        <v>Temporary Grade Report</v>
      </c>
      <c r="D572" s="423"/>
      <c r="E572" s="423"/>
      <c r="F572" s="423"/>
      <c r="G572" s="423"/>
      <c r="H572" s="423"/>
      <c r="I572" s="423"/>
      <c r="J572" s="423"/>
      <c r="K572" s="423"/>
      <c r="L572" s="423"/>
      <c r="M572" s="423"/>
      <c r="N572" s="423"/>
      <c r="O572" s="423"/>
      <c r="P572" s="423"/>
    </row>
    <row r="573" spans="1:16">
      <c r="A573" s="424" t="s">
        <v>8</v>
      </c>
      <c r="B573" s="424"/>
      <c r="C573" s="424"/>
      <c r="D573" s="424"/>
      <c r="E573" s="416" t="str">
        <f>GI!$H$40</f>
        <v xml:space="preserve">Yohanns Gebremedhin Aregawi </v>
      </c>
      <c r="F573" s="417"/>
      <c r="G573" s="417"/>
      <c r="H573" s="417"/>
      <c r="I573" s="417"/>
      <c r="J573" s="418"/>
      <c r="K573" s="18"/>
      <c r="L573" s="17"/>
      <c r="M573" s="414" t="str">
        <f>GI!$A$34</f>
        <v>Academic Year</v>
      </c>
      <c r="N573" s="414"/>
      <c r="O573" s="414">
        <f>GI!C846</f>
        <v>0</v>
      </c>
      <c r="P573" s="17"/>
    </row>
    <row r="574" spans="1:16">
      <c r="A574" s="424" t="s">
        <v>88</v>
      </c>
      <c r="B574" s="424"/>
      <c r="C574" s="424"/>
      <c r="D574" s="424"/>
      <c r="E574" s="20">
        <f>GI!$A$3</f>
        <v>11</v>
      </c>
      <c r="F574" s="20" t="str">
        <f>GI!$C$3</f>
        <v>D</v>
      </c>
      <c r="G574" s="17"/>
      <c r="H574" s="17"/>
      <c r="I574" s="18" t="s">
        <v>76</v>
      </c>
      <c r="J574" s="20">
        <v>39</v>
      </c>
      <c r="K574" s="18"/>
      <c r="L574" s="18"/>
      <c r="M574" s="416" t="str">
        <f>GI!$C$34</f>
        <v>2025/26 G.C</v>
      </c>
      <c r="N574" s="425"/>
      <c r="O574" s="426"/>
      <c r="P574" s="19"/>
    </row>
    <row r="576" spans="1:16" ht="21.75" customHeight="1">
      <c r="A576" s="427" t="s">
        <v>78</v>
      </c>
      <c r="B576" s="428" t="s">
        <v>136</v>
      </c>
      <c r="C576" s="428"/>
      <c r="D576" s="428"/>
      <c r="E576" s="428"/>
      <c r="F576" s="428"/>
      <c r="G576" s="428"/>
      <c r="H576" s="428"/>
      <c r="I576" s="428"/>
      <c r="J576" s="428"/>
      <c r="K576" s="428"/>
      <c r="L576" s="428"/>
      <c r="M576" s="428"/>
      <c r="N576" s="419" t="s">
        <v>15</v>
      </c>
      <c r="O576" s="415" t="s">
        <v>43</v>
      </c>
      <c r="P576" s="415" t="s">
        <v>17</v>
      </c>
    </row>
    <row r="577" spans="1:16" ht="16.5" customHeight="1">
      <c r="A577" s="427"/>
      <c r="B577" s="414" t="str">
        <f>MIP!$Y$7</f>
        <v>ENG</v>
      </c>
      <c r="C577" s="414"/>
      <c r="D577" s="414" t="str">
        <f>MIP!$Z$7</f>
        <v>MAT</v>
      </c>
      <c r="E577" s="414"/>
      <c r="F577" s="414" t="str">
        <f>MIP!$AA$7</f>
        <v>HIS</v>
      </c>
      <c r="G577" s="414" t="str">
        <f>MIP!$AB$7</f>
        <v>GEO</v>
      </c>
      <c r="H577" s="414" t="str">
        <f>MIP!$AC$7</f>
        <v>ECO</v>
      </c>
      <c r="I577" s="414"/>
      <c r="J577" s="414" t="str">
        <f>MIP!$AD$7</f>
        <v>ICT</v>
      </c>
      <c r="K577" s="414"/>
      <c r="L577" s="414" t="str">
        <f>MIP!$AE$7</f>
        <v>ACC</v>
      </c>
      <c r="M577" s="414" t="str">
        <f>MIP!$AF$7</f>
        <v>-</v>
      </c>
      <c r="N577" s="419" t="e">
        <v>#REF!</v>
      </c>
      <c r="O577" s="415"/>
      <c r="P577" s="415"/>
    </row>
    <row r="578" spans="1:16">
      <c r="A578" s="427"/>
      <c r="B578" s="414"/>
      <c r="C578" s="414"/>
      <c r="D578" s="414"/>
      <c r="E578" s="414"/>
      <c r="F578" s="414"/>
      <c r="G578" s="414"/>
      <c r="H578" s="414"/>
      <c r="I578" s="414"/>
      <c r="J578" s="414"/>
      <c r="K578" s="414"/>
      <c r="L578" s="414"/>
      <c r="M578" s="414"/>
      <c r="N578" s="419"/>
      <c r="O578" s="415"/>
      <c r="P578" s="415"/>
    </row>
    <row r="579" spans="1:16">
      <c r="A579" s="140" t="s">
        <v>174</v>
      </c>
      <c r="B579" s="141">
        <f>MIP!Y$46</f>
        <v>64</v>
      </c>
      <c r="C579" s="141"/>
      <c r="D579" s="141">
        <f>MIP!Z$46</f>
        <v>64</v>
      </c>
      <c r="E579" s="141"/>
      <c r="F579" s="141">
        <f>MIP!AA$46</f>
        <v>73</v>
      </c>
      <c r="G579" s="141">
        <f>MIP!AB$46</f>
        <v>72</v>
      </c>
      <c r="H579" s="141">
        <f>MIP!AC$46</f>
        <v>56</v>
      </c>
      <c r="I579" s="141"/>
      <c r="J579" s="141">
        <f>MIP!AD$46</f>
        <v>88</v>
      </c>
      <c r="K579" s="141"/>
      <c r="L579" s="141">
        <f>MIP!AE$46</f>
        <v>82</v>
      </c>
      <c r="M579" s="141">
        <f>MIP!AF$46</f>
        <v>0</v>
      </c>
      <c r="N579" s="142">
        <f>MIP!AG$46</f>
        <v>499</v>
      </c>
      <c r="O579" s="142">
        <f>MIP!AH$46</f>
        <v>71.285714285714292</v>
      </c>
      <c r="P579" s="143">
        <f>MIP!AI$46</f>
        <v>21</v>
      </c>
    </row>
    <row r="580" spans="1:16">
      <c r="A580" s="140" t="s">
        <v>175</v>
      </c>
      <c r="B580" s="141">
        <f>MIP!Y$113</f>
        <v>0</v>
      </c>
      <c r="C580" s="141"/>
      <c r="D580" s="141">
        <f>MIP!Z$113</f>
        <v>0</v>
      </c>
      <c r="E580" s="141"/>
      <c r="F580" s="141">
        <f>MIP!AA$113</f>
        <v>0</v>
      </c>
      <c r="G580" s="141">
        <f>MIP!AB$113</f>
        <v>0</v>
      </c>
      <c r="H580" s="141">
        <f>MIP!AC$113</f>
        <v>0</v>
      </c>
      <c r="I580" s="141"/>
      <c r="J580" s="141">
        <f>MIP!AD$113</f>
        <v>0</v>
      </c>
      <c r="K580" s="141"/>
      <c r="L580" s="141">
        <f>MIP!AE$113</f>
        <v>0</v>
      </c>
      <c r="M580" s="141">
        <f>MIP!AF$113</f>
        <v>0</v>
      </c>
      <c r="N580" s="142">
        <f>MIP!AG$113</f>
        <v>0</v>
      </c>
      <c r="O580" s="142">
        <f>MIP!AH$113</f>
        <v>0</v>
      </c>
      <c r="P580" s="143">
        <f>MIP!AI$113</f>
        <v>1</v>
      </c>
    </row>
    <row r="581" spans="1:16">
      <c r="A581" s="144" t="s">
        <v>77</v>
      </c>
      <c r="B581" s="145">
        <f>MIP!Y$185</f>
        <v>32</v>
      </c>
      <c r="C581" s="145"/>
      <c r="D581" s="145">
        <f>MIP!Z$185</f>
        <v>32</v>
      </c>
      <c r="E581" s="145"/>
      <c r="F581" s="145">
        <f>MIP!AA$185</f>
        <v>36.5</v>
      </c>
      <c r="G581" s="145">
        <f>MIP!AB$185</f>
        <v>36</v>
      </c>
      <c r="H581" s="145">
        <f>MIP!AC$185</f>
        <v>28</v>
      </c>
      <c r="I581" s="145"/>
      <c r="J581" s="145">
        <f>MIP!AD$185</f>
        <v>44</v>
      </c>
      <c r="K581" s="145"/>
      <c r="L581" s="145">
        <f>MIP!AE$185</f>
        <v>41</v>
      </c>
      <c r="M581" s="145">
        <f>MIP!AF$185</f>
        <v>0</v>
      </c>
      <c r="N581" s="142">
        <f>MIP!AG$185</f>
        <v>249.5</v>
      </c>
      <c r="O581" s="142">
        <f>MIP!AH$185</f>
        <v>35.642857142857146</v>
      </c>
      <c r="P581" s="143">
        <f>MIP!AI$185</f>
        <v>21</v>
      </c>
    </row>
    <row r="582" spans="1:16">
      <c r="A582" s="146"/>
      <c r="B582" s="141"/>
      <c r="C582" s="141"/>
      <c r="D582" s="141"/>
      <c r="E582" s="141"/>
      <c r="F582" s="141"/>
      <c r="G582" s="141"/>
      <c r="H582" s="141"/>
      <c r="I582" s="141"/>
      <c r="J582" s="141"/>
      <c r="K582" s="141"/>
      <c r="L582" s="141"/>
      <c r="M582" s="141"/>
      <c r="N582" s="142"/>
      <c r="O582" s="142"/>
      <c r="P582" s="143"/>
    </row>
    <row r="583" spans="1:16">
      <c r="A583" s="420" t="str">
        <f>GI!$E$23 &amp; ":"</f>
        <v>Homeroom Teacher's Name:</v>
      </c>
      <c r="B583" s="420"/>
      <c r="C583" s="420"/>
      <c r="D583" s="420"/>
      <c r="E583" s="420"/>
      <c r="F583" s="411" t="str">
        <f>GI!$E$25</f>
        <v xml:space="preserve">Biniam Desta </v>
      </c>
      <c r="G583" s="411"/>
      <c r="H583" s="411"/>
      <c r="I583" s="171"/>
      <c r="J583" s="410" t="str">
        <f>GI!$D$23 &amp; ":"</f>
        <v>Academic Director's Name:</v>
      </c>
      <c r="K583" s="410"/>
      <c r="L583" s="410"/>
      <c r="M583" s="410"/>
      <c r="N583" s="411" t="str">
        <f>GI!$D$25</f>
        <v>Mr. Brhane Yohanes</v>
      </c>
      <c r="O583" s="411"/>
      <c r="P583" s="411"/>
    </row>
    <row r="584" spans="1:16">
      <c r="A584" s="16"/>
      <c r="B584" s="16"/>
      <c r="C584" s="16"/>
      <c r="D584" s="421" t="str">
        <f>GI!$B$65 &amp; ":"</f>
        <v>Signature:</v>
      </c>
      <c r="E584" s="421"/>
      <c r="F584" s="413"/>
      <c r="G584" s="413"/>
      <c r="H584" s="413"/>
      <c r="I584"/>
      <c r="J584"/>
      <c r="K584" s="412" t="str">
        <f>GI!$B$65 &amp; ":"</f>
        <v>Signature:</v>
      </c>
      <c r="L584" s="412"/>
      <c r="M584" s="412"/>
      <c r="N584" s="413"/>
      <c r="O584" s="413"/>
      <c r="P584" s="413"/>
    </row>
    <row r="585" spans="1:16" ht="21.75" customHeight="1"/>
    <row r="586" spans="1:16" ht="26.25">
      <c r="A586" s="429"/>
      <c r="B586" s="429"/>
      <c r="C586" s="422" t="str">
        <f>CONCATENATE(GI!$D$1, " ", GI!$D$35)</f>
        <v>SHEBA ACADEMY 3rd Cycle</v>
      </c>
      <c r="D586" s="422"/>
      <c r="E586" s="422"/>
      <c r="F586" s="422"/>
      <c r="G586" s="422"/>
      <c r="H586" s="422"/>
      <c r="I586" s="422"/>
      <c r="J586" s="422"/>
      <c r="K586" s="422"/>
      <c r="L586" s="422"/>
      <c r="M586" s="422"/>
      <c r="N586" s="422"/>
      <c r="O586" s="422"/>
      <c r="P586" s="422"/>
    </row>
    <row r="587" spans="1:16" ht="23.25">
      <c r="A587" s="429"/>
      <c r="B587" s="429"/>
      <c r="C587" s="423" t="str">
        <f>GI!$A$37</f>
        <v>Temporary Grade Report</v>
      </c>
      <c r="D587" s="423"/>
      <c r="E587" s="423"/>
      <c r="F587" s="423"/>
      <c r="G587" s="423"/>
      <c r="H587" s="423"/>
      <c r="I587" s="423"/>
      <c r="J587" s="423"/>
      <c r="K587" s="423"/>
      <c r="L587" s="423"/>
      <c r="M587" s="423"/>
      <c r="N587" s="423"/>
      <c r="O587" s="423"/>
      <c r="P587" s="423"/>
    </row>
    <row r="588" spans="1:16">
      <c r="A588" s="424" t="s">
        <v>8</v>
      </c>
      <c r="B588" s="424"/>
      <c r="C588" s="424"/>
      <c r="D588" s="424"/>
      <c r="E588" s="416" t="str">
        <f>GI!$H$41</f>
        <v xml:space="preserve">Yonatan Mulu Araya </v>
      </c>
      <c r="F588" s="417"/>
      <c r="G588" s="417"/>
      <c r="H588" s="417"/>
      <c r="I588" s="417"/>
      <c r="J588" s="418"/>
      <c r="K588" s="18"/>
      <c r="L588" s="17"/>
      <c r="M588" s="414" t="str">
        <f>GI!$A$34</f>
        <v>Academic Year</v>
      </c>
      <c r="N588" s="414"/>
      <c r="O588" s="414">
        <f>GI!C861</f>
        <v>0</v>
      </c>
      <c r="P588" s="17"/>
    </row>
    <row r="589" spans="1:16">
      <c r="A589" s="424" t="s">
        <v>88</v>
      </c>
      <c r="B589" s="424"/>
      <c r="C589" s="424"/>
      <c r="D589" s="424"/>
      <c r="E589" s="20">
        <f>GI!$A$3</f>
        <v>11</v>
      </c>
      <c r="F589" s="20" t="str">
        <f>GI!$C$3</f>
        <v>D</v>
      </c>
      <c r="G589" s="17"/>
      <c r="H589" s="17"/>
      <c r="I589" s="18" t="s">
        <v>76</v>
      </c>
      <c r="J589" s="20">
        <v>40</v>
      </c>
      <c r="K589" s="18"/>
      <c r="L589" s="18"/>
      <c r="M589" s="416" t="str">
        <f>GI!$C$34</f>
        <v>2025/26 G.C</v>
      </c>
      <c r="N589" s="425"/>
      <c r="O589" s="426"/>
      <c r="P589" s="19"/>
    </row>
    <row r="591" spans="1:16" ht="21.75" customHeight="1">
      <c r="A591" s="427" t="s">
        <v>78</v>
      </c>
      <c r="B591" s="428" t="s">
        <v>136</v>
      </c>
      <c r="C591" s="428"/>
      <c r="D591" s="428"/>
      <c r="E591" s="428"/>
      <c r="F591" s="428"/>
      <c r="G591" s="428"/>
      <c r="H591" s="428"/>
      <c r="I591" s="428"/>
      <c r="J591" s="428"/>
      <c r="K591" s="428"/>
      <c r="L591" s="428"/>
      <c r="M591" s="428"/>
      <c r="N591" s="419" t="s">
        <v>15</v>
      </c>
      <c r="O591" s="415" t="s">
        <v>43</v>
      </c>
      <c r="P591" s="415" t="s">
        <v>17</v>
      </c>
    </row>
    <row r="592" spans="1:16" ht="16.5" customHeight="1">
      <c r="A592" s="427"/>
      <c r="B592" s="414" t="str">
        <f>MIP!$Y$7</f>
        <v>ENG</v>
      </c>
      <c r="C592" s="414"/>
      <c r="D592" s="414" t="str">
        <f>MIP!$Z$7</f>
        <v>MAT</v>
      </c>
      <c r="E592" s="414"/>
      <c r="F592" s="414" t="str">
        <f>MIP!$AA$7</f>
        <v>HIS</v>
      </c>
      <c r="G592" s="414" t="str">
        <f>MIP!$AB$7</f>
        <v>GEO</v>
      </c>
      <c r="H592" s="414" t="str">
        <f>MIP!$AC$7</f>
        <v>ECO</v>
      </c>
      <c r="I592" s="414"/>
      <c r="J592" s="414" t="str">
        <f>MIP!$AD$7</f>
        <v>ICT</v>
      </c>
      <c r="K592" s="414"/>
      <c r="L592" s="414" t="str">
        <f>MIP!$AE$7</f>
        <v>ACC</v>
      </c>
      <c r="M592" s="414" t="str">
        <f>MIP!$AF$7</f>
        <v>-</v>
      </c>
      <c r="N592" s="419" t="e">
        <v>#REF!</v>
      </c>
      <c r="O592" s="415"/>
      <c r="P592" s="415"/>
    </row>
    <row r="593" spans="1:16">
      <c r="A593" s="427"/>
      <c r="B593" s="414"/>
      <c r="C593" s="414"/>
      <c r="D593" s="414"/>
      <c r="E593" s="414"/>
      <c r="F593" s="414"/>
      <c r="G593" s="414"/>
      <c r="H593" s="414"/>
      <c r="I593" s="414"/>
      <c r="J593" s="414"/>
      <c r="K593" s="414"/>
      <c r="L593" s="414"/>
      <c r="M593" s="414"/>
      <c r="N593" s="419"/>
      <c r="O593" s="415"/>
      <c r="P593" s="415"/>
    </row>
    <row r="594" spans="1:16">
      <c r="A594" s="140" t="s">
        <v>174</v>
      </c>
      <c r="B594" s="141">
        <f>MIP!Y$47</f>
        <v>68</v>
      </c>
      <c r="C594" s="141"/>
      <c r="D594" s="141">
        <f>MIP!Z$47</f>
        <v>59</v>
      </c>
      <c r="E594" s="141"/>
      <c r="F594" s="141">
        <f>MIP!AA$47</f>
        <v>82</v>
      </c>
      <c r="G594" s="141">
        <f>MIP!AB$47</f>
        <v>65</v>
      </c>
      <c r="H594" s="141">
        <f>MIP!AC$47</f>
        <v>56</v>
      </c>
      <c r="I594" s="141"/>
      <c r="J594" s="141">
        <f>MIP!AD$47</f>
        <v>88</v>
      </c>
      <c r="K594" s="141"/>
      <c r="L594" s="141">
        <f>MIP!AE$47</f>
        <v>63</v>
      </c>
      <c r="M594" s="141">
        <f>MIP!AF$47</f>
        <v>0</v>
      </c>
      <c r="N594" s="142">
        <f>MIP!AG$47</f>
        <v>481</v>
      </c>
      <c r="O594" s="142">
        <f>MIP!AH$47</f>
        <v>68.714285714285708</v>
      </c>
      <c r="P594" s="143">
        <f>MIP!AI$47</f>
        <v>26</v>
      </c>
    </row>
    <row r="595" spans="1:16">
      <c r="A595" s="140" t="s">
        <v>175</v>
      </c>
      <c r="B595" s="141">
        <f>MIP!Y$114</f>
        <v>0</v>
      </c>
      <c r="C595" s="141"/>
      <c r="D595" s="141">
        <f>MIP!Z$114</f>
        <v>0</v>
      </c>
      <c r="E595" s="141"/>
      <c r="F595" s="141">
        <f>MIP!AA$114</f>
        <v>0</v>
      </c>
      <c r="G595" s="141">
        <f>MIP!AB$114</f>
        <v>0</v>
      </c>
      <c r="H595" s="141">
        <f>MIP!AC$114</f>
        <v>0</v>
      </c>
      <c r="I595" s="141"/>
      <c r="J595" s="141">
        <f>MIP!AD$114</f>
        <v>0</v>
      </c>
      <c r="K595" s="141"/>
      <c r="L595" s="141">
        <f>MIP!AE$114</f>
        <v>0</v>
      </c>
      <c r="M595" s="141">
        <f>MIP!AF$114</f>
        <v>0</v>
      </c>
      <c r="N595" s="142">
        <f>MIP!AG$114</f>
        <v>0</v>
      </c>
      <c r="O595" s="142">
        <f>MIP!AH$114</f>
        <v>0</v>
      </c>
      <c r="P595" s="143">
        <f>MIP!AI$114</f>
        <v>1</v>
      </c>
    </row>
    <row r="596" spans="1:16">
      <c r="A596" s="144" t="s">
        <v>77</v>
      </c>
      <c r="B596" s="145">
        <f>MIP!Y$186</f>
        <v>34</v>
      </c>
      <c r="C596" s="145"/>
      <c r="D596" s="145">
        <f>MIP!Z$186</f>
        <v>29.5</v>
      </c>
      <c r="E596" s="145"/>
      <c r="F596" s="145">
        <f>MIP!AA$186</f>
        <v>41</v>
      </c>
      <c r="G596" s="145">
        <f>MIP!AB$186</f>
        <v>32.5</v>
      </c>
      <c r="H596" s="145">
        <f>MIP!AC$186</f>
        <v>28</v>
      </c>
      <c r="I596" s="145"/>
      <c r="J596" s="145">
        <f>MIP!AD$186</f>
        <v>44</v>
      </c>
      <c r="K596" s="145"/>
      <c r="L596" s="145">
        <f>MIP!AE$186</f>
        <v>31.5</v>
      </c>
      <c r="M596" s="145">
        <f>MIP!AF$186</f>
        <v>0</v>
      </c>
      <c r="N596" s="142">
        <f>MIP!AG$186</f>
        <v>240.5</v>
      </c>
      <c r="O596" s="142">
        <f>MIP!AH$186</f>
        <v>34.357142857142854</v>
      </c>
      <c r="P596" s="143">
        <f>MIP!AI$186</f>
        <v>26</v>
      </c>
    </row>
    <row r="597" spans="1:16">
      <c r="A597" s="146"/>
      <c r="B597" s="141"/>
      <c r="C597" s="141"/>
      <c r="D597" s="141"/>
      <c r="E597" s="141"/>
      <c r="F597" s="141"/>
      <c r="G597" s="141"/>
      <c r="H597" s="141"/>
      <c r="I597" s="141"/>
      <c r="J597" s="141"/>
      <c r="K597" s="141"/>
      <c r="L597" s="141"/>
      <c r="M597" s="141"/>
      <c r="N597" s="142"/>
      <c r="O597" s="142"/>
      <c r="P597" s="143"/>
    </row>
    <row r="598" spans="1:16">
      <c r="A598" s="420" t="str">
        <f>GI!$E$23 &amp; ":"</f>
        <v>Homeroom Teacher's Name:</v>
      </c>
      <c r="B598" s="420"/>
      <c r="C598" s="420"/>
      <c r="D598" s="420"/>
      <c r="E598" s="420"/>
      <c r="F598" s="411" t="str">
        <f>GI!$E$25</f>
        <v xml:space="preserve">Biniam Desta </v>
      </c>
      <c r="G598" s="411"/>
      <c r="H598" s="411"/>
      <c r="I598" s="171"/>
      <c r="J598" s="410" t="str">
        <f>GI!$D$23 &amp; ":"</f>
        <v>Academic Director's Name:</v>
      </c>
      <c r="K598" s="410"/>
      <c r="L598" s="410"/>
      <c r="M598" s="410"/>
      <c r="N598" s="411" t="str">
        <f>GI!$D$25</f>
        <v>Mr. Brhane Yohanes</v>
      </c>
      <c r="O598" s="411"/>
      <c r="P598" s="411"/>
    </row>
    <row r="599" spans="1:16">
      <c r="A599" s="16"/>
      <c r="B599" s="16"/>
      <c r="C599" s="16"/>
      <c r="D599" s="421" t="str">
        <f>GI!$B$65 &amp; ":"</f>
        <v>Signature:</v>
      </c>
      <c r="E599" s="421"/>
      <c r="F599" s="413"/>
      <c r="G599" s="413"/>
      <c r="H599" s="413"/>
      <c r="I599"/>
      <c r="J599"/>
      <c r="K599" s="412" t="str">
        <f>GI!$B$65 &amp; ":"</f>
        <v>Signature:</v>
      </c>
      <c r="L599" s="412"/>
      <c r="M599" s="412"/>
      <c r="N599" s="413"/>
      <c r="O599" s="413"/>
      <c r="P599" s="413"/>
    </row>
    <row r="600" spans="1:16" ht="26.25" customHeight="1"/>
    <row r="601" spans="1:16" ht="26.25">
      <c r="A601" s="429"/>
      <c r="B601" s="429"/>
      <c r="C601" s="422" t="str">
        <f>CONCATENATE(GI!$D$1, " ", GI!$D$35)</f>
        <v>SHEBA ACADEMY 3rd Cycle</v>
      </c>
      <c r="D601" s="422"/>
      <c r="E601" s="422"/>
      <c r="F601" s="422"/>
      <c r="G601" s="422"/>
      <c r="H601" s="422"/>
      <c r="I601" s="422"/>
      <c r="J601" s="422"/>
      <c r="K601" s="422"/>
      <c r="L601" s="422"/>
      <c r="M601" s="422"/>
      <c r="N601" s="422"/>
      <c r="O601" s="422"/>
      <c r="P601" s="422"/>
    </row>
    <row r="602" spans="1:16" ht="23.25">
      <c r="A602" s="429"/>
      <c r="B602" s="429"/>
      <c r="C602" s="423" t="str">
        <f>GI!$A$37</f>
        <v>Temporary Grade Report</v>
      </c>
      <c r="D602" s="423"/>
      <c r="E602" s="423"/>
      <c r="F602" s="423"/>
      <c r="G602" s="423"/>
      <c r="H602" s="423"/>
      <c r="I602" s="423"/>
      <c r="J602" s="423"/>
      <c r="K602" s="423"/>
      <c r="L602" s="423"/>
      <c r="M602" s="423"/>
      <c r="N602" s="423"/>
      <c r="O602" s="423"/>
      <c r="P602" s="423"/>
    </row>
    <row r="603" spans="1:16">
      <c r="A603" s="424" t="s">
        <v>8</v>
      </c>
      <c r="B603" s="424"/>
      <c r="C603" s="424"/>
      <c r="D603" s="424"/>
      <c r="E603" s="416" t="str">
        <f>GI!$H$42</f>
        <v xml:space="preserve">Yordanos Weldeslassie Kidane </v>
      </c>
      <c r="F603" s="417"/>
      <c r="G603" s="417"/>
      <c r="H603" s="417"/>
      <c r="I603" s="417"/>
      <c r="J603" s="418"/>
      <c r="K603" s="18"/>
      <c r="L603" s="17"/>
      <c r="M603" s="414" t="str">
        <f>GI!$A$34</f>
        <v>Academic Year</v>
      </c>
      <c r="N603" s="414"/>
      <c r="O603" s="414">
        <f>GI!C876</f>
        <v>0</v>
      </c>
      <c r="P603" s="17"/>
    </row>
    <row r="604" spans="1:16">
      <c r="A604" s="424" t="s">
        <v>88</v>
      </c>
      <c r="B604" s="424"/>
      <c r="C604" s="424"/>
      <c r="D604" s="424"/>
      <c r="E604" s="20">
        <f>GI!$A$3</f>
        <v>11</v>
      </c>
      <c r="F604" s="20" t="str">
        <f>GI!$C$3</f>
        <v>D</v>
      </c>
      <c r="G604" s="17"/>
      <c r="H604" s="17"/>
      <c r="I604" s="18" t="s">
        <v>76</v>
      </c>
      <c r="J604" s="20">
        <v>41</v>
      </c>
      <c r="K604" s="18"/>
      <c r="L604" s="18"/>
      <c r="M604" s="416" t="str">
        <f>GI!$C$34</f>
        <v>2025/26 G.C</v>
      </c>
      <c r="N604" s="425"/>
      <c r="O604" s="426"/>
      <c r="P604" s="19"/>
    </row>
    <row r="606" spans="1:16" ht="21.75" customHeight="1">
      <c r="A606" s="427" t="s">
        <v>78</v>
      </c>
      <c r="B606" s="428" t="s">
        <v>136</v>
      </c>
      <c r="C606" s="428"/>
      <c r="D606" s="428"/>
      <c r="E606" s="428"/>
      <c r="F606" s="428"/>
      <c r="G606" s="428"/>
      <c r="H606" s="428"/>
      <c r="I606" s="428"/>
      <c r="J606" s="428"/>
      <c r="K606" s="428"/>
      <c r="L606" s="428"/>
      <c r="M606" s="428"/>
      <c r="N606" s="419" t="s">
        <v>15</v>
      </c>
      <c r="O606" s="415" t="s">
        <v>43</v>
      </c>
      <c r="P606" s="415" t="s">
        <v>17</v>
      </c>
    </row>
    <row r="607" spans="1:16" ht="16.5" customHeight="1">
      <c r="A607" s="427"/>
      <c r="B607" s="414" t="str">
        <f>MIP!$Y$7</f>
        <v>ENG</v>
      </c>
      <c r="C607" s="414"/>
      <c r="D607" s="414" t="str">
        <f>MIP!$Z$7</f>
        <v>MAT</v>
      </c>
      <c r="E607" s="414"/>
      <c r="F607" s="414" t="str">
        <f>MIP!$AA$7</f>
        <v>HIS</v>
      </c>
      <c r="G607" s="414" t="str">
        <f>MIP!$AB$7</f>
        <v>GEO</v>
      </c>
      <c r="H607" s="414" t="str">
        <f>MIP!$AC$7</f>
        <v>ECO</v>
      </c>
      <c r="I607" s="414"/>
      <c r="J607" s="414" t="str">
        <f>MIP!$AD$7</f>
        <v>ICT</v>
      </c>
      <c r="K607" s="414"/>
      <c r="L607" s="414" t="str">
        <f>MIP!$AE$7</f>
        <v>ACC</v>
      </c>
      <c r="M607" s="414" t="str">
        <f>MIP!$AF$7</f>
        <v>-</v>
      </c>
      <c r="N607" s="419" t="e">
        <v>#REF!</v>
      </c>
      <c r="O607" s="415"/>
      <c r="P607" s="415"/>
    </row>
    <row r="608" spans="1:16">
      <c r="A608" s="427"/>
      <c r="B608" s="414"/>
      <c r="C608" s="414"/>
      <c r="D608" s="414"/>
      <c r="E608" s="414"/>
      <c r="F608" s="414"/>
      <c r="G608" s="414"/>
      <c r="H608" s="414"/>
      <c r="I608" s="414"/>
      <c r="J608" s="414"/>
      <c r="K608" s="414"/>
      <c r="L608" s="414"/>
      <c r="M608" s="414"/>
      <c r="N608" s="419"/>
      <c r="O608" s="415"/>
      <c r="P608" s="415"/>
    </row>
    <row r="609" spans="1:16">
      <c r="A609" s="140" t="s">
        <v>174</v>
      </c>
      <c r="B609" s="141">
        <f>MIP!Y$48</f>
        <v>66</v>
      </c>
      <c r="C609" s="141"/>
      <c r="D609" s="141">
        <f>MIP!Z$48</f>
        <v>63</v>
      </c>
      <c r="E609" s="141"/>
      <c r="F609" s="141">
        <f>MIP!AA$48</f>
        <v>81</v>
      </c>
      <c r="G609" s="141">
        <f>MIP!AB$48</f>
        <v>69</v>
      </c>
      <c r="H609" s="141">
        <f>MIP!AC$48</f>
        <v>57</v>
      </c>
      <c r="I609" s="141"/>
      <c r="J609" s="141">
        <f>MIP!AD$48</f>
        <v>83</v>
      </c>
      <c r="K609" s="141"/>
      <c r="L609" s="141">
        <f>MIP!AE$48</f>
        <v>77</v>
      </c>
      <c r="M609" s="141">
        <f>MIP!AF$48</f>
        <v>0</v>
      </c>
      <c r="N609" s="142">
        <f>MIP!AG$48</f>
        <v>496</v>
      </c>
      <c r="O609" s="142">
        <f>MIP!AH$48</f>
        <v>70.857142857142861</v>
      </c>
      <c r="P609" s="143">
        <f>MIP!AI$48</f>
        <v>23</v>
      </c>
    </row>
    <row r="610" spans="1:16">
      <c r="A610" s="140" t="s">
        <v>175</v>
      </c>
      <c r="B610" s="141">
        <f>MIP!Y$115</f>
        <v>0</v>
      </c>
      <c r="C610" s="141"/>
      <c r="D610" s="141">
        <f>MIP!Z$115</f>
        <v>0</v>
      </c>
      <c r="E610" s="141"/>
      <c r="F610" s="141">
        <f>MIP!AA$115</f>
        <v>0</v>
      </c>
      <c r="G610" s="141">
        <f>MIP!AB$115</f>
        <v>0</v>
      </c>
      <c r="H610" s="141">
        <f>MIP!AC$115</f>
        <v>0</v>
      </c>
      <c r="I610" s="141"/>
      <c r="J610" s="141">
        <f>MIP!AD$115</f>
        <v>0</v>
      </c>
      <c r="K610" s="141"/>
      <c r="L610" s="141">
        <f>MIP!AE$115</f>
        <v>0</v>
      </c>
      <c r="M610" s="141">
        <f>MIP!AF$115</f>
        <v>0</v>
      </c>
      <c r="N610" s="142">
        <f>MIP!AG$115</f>
        <v>0</v>
      </c>
      <c r="O610" s="142">
        <f>MIP!AH$115</f>
        <v>0</v>
      </c>
      <c r="P610" s="143">
        <f>MIP!AI$115</f>
        <v>1</v>
      </c>
    </row>
    <row r="611" spans="1:16">
      <c r="A611" s="144" t="s">
        <v>77</v>
      </c>
      <c r="B611" s="145">
        <f>MIP!Y$187</f>
        <v>33</v>
      </c>
      <c r="C611" s="145"/>
      <c r="D611" s="145">
        <f>MIP!Z$187</f>
        <v>31.5</v>
      </c>
      <c r="E611" s="145"/>
      <c r="F611" s="145">
        <f>MIP!AA$187</f>
        <v>40.5</v>
      </c>
      <c r="G611" s="145">
        <f>MIP!AB$187</f>
        <v>34.5</v>
      </c>
      <c r="H611" s="145">
        <f>MIP!AC$187</f>
        <v>28.5</v>
      </c>
      <c r="I611" s="145"/>
      <c r="J611" s="145">
        <f>MIP!AD$187</f>
        <v>41.5</v>
      </c>
      <c r="K611" s="145"/>
      <c r="L611" s="145">
        <f>MIP!AE$187</f>
        <v>38.5</v>
      </c>
      <c r="M611" s="145">
        <f>MIP!AF$187</f>
        <v>0</v>
      </c>
      <c r="N611" s="142">
        <f>MIP!AG$187</f>
        <v>248</v>
      </c>
      <c r="O611" s="142">
        <f>MIP!AH$187</f>
        <v>35.428571428571431</v>
      </c>
      <c r="P611" s="143">
        <f>MIP!AI$187</f>
        <v>23</v>
      </c>
    </row>
    <row r="612" spans="1:16">
      <c r="A612" s="146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2"/>
      <c r="O612" s="142"/>
      <c r="P612" s="143"/>
    </row>
    <row r="613" spans="1:16">
      <c r="A613" s="420" t="str">
        <f>GI!$E$23 &amp; ":"</f>
        <v>Homeroom Teacher's Name:</v>
      </c>
      <c r="B613" s="420"/>
      <c r="C613" s="420"/>
      <c r="D613" s="420"/>
      <c r="E613" s="420"/>
      <c r="F613" s="411" t="str">
        <f>GI!$E$25</f>
        <v xml:space="preserve">Biniam Desta </v>
      </c>
      <c r="G613" s="411"/>
      <c r="H613" s="411"/>
      <c r="I613" s="171"/>
      <c r="J613" s="410" t="str">
        <f>GI!$D$23 &amp; ":"</f>
        <v>Academic Director's Name:</v>
      </c>
      <c r="K613" s="410"/>
      <c r="L613" s="410"/>
      <c r="M613" s="410"/>
      <c r="N613" s="411" t="str">
        <f>GI!$D$25</f>
        <v>Mr. Brhane Yohanes</v>
      </c>
      <c r="O613" s="411"/>
      <c r="P613" s="411"/>
    </row>
    <row r="614" spans="1:16">
      <c r="A614" s="16"/>
      <c r="B614" s="16"/>
      <c r="C614" s="16"/>
      <c r="D614" s="421" t="str">
        <f>GI!$B$65 &amp; ":"</f>
        <v>Signature:</v>
      </c>
      <c r="E614" s="421"/>
      <c r="F614" s="413"/>
      <c r="G614" s="413"/>
      <c r="H614" s="413"/>
      <c r="I614"/>
      <c r="J614"/>
      <c r="K614" s="412" t="str">
        <f>GI!$B$65 &amp; ":"</f>
        <v>Signature:</v>
      </c>
      <c r="L614" s="412"/>
      <c r="M614" s="412"/>
      <c r="N614" s="413"/>
      <c r="O614" s="413"/>
      <c r="P614" s="413"/>
    </row>
    <row r="615" spans="1:16" ht="21.75" customHeight="1"/>
    <row r="616" spans="1:16" ht="26.25">
      <c r="A616" s="429"/>
      <c r="B616" s="429"/>
      <c r="C616" s="422" t="str">
        <f>CONCATENATE(GI!$D$1, " ", GI!$D$35)</f>
        <v>SHEBA ACADEMY 3rd Cycle</v>
      </c>
      <c r="D616" s="422"/>
      <c r="E616" s="422"/>
      <c r="F616" s="422"/>
      <c r="G616" s="422"/>
      <c r="H616" s="422"/>
      <c r="I616" s="422"/>
      <c r="J616" s="422"/>
      <c r="K616" s="422"/>
      <c r="L616" s="422"/>
      <c r="M616" s="422"/>
      <c r="N616" s="422"/>
      <c r="O616" s="422"/>
      <c r="P616" s="422"/>
    </row>
    <row r="617" spans="1:16" ht="23.25">
      <c r="A617" s="429"/>
      <c r="B617" s="429"/>
      <c r="C617" s="423" t="str">
        <f>GI!$A$37</f>
        <v>Temporary Grade Report</v>
      </c>
      <c r="D617" s="423"/>
      <c r="E617" s="423"/>
      <c r="F617" s="423"/>
      <c r="G617" s="423"/>
      <c r="H617" s="423"/>
      <c r="I617" s="423"/>
      <c r="J617" s="423"/>
      <c r="K617" s="423"/>
      <c r="L617" s="423"/>
      <c r="M617" s="423"/>
      <c r="N617" s="423"/>
      <c r="O617" s="423"/>
      <c r="P617" s="423"/>
    </row>
    <row r="618" spans="1:16">
      <c r="A618" s="424" t="s">
        <v>8</v>
      </c>
      <c r="B618" s="424"/>
      <c r="C618" s="424"/>
      <c r="D618" s="424"/>
      <c r="E618" s="416" t="str">
        <f>GI!$H$43</f>
        <v xml:space="preserve">Yosef Mesfin Hailemicheal </v>
      </c>
      <c r="F618" s="417"/>
      <c r="G618" s="417"/>
      <c r="H618" s="417"/>
      <c r="I618" s="417"/>
      <c r="J618" s="418"/>
      <c r="K618" s="18"/>
      <c r="L618" s="17"/>
      <c r="M618" s="414" t="str">
        <f>GI!$A$34</f>
        <v>Academic Year</v>
      </c>
      <c r="N618" s="414"/>
      <c r="O618" s="414">
        <f>GI!C891</f>
        <v>0</v>
      </c>
      <c r="P618" s="17"/>
    </row>
    <row r="619" spans="1:16">
      <c r="A619" s="424" t="s">
        <v>88</v>
      </c>
      <c r="B619" s="424"/>
      <c r="C619" s="424"/>
      <c r="D619" s="424"/>
      <c r="E619" s="20">
        <f>GI!$A$3</f>
        <v>11</v>
      </c>
      <c r="F619" s="20" t="str">
        <f>GI!$C$3</f>
        <v>D</v>
      </c>
      <c r="G619" s="17"/>
      <c r="H619" s="17"/>
      <c r="I619" s="18" t="s">
        <v>76</v>
      </c>
      <c r="J619" s="20">
        <v>42</v>
      </c>
      <c r="K619" s="18"/>
      <c r="L619" s="18"/>
      <c r="M619" s="416" t="str">
        <f>GI!$C$34</f>
        <v>2025/26 G.C</v>
      </c>
      <c r="N619" s="425"/>
      <c r="O619" s="426"/>
      <c r="P619" s="19"/>
    </row>
    <row r="621" spans="1:16" ht="21.75" customHeight="1">
      <c r="A621" s="427" t="s">
        <v>78</v>
      </c>
      <c r="B621" s="428" t="s">
        <v>136</v>
      </c>
      <c r="C621" s="428"/>
      <c r="D621" s="428"/>
      <c r="E621" s="428"/>
      <c r="F621" s="428"/>
      <c r="G621" s="428"/>
      <c r="H621" s="428"/>
      <c r="I621" s="428"/>
      <c r="J621" s="428"/>
      <c r="K621" s="428"/>
      <c r="L621" s="428"/>
      <c r="M621" s="428"/>
      <c r="N621" s="419" t="s">
        <v>15</v>
      </c>
      <c r="O621" s="415" t="s">
        <v>43</v>
      </c>
      <c r="P621" s="415" t="s">
        <v>17</v>
      </c>
    </row>
    <row r="622" spans="1:16" ht="16.5" customHeight="1">
      <c r="A622" s="427"/>
      <c r="B622" s="414" t="str">
        <f>MIP!$Y$7</f>
        <v>ENG</v>
      </c>
      <c r="C622" s="414"/>
      <c r="D622" s="414" t="str">
        <f>MIP!$Z$7</f>
        <v>MAT</v>
      </c>
      <c r="E622" s="414"/>
      <c r="F622" s="414" t="str">
        <f>MIP!$AA$7</f>
        <v>HIS</v>
      </c>
      <c r="G622" s="414" t="str">
        <f>MIP!$AB$7</f>
        <v>GEO</v>
      </c>
      <c r="H622" s="414" t="str">
        <f>MIP!$AC$7</f>
        <v>ECO</v>
      </c>
      <c r="I622" s="414"/>
      <c r="J622" s="414" t="str">
        <f>MIP!$AD$7</f>
        <v>ICT</v>
      </c>
      <c r="K622" s="414"/>
      <c r="L622" s="414" t="str">
        <f>MIP!$AE$7</f>
        <v>ACC</v>
      </c>
      <c r="M622" s="414" t="str">
        <f>MIP!$AF$7</f>
        <v>-</v>
      </c>
      <c r="N622" s="419" t="e">
        <v>#REF!</v>
      </c>
      <c r="O622" s="415"/>
      <c r="P622" s="415"/>
    </row>
    <row r="623" spans="1:16">
      <c r="A623" s="427"/>
      <c r="B623" s="414"/>
      <c r="C623" s="414"/>
      <c r="D623" s="414"/>
      <c r="E623" s="414"/>
      <c r="F623" s="414"/>
      <c r="G623" s="414"/>
      <c r="H623" s="414"/>
      <c r="I623" s="414"/>
      <c r="J623" s="414"/>
      <c r="K623" s="414"/>
      <c r="L623" s="414"/>
      <c r="M623" s="414"/>
      <c r="N623" s="419"/>
      <c r="O623" s="415"/>
      <c r="P623" s="415"/>
    </row>
    <row r="624" spans="1:16">
      <c r="A624" s="140" t="s">
        <v>174</v>
      </c>
      <c r="B624" s="141">
        <f>MIP!Y$49</f>
        <v>55</v>
      </c>
      <c r="C624" s="141"/>
      <c r="D624" s="141">
        <f>MIP!Z$49</f>
        <v>46</v>
      </c>
      <c r="E624" s="141"/>
      <c r="F624" s="141">
        <f>MIP!AA$49</f>
        <v>74</v>
      </c>
      <c r="G624" s="141">
        <f>MIP!AB$49</f>
        <v>61</v>
      </c>
      <c r="H624" s="141">
        <f>MIP!AC$49</f>
        <v>57</v>
      </c>
      <c r="I624" s="141"/>
      <c r="J624" s="141">
        <f>MIP!AD$49</f>
        <v>82</v>
      </c>
      <c r="K624" s="141"/>
      <c r="L624" s="141">
        <f>MIP!AE$49</f>
        <v>78</v>
      </c>
      <c r="M624" s="141">
        <f>MIP!AF$49</f>
        <v>0</v>
      </c>
      <c r="N624" s="142">
        <f>MIP!AG$49</f>
        <v>453</v>
      </c>
      <c r="O624" s="142">
        <f>MIP!AH$49</f>
        <v>64.714285714285708</v>
      </c>
      <c r="P624" s="143">
        <f>MIP!AI$49</f>
        <v>37</v>
      </c>
    </row>
    <row r="625" spans="1:16">
      <c r="A625" s="140" t="s">
        <v>175</v>
      </c>
      <c r="B625" s="141">
        <f>MIP!Y$116</f>
        <v>0</v>
      </c>
      <c r="C625" s="141"/>
      <c r="D625" s="141">
        <f>MIP!Z$116</f>
        <v>0</v>
      </c>
      <c r="E625" s="141"/>
      <c r="F625" s="141">
        <f>MIP!AA$116</f>
        <v>0</v>
      </c>
      <c r="G625" s="141">
        <f>MIP!AB$116</f>
        <v>0</v>
      </c>
      <c r="H625" s="141">
        <f>MIP!AC$116</f>
        <v>0</v>
      </c>
      <c r="I625" s="141"/>
      <c r="J625" s="141">
        <f>MIP!AD$116</f>
        <v>0</v>
      </c>
      <c r="K625" s="141"/>
      <c r="L625" s="141">
        <f>MIP!AE$116</f>
        <v>0</v>
      </c>
      <c r="M625" s="141">
        <f>MIP!AF$116</f>
        <v>0</v>
      </c>
      <c r="N625" s="142">
        <f>MIP!AG$116</f>
        <v>0</v>
      </c>
      <c r="O625" s="142">
        <f>MIP!AH$116</f>
        <v>0</v>
      </c>
      <c r="P625" s="143">
        <f>MIP!AI$116</f>
        <v>1</v>
      </c>
    </row>
    <row r="626" spans="1:16">
      <c r="A626" s="144" t="s">
        <v>77</v>
      </c>
      <c r="B626" s="145">
        <f>MIP!Y$188</f>
        <v>27.5</v>
      </c>
      <c r="C626" s="145"/>
      <c r="D626" s="145">
        <f>MIP!Z$188</f>
        <v>23</v>
      </c>
      <c r="E626" s="145"/>
      <c r="F626" s="145">
        <f>MIP!AA$188</f>
        <v>37</v>
      </c>
      <c r="G626" s="145">
        <f>MIP!AB$188</f>
        <v>30.5</v>
      </c>
      <c r="H626" s="145">
        <f>MIP!AC$188</f>
        <v>28.5</v>
      </c>
      <c r="I626" s="145"/>
      <c r="J626" s="145">
        <f>MIP!AD$188</f>
        <v>41</v>
      </c>
      <c r="K626" s="145"/>
      <c r="L626" s="145">
        <f>MIP!AE$188</f>
        <v>39</v>
      </c>
      <c r="M626" s="145">
        <f>MIP!AF$188</f>
        <v>0</v>
      </c>
      <c r="N626" s="142">
        <f>MIP!AG$188</f>
        <v>226.5</v>
      </c>
      <c r="O626" s="142">
        <f>MIP!AH$188</f>
        <v>32.357142857142854</v>
      </c>
      <c r="P626" s="143">
        <f>MIP!AI$188</f>
        <v>37</v>
      </c>
    </row>
    <row r="627" spans="1:16">
      <c r="A627" s="146"/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2"/>
      <c r="O627" s="142"/>
      <c r="P627" s="143"/>
    </row>
    <row r="628" spans="1:16">
      <c r="A628" s="420" t="str">
        <f>GI!$E$23 &amp; ":"</f>
        <v>Homeroom Teacher's Name:</v>
      </c>
      <c r="B628" s="420"/>
      <c r="C628" s="420"/>
      <c r="D628" s="420"/>
      <c r="E628" s="420"/>
      <c r="F628" s="411" t="str">
        <f>GI!$E$25</f>
        <v xml:space="preserve">Biniam Desta </v>
      </c>
      <c r="G628" s="411"/>
      <c r="H628" s="411"/>
      <c r="I628" s="171"/>
      <c r="J628" s="410" t="str">
        <f>GI!$D$23 &amp; ":"</f>
        <v>Academic Director's Name:</v>
      </c>
      <c r="K628" s="410"/>
      <c r="L628" s="410"/>
      <c r="M628" s="410"/>
      <c r="N628" s="411" t="str">
        <f>GI!$D$25</f>
        <v>Mr. Brhane Yohanes</v>
      </c>
      <c r="O628" s="411"/>
      <c r="P628" s="411"/>
    </row>
    <row r="629" spans="1:16">
      <c r="A629" s="16"/>
      <c r="B629" s="16"/>
      <c r="C629" s="16"/>
      <c r="D629" s="421" t="str">
        <f>GI!$B$65 &amp; ":"</f>
        <v>Signature:</v>
      </c>
      <c r="E629" s="421"/>
      <c r="F629" s="413"/>
      <c r="G629" s="413"/>
      <c r="H629" s="413"/>
      <c r="I629"/>
      <c r="J629"/>
      <c r="K629" s="412" t="str">
        <f>GI!$B$65 &amp; ":"</f>
        <v>Signature:</v>
      </c>
      <c r="L629" s="412"/>
      <c r="M629" s="412"/>
      <c r="N629" s="413"/>
      <c r="O629" s="413"/>
      <c r="P629" s="413"/>
    </row>
    <row r="630" spans="1:16" ht="30" customHeight="1"/>
    <row r="631" spans="1:16" ht="26.25">
      <c r="A631" s="429"/>
      <c r="B631" s="429"/>
      <c r="C631" s="422" t="str">
        <f>CONCATENATE(GI!$D$1, " ", GI!$D$35)</f>
        <v>SHEBA ACADEMY 3rd Cycle</v>
      </c>
      <c r="D631" s="422"/>
      <c r="E631" s="422"/>
      <c r="F631" s="422"/>
      <c r="G631" s="422"/>
      <c r="H631" s="422"/>
      <c r="I631" s="422"/>
      <c r="J631" s="422"/>
      <c r="K631" s="422"/>
      <c r="L631" s="422"/>
      <c r="M631" s="422"/>
      <c r="N631" s="422"/>
      <c r="O631" s="422"/>
      <c r="P631" s="422"/>
    </row>
    <row r="632" spans="1:16" ht="23.25">
      <c r="A632" s="429"/>
      <c r="B632" s="429"/>
      <c r="C632" s="423" t="str">
        <f>GI!$A$37</f>
        <v>Temporary Grade Report</v>
      </c>
      <c r="D632" s="423"/>
      <c r="E632" s="423"/>
      <c r="F632" s="423"/>
      <c r="G632" s="423"/>
      <c r="H632" s="423"/>
      <c r="I632" s="423"/>
      <c r="J632" s="423"/>
      <c r="K632" s="423"/>
      <c r="L632" s="423"/>
      <c r="M632" s="423"/>
      <c r="N632" s="423"/>
      <c r="O632" s="423"/>
      <c r="P632" s="423"/>
    </row>
    <row r="633" spans="1:16">
      <c r="A633" s="424" t="s">
        <v>8</v>
      </c>
      <c r="B633" s="424"/>
      <c r="C633" s="424"/>
      <c r="D633" s="424"/>
      <c r="E633" s="416" t="str">
        <f>GI!$H$44</f>
        <v xml:space="preserve">Yudana Dawit Tsegay </v>
      </c>
      <c r="F633" s="417"/>
      <c r="G633" s="417"/>
      <c r="H633" s="417"/>
      <c r="I633" s="417"/>
      <c r="J633" s="418"/>
      <c r="K633" s="18"/>
      <c r="L633" s="17"/>
      <c r="M633" s="414" t="str">
        <f>GI!$A$34</f>
        <v>Academic Year</v>
      </c>
      <c r="N633" s="414"/>
      <c r="O633" s="414">
        <f>GI!C906</f>
        <v>0</v>
      </c>
      <c r="P633" s="17"/>
    </row>
    <row r="634" spans="1:16">
      <c r="A634" s="424" t="s">
        <v>88</v>
      </c>
      <c r="B634" s="424"/>
      <c r="C634" s="424"/>
      <c r="D634" s="424"/>
      <c r="E634" s="20">
        <f>GI!$A$3</f>
        <v>11</v>
      </c>
      <c r="F634" s="20" t="str">
        <f>GI!$C$3</f>
        <v>D</v>
      </c>
      <c r="G634" s="17"/>
      <c r="H634" s="17"/>
      <c r="I634" s="18" t="s">
        <v>76</v>
      </c>
      <c r="J634" s="20">
        <v>43</v>
      </c>
      <c r="K634" s="18"/>
      <c r="L634" s="18"/>
      <c r="M634" s="416" t="str">
        <f>GI!$C$34</f>
        <v>2025/26 G.C</v>
      </c>
      <c r="N634" s="425"/>
      <c r="O634" s="426"/>
      <c r="P634" s="19"/>
    </row>
    <row r="636" spans="1:16" ht="21.75" customHeight="1">
      <c r="A636" s="427" t="s">
        <v>78</v>
      </c>
      <c r="B636" s="428" t="s">
        <v>136</v>
      </c>
      <c r="C636" s="428"/>
      <c r="D636" s="428"/>
      <c r="E636" s="428"/>
      <c r="F636" s="428"/>
      <c r="G636" s="428"/>
      <c r="H636" s="428"/>
      <c r="I636" s="428"/>
      <c r="J636" s="428"/>
      <c r="K636" s="428"/>
      <c r="L636" s="428"/>
      <c r="M636" s="428"/>
      <c r="N636" s="419" t="s">
        <v>15</v>
      </c>
      <c r="O636" s="415" t="s">
        <v>43</v>
      </c>
      <c r="P636" s="415" t="s">
        <v>17</v>
      </c>
    </row>
    <row r="637" spans="1:16" ht="16.5" customHeight="1">
      <c r="A637" s="427"/>
      <c r="B637" s="414" t="str">
        <f>MIP!$Y$7</f>
        <v>ENG</v>
      </c>
      <c r="C637" s="414"/>
      <c r="D637" s="414" t="str">
        <f>MIP!$Z$7</f>
        <v>MAT</v>
      </c>
      <c r="E637" s="414"/>
      <c r="F637" s="414" t="str">
        <f>MIP!$AA$7</f>
        <v>HIS</v>
      </c>
      <c r="G637" s="414" t="str">
        <f>MIP!$AB$7</f>
        <v>GEO</v>
      </c>
      <c r="H637" s="414" t="str">
        <f>MIP!$AC$7</f>
        <v>ECO</v>
      </c>
      <c r="I637" s="414"/>
      <c r="J637" s="414" t="str">
        <f>MIP!$AD$7</f>
        <v>ICT</v>
      </c>
      <c r="K637" s="414"/>
      <c r="L637" s="414" t="str">
        <f>MIP!$AE$7</f>
        <v>ACC</v>
      </c>
      <c r="M637" s="414" t="str">
        <f>MIP!$AF$7</f>
        <v>-</v>
      </c>
      <c r="N637" s="419" t="e">
        <v>#REF!</v>
      </c>
      <c r="O637" s="415"/>
      <c r="P637" s="415"/>
    </row>
    <row r="638" spans="1:16">
      <c r="A638" s="427"/>
      <c r="B638" s="414"/>
      <c r="C638" s="414"/>
      <c r="D638" s="414"/>
      <c r="E638" s="414"/>
      <c r="F638" s="414"/>
      <c r="G638" s="414"/>
      <c r="H638" s="414"/>
      <c r="I638" s="414"/>
      <c r="J638" s="414"/>
      <c r="K638" s="414"/>
      <c r="L638" s="414"/>
      <c r="M638" s="414"/>
      <c r="N638" s="419"/>
      <c r="O638" s="415"/>
      <c r="P638" s="415"/>
    </row>
    <row r="639" spans="1:16">
      <c r="A639" s="140" t="s">
        <v>174</v>
      </c>
      <c r="B639" s="141">
        <f>MIP!Y$50</f>
        <v>67</v>
      </c>
      <c r="C639" s="141"/>
      <c r="D639" s="141">
        <f>MIP!Z$50</f>
        <v>60</v>
      </c>
      <c r="E639" s="141"/>
      <c r="F639" s="141">
        <f>MIP!AA$50</f>
        <v>83</v>
      </c>
      <c r="G639" s="141">
        <f>MIP!AB$50</f>
        <v>72</v>
      </c>
      <c r="H639" s="141">
        <f>MIP!AC$50</f>
        <v>71</v>
      </c>
      <c r="I639" s="141"/>
      <c r="J639" s="141">
        <f>MIP!AD$50</f>
        <v>87</v>
      </c>
      <c r="K639" s="141"/>
      <c r="L639" s="141">
        <f>MIP!AE$50</f>
        <v>82</v>
      </c>
      <c r="M639" s="141">
        <f>MIP!AF$50</f>
        <v>0</v>
      </c>
      <c r="N639" s="142">
        <f>MIP!AG$50</f>
        <v>522</v>
      </c>
      <c r="O639" s="142">
        <f>MIP!AH$50</f>
        <v>74.571428571428569</v>
      </c>
      <c r="P639" s="143">
        <f>MIP!AI$50</f>
        <v>14</v>
      </c>
    </row>
    <row r="640" spans="1:16">
      <c r="A640" s="140" t="s">
        <v>175</v>
      </c>
      <c r="B640" s="141">
        <f>MIP!Y$117</f>
        <v>0</v>
      </c>
      <c r="C640" s="141"/>
      <c r="D640" s="141">
        <f>MIP!Z$117</f>
        <v>0</v>
      </c>
      <c r="E640" s="141"/>
      <c r="F640" s="141">
        <f>MIP!AA$117</f>
        <v>0</v>
      </c>
      <c r="G640" s="141">
        <f>MIP!AB$117</f>
        <v>0</v>
      </c>
      <c r="H640" s="141">
        <f>MIP!AC$117</f>
        <v>0</v>
      </c>
      <c r="I640" s="141"/>
      <c r="J640" s="141">
        <f>MIP!AD$117</f>
        <v>0</v>
      </c>
      <c r="K640" s="141"/>
      <c r="L640" s="141">
        <f>MIP!AE$117</f>
        <v>0</v>
      </c>
      <c r="M640" s="141">
        <f>MIP!AF$117</f>
        <v>0</v>
      </c>
      <c r="N640" s="142">
        <f>MIP!AG$117</f>
        <v>0</v>
      </c>
      <c r="O640" s="142">
        <f>MIP!AH$117</f>
        <v>0</v>
      </c>
      <c r="P640" s="143">
        <f>MIP!AI$117</f>
        <v>1</v>
      </c>
    </row>
    <row r="641" spans="1:16">
      <c r="A641" s="144" t="s">
        <v>77</v>
      </c>
      <c r="B641" s="145">
        <f>MIP!Y$189</f>
        <v>33.5</v>
      </c>
      <c r="C641" s="145"/>
      <c r="D641" s="145">
        <f>MIP!Z$189</f>
        <v>30</v>
      </c>
      <c r="E641" s="145"/>
      <c r="F641" s="145">
        <f>MIP!AA$189</f>
        <v>41.5</v>
      </c>
      <c r="G641" s="145">
        <f>MIP!AB$189</f>
        <v>36</v>
      </c>
      <c r="H641" s="145">
        <f>MIP!AC$189</f>
        <v>35.5</v>
      </c>
      <c r="I641" s="145"/>
      <c r="J641" s="145">
        <f>MIP!AD$189</f>
        <v>43.5</v>
      </c>
      <c r="K641" s="145"/>
      <c r="L641" s="145">
        <f>MIP!AE$189</f>
        <v>41</v>
      </c>
      <c r="M641" s="145">
        <f>MIP!AF$189</f>
        <v>0</v>
      </c>
      <c r="N641" s="142">
        <f>MIP!AG$189</f>
        <v>261</v>
      </c>
      <c r="O641" s="142">
        <f>MIP!AH$189</f>
        <v>37.285714285714285</v>
      </c>
      <c r="P641" s="143">
        <f>MIP!AI$189</f>
        <v>14</v>
      </c>
    </row>
    <row r="642" spans="1:16">
      <c r="A642" s="146"/>
      <c r="B642" s="141"/>
      <c r="C642" s="141"/>
      <c r="D642" s="141"/>
      <c r="E642" s="141"/>
      <c r="F642" s="141"/>
      <c r="G642" s="141"/>
      <c r="H642" s="141"/>
      <c r="I642" s="141"/>
      <c r="J642" s="141"/>
      <c r="K642" s="141"/>
      <c r="L642" s="141"/>
      <c r="M642" s="141"/>
      <c r="N642" s="142"/>
      <c r="O642" s="142"/>
      <c r="P642" s="143"/>
    </row>
    <row r="643" spans="1:16">
      <c r="A643" s="420" t="str">
        <f>GI!$E$23 &amp; ":"</f>
        <v>Homeroom Teacher's Name:</v>
      </c>
      <c r="B643" s="420"/>
      <c r="C643" s="420"/>
      <c r="D643" s="420"/>
      <c r="E643" s="420"/>
      <c r="F643" s="411" t="str">
        <f>GI!$E$25</f>
        <v xml:space="preserve">Biniam Desta </v>
      </c>
      <c r="G643" s="411"/>
      <c r="H643" s="411"/>
      <c r="I643" s="171"/>
      <c r="J643" s="410" t="str">
        <f>GI!$D$23 &amp; ":"</f>
        <v>Academic Director's Name:</v>
      </c>
      <c r="K643" s="410"/>
      <c r="L643" s="410"/>
      <c r="M643" s="410"/>
      <c r="N643" s="411" t="str">
        <f>GI!$D$25</f>
        <v>Mr. Brhane Yohanes</v>
      </c>
      <c r="O643" s="411"/>
      <c r="P643" s="411"/>
    </row>
    <row r="644" spans="1:16">
      <c r="A644" s="16"/>
      <c r="B644" s="16"/>
      <c r="C644" s="16"/>
      <c r="D644" s="421" t="str">
        <f>GI!$B$65 &amp; ":"</f>
        <v>Signature:</v>
      </c>
      <c r="E644" s="421"/>
      <c r="F644" s="413"/>
      <c r="G644" s="413"/>
      <c r="H644" s="413"/>
      <c r="I644"/>
      <c r="J644"/>
      <c r="K644" s="412" t="str">
        <f>GI!$B$65 &amp; ":"</f>
        <v>Signature:</v>
      </c>
      <c r="L644" s="412"/>
      <c r="M644" s="412"/>
      <c r="N644" s="413"/>
      <c r="O644" s="413"/>
      <c r="P644" s="413"/>
    </row>
    <row r="645" spans="1:16" ht="26.25" customHeight="1"/>
    <row r="646" spans="1:16" ht="26.25">
      <c r="A646" s="429"/>
      <c r="B646" s="429"/>
      <c r="C646" s="422" t="str">
        <f>CONCATENATE(GI!$D$1, " ", GI!$D$35)</f>
        <v>SHEBA ACADEMY 3rd Cycle</v>
      </c>
      <c r="D646" s="422"/>
      <c r="E646" s="422"/>
      <c r="F646" s="422"/>
      <c r="G646" s="422"/>
      <c r="H646" s="422"/>
      <c r="I646" s="422"/>
      <c r="J646" s="422"/>
      <c r="K646" s="422"/>
      <c r="L646" s="422"/>
      <c r="M646" s="422"/>
      <c r="N646" s="422"/>
      <c r="O646" s="422"/>
      <c r="P646" s="422"/>
    </row>
    <row r="647" spans="1:16" ht="23.25">
      <c r="A647" s="429"/>
      <c r="B647" s="429"/>
      <c r="C647" s="423" t="str">
        <f>GI!$A$37</f>
        <v>Temporary Grade Report</v>
      </c>
      <c r="D647" s="423"/>
      <c r="E647" s="423"/>
      <c r="F647" s="423"/>
      <c r="G647" s="423"/>
      <c r="H647" s="423"/>
      <c r="I647" s="423"/>
      <c r="J647" s="423"/>
      <c r="K647" s="423"/>
      <c r="L647" s="423"/>
      <c r="M647" s="423"/>
      <c r="N647" s="423"/>
      <c r="O647" s="423"/>
      <c r="P647" s="423"/>
    </row>
    <row r="648" spans="1:16">
      <c r="A648" s="424" t="s">
        <v>8</v>
      </c>
      <c r="B648" s="424"/>
      <c r="C648" s="424"/>
      <c r="D648" s="424"/>
      <c r="E648" s="416">
        <f>GI!$H$45</f>
        <v>0</v>
      </c>
      <c r="F648" s="417"/>
      <c r="G648" s="417"/>
      <c r="H648" s="417"/>
      <c r="I648" s="417"/>
      <c r="J648" s="418"/>
      <c r="K648" s="18"/>
      <c r="L648" s="17"/>
      <c r="M648" s="414" t="str">
        <f>GI!$A$34</f>
        <v>Academic Year</v>
      </c>
      <c r="N648" s="414"/>
      <c r="O648" s="414">
        <f>GI!C921</f>
        <v>0</v>
      </c>
      <c r="P648" s="17"/>
    </row>
    <row r="649" spans="1:16">
      <c r="A649" s="424" t="s">
        <v>88</v>
      </c>
      <c r="B649" s="424"/>
      <c r="C649" s="424"/>
      <c r="D649" s="424"/>
      <c r="E649" s="20">
        <f>GI!$A$3</f>
        <v>11</v>
      </c>
      <c r="F649" s="20" t="str">
        <f>GI!$C$3</f>
        <v>D</v>
      </c>
      <c r="G649" s="17"/>
      <c r="H649" s="17"/>
      <c r="I649" s="18" t="s">
        <v>76</v>
      </c>
      <c r="J649" s="20">
        <v>44</v>
      </c>
      <c r="K649" s="18"/>
      <c r="L649" s="18"/>
      <c r="M649" s="416" t="str">
        <f>GI!$C$34</f>
        <v>2025/26 G.C</v>
      </c>
      <c r="N649" s="425"/>
      <c r="O649" s="426"/>
      <c r="P649" s="19"/>
    </row>
    <row r="651" spans="1:16" ht="21.75" customHeight="1">
      <c r="A651" s="427" t="s">
        <v>78</v>
      </c>
      <c r="B651" s="428" t="s">
        <v>136</v>
      </c>
      <c r="C651" s="428"/>
      <c r="D651" s="428"/>
      <c r="E651" s="428"/>
      <c r="F651" s="428"/>
      <c r="G651" s="428"/>
      <c r="H651" s="428"/>
      <c r="I651" s="428"/>
      <c r="J651" s="428"/>
      <c r="K651" s="428"/>
      <c r="L651" s="428"/>
      <c r="M651" s="428"/>
      <c r="N651" s="419" t="s">
        <v>15</v>
      </c>
      <c r="O651" s="415" t="s">
        <v>43</v>
      </c>
      <c r="P651" s="415" t="s">
        <v>17</v>
      </c>
    </row>
    <row r="652" spans="1:16" ht="16.5" customHeight="1">
      <c r="A652" s="427"/>
      <c r="B652" s="414" t="str">
        <f>MIP!$Y$7</f>
        <v>ENG</v>
      </c>
      <c r="C652" s="414"/>
      <c r="D652" s="414" t="str">
        <f>MIP!$Z$7</f>
        <v>MAT</v>
      </c>
      <c r="E652" s="414"/>
      <c r="F652" s="414" t="str">
        <f>MIP!$AA$7</f>
        <v>HIS</v>
      </c>
      <c r="G652" s="414" t="str">
        <f>MIP!$AB$7</f>
        <v>GEO</v>
      </c>
      <c r="H652" s="414" t="str">
        <f>MIP!$AC$7</f>
        <v>ECO</v>
      </c>
      <c r="I652" s="414"/>
      <c r="J652" s="414" t="str">
        <f>MIP!$AD$7</f>
        <v>ICT</v>
      </c>
      <c r="K652" s="414"/>
      <c r="L652" s="414" t="str">
        <f>MIP!$AE$7</f>
        <v>ACC</v>
      </c>
      <c r="M652" s="414" t="str">
        <f>MIP!$AF$7</f>
        <v>-</v>
      </c>
      <c r="N652" s="419" t="e">
        <v>#REF!</v>
      </c>
      <c r="O652" s="415"/>
      <c r="P652" s="415"/>
    </row>
    <row r="653" spans="1:16">
      <c r="A653" s="427"/>
      <c r="B653" s="414"/>
      <c r="C653" s="414"/>
      <c r="D653" s="414"/>
      <c r="E653" s="414"/>
      <c r="F653" s="414"/>
      <c r="G653" s="414"/>
      <c r="H653" s="414"/>
      <c r="I653" s="414"/>
      <c r="J653" s="414"/>
      <c r="K653" s="414"/>
      <c r="L653" s="414"/>
      <c r="M653" s="414"/>
      <c r="N653" s="419"/>
      <c r="O653" s="415"/>
      <c r="P653" s="415"/>
    </row>
    <row r="654" spans="1:16">
      <c r="A654" s="140" t="s">
        <v>174</v>
      </c>
      <c r="B654" s="141">
        <f>MIP!Y$51</f>
        <v>0</v>
      </c>
      <c r="C654" s="141"/>
      <c r="D654" s="141">
        <f>MIP!Z$51</f>
        <v>0</v>
      </c>
      <c r="E654" s="141"/>
      <c r="F654" s="141">
        <f>MIP!AA$51</f>
        <v>0</v>
      </c>
      <c r="G654" s="141">
        <f>MIP!AB$51</f>
        <v>0</v>
      </c>
      <c r="H654" s="141">
        <f>MIP!AC$51</f>
        <v>0</v>
      </c>
      <c r="I654" s="141"/>
      <c r="J654" s="141">
        <f>MIP!AD$51</f>
        <v>0</v>
      </c>
      <c r="K654" s="141"/>
      <c r="L654" s="141">
        <f>MIP!AE$51</f>
        <v>0</v>
      </c>
      <c r="M654" s="141">
        <f>MIP!AF$51</f>
        <v>0</v>
      </c>
      <c r="N654" s="142">
        <f>MIP!AG$51</f>
        <v>0</v>
      </c>
      <c r="O654" s="142">
        <f>MIP!AH$51</f>
        <v>0</v>
      </c>
      <c r="P654" s="143">
        <f>MIP!AI$51</f>
        <v>44</v>
      </c>
    </row>
    <row r="655" spans="1:16">
      <c r="A655" s="140" t="s">
        <v>175</v>
      </c>
      <c r="B655" s="141">
        <f>MIP!Y$118</f>
        <v>0</v>
      </c>
      <c r="C655" s="141"/>
      <c r="D655" s="141">
        <f>MIP!Z$118</f>
        <v>0</v>
      </c>
      <c r="E655" s="141"/>
      <c r="F655" s="141">
        <f>MIP!AA$118</f>
        <v>0</v>
      </c>
      <c r="G655" s="141">
        <f>MIP!AB$118</f>
        <v>0</v>
      </c>
      <c r="H655" s="141">
        <f>MIP!AC$118</f>
        <v>0</v>
      </c>
      <c r="I655" s="141"/>
      <c r="J655" s="141">
        <f>MIP!AD$118</f>
        <v>0</v>
      </c>
      <c r="K655" s="141"/>
      <c r="L655" s="141">
        <f>MIP!AE$118</f>
        <v>0</v>
      </c>
      <c r="M655" s="141">
        <f>MIP!AF$118</f>
        <v>0</v>
      </c>
      <c r="N655" s="142">
        <f>MIP!AG$118</f>
        <v>0</v>
      </c>
      <c r="O655" s="142">
        <f>MIP!AH$118</f>
        <v>0</v>
      </c>
      <c r="P655" s="143">
        <f>MIP!AI$118</f>
        <v>1</v>
      </c>
    </row>
    <row r="656" spans="1:16">
      <c r="A656" s="144" t="s">
        <v>77</v>
      </c>
      <c r="B656" s="145">
        <f>MIP!Y$190</f>
        <v>0</v>
      </c>
      <c r="C656" s="145"/>
      <c r="D656" s="145">
        <f>MIP!Z$190</f>
        <v>0</v>
      </c>
      <c r="E656" s="145"/>
      <c r="F656" s="145">
        <f>MIP!AA$190</f>
        <v>0</v>
      </c>
      <c r="G656" s="145">
        <f>MIP!AB$190</f>
        <v>0</v>
      </c>
      <c r="H656" s="145">
        <f>MIP!AC$190</f>
        <v>0</v>
      </c>
      <c r="I656" s="145"/>
      <c r="J656" s="145">
        <f>MIP!AD$190</f>
        <v>0</v>
      </c>
      <c r="K656" s="145"/>
      <c r="L656" s="145">
        <f>MIP!AE$190</f>
        <v>0</v>
      </c>
      <c r="M656" s="145">
        <f>MIP!AF$190</f>
        <v>0</v>
      </c>
      <c r="N656" s="142">
        <f>MIP!AG$190</f>
        <v>0</v>
      </c>
      <c r="O656" s="142">
        <f>MIP!AH$190</f>
        <v>0</v>
      </c>
      <c r="P656" s="143">
        <f>MIP!AI$190</f>
        <v>44</v>
      </c>
    </row>
    <row r="657" spans="1:16">
      <c r="A657" s="146"/>
      <c r="B657" s="141"/>
      <c r="C657" s="141"/>
      <c r="D657" s="141"/>
      <c r="E657" s="141"/>
      <c r="F657" s="141"/>
      <c r="G657" s="141"/>
      <c r="H657" s="141"/>
      <c r="I657" s="141"/>
      <c r="J657" s="141"/>
      <c r="K657" s="141"/>
      <c r="L657" s="141"/>
      <c r="M657" s="141"/>
      <c r="N657" s="142"/>
      <c r="O657" s="142"/>
      <c r="P657" s="143"/>
    </row>
    <row r="658" spans="1:16">
      <c r="A658" s="420" t="str">
        <f>GI!$E$23 &amp; ":"</f>
        <v>Homeroom Teacher's Name:</v>
      </c>
      <c r="B658" s="420"/>
      <c r="C658" s="420"/>
      <c r="D658" s="420"/>
      <c r="E658" s="420"/>
      <c r="F658" s="411" t="str">
        <f>GI!$E$25</f>
        <v xml:space="preserve">Biniam Desta </v>
      </c>
      <c r="G658" s="411"/>
      <c r="H658" s="411"/>
      <c r="I658" s="171"/>
      <c r="J658" s="410" t="str">
        <f>GI!$D$23 &amp; ":"</f>
        <v>Academic Director's Name:</v>
      </c>
      <c r="K658" s="410"/>
      <c r="L658" s="410"/>
      <c r="M658" s="410"/>
      <c r="N658" s="411" t="str">
        <f>GI!$D$25</f>
        <v>Mr. Brhane Yohanes</v>
      </c>
      <c r="O658" s="411"/>
      <c r="P658" s="411"/>
    </row>
    <row r="659" spans="1:16">
      <c r="A659" s="16"/>
      <c r="B659" s="16"/>
      <c r="C659" s="16"/>
      <c r="D659" s="421" t="str">
        <f>GI!$B$65 &amp; ":"</f>
        <v>Signature:</v>
      </c>
      <c r="E659" s="421"/>
      <c r="F659" s="413"/>
      <c r="G659" s="413"/>
      <c r="H659" s="413"/>
      <c r="I659"/>
      <c r="J659"/>
      <c r="K659" s="412" t="str">
        <f>GI!$B$65 &amp; ":"</f>
        <v>Signature:</v>
      </c>
      <c r="L659" s="412"/>
      <c r="M659" s="412"/>
      <c r="N659" s="413"/>
      <c r="O659" s="413"/>
      <c r="P659" s="413"/>
    </row>
    <row r="660" spans="1:16" ht="23.25" customHeight="1"/>
    <row r="661" spans="1:16" ht="26.25">
      <c r="A661" s="429"/>
      <c r="B661" s="429"/>
      <c r="C661" s="422" t="str">
        <f>CONCATENATE(GI!$D$1, " ", GI!$D$35)</f>
        <v>SHEBA ACADEMY 3rd Cycle</v>
      </c>
      <c r="D661" s="422"/>
      <c r="E661" s="422"/>
      <c r="F661" s="422"/>
      <c r="G661" s="422"/>
      <c r="H661" s="422"/>
      <c r="I661" s="422"/>
      <c r="J661" s="422"/>
      <c r="K661" s="422"/>
      <c r="L661" s="422"/>
      <c r="M661" s="422"/>
      <c r="N661" s="422"/>
      <c r="O661" s="422"/>
      <c r="P661" s="422"/>
    </row>
    <row r="662" spans="1:16" ht="23.25">
      <c r="A662" s="429"/>
      <c r="B662" s="429"/>
      <c r="C662" s="423" t="str">
        <f>GI!$A$37</f>
        <v>Temporary Grade Report</v>
      </c>
      <c r="D662" s="423"/>
      <c r="E662" s="423"/>
      <c r="F662" s="423"/>
      <c r="G662" s="423"/>
      <c r="H662" s="423"/>
      <c r="I662" s="423"/>
      <c r="J662" s="423"/>
      <c r="K662" s="423"/>
      <c r="L662" s="423"/>
      <c r="M662" s="423"/>
      <c r="N662" s="423"/>
      <c r="O662" s="423"/>
      <c r="P662" s="423"/>
    </row>
    <row r="663" spans="1:16">
      <c r="A663" s="424" t="s">
        <v>8</v>
      </c>
      <c r="B663" s="424"/>
      <c r="C663" s="424"/>
      <c r="D663" s="424"/>
      <c r="E663" s="416">
        <f>GI!$H$46</f>
        <v>0</v>
      </c>
      <c r="F663" s="417"/>
      <c r="G663" s="417"/>
      <c r="H663" s="417"/>
      <c r="I663" s="417"/>
      <c r="J663" s="418"/>
      <c r="K663" s="18"/>
      <c r="L663" s="17"/>
      <c r="M663" s="414" t="str">
        <f>GI!$A$34</f>
        <v>Academic Year</v>
      </c>
      <c r="N663" s="414"/>
      <c r="O663" s="414">
        <f>GI!C936</f>
        <v>0</v>
      </c>
      <c r="P663" s="17"/>
    </row>
    <row r="664" spans="1:16">
      <c r="A664" s="424" t="s">
        <v>88</v>
      </c>
      <c r="B664" s="424"/>
      <c r="C664" s="424"/>
      <c r="D664" s="424"/>
      <c r="E664" s="20">
        <f>GI!$A$3</f>
        <v>11</v>
      </c>
      <c r="F664" s="20" t="str">
        <f>GI!$C$3</f>
        <v>D</v>
      </c>
      <c r="G664" s="17"/>
      <c r="H664" s="17"/>
      <c r="I664" s="18" t="s">
        <v>76</v>
      </c>
      <c r="J664" s="20">
        <v>45</v>
      </c>
      <c r="K664" s="18"/>
      <c r="L664" s="18"/>
      <c r="M664" s="416" t="str">
        <f>GI!$C$34</f>
        <v>2025/26 G.C</v>
      </c>
      <c r="N664" s="425"/>
      <c r="O664" s="426"/>
      <c r="P664" s="19"/>
    </row>
    <row r="666" spans="1:16" ht="21.75" customHeight="1">
      <c r="A666" s="427" t="s">
        <v>78</v>
      </c>
      <c r="B666" s="428" t="s">
        <v>136</v>
      </c>
      <c r="C666" s="428"/>
      <c r="D666" s="428"/>
      <c r="E666" s="428"/>
      <c r="F666" s="428"/>
      <c r="G666" s="428"/>
      <c r="H666" s="428"/>
      <c r="I666" s="428"/>
      <c r="J666" s="428"/>
      <c r="K666" s="428"/>
      <c r="L666" s="428"/>
      <c r="M666" s="428"/>
      <c r="N666" s="419" t="s">
        <v>15</v>
      </c>
      <c r="O666" s="415" t="s">
        <v>43</v>
      </c>
      <c r="P666" s="415" t="s">
        <v>17</v>
      </c>
    </row>
    <row r="667" spans="1:16" ht="16.5" customHeight="1">
      <c r="A667" s="427"/>
      <c r="B667" s="414" t="str">
        <f>MIP!$Y$7</f>
        <v>ENG</v>
      </c>
      <c r="C667" s="414"/>
      <c r="D667" s="414" t="str">
        <f>MIP!$Z$7</f>
        <v>MAT</v>
      </c>
      <c r="E667" s="414"/>
      <c r="F667" s="414" t="str">
        <f>MIP!$AA$7</f>
        <v>HIS</v>
      </c>
      <c r="G667" s="414" t="str">
        <f>MIP!$AB$7</f>
        <v>GEO</v>
      </c>
      <c r="H667" s="414" t="str">
        <f>MIP!$AC$7</f>
        <v>ECO</v>
      </c>
      <c r="I667" s="414"/>
      <c r="J667" s="414" t="str">
        <f>MIP!$AD$7</f>
        <v>ICT</v>
      </c>
      <c r="K667" s="414"/>
      <c r="L667" s="414" t="str">
        <f>MIP!$AE$7</f>
        <v>ACC</v>
      </c>
      <c r="M667" s="414" t="str">
        <f>MIP!$AF$7</f>
        <v>-</v>
      </c>
      <c r="N667" s="419" t="e">
        <v>#REF!</v>
      </c>
      <c r="O667" s="415"/>
      <c r="P667" s="415"/>
    </row>
    <row r="668" spans="1:16">
      <c r="A668" s="427"/>
      <c r="B668" s="414"/>
      <c r="C668" s="414"/>
      <c r="D668" s="414"/>
      <c r="E668" s="414"/>
      <c r="F668" s="414"/>
      <c r="G668" s="414"/>
      <c r="H668" s="414"/>
      <c r="I668" s="414"/>
      <c r="J668" s="414"/>
      <c r="K668" s="414"/>
      <c r="L668" s="414"/>
      <c r="M668" s="414"/>
      <c r="N668" s="419"/>
      <c r="O668" s="415"/>
      <c r="P668" s="415"/>
    </row>
    <row r="669" spans="1:16">
      <c r="A669" s="140" t="s">
        <v>174</v>
      </c>
      <c r="B669" s="141">
        <f>MIP!Y$52</f>
        <v>0</v>
      </c>
      <c r="C669" s="141"/>
      <c r="D669" s="141">
        <f>MIP!Z$52</f>
        <v>0</v>
      </c>
      <c r="E669" s="141"/>
      <c r="F669" s="141">
        <f>MIP!AA$52</f>
        <v>0</v>
      </c>
      <c r="G669" s="141">
        <f>MIP!AB$52</f>
        <v>0</v>
      </c>
      <c r="H669" s="141">
        <f>MIP!AC$52</f>
        <v>0</v>
      </c>
      <c r="I669" s="141"/>
      <c r="J669" s="141">
        <f>MIP!AD$52</f>
        <v>0</v>
      </c>
      <c r="K669" s="141"/>
      <c r="L669" s="141">
        <f>MIP!AE$52</f>
        <v>0</v>
      </c>
      <c r="M669" s="141">
        <f>MIP!AF$52</f>
        <v>0</v>
      </c>
      <c r="N669" s="142">
        <f>MIP!AG$52</f>
        <v>0</v>
      </c>
      <c r="O669" s="142">
        <f>MIP!AH$52</f>
        <v>0</v>
      </c>
      <c r="P669" s="143">
        <f>MIP!AI$52</f>
        <v>44</v>
      </c>
    </row>
    <row r="670" spans="1:16">
      <c r="A670" s="140" t="s">
        <v>175</v>
      </c>
      <c r="B670" s="141">
        <f>MIP!Y$119</f>
        <v>0</v>
      </c>
      <c r="C670" s="141"/>
      <c r="D670" s="141">
        <f>MIP!Z$119</f>
        <v>0</v>
      </c>
      <c r="E670" s="141"/>
      <c r="F670" s="141">
        <f>MIP!AA$119</f>
        <v>0</v>
      </c>
      <c r="G670" s="141">
        <f>MIP!AB$119</f>
        <v>0</v>
      </c>
      <c r="H670" s="141">
        <f>MIP!AC$119</f>
        <v>0</v>
      </c>
      <c r="I670" s="141"/>
      <c r="J670" s="141">
        <f>MIP!AD$119</f>
        <v>0</v>
      </c>
      <c r="K670" s="141"/>
      <c r="L670" s="141">
        <f>MIP!AE$119</f>
        <v>0</v>
      </c>
      <c r="M670" s="141">
        <f>MIP!AF$119</f>
        <v>0</v>
      </c>
      <c r="N670" s="142">
        <f>MIP!AG$119</f>
        <v>0</v>
      </c>
      <c r="O670" s="142">
        <f>MIP!AH$119</f>
        <v>0</v>
      </c>
      <c r="P670" s="143">
        <f>MIP!AI$119</f>
        <v>1</v>
      </c>
    </row>
    <row r="671" spans="1:16">
      <c r="A671" s="144" t="s">
        <v>77</v>
      </c>
      <c r="B671" s="145">
        <f>MIP!Y$191</f>
        <v>0</v>
      </c>
      <c r="C671" s="145"/>
      <c r="D671" s="145">
        <f>MIP!Z$191</f>
        <v>0</v>
      </c>
      <c r="E671" s="145"/>
      <c r="F671" s="145">
        <f>MIP!AA$191</f>
        <v>0</v>
      </c>
      <c r="G671" s="145">
        <f>MIP!AB$191</f>
        <v>0</v>
      </c>
      <c r="H671" s="145">
        <f>MIP!AC$191</f>
        <v>0</v>
      </c>
      <c r="I671" s="145"/>
      <c r="J671" s="145">
        <f>MIP!AD$191</f>
        <v>0</v>
      </c>
      <c r="K671" s="145"/>
      <c r="L671" s="145">
        <f>MIP!AE$191</f>
        <v>0</v>
      </c>
      <c r="M671" s="145">
        <f>MIP!AF$191</f>
        <v>0</v>
      </c>
      <c r="N671" s="142">
        <f>MIP!AG$191</f>
        <v>0</v>
      </c>
      <c r="O671" s="142">
        <f>MIP!AH$191</f>
        <v>0</v>
      </c>
      <c r="P671" s="143">
        <f>MIP!AI$191</f>
        <v>44</v>
      </c>
    </row>
    <row r="672" spans="1:16">
      <c r="A672" s="146"/>
      <c r="B672" s="141"/>
      <c r="C672" s="141"/>
      <c r="D672" s="141"/>
      <c r="E672" s="141"/>
      <c r="F672" s="141"/>
      <c r="G672" s="141"/>
      <c r="H672" s="141"/>
      <c r="I672" s="141"/>
      <c r="J672" s="141"/>
      <c r="K672" s="141"/>
      <c r="L672" s="141"/>
      <c r="M672" s="141"/>
      <c r="N672" s="142"/>
      <c r="O672" s="142"/>
      <c r="P672" s="143"/>
    </row>
    <row r="673" spans="1:16">
      <c r="A673" s="420" t="str">
        <f>GI!$E$23 &amp; ":"</f>
        <v>Homeroom Teacher's Name:</v>
      </c>
      <c r="B673" s="420"/>
      <c r="C673" s="420"/>
      <c r="D673" s="420"/>
      <c r="E673" s="420"/>
      <c r="F673" s="411" t="str">
        <f>GI!$E$25</f>
        <v xml:space="preserve">Biniam Desta </v>
      </c>
      <c r="G673" s="411"/>
      <c r="H673" s="411"/>
      <c r="I673" s="171"/>
      <c r="J673" s="410" t="str">
        <f>GI!$D$23 &amp; ":"</f>
        <v>Academic Director's Name:</v>
      </c>
      <c r="K673" s="410"/>
      <c r="L673" s="410"/>
      <c r="M673" s="410"/>
      <c r="N673" s="411" t="str">
        <f>GI!$D$25</f>
        <v>Mr. Brhane Yohanes</v>
      </c>
      <c r="O673" s="411"/>
      <c r="P673" s="411"/>
    </row>
    <row r="674" spans="1:16">
      <c r="A674" s="16"/>
      <c r="B674" s="16"/>
      <c r="C674" s="16"/>
      <c r="D674" s="421" t="str">
        <f>GI!$B$65 &amp; ":"</f>
        <v>Signature:</v>
      </c>
      <c r="E674" s="421"/>
      <c r="F674" s="413"/>
      <c r="G674" s="413"/>
      <c r="H674" s="413"/>
      <c r="I674"/>
      <c r="J674"/>
      <c r="K674" s="412" t="str">
        <f>GI!$B$65 &amp; ":"</f>
        <v>Signature:</v>
      </c>
      <c r="L674" s="412"/>
      <c r="M674" s="412"/>
      <c r="N674" s="413"/>
      <c r="O674" s="413"/>
      <c r="P674" s="413"/>
    </row>
    <row r="676" spans="1:16" ht="26.25">
      <c r="A676" s="429"/>
      <c r="B676" s="429"/>
      <c r="C676" s="422" t="str">
        <f>CONCATENATE(GI!$D$1, " ", GI!$D$35)</f>
        <v>SHEBA ACADEMY 3rd Cycle</v>
      </c>
      <c r="D676" s="422"/>
      <c r="E676" s="422"/>
      <c r="F676" s="422"/>
      <c r="G676" s="422"/>
      <c r="H676" s="422"/>
      <c r="I676" s="422"/>
      <c r="J676" s="422"/>
      <c r="K676" s="422"/>
      <c r="L676" s="422"/>
      <c r="M676" s="422"/>
      <c r="N676" s="422"/>
      <c r="O676" s="422"/>
      <c r="P676" s="422"/>
    </row>
    <row r="677" spans="1:16" ht="23.25">
      <c r="A677" s="429"/>
      <c r="B677" s="429"/>
      <c r="C677" s="423" t="str">
        <f>GI!$A$37</f>
        <v>Temporary Grade Report</v>
      </c>
      <c r="D677" s="423"/>
      <c r="E677" s="423"/>
      <c r="F677" s="423"/>
      <c r="G677" s="423"/>
      <c r="H677" s="423"/>
      <c r="I677" s="423"/>
      <c r="J677" s="423"/>
      <c r="K677" s="423"/>
      <c r="L677" s="423"/>
      <c r="M677" s="423"/>
      <c r="N677" s="423"/>
      <c r="O677" s="423"/>
      <c r="P677" s="423"/>
    </row>
    <row r="678" spans="1:16">
      <c r="A678" s="424" t="s">
        <v>8</v>
      </c>
      <c r="B678" s="424"/>
      <c r="C678" s="424"/>
      <c r="D678" s="424"/>
      <c r="E678" s="416">
        <f>GI!$H$47</f>
        <v>0</v>
      </c>
      <c r="F678" s="417"/>
      <c r="G678" s="417"/>
      <c r="H678" s="417"/>
      <c r="I678" s="417"/>
      <c r="J678" s="418"/>
      <c r="K678" s="18"/>
      <c r="L678" s="17"/>
      <c r="M678" s="414" t="str">
        <f>GI!$A$34</f>
        <v>Academic Year</v>
      </c>
      <c r="N678" s="414"/>
      <c r="O678" s="414">
        <f>GI!C951</f>
        <v>0</v>
      </c>
      <c r="P678" s="17"/>
    </row>
    <row r="679" spans="1:16">
      <c r="A679" s="424" t="s">
        <v>88</v>
      </c>
      <c r="B679" s="424"/>
      <c r="C679" s="424"/>
      <c r="D679" s="424"/>
      <c r="E679" s="20">
        <f>GI!$A$3</f>
        <v>11</v>
      </c>
      <c r="F679" s="20" t="str">
        <f>GI!$C$3</f>
        <v>D</v>
      </c>
      <c r="G679" s="17"/>
      <c r="H679" s="17"/>
      <c r="I679" s="18" t="s">
        <v>76</v>
      </c>
      <c r="J679" s="20">
        <v>46</v>
      </c>
      <c r="K679" s="18"/>
      <c r="L679" s="18"/>
      <c r="M679" s="416" t="str">
        <f>GI!$C$34</f>
        <v>2025/26 G.C</v>
      </c>
      <c r="N679" s="425"/>
      <c r="O679" s="426"/>
      <c r="P679" s="19"/>
    </row>
    <row r="681" spans="1:16" ht="21.75" customHeight="1">
      <c r="A681" s="427" t="s">
        <v>78</v>
      </c>
      <c r="B681" s="428" t="s">
        <v>136</v>
      </c>
      <c r="C681" s="428"/>
      <c r="D681" s="428"/>
      <c r="E681" s="428"/>
      <c r="F681" s="428"/>
      <c r="G681" s="428"/>
      <c r="H681" s="428"/>
      <c r="I681" s="428"/>
      <c r="J681" s="428"/>
      <c r="K681" s="428"/>
      <c r="L681" s="428"/>
      <c r="M681" s="428"/>
      <c r="N681" s="419" t="s">
        <v>15</v>
      </c>
      <c r="O681" s="415" t="s">
        <v>43</v>
      </c>
      <c r="P681" s="415" t="s">
        <v>17</v>
      </c>
    </row>
    <row r="682" spans="1:16" ht="16.5" customHeight="1">
      <c r="A682" s="427"/>
      <c r="B682" s="414" t="str">
        <f>MIP!$Y$7</f>
        <v>ENG</v>
      </c>
      <c r="C682" s="414"/>
      <c r="D682" s="414" t="str">
        <f>MIP!$Z$7</f>
        <v>MAT</v>
      </c>
      <c r="E682" s="414"/>
      <c r="F682" s="414" t="str">
        <f>MIP!$AA$7</f>
        <v>HIS</v>
      </c>
      <c r="G682" s="414" t="str">
        <f>MIP!$AB$7</f>
        <v>GEO</v>
      </c>
      <c r="H682" s="414" t="str">
        <f>MIP!$AC$7</f>
        <v>ECO</v>
      </c>
      <c r="I682" s="414"/>
      <c r="J682" s="414" t="str">
        <f>MIP!$AD$7</f>
        <v>ICT</v>
      </c>
      <c r="K682" s="414"/>
      <c r="L682" s="414" t="str">
        <f>MIP!$AE$7</f>
        <v>ACC</v>
      </c>
      <c r="M682" s="414" t="str">
        <f>MIP!$AF$7</f>
        <v>-</v>
      </c>
      <c r="N682" s="419" t="e">
        <v>#REF!</v>
      </c>
      <c r="O682" s="415"/>
      <c r="P682" s="415"/>
    </row>
    <row r="683" spans="1:16">
      <c r="A683" s="427"/>
      <c r="B683" s="414"/>
      <c r="C683" s="414"/>
      <c r="D683" s="414"/>
      <c r="E683" s="414"/>
      <c r="F683" s="414"/>
      <c r="G683" s="414"/>
      <c r="H683" s="414"/>
      <c r="I683" s="414"/>
      <c r="J683" s="414"/>
      <c r="K683" s="414"/>
      <c r="L683" s="414"/>
      <c r="M683" s="414"/>
      <c r="N683" s="419"/>
      <c r="O683" s="415"/>
      <c r="P683" s="415"/>
    </row>
    <row r="684" spans="1:16">
      <c r="A684" s="140" t="s">
        <v>174</v>
      </c>
      <c r="B684" s="141">
        <f>MIP!Y$53</f>
        <v>0</v>
      </c>
      <c r="C684" s="141"/>
      <c r="D684" s="141">
        <f>MIP!Z$53</f>
        <v>0</v>
      </c>
      <c r="E684" s="141"/>
      <c r="F684" s="141">
        <f>MIP!AA$53</f>
        <v>0</v>
      </c>
      <c r="G684" s="141">
        <f>MIP!AB$53</f>
        <v>0</v>
      </c>
      <c r="H684" s="141">
        <f>MIP!AC$53</f>
        <v>0</v>
      </c>
      <c r="I684" s="141"/>
      <c r="J684" s="141">
        <f>MIP!AD$53</f>
        <v>0</v>
      </c>
      <c r="K684" s="141"/>
      <c r="L684" s="141">
        <f>MIP!AE$53</f>
        <v>0</v>
      </c>
      <c r="M684" s="141">
        <f>MIP!AF$53</f>
        <v>0</v>
      </c>
      <c r="N684" s="142">
        <f>MIP!AG$53</f>
        <v>0</v>
      </c>
      <c r="O684" s="142">
        <f>MIP!AH$53</f>
        <v>0</v>
      </c>
      <c r="P684" s="143">
        <f>MIP!AI$53</f>
        <v>44</v>
      </c>
    </row>
    <row r="685" spans="1:16">
      <c r="A685" s="140" t="s">
        <v>175</v>
      </c>
      <c r="B685" s="141">
        <f>MIP!Y$120</f>
        <v>0</v>
      </c>
      <c r="C685" s="141"/>
      <c r="D685" s="141">
        <f>MIP!Z$120</f>
        <v>0</v>
      </c>
      <c r="E685" s="141"/>
      <c r="F685" s="141">
        <f>MIP!AA$120</f>
        <v>0</v>
      </c>
      <c r="G685" s="141">
        <f>MIP!AB$120</f>
        <v>0</v>
      </c>
      <c r="H685" s="141">
        <f>MIP!AC$120</f>
        <v>0</v>
      </c>
      <c r="I685" s="141"/>
      <c r="J685" s="141">
        <f>MIP!AD$120</f>
        <v>0</v>
      </c>
      <c r="K685" s="141"/>
      <c r="L685" s="141">
        <f>MIP!AE$120</f>
        <v>0</v>
      </c>
      <c r="M685" s="141">
        <f>MIP!AF$120</f>
        <v>0</v>
      </c>
      <c r="N685" s="142">
        <f>MIP!AG$120</f>
        <v>0</v>
      </c>
      <c r="O685" s="142">
        <f>MIP!AH$120</f>
        <v>0</v>
      </c>
      <c r="P685" s="143">
        <f>MIP!AI$120</f>
        <v>1</v>
      </c>
    </row>
    <row r="686" spans="1:16">
      <c r="A686" s="144" t="s">
        <v>77</v>
      </c>
      <c r="B686" s="145">
        <f>MIP!Y$192</f>
        <v>0</v>
      </c>
      <c r="C686" s="145"/>
      <c r="D686" s="145">
        <f>MIP!Z$192</f>
        <v>0</v>
      </c>
      <c r="E686" s="145"/>
      <c r="F686" s="145">
        <f>MIP!AA$192</f>
        <v>0</v>
      </c>
      <c r="G686" s="145">
        <f>MIP!AB$192</f>
        <v>0</v>
      </c>
      <c r="H686" s="145">
        <f>MIP!AC$192</f>
        <v>0</v>
      </c>
      <c r="I686" s="145"/>
      <c r="J686" s="145">
        <f>MIP!AD$192</f>
        <v>0</v>
      </c>
      <c r="K686" s="145"/>
      <c r="L686" s="145">
        <f>MIP!AE$192</f>
        <v>0</v>
      </c>
      <c r="M686" s="145">
        <f>MIP!AF$192</f>
        <v>0</v>
      </c>
      <c r="N686" s="142">
        <f>MIP!AG$192</f>
        <v>0</v>
      </c>
      <c r="O686" s="142">
        <f>MIP!AH$192</f>
        <v>0</v>
      </c>
      <c r="P686" s="143">
        <f>MIP!AI$192</f>
        <v>44</v>
      </c>
    </row>
    <row r="687" spans="1:16">
      <c r="A687" s="146"/>
      <c r="B687" s="141"/>
      <c r="C687" s="141"/>
      <c r="D687" s="141"/>
      <c r="E687" s="141"/>
      <c r="F687" s="141"/>
      <c r="G687" s="141"/>
      <c r="H687" s="141"/>
      <c r="I687" s="141"/>
      <c r="J687" s="141"/>
      <c r="K687" s="141"/>
      <c r="L687" s="141"/>
      <c r="M687" s="141"/>
      <c r="N687" s="142"/>
      <c r="O687" s="142"/>
      <c r="P687" s="143"/>
    </row>
    <row r="688" spans="1:16">
      <c r="A688" s="420" t="str">
        <f>GI!$E$23 &amp; ":"</f>
        <v>Homeroom Teacher's Name:</v>
      </c>
      <c r="B688" s="420"/>
      <c r="C688" s="420"/>
      <c r="D688" s="420"/>
      <c r="E688" s="420"/>
      <c r="F688" s="411" t="str">
        <f>GI!$E$25</f>
        <v xml:space="preserve">Biniam Desta </v>
      </c>
      <c r="G688" s="411"/>
      <c r="H688" s="411"/>
      <c r="I688" s="171"/>
      <c r="J688" s="410" t="str">
        <f>GI!$D$23 &amp; ":"</f>
        <v>Academic Director's Name:</v>
      </c>
      <c r="K688" s="410"/>
      <c r="L688" s="410"/>
      <c r="M688" s="410"/>
      <c r="N688" s="411" t="str">
        <f>GI!$D$25</f>
        <v>Mr. Brhane Yohanes</v>
      </c>
      <c r="O688" s="411"/>
      <c r="P688" s="411"/>
    </row>
    <row r="689" spans="1:16">
      <c r="A689" s="16"/>
      <c r="B689" s="16"/>
      <c r="C689" s="16"/>
      <c r="D689" s="421" t="str">
        <f>GI!$B$65 &amp; ":"</f>
        <v>Signature:</v>
      </c>
      <c r="E689" s="421"/>
      <c r="F689" s="413"/>
      <c r="G689" s="413"/>
      <c r="H689" s="413"/>
      <c r="I689"/>
      <c r="J689"/>
      <c r="K689" s="412" t="str">
        <f>GI!$B$65 &amp; ":"</f>
        <v>Signature:</v>
      </c>
      <c r="L689" s="412"/>
      <c r="M689" s="412"/>
      <c r="N689" s="413"/>
      <c r="O689" s="413"/>
      <c r="P689" s="413"/>
    </row>
    <row r="690" spans="1:16" ht="26.25" customHeight="1"/>
    <row r="691" spans="1:16" ht="26.25">
      <c r="A691" s="429"/>
      <c r="B691" s="429"/>
      <c r="C691" s="422" t="str">
        <f>CONCATENATE(GI!$D$1, " ", GI!$D$35)</f>
        <v>SHEBA ACADEMY 3rd Cycle</v>
      </c>
      <c r="D691" s="422"/>
      <c r="E691" s="422"/>
      <c r="F691" s="422"/>
      <c r="G691" s="422"/>
      <c r="H691" s="422"/>
      <c r="I691" s="422"/>
      <c r="J691" s="422"/>
      <c r="K691" s="422"/>
      <c r="L691" s="422"/>
      <c r="M691" s="422"/>
      <c r="N691" s="422"/>
      <c r="O691" s="422"/>
      <c r="P691" s="422"/>
    </row>
    <row r="692" spans="1:16" ht="23.25">
      <c r="A692" s="429"/>
      <c r="B692" s="429"/>
      <c r="C692" s="423" t="str">
        <f>GI!$A$37</f>
        <v>Temporary Grade Report</v>
      </c>
      <c r="D692" s="423"/>
      <c r="E692" s="423"/>
      <c r="F692" s="423"/>
      <c r="G692" s="423"/>
      <c r="H692" s="423"/>
      <c r="I692" s="423"/>
      <c r="J692" s="423"/>
      <c r="K692" s="423"/>
      <c r="L692" s="423"/>
      <c r="M692" s="423"/>
      <c r="N692" s="423"/>
      <c r="O692" s="423"/>
      <c r="P692" s="423"/>
    </row>
    <row r="693" spans="1:16">
      <c r="A693" s="424" t="s">
        <v>8</v>
      </c>
      <c r="B693" s="424"/>
      <c r="C693" s="424"/>
      <c r="D693" s="424"/>
      <c r="E693" s="416">
        <f>GI!$H$48</f>
        <v>0</v>
      </c>
      <c r="F693" s="417"/>
      <c r="G693" s="417"/>
      <c r="H693" s="417"/>
      <c r="I693" s="417"/>
      <c r="J693" s="418"/>
      <c r="K693" s="18"/>
      <c r="L693" s="17"/>
      <c r="M693" s="414" t="str">
        <f>GI!$A$34</f>
        <v>Academic Year</v>
      </c>
      <c r="N693" s="414"/>
      <c r="O693" s="414">
        <f>GI!C966</f>
        <v>0</v>
      </c>
      <c r="P693" s="17"/>
    </row>
    <row r="694" spans="1:16">
      <c r="A694" s="424" t="s">
        <v>88</v>
      </c>
      <c r="B694" s="424"/>
      <c r="C694" s="424"/>
      <c r="D694" s="424"/>
      <c r="E694" s="20">
        <f>GI!$A$3</f>
        <v>11</v>
      </c>
      <c r="F694" s="20" t="str">
        <f>GI!$C$3</f>
        <v>D</v>
      </c>
      <c r="G694" s="17"/>
      <c r="H694" s="17"/>
      <c r="I694" s="18" t="s">
        <v>76</v>
      </c>
      <c r="J694" s="20">
        <v>47</v>
      </c>
      <c r="K694" s="18"/>
      <c r="L694" s="18"/>
      <c r="M694" s="416" t="str">
        <f>GI!$C$34</f>
        <v>2025/26 G.C</v>
      </c>
      <c r="N694" s="425"/>
      <c r="O694" s="426"/>
      <c r="P694" s="19"/>
    </row>
    <row r="696" spans="1:16" ht="21.75" customHeight="1">
      <c r="A696" s="427" t="s">
        <v>78</v>
      </c>
      <c r="B696" s="428" t="s">
        <v>136</v>
      </c>
      <c r="C696" s="428"/>
      <c r="D696" s="428"/>
      <c r="E696" s="428"/>
      <c r="F696" s="428"/>
      <c r="G696" s="428"/>
      <c r="H696" s="428"/>
      <c r="I696" s="428"/>
      <c r="J696" s="428"/>
      <c r="K696" s="428"/>
      <c r="L696" s="428"/>
      <c r="M696" s="428"/>
      <c r="N696" s="419" t="s">
        <v>15</v>
      </c>
      <c r="O696" s="415" t="s">
        <v>43</v>
      </c>
      <c r="P696" s="415" t="s">
        <v>17</v>
      </c>
    </row>
    <row r="697" spans="1:16" ht="16.5" customHeight="1">
      <c r="A697" s="427"/>
      <c r="B697" s="414" t="str">
        <f>MIP!$Y$7</f>
        <v>ENG</v>
      </c>
      <c r="C697" s="414"/>
      <c r="D697" s="414" t="str">
        <f>MIP!$Z$7</f>
        <v>MAT</v>
      </c>
      <c r="E697" s="414"/>
      <c r="F697" s="414" t="str">
        <f>MIP!$AA$7</f>
        <v>HIS</v>
      </c>
      <c r="G697" s="414" t="str">
        <f>MIP!$AB$7</f>
        <v>GEO</v>
      </c>
      <c r="H697" s="414" t="str">
        <f>MIP!$AC$7</f>
        <v>ECO</v>
      </c>
      <c r="I697" s="414"/>
      <c r="J697" s="414" t="str">
        <f>MIP!$AD$7</f>
        <v>ICT</v>
      </c>
      <c r="K697" s="414"/>
      <c r="L697" s="414" t="str">
        <f>MIP!$AE$7</f>
        <v>ACC</v>
      </c>
      <c r="M697" s="414" t="str">
        <f>MIP!$AF$7</f>
        <v>-</v>
      </c>
      <c r="N697" s="419" t="e">
        <v>#REF!</v>
      </c>
      <c r="O697" s="415"/>
      <c r="P697" s="415"/>
    </row>
    <row r="698" spans="1:16">
      <c r="A698" s="427"/>
      <c r="B698" s="414"/>
      <c r="C698" s="414"/>
      <c r="D698" s="414"/>
      <c r="E698" s="414"/>
      <c r="F698" s="414"/>
      <c r="G698" s="414"/>
      <c r="H698" s="414"/>
      <c r="I698" s="414"/>
      <c r="J698" s="414"/>
      <c r="K698" s="414"/>
      <c r="L698" s="414"/>
      <c r="M698" s="414"/>
      <c r="N698" s="419"/>
      <c r="O698" s="415"/>
      <c r="P698" s="415"/>
    </row>
    <row r="699" spans="1:16">
      <c r="A699" s="140" t="s">
        <v>174</v>
      </c>
      <c r="B699" s="141">
        <f>MIP!Y$54</f>
        <v>0</v>
      </c>
      <c r="C699" s="141"/>
      <c r="D699" s="141">
        <f>MIP!Z$54</f>
        <v>0</v>
      </c>
      <c r="E699" s="141"/>
      <c r="F699" s="141">
        <f>MIP!AA$54</f>
        <v>0</v>
      </c>
      <c r="G699" s="141">
        <f>MIP!AB$54</f>
        <v>0</v>
      </c>
      <c r="H699" s="141">
        <f>MIP!AC$54</f>
        <v>0</v>
      </c>
      <c r="I699" s="141"/>
      <c r="J699" s="141">
        <f>MIP!AD$54</f>
        <v>0</v>
      </c>
      <c r="K699" s="141"/>
      <c r="L699" s="141">
        <f>MIP!AE$54</f>
        <v>0</v>
      </c>
      <c r="M699" s="141">
        <f>MIP!AF$54</f>
        <v>0</v>
      </c>
      <c r="N699" s="142">
        <f>MIP!AG$54</f>
        <v>0</v>
      </c>
      <c r="O699" s="142">
        <f>MIP!AH$54</f>
        <v>0</v>
      </c>
      <c r="P699" s="143">
        <f>MIP!AI$54</f>
        <v>44</v>
      </c>
    </row>
    <row r="700" spans="1:16">
      <c r="A700" s="140" t="s">
        <v>175</v>
      </c>
      <c r="B700" s="141">
        <f>MIP!Y$121</f>
        <v>0</v>
      </c>
      <c r="C700" s="141"/>
      <c r="D700" s="141">
        <f>MIP!Z$121</f>
        <v>0</v>
      </c>
      <c r="E700" s="141"/>
      <c r="F700" s="141">
        <f>MIP!AA$121</f>
        <v>0</v>
      </c>
      <c r="G700" s="141">
        <f>MIP!AB$121</f>
        <v>0</v>
      </c>
      <c r="H700" s="141">
        <f>MIP!AC$121</f>
        <v>0</v>
      </c>
      <c r="I700" s="141"/>
      <c r="J700" s="141">
        <f>MIP!AD$121</f>
        <v>0</v>
      </c>
      <c r="K700" s="141"/>
      <c r="L700" s="141">
        <f>MIP!AE$121</f>
        <v>0</v>
      </c>
      <c r="M700" s="141">
        <f>MIP!AF$121</f>
        <v>0</v>
      </c>
      <c r="N700" s="142">
        <f>MIP!AG$121</f>
        <v>0</v>
      </c>
      <c r="O700" s="142">
        <f>MIP!AH$121</f>
        <v>0</v>
      </c>
      <c r="P700" s="143">
        <f>MIP!AI$121</f>
        <v>1</v>
      </c>
    </row>
    <row r="701" spans="1:16">
      <c r="A701" s="144" t="s">
        <v>77</v>
      </c>
      <c r="B701" s="145">
        <f>MIP!Y$193</f>
        <v>0</v>
      </c>
      <c r="C701" s="145"/>
      <c r="D701" s="145">
        <f>MIP!Z$193</f>
        <v>0</v>
      </c>
      <c r="E701" s="145"/>
      <c r="F701" s="145">
        <f>MIP!AA$193</f>
        <v>0</v>
      </c>
      <c r="G701" s="145">
        <f>MIP!AB$193</f>
        <v>0</v>
      </c>
      <c r="H701" s="145">
        <f>MIP!AC$193</f>
        <v>0</v>
      </c>
      <c r="I701" s="145"/>
      <c r="J701" s="145">
        <f>MIP!AD$193</f>
        <v>0</v>
      </c>
      <c r="K701" s="145"/>
      <c r="L701" s="145">
        <f>MIP!AE$193</f>
        <v>0</v>
      </c>
      <c r="M701" s="145">
        <f>MIP!AF$193</f>
        <v>0</v>
      </c>
      <c r="N701" s="142">
        <f>MIP!AG$193</f>
        <v>0</v>
      </c>
      <c r="O701" s="142">
        <f>MIP!AH$193</f>
        <v>0</v>
      </c>
      <c r="P701" s="143">
        <f>MIP!AI$193</f>
        <v>44</v>
      </c>
    </row>
    <row r="702" spans="1:16">
      <c r="A702" s="146"/>
      <c r="B702" s="141"/>
      <c r="C702" s="141"/>
      <c r="D702" s="141"/>
      <c r="E702" s="141"/>
      <c r="F702" s="141"/>
      <c r="G702" s="141"/>
      <c r="H702" s="141"/>
      <c r="I702" s="141"/>
      <c r="J702" s="141"/>
      <c r="K702" s="141"/>
      <c r="L702" s="141"/>
      <c r="M702" s="141"/>
      <c r="N702" s="142"/>
      <c r="O702" s="142"/>
      <c r="P702" s="143"/>
    </row>
    <row r="703" spans="1:16">
      <c r="A703" s="420" t="str">
        <f>GI!$E$23 &amp; ":"</f>
        <v>Homeroom Teacher's Name:</v>
      </c>
      <c r="B703" s="420"/>
      <c r="C703" s="420"/>
      <c r="D703" s="420"/>
      <c r="E703" s="420"/>
      <c r="F703" s="411" t="str">
        <f>GI!$E$25</f>
        <v xml:space="preserve">Biniam Desta </v>
      </c>
      <c r="G703" s="411"/>
      <c r="H703" s="411"/>
      <c r="I703" s="171"/>
      <c r="J703" s="410" t="str">
        <f>GI!$D$23 &amp; ":"</f>
        <v>Academic Director's Name:</v>
      </c>
      <c r="K703" s="410"/>
      <c r="L703" s="410"/>
      <c r="M703" s="410"/>
      <c r="N703" s="411" t="str">
        <f>GI!$D$25</f>
        <v>Mr. Brhane Yohanes</v>
      </c>
      <c r="O703" s="411"/>
      <c r="P703" s="411"/>
    </row>
    <row r="704" spans="1:16">
      <c r="A704" s="16"/>
      <c r="B704" s="16"/>
      <c r="C704" s="16"/>
      <c r="D704" s="421" t="str">
        <f>GI!$B$65 &amp; ":"</f>
        <v>Signature:</v>
      </c>
      <c r="E704" s="421"/>
      <c r="F704" s="413"/>
      <c r="G704" s="413"/>
      <c r="H704" s="413"/>
      <c r="I704"/>
      <c r="J704"/>
      <c r="K704" s="412" t="str">
        <f>GI!$B$65 &amp; ":"</f>
        <v>Signature:</v>
      </c>
      <c r="L704" s="412"/>
      <c r="M704" s="412"/>
      <c r="N704" s="413"/>
      <c r="O704" s="413"/>
      <c r="P704" s="413"/>
    </row>
    <row r="705" spans="1:16" ht="23.25" customHeight="1"/>
    <row r="706" spans="1:16" ht="26.25">
      <c r="A706" s="429"/>
      <c r="B706" s="429"/>
      <c r="C706" s="422" t="str">
        <f>CONCATENATE(GI!$D$1, " ", GI!$D$35)</f>
        <v>SHEBA ACADEMY 3rd Cycle</v>
      </c>
      <c r="D706" s="422"/>
      <c r="E706" s="422"/>
      <c r="F706" s="422"/>
      <c r="G706" s="422"/>
      <c r="H706" s="422"/>
      <c r="I706" s="422"/>
      <c r="J706" s="422"/>
      <c r="K706" s="422"/>
      <c r="L706" s="422"/>
      <c r="M706" s="422"/>
      <c r="N706" s="422"/>
      <c r="O706" s="422"/>
      <c r="P706" s="422"/>
    </row>
    <row r="707" spans="1:16" ht="23.25">
      <c r="A707" s="429"/>
      <c r="B707" s="429"/>
      <c r="C707" s="423" t="str">
        <f>GI!$A$37</f>
        <v>Temporary Grade Report</v>
      </c>
      <c r="D707" s="423"/>
      <c r="E707" s="423"/>
      <c r="F707" s="423"/>
      <c r="G707" s="423"/>
      <c r="H707" s="423"/>
      <c r="I707" s="423"/>
      <c r="J707" s="423"/>
      <c r="K707" s="423"/>
      <c r="L707" s="423"/>
      <c r="M707" s="423"/>
      <c r="N707" s="423"/>
      <c r="O707" s="423"/>
      <c r="P707" s="423"/>
    </row>
    <row r="708" spans="1:16">
      <c r="A708" s="424" t="s">
        <v>8</v>
      </c>
      <c r="B708" s="424"/>
      <c r="C708" s="424"/>
      <c r="D708" s="424"/>
      <c r="E708" s="416">
        <f>GI!$H$49</f>
        <v>0</v>
      </c>
      <c r="F708" s="417"/>
      <c r="G708" s="417"/>
      <c r="H708" s="417"/>
      <c r="I708" s="417"/>
      <c r="J708" s="418"/>
      <c r="K708" s="18"/>
      <c r="L708" s="17"/>
      <c r="M708" s="414" t="str">
        <f>GI!$A$34</f>
        <v>Academic Year</v>
      </c>
      <c r="N708" s="414"/>
      <c r="O708" s="414">
        <f>GI!C981</f>
        <v>0</v>
      </c>
      <c r="P708" s="17"/>
    </row>
    <row r="709" spans="1:16">
      <c r="A709" s="424" t="s">
        <v>88</v>
      </c>
      <c r="B709" s="424"/>
      <c r="C709" s="424"/>
      <c r="D709" s="424"/>
      <c r="E709" s="20">
        <f>GI!$A$3</f>
        <v>11</v>
      </c>
      <c r="F709" s="20" t="str">
        <f>GI!$C$3</f>
        <v>D</v>
      </c>
      <c r="G709" s="17"/>
      <c r="H709" s="17"/>
      <c r="I709" s="18" t="s">
        <v>76</v>
      </c>
      <c r="J709" s="20">
        <v>48</v>
      </c>
      <c r="K709" s="18"/>
      <c r="L709" s="18"/>
      <c r="M709" s="416" t="str">
        <f>GI!$C$34</f>
        <v>2025/26 G.C</v>
      </c>
      <c r="N709" s="425"/>
      <c r="O709" s="426"/>
      <c r="P709" s="19"/>
    </row>
    <row r="711" spans="1:16" ht="21.75" customHeight="1">
      <c r="A711" s="427" t="s">
        <v>78</v>
      </c>
      <c r="B711" s="428" t="s">
        <v>136</v>
      </c>
      <c r="C711" s="428"/>
      <c r="D711" s="428"/>
      <c r="E711" s="428"/>
      <c r="F711" s="428"/>
      <c r="G711" s="428"/>
      <c r="H711" s="428"/>
      <c r="I711" s="428"/>
      <c r="J711" s="428"/>
      <c r="K711" s="428"/>
      <c r="L711" s="428"/>
      <c r="M711" s="428"/>
      <c r="N711" s="419" t="s">
        <v>15</v>
      </c>
      <c r="O711" s="415" t="s">
        <v>43</v>
      </c>
      <c r="P711" s="415" t="s">
        <v>17</v>
      </c>
    </row>
    <row r="712" spans="1:16" ht="16.5" customHeight="1">
      <c r="A712" s="427"/>
      <c r="B712" s="414" t="str">
        <f>MIP!$Y$7</f>
        <v>ENG</v>
      </c>
      <c r="C712" s="414"/>
      <c r="D712" s="414" t="str">
        <f>MIP!$Z$7</f>
        <v>MAT</v>
      </c>
      <c r="E712" s="414"/>
      <c r="F712" s="414" t="str">
        <f>MIP!$AA$7</f>
        <v>HIS</v>
      </c>
      <c r="G712" s="414" t="str">
        <f>MIP!$AB$7</f>
        <v>GEO</v>
      </c>
      <c r="H712" s="414" t="str">
        <f>MIP!$AC$7</f>
        <v>ECO</v>
      </c>
      <c r="I712" s="414"/>
      <c r="J712" s="414" t="str">
        <f>MIP!$AD$7</f>
        <v>ICT</v>
      </c>
      <c r="K712" s="414"/>
      <c r="L712" s="414" t="str">
        <f>MIP!$AE$7</f>
        <v>ACC</v>
      </c>
      <c r="M712" s="414" t="str">
        <f>MIP!$AF$7</f>
        <v>-</v>
      </c>
      <c r="N712" s="419" t="e">
        <v>#REF!</v>
      </c>
      <c r="O712" s="415"/>
      <c r="P712" s="415"/>
    </row>
    <row r="713" spans="1:16">
      <c r="A713" s="427"/>
      <c r="B713" s="414"/>
      <c r="C713" s="414"/>
      <c r="D713" s="414"/>
      <c r="E713" s="414"/>
      <c r="F713" s="414"/>
      <c r="G713" s="414"/>
      <c r="H713" s="414"/>
      <c r="I713" s="414"/>
      <c r="J713" s="414"/>
      <c r="K713" s="414"/>
      <c r="L713" s="414"/>
      <c r="M713" s="414"/>
      <c r="N713" s="419"/>
      <c r="O713" s="415"/>
      <c r="P713" s="415"/>
    </row>
    <row r="714" spans="1:16">
      <c r="A714" s="140" t="s">
        <v>174</v>
      </c>
      <c r="B714" s="141">
        <f>MIP!Y$55</f>
        <v>0</v>
      </c>
      <c r="C714" s="141"/>
      <c r="D714" s="141">
        <f>MIP!Z$55</f>
        <v>0</v>
      </c>
      <c r="E714" s="141"/>
      <c r="F714" s="141">
        <f>MIP!AA$55</f>
        <v>0</v>
      </c>
      <c r="G714" s="141">
        <f>MIP!AB$55</f>
        <v>0</v>
      </c>
      <c r="H714" s="141">
        <f>MIP!AC$55</f>
        <v>0</v>
      </c>
      <c r="I714" s="141"/>
      <c r="J714" s="141">
        <f>MIP!AD$55</f>
        <v>0</v>
      </c>
      <c r="K714" s="141"/>
      <c r="L714" s="141">
        <f>MIP!AE$55</f>
        <v>0</v>
      </c>
      <c r="M714" s="141">
        <f>MIP!AF$55</f>
        <v>0</v>
      </c>
      <c r="N714" s="142">
        <f>MIP!AG$55</f>
        <v>0</v>
      </c>
      <c r="O714" s="142">
        <f>MIP!AH$55</f>
        <v>0</v>
      </c>
      <c r="P714" s="143">
        <f>MIP!AI$55</f>
        <v>44</v>
      </c>
    </row>
    <row r="715" spans="1:16">
      <c r="A715" s="140" t="s">
        <v>175</v>
      </c>
      <c r="B715" s="141">
        <f>MIP!Y$122</f>
        <v>0</v>
      </c>
      <c r="C715" s="141"/>
      <c r="D715" s="141">
        <f>MIP!Z$122</f>
        <v>0</v>
      </c>
      <c r="E715" s="141"/>
      <c r="F715" s="141">
        <f>MIP!AA$122</f>
        <v>0</v>
      </c>
      <c r="G715" s="141">
        <f>MIP!AB$122</f>
        <v>0</v>
      </c>
      <c r="H715" s="141">
        <f>MIP!AC$122</f>
        <v>0</v>
      </c>
      <c r="I715" s="141"/>
      <c r="J715" s="141">
        <f>MIP!AD$122</f>
        <v>0</v>
      </c>
      <c r="K715" s="141"/>
      <c r="L715" s="141">
        <f>MIP!AE$122</f>
        <v>0</v>
      </c>
      <c r="M715" s="141">
        <f>MIP!AF$122</f>
        <v>0</v>
      </c>
      <c r="N715" s="142">
        <f>MIP!AG$122</f>
        <v>0</v>
      </c>
      <c r="O715" s="142">
        <f>MIP!AH$122</f>
        <v>0</v>
      </c>
      <c r="P715" s="143">
        <f>MIP!AI$122</f>
        <v>1</v>
      </c>
    </row>
    <row r="716" spans="1:16">
      <c r="A716" s="144" t="s">
        <v>77</v>
      </c>
      <c r="B716" s="145">
        <f>MIP!Y$194</f>
        <v>0</v>
      </c>
      <c r="C716" s="145"/>
      <c r="D716" s="145">
        <f>MIP!Z$194</f>
        <v>0</v>
      </c>
      <c r="E716" s="145"/>
      <c r="F716" s="145">
        <f>MIP!AA$194</f>
        <v>0</v>
      </c>
      <c r="G716" s="145">
        <f>MIP!AB$194</f>
        <v>0</v>
      </c>
      <c r="H716" s="145">
        <f>MIP!AC$194</f>
        <v>0</v>
      </c>
      <c r="I716" s="145"/>
      <c r="J716" s="145">
        <f>MIP!AD$194</f>
        <v>0</v>
      </c>
      <c r="K716" s="145"/>
      <c r="L716" s="145">
        <f>MIP!AE$194</f>
        <v>0</v>
      </c>
      <c r="M716" s="145">
        <f>MIP!AF$194</f>
        <v>0</v>
      </c>
      <c r="N716" s="142">
        <f>MIP!AG$194</f>
        <v>0</v>
      </c>
      <c r="O716" s="142">
        <f>MIP!AH$194</f>
        <v>0</v>
      </c>
      <c r="P716" s="143">
        <f>MIP!AI$194</f>
        <v>44</v>
      </c>
    </row>
    <row r="717" spans="1:16">
      <c r="A717" s="146"/>
      <c r="B717" s="141"/>
      <c r="C717" s="141"/>
      <c r="D717" s="141"/>
      <c r="E717" s="141"/>
      <c r="F717" s="141"/>
      <c r="G717" s="141"/>
      <c r="H717" s="141"/>
      <c r="I717" s="141"/>
      <c r="J717" s="141"/>
      <c r="K717" s="141"/>
      <c r="L717" s="141"/>
      <c r="M717" s="141"/>
      <c r="N717" s="142"/>
      <c r="O717" s="142"/>
      <c r="P717" s="143"/>
    </row>
    <row r="718" spans="1:16">
      <c r="A718" s="420" t="str">
        <f>GI!$E$23 &amp; ":"</f>
        <v>Homeroom Teacher's Name:</v>
      </c>
      <c r="B718" s="420"/>
      <c r="C718" s="420"/>
      <c r="D718" s="420"/>
      <c r="E718" s="420"/>
      <c r="F718" s="411" t="str">
        <f>GI!$E$25</f>
        <v xml:space="preserve">Biniam Desta </v>
      </c>
      <c r="G718" s="411"/>
      <c r="H718" s="411"/>
      <c r="I718" s="171"/>
      <c r="J718" s="410" t="str">
        <f>GI!$D$23 &amp; ":"</f>
        <v>Academic Director's Name:</v>
      </c>
      <c r="K718" s="410"/>
      <c r="L718" s="410"/>
      <c r="M718" s="410"/>
      <c r="N718" s="411" t="str">
        <f>GI!$D$25</f>
        <v>Mr. Brhane Yohanes</v>
      </c>
      <c r="O718" s="411"/>
      <c r="P718" s="411"/>
    </row>
    <row r="719" spans="1:16">
      <c r="A719" s="16"/>
      <c r="B719" s="16"/>
      <c r="C719" s="16"/>
      <c r="D719" s="421" t="str">
        <f>GI!$B$65 &amp; ":"</f>
        <v>Signature:</v>
      </c>
      <c r="E719" s="421"/>
      <c r="F719" s="413"/>
      <c r="G719" s="413"/>
      <c r="H719" s="413"/>
      <c r="I719"/>
      <c r="J719"/>
      <c r="K719" s="412" t="str">
        <f>GI!$B$65 &amp; ":"</f>
        <v>Signature:</v>
      </c>
      <c r="L719" s="412"/>
      <c r="M719" s="412"/>
      <c r="N719" s="413"/>
      <c r="O719" s="413"/>
      <c r="P719" s="413"/>
    </row>
    <row r="720" spans="1:16">
      <c r="A720" s="16"/>
      <c r="B720" s="16"/>
      <c r="C720" s="16"/>
      <c r="D720" s="240"/>
      <c r="E720" s="240"/>
      <c r="F720" s="16"/>
      <c r="G720" s="16"/>
      <c r="H720" s="16"/>
      <c r="I720"/>
      <c r="J720"/>
      <c r="K720" s="239"/>
      <c r="L720" s="239"/>
      <c r="M720" s="239"/>
      <c r="N720" s="16"/>
      <c r="O720" s="16"/>
      <c r="P720" s="16"/>
    </row>
    <row r="721" spans="1:16" ht="26.25">
      <c r="A721" s="429"/>
      <c r="B721" s="429"/>
      <c r="C721" s="422" t="str">
        <f>CONCATENATE(GI!$D$1, " ", GI!$D$35)</f>
        <v>SHEBA ACADEMY 3rd Cycle</v>
      </c>
      <c r="D721" s="422"/>
      <c r="E721" s="422"/>
      <c r="F721" s="422"/>
      <c r="G721" s="422"/>
      <c r="H721" s="422"/>
      <c r="I721" s="422"/>
      <c r="J721" s="422"/>
      <c r="K721" s="422"/>
      <c r="L721" s="422"/>
      <c r="M721" s="422"/>
      <c r="N721" s="422"/>
      <c r="O721" s="422"/>
      <c r="P721" s="422"/>
    </row>
    <row r="722" spans="1:16" ht="23.25">
      <c r="A722" s="429"/>
      <c r="B722" s="429"/>
      <c r="C722" s="423" t="str">
        <f>GI!$A$37</f>
        <v>Temporary Grade Report</v>
      </c>
      <c r="D722" s="423"/>
      <c r="E722" s="423"/>
      <c r="F722" s="423"/>
      <c r="G722" s="423"/>
      <c r="H722" s="423"/>
      <c r="I722" s="423"/>
      <c r="J722" s="423"/>
      <c r="K722" s="423"/>
      <c r="L722" s="423"/>
      <c r="M722" s="423"/>
      <c r="N722" s="423"/>
      <c r="O722" s="423"/>
      <c r="P722" s="423"/>
    </row>
    <row r="723" spans="1:16">
      <c r="A723" s="424" t="s">
        <v>8</v>
      </c>
      <c r="B723" s="424"/>
      <c r="C723" s="424"/>
      <c r="D723" s="424"/>
      <c r="E723" s="416">
        <f>GI!$H$50</f>
        <v>0</v>
      </c>
      <c r="F723" s="417"/>
      <c r="G723" s="417"/>
      <c r="H723" s="417"/>
      <c r="I723" s="417"/>
      <c r="J723" s="418"/>
      <c r="K723" s="18"/>
      <c r="L723" s="17"/>
      <c r="M723" s="414" t="str">
        <f>GI!$A$34</f>
        <v>Academic Year</v>
      </c>
      <c r="N723" s="414"/>
      <c r="O723" s="414">
        <f>GI!C996</f>
        <v>0</v>
      </c>
      <c r="P723" s="17"/>
    </row>
    <row r="724" spans="1:16">
      <c r="A724" s="424" t="s">
        <v>88</v>
      </c>
      <c r="B724" s="424"/>
      <c r="C724" s="424"/>
      <c r="D724" s="424"/>
      <c r="E724" s="20">
        <f>GI!$A$3</f>
        <v>11</v>
      </c>
      <c r="F724" s="20" t="str">
        <f>GI!$C$3</f>
        <v>D</v>
      </c>
      <c r="G724" s="17"/>
      <c r="H724" s="17"/>
      <c r="I724" s="18" t="s">
        <v>76</v>
      </c>
      <c r="J724" s="20">
        <v>49</v>
      </c>
      <c r="K724" s="18"/>
      <c r="L724" s="18"/>
      <c r="M724" s="416" t="str">
        <f>GI!$C$34</f>
        <v>2025/26 G.C</v>
      </c>
      <c r="N724" s="425"/>
      <c r="O724" s="426"/>
      <c r="P724" s="19"/>
    </row>
    <row r="726" spans="1:16" ht="21.75" customHeight="1">
      <c r="A726" s="427" t="s">
        <v>78</v>
      </c>
      <c r="B726" s="428" t="s">
        <v>136</v>
      </c>
      <c r="C726" s="428"/>
      <c r="D726" s="428"/>
      <c r="E726" s="428"/>
      <c r="F726" s="428"/>
      <c r="G726" s="428"/>
      <c r="H726" s="428"/>
      <c r="I726" s="428"/>
      <c r="J726" s="428"/>
      <c r="K726" s="428"/>
      <c r="L726" s="428"/>
      <c r="M726" s="428"/>
      <c r="N726" s="419" t="s">
        <v>15</v>
      </c>
      <c r="O726" s="415" t="s">
        <v>43</v>
      </c>
      <c r="P726" s="415" t="s">
        <v>17</v>
      </c>
    </row>
    <row r="727" spans="1:16" ht="16.5" customHeight="1">
      <c r="A727" s="427"/>
      <c r="B727" s="414" t="str">
        <f>MIP!$Y$7</f>
        <v>ENG</v>
      </c>
      <c r="C727" s="414"/>
      <c r="D727" s="414" t="str">
        <f>MIP!$Z$7</f>
        <v>MAT</v>
      </c>
      <c r="E727" s="414"/>
      <c r="F727" s="414" t="str">
        <f>MIP!$AA$7</f>
        <v>HIS</v>
      </c>
      <c r="G727" s="414" t="str">
        <f>MIP!$AB$7</f>
        <v>GEO</v>
      </c>
      <c r="H727" s="414" t="str">
        <f>MIP!$AC$7</f>
        <v>ECO</v>
      </c>
      <c r="I727" s="414"/>
      <c r="J727" s="414" t="str">
        <f>MIP!$AD$7</f>
        <v>ICT</v>
      </c>
      <c r="K727" s="414"/>
      <c r="L727" s="414" t="str">
        <f>MIP!$AE$7</f>
        <v>ACC</v>
      </c>
      <c r="M727" s="414" t="str">
        <f>MIP!$AF$7</f>
        <v>-</v>
      </c>
      <c r="N727" s="419" t="e">
        <v>#REF!</v>
      </c>
      <c r="O727" s="415"/>
      <c r="P727" s="415"/>
    </row>
    <row r="728" spans="1:16">
      <c r="A728" s="427"/>
      <c r="B728" s="414"/>
      <c r="C728" s="414"/>
      <c r="D728" s="414"/>
      <c r="E728" s="414"/>
      <c r="F728" s="414"/>
      <c r="G728" s="414"/>
      <c r="H728" s="414"/>
      <c r="I728" s="414"/>
      <c r="J728" s="414"/>
      <c r="K728" s="414"/>
      <c r="L728" s="414"/>
      <c r="M728" s="414"/>
      <c r="N728" s="419"/>
      <c r="O728" s="415"/>
      <c r="P728" s="415"/>
    </row>
    <row r="729" spans="1:16">
      <c r="A729" s="140" t="s">
        <v>174</v>
      </c>
      <c r="B729" s="141">
        <f>MIP!Y$56</f>
        <v>0</v>
      </c>
      <c r="C729" s="141"/>
      <c r="D729" s="141">
        <f>MIP!Z$56</f>
        <v>0</v>
      </c>
      <c r="E729" s="141"/>
      <c r="F729" s="141">
        <f>MIP!AA$56</f>
        <v>0</v>
      </c>
      <c r="G729" s="141">
        <f>MIP!AB$56</f>
        <v>0</v>
      </c>
      <c r="H729" s="141">
        <f>MIP!AC$56</f>
        <v>0</v>
      </c>
      <c r="I729" s="141"/>
      <c r="J729" s="141">
        <f>MIP!AD$56</f>
        <v>0</v>
      </c>
      <c r="K729" s="141"/>
      <c r="L729" s="141">
        <f>MIP!AE$56</f>
        <v>0</v>
      </c>
      <c r="M729" s="141">
        <f>MIP!AF$56</f>
        <v>0</v>
      </c>
      <c r="N729" s="142">
        <f>MIP!AG$56</f>
        <v>0</v>
      </c>
      <c r="O729" s="142">
        <f>MIP!AH$56</f>
        <v>0</v>
      </c>
      <c r="P729" s="143">
        <f>MIP!AI$56</f>
        <v>44</v>
      </c>
    </row>
    <row r="730" spans="1:16">
      <c r="A730" s="140" t="s">
        <v>175</v>
      </c>
      <c r="B730" s="141">
        <f>MIP!Y$123</f>
        <v>0</v>
      </c>
      <c r="C730" s="141"/>
      <c r="D730" s="141">
        <f>MIP!Z$123</f>
        <v>0</v>
      </c>
      <c r="E730" s="141"/>
      <c r="F730" s="141">
        <f>MIP!AA$123</f>
        <v>0</v>
      </c>
      <c r="G730" s="141">
        <f>MIP!AB$123</f>
        <v>0</v>
      </c>
      <c r="H730" s="141">
        <f>MIP!AC$123</f>
        <v>0</v>
      </c>
      <c r="I730" s="141"/>
      <c r="J730" s="141">
        <f>MIP!AD$123</f>
        <v>0</v>
      </c>
      <c r="K730" s="141"/>
      <c r="L730" s="141">
        <f>MIP!AE$123</f>
        <v>0</v>
      </c>
      <c r="M730" s="141">
        <f>MIP!AF$123</f>
        <v>0</v>
      </c>
      <c r="N730" s="142">
        <f>MIP!AG$123</f>
        <v>0</v>
      </c>
      <c r="O730" s="142">
        <f>MIP!AH$123</f>
        <v>0</v>
      </c>
      <c r="P730" s="143">
        <f>MIP!AI$123</f>
        <v>1</v>
      </c>
    </row>
    <row r="731" spans="1:16">
      <c r="A731" s="144" t="s">
        <v>77</v>
      </c>
      <c r="B731" s="145">
        <f>MIP!Y$195</f>
        <v>0</v>
      </c>
      <c r="C731" s="145"/>
      <c r="D731" s="145">
        <f>MIP!Z$195</f>
        <v>0</v>
      </c>
      <c r="E731" s="145"/>
      <c r="F731" s="145">
        <f>MIP!AA$195</f>
        <v>0</v>
      </c>
      <c r="G731" s="145">
        <f>MIP!AB$195</f>
        <v>0</v>
      </c>
      <c r="H731" s="145">
        <f>MIP!AC$195</f>
        <v>0</v>
      </c>
      <c r="I731" s="145"/>
      <c r="J731" s="145">
        <f>MIP!AD$195</f>
        <v>0</v>
      </c>
      <c r="K731" s="145"/>
      <c r="L731" s="145">
        <f>MIP!AE$195</f>
        <v>0</v>
      </c>
      <c r="M731" s="145">
        <f>MIP!AF$195</f>
        <v>0</v>
      </c>
      <c r="N731" s="142">
        <f>MIP!AG$195</f>
        <v>0</v>
      </c>
      <c r="O731" s="142">
        <f>MIP!AH$195</f>
        <v>0</v>
      </c>
      <c r="P731" s="143">
        <f>MIP!AI$195</f>
        <v>44</v>
      </c>
    </row>
    <row r="732" spans="1:16">
      <c r="A732" s="146"/>
      <c r="B732" s="141"/>
      <c r="C732" s="141"/>
      <c r="D732" s="141"/>
      <c r="E732" s="141"/>
      <c r="F732" s="141"/>
      <c r="G732" s="141"/>
      <c r="H732" s="141"/>
      <c r="I732" s="141"/>
      <c r="J732" s="141"/>
      <c r="K732" s="141"/>
      <c r="L732" s="141"/>
      <c r="M732" s="141"/>
      <c r="N732" s="142"/>
      <c r="O732" s="142"/>
      <c r="P732" s="143"/>
    </row>
    <row r="733" spans="1:16">
      <c r="A733" s="420" t="str">
        <f>GI!$E$23 &amp; ":"</f>
        <v>Homeroom Teacher's Name:</v>
      </c>
      <c r="B733" s="420"/>
      <c r="C733" s="420"/>
      <c r="D733" s="420"/>
      <c r="E733" s="420"/>
      <c r="F733" s="411" t="str">
        <f>GI!$E$25</f>
        <v xml:space="preserve">Biniam Desta </v>
      </c>
      <c r="G733" s="411"/>
      <c r="H733" s="411"/>
      <c r="I733" s="171"/>
      <c r="J733" s="410" t="str">
        <f>GI!$D$23 &amp; ":"</f>
        <v>Academic Director's Name:</v>
      </c>
      <c r="K733" s="410"/>
      <c r="L733" s="410"/>
      <c r="M733" s="410"/>
      <c r="N733" s="411" t="str">
        <f>GI!$D$25</f>
        <v>Mr. Brhane Yohanes</v>
      </c>
      <c r="O733" s="411"/>
      <c r="P733" s="411"/>
    </row>
    <row r="734" spans="1:16">
      <c r="A734" s="16"/>
      <c r="B734" s="16"/>
      <c r="C734" s="16"/>
      <c r="D734" s="421" t="str">
        <f>GI!$B$65 &amp; ":"</f>
        <v>Signature:</v>
      </c>
      <c r="E734" s="421"/>
      <c r="F734" s="413"/>
      <c r="G734" s="413"/>
      <c r="H734" s="413"/>
      <c r="I734"/>
      <c r="J734"/>
      <c r="K734" s="412" t="str">
        <f>GI!$B$65 &amp; ":"</f>
        <v>Signature:</v>
      </c>
      <c r="L734" s="412"/>
      <c r="M734" s="412"/>
      <c r="N734" s="413"/>
      <c r="O734" s="413"/>
      <c r="P734" s="413"/>
    </row>
    <row r="735" spans="1:16" ht="26.25" customHeight="1"/>
    <row r="736" spans="1:16" ht="26.25">
      <c r="A736" s="429"/>
      <c r="B736" s="429"/>
      <c r="C736" s="422" t="str">
        <f>CONCATENATE(GI!$D$1, " ", GI!$D$35)</f>
        <v>SHEBA ACADEMY 3rd Cycle</v>
      </c>
      <c r="D736" s="422"/>
      <c r="E736" s="422"/>
      <c r="F736" s="422"/>
      <c r="G736" s="422"/>
      <c r="H736" s="422"/>
      <c r="I736" s="422"/>
      <c r="J736" s="422"/>
      <c r="K736" s="422"/>
      <c r="L736" s="422"/>
      <c r="M736" s="422"/>
      <c r="N736" s="422"/>
      <c r="O736" s="422"/>
      <c r="P736" s="422"/>
    </row>
    <row r="737" spans="1:16" ht="23.25">
      <c r="A737" s="429"/>
      <c r="B737" s="429"/>
      <c r="C737" s="423" t="str">
        <f>GI!$A$37</f>
        <v>Temporary Grade Report</v>
      </c>
      <c r="D737" s="423"/>
      <c r="E737" s="423"/>
      <c r="F737" s="423"/>
      <c r="G737" s="423"/>
      <c r="H737" s="423"/>
      <c r="I737" s="423"/>
      <c r="J737" s="423"/>
      <c r="K737" s="423"/>
      <c r="L737" s="423"/>
      <c r="M737" s="423"/>
      <c r="N737" s="423"/>
      <c r="O737" s="423"/>
      <c r="P737" s="423"/>
    </row>
    <row r="738" spans="1:16">
      <c r="A738" s="424" t="s">
        <v>8</v>
      </c>
      <c r="B738" s="424"/>
      <c r="C738" s="424"/>
      <c r="D738" s="424"/>
      <c r="E738" s="416">
        <f>GI!$H$51</f>
        <v>0</v>
      </c>
      <c r="F738" s="417"/>
      <c r="G738" s="417"/>
      <c r="H738" s="417"/>
      <c r="I738" s="417"/>
      <c r="J738" s="418"/>
      <c r="K738" s="18"/>
      <c r="L738" s="17"/>
      <c r="M738" s="414" t="str">
        <f>GI!$A$34</f>
        <v>Academic Year</v>
      </c>
      <c r="N738" s="414"/>
      <c r="O738" s="414">
        <f>GI!C1011</f>
        <v>0</v>
      </c>
      <c r="P738" s="17"/>
    </row>
    <row r="739" spans="1:16">
      <c r="A739" s="424" t="s">
        <v>88</v>
      </c>
      <c r="B739" s="424"/>
      <c r="C739" s="424"/>
      <c r="D739" s="424"/>
      <c r="E739" s="20">
        <f>GI!$A$3</f>
        <v>11</v>
      </c>
      <c r="F739" s="20" t="str">
        <f>GI!$C$3</f>
        <v>D</v>
      </c>
      <c r="G739" s="17"/>
      <c r="H739" s="17"/>
      <c r="I739" s="18" t="s">
        <v>76</v>
      </c>
      <c r="J739" s="20">
        <v>50</v>
      </c>
      <c r="K739" s="18"/>
      <c r="L739" s="18"/>
      <c r="M739" s="416" t="str">
        <f>GI!$C$34</f>
        <v>2025/26 G.C</v>
      </c>
      <c r="N739" s="425"/>
      <c r="O739" s="426"/>
      <c r="P739" s="19"/>
    </row>
    <row r="741" spans="1:16" ht="21.75" customHeight="1">
      <c r="A741" s="427" t="s">
        <v>78</v>
      </c>
      <c r="B741" s="428" t="s">
        <v>136</v>
      </c>
      <c r="C741" s="428"/>
      <c r="D741" s="428"/>
      <c r="E741" s="428"/>
      <c r="F741" s="428"/>
      <c r="G741" s="428"/>
      <c r="H741" s="428"/>
      <c r="I741" s="428"/>
      <c r="J741" s="428"/>
      <c r="K741" s="428"/>
      <c r="L741" s="428"/>
      <c r="M741" s="428"/>
      <c r="N741" s="419" t="s">
        <v>15</v>
      </c>
      <c r="O741" s="415" t="s">
        <v>43</v>
      </c>
      <c r="P741" s="415" t="s">
        <v>17</v>
      </c>
    </row>
    <row r="742" spans="1:16" ht="16.5" customHeight="1">
      <c r="A742" s="427"/>
      <c r="B742" s="414" t="str">
        <f>MIP!$Y$7</f>
        <v>ENG</v>
      </c>
      <c r="C742" s="414"/>
      <c r="D742" s="414" t="str">
        <f>MIP!$Z$7</f>
        <v>MAT</v>
      </c>
      <c r="E742" s="414"/>
      <c r="F742" s="414" t="str">
        <f>MIP!$AA$7</f>
        <v>HIS</v>
      </c>
      <c r="G742" s="414" t="str">
        <f>MIP!$AB$7</f>
        <v>GEO</v>
      </c>
      <c r="H742" s="414" t="str">
        <f>MIP!$AC$7</f>
        <v>ECO</v>
      </c>
      <c r="I742" s="414"/>
      <c r="J742" s="414" t="str">
        <f>MIP!$AD$7</f>
        <v>ICT</v>
      </c>
      <c r="K742" s="414"/>
      <c r="L742" s="414" t="str">
        <f>MIP!$AE$7</f>
        <v>ACC</v>
      </c>
      <c r="M742" s="414" t="str">
        <f>MIP!$AF$7</f>
        <v>-</v>
      </c>
      <c r="N742" s="419" t="e">
        <v>#REF!</v>
      </c>
      <c r="O742" s="415"/>
      <c r="P742" s="415"/>
    </row>
    <row r="743" spans="1:16">
      <c r="A743" s="427"/>
      <c r="B743" s="414"/>
      <c r="C743" s="414"/>
      <c r="D743" s="414"/>
      <c r="E743" s="414"/>
      <c r="F743" s="414"/>
      <c r="G743" s="414"/>
      <c r="H743" s="414"/>
      <c r="I743" s="414"/>
      <c r="J743" s="414"/>
      <c r="K743" s="414"/>
      <c r="L743" s="414"/>
      <c r="M743" s="414"/>
      <c r="N743" s="419"/>
      <c r="O743" s="415"/>
      <c r="P743" s="415"/>
    </row>
    <row r="744" spans="1:16">
      <c r="A744" s="140" t="s">
        <v>174</v>
      </c>
      <c r="B744" s="141">
        <f>MIP!Y$57</f>
        <v>0</v>
      </c>
      <c r="C744" s="141"/>
      <c r="D744" s="141">
        <f>MIP!Z$57</f>
        <v>0</v>
      </c>
      <c r="E744" s="141"/>
      <c r="F744" s="141">
        <f>MIP!AA$57</f>
        <v>0</v>
      </c>
      <c r="G744" s="141">
        <f>MIP!AB$57</f>
        <v>0</v>
      </c>
      <c r="H744" s="141">
        <f>MIP!AC$57</f>
        <v>0</v>
      </c>
      <c r="I744" s="141"/>
      <c r="J744" s="141">
        <f>MIP!AD$57</f>
        <v>0</v>
      </c>
      <c r="K744" s="141"/>
      <c r="L744" s="141">
        <f>MIP!AE$57</f>
        <v>0</v>
      </c>
      <c r="M744" s="141">
        <f>MIP!AF$57</f>
        <v>0</v>
      </c>
      <c r="N744" s="142">
        <f>MIP!AG$57</f>
        <v>0</v>
      </c>
      <c r="O744" s="142">
        <f>MIP!AH$57</f>
        <v>0</v>
      </c>
      <c r="P744" s="143">
        <f>MIP!AI$57</f>
        <v>44</v>
      </c>
    </row>
    <row r="745" spans="1:16">
      <c r="A745" s="140" t="s">
        <v>175</v>
      </c>
      <c r="B745" s="141">
        <f>MIP!Y$124</f>
        <v>0</v>
      </c>
      <c r="C745" s="141"/>
      <c r="D745" s="141">
        <f>MIP!Z$124</f>
        <v>0</v>
      </c>
      <c r="E745" s="141"/>
      <c r="F745" s="141">
        <f>MIP!AA$124</f>
        <v>0</v>
      </c>
      <c r="G745" s="141">
        <f>MIP!AB$124</f>
        <v>0</v>
      </c>
      <c r="H745" s="141">
        <f>MIP!AC$124</f>
        <v>0</v>
      </c>
      <c r="I745" s="141"/>
      <c r="J745" s="141">
        <f>MIP!AD$124</f>
        <v>0</v>
      </c>
      <c r="K745" s="141"/>
      <c r="L745" s="141">
        <f>MIP!AE$124</f>
        <v>0</v>
      </c>
      <c r="M745" s="141">
        <f>MIP!AF$124</f>
        <v>0</v>
      </c>
      <c r="N745" s="142">
        <f>MIP!AG$124</f>
        <v>0</v>
      </c>
      <c r="O745" s="142">
        <f>MIP!AH$124</f>
        <v>0</v>
      </c>
      <c r="P745" s="143">
        <f>MIP!AI$124</f>
        <v>1</v>
      </c>
    </row>
    <row r="746" spans="1:16">
      <c r="A746" s="144" t="s">
        <v>77</v>
      </c>
      <c r="B746" s="145">
        <f>MIP!Y$196</f>
        <v>0</v>
      </c>
      <c r="C746" s="145"/>
      <c r="D746" s="145">
        <f>MIP!Z$196</f>
        <v>0</v>
      </c>
      <c r="E746" s="145"/>
      <c r="F746" s="145">
        <f>MIP!AA$196</f>
        <v>0</v>
      </c>
      <c r="G746" s="145">
        <f>MIP!AB$196</f>
        <v>0</v>
      </c>
      <c r="H746" s="145">
        <f>MIP!AC$196</f>
        <v>0</v>
      </c>
      <c r="I746" s="145"/>
      <c r="J746" s="145">
        <f>MIP!AD$196</f>
        <v>0</v>
      </c>
      <c r="K746" s="145"/>
      <c r="L746" s="145">
        <f>MIP!AE$196</f>
        <v>0</v>
      </c>
      <c r="M746" s="145">
        <f>MIP!AF$196</f>
        <v>0</v>
      </c>
      <c r="N746" s="142">
        <f>MIP!AG$196</f>
        <v>0</v>
      </c>
      <c r="O746" s="142">
        <f>MIP!AH$196</f>
        <v>0</v>
      </c>
      <c r="P746" s="143">
        <f>MIP!AI$196</f>
        <v>44</v>
      </c>
    </row>
    <row r="747" spans="1:16">
      <c r="A747" s="146"/>
      <c r="B747" s="141"/>
      <c r="C747" s="141"/>
      <c r="D747" s="141"/>
      <c r="E747" s="141"/>
      <c r="F747" s="141"/>
      <c r="G747" s="141"/>
      <c r="H747" s="141"/>
      <c r="I747" s="141"/>
      <c r="J747" s="141"/>
      <c r="K747" s="141"/>
      <c r="L747" s="141"/>
      <c r="M747" s="141"/>
      <c r="N747" s="142"/>
      <c r="O747" s="142"/>
      <c r="P747" s="143"/>
    </row>
    <row r="748" spans="1:16">
      <c r="A748" s="420" t="str">
        <f>GI!$E$23 &amp; ":"</f>
        <v>Homeroom Teacher's Name:</v>
      </c>
      <c r="B748" s="420"/>
      <c r="C748" s="420"/>
      <c r="D748" s="420"/>
      <c r="E748" s="420"/>
      <c r="F748" s="411" t="str">
        <f>GI!$E$25</f>
        <v xml:space="preserve">Biniam Desta </v>
      </c>
      <c r="G748" s="411"/>
      <c r="H748" s="411"/>
      <c r="I748" s="171"/>
      <c r="J748" s="410" t="str">
        <f>GI!$D$23 &amp; ":"</f>
        <v>Academic Director's Name:</v>
      </c>
      <c r="K748" s="410"/>
      <c r="L748" s="410"/>
      <c r="M748" s="410"/>
      <c r="N748" s="411" t="str">
        <f>GI!$D$25</f>
        <v>Mr. Brhane Yohanes</v>
      </c>
      <c r="O748" s="411"/>
      <c r="P748" s="411"/>
    </row>
    <row r="749" spans="1:16">
      <c r="A749" s="16"/>
      <c r="B749" s="16"/>
      <c r="C749" s="16"/>
      <c r="D749" s="421" t="str">
        <f>GI!$B$65 &amp; ":"</f>
        <v>Signature:</v>
      </c>
      <c r="E749" s="421"/>
      <c r="F749" s="413"/>
      <c r="G749" s="413"/>
      <c r="H749" s="413"/>
      <c r="I749"/>
      <c r="J749"/>
      <c r="K749" s="412" t="str">
        <f>GI!$B$65 &amp; ":"</f>
        <v>Signature:</v>
      </c>
      <c r="L749" s="412"/>
      <c r="M749" s="412"/>
      <c r="N749" s="413"/>
      <c r="O749" s="413"/>
      <c r="P749" s="413"/>
    </row>
    <row r="750" spans="1:16" ht="26.25" customHeight="1"/>
    <row r="751" spans="1:16" ht="26.25">
      <c r="A751" s="429"/>
      <c r="B751" s="429"/>
      <c r="C751" s="422" t="str">
        <f>CONCATENATE(GI!$D$1, " ", GI!$D$35)</f>
        <v>SHEBA ACADEMY 3rd Cycle</v>
      </c>
      <c r="D751" s="422"/>
      <c r="E751" s="422"/>
      <c r="F751" s="422"/>
      <c r="G751" s="422"/>
      <c r="H751" s="422"/>
      <c r="I751" s="422"/>
      <c r="J751" s="422"/>
      <c r="K751" s="422"/>
      <c r="L751" s="422"/>
      <c r="M751" s="422"/>
      <c r="N751" s="422"/>
      <c r="O751" s="422"/>
      <c r="P751" s="422"/>
    </row>
    <row r="752" spans="1:16" ht="23.25">
      <c r="A752" s="429"/>
      <c r="B752" s="429"/>
      <c r="C752" s="423" t="str">
        <f>GI!$A$37</f>
        <v>Temporary Grade Report</v>
      </c>
      <c r="D752" s="423"/>
      <c r="E752" s="423"/>
      <c r="F752" s="423"/>
      <c r="G752" s="423"/>
      <c r="H752" s="423"/>
      <c r="I752" s="423"/>
      <c r="J752" s="423"/>
      <c r="K752" s="423"/>
      <c r="L752" s="423"/>
      <c r="M752" s="423"/>
      <c r="N752" s="423"/>
      <c r="O752" s="423"/>
      <c r="P752" s="423"/>
    </row>
    <row r="753" spans="1:16">
      <c r="A753" s="424" t="s">
        <v>8</v>
      </c>
      <c r="B753" s="424"/>
      <c r="C753" s="424"/>
      <c r="D753" s="424"/>
      <c r="E753" s="416">
        <f>GI!$H$52</f>
        <v>0</v>
      </c>
      <c r="F753" s="417"/>
      <c r="G753" s="417"/>
      <c r="H753" s="417"/>
      <c r="I753" s="417"/>
      <c r="J753" s="418"/>
      <c r="K753" s="18"/>
      <c r="L753" s="17"/>
      <c r="M753" s="414" t="str">
        <f>GI!$A$34</f>
        <v>Academic Year</v>
      </c>
      <c r="N753" s="414"/>
      <c r="O753" s="414">
        <f>GI!C1027</f>
        <v>0</v>
      </c>
      <c r="P753" s="17"/>
    </row>
    <row r="754" spans="1:16">
      <c r="A754" s="424" t="s">
        <v>88</v>
      </c>
      <c r="B754" s="424"/>
      <c r="C754" s="424"/>
      <c r="D754" s="424"/>
      <c r="E754" s="20">
        <f>GI!$A$3</f>
        <v>11</v>
      </c>
      <c r="F754" s="20" t="str">
        <f>GI!$C$3</f>
        <v>D</v>
      </c>
      <c r="G754" s="17"/>
      <c r="H754" s="17"/>
      <c r="I754" s="18" t="s">
        <v>76</v>
      </c>
      <c r="J754" s="20">
        <v>51</v>
      </c>
      <c r="K754" s="18"/>
      <c r="L754" s="18"/>
      <c r="M754" s="416" t="str">
        <f>GI!$C$34</f>
        <v>2025/26 G.C</v>
      </c>
      <c r="N754" s="425"/>
      <c r="O754" s="426"/>
      <c r="P754" s="19"/>
    </row>
    <row r="756" spans="1:16" ht="20.25">
      <c r="A756" s="427" t="s">
        <v>78</v>
      </c>
      <c r="B756" s="428" t="s">
        <v>136</v>
      </c>
      <c r="C756" s="428"/>
      <c r="D756" s="428"/>
      <c r="E756" s="428"/>
      <c r="F756" s="428"/>
      <c r="G756" s="428"/>
      <c r="H756" s="428"/>
      <c r="I756" s="428"/>
      <c r="J756" s="428"/>
      <c r="K756" s="428"/>
      <c r="L756" s="428"/>
      <c r="M756" s="428"/>
      <c r="N756" s="419" t="s">
        <v>15</v>
      </c>
      <c r="O756" s="415" t="s">
        <v>43</v>
      </c>
      <c r="P756" s="415" t="s">
        <v>17</v>
      </c>
    </row>
    <row r="757" spans="1:16">
      <c r="A757" s="427"/>
      <c r="B757" s="414" t="str">
        <f>MIP!$Y$7</f>
        <v>ENG</v>
      </c>
      <c r="C757" s="414"/>
      <c r="D757" s="414" t="str">
        <f>MIP!$Z$7</f>
        <v>MAT</v>
      </c>
      <c r="E757" s="414"/>
      <c r="F757" s="414" t="str">
        <f>MIP!$AA$7</f>
        <v>HIS</v>
      </c>
      <c r="G757" s="414" t="str">
        <f>MIP!$AB$7</f>
        <v>GEO</v>
      </c>
      <c r="H757" s="414" t="str">
        <f>MIP!$AC$7</f>
        <v>ECO</v>
      </c>
      <c r="I757" s="414"/>
      <c r="J757" s="414" t="str">
        <f>MIP!$AD$7</f>
        <v>ICT</v>
      </c>
      <c r="K757" s="414"/>
      <c r="L757" s="414" t="str">
        <f>MIP!$AE$7</f>
        <v>ACC</v>
      </c>
      <c r="M757" s="414" t="str">
        <f>MIP!$AF$7</f>
        <v>-</v>
      </c>
      <c r="N757" s="419" t="e">
        <v>#REF!</v>
      </c>
      <c r="O757" s="415"/>
      <c r="P757" s="415"/>
    </row>
    <row r="758" spans="1:16">
      <c r="A758" s="427"/>
      <c r="B758" s="414"/>
      <c r="C758" s="414"/>
      <c r="D758" s="414"/>
      <c r="E758" s="414"/>
      <c r="F758" s="414"/>
      <c r="G758" s="414"/>
      <c r="H758" s="414"/>
      <c r="I758" s="414"/>
      <c r="J758" s="414"/>
      <c r="K758" s="414"/>
      <c r="L758" s="414"/>
      <c r="M758" s="414"/>
      <c r="N758" s="419"/>
      <c r="O758" s="415"/>
      <c r="P758" s="415"/>
    </row>
    <row r="759" spans="1:16">
      <c r="A759" s="140" t="s">
        <v>174</v>
      </c>
      <c r="B759" s="141">
        <f>MIP!Y$58</f>
        <v>0</v>
      </c>
      <c r="C759" s="141"/>
      <c r="D759" s="141">
        <f>MIP!Z$58</f>
        <v>0</v>
      </c>
      <c r="E759" s="141"/>
      <c r="F759" s="141">
        <f>MIP!AA$58</f>
        <v>0</v>
      </c>
      <c r="G759" s="141">
        <f>MIP!AB$58</f>
        <v>0</v>
      </c>
      <c r="H759" s="141">
        <f>MIP!AC$58</f>
        <v>0</v>
      </c>
      <c r="I759" s="141"/>
      <c r="J759" s="141">
        <f>MIP!AD$58</f>
        <v>0</v>
      </c>
      <c r="K759" s="141"/>
      <c r="L759" s="141">
        <f>MIP!AE$58</f>
        <v>0</v>
      </c>
      <c r="M759" s="141">
        <f>MIP!AF$58</f>
        <v>0</v>
      </c>
      <c r="N759" s="142">
        <f>MIP!AG$58</f>
        <v>0</v>
      </c>
      <c r="O759" s="142">
        <f>MIP!AH$58</f>
        <v>0</v>
      </c>
      <c r="P759" s="143">
        <f>MIP!AI$58</f>
        <v>44</v>
      </c>
    </row>
    <row r="760" spans="1:16">
      <c r="A760" s="140" t="s">
        <v>175</v>
      </c>
      <c r="B760" s="141">
        <f>MIP!Y$125</f>
        <v>0</v>
      </c>
      <c r="C760" s="141"/>
      <c r="D760" s="141">
        <f>MIP!Z$125</f>
        <v>0</v>
      </c>
      <c r="E760" s="141"/>
      <c r="F760" s="141">
        <f>MIP!AA$125</f>
        <v>0</v>
      </c>
      <c r="G760" s="141">
        <f>MIP!AB$125</f>
        <v>0</v>
      </c>
      <c r="H760" s="141">
        <f>MIP!AC$125</f>
        <v>0</v>
      </c>
      <c r="I760" s="141"/>
      <c r="J760" s="141">
        <f>MIP!AD$125</f>
        <v>0</v>
      </c>
      <c r="K760" s="141"/>
      <c r="L760" s="141">
        <f>MIP!AE$125</f>
        <v>0</v>
      </c>
      <c r="M760" s="141">
        <f>MIP!AF$125</f>
        <v>0</v>
      </c>
      <c r="N760" s="142">
        <f>MIP!AG$125</f>
        <v>0</v>
      </c>
      <c r="O760" s="142">
        <f>MIP!AH$125</f>
        <v>0</v>
      </c>
      <c r="P760" s="143">
        <f>MIP!AI$125</f>
        <v>1</v>
      </c>
    </row>
    <row r="761" spans="1:16">
      <c r="A761" s="144" t="s">
        <v>77</v>
      </c>
      <c r="B761" s="145">
        <f>MIP!Y$197</f>
        <v>0</v>
      </c>
      <c r="C761" s="145"/>
      <c r="D761" s="145">
        <f>MIP!Z$197</f>
        <v>0</v>
      </c>
      <c r="E761" s="145"/>
      <c r="F761" s="145">
        <f>MIP!AA$197</f>
        <v>0</v>
      </c>
      <c r="G761" s="145">
        <f>MIP!AB$197</f>
        <v>0</v>
      </c>
      <c r="H761" s="145">
        <f>MIP!AC$197</f>
        <v>0</v>
      </c>
      <c r="I761" s="145"/>
      <c r="J761" s="145">
        <f>MIP!AD$197</f>
        <v>0</v>
      </c>
      <c r="K761" s="145"/>
      <c r="L761" s="145">
        <f>MIP!AE$197</f>
        <v>0</v>
      </c>
      <c r="M761" s="145">
        <f>MIP!AF$197</f>
        <v>0</v>
      </c>
      <c r="N761" s="142">
        <f>MIP!AG$197</f>
        <v>0</v>
      </c>
      <c r="O761" s="142">
        <f>MIP!AH$197</f>
        <v>0</v>
      </c>
      <c r="P761" s="143">
        <f>MIP!AI$197</f>
        <v>44</v>
      </c>
    </row>
    <row r="762" spans="1:16">
      <c r="A762" s="146"/>
      <c r="B762" s="141"/>
      <c r="C762" s="141"/>
      <c r="D762" s="141"/>
      <c r="E762" s="141"/>
      <c r="F762" s="141"/>
      <c r="G762" s="141"/>
      <c r="H762" s="141"/>
      <c r="I762" s="141"/>
      <c r="J762" s="141"/>
      <c r="K762" s="141"/>
      <c r="L762" s="141"/>
      <c r="M762" s="141"/>
      <c r="N762" s="142"/>
      <c r="O762" s="142"/>
      <c r="P762" s="143"/>
    </row>
    <row r="763" spans="1:16">
      <c r="A763" s="420" t="str">
        <f>GI!$E$23 &amp; ":"</f>
        <v>Homeroom Teacher's Name:</v>
      </c>
      <c r="B763" s="420"/>
      <c r="C763" s="420"/>
      <c r="D763" s="420"/>
      <c r="E763" s="420"/>
      <c r="F763" s="411" t="str">
        <f>GI!$E$25</f>
        <v xml:space="preserve">Biniam Desta </v>
      </c>
      <c r="G763" s="411"/>
      <c r="H763" s="411"/>
      <c r="I763" s="171"/>
      <c r="J763" s="410" t="str">
        <f>GI!$D$23 &amp; ":"</f>
        <v>Academic Director's Name:</v>
      </c>
      <c r="K763" s="410"/>
      <c r="L763" s="410"/>
      <c r="M763" s="410"/>
      <c r="N763" s="411" t="str">
        <f>GI!$D$25</f>
        <v>Mr. Brhane Yohanes</v>
      </c>
      <c r="O763" s="411"/>
      <c r="P763" s="411"/>
    </row>
    <row r="764" spans="1:16">
      <c r="A764" s="16"/>
      <c r="B764" s="16"/>
      <c r="C764" s="16"/>
      <c r="D764" s="421" t="str">
        <f>GI!$B$65 &amp; ":"</f>
        <v>Signature:</v>
      </c>
      <c r="E764" s="421"/>
      <c r="F764" s="413"/>
      <c r="G764" s="413"/>
      <c r="H764" s="413"/>
      <c r="I764"/>
      <c r="J764"/>
      <c r="K764" s="412" t="str">
        <f>GI!$B$65 &amp; ":"</f>
        <v>Signature:</v>
      </c>
      <c r="L764" s="412"/>
      <c r="M764" s="412"/>
      <c r="N764" s="413"/>
      <c r="O764" s="413"/>
      <c r="P764" s="413"/>
    </row>
    <row r="766" spans="1:16" ht="26.25">
      <c r="A766" s="429"/>
      <c r="B766" s="429"/>
      <c r="C766" s="422" t="str">
        <f>CONCATENATE(GI!$D$1, " ", GI!$D$35)</f>
        <v>SHEBA ACADEMY 3rd Cycle</v>
      </c>
      <c r="D766" s="422"/>
      <c r="E766" s="422"/>
      <c r="F766" s="422"/>
      <c r="G766" s="422"/>
      <c r="H766" s="422"/>
      <c r="I766" s="422"/>
      <c r="J766" s="422"/>
      <c r="K766" s="422"/>
      <c r="L766" s="422"/>
      <c r="M766" s="422"/>
      <c r="N766" s="422"/>
      <c r="O766" s="422"/>
      <c r="P766" s="422"/>
    </row>
    <row r="767" spans="1:16" ht="23.25">
      <c r="A767" s="429"/>
      <c r="B767" s="429"/>
      <c r="C767" s="423" t="str">
        <f>GI!$A$37</f>
        <v>Temporary Grade Report</v>
      </c>
      <c r="D767" s="423"/>
      <c r="E767" s="423"/>
      <c r="F767" s="423"/>
      <c r="G767" s="423"/>
      <c r="H767" s="423"/>
      <c r="I767" s="423"/>
      <c r="J767" s="423"/>
      <c r="K767" s="423"/>
      <c r="L767" s="423"/>
      <c r="M767" s="423"/>
      <c r="N767" s="423"/>
      <c r="O767" s="423"/>
      <c r="P767" s="423"/>
    </row>
    <row r="768" spans="1:16">
      <c r="A768" s="424" t="s">
        <v>8</v>
      </c>
      <c r="B768" s="424"/>
      <c r="C768" s="424"/>
      <c r="D768" s="424"/>
      <c r="E768" s="416">
        <f>GI!$H$53</f>
        <v>0</v>
      </c>
      <c r="F768" s="417"/>
      <c r="G768" s="417"/>
      <c r="H768" s="417"/>
      <c r="I768" s="417"/>
      <c r="J768" s="418"/>
      <c r="K768" s="18"/>
      <c r="L768" s="17"/>
      <c r="M768" s="414" t="str">
        <f>GI!$A$34</f>
        <v>Academic Year</v>
      </c>
      <c r="N768" s="414"/>
      <c r="O768" s="414">
        <f>GI!C1042</f>
        <v>0</v>
      </c>
      <c r="P768" s="17"/>
    </row>
    <row r="769" spans="1:16">
      <c r="A769" s="424" t="s">
        <v>88</v>
      </c>
      <c r="B769" s="424"/>
      <c r="C769" s="424"/>
      <c r="D769" s="424"/>
      <c r="E769" s="20">
        <f>GI!$A$3</f>
        <v>11</v>
      </c>
      <c r="F769" s="20" t="str">
        <f>GI!$C$3</f>
        <v>D</v>
      </c>
      <c r="G769" s="17"/>
      <c r="H769" s="17"/>
      <c r="I769" s="18" t="s">
        <v>76</v>
      </c>
      <c r="J769" s="20">
        <v>52</v>
      </c>
      <c r="K769" s="18"/>
      <c r="L769" s="18"/>
      <c r="M769" s="416" t="str">
        <f>GI!$C$34</f>
        <v>2025/26 G.C</v>
      </c>
      <c r="N769" s="425"/>
      <c r="O769" s="426"/>
      <c r="P769" s="19"/>
    </row>
    <row r="771" spans="1:16" ht="20.25">
      <c r="A771" s="427" t="s">
        <v>78</v>
      </c>
      <c r="B771" s="428" t="s">
        <v>136</v>
      </c>
      <c r="C771" s="428"/>
      <c r="D771" s="428"/>
      <c r="E771" s="428"/>
      <c r="F771" s="428"/>
      <c r="G771" s="428"/>
      <c r="H771" s="428"/>
      <c r="I771" s="428"/>
      <c r="J771" s="428"/>
      <c r="K771" s="428"/>
      <c r="L771" s="428"/>
      <c r="M771" s="428"/>
      <c r="N771" s="419" t="s">
        <v>15</v>
      </c>
      <c r="O771" s="415" t="s">
        <v>43</v>
      </c>
      <c r="P771" s="415" t="s">
        <v>17</v>
      </c>
    </row>
    <row r="772" spans="1:16">
      <c r="A772" s="427"/>
      <c r="B772" s="414" t="str">
        <f>MIP!$Y$7</f>
        <v>ENG</v>
      </c>
      <c r="C772" s="414"/>
      <c r="D772" s="414" t="str">
        <f>MIP!$Z$7</f>
        <v>MAT</v>
      </c>
      <c r="E772" s="414"/>
      <c r="F772" s="414" t="str">
        <f>MIP!$AA$7</f>
        <v>HIS</v>
      </c>
      <c r="G772" s="414" t="str">
        <f>MIP!$AB$7</f>
        <v>GEO</v>
      </c>
      <c r="H772" s="414" t="str">
        <f>MIP!$AC$7</f>
        <v>ECO</v>
      </c>
      <c r="I772" s="414"/>
      <c r="J772" s="414" t="str">
        <f>MIP!$AD$7</f>
        <v>ICT</v>
      </c>
      <c r="K772" s="414"/>
      <c r="L772" s="414" t="str">
        <f>MIP!$AE$7</f>
        <v>ACC</v>
      </c>
      <c r="M772" s="414" t="str">
        <f>MIP!$AF$7</f>
        <v>-</v>
      </c>
      <c r="N772" s="419" t="e">
        <v>#REF!</v>
      </c>
      <c r="O772" s="415"/>
      <c r="P772" s="415"/>
    </row>
    <row r="773" spans="1:16">
      <c r="A773" s="427"/>
      <c r="B773" s="414"/>
      <c r="C773" s="414"/>
      <c r="D773" s="414"/>
      <c r="E773" s="414"/>
      <c r="F773" s="414"/>
      <c r="G773" s="414"/>
      <c r="H773" s="414"/>
      <c r="I773" s="414"/>
      <c r="J773" s="414"/>
      <c r="K773" s="414"/>
      <c r="L773" s="414"/>
      <c r="M773" s="414"/>
      <c r="N773" s="419"/>
      <c r="O773" s="415"/>
      <c r="P773" s="415"/>
    </row>
    <row r="774" spans="1:16">
      <c r="A774" s="140" t="s">
        <v>174</v>
      </c>
      <c r="B774" s="141">
        <f>MIP!Y$59</f>
        <v>0</v>
      </c>
      <c r="C774" s="141"/>
      <c r="D774" s="141">
        <f>MIP!Z$59</f>
        <v>0</v>
      </c>
      <c r="E774" s="141"/>
      <c r="F774" s="141">
        <f>MIP!AA$59</f>
        <v>0</v>
      </c>
      <c r="G774" s="141">
        <f>MIP!AB$59</f>
        <v>0</v>
      </c>
      <c r="H774" s="141">
        <f>MIP!AC$59</f>
        <v>0</v>
      </c>
      <c r="I774" s="141"/>
      <c r="J774" s="141">
        <f>MIP!AD$59</f>
        <v>0</v>
      </c>
      <c r="K774" s="141"/>
      <c r="L774" s="141">
        <f>MIP!AE$59</f>
        <v>0</v>
      </c>
      <c r="M774" s="141">
        <f>MIP!AF$59</f>
        <v>0</v>
      </c>
      <c r="N774" s="142">
        <f>MIP!AG$59</f>
        <v>0</v>
      </c>
      <c r="O774" s="142">
        <f>MIP!AH$59</f>
        <v>0</v>
      </c>
      <c r="P774" s="143">
        <f>MIP!AI$59</f>
        <v>44</v>
      </c>
    </row>
    <row r="775" spans="1:16">
      <c r="A775" s="140" t="s">
        <v>175</v>
      </c>
      <c r="B775" s="141">
        <f>MIP!Y$126</f>
        <v>0</v>
      </c>
      <c r="C775" s="141"/>
      <c r="D775" s="141">
        <f>MIP!Z$126</f>
        <v>0</v>
      </c>
      <c r="E775" s="141"/>
      <c r="F775" s="141">
        <f>MIP!AA$126</f>
        <v>0</v>
      </c>
      <c r="G775" s="141">
        <f>MIP!AB$126</f>
        <v>0</v>
      </c>
      <c r="H775" s="141">
        <f>MIP!AC$126</f>
        <v>0</v>
      </c>
      <c r="I775" s="141"/>
      <c r="J775" s="141">
        <f>MIP!AD$126</f>
        <v>0</v>
      </c>
      <c r="K775" s="141"/>
      <c r="L775" s="141">
        <f>MIP!AE$126</f>
        <v>0</v>
      </c>
      <c r="M775" s="141">
        <f>MIP!AF$126</f>
        <v>0</v>
      </c>
      <c r="N775" s="142">
        <f>MIP!AG$126</f>
        <v>0</v>
      </c>
      <c r="O775" s="142">
        <f>MIP!AH$126</f>
        <v>0</v>
      </c>
      <c r="P775" s="143">
        <f>MIP!AI$126</f>
        <v>1</v>
      </c>
    </row>
    <row r="776" spans="1:16">
      <c r="A776" s="144" t="s">
        <v>77</v>
      </c>
      <c r="B776" s="145">
        <f>MIP!Y$198</f>
        <v>0</v>
      </c>
      <c r="C776" s="145"/>
      <c r="D776" s="145">
        <f>MIP!Z$198</f>
        <v>0</v>
      </c>
      <c r="E776" s="145"/>
      <c r="F776" s="145">
        <f>MIP!AA$198</f>
        <v>0</v>
      </c>
      <c r="G776" s="145">
        <f>MIP!AB$198</f>
        <v>0</v>
      </c>
      <c r="H776" s="145">
        <f>MIP!AC$198</f>
        <v>0</v>
      </c>
      <c r="I776" s="145"/>
      <c r="J776" s="145">
        <f>MIP!AD$198</f>
        <v>0</v>
      </c>
      <c r="K776" s="145"/>
      <c r="L776" s="145">
        <f>MIP!AE$198</f>
        <v>0</v>
      </c>
      <c r="M776" s="145">
        <f>MIP!AF$198</f>
        <v>0</v>
      </c>
      <c r="N776" s="142">
        <f>MIP!AG$198</f>
        <v>0</v>
      </c>
      <c r="O776" s="142">
        <f>MIP!AH$198</f>
        <v>0</v>
      </c>
      <c r="P776" s="143">
        <f>MIP!AI$198</f>
        <v>44</v>
      </c>
    </row>
    <row r="777" spans="1:16">
      <c r="A777" s="146"/>
      <c r="B777" s="141"/>
      <c r="C777" s="141"/>
      <c r="D777" s="141"/>
      <c r="E777" s="141"/>
      <c r="F777" s="141"/>
      <c r="G777" s="141"/>
      <c r="H777" s="141"/>
      <c r="I777" s="141"/>
      <c r="J777" s="141"/>
      <c r="K777" s="141"/>
      <c r="L777" s="141"/>
      <c r="M777" s="141"/>
      <c r="N777" s="142"/>
      <c r="O777" s="142"/>
      <c r="P777" s="143"/>
    </row>
    <row r="778" spans="1:16">
      <c r="A778" s="420" t="str">
        <f>GI!$E$23 &amp; ":"</f>
        <v>Homeroom Teacher's Name:</v>
      </c>
      <c r="B778" s="420"/>
      <c r="C778" s="420"/>
      <c r="D778" s="420"/>
      <c r="E778" s="420"/>
      <c r="F778" s="411" t="str">
        <f>GI!$E$25</f>
        <v xml:space="preserve">Biniam Desta </v>
      </c>
      <c r="G778" s="411"/>
      <c r="H778" s="411"/>
      <c r="I778" s="171"/>
      <c r="J778" s="410" t="str">
        <f>GI!$D$23 &amp; ":"</f>
        <v>Academic Director's Name:</v>
      </c>
      <c r="K778" s="410"/>
      <c r="L778" s="410"/>
      <c r="M778" s="410"/>
      <c r="N778" s="411" t="str">
        <f>GI!$D$25</f>
        <v>Mr. Brhane Yohanes</v>
      </c>
      <c r="O778" s="411"/>
      <c r="P778" s="411"/>
    </row>
    <row r="779" spans="1:16">
      <c r="A779" s="16"/>
      <c r="B779" s="16"/>
      <c r="C779" s="16"/>
      <c r="D779" s="421" t="str">
        <f>GI!$B$65 &amp; ":"</f>
        <v>Signature:</v>
      </c>
      <c r="E779" s="421"/>
      <c r="F779" s="413"/>
      <c r="G779" s="413"/>
      <c r="H779" s="413"/>
      <c r="I779"/>
      <c r="J779"/>
      <c r="K779" s="412" t="str">
        <f>GI!$B$65 &amp; ":"</f>
        <v>Signature:</v>
      </c>
      <c r="L779" s="412"/>
      <c r="M779" s="412"/>
      <c r="N779" s="413"/>
      <c r="O779" s="413"/>
      <c r="P779" s="413"/>
    </row>
    <row r="781" spans="1:16" ht="26.25">
      <c r="A781" s="429"/>
      <c r="B781" s="429"/>
      <c r="C781" s="422" t="str">
        <f>CONCATENATE(GI!$D$1, " ", GI!$D$35)</f>
        <v>SHEBA ACADEMY 3rd Cycle</v>
      </c>
      <c r="D781" s="422"/>
      <c r="E781" s="422"/>
      <c r="F781" s="422"/>
      <c r="G781" s="422"/>
      <c r="H781" s="422"/>
      <c r="I781" s="422"/>
      <c r="J781" s="422"/>
      <c r="K781" s="422"/>
      <c r="L781" s="422"/>
      <c r="M781" s="422"/>
      <c r="N781" s="422"/>
      <c r="O781" s="422"/>
      <c r="P781" s="422"/>
    </row>
    <row r="782" spans="1:16" ht="23.25">
      <c r="A782" s="429"/>
      <c r="B782" s="429"/>
      <c r="C782" s="423" t="str">
        <f>GI!$A$37</f>
        <v>Temporary Grade Report</v>
      </c>
      <c r="D782" s="423"/>
      <c r="E782" s="423"/>
      <c r="F782" s="423"/>
      <c r="G782" s="423"/>
      <c r="H782" s="423"/>
      <c r="I782" s="423"/>
      <c r="J782" s="423"/>
      <c r="K782" s="423"/>
      <c r="L782" s="423"/>
      <c r="M782" s="423"/>
      <c r="N782" s="423"/>
      <c r="O782" s="423"/>
      <c r="P782" s="423"/>
    </row>
    <row r="783" spans="1:16">
      <c r="A783" s="424" t="s">
        <v>8</v>
      </c>
      <c r="B783" s="424"/>
      <c r="C783" s="424"/>
      <c r="D783" s="424"/>
      <c r="E783" s="416">
        <f>GI!$H$54</f>
        <v>0</v>
      </c>
      <c r="F783" s="417"/>
      <c r="G783" s="417"/>
      <c r="H783" s="417"/>
      <c r="I783" s="417"/>
      <c r="J783" s="418"/>
      <c r="K783" s="18"/>
      <c r="L783" s="17"/>
      <c r="M783" s="414" t="str">
        <f>GI!$A$34</f>
        <v>Academic Year</v>
      </c>
      <c r="N783" s="414"/>
      <c r="O783" s="414">
        <f>GI!C1057</f>
        <v>0</v>
      </c>
      <c r="P783" s="17"/>
    </row>
    <row r="784" spans="1:16">
      <c r="A784" s="424" t="s">
        <v>88</v>
      </c>
      <c r="B784" s="424"/>
      <c r="C784" s="424"/>
      <c r="D784" s="424"/>
      <c r="E784" s="20">
        <f>GI!$A$3</f>
        <v>11</v>
      </c>
      <c r="F784" s="20" t="str">
        <f>GI!$C$3</f>
        <v>D</v>
      </c>
      <c r="G784" s="17"/>
      <c r="H784" s="17"/>
      <c r="I784" s="18" t="s">
        <v>76</v>
      </c>
      <c r="J784" s="20">
        <v>53</v>
      </c>
      <c r="K784" s="18"/>
      <c r="L784" s="18"/>
      <c r="M784" s="416" t="str">
        <f>GI!$C$34</f>
        <v>2025/26 G.C</v>
      </c>
      <c r="N784" s="425"/>
      <c r="O784" s="426"/>
      <c r="P784" s="19"/>
    </row>
    <row r="786" spans="1:16" ht="20.25">
      <c r="A786" s="427" t="s">
        <v>78</v>
      </c>
      <c r="B786" s="428" t="s">
        <v>136</v>
      </c>
      <c r="C786" s="428"/>
      <c r="D786" s="428"/>
      <c r="E786" s="428"/>
      <c r="F786" s="428"/>
      <c r="G786" s="428"/>
      <c r="H786" s="428"/>
      <c r="I786" s="428"/>
      <c r="J786" s="428"/>
      <c r="K786" s="428"/>
      <c r="L786" s="428"/>
      <c r="M786" s="428"/>
      <c r="N786" s="419" t="s">
        <v>15</v>
      </c>
      <c r="O786" s="415" t="s">
        <v>43</v>
      </c>
      <c r="P786" s="415" t="s">
        <v>17</v>
      </c>
    </row>
    <row r="787" spans="1:16">
      <c r="A787" s="427"/>
      <c r="B787" s="414" t="str">
        <f>MIP!$Y$7</f>
        <v>ENG</v>
      </c>
      <c r="C787" s="414"/>
      <c r="D787" s="414" t="str">
        <f>MIP!$Z$7</f>
        <v>MAT</v>
      </c>
      <c r="E787" s="414"/>
      <c r="F787" s="414" t="str">
        <f>MIP!$AA$7</f>
        <v>HIS</v>
      </c>
      <c r="G787" s="414" t="str">
        <f>MIP!$AB$7</f>
        <v>GEO</v>
      </c>
      <c r="H787" s="414" t="str">
        <f>MIP!$AC$7</f>
        <v>ECO</v>
      </c>
      <c r="I787" s="414"/>
      <c r="J787" s="414" t="str">
        <f>MIP!$AD$7</f>
        <v>ICT</v>
      </c>
      <c r="K787" s="414"/>
      <c r="L787" s="414" t="str">
        <f>MIP!$AE$7</f>
        <v>ACC</v>
      </c>
      <c r="M787" s="414" t="str">
        <f>MIP!$AF$7</f>
        <v>-</v>
      </c>
      <c r="N787" s="419" t="e">
        <v>#REF!</v>
      </c>
      <c r="O787" s="415"/>
      <c r="P787" s="415"/>
    </row>
    <row r="788" spans="1:16">
      <c r="A788" s="427"/>
      <c r="B788" s="414"/>
      <c r="C788" s="414"/>
      <c r="D788" s="414"/>
      <c r="E788" s="414"/>
      <c r="F788" s="414"/>
      <c r="G788" s="414"/>
      <c r="H788" s="414"/>
      <c r="I788" s="414"/>
      <c r="J788" s="414"/>
      <c r="K788" s="414"/>
      <c r="L788" s="414"/>
      <c r="M788" s="414"/>
      <c r="N788" s="419"/>
      <c r="O788" s="415"/>
      <c r="P788" s="415"/>
    </row>
    <row r="789" spans="1:16">
      <c r="A789" s="140" t="s">
        <v>174</v>
      </c>
      <c r="B789" s="141">
        <f>MIP!Y$60</f>
        <v>0</v>
      </c>
      <c r="C789" s="141"/>
      <c r="D789" s="141">
        <f>MIP!Z$60</f>
        <v>0</v>
      </c>
      <c r="E789" s="141"/>
      <c r="F789" s="141">
        <f>MIP!AA$60</f>
        <v>0</v>
      </c>
      <c r="G789" s="141">
        <f>MIP!AB$60</f>
        <v>0</v>
      </c>
      <c r="H789" s="141">
        <f>MIP!AC$60</f>
        <v>0</v>
      </c>
      <c r="I789" s="141"/>
      <c r="J789" s="141">
        <f>MIP!AD$60</f>
        <v>0</v>
      </c>
      <c r="K789" s="141"/>
      <c r="L789" s="141">
        <f>MIP!AE$60</f>
        <v>0</v>
      </c>
      <c r="M789" s="141">
        <f>MIP!AF$60</f>
        <v>0</v>
      </c>
      <c r="N789" s="142">
        <f>MIP!AG$60</f>
        <v>0</v>
      </c>
      <c r="O789" s="142">
        <f>MIP!AH$60</f>
        <v>0</v>
      </c>
      <c r="P789" s="143">
        <f>MIP!AI$60</f>
        <v>44</v>
      </c>
    </row>
    <row r="790" spans="1:16">
      <c r="A790" s="140" t="s">
        <v>175</v>
      </c>
      <c r="B790" s="141">
        <f>MIP!Y$127</f>
        <v>0</v>
      </c>
      <c r="C790" s="141"/>
      <c r="D790" s="141">
        <f>MIP!Z$127</f>
        <v>0</v>
      </c>
      <c r="E790" s="141"/>
      <c r="F790" s="141">
        <f>MIP!AA$127</f>
        <v>0</v>
      </c>
      <c r="G790" s="141">
        <f>MIP!AB$127</f>
        <v>0</v>
      </c>
      <c r="H790" s="141">
        <f>MIP!AC$127</f>
        <v>0</v>
      </c>
      <c r="I790" s="141"/>
      <c r="J790" s="141">
        <f>MIP!AD$127</f>
        <v>0</v>
      </c>
      <c r="K790" s="141"/>
      <c r="L790" s="141">
        <f>MIP!AE$127</f>
        <v>0</v>
      </c>
      <c r="M790" s="141">
        <f>MIP!AF$127</f>
        <v>0</v>
      </c>
      <c r="N790" s="142">
        <f>MIP!AG$127</f>
        <v>0</v>
      </c>
      <c r="O790" s="142">
        <f>MIP!AH$127</f>
        <v>0</v>
      </c>
      <c r="P790" s="143">
        <f>MIP!AI$127</f>
        <v>1</v>
      </c>
    </row>
    <row r="791" spans="1:16">
      <c r="A791" s="144" t="s">
        <v>77</v>
      </c>
      <c r="B791" s="145">
        <f>MIP!Y$199</f>
        <v>0</v>
      </c>
      <c r="C791" s="145"/>
      <c r="D791" s="145">
        <f>MIP!Z$199</f>
        <v>0</v>
      </c>
      <c r="E791" s="145"/>
      <c r="F791" s="145">
        <f>MIP!AA$199</f>
        <v>0</v>
      </c>
      <c r="G791" s="145">
        <f>MIP!AB$199</f>
        <v>0</v>
      </c>
      <c r="H791" s="145">
        <f>MIP!AC$199</f>
        <v>0</v>
      </c>
      <c r="I791" s="145"/>
      <c r="J791" s="145">
        <f>MIP!AD$199</f>
        <v>0</v>
      </c>
      <c r="K791" s="145"/>
      <c r="L791" s="145">
        <f>MIP!AE$199</f>
        <v>0</v>
      </c>
      <c r="M791" s="145">
        <f>MIP!AF$199</f>
        <v>0</v>
      </c>
      <c r="N791" s="142">
        <f>MIP!AG$199</f>
        <v>0</v>
      </c>
      <c r="O791" s="142">
        <f>MIP!AH$199</f>
        <v>0</v>
      </c>
      <c r="P791" s="143">
        <f>MIP!AI$199</f>
        <v>44</v>
      </c>
    </row>
    <row r="792" spans="1:16">
      <c r="A792" s="146"/>
      <c r="B792" s="141"/>
      <c r="C792" s="141"/>
      <c r="D792" s="141"/>
      <c r="E792" s="141"/>
      <c r="F792" s="141"/>
      <c r="G792" s="141"/>
      <c r="H792" s="141"/>
      <c r="I792" s="141"/>
      <c r="J792" s="141"/>
      <c r="K792" s="141"/>
      <c r="L792" s="141"/>
      <c r="M792" s="141"/>
      <c r="N792" s="142"/>
      <c r="O792" s="142"/>
      <c r="P792" s="143"/>
    </row>
    <row r="793" spans="1:16">
      <c r="A793" s="420" t="str">
        <f>GI!$E$23 &amp; ":"</f>
        <v>Homeroom Teacher's Name:</v>
      </c>
      <c r="B793" s="420"/>
      <c r="C793" s="420"/>
      <c r="D793" s="420"/>
      <c r="E793" s="420"/>
      <c r="F793" s="411" t="str">
        <f>GI!$E$25</f>
        <v xml:space="preserve">Biniam Desta </v>
      </c>
      <c r="G793" s="411"/>
      <c r="H793" s="411"/>
      <c r="I793" s="171"/>
      <c r="J793" s="410" t="str">
        <f>GI!$D$23 &amp; ":"</f>
        <v>Academic Director's Name:</v>
      </c>
      <c r="K793" s="410"/>
      <c r="L793" s="410"/>
      <c r="M793" s="410"/>
      <c r="N793" s="411" t="str">
        <f>GI!$D$25</f>
        <v>Mr. Brhane Yohanes</v>
      </c>
      <c r="O793" s="411"/>
      <c r="P793" s="411"/>
    </row>
    <row r="794" spans="1:16">
      <c r="A794" s="16"/>
      <c r="B794" s="16"/>
      <c r="C794" s="16"/>
      <c r="D794" s="421" t="str">
        <f>GI!$B$65 &amp; ":"</f>
        <v>Signature:</v>
      </c>
      <c r="E794" s="421"/>
      <c r="F794" s="413"/>
      <c r="G794" s="413"/>
      <c r="H794" s="413"/>
      <c r="I794"/>
      <c r="J794"/>
      <c r="K794" s="412" t="str">
        <f>GI!$B$65 &amp; ":"</f>
        <v>Signature:</v>
      </c>
      <c r="L794" s="412"/>
      <c r="M794" s="412"/>
      <c r="N794" s="413"/>
      <c r="O794" s="413"/>
      <c r="P794" s="413"/>
    </row>
    <row r="796" spans="1:16" ht="26.25">
      <c r="A796" s="429"/>
      <c r="B796" s="429"/>
      <c r="C796" s="422" t="str">
        <f>CONCATENATE(GI!$D$1, " ", GI!$D$35)</f>
        <v>SHEBA ACADEMY 3rd Cycle</v>
      </c>
      <c r="D796" s="422"/>
      <c r="E796" s="422"/>
      <c r="F796" s="422"/>
      <c r="G796" s="422"/>
      <c r="H796" s="422"/>
      <c r="I796" s="422"/>
      <c r="J796" s="422"/>
      <c r="K796" s="422"/>
      <c r="L796" s="422"/>
      <c r="M796" s="422"/>
      <c r="N796" s="422"/>
      <c r="O796" s="422"/>
      <c r="P796" s="422"/>
    </row>
    <row r="797" spans="1:16" ht="23.25">
      <c r="A797" s="429"/>
      <c r="B797" s="429"/>
      <c r="C797" s="423" t="str">
        <f>GI!$A$37</f>
        <v>Temporary Grade Report</v>
      </c>
      <c r="D797" s="423"/>
      <c r="E797" s="423"/>
      <c r="F797" s="423"/>
      <c r="G797" s="423"/>
      <c r="H797" s="423"/>
      <c r="I797" s="423"/>
      <c r="J797" s="423"/>
      <c r="K797" s="423"/>
      <c r="L797" s="423"/>
      <c r="M797" s="423"/>
      <c r="N797" s="423"/>
      <c r="O797" s="423"/>
      <c r="P797" s="423"/>
    </row>
    <row r="798" spans="1:16">
      <c r="A798" s="424" t="s">
        <v>8</v>
      </c>
      <c r="B798" s="424"/>
      <c r="C798" s="424"/>
      <c r="D798" s="424"/>
      <c r="E798" s="416">
        <f>GI!$H$55</f>
        <v>0</v>
      </c>
      <c r="F798" s="417"/>
      <c r="G798" s="417"/>
      <c r="H798" s="417"/>
      <c r="I798" s="417"/>
      <c r="J798" s="418"/>
      <c r="K798" s="18"/>
      <c r="L798" s="17"/>
      <c r="M798" s="414" t="str">
        <f>GI!$A$34</f>
        <v>Academic Year</v>
      </c>
      <c r="N798" s="414"/>
      <c r="O798" s="414">
        <f>GI!C1072</f>
        <v>0</v>
      </c>
      <c r="P798" s="17"/>
    </row>
    <row r="799" spans="1:16">
      <c r="A799" s="424" t="s">
        <v>88</v>
      </c>
      <c r="B799" s="424"/>
      <c r="C799" s="424"/>
      <c r="D799" s="424"/>
      <c r="E799" s="20">
        <f>GI!$A$3</f>
        <v>11</v>
      </c>
      <c r="F799" s="20" t="str">
        <f>GI!$C$3</f>
        <v>D</v>
      </c>
      <c r="G799" s="17"/>
      <c r="H799" s="17"/>
      <c r="I799" s="18" t="s">
        <v>76</v>
      </c>
      <c r="J799" s="20">
        <v>54</v>
      </c>
      <c r="K799" s="18"/>
      <c r="L799" s="18"/>
      <c r="M799" s="416" t="str">
        <f>GI!$C$34</f>
        <v>2025/26 G.C</v>
      </c>
      <c r="N799" s="425"/>
      <c r="O799" s="426"/>
      <c r="P799" s="19"/>
    </row>
    <row r="801" spans="1:16" ht="20.25">
      <c r="A801" s="427" t="s">
        <v>78</v>
      </c>
      <c r="B801" s="428" t="s">
        <v>136</v>
      </c>
      <c r="C801" s="428"/>
      <c r="D801" s="428"/>
      <c r="E801" s="428"/>
      <c r="F801" s="428"/>
      <c r="G801" s="428"/>
      <c r="H801" s="428"/>
      <c r="I801" s="428"/>
      <c r="J801" s="428"/>
      <c r="K801" s="428"/>
      <c r="L801" s="428"/>
      <c r="M801" s="428"/>
      <c r="N801" s="419" t="s">
        <v>15</v>
      </c>
      <c r="O801" s="415" t="s">
        <v>43</v>
      </c>
      <c r="P801" s="415" t="s">
        <v>17</v>
      </c>
    </row>
    <row r="802" spans="1:16">
      <c r="A802" s="427"/>
      <c r="B802" s="414" t="str">
        <f>MIP!$Y$7</f>
        <v>ENG</v>
      </c>
      <c r="C802" s="414"/>
      <c r="D802" s="414" t="str">
        <f>MIP!$Z$7</f>
        <v>MAT</v>
      </c>
      <c r="E802" s="414"/>
      <c r="F802" s="414" t="str">
        <f>MIP!$AA$7</f>
        <v>HIS</v>
      </c>
      <c r="G802" s="414" t="str">
        <f>MIP!$AB$7</f>
        <v>GEO</v>
      </c>
      <c r="H802" s="414" t="str">
        <f>MIP!$AC$7</f>
        <v>ECO</v>
      </c>
      <c r="I802" s="414"/>
      <c r="J802" s="414" t="str">
        <f>MIP!$AD$7</f>
        <v>ICT</v>
      </c>
      <c r="K802" s="414"/>
      <c r="L802" s="414" t="str">
        <f>MIP!$AE$7</f>
        <v>ACC</v>
      </c>
      <c r="M802" s="414" t="str">
        <f>MIP!$AF$7</f>
        <v>-</v>
      </c>
      <c r="N802" s="419" t="e">
        <v>#REF!</v>
      </c>
      <c r="O802" s="415"/>
      <c r="P802" s="415"/>
    </row>
    <row r="803" spans="1:16">
      <c r="A803" s="427"/>
      <c r="B803" s="414"/>
      <c r="C803" s="414"/>
      <c r="D803" s="414"/>
      <c r="E803" s="414"/>
      <c r="F803" s="414"/>
      <c r="G803" s="414"/>
      <c r="H803" s="414"/>
      <c r="I803" s="414"/>
      <c r="J803" s="414"/>
      <c r="K803" s="414"/>
      <c r="L803" s="414"/>
      <c r="M803" s="414"/>
      <c r="N803" s="419"/>
      <c r="O803" s="415"/>
      <c r="P803" s="415"/>
    </row>
    <row r="804" spans="1:16">
      <c r="A804" s="140" t="s">
        <v>174</v>
      </c>
      <c r="B804" s="141">
        <f>MIP!Y$61</f>
        <v>0</v>
      </c>
      <c r="C804" s="141"/>
      <c r="D804" s="141">
        <f>MIP!Z$61</f>
        <v>0</v>
      </c>
      <c r="E804" s="141"/>
      <c r="F804" s="141">
        <f>MIP!AA$61</f>
        <v>0</v>
      </c>
      <c r="G804" s="141">
        <f>MIP!AB$61</f>
        <v>0</v>
      </c>
      <c r="H804" s="141">
        <f>MIP!AC$61</f>
        <v>0</v>
      </c>
      <c r="I804" s="141"/>
      <c r="J804" s="141">
        <f>MIP!AD$61</f>
        <v>0</v>
      </c>
      <c r="K804" s="141"/>
      <c r="L804" s="141">
        <f>MIP!AE$61</f>
        <v>0</v>
      </c>
      <c r="M804" s="141">
        <f>MIP!AF$61</f>
        <v>0</v>
      </c>
      <c r="N804" s="142">
        <f>MIP!AG$61</f>
        <v>0</v>
      </c>
      <c r="O804" s="142">
        <f>MIP!AH$61</f>
        <v>0</v>
      </c>
      <c r="P804" s="143">
        <f>MIP!AI$61</f>
        <v>44</v>
      </c>
    </row>
    <row r="805" spans="1:16">
      <c r="A805" s="140" t="s">
        <v>175</v>
      </c>
      <c r="B805" s="141">
        <f>MIP!Y$128</f>
        <v>0</v>
      </c>
      <c r="C805" s="141"/>
      <c r="D805" s="141">
        <f>MIP!Z$128</f>
        <v>0</v>
      </c>
      <c r="E805" s="141"/>
      <c r="F805" s="141">
        <f>MIP!AA$128</f>
        <v>0</v>
      </c>
      <c r="G805" s="141">
        <f>MIP!AB$128</f>
        <v>0</v>
      </c>
      <c r="H805" s="141">
        <f>MIP!AC$128</f>
        <v>0</v>
      </c>
      <c r="I805" s="141"/>
      <c r="J805" s="141">
        <f>MIP!AD$128</f>
        <v>0</v>
      </c>
      <c r="K805" s="141"/>
      <c r="L805" s="141">
        <f>MIP!AE$128</f>
        <v>0</v>
      </c>
      <c r="M805" s="141">
        <f>MIP!AF$128</f>
        <v>0</v>
      </c>
      <c r="N805" s="142">
        <f>MIP!AG$128</f>
        <v>0</v>
      </c>
      <c r="O805" s="142">
        <f>MIP!AH$128</f>
        <v>0</v>
      </c>
      <c r="P805" s="143">
        <f>MIP!AI$128</f>
        <v>1</v>
      </c>
    </row>
    <row r="806" spans="1:16">
      <c r="A806" s="144" t="s">
        <v>77</v>
      </c>
      <c r="B806" s="145">
        <f>MIP!Y$200</f>
        <v>0</v>
      </c>
      <c r="C806" s="145"/>
      <c r="D806" s="145">
        <f>MIP!Z$200</f>
        <v>0</v>
      </c>
      <c r="E806" s="145"/>
      <c r="F806" s="145">
        <f>MIP!AA$200</f>
        <v>0</v>
      </c>
      <c r="G806" s="145">
        <f>MIP!AB$200</f>
        <v>0</v>
      </c>
      <c r="H806" s="145">
        <f>MIP!AC$200</f>
        <v>0</v>
      </c>
      <c r="I806" s="145"/>
      <c r="J806" s="145">
        <f>MIP!AD$200</f>
        <v>0</v>
      </c>
      <c r="K806" s="145"/>
      <c r="L806" s="145">
        <f>MIP!AE$200</f>
        <v>0</v>
      </c>
      <c r="M806" s="145">
        <f>MIP!AF$200</f>
        <v>0</v>
      </c>
      <c r="N806" s="142">
        <f>MIP!AG$200</f>
        <v>0</v>
      </c>
      <c r="O806" s="142">
        <f>MIP!AH$200</f>
        <v>0</v>
      </c>
      <c r="P806" s="143">
        <f>MIP!AI$200</f>
        <v>44</v>
      </c>
    </row>
    <row r="807" spans="1:16">
      <c r="A807" s="146"/>
      <c r="B807" s="141"/>
      <c r="C807" s="141"/>
      <c r="D807" s="141"/>
      <c r="E807" s="141"/>
      <c r="F807" s="141"/>
      <c r="G807" s="141"/>
      <c r="H807" s="141"/>
      <c r="I807" s="141"/>
      <c r="J807" s="141"/>
      <c r="K807" s="141"/>
      <c r="L807" s="141"/>
      <c r="M807" s="141"/>
      <c r="N807" s="142"/>
      <c r="O807" s="142"/>
      <c r="P807" s="143"/>
    </row>
    <row r="808" spans="1:16">
      <c r="A808" s="420" t="str">
        <f>GI!$E$23 &amp; ":"</f>
        <v>Homeroom Teacher's Name:</v>
      </c>
      <c r="B808" s="420"/>
      <c r="C808" s="420"/>
      <c r="D808" s="420"/>
      <c r="E808" s="420"/>
      <c r="F808" s="411" t="str">
        <f>GI!$E$25</f>
        <v xml:space="preserve">Biniam Desta </v>
      </c>
      <c r="G808" s="411"/>
      <c r="H808" s="411"/>
      <c r="I808" s="171"/>
      <c r="J808" s="410" t="str">
        <f>GI!$D$23 &amp; ":"</f>
        <v>Academic Director's Name:</v>
      </c>
      <c r="K808" s="410"/>
      <c r="L808" s="410"/>
      <c r="M808" s="410"/>
      <c r="N808" s="411" t="str">
        <f>GI!$D$25</f>
        <v>Mr. Brhane Yohanes</v>
      </c>
      <c r="O808" s="411"/>
      <c r="P808" s="411"/>
    </row>
    <row r="809" spans="1:16">
      <c r="A809" s="16"/>
      <c r="B809" s="16"/>
      <c r="C809" s="16"/>
      <c r="D809" s="421" t="str">
        <f>GI!$B$65 &amp; ":"</f>
        <v>Signature:</v>
      </c>
      <c r="E809" s="421"/>
      <c r="F809" s="413"/>
      <c r="G809" s="413"/>
      <c r="H809" s="413"/>
      <c r="I809"/>
      <c r="J809"/>
      <c r="K809" s="412" t="str">
        <f>GI!$B$65 &amp; ":"</f>
        <v>Signature:</v>
      </c>
      <c r="L809" s="412"/>
      <c r="M809" s="412"/>
      <c r="N809" s="413"/>
      <c r="O809" s="413"/>
      <c r="P809" s="413"/>
    </row>
    <row r="812" spans="1:16" ht="26.25">
      <c r="A812" s="429"/>
      <c r="B812" s="429"/>
      <c r="C812" s="422" t="str">
        <f>CONCATENATE(GI!$D$1, " ", GI!$D$35)</f>
        <v>SHEBA ACADEMY 3rd Cycle</v>
      </c>
      <c r="D812" s="422"/>
      <c r="E812" s="422"/>
      <c r="F812" s="422"/>
      <c r="G812" s="422"/>
      <c r="H812" s="422"/>
      <c r="I812" s="422"/>
      <c r="J812" s="422"/>
      <c r="K812" s="422"/>
      <c r="L812" s="422"/>
      <c r="M812" s="422"/>
      <c r="N812" s="422"/>
      <c r="O812" s="422"/>
      <c r="P812" s="422"/>
    </row>
    <row r="813" spans="1:16" ht="23.25">
      <c r="A813" s="429"/>
      <c r="B813" s="429"/>
      <c r="C813" s="423" t="str">
        <f>GI!$A$37</f>
        <v>Temporary Grade Report</v>
      </c>
      <c r="D813" s="423"/>
      <c r="E813" s="423"/>
      <c r="F813" s="423"/>
      <c r="G813" s="423"/>
      <c r="H813" s="423"/>
      <c r="I813" s="423"/>
      <c r="J813" s="423"/>
      <c r="K813" s="423"/>
      <c r="L813" s="423"/>
      <c r="M813" s="423"/>
      <c r="N813" s="423"/>
      <c r="O813" s="423"/>
      <c r="P813" s="423"/>
    </row>
    <row r="814" spans="1:16">
      <c r="A814" s="424" t="s">
        <v>8</v>
      </c>
      <c r="B814" s="424"/>
      <c r="C814" s="424"/>
      <c r="D814" s="424"/>
      <c r="E814" s="416">
        <f>GI!$H$56</f>
        <v>0</v>
      </c>
      <c r="F814" s="417"/>
      <c r="G814" s="417"/>
      <c r="H814" s="417"/>
      <c r="I814" s="417"/>
      <c r="J814" s="418"/>
      <c r="K814" s="18"/>
      <c r="L814" s="17"/>
      <c r="M814" s="414" t="str">
        <f>GI!$A$34</f>
        <v>Academic Year</v>
      </c>
      <c r="N814" s="414"/>
      <c r="O814" s="414">
        <f>GI!C1087</f>
        <v>0</v>
      </c>
      <c r="P814" s="17"/>
    </row>
    <row r="815" spans="1:16">
      <c r="A815" s="424" t="s">
        <v>88</v>
      </c>
      <c r="B815" s="424"/>
      <c r="C815" s="424"/>
      <c r="D815" s="424"/>
      <c r="E815" s="20">
        <f>GI!$A$3</f>
        <v>11</v>
      </c>
      <c r="F815" s="20" t="str">
        <f>GI!$C$3</f>
        <v>D</v>
      </c>
      <c r="G815" s="17"/>
      <c r="H815" s="17"/>
      <c r="I815" s="18" t="s">
        <v>76</v>
      </c>
      <c r="J815" s="20">
        <v>55</v>
      </c>
      <c r="K815" s="18"/>
      <c r="L815" s="18"/>
      <c r="M815" s="416" t="str">
        <f>GI!$C$34</f>
        <v>2025/26 G.C</v>
      </c>
      <c r="N815" s="425"/>
      <c r="O815" s="426"/>
      <c r="P815" s="19"/>
    </row>
    <row r="817" spans="1:16" ht="20.25">
      <c r="A817" s="427" t="s">
        <v>78</v>
      </c>
      <c r="B817" s="428" t="s">
        <v>136</v>
      </c>
      <c r="C817" s="428"/>
      <c r="D817" s="428"/>
      <c r="E817" s="428"/>
      <c r="F817" s="428"/>
      <c r="G817" s="428"/>
      <c r="H817" s="428"/>
      <c r="I817" s="428"/>
      <c r="J817" s="428"/>
      <c r="K817" s="428"/>
      <c r="L817" s="428"/>
      <c r="M817" s="428"/>
      <c r="N817" s="419" t="s">
        <v>15</v>
      </c>
      <c r="O817" s="415" t="s">
        <v>43</v>
      </c>
      <c r="P817" s="415" t="s">
        <v>17</v>
      </c>
    </row>
    <row r="818" spans="1:16">
      <c r="A818" s="427"/>
      <c r="B818" s="414" t="str">
        <f>MIP!$Y$7</f>
        <v>ENG</v>
      </c>
      <c r="C818" s="414"/>
      <c r="D818" s="414" t="str">
        <f>MIP!$Z$7</f>
        <v>MAT</v>
      </c>
      <c r="E818" s="414"/>
      <c r="F818" s="414" t="str">
        <f>MIP!$AA$7</f>
        <v>HIS</v>
      </c>
      <c r="G818" s="414" t="str">
        <f>MIP!$AB$7</f>
        <v>GEO</v>
      </c>
      <c r="H818" s="414" t="str">
        <f>MIP!$AC$7</f>
        <v>ECO</v>
      </c>
      <c r="I818" s="414"/>
      <c r="J818" s="414" t="str">
        <f>MIP!$AD$7</f>
        <v>ICT</v>
      </c>
      <c r="K818" s="414"/>
      <c r="L818" s="414" t="str">
        <f>MIP!$AE$7</f>
        <v>ACC</v>
      </c>
      <c r="M818" s="414" t="str">
        <f>MIP!$AF$7</f>
        <v>-</v>
      </c>
      <c r="N818" s="419" t="e">
        <v>#REF!</v>
      </c>
      <c r="O818" s="415"/>
      <c r="P818" s="415"/>
    </row>
    <row r="819" spans="1:16">
      <c r="A819" s="427"/>
      <c r="B819" s="414"/>
      <c r="C819" s="414"/>
      <c r="D819" s="414"/>
      <c r="E819" s="414"/>
      <c r="F819" s="414"/>
      <c r="G819" s="414"/>
      <c r="H819" s="414"/>
      <c r="I819" s="414"/>
      <c r="J819" s="414"/>
      <c r="K819" s="414"/>
      <c r="L819" s="414"/>
      <c r="M819" s="414"/>
      <c r="N819" s="419"/>
      <c r="O819" s="415"/>
      <c r="P819" s="415"/>
    </row>
    <row r="820" spans="1:16">
      <c r="A820" s="140" t="s">
        <v>174</v>
      </c>
      <c r="B820" s="141">
        <f>MIP!Y$62</f>
        <v>0</v>
      </c>
      <c r="C820" s="141"/>
      <c r="D820" s="141">
        <f>MIP!Z$62</f>
        <v>0</v>
      </c>
      <c r="E820" s="141"/>
      <c r="F820" s="141">
        <f>MIP!AA$62</f>
        <v>0</v>
      </c>
      <c r="G820" s="141">
        <f>MIP!AB$62</f>
        <v>0</v>
      </c>
      <c r="H820" s="141">
        <f>MIP!AC$62</f>
        <v>0</v>
      </c>
      <c r="I820" s="141"/>
      <c r="J820" s="141">
        <f>MIP!AD$62</f>
        <v>0</v>
      </c>
      <c r="K820" s="141"/>
      <c r="L820" s="141">
        <f>MIP!AE$62</f>
        <v>0</v>
      </c>
      <c r="M820" s="141">
        <f>MIP!AF$62</f>
        <v>0</v>
      </c>
      <c r="N820" s="142">
        <f>MIP!AG$62</f>
        <v>0</v>
      </c>
      <c r="O820" s="142">
        <f>MIP!AH$62</f>
        <v>0</v>
      </c>
      <c r="P820" s="143">
        <f>MIP!AI$62</f>
        <v>44</v>
      </c>
    </row>
    <row r="821" spans="1:16">
      <c r="A821" s="140" t="s">
        <v>175</v>
      </c>
      <c r="B821" s="141">
        <f>MIP!Y$129</f>
        <v>0</v>
      </c>
      <c r="C821" s="141"/>
      <c r="D821" s="141">
        <f>MIP!Z$129</f>
        <v>0</v>
      </c>
      <c r="E821" s="141"/>
      <c r="F821" s="141">
        <f>MIP!AA$129</f>
        <v>0</v>
      </c>
      <c r="G821" s="141">
        <f>MIP!AB$129</f>
        <v>0</v>
      </c>
      <c r="H821" s="141">
        <f>MIP!AC$129</f>
        <v>0</v>
      </c>
      <c r="I821" s="141"/>
      <c r="J821" s="141">
        <f>MIP!AD$129</f>
        <v>0</v>
      </c>
      <c r="K821" s="141"/>
      <c r="L821" s="141">
        <f>MIP!AE$129</f>
        <v>0</v>
      </c>
      <c r="M821" s="141">
        <f>MIP!AF$129</f>
        <v>0</v>
      </c>
      <c r="N821" s="142">
        <f>MIP!AG$129</f>
        <v>0</v>
      </c>
      <c r="O821" s="142">
        <f>MIP!AH$129</f>
        <v>0</v>
      </c>
      <c r="P821" s="143">
        <f>MIP!AI$129</f>
        <v>1</v>
      </c>
    </row>
    <row r="822" spans="1:16">
      <c r="A822" s="144" t="s">
        <v>77</v>
      </c>
      <c r="B822" s="145">
        <f>MIP!Y$201</f>
        <v>0</v>
      </c>
      <c r="C822" s="145"/>
      <c r="D822" s="145">
        <f>MIP!Z$201</f>
        <v>0</v>
      </c>
      <c r="E822" s="145"/>
      <c r="F822" s="145">
        <f>MIP!AA$201</f>
        <v>0</v>
      </c>
      <c r="G822" s="145">
        <f>MIP!AB$201</f>
        <v>0</v>
      </c>
      <c r="H822" s="145">
        <f>MIP!AC$201</f>
        <v>0</v>
      </c>
      <c r="I822" s="145"/>
      <c r="J822" s="145">
        <f>MIP!AD$201</f>
        <v>0</v>
      </c>
      <c r="K822" s="145"/>
      <c r="L822" s="145">
        <f>MIP!AE$201</f>
        <v>0</v>
      </c>
      <c r="M822" s="145">
        <f>MIP!AF$201</f>
        <v>0</v>
      </c>
      <c r="N822" s="142">
        <f>MIP!AG$201</f>
        <v>0</v>
      </c>
      <c r="O822" s="142">
        <f>MIP!AH$201</f>
        <v>0</v>
      </c>
      <c r="P822" s="143">
        <f>MIP!AI$201</f>
        <v>44</v>
      </c>
    </row>
    <row r="823" spans="1:16">
      <c r="A823" s="146"/>
      <c r="B823" s="141"/>
      <c r="C823" s="141"/>
      <c r="D823" s="141"/>
      <c r="E823" s="141"/>
      <c r="F823" s="141"/>
      <c r="G823" s="141"/>
      <c r="H823" s="141"/>
      <c r="I823" s="141"/>
      <c r="J823" s="141"/>
      <c r="K823" s="141"/>
      <c r="L823" s="141"/>
      <c r="M823" s="141"/>
      <c r="N823" s="142"/>
      <c r="O823" s="142"/>
      <c r="P823" s="143"/>
    </row>
    <row r="824" spans="1:16">
      <c r="A824" s="420" t="str">
        <f>GI!$E$23 &amp; ":"</f>
        <v>Homeroom Teacher's Name:</v>
      </c>
      <c r="B824" s="420"/>
      <c r="C824" s="420"/>
      <c r="D824" s="420"/>
      <c r="E824" s="420"/>
      <c r="F824" s="411" t="str">
        <f>GI!$E$25</f>
        <v xml:space="preserve">Biniam Desta </v>
      </c>
      <c r="G824" s="411"/>
      <c r="H824" s="411"/>
      <c r="I824" s="171"/>
      <c r="J824" s="410" t="str">
        <f>GI!$D$23 &amp; ":"</f>
        <v>Academic Director's Name:</v>
      </c>
      <c r="K824" s="410"/>
      <c r="L824" s="410"/>
      <c r="M824" s="410"/>
      <c r="N824" s="411" t="str">
        <f>GI!$D$25</f>
        <v>Mr. Brhane Yohanes</v>
      </c>
      <c r="O824" s="411"/>
      <c r="P824" s="411"/>
    </row>
    <row r="825" spans="1:16">
      <c r="A825" s="16"/>
      <c r="B825" s="16"/>
      <c r="C825" s="16"/>
      <c r="D825" s="421" t="str">
        <f>GI!$B$65 &amp; ":"</f>
        <v>Signature:</v>
      </c>
      <c r="E825" s="421"/>
      <c r="F825" s="413"/>
      <c r="G825" s="413"/>
      <c r="H825" s="413"/>
      <c r="I825"/>
      <c r="J825"/>
      <c r="K825" s="412" t="str">
        <f>GI!$B$65 &amp; ":"</f>
        <v>Signature:</v>
      </c>
      <c r="L825" s="412"/>
      <c r="M825" s="412"/>
      <c r="N825" s="413"/>
      <c r="O825" s="413"/>
      <c r="P825" s="413"/>
    </row>
    <row r="826" spans="1:16">
      <c r="N826" s="14"/>
    </row>
    <row r="827" spans="1:16">
      <c r="N827" s="14"/>
    </row>
    <row r="828" spans="1:16">
      <c r="N828" s="14"/>
    </row>
    <row r="829" spans="1:16">
      <c r="N829" s="14"/>
    </row>
    <row r="830" spans="1:16">
      <c r="N830" s="14"/>
    </row>
    <row r="831" spans="1:16">
      <c r="N831" s="14"/>
    </row>
    <row r="832" spans="1:16">
      <c r="N832" s="14"/>
    </row>
    <row r="833" s="14" customFormat="1"/>
    <row r="834" s="14" customFormat="1"/>
    <row r="835" s="14" customFormat="1"/>
    <row r="836" s="14" customFormat="1"/>
    <row r="837" s="14" customFormat="1"/>
    <row r="838" s="14" customFormat="1"/>
    <row r="839" s="14" customFormat="1"/>
    <row r="840" s="14" customFormat="1"/>
    <row r="841" s="14" customFormat="1"/>
  </sheetData>
  <mergeCells count="1815">
    <mergeCell ref="A824:E824"/>
    <mergeCell ref="F824:H824"/>
    <mergeCell ref="J824:M824"/>
    <mergeCell ref="N824:P824"/>
    <mergeCell ref="D825:E825"/>
    <mergeCell ref="F825:H825"/>
    <mergeCell ref="K825:M825"/>
    <mergeCell ref="N825:P825"/>
    <mergeCell ref="A817:A819"/>
    <mergeCell ref="B817:M817"/>
    <mergeCell ref="N817:N819"/>
    <mergeCell ref="O817:O819"/>
    <mergeCell ref="P817:P819"/>
    <mergeCell ref="B818:B819"/>
    <mergeCell ref="C818:C819"/>
    <mergeCell ref="D818:D819"/>
    <mergeCell ref="E818:E819"/>
    <mergeCell ref="F818:F819"/>
    <mergeCell ref="G818:G819"/>
    <mergeCell ref="H818:H819"/>
    <mergeCell ref="I818:I819"/>
    <mergeCell ref="J818:J819"/>
    <mergeCell ref="K818:K819"/>
    <mergeCell ref="L818:L819"/>
    <mergeCell ref="M818:M819"/>
    <mergeCell ref="M802:M803"/>
    <mergeCell ref="A808:E808"/>
    <mergeCell ref="F808:H808"/>
    <mergeCell ref="J808:M808"/>
    <mergeCell ref="N808:P808"/>
    <mergeCell ref="D809:E809"/>
    <mergeCell ref="F809:H809"/>
    <mergeCell ref="K809:M809"/>
    <mergeCell ref="N809:P809"/>
    <mergeCell ref="A812:B813"/>
    <mergeCell ref="C812:P812"/>
    <mergeCell ref="C813:P813"/>
    <mergeCell ref="A814:D814"/>
    <mergeCell ref="E814:J814"/>
    <mergeCell ref="M814:O814"/>
    <mergeCell ref="A815:D815"/>
    <mergeCell ref="M815:O815"/>
    <mergeCell ref="A793:E793"/>
    <mergeCell ref="F793:H793"/>
    <mergeCell ref="J793:M793"/>
    <mergeCell ref="N793:P793"/>
    <mergeCell ref="D794:E794"/>
    <mergeCell ref="F794:H794"/>
    <mergeCell ref="K794:M794"/>
    <mergeCell ref="N794:P794"/>
    <mergeCell ref="A796:B797"/>
    <mergeCell ref="C796:P796"/>
    <mergeCell ref="C797:P797"/>
    <mergeCell ref="A798:D798"/>
    <mergeCell ref="E798:J798"/>
    <mergeCell ref="M798:O798"/>
    <mergeCell ref="A799:D799"/>
    <mergeCell ref="M799:O799"/>
    <mergeCell ref="A801:A803"/>
    <mergeCell ref="B801:M801"/>
    <mergeCell ref="N801:N803"/>
    <mergeCell ref="O801:O803"/>
    <mergeCell ref="P801:P803"/>
    <mergeCell ref="B802:B803"/>
    <mergeCell ref="C802:C803"/>
    <mergeCell ref="D802:D803"/>
    <mergeCell ref="E802:E803"/>
    <mergeCell ref="F802:F803"/>
    <mergeCell ref="G802:G803"/>
    <mergeCell ref="H802:H803"/>
    <mergeCell ref="I802:I803"/>
    <mergeCell ref="J802:J803"/>
    <mergeCell ref="K802:K803"/>
    <mergeCell ref="L802:L803"/>
    <mergeCell ref="A786:A788"/>
    <mergeCell ref="B786:M786"/>
    <mergeCell ref="N786:N788"/>
    <mergeCell ref="O786:O788"/>
    <mergeCell ref="P786:P788"/>
    <mergeCell ref="B787:B788"/>
    <mergeCell ref="C787:C788"/>
    <mergeCell ref="D787:D788"/>
    <mergeCell ref="E787:E788"/>
    <mergeCell ref="F787:F788"/>
    <mergeCell ref="G787:G788"/>
    <mergeCell ref="H787:H788"/>
    <mergeCell ref="I787:I788"/>
    <mergeCell ref="J787:J788"/>
    <mergeCell ref="K787:K788"/>
    <mergeCell ref="L787:L788"/>
    <mergeCell ref="M787:M788"/>
    <mergeCell ref="M772:M773"/>
    <mergeCell ref="A778:E778"/>
    <mergeCell ref="F778:H778"/>
    <mergeCell ref="J778:M778"/>
    <mergeCell ref="N778:P778"/>
    <mergeCell ref="D779:E779"/>
    <mergeCell ref="F779:H779"/>
    <mergeCell ref="K779:M779"/>
    <mergeCell ref="N779:P779"/>
    <mergeCell ref="A781:B782"/>
    <mergeCell ref="C781:P781"/>
    <mergeCell ref="C782:P782"/>
    <mergeCell ref="A783:D783"/>
    <mergeCell ref="E783:J783"/>
    <mergeCell ref="M783:O783"/>
    <mergeCell ref="A784:D784"/>
    <mergeCell ref="M784:O784"/>
    <mergeCell ref="A763:E763"/>
    <mergeCell ref="F763:H763"/>
    <mergeCell ref="J763:M763"/>
    <mergeCell ref="N763:P763"/>
    <mergeCell ref="D764:E764"/>
    <mergeCell ref="F764:H764"/>
    <mergeCell ref="K764:M764"/>
    <mergeCell ref="N764:P764"/>
    <mergeCell ref="A766:B767"/>
    <mergeCell ref="C766:P766"/>
    <mergeCell ref="C767:P767"/>
    <mergeCell ref="A768:D768"/>
    <mergeCell ref="E768:J768"/>
    <mergeCell ref="M768:O768"/>
    <mergeCell ref="A769:D769"/>
    <mergeCell ref="M769:O769"/>
    <mergeCell ref="A771:A773"/>
    <mergeCell ref="B771:M771"/>
    <mergeCell ref="N771:N773"/>
    <mergeCell ref="O771:O773"/>
    <mergeCell ref="P771:P773"/>
    <mergeCell ref="B772:B773"/>
    <mergeCell ref="C772:C773"/>
    <mergeCell ref="D772:D773"/>
    <mergeCell ref="E772:E773"/>
    <mergeCell ref="F772:F773"/>
    <mergeCell ref="G772:G773"/>
    <mergeCell ref="H772:H773"/>
    <mergeCell ref="I772:I773"/>
    <mergeCell ref="J772:J773"/>
    <mergeCell ref="K772:K773"/>
    <mergeCell ref="L772:L773"/>
    <mergeCell ref="A751:B752"/>
    <mergeCell ref="C751:P751"/>
    <mergeCell ref="C752:P752"/>
    <mergeCell ref="A753:D753"/>
    <mergeCell ref="E753:J753"/>
    <mergeCell ref="M753:O753"/>
    <mergeCell ref="A754:D754"/>
    <mergeCell ref="M754:O754"/>
    <mergeCell ref="A756:A758"/>
    <mergeCell ref="B756:M756"/>
    <mergeCell ref="N756:N758"/>
    <mergeCell ref="O756:O758"/>
    <mergeCell ref="P756:P758"/>
    <mergeCell ref="B757:B758"/>
    <mergeCell ref="C757:C758"/>
    <mergeCell ref="D757:D758"/>
    <mergeCell ref="E757:E758"/>
    <mergeCell ref="F757:F758"/>
    <mergeCell ref="G757:G758"/>
    <mergeCell ref="H757:H758"/>
    <mergeCell ref="I757:I758"/>
    <mergeCell ref="J757:J758"/>
    <mergeCell ref="K757:K758"/>
    <mergeCell ref="L757:L758"/>
    <mergeCell ref="M757:M758"/>
    <mergeCell ref="A748:E748"/>
    <mergeCell ref="F748:H748"/>
    <mergeCell ref="D749:E749"/>
    <mergeCell ref="F749:H749"/>
    <mergeCell ref="A733:E733"/>
    <mergeCell ref="F733:H733"/>
    <mergeCell ref="D734:E734"/>
    <mergeCell ref="F734:H734"/>
    <mergeCell ref="A736:B737"/>
    <mergeCell ref="C736:P736"/>
    <mergeCell ref="C737:P737"/>
    <mergeCell ref="A738:D738"/>
    <mergeCell ref="E738:J738"/>
    <mergeCell ref="M738:O738"/>
    <mergeCell ref="A739:D739"/>
    <mergeCell ref="M739:O739"/>
    <mergeCell ref="A741:A743"/>
    <mergeCell ref="B741:M741"/>
    <mergeCell ref="N741:N743"/>
    <mergeCell ref="O741:O743"/>
    <mergeCell ref="P741:P743"/>
    <mergeCell ref="B742:B743"/>
    <mergeCell ref="C742:C743"/>
    <mergeCell ref="D742:D743"/>
    <mergeCell ref="E742:E743"/>
    <mergeCell ref="F742:F743"/>
    <mergeCell ref="G742:G743"/>
    <mergeCell ref="H742:H743"/>
    <mergeCell ref="I742:I743"/>
    <mergeCell ref="J742:J743"/>
    <mergeCell ref="K742:K743"/>
    <mergeCell ref="L742:L743"/>
    <mergeCell ref="A718:E718"/>
    <mergeCell ref="F718:H718"/>
    <mergeCell ref="D719:E719"/>
    <mergeCell ref="F719:H719"/>
    <mergeCell ref="A721:B722"/>
    <mergeCell ref="C721:P721"/>
    <mergeCell ref="C722:P722"/>
    <mergeCell ref="A723:D723"/>
    <mergeCell ref="E723:J723"/>
    <mergeCell ref="M723:O723"/>
    <mergeCell ref="A724:D724"/>
    <mergeCell ref="M724:O724"/>
    <mergeCell ref="A726:A728"/>
    <mergeCell ref="B726:M726"/>
    <mergeCell ref="N726:N728"/>
    <mergeCell ref="O726:O728"/>
    <mergeCell ref="P726:P728"/>
    <mergeCell ref="B727:B728"/>
    <mergeCell ref="C727:C728"/>
    <mergeCell ref="D727:D728"/>
    <mergeCell ref="E727:E728"/>
    <mergeCell ref="F727:F728"/>
    <mergeCell ref="G727:G728"/>
    <mergeCell ref="H727:H728"/>
    <mergeCell ref="I727:I728"/>
    <mergeCell ref="J727:J728"/>
    <mergeCell ref="K727:K728"/>
    <mergeCell ref="L727:L728"/>
    <mergeCell ref="M727:M728"/>
    <mergeCell ref="A703:E703"/>
    <mergeCell ref="F703:H703"/>
    <mergeCell ref="D704:E704"/>
    <mergeCell ref="F704:H704"/>
    <mergeCell ref="A706:B707"/>
    <mergeCell ref="C706:P706"/>
    <mergeCell ref="C707:P707"/>
    <mergeCell ref="A708:D708"/>
    <mergeCell ref="E708:J708"/>
    <mergeCell ref="M708:O708"/>
    <mergeCell ref="A709:D709"/>
    <mergeCell ref="M709:O709"/>
    <mergeCell ref="A711:A713"/>
    <mergeCell ref="B711:M711"/>
    <mergeCell ref="N711:N713"/>
    <mergeCell ref="O711:O713"/>
    <mergeCell ref="P711:P713"/>
    <mergeCell ref="B712:B713"/>
    <mergeCell ref="C712:C713"/>
    <mergeCell ref="D712:D713"/>
    <mergeCell ref="E712:E713"/>
    <mergeCell ref="F712:F713"/>
    <mergeCell ref="G712:G713"/>
    <mergeCell ref="H712:H713"/>
    <mergeCell ref="I712:I713"/>
    <mergeCell ref="J712:J713"/>
    <mergeCell ref="K712:K713"/>
    <mergeCell ref="L712:L713"/>
    <mergeCell ref="M712:M713"/>
    <mergeCell ref="A688:E688"/>
    <mergeCell ref="F688:H688"/>
    <mergeCell ref="D689:E689"/>
    <mergeCell ref="F689:H689"/>
    <mergeCell ref="A691:B692"/>
    <mergeCell ref="C691:P691"/>
    <mergeCell ref="C692:P692"/>
    <mergeCell ref="A693:D693"/>
    <mergeCell ref="E693:J693"/>
    <mergeCell ref="M693:O693"/>
    <mergeCell ref="A694:D694"/>
    <mergeCell ref="M694:O694"/>
    <mergeCell ref="A696:A698"/>
    <mergeCell ref="B696:M696"/>
    <mergeCell ref="N696:N698"/>
    <mergeCell ref="O696:O698"/>
    <mergeCell ref="P696:P698"/>
    <mergeCell ref="B697:B698"/>
    <mergeCell ref="C697:C698"/>
    <mergeCell ref="D697:D698"/>
    <mergeCell ref="E697:E698"/>
    <mergeCell ref="F697:F698"/>
    <mergeCell ref="G697:G698"/>
    <mergeCell ref="H697:H698"/>
    <mergeCell ref="I697:I698"/>
    <mergeCell ref="J697:J698"/>
    <mergeCell ref="K697:K698"/>
    <mergeCell ref="L697:L698"/>
    <mergeCell ref="M697:M698"/>
    <mergeCell ref="A673:E673"/>
    <mergeCell ref="F673:H673"/>
    <mergeCell ref="D674:E674"/>
    <mergeCell ref="F674:H674"/>
    <mergeCell ref="A676:B677"/>
    <mergeCell ref="C676:P676"/>
    <mergeCell ref="C677:P677"/>
    <mergeCell ref="A678:D678"/>
    <mergeCell ref="E678:J678"/>
    <mergeCell ref="M678:O678"/>
    <mergeCell ref="A679:D679"/>
    <mergeCell ref="M679:O679"/>
    <mergeCell ref="A681:A683"/>
    <mergeCell ref="B681:M681"/>
    <mergeCell ref="N681:N683"/>
    <mergeCell ref="O681:O683"/>
    <mergeCell ref="P681:P683"/>
    <mergeCell ref="B682:B683"/>
    <mergeCell ref="C682:C683"/>
    <mergeCell ref="D682:D683"/>
    <mergeCell ref="E682:E683"/>
    <mergeCell ref="F682:F683"/>
    <mergeCell ref="G682:G683"/>
    <mergeCell ref="H682:H683"/>
    <mergeCell ref="I682:I683"/>
    <mergeCell ref="J682:J683"/>
    <mergeCell ref="K682:K683"/>
    <mergeCell ref="L682:L683"/>
    <mergeCell ref="M682:M683"/>
    <mergeCell ref="J673:M673"/>
    <mergeCell ref="N673:P673"/>
    <mergeCell ref="K674:M674"/>
    <mergeCell ref="A658:E658"/>
    <mergeCell ref="F658:H658"/>
    <mergeCell ref="D659:E659"/>
    <mergeCell ref="F659:H659"/>
    <mergeCell ref="A661:B662"/>
    <mergeCell ref="C661:P661"/>
    <mergeCell ref="C662:P662"/>
    <mergeCell ref="A663:D663"/>
    <mergeCell ref="E663:J663"/>
    <mergeCell ref="M663:O663"/>
    <mergeCell ref="A664:D664"/>
    <mergeCell ref="M664:O664"/>
    <mergeCell ref="A666:A668"/>
    <mergeCell ref="B666:M666"/>
    <mergeCell ref="N666:N668"/>
    <mergeCell ref="O666:O668"/>
    <mergeCell ref="P666:P668"/>
    <mergeCell ref="B667:B668"/>
    <mergeCell ref="C667:C668"/>
    <mergeCell ref="D667:D668"/>
    <mergeCell ref="E667:E668"/>
    <mergeCell ref="F667:F668"/>
    <mergeCell ref="G667:G668"/>
    <mergeCell ref="H667:H668"/>
    <mergeCell ref="I667:I668"/>
    <mergeCell ref="J667:J668"/>
    <mergeCell ref="K667:K668"/>
    <mergeCell ref="L667:L668"/>
    <mergeCell ref="M667:M668"/>
    <mergeCell ref="A643:E643"/>
    <mergeCell ref="F643:H643"/>
    <mergeCell ref="D644:E644"/>
    <mergeCell ref="F644:H644"/>
    <mergeCell ref="A646:B647"/>
    <mergeCell ref="C646:P646"/>
    <mergeCell ref="C647:P647"/>
    <mergeCell ref="A648:D648"/>
    <mergeCell ref="E648:J648"/>
    <mergeCell ref="M648:O648"/>
    <mergeCell ref="A649:D649"/>
    <mergeCell ref="M649:O649"/>
    <mergeCell ref="A651:A653"/>
    <mergeCell ref="B651:M651"/>
    <mergeCell ref="N651:N653"/>
    <mergeCell ref="O651:O653"/>
    <mergeCell ref="P651:P653"/>
    <mergeCell ref="B652:B653"/>
    <mergeCell ref="C652:C653"/>
    <mergeCell ref="D652:D653"/>
    <mergeCell ref="E652:E653"/>
    <mergeCell ref="F652:F653"/>
    <mergeCell ref="G652:G653"/>
    <mergeCell ref="H652:H653"/>
    <mergeCell ref="I652:I653"/>
    <mergeCell ref="J652:J653"/>
    <mergeCell ref="K652:K653"/>
    <mergeCell ref="L652:L653"/>
    <mergeCell ref="M652:M653"/>
    <mergeCell ref="A628:E628"/>
    <mergeCell ref="F628:H628"/>
    <mergeCell ref="D629:E629"/>
    <mergeCell ref="F629:H629"/>
    <mergeCell ref="A631:B632"/>
    <mergeCell ref="C631:P631"/>
    <mergeCell ref="C632:P632"/>
    <mergeCell ref="A633:D633"/>
    <mergeCell ref="E633:J633"/>
    <mergeCell ref="M633:O633"/>
    <mergeCell ref="A634:D634"/>
    <mergeCell ref="M634:O634"/>
    <mergeCell ref="A636:A638"/>
    <mergeCell ref="B636:M636"/>
    <mergeCell ref="N636:N638"/>
    <mergeCell ref="O636:O638"/>
    <mergeCell ref="P636:P638"/>
    <mergeCell ref="B637:B638"/>
    <mergeCell ref="C637:C638"/>
    <mergeCell ref="D637:D638"/>
    <mergeCell ref="E637:E638"/>
    <mergeCell ref="F637:F638"/>
    <mergeCell ref="G637:G638"/>
    <mergeCell ref="H637:H638"/>
    <mergeCell ref="I637:I638"/>
    <mergeCell ref="J637:J638"/>
    <mergeCell ref="K637:K638"/>
    <mergeCell ref="L637:L638"/>
    <mergeCell ref="M637:M638"/>
    <mergeCell ref="A613:E613"/>
    <mergeCell ref="F613:H613"/>
    <mergeCell ref="D614:E614"/>
    <mergeCell ref="F614:H614"/>
    <mergeCell ref="A616:B617"/>
    <mergeCell ref="C616:P616"/>
    <mergeCell ref="C617:P617"/>
    <mergeCell ref="A618:D618"/>
    <mergeCell ref="E618:J618"/>
    <mergeCell ref="M618:O618"/>
    <mergeCell ref="A619:D619"/>
    <mergeCell ref="M619:O619"/>
    <mergeCell ref="A621:A623"/>
    <mergeCell ref="B621:M621"/>
    <mergeCell ref="N621:N623"/>
    <mergeCell ref="O621:O623"/>
    <mergeCell ref="P621:P623"/>
    <mergeCell ref="B622:B623"/>
    <mergeCell ref="C622:C623"/>
    <mergeCell ref="D622:D623"/>
    <mergeCell ref="E622:E623"/>
    <mergeCell ref="F622:F623"/>
    <mergeCell ref="G622:G623"/>
    <mergeCell ref="H622:H623"/>
    <mergeCell ref="I622:I623"/>
    <mergeCell ref="J622:J623"/>
    <mergeCell ref="K622:K623"/>
    <mergeCell ref="L622:L623"/>
    <mergeCell ref="M622:M623"/>
    <mergeCell ref="A598:E598"/>
    <mergeCell ref="F598:H598"/>
    <mergeCell ref="D599:E599"/>
    <mergeCell ref="F599:H599"/>
    <mergeCell ref="A601:B602"/>
    <mergeCell ref="C601:P601"/>
    <mergeCell ref="C602:P602"/>
    <mergeCell ref="A603:D603"/>
    <mergeCell ref="E603:J603"/>
    <mergeCell ref="M603:O603"/>
    <mergeCell ref="A604:D604"/>
    <mergeCell ref="M604:O604"/>
    <mergeCell ref="A606:A608"/>
    <mergeCell ref="B606:M606"/>
    <mergeCell ref="N606:N608"/>
    <mergeCell ref="O606:O608"/>
    <mergeCell ref="P606:P608"/>
    <mergeCell ref="B607:B608"/>
    <mergeCell ref="C607:C608"/>
    <mergeCell ref="D607:D608"/>
    <mergeCell ref="E607:E608"/>
    <mergeCell ref="F607:F608"/>
    <mergeCell ref="G607:G608"/>
    <mergeCell ref="H607:H608"/>
    <mergeCell ref="I607:I608"/>
    <mergeCell ref="J607:J608"/>
    <mergeCell ref="K607:K608"/>
    <mergeCell ref="L607:L608"/>
    <mergeCell ref="M607:M608"/>
    <mergeCell ref="J598:M598"/>
    <mergeCell ref="N598:P598"/>
    <mergeCell ref="K599:M599"/>
    <mergeCell ref="A583:E583"/>
    <mergeCell ref="F583:H583"/>
    <mergeCell ref="D584:E584"/>
    <mergeCell ref="F584:H584"/>
    <mergeCell ref="A586:B587"/>
    <mergeCell ref="C586:P586"/>
    <mergeCell ref="C587:P587"/>
    <mergeCell ref="A588:D588"/>
    <mergeCell ref="E588:J588"/>
    <mergeCell ref="M588:O588"/>
    <mergeCell ref="A589:D589"/>
    <mergeCell ref="M589:O589"/>
    <mergeCell ref="A591:A593"/>
    <mergeCell ref="B591:M591"/>
    <mergeCell ref="N591:N593"/>
    <mergeCell ref="O591:O593"/>
    <mergeCell ref="P591:P593"/>
    <mergeCell ref="B592:B593"/>
    <mergeCell ref="C592:C593"/>
    <mergeCell ref="D592:D593"/>
    <mergeCell ref="E592:E593"/>
    <mergeCell ref="F592:F593"/>
    <mergeCell ref="G592:G593"/>
    <mergeCell ref="H592:H593"/>
    <mergeCell ref="I592:I593"/>
    <mergeCell ref="J592:J593"/>
    <mergeCell ref="K592:K593"/>
    <mergeCell ref="L592:L593"/>
    <mergeCell ref="M592:M593"/>
    <mergeCell ref="A568:E568"/>
    <mergeCell ref="F568:H568"/>
    <mergeCell ref="D569:E569"/>
    <mergeCell ref="F569:H569"/>
    <mergeCell ref="A571:B572"/>
    <mergeCell ref="C571:P571"/>
    <mergeCell ref="C572:P572"/>
    <mergeCell ref="A573:D573"/>
    <mergeCell ref="E573:J573"/>
    <mergeCell ref="M573:O573"/>
    <mergeCell ref="A574:D574"/>
    <mergeCell ref="M574:O574"/>
    <mergeCell ref="A576:A578"/>
    <mergeCell ref="B576:M576"/>
    <mergeCell ref="N576:N578"/>
    <mergeCell ref="O576:O578"/>
    <mergeCell ref="P576:P578"/>
    <mergeCell ref="B577:B578"/>
    <mergeCell ref="C577:C578"/>
    <mergeCell ref="D577:D578"/>
    <mergeCell ref="E577:E578"/>
    <mergeCell ref="F577:F578"/>
    <mergeCell ref="G577:G578"/>
    <mergeCell ref="H577:H578"/>
    <mergeCell ref="I577:I578"/>
    <mergeCell ref="J577:J578"/>
    <mergeCell ref="K577:K578"/>
    <mergeCell ref="L577:L578"/>
    <mergeCell ref="M577:M578"/>
    <mergeCell ref="A553:E553"/>
    <mergeCell ref="F553:H553"/>
    <mergeCell ref="D554:E554"/>
    <mergeCell ref="F554:H554"/>
    <mergeCell ref="A556:B557"/>
    <mergeCell ref="C556:P556"/>
    <mergeCell ref="C557:P557"/>
    <mergeCell ref="A558:D558"/>
    <mergeCell ref="E558:J558"/>
    <mergeCell ref="M558:O558"/>
    <mergeCell ref="A559:D559"/>
    <mergeCell ref="M559:O559"/>
    <mergeCell ref="A561:A563"/>
    <mergeCell ref="B561:M561"/>
    <mergeCell ref="N561:N563"/>
    <mergeCell ref="O561:O563"/>
    <mergeCell ref="P561:P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A541:B542"/>
    <mergeCell ref="C541:P541"/>
    <mergeCell ref="C542:P542"/>
    <mergeCell ref="A543:D543"/>
    <mergeCell ref="E543:J543"/>
    <mergeCell ref="M543:O543"/>
    <mergeCell ref="A544:D544"/>
    <mergeCell ref="M544:O544"/>
    <mergeCell ref="A546:A548"/>
    <mergeCell ref="B546:M546"/>
    <mergeCell ref="N546:N548"/>
    <mergeCell ref="O546:O548"/>
    <mergeCell ref="P546:P548"/>
    <mergeCell ref="B547:B548"/>
    <mergeCell ref="C547:C548"/>
    <mergeCell ref="D547:D548"/>
    <mergeCell ref="E547:E548"/>
    <mergeCell ref="F547:F548"/>
    <mergeCell ref="G547:G548"/>
    <mergeCell ref="H547:H548"/>
    <mergeCell ref="I547:I548"/>
    <mergeCell ref="J547:J548"/>
    <mergeCell ref="K547:K548"/>
    <mergeCell ref="L547:L548"/>
    <mergeCell ref="M547:M548"/>
    <mergeCell ref="A334:D334"/>
    <mergeCell ref="M334:O334"/>
    <mergeCell ref="A328:E328"/>
    <mergeCell ref="F328:H328"/>
    <mergeCell ref="A358:E358"/>
    <mergeCell ref="F358:H358"/>
    <mergeCell ref="D359:E359"/>
    <mergeCell ref="F359:H359"/>
    <mergeCell ref="A346:B347"/>
    <mergeCell ref="C346:P346"/>
    <mergeCell ref="C347:P347"/>
    <mergeCell ref="A348:D348"/>
    <mergeCell ref="E348:J348"/>
    <mergeCell ref="M348:O348"/>
    <mergeCell ref="A349:D349"/>
    <mergeCell ref="M349:O349"/>
    <mergeCell ref="A351:A353"/>
    <mergeCell ref="B351:M351"/>
    <mergeCell ref="B352:B353"/>
    <mergeCell ref="C352:C353"/>
    <mergeCell ref="D352:D353"/>
    <mergeCell ref="E352:E353"/>
    <mergeCell ref="F352:F353"/>
    <mergeCell ref="G352:G353"/>
    <mergeCell ref="H352:H353"/>
    <mergeCell ref="I352:I353"/>
    <mergeCell ref="J352:J353"/>
    <mergeCell ref="K352:K353"/>
    <mergeCell ref="L352:L353"/>
    <mergeCell ref="M352:M353"/>
    <mergeCell ref="J358:M358"/>
    <mergeCell ref="N358:P358"/>
    <mergeCell ref="A316:B317"/>
    <mergeCell ref="C316:P316"/>
    <mergeCell ref="C317:P317"/>
    <mergeCell ref="A318:D318"/>
    <mergeCell ref="E318:J318"/>
    <mergeCell ref="M318:O318"/>
    <mergeCell ref="A319:D319"/>
    <mergeCell ref="M319:O319"/>
    <mergeCell ref="A321:A323"/>
    <mergeCell ref="B321:M321"/>
    <mergeCell ref="B322:B323"/>
    <mergeCell ref="C322:C323"/>
    <mergeCell ref="D322:D323"/>
    <mergeCell ref="E322:E323"/>
    <mergeCell ref="F322:F323"/>
    <mergeCell ref="G322:G323"/>
    <mergeCell ref="H322:H323"/>
    <mergeCell ref="I322:I323"/>
    <mergeCell ref="J322:J323"/>
    <mergeCell ref="K322:K323"/>
    <mergeCell ref="L322:L323"/>
    <mergeCell ref="M322:M323"/>
    <mergeCell ref="A289:D289"/>
    <mergeCell ref="M289:O289"/>
    <mergeCell ref="E307:E308"/>
    <mergeCell ref="F307:F308"/>
    <mergeCell ref="G307:G308"/>
    <mergeCell ref="H307:H308"/>
    <mergeCell ref="I307:I308"/>
    <mergeCell ref="J307:J308"/>
    <mergeCell ref="K307:K308"/>
    <mergeCell ref="L307:L308"/>
    <mergeCell ref="M307:M308"/>
    <mergeCell ref="A313:E313"/>
    <mergeCell ref="F313:H313"/>
    <mergeCell ref="D314:E314"/>
    <mergeCell ref="F314:H314"/>
    <mergeCell ref="A291:A293"/>
    <mergeCell ref="B291:M291"/>
    <mergeCell ref="N291:N293"/>
    <mergeCell ref="O291:O293"/>
    <mergeCell ref="B292:B293"/>
    <mergeCell ref="C292:C293"/>
    <mergeCell ref="D292:D293"/>
    <mergeCell ref="E292:E293"/>
    <mergeCell ref="F292:F293"/>
    <mergeCell ref="G292:G293"/>
    <mergeCell ref="H292:H293"/>
    <mergeCell ref="I292:I293"/>
    <mergeCell ref="J292:J293"/>
    <mergeCell ref="K292:K293"/>
    <mergeCell ref="L292:L293"/>
    <mergeCell ref="M292:M293"/>
    <mergeCell ref="A253:E253"/>
    <mergeCell ref="F253:H253"/>
    <mergeCell ref="D254:E254"/>
    <mergeCell ref="F254:H254"/>
    <mergeCell ref="A256:B257"/>
    <mergeCell ref="C256:P256"/>
    <mergeCell ref="C257:P257"/>
    <mergeCell ref="A258:D258"/>
    <mergeCell ref="E258:J258"/>
    <mergeCell ref="M258:O258"/>
    <mergeCell ref="A259:D259"/>
    <mergeCell ref="M259:O259"/>
    <mergeCell ref="A261:A263"/>
    <mergeCell ref="B261:M261"/>
    <mergeCell ref="N261:N263"/>
    <mergeCell ref="O261:O263"/>
    <mergeCell ref="P261:P263"/>
    <mergeCell ref="B262:B263"/>
    <mergeCell ref="C262:C263"/>
    <mergeCell ref="A288:D288"/>
    <mergeCell ref="D262:D263"/>
    <mergeCell ref="E262:E263"/>
    <mergeCell ref="F262:F263"/>
    <mergeCell ref="G262:G263"/>
    <mergeCell ref="H262:H263"/>
    <mergeCell ref="I262:I263"/>
    <mergeCell ref="J262:J263"/>
    <mergeCell ref="K262:K263"/>
    <mergeCell ref="L262:L263"/>
    <mergeCell ref="M262:M263"/>
    <mergeCell ref="A238:E238"/>
    <mergeCell ref="D239:E239"/>
    <mergeCell ref="F239:H239"/>
    <mergeCell ref="A241:B242"/>
    <mergeCell ref="C241:P241"/>
    <mergeCell ref="C242:P242"/>
    <mergeCell ref="A243:D243"/>
    <mergeCell ref="E243:J243"/>
    <mergeCell ref="M243:O243"/>
    <mergeCell ref="F238:H238"/>
    <mergeCell ref="A244:D244"/>
    <mergeCell ref="M244:O244"/>
    <mergeCell ref="A246:A248"/>
    <mergeCell ref="B246:M246"/>
    <mergeCell ref="N246:N248"/>
    <mergeCell ref="O246:O248"/>
    <mergeCell ref="P246:P248"/>
    <mergeCell ref="B247:B248"/>
    <mergeCell ref="C247:C248"/>
    <mergeCell ref="D247:D248"/>
    <mergeCell ref="E247:E248"/>
    <mergeCell ref="F247:F248"/>
    <mergeCell ref="G247:G248"/>
    <mergeCell ref="H247:H248"/>
    <mergeCell ref="I247:I248"/>
    <mergeCell ref="J247:J248"/>
    <mergeCell ref="K247:K248"/>
    <mergeCell ref="L247:L248"/>
    <mergeCell ref="M247:M248"/>
    <mergeCell ref="J193:M193"/>
    <mergeCell ref="N193:P193"/>
    <mergeCell ref="K194:M194"/>
    <mergeCell ref="A208:E208"/>
    <mergeCell ref="F208:H208"/>
    <mergeCell ref="D209:E209"/>
    <mergeCell ref="F209:H209"/>
    <mergeCell ref="A211:B212"/>
    <mergeCell ref="C211:P211"/>
    <mergeCell ref="C212:P212"/>
    <mergeCell ref="A213:D213"/>
    <mergeCell ref="E213:J213"/>
    <mergeCell ref="M213:O213"/>
    <mergeCell ref="A214:D214"/>
    <mergeCell ref="M214:O214"/>
    <mergeCell ref="A216:A218"/>
    <mergeCell ref="B216:M216"/>
    <mergeCell ref="B217:B218"/>
    <mergeCell ref="C217:C218"/>
    <mergeCell ref="D217:D218"/>
    <mergeCell ref="E217:E218"/>
    <mergeCell ref="F217:F218"/>
    <mergeCell ref="G217:G218"/>
    <mergeCell ref="H217:H218"/>
    <mergeCell ref="I217:I218"/>
    <mergeCell ref="J217:J218"/>
    <mergeCell ref="K217:K218"/>
    <mergeCell ref="L217:L218"/>
    <mergeCell ref="M217:M218"/>
    <mergeCell ref="F194:H194"/>
    <mergeCell ref="A196:B197"/>
    <mergeCell ref="C196:P196"/>
    <mergeCell ref="C197:P197"/>
    <mergeCell ref="A198:D198"/>
    <mergeCell ref="E198:J198"/>
    <mergeCell ref="M198:O198"/>
    <mergeCell ref="A199:D199"/>
    <mergeCell ref="M199:O199"/>
    <mergeCell ref="A201:A203"/>
    <mergeCell ref="B201:M201"/>
    <mergeCell ref="B202:B203"/>
    <mergeCell ref="C202:C203"/>
    <mergeCell ref="D202:D203"/>
    <mergeCell ref="E202:E203"/>
    <mergeCell ref="F202:F203"/>
    <mergeCell ref="G202:G203"/>
    <mergeCell ref="H202:H203"/>
    <mergeCell ref="I202:I203"/>
    <mergeCell ref="J202:J203"/>
    <mergeCell ref="K202:K203"/>
    <mergeCell ref="L202:L203"/>
    <mergeCell ref="M202:M203"/>
    <mergeCell ref="N194:P194"/>
    <mergeCell ref="J208:M208"/>
    <mergeCell ref="N208:P208"/>
    <mergeCell ref="K209:M209"/>
    <mergeCell ref="N209:P209"/>
    <mergeCell ref="M172:M173"/>
    <mergeCell ref="N186:N188"/>
    <mergeCell ref="O186:O188"/>
    <mergeCell ref="P186:P188"/>
    <mergeCell ref="N216:N218"/>
    <mergeCell ref="O216:O218"/>
    <mergeCell ref="P216:P218"/>
    <mergeCell ref="A181:B182"/>
    <mergeCell ref="C181:P181"/>
    <mergeCell ref="C182:P182"/>
    <mergeCell ref="A183:D183"/>
    <mergeCell ref="E183:J183"/>
    <mergeCell ref="M183:O183"/>
    <mergeCell ref="A184:D184"/>
    <mergeCell ref="M184:O184"/>
    <mergeCell ref="A186:A188"/>
    <mergeCell ref="B186:M186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J187:J188"/>
    <mergeCell ref="K187:K188"/>
    <mergeCell ref="L187:L188"/>
    <mergeCell ref="M187:M188"/>
    <mergeCell ref="A193:E193"/>
    <mergeCell ref="F193:H193"/>
    <mergeCell ref="D194:E194"/>
    <mergeCell ref="A148:E148"/>
    <mergeCell ref="F148:H148"/>
    <mergeCell ref="D149:E149"/>
    <mergeCell ref="A151:B152"/>
    <mergeCell ref="C151:P151"/>
    <mergeCell ref="C152:P152"/>
    <mergeCell ref="A153:D153"/>
    <mergeCell ref="E153:J153"/>
    <mergeCell ref="M153:O153"/>
    <mergeCell ref="A154:D154"/>
    <mergeCell ref="M154:O154"/>
    <mergeCell ref="A156:A158"/>
    <mergeCell ref="B156:M156"/>
    <mergeCell ref="N156:N158"/>
    <mergeCell ref="O156:O158"/>
    <mergeCell ref="P156:P158"/>
    <mergeCell ref="B157:B158"/>
    <mergeCell ref="C157:C158"/>
    <mergeCell ref="D157:D158"/>
    <mergeCell ref="E157:E158"/>
    <mergeCell ref="F157:F158"/>
    <mergeCell ref="G157:G158"/>
    <mergeCell ref="H157:H158"/>
    <mergeCell ref="I157:I158"/>
    <mergeCell ref="J157:J158"/>
    <mergeCell ref="K157:K158"/>
    <mergeCell ref="L157:L158"/>
    <mergeCell ref="M157:M158"/>
    <mergeCell ref="F149:H149"/>
    <mergeCell ref="K149:M149"/>
    <mergeCell ref="N149:P149"/>
    <mergeCell ref="A139:D139"/>
    <mergeCell ref="M139:O139"/>
    <mergeCell ref="A141:A143"/>
    <mergeCell ref="B141:M141"/>
    <mergeCell ref="N141:N143"/>
    <mergeCell ref="O141:O143"/>
    <mergeCell ref="P141:P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M142:M143"/>
    <mergeCell ref="A136:B137"/>
    <mergeCell ref="C136:P136"/>
    <mergeCell ref="C137:P137"/>
    <mergeCell ref="A138:D138"/>
    <mergeCell ref="E138:J138"/>
    <mergeCell ref="M138:O138"/>
    <mergeCell ref="A126:A128"/>
    <mergeCell ref="B126:M126"/>
    <mergeCell ref="N126:N128"/>
    <mergeCell ref="O126:O128"/>
    <mergeCell ref="P126:P128"/>
    <mergeCell ref="B127:B128"/>
    <mergeCell ref="C127:C128"/>
    <mergeCell ref="D127:D128"/>
    <mergeCell ref="E127:E128"/>
    <mergeCell ref="F127:F128"/>
    <mergeCell ref="G127:G128"/>
    <mergeCell ref="H127:H128"/>
    <mergeCell ref="I127:I128"/>
    <mergeCell ref="J127:J128"/>
    <mergeCell ref="A124:D124"/>
    <mergeCell ref="M124:O124"/>
    <mergeCell ref="A118:E118"/>
    <mergeCell ref="F118:H118"/>
    <mergeCell ref="D119:E119"/>
    <mergeCell ref="A133:E133"/>
    <mergeCell ref="F133:H133"/>
    <mergeCell ref="D134:E134"/>
    <mergeCell ref="F134:H134"/>
    <mergeCell ref="F104:H104"/>
    <mergeCell ref="A106:B107"/>
    <mergeCell ref="C106:P106"/>
    <mergeCell ref="C107:P107"/>
    <mergeCell ref="A108:D108"/>
    <mergeCell ref="E108:J108"/>
    <mergeCell ref="M108:O108"/>
    <mergeCell ref="A109:D109"/>
    <mergeCell ref="M109:O109"/>
    <mergeCell ref="A111:A113"/>
    <mergeCell ref="B111:M111"/>
    <mergeCell ref="N111:N113"/>
    <mergeCell ref="O111:O113"/>
    <mergeCell ref="P111:P113"/>
    <mergeCell ref="B112:B113"/>
    <mergeCell ref="J133:M133"/>
    <mergeCell ref="N133:P133"/>
    <mergeCell ref="K134:M134"/>
    <mergeCell ref="N134:P134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F119:H119"/>
    <mergeCell ref="A121:B122"/>
    <mergeCell ref="C121:P121"/>
    <mergeCell ref="C122:P122"/>
    <mergeCell ref="D104:E104"/>
    <mergeCell ref="N119:P119"/>
    <mergeCell ref="A123:D123"/>
    <mergeCell ref="E123:J123"/>
    <mergeCell ref="M123:O123"/>
    <mergeCell ref="A58:E58"/>
    <mergeCell ref="F58:H58"/>
    <mergeCell ref="D59:E59"/>
    <mergeCell ref="F59:H59"/>
    <mergeCell ref="A61:B62"/>
    <mergeCell ref="C61:P61"/>
    <mergeCell ref="C62:P62"/>
    <mergeCell ref="A63:D63"/>
    <mergeCell ref="E63:J63"/>
    <mergeCell ref="M63:O63"/>
    <mergeCell ref="A76:B77"/>
    <mergeCell ref="C76:P76"/>
    <mergeCell ref="C77:P77"/>
    <mergeCell ref="A78:D78"/>
    <mergeCell ref="E78:J78"/>
    <mergeCell ref="M78:O78"/>
    <mergeCell ref="A79:D79"/>
    <mergeCell ref="M79:O79"/>
    <mergeCell ref="J58:M58"/>
    <mergeCell ref="N58:P58"/>
    <mergeCell ref="K59:M59"/>
    <mergeCell ref="N59:P59"/>
    <mergeCell ref="J73:M73"/>
    <mergeCell ref="N73:P73"/>
    <mergeCell ref="K74:M74"/>
    <mergeCell ref="N74:P74"/>
    <mergeCell ref="A64:D64"/>
    <mergeCell ref="M64:O64"/>
    <mergeCell ref="N66:N68"/>
    <mergeCell ref="O66:O68"/>
    <mergeCell ref="L67:L68"/>
    <mergeCell ref="M67:M68"/>
    <mergeCell ref="A46:B47"/>
    <mergeCell ref="C46:P46"/>
    <mergeCell ref="C47:P47"/>
    <mergeCell ref="A48:D48"/>
    <mergeCell ref="E48:J48"/>
    <mergeCell ref="M48:O48"/>
    <mergeCell ref="A49:D49"/>
    <mergeCell ref="M49:O49"/>
    <mergeCell ref="A51:A53"/>
    <mergeCell ref="B51:M51"/>
    <mergeCell ref="N51:N53"/>
    <mergeCell ref="O51:O53"/>
    <mergeCell ref="P51:P53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A31:B32"/>
    <mergeCell ref="C32:P32"/>
    <mergeCell ref="E33:J33"/>
    <mergeCell ref="A34:D34"/>
    <mergeCell ref="M34:O34"/>
    <mergeCell ref="A36:A38"/>
    <mergeCell ref="B36:M36"/>
    <mergeCell ref="N36:N38"/>
    <mergeCell ref="O36:O38"/>
    <mergeCell ref="P36:P38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L22:L23"/>
    <mergeCell ref="M22:M23"/>
    <mergeCell ref="N13:P13"/>
    <mergeCell ref="N14:P14"/>
    <mergeCell ref="J13:M13"/>
    <mergeCell ref="K14:M14"/>
    <mergeCell ref="A28:E28"/>
    <mergeCell ref="D29:E29"/>
    <mergeCell ref="F29:H29"/>
    <mergeCell ref="A81:A83"/>
    <mergeCell ref="B81:M81"/>
    <mergeCell ref="N81:N83"/>
    <mergeCell ref="O81:O83"/>
    <mergeCell ref="P81:P83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A33:D33"/>
    <mergeCell ref="M33:O33"/>
    <mergeCell ref="F28:H28"/>
    <mergeCell ref="C31:P31"/>
    <mergeCell ref="P66:P68"/>
    <mergeCell ref="A43:E43"/>
    <mergeCell ref="F43:H43"/>
    <mergeCell ref="D44:E44"/>
    <mergeCell ref="F44:H44"/>
    <mergeCell ref="A16:B17"/>
    <mergeCell ref="C16:P16"/>
    <mergeCell ref="C17:P17"/>
    <mergeCell ref="A18:D18"/>
    <mergeCell ref="E18:J18"/>
    <mergeCell ref="M18:O18"/>
    <mergeCell ref="A19:D19"/>
    <mergeCell ref="M19:O19"/>
    <mergeCell ref="A21:A23"/>
    <mergeCell ref="B21:M21"/>
    <mergeCell ref="N21:N23"/>
    <mergeCell ref="O21:O23"/>
    <mergeCell ref="P21:P23"/>
    <mergeCell ref="B22:B23"/>
    <mergeCell ref="C22:C23"/>
    <mergeCell ref="E7:E8"/>
    <mergeCell ref="F7:F8"/>
    <mergeCell ref="G7:G8"/>
    <mergeCell ref="H7:H8"/>
    <mergeCell ref="I7:I8"/>
    <mergeCell ref="A13:E13"/>
    <mergeCell ref="F13:H13"/>
    <mergeCell ref="D14:E14"/>
    <mergeCell ref="F14:H14"/>
    <mergeCell ref="D22:D23"/>
    <mergeCell ref="E22:E23"/>
    <mergeCell ref="F22:F23"/>
    <mergeCell ref="G22:G23"/>
    <mergeCell ref="H22:H23"/>
    <mergeCell ref="I22:I23"/>
    <mergeCell ref="J22:J23"/>
    <mergeCell ref="K22:K23"/>
    <mergeCell ref="A1:B2"/>
    <mergeCell ref="C1:P1"/>
    <mergeCell ref="C2:P2"/>
    <mergeCell ref="A3:D3"/>
    <mergeCell ref="E3:J3"/>
    <mergeCell ref="M3:O3"/>
    <mergeCell ref="A4:D4"/>
    <mergeCell ref="M4:O4"/>
    <mergeCell ref="A6:A8"/>
    <mergeCell ref="B6:M6"/>
    <mergeCell ref="N6:N8"/>
    <mergeCell ref="O6:O8"/>
    <mergeCell ref="J7:J8"/>
    <mergeCell ref="K7:K8"/>
    <mergeCell ref="L7:L8"/>
    <mergeCell ref="M7:M8"/>
    <mergeCell ref="P6:P8"/>
    <mergeCell ref="B7:B8"/>
    <mergeCell ref="C7:C8"/>
    <mergeCell ref="D7:D8"/>
    <mergeCell ref="A178:E178"/>
    <mergeCell ref="F178:H178"/>
    <mergeCell ref="D179:E179"/>
    <mergeCell ref="F179:H179"/>
    <mergeCell ref="A163:E163"/>
    <mergeCell ref="F163:H163"/>
    <mergeCell ref="D164:E164"/>
    <mergeCell ref="F164:H164"/>
    <mergeCell ref="A166:B167"/>
    <mergeCell ref="C166:P166"/>
    <mergeCell ref="C167:P167"/>
    <mergeCell ref="A168:D168"/>
    <mergeCell ref="E168:J168"/>
    <mergeCell ref="M168:O168"/>
    <mergeCell ref="A169:D169"/>
    <mergeCell ref="M169:O169"/>
    <mergeCell ref="A171:A173"/>
    <mergeCell ref="B171:M171"/>
    <mergeCell ref="N171:N173"/>
    <mergeCell ref="O171:O173"/>
    <mergeCell ref="P171:P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J173"/>
    <mergeCell ref="K172:K173"/>
    <mergeCell ref="L172:L173"/>
    <mergeCell ref="A73:E73"/>
    <mergeCell ref="F73:H73"/>
    <mergeCell ref="D74:E74"/>
    <mergeCell ref="F74:H74"/>
    <mergeCell ref="A66:A68"/>
    <mergeCell ref="B66:M66"/>
    <mergeCell ref="B67:B68"/>
    <mergeCell ref="C67:C68"/>
    <mergeCell ref="D67:D68"/>
    <mergeCell ref="E67:E68"/>
    <mergeCell ref="F67:F68"/>
    <mergeCell ref="G67:G68"/>
    <mergeCell ref="H67:H68"/>
    <mergeCell ref="I67:I68"/>
    <mergeCell ref="J67:J68"/>
    <mergeCell ref="K67:K68"/>
    <mergeCell ref="L82:L83"/>
    <mergeCell ref="M82:M83"/>
    <mergeCell ref="K82:K83"/>
    <mergeCell ref="A88:E88"/>
    <mergeCell ref="F88:H88"/>
    <mergeCell ref="D89:E89"/>
    <mergeCell ref="F89:H89"/>
    <mergeCell ref="A91:B92"/>
    <mergeCell ref="A228:D228"/>
    <mergeCell ref="E228:J228"/>
    <mergeCell ref="M228:O228"/>
    <mergeCell ref="A229:D229"/>
    <mergeCell ref="M229:O229"/>
    <mergeCell ref="A223:E223"/>
    <mergeCell ref="F223:H223"/>
    <mergeCell ref="D224:E224"/>
    <mergeCell ref="F224:H224"/>
    <mergeCell ref="A226:B227"/>
    <mergeCell ref="C226:P226"/>
    <mergeCell ref="C227:P227"/>
    <mergeCell ref="J163:M163"/>
    <mergeCell ref="N163:P163"/>
    <mergeCell ref="K164:M164"/>
    <mergeCell ref="N164:P164"/>
    <mergeCell ref="J178:M178"/>
    <mergeCell ref="N178:P178"/>
    <mergeCell ref="K179:M179"/>
    <mergeCell ref="N179:P179"/>
    <mergeCell ref="J88:M88"/>
    <mergeCell ref="N88:P88"/>
    <mergeCell ref="K89:M89"/>
    <mergeCell ref="N89:P89"/>
    <mergeCell ref="J103:M103"/>
    <mergeCell ref="N118:P118"/>
    <mergeCell ref="K119:M119"/>
    <mergeCell ref="A231:A233"/>
    <mergeCell ref="B231:M231"/>
    <mergeCell ref="N231:N233"/>
    <mergeCell ref="O231:O233"/>
    <mergeCell ref="P231:P233"/>
    <mergeCell ref="B232:B233"/>
    <mergeCell ref="C232:C233"/>
    <mergeCell ref="D232:D233"/>
    <mergeCell ref="E232:E233"/>
    <mergeCell ref="F232:F233"/>
    <mergeCell ref="G232:G233"/>
    <mergeCell ref="H232:H233"/>
    <mergeCell ref="I232:I233"/>
    <mergeCell ref="J232:J233"/>
    <mergeCell ref="K232:K233"/>
    <mergeCell ref="L232:L233"/>
    <mergeCell ref="M232:M233"/>
    <mergeCell ref="A268:E268"/>
    <mergeCell ref="F268:H268"/>
    <mergeCell ref="D269:E269"/>
    <mergeCell ref="F269:H269"/>
    <mergeCell ref="A271:B272"/>
    <mergeCell ref="C271:P271"/>
    <mergeCell ref="C272:P272"/>
    <mergeCell ref="A273:D273"/>
    <mergeCell ref="E273:J273"/>
    <mergeCell ref="M273:O273"/>
    <mergeCell ref="A274:D274"/>
    <mergeCell ref="A283:E283"/>
    <mergeCell ref="F283:H283"/>
    <mergeCell ref="D284:E284"/>
    <mergeCell ref="F284:H284"/>
    <mergeCell ref="A286:B287"/>
    <mergeCell ref="C286:P286"/>
    <mergeCell ref="C287:P287"/>
    <mergeCell ref="M274:O274"/>
    <mergeCell ref="A276:A278"/>
    <mergeCell ref="B276:M276"/>
    <mergeCell ref="N276:N278"/>
    <mergeCell ref="O276:O278"/>
    <mergeCell ref="P276:P278"/>
    <mergeCell ref="B277:B278"/>
    <mergeCell ref="C277:C278"/>
    <mergeCell ref="D277:D278"/>
    <mergeCell ref="E277:E278"/>
    <mergeCell ref="F277:F278"/>
    <mergeCell ref="G277:G278"/>
    <mergeCell ref="H277:H278"/>
    <mergeCell ref="I277:I278"/>
    <mergeCell ref="D329:E329"/>
    <mergeCell ref="F329:H329"/>
    <mergeCell ref="A331:B332"/>
    <mergeCell ref="C331:P331"/>
    <mergeCell ref="C332:P332"/>
    <mergeCell ref="A333:D333"/>
    <mergeCell ref="E333:J333"/>
    <mergeCell ref="M333:O333"/>
    <mergeCell ref="A298:E298"/>
    <mergeCell ref="F298:H298"/>
    <mergeCell ref="D299:E299"/>
    <mergeCell ref="F299:H299"/>
    <mergeCell ref="A301:B302"/>
    <mergeCell ref="C301:P301"/>
    <mergeCell ref="C302:P302"/>
    <mergeCell ref="A303:D303"/>
    <mergeCell ref="E303:J303"/>
    <mergeCell ref="M303:O303"/>
    <mergeCell ref="A304:D304"/>
    <mergeCell ref="M304:O304"/>
    <mergeCell ref="A306:A308"/>
    <mergeCell ref="B306:M306"/>
    <mergeCell ref="N306:N308"/>
    <mergeCell ref="O306:O308"/>
    <mergeCell ref="P306:P308"/>
    <mergeCell ref="B307:B308"/>
    <mergeCell ref="C307:C308"/>
    <mergeCell ref="D307:D308"/>
    <mergeCell ref="K329:M329"/>
    <mergeCell ref="N329:P329"/>
    <mergeCell ref="N314:P314"/>
    <mergeCell ref="N321:N323"/>
    <mergeCell ref="D344:E344"/>
    <mergeCell ref="F344:H344"/>
    <mergeCell ref="M337:M338"/>
    <mergeCell ref="A343:E343"/>
    <mergeCell ref="F343:H343"/>
    <mergeCell ref="A336:A338"/>
    <mergeCell ref="B336:M336"/>
    <mergeCell ref="N336:N338"/>
    <mergeCell ref="O336:O338"/>
    <mergeCell ref="P336:P338"/>
    <mergeCell ref="B337:B338"/>
    <mergeCell ref="C337:C338"/>
    <mergeCell ref="D337:D338"/>
    <mergeCell ref="E337:E338"/>
    <mergeCell ref="F337:F338"/>
    <mergeCell ref="G337:G338"/>
    <mergeCell ref="H337:H338"/>
    <mergeCell ref="I337:I338"/>
    <mergeCell ref="J337:J338"/>
    <mergeCell ref="K337:K338"/>
    <mergeCell ref="L337:L338"/>
    <mergeCell ref="J343:M343"/>
    <mergeCell ref="N343:P343"/>
    <mergeCell ref="K344:M344"/>
    <mergeCell ref="N344:P344"/>
    <mergeCell ref="A361:B362"/>
    <mergeCell ref="C361:P361"/>
    <mergeCell ref="C362:P362"/>
    <mergeCell ref="A363:D363"/>
    <mergeCell ref="E363:J363"/>
    <mergeCell ref="M363:O363"/>
    <mergeCell ref="A364:D364"/>
    <mergeCell ref="M364:O364"/>
    <mergeCell ref="A366:A368"/>
    <mergeCell ref="B366:M366"/>
    <mergeCell ref="N366:N368"/>
    <mergeCell ref="O366:O368"/>
    <mergeCell ref="P366:P368"/>
    <mergeCell ref="B367:B368"/>
    <mergeCell ref="C367:C368"/>
    <mergeCell ref="D367:D368"/>
    <mergeCell ref="E367:E368"/>
    <mergeCell ref="F367:F368"/>
    <mergeCell ref="G367:G368"/>
    <mergeCell ref="H367:H368"/>
    <mergeCell ref="I367:I368"/>
    <mergeCell ref="J367:J368"/>
    <mergeCell ref="K367:K368"/>
    <mergeCell ref="L367:L368"/>
    <mergeCell ref="M367:M368"/>
    <mergeCell ref="A373:E373"/>
    <mergeCell ref="F373:H373"/>
    <mergeCell ref="D374:E374"/>
    <mergeCell ref="F374:H374"/>
    <mergeCell ref="A376:B377"/>
    <mergeCell ref="C376:P376"/>
    <mergeCell ref="C377:P377"/>
    <mergeCell ref="A378:D378"/>
    <mergeCell ref="E378:J378"/>
    <mergeCell ref="M378:O378"/>
    <mergeCell ref="A379:D379"/>
    <mergeCell ref="M379:O379"/>
    <mergeCell ref="A381:A383"/>
    <mergeCell ref="B381:M381"/>
    <mergeCell ref="N381:N383"/>
    <mergeCell ref="O381:O383"/>
    <mergeCell ref="P381:P383"/>
    <mergeCell ref="B382:B383"/>
    <mergeCell ref="C382:C383"/>
    <mergeCell ref="D382:D383"/>
    <mergeCell ref="E382:E383"/>
    <mergeCell ref="F382:F383"/>
    <mergeCell ref="G382:G383"/>
    <mergeCell ref="H382:H383"/>
    <mergeCell ref="I382:I383"/>
    <mergeCell ref="J382:J383"/>
    <mergeCell ref="K382:K383"/>
    <mergeCell ref="L382:L383"/>
    <mergeCell ref="M382:M383"/>
    <mergeCell ref="J373:M373"/>
    <mergeCell ref="N373:P373"/>
    <mergeCell ref="K374:M374"/>
    <mergeCell ref="A388:E388"/>
    <mergeCell ref="F388:H388"/>
    <mergeCell ref="D389:E389"/>
    <mergeCell ref="F389:H389"/>
    <mergeCell ref="A391:B392"/>
    <mergeCell ref="C391:P391"/>
    <mergeCell ref="C392:P392"/>
    <mergeCell ref="A393:D393"/>
    <mergeCell ref="E393:J393"/>
    <mergeCell ref="M393:O393"/>
    <mergeCell ref="A394:D394"/>
    <mergeCell ref="M394:O394"/>
    <mergeCell ref="A396:A398"/>
    <mergeCell ref="B396:M396"/>
    <mergeCell ref="N396:N398"/>
    <mergeCell ref="O396:O398"/>
    <mergeCell ref="P396:P398"/>
    <mergeCell ref="B397:B398"/>
    <mergeCell ref="C397:C398"/>
    <mergeCell ref="D397:D398"/>
    <mergeCell ref="E397:E398"/>
    <mergeCell ref="F397:F398"/>
    <mergeCell ref="G397:G398"/>
    <mergeCell ref="H397:H398"/>
    <mergeCell ref="I397:I398"/>
    <mergeCell ref="J397:J398"/>
    <mergeCell ref="K397:K398"/>
    <mergeCell ref="L397:L398"/>
    <mergeCell ref="M397:M398"/>
    <mergeCell ref="F403:H403"/>
    <mergeCell ref="D404:E404"/>
    <mergeCell ref="F404:H404"/>
    <mergeCell ref="A406:B407"/>
    <mergeCell ref="C406:P406"/>
    <mergeCell ref="C407:P407"/>
    <mergeCell ref="A408:D408"/>
    <mergeCell ref="E408:J408"/>
    <mergeCell ref="M408:O408"/>
    <mergeCell ref="A409:D409"/>
    <mergeCell ref="M409:O409"/>
    <mergeCell ref="A411:A413"/>
    <mergeCell ref="B411:M411"/>
    <mergeCell ref="N411:N413"/>
    <mergeCell ref="O411:O413"/>
    <mergeCell ref="P411:P413"/>
    <mergeCell ref="B412:B413"/>
    <mergeCell ref="C412:C413"/>
    <mergeCell ref="D412:D413"/>
    <mergeCell ref="E412:E413"/>
    <mergeCell ref="F412:F413"/>
    <mergeCell ref="G412:G413"/>
    <mergeCell ref="H412:H413"/>
    <mergeCell ref="I412:I413"/>
    <mergeCell ref="J412:J413"/>
    <mergeCell ref="K412:K413"/>
    <mergeCell ref="L412:L413"/>
    <mergeCell ref="M412:M413"/>
    <mergeCell ref="A421:B422"/>
    <mergeCell ref="C421:P421"/>
    <mergeCell ref="C422:P422"/>
    <mergeCell ref="A423:D423"/>
    <mergeCell ref="E423:J423"/>
    <mergeCell ref="M423:O423"/>
    <mergeCell ref="A424:D424"/>
    <mergeCell ref="M424:O424"/>
    <mergeCell ref="A426:A428"/>
    <mergeCell ref="B426:M426"/>
    <mergeCell ref="N426:N428"/>
    <mergeCell ref="O426:O428"/>
    <mergeCell ref="P426:P428"/>
    <mergeCell ref="B427:B428"/>
    <mergeCell ref="C427:C428"/>
    <mergeCell ref="D427:D428"/>
    <mergeCell ref="E427:E428"/>
    <mergeCell ref="F427:F428"/>
    <mergeCell ref="G427:G428"/>
    <mergeCell ref="H427:H428"/>
    <mergeCell ref="I427:I428"/>
    <mergeCell ref="J427:J428"/>
    <mergeCell ref="K427:K428"/>
    <mergeCell ref="L427:L428"/>
    <mergeCell ref="M427:M428"/>
    <mergeCell ref="A433:E433"/>
    <mergeCell ref="F433:H433"/>
    <mergeCell ref="D434:E434"/>
    <mergeCell ref="F434:H434"/>
    <mergeCell ref="A436:B437"/>
    <mergeCell ref="C436:P436"/>
    <mergeCell ref="C437:P437"/>
    <mergeCell ref="A438:D438"/>
    <mergeCell ref="E438:J438"/>
    <mergeCell ref="M438:O438"/>
    <mergeCell ref="A439:D439"/>
    <mergeCell ref="M439:O439"/>
    <mergeCell ref="A441:A443"/>
    <mergeCell ref="B441:M441"/>
    <mergeCell ref="N441:N443"/>
    <mergeCell ref="O441:O443"/>
    <mergeCell ref="P441:P443"/>
    <mergeCell ref="B442:B443"/>
    <mergeCell ref="C442:C443"/>
    <mergeCell ref="D442:D443"/>
    <mergeCell ref="E442:E443"/>
    <mergeCell ref="F442:F443"/>
    <mergeCell ref="G442:G443"/>
    <mergeCell ref="H442:H443"/>
    <mergeCell ref="I442:I443"/>
    <mergeCell ref="J442:J443"/>
    <mergeCell ref="K442:K443"/>
    <mergeCell ref="L442:L443"/>
    <mergeCell ref="M442:M443"/>
    <mergeCell ref="J433:M433"/>
    <mergeCell ref="N433:P433"/>
    <mergeCell ref="K434:M434"/>
    <mergeCell ref="A448:E448"/>
    <mergeCell ref="F448:H448"/>
    <mergeCell ref="D449:E449"/>
    <mergeCell ref="F449:H449"/>
    <mergeCell ref="A451:B452"/>
    <mergeCell ref="C451:P451"/>
    <mergeCell ref="C452:P452"/>
    <mergeCell ref="A453:D453"/>
    <mergeCell ref="E453:J453"/>
    <mergeCell ref="M453:O453"/>
    <mergeCell ref="A454:D454"/>
    <mergeCell ref="M454:O454"/>
    <mergeCell ref="A456:A458"/>
    <mergeCell ref="B456:M456"/>
    <mergeCell ref="N456:N458"/>
    <mergeCell ref="O456:O458"/>
    <mergeCell ref="P456:P458"/>
    <mergeCell ref="B457:B458"/>
    <mergeCell ref="C457:C458"/>
    <mergeCell ref="D457:D458"/>
    <mergeCell ref="E457:E458"/>
    <mergeCell ref="F457:F458"/>
    <mergeCell ref="G457:G458"/>
    <mergeCell ref="H457:H458"/>
    <mergeCell ref="I457:I458"/>
    <mergeCell ref="J457:J458"/>
    <mergeCell ref="K457:K458"/>
    <mergeCell ref="L457:L458"/>
    <mergeCell ref="M457:M458"/>
    <mergeCell ref="J448:M448"/>
    <mergeCell ref="N448:P448"/>
    <mergeCell ref="K449:M449"/>
    <mergeCell ref="I487:I488"/>
    <mergeCell ref="J487:J488"/>
    <mergeCell ref="K487:K488"/>
    <mergeCell ref="L487:L488"/>
    <mergeCell ref="M487:M488"/>
    <mergeCell ref="A463:E463"/>
    <mergeCell ref="F463:H463"/>
    <mergeCell ref="D464:E464"/>
    <mergeCell ref="F464:H464"/>
    <mergeCell ref="A466:B467"/>
    <mergeCell ref="C466:P466"/>
    <mergeCell ref="C467:P467"/>
    <mergeCell ref="A468:D468"/>
    <mergeCell ref="E468:J468"/>
    <mergeCell ref="M468:O468"/>
    <mergeCell ref="A469:D469"/>
    <mergeCell ref="M469:O469"/>
    <mergeCell ref="A471:A473"/>
    <mergeCell ref="B471:M471"/>
    <mergeCell ref="N471:N473"/>
    <mergeCell ref="O471:O473"/>
    <mergeCell ref="P471:P473"/>
    <mergeCell ref="B472:B473"/>
    <mergeCell ref="C472:C473"/>
    <mergeCell ref="D472:D473"/>
    <mergeCell ref="E472:E473"/>
    <mergeCell ref="F472:F473"/>
    <mergeCell ref="G472:G473"/>
    <mergeCell ref="H472:H473"/>
    <mergeCell ref="I472:I473"/>
    <mergeCell ref="J472:J473"/>
    <mergeCell ref="K472:K473"/>
    <mergeCell ref="F502:F503"/>
    <mergeCell ref="G502:G503"/>
    <mergeCell ref="H502:H503"/>
    <mergeCell ref="I502:I503"/>
    <mergeCell ref="J502:J503"/>
    <mergeCell ref="K502:K503"/>
    <mergeCell ref="L502:L503"/>
    <mergeCell ref="M502:M503"/>
    <mergeCell ref="A478:E478"/>
    <mergeCell ref="F478:H478"/>
    <mergeCell ref="D479:E479"/>
    <mergeCell ref="F479:H479"/>
    <mergeCell ref="A481:B482"/>
    <mergeCell ref="C481:P481"/>
    <mergeCell ref="C482:P482"/>
    <mergeCell ref="A483:D483"/>
    <mergeCell ref="E483:J483"/>
    <mergeCell ref="M483:O483"/>
    <mergeCell ref="A484:D484"/>
    <mergeCell ref="M484:O484"/>
    <mergeCell ref="A486:A488"/>
    <mergeCell ref="B486:M486"/>
    <mergeCell ref="N486:N488"/>
    <mergeCell ref="O486:O488"/>
    <mergeCell ref="P486:P488"/>
    <mergeCell ref="B487:B488"/>
    <mergeCell ref="C487:C488"/>
    <mergeCell ref="D487:D488"/>
    <mergeCell ref="E487:E488"/>
    <mergeCell ref="F487:F488"/>
    <mergeCell ref="G487:G488"/>
    <mergeCell ref="H487:H488"/>
    <mergeCell ref="E517:E518"/>
    <mergeCell ref="F517:F518"/>
    <mergeCell ref="G517:G518"/>
    <mergeCell ref="H517:H518"/>
    <mergeCell ref="I517:I518"/>
    <mergeCell ref="J517:J518"/>
    <mergeCell ref="K517:K518"/>
    <mergeCell ref="L517:L518"/>
    <mergeCell ref="M517:M518"/>
    <mergeCell ref="J523:M523"/>
    <mergeCell ref="N523:P523"/>
    <mergeCell ref="A493:E493"/>
    <mergeCell ref="F493:H493"/>
    <mergeCell ref="D494:E494"/>
    <mergeCell ref="F494:H494"/>
    <mergeCell ref="A496:B497"/>
    <mergeCell ref="C496:P496"/>
    <mergeCell ref="C497:P497"/>
    <mergeCell ref="A498:D498"/>
    <mergeCell ref="E498:J498"/>
    <mergeCell ref="M498:O498"/>
    <mergeCell ref="A499:D499"/>
    <mergeCell ref="M499:O499"/>
    <mergeCell ref="A501:A503"/>
    <mergeCell ref="B501:M501"/>
    <mergeCell ref="N501:N503"/>
    <mergeCell ref="O501:O503"/>
    <mergeCell ref="P501:P503"/>
    <mergeCell ref="B502:B503"/>
    <mergeCell ref="C502:C503"/>
    <mergeCell ref="D502:D503"/>
    <mergeCell ref="E502:E503"/>
    <mergeCell ref="B532:B533"/>
    <mergeCell ref="C532:C533"/>
    <mergeCell ref="D532:D533"/>
    <mergeCell ref="E532:E533"/>
    <mergeCell ref="F532:F533"/>
    <mergeCell ref="G532:G533"/>
    <mergeCell ref="H532:H533"/>
    <mergeCell ref="I532:I533"/>
    <mergeCell ref="J532:J533"/>
    <mergeCell ref="K532:K533"/>
    <mergeCell ref="L532:L533"/>
    <mergeCell ref="M532:M533"/>
    <mergeCell ref="A508:E508"/>
    <mergeCell ref="F508:H508"/>
    <mergeCell ref="D509:E509"/>
    <mergeCell ref="F509:H509"/>
    <mergeCell ref="A511:B512"/>
    <mergeCell ref="C511:P511"/>
    <mergeCell ref="C512:P512"/>
    <mergeCell ref="A513:D513"/>
    <mergeCell ref="E513:J513"/>
    <mergeCell ref="M513:O513"/>
    <mergeCell ref="A514:D514"/>
    <mergeCell ref="M514:O514"/>
    <mergeCell ref="A516:A518"/>
    <mergeCell ref="B516:M516"/>
    <mergeCell ref="N516:N518"/>
    <mergeCell ref="O516:O518"/>
    <mergeCell ref="P516:P518"/>
    <mergeCell ref="B517:B518"/>
    <mergeCell ref="C517:C518"/>
    <mergeCell ref="D517:D518"/>
    <mergeCell ref="J28:M28"/>
    <mergeCell ref="N28:P28"/>
    <mergeCell ref="K29:M29"/>
    <mergeCell ref="N29:P29"/>
    <mergeCell ref="J43:M43"/>
    <mergeCell ref="N43:P43"/>
    <mergeCell ref="K44:M44"/>
    <mergeCell ref="N44:P44"/>
    <mergeCell ref="A538:E538"/>
    <mergeCell ref="F538:H538"/>
    <mergeCell ref="D539:E539"/>
    <mergeCell ref="F539:H539"/>
    <mergeCell ref="A523:E523"/>
    <mergeCell ref="F523:H523"/>
    <mergeCell ref="D524:E524"/>
    <mergeCell ref="F524:H524"/>
    <mergeCell ref="A526:B527"/>
    <mergeCell ref="C526:P526"/>
    <mergeCell ref="C527:P527"/>
    <mergeCell ref="A528:D528"/>
    <mergeCell ref="E528:J528"/>
    <mergeCell ref="M528:O528"/>
    <mergeCell ref="A529:D529"/>
    <mergeCell ref="M529:O529"/>
    <mergeCell ref="A531:A533"/>
    <mergeCell ref="B531:M531"/>
    <mergeCell ref="N531:N533"/>
    <mergeCell ref="O531:O533"/>
    <mergeCell ref="N103:P103"/>
    <mergeCell ref="K104:M104"/>
    <mergeCell ref="N104:P104"/>
    <mergeCell ref="J118:M118"/>
    <mergeCell ref="J148:M148"/>
    <mergeCell ref="N148:P148"/>
    <mergeCell ref="K127:K128"/>
    <mergeCell ref="L127:L128"/>
    <mergeCell ref="M127:M128"/>
    <mergeCell ref="C91:P91"/>
    <mergeCell ref="C92:P92"/>
    <mergeCell ref="A93:D93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K112:K113"/>
    <mergeCell ref="L112:L113"/>
    <mergeCell ref="M112:M113"/>
    <mergeCell ref="A103:E103"/>
    <mergeCell ref="F103:H103"/>
    <mergeCell ref="E93:J93"/>
    <mergeCell ref="M93:O93"/>
    <mergeCell ref="A94:D94"/>
    <mergeCell ref="M94:O94"/>
    <mergeCell ref="A96:A98"/>
    <mergeCell ref="B96:M96"/>
    <mergeCell ref="N96:N98"/>
    <mergeCell ref="O96:O98"/>
    <mergeCell ref="P96:P98"/>
    <mergeCell ref="B97:B98"/>
    <mergeCell ref="C97:C98"/>
    <mergeCell ref="J223:M223"/>
    <mergeCell ref="N223:P223"/>
    <mergeCell ref="K224:M224"/>
    <mergeCell ref="N224:P224"/>
    <mergeCell ref="J238:M238"/>
    <mergeCell ref="N238:P238"/>
    <mergeCell ref="K239:M239"/>
    <mergeCell ref="N239:P239"/>
    <mergeCell ref="J253:M253"/>
    <mergeCell ref="N253:P253"/>
    <mergeCell ref="K254:M254"/>
    <mergeCell ref="N254:P254"/>
    <mergeCell ref="N201:N203"/>
    <mergeCell ref="O201:O203"/>
    <mergeCell ref="P201:P203"/>
    <mergeCell ref="J328:M328"/>
    <mergeCell ref="N328:P328"/>
    <mergeCell ref="J268:M268"/>
    <mergeCell ref="N268:P268"/>
    <mergeCell ref="K269:M269"/>
    <mergeCell ref="N269:P269"/>
    <mergeCell ref="J283:M283"/>
    <mergeCell ref="N283:P283"/>
    <mergeCell ref="K284:M284"/>
    <mergeCell ref="N284:P284"/>
    <mergeCell ref="J298:M298"/>
    <mergeCell ref="N298:P298"/>
    <mergeCell ref="K299:M299"/>
    <mergeCell ref="N299:P299"/>
    <mergeCell ref="J313:M313"/>
    <mergeCell ref="N313:P313"/>
    <mergeCell ref="K314:M314"/>
    <mergeCell ref="J277:J278"/>
    <mergeCell ref="K277:K278"/>
    <mergeCell ref="L277:L278"/>
    <mergeCell ref="M277:M278"/>
    <mergeCell ref="N374:P374"/>
    <mergeCell ref="J388:M388"/>
    <mergeCell ref="N388:P388"/>
    <mergeCell ref="K389:M389"/>
    <mergeCell ref="N389:P389"/>
    <mergeCell ref="J403:M403"/>
    <mergeCell ref="N403:P403"/>
    <mergeCell ref="K404:M404"/>
    <mergeCell ref="N404:P404"/>
    <mergeCell ref="J418:M418"/>
    <mergeCell ref="N418:P418"/>
    <mergeCell ref="K419:M419"/>
    <mergeCell ref="N419:P419"/>
    <mergeCell ref="P291:P293"/>
    <mergeCell ref="E288:J288"/>
    <mergeCell ref="M288:O288"/>
    <mergeCell ref="O321:O323"/>
    <mergeCell ref="P321:P323"/>
    <mergeCell ref="N351:N353"/>
    <mergeCell ref="O351:O353"/>
    <mergeCell ref="P351:P353"/>
    <mergeCell ref="K359:M359"/>
    <mergeCell ref="N359:P359"/>
    <mergeCell ref="A418:E418"/>
    <mergeCell ref="F418:H418"/>
    <mergeCell ref="D419:E419"/>
    <mergeCell ref="F419:H419"/>
    <mergeCell ref="A403:E403"/>
    <mergeCell ref="N434:P434"/>
    <mergeCell ref="N449:P449"/>
    <mergeCell ref="J463:M463"/>
    <mergeCell ref="N463:P463"/>
    <mergeCell ref="K464:M464"/>
    <mergeCell ref="N464:P464"/>
    <mergeCell ref="J478:M478"/>
    <mergeCell ref="N478:P478"/>
    <mergeCell ref="K479:M479"/>
    <mergeCell ref="N479:P479"/>
    <mergeCell ref="J493:M493"/>
    <mergeCell ref="N493:P493"/>
    <mergeCell ref="K494:M494"/>
    <mergeCell ref="N494:P494"/>
    <mergeCell ref="J508:M508"/>
    <mergeCell ref="N508:P508"/>
    <mergeCell ref="K509:M509"/>
    <mergeCell ref="N509:P509"/>
    <mergeCell ref="L472:L473"/>
    <mergeCell ref="M472:M473"/>
    <mergeCell ref="K524:M524"/>
    <mergeCell ref="N524:P524"/>
    <mergeCell ref="J538:M538"/>
    <mergeCell ref="N538:P538"/>
    <mergeCell ref="K539:M539"/>
    <mergeCell ref="N539:P539"/>
    <mergeCell ref="J553:M553"/>
    <mergeCell ref="N553:P553"/>
    <mergeCell ref="K554:M554"/>
    <mergeCell ref="N554:P554"/>
    <mergeCell ref="J568:M568"/>
    <mergeCell ref="N568:P568"/>
    <mergeCell ref="K569:M569"/>
    <mergeCell ref="N569:P569"/>
    <mergeCell ref="J583:M583"/>
    <mergeCell ref="N583:P583"/>
    <mergeCell ref="K584:M584"/>
    <mergeCell ref="N584:P584"/>
    <mergeCell ref="P531:P533"/>
    <mergeCell ref="N599:P599"/>
    <mergeCell ref="J613:M613"/>
    <mergeCell ref="N613:P613"/>
    <mergeCell ref="K614:M614"/>
    <mergeCell ref="N614:P614"/>
    <mergeCell ref="J628:M628"/>
    <mergeCell ref="N628:P628"/>
    <mergeCell ref="K629:M629"/>
    <mergeCell ref="N629:P629"/>
    <mergeCell ref="J643:M643"/>
    <mergeCell ref="N643:P643"/>
    <mergeCell ref="K644:M644"/>
    <mergeCell ref="N644:P644"/>
    <mergeCell ref="J658:M658"/>
    <mergeCell ref="N658:P658"/>
    <mergeCell ref="K659:M659"/>
    <mergeCell ref="N659:P659"/>
    <mergeCell ref="J748:M748"/>
    <mergeCell ref="N748:P748"/>
    <mergeCell ref="K749:M749"/>
    <mergeCell ref="N749:P749"/>
    <mergeCell ref="N674:P674"/>
    <mergeCell ref="J688:M688"/>
    <mergeCell ref="N688:P688"/>
    <mergeCell ref="K689:M689"/>
    <mergeCell ref="N689:P689"/>
    <mergeCell ref="J703:M703"/>
    <mergeCell ref="N703:P703"/>
    <mergeCell ref="K704:M704"/>
    <mergeCell ref="N704:P704"/>
    <mergeCell ref="J718:M718"/>
    <mergeCell ref="N718:P718"/>
    <mergeCell ref="K719:M719"/>
    <mergeCell ref="N719:P719"/>
    <mergeCell ref="J733:M733"/>
    <mergeCell ref="N733:P733"/>
    <mergeCell ref="K734:M734"/>
    <mergeCell ref="N734:P734"/>
    <mergeCell ref="M742:M743"/>
  </mergeCells>
  <pageMargins left="0.25" right="0.25" top="0.51" bottom="0.33" header="0.3" footer="0.3"/>
  <pageSetup paperSize="9" scale="96" fitToWidth="0" fitToHeight="0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2060"/>
  </sheetPr>
  <dimension ref="A1:AE2139"/>
  <sheetViews>
    <sheetView showZeros="0" view="pageBreakPreview" topLeftCell="A2035" zoomScale="25" zoomScaleNormal="25" zoomScaleSheetLayoutView="25" zoomScalePageLayoutView="10" workbookViewId="0">
      <selection activeCell="C2128" sqref="C2128"/>
    </sheetView>
  </sheetViews>
  <sheetFormatPr defaultColWidth="24.5703125" defaultRowHeight="58.5" customHeight="1"/>
  <cols>
    <col min="1" max="1" width="25.85546875" style="1" customWidth="1"/>
    <col min="2" max="2" width="49.140625" style="1" customWidth="1"/>
    <col min="3" max="3" width="58" style="2" customWidth="1"/>
    <col min="4" max="4" width="53.42578125" style="2" customWidth="1"/>
    <col min="5" max="5" width="56.85546875" style="2" customWidth="1"/>
    <col min="6" max="6" width="21.7109375" style="2" hidden="1" customWidth="1"/>
    <col min="7" max="7" width="21.5703125" style="2" customWidth="1"/>
    <col min="8" max="8" width="25.85546875" style="3" customWidth="1"/>
    <col min="9" max="9" width="23.28515625" style="3" customWidth="1"/>
    <col min="10" max="14" width="25.85546875" style="3" customWidth="1"/>
    <col min="15" max="16" width="25.85546875" style="2" customWidth="1"/>
    <col min="17" max="17" width="30" style="2" customWidth="1"/>
    <col min="18" max="18" width="25.85546875" style="2" customWidth="1"/>
    <col min="19" max="19" width="21.7109375" style="3" customWidth="1"/>
    <col min="20" max="23" width="23.42578125" style="5" customWidth="1"/>
    <col min="24" max="16384" width="24.5703125" style="4"/>
  </cols>
  <sheetData>
    <row r="1" spans="1:31" ht="58.5" customHeight="1">
      <c r="A1" s="22"/>
      <c r="B1" s="22"/>
      <c r="C1" s="23"/>
      <c r="D1" s="23"/>
      <c r="E1" s="23"/>
      <c r="F1" s="23"/>
      <c r="G1" s="23"/>
      <c r="H1" s="24"/>
      <c r="I1" s="24"/>
      <c r="J1" s="24"/>
      <c r="K1" s="24"/>
      <c r="L1" s="24"/>
      <c r="M1" s="24"/>
      <c r="N1" s="24"/>
      <c r="O1" s="23"/>
      <c r="P1" s="23"/>
      <c r="Q1" s="23"/>
      <c r="R1" s="23"/>
      <c r="S1" s="25"/>
    </row>
    <row r="2" spans="1:31" ht="58.5" customHeight="1">
      <c r="A2" s="449" t="s">
        <v>14</v>
      </c>
      <c r="B2" s="450"/>
      <c r="C2" s="453">
        <f>GI!$A$3</f>
        <v>11</v>
      </c>
      <c r="D2" s="455" t="str">
        <f>GI!C3</f>
        <v>D</v>
      </c>
      <c r="E2" s="456"/>
      <c r="F2" s="453" t="str">
        <f>GI!$C$3</f>
        <v>D</v>
      </c>
      <c r="G2" s="508">
        <v>1</v>
      </c>
      <c r="H2" s="26"/>
      <c r="I2" s="26"/>
      <c r="J2" s="509" t="s">
        <v>8</v>
      </c>
      <c r="K2" s="510"/>
      <c r="L2" s="511"/>
      <c r="M2" s="484" t="str">
        <f>GI!$H$2</f>
        <v xml:space="preserve">Amanuel Hagos Tesfay </v>
      </c>
      <c r="N2" s="485"/>
      <c r="O2" s="485"/>
      <c r="P2" s="485"/>
      <c r="Q2" s="485"/>
      <c r="R2" s="486"/>
      <c r="S2" s="25"/>
      <c r="V2" s="502" t="s">
        <v>89</v>
      </c>
      <c r="W2" s="503"/>
      <c r="X2" s="503"/>
      <c r="Y2" s="503"/>
      <c r="Z2" s="503"/>
      <c r="AA2" s="503"/>
      <c r="AB2" s="503"/>
      <c r="AC2" s="504"/>
    </row>
    <row r="3" spans="1:31" ht="58.5" customHeight="1">
      <c r="A3" s="451"/>
      <c r="B3" s="452"/>
      <c r="C3" s="454"/>
      <c r="D3" s="457"/>
      <c r="E3" s="458"/>
      <c r="F3" s="454"/>
      <c r="G3" s="508"/>
      <c r="H3" s="26"/>
      <c r="I3" s="26"/>
      <c r="J3" s="512"/>
      <c r="K3" s="513"/>
      <c r="L3" s="514"/>
      <c r="M3" s="487"/>
      <c r="N3" s="488"/>
      <c r="O3" s="488"/>
      <c r="P3" s="488"/>
      <c r="Q3" s="488"/>
      <c r="R3" s="489"/>
      <c r="S3" s="25"/>
      <c r="V3" s="505"/>
      <c r="W3" s="506"/>
      <c r="X3" s="506"/>
      <c r="Y3" s="506"/>
      <c r="Z3" s="506"/>
      <c r="AA3" s="506"/>
      <c r="AB3" s="506"/>
      <c r="AC3" s="507"/>
    </row>
    <row r="4" spans="1:31" ht="58.5" customHeight="1">
      <c r="A4" s="461" t="s">
        <v>1</v>
      </c>
      <c r="B4" s="462"/>
      <c r="C4" s="474"/>
      <c r="D4" s="474"/>
      <c r="E4" s="474"/>
      <c r="F4" s="223" t="s">
        <v>19</v>
      </c>
      <c r="G4" s="448"/>
      <c r="H4" s="27"/>
      <c r="I4" s="27"/>
      <c r="J4" s="475" t="str">
        <f>GI!$A$48</f>
        <v>2025/26 G.C Academic Year Basic Skills and Behavior Progress Report</v>
      </c>
      <c r="K4" s="476"/>
      <c r="L4" s="476"/>
      <c r="M4" s="476"/>
      <c r="N4" s="476"/>
      <c r="O4" s="476"/>
      <c r="P4" s="476"/>
      <c r="Q4" s="476"/>
      <c r="R4" s="477"/>
      <c r="S4" s="25"/>
      <c r="V4" s="505"/>
      <c r="W4" s="506"/>
      <c r="X4" s="506"/>
      <c r="Y4" s="506"/>
      <c r="Z4" s="506"/>
      <c r="AA4" s="506"/>
      <c r="AB4" s="506"/>
      <c r="AC4" s="507"/>
    </row>
    <row r="5" spans="1:31" ht="58.5" customHeight="1">
      <c r="A5" s="463"/>
      <c r="B5" s="464"/>
      <c r="C5" s="481" t="s">
        <v>172</v>
      </c>
      <c r="D5" s="481" t="s">
        <v>173</v>
      </c>
      <c r="E5" s="431" t="s">
        <v>9</v>
      </c>
      <c r="F5" s="432" t="s">
        <v>164</v>
      </c>
      <c r="G5" s="448"/>
      <c r="H5" s="27"/>
      <c r="I5" s="27"/>
      <c r="J5" s="478"/>
      <c r="K5" s="479"/>
      <c r="L5" s="479"/>
      <c r="M5" s="479"/>
      <c r="N5" s="479"/>
      <c r="O5" s="479"/>
      <c r="P5" s="479"/>
      <c r="Q5" s="479"/>
      <c r="R5" s="480"/>
      <c r="S5" s="25"/>
      <c r="V5" s="515" t="s">
        <v>35</v>
      </c>
      <c r="W5" s="516"/>
      <c r="X5" s="496" t="s">
        <v>14</v>
      </c>
      <c r="Y5" s="497"/>
      <c r="Z5" s="496" t="s">
        <v>36</v>
      </c>
      <c r="AA5" s="500"/>
      <c r="AB5" s="500"/>
      <c r="AC5" s="497"/>
    </row>
    <row r="6" spans="1:31" ht="58.5" customHeight="1">
      <c r="A6" s="463"/>
      <c r="B6" s="464"/>
      <c r="C6" s="481"/>
      <c r="D6" s="481"/>
      <c r="E6" s="431"/>
      <c r="F6" s="433"/>
      <c r="G6" s="448"/>
      <c r="H6" s="28"/>
      <c r="I6" s="28"/>
      <c r="J6" s="435"/>
      <c r="K6" s="436"/>
      <c r="L6" s="436"/>
      <c r="M6" s="436"/>
      <c r="N6" s="437"/>
      <c r="O6" s="29"/>
      <c r="P6" s="29"/>
      <c r="Q6" s="29"/>
      <c r="R6" s="30"/>
      <c r="S6" s="25"/>
      <c r="V6" s="517"/>
      <c r="W6" s="518"/>
      <c r="X6" s="498"/>
      <c r="Y6" s="499"/>
      <c r="Z6" s="498"/>
      <c r="AA6" s="501"/>
      <c r="AB6" s="501"/>
      <c r="AC6" s="499"/>
    </row>
    <row r="7" spans="1:31" ht="58.5" customHeight="1">
      <c r="A7" s="463"/>
      <c r="B7" s="464"/>
      <c r="C7" s="481"/>
      <c r="D7" s="481"/>
      <c r="E7" s="431"/>
      <c r="F7" s="433"/>
      <c r="G7" s="448"/>
      <c r="H7" s="28"/>
      <c r="I7" s="28"/>
      <c r="J7" s="438" t="s">
        <v>26</v>
      </c>
      <c r="K7" s="439"/>
      <c r="L7" s="439"/>
      <c r="M7" s="439"/>
      <c r="N7" s="440"/>
      <c r="O7" s="31"/>
      <c r="P7" s="31"/>
      <c r="Q7" s="31"/>
      <c r="R7" s="31"/>
      <c r="S7" s="32"/>
      <c r="T7" s="6"/>
      <c r="U7" s="6"/>
      <c r="V7" s="483" t="s">
        <v>67</v>
      </c>
      <c r="W7" s="446"/>
      <c r="X7" s="483" t="s">
        <v>61</v>
      </c>
      <c r="Y7" s="446"/>
      <c r="Z7" s="483" t="s">
        <v>52</v>
      </c>
      <c r="AA7" s="447"/>
      <c r="AB7" s="447"/>
      <c r="AC7" s="446"/>
    </row>
    <row r="8" spans="1:31" ht="58.5" customHeight="1">
      <c r="A8" s="463"/>
      <c r="B8" s="464"/>
      <c r="C8" s="481"/>
      <c r="D8" s="481"/>
      <c r="E8" s="431"/>
      <c r="F8" s="433"/>
      <c r="G8" s="448"/>
      <c r="H8" s="28"/>
      <c r="I8" s="28"/>
      <c r="J8" s="438" t="s">
        <v>27</v>
      </c>
      <c r="K8" s="439"/>
      <c r="L8" s="439"/>
      <c r="M8" s="439"/>
      <c r="N8" s="440"/>
      <c r="O8" s="31"/>
      <c r="P8" s="31"/>
      <c r="Q8" s="31"/>
      <c r="R8" s="31"/>
      <c r="S8" s="32"/>
      <c r="T8" s="6"/>
      <c r="U8" s="6"/>
      <c r="V8" s="483" t="s">
        <v>53</v>
      </c>
      <c r="W8" s="446"/>
      <c r="X8" s="483" t="s">
        <v>5</v>
      </c>
      <c r="Y8" s="446"/>
      <c r="Z8" s="483" t="s">
        <v>54</v>
      </c>
      <c r="AA8" s="447"/>
      <c r="AB8" s="447"/>
      <c r="AC8" s="446"/>
    </row>
    <row r="9" spans="1:31" ht="58.5" customHeight="1">
      <c r="A9" s="463"/>
      <c r="B9" s="464"/>
      <c r="C9" s="481"/>
      <c r="D9" s="481"/>
      <c r="E9" s="431"/>
      <c r="F9" s="433"/>
      <c r="G9" s="448"/>
      <c r="H9" s="28"/>
      <c r="I9" s="28"/>
      <c r="J9" s="438" t="s">
        <v>28</v>
      </c>
      <c r="K9" s="439"/>
      <c r="L9" s="439"/>
      <c r="M9" s="439"/>
      <c r="N9" s="440"/>
      <c r="O9" s="31"/>
      <c r="P9" s="31"/>
      <c r="Q9" s="31"/>
      <c r="R9" s="31"/>
      <c r="S9" s="32"/>
      <c r="T9" s="6"/>
      <c r="U9" s="6"/>
      <c r="V9" s="445" t="s">
        <v>55</v>
      </c>
      <c r="W9" s="529"/>
      <c r="X9" s="445" t="s">
        <v>62</v>
      </c>
      <c r="Y9" s="529"/>
      <c r="Z9" s="445" t="s">
        <v>56</v>
      </c>
      <c r="AA9" s="530"/>
      <c r="AB9" s="530"/>
      <c r="AC9" s="529"/>
    </row>
    <row r="10" spans="1:31" ht="58.5" customHeight="1">
      <c r="A10" s="463"/>
      <c r="B10" s="464"/>
      <c r="C10" s="481"/>
      <c r="D10" s="481"/>
      <c r="E10" s="431"/>
      <c r="F10" s="433"/>
      <c r="G10" s="448"/>
      <c r="H10" s="28"/>
      <c r="I10" s="28"/>
      <c r="J10" s="438" t="s">
        <v>47</v>
      </c>
      <c r="K10" s="439"/>
      <c r="L10" s="439"/>
      <c r="M10" s="439"/>
      <c r="N10" s="440"/>
      <c r="O10" s="31"/>
      <c r="P10" s="31"/>
      <c r="Q10" s="31"/>
      <c r="R10" s="31"/>
      <c r="S10" s="32"/>
      <c r="T10" s="6"/>
      <c r="U10" s="6"/>
      <c r="V10" s="445" t="s">
        <v>57</v>
      </c>
      <c r="W10" s="529"/>
      <c r="X10" s="445" t="s">
        <v>40</v>
      </c>
      <c r="Y10" s="529"/>
      <c r="Z10" s="445" t="s">
        <v>13</v>
      </c>
      <c r="AA10" s="530"/>
      <c r="AB10" s="530"/>
      <c r="AC10" s="529"/>
    </row>
    <row r="11" spans="1:31" ht="58.5" customHeight="1">
      <c r="A11" s="463"/>
      <c r="B11" s="464"/>
      <c r="C11" s="481"/>
      <c r="D11" s="481"/>
      <c r="E11" s="431"/>
      <c r="F11" s="433"/>
      <c r="G11" s="448"/>
      <c r="H11" s="28"/>
      <c r="I11" s="28"/>
      <c r="J11" s="438" t="s">
        <v>38</v>
      </c>
      <c r="K11" s="439"/>
      <c r="L11" s="439"/>
      <c r="M11" s="439"/>
      <c r="N11" s="440"/>
      <c r="O11" s="31"/>
      <c r="P11" s="31"/>
      <c r="Q11" s="31"/>
      <c r="R11" s="31"/>
      <c r="S11" s="32"/>
      <c r="T11" s="6"/>
      <c r="U11" s="6"/>
      <c r="V11" s="445" t="s">
        <v>58</v>
      </c>
      <c r="W11" s="529"/>
      <c r="X11" s="445" t="s">
        <v>41</v>
      </c>
      <c r="Y11" s="529"/>
      <c r="Z11" s="445" t="s">
        <v>43</v>
      </c>
      <c r="AA11" s="530"/>
      <c r="AB11" s="530"/>
      <c r="AC11" s="529"/>
    </row>
    <row r="12" spans="1:31" ht="58.5" customHeight="1">
      <c r="A12" s="465"/>
      <c r="B12" s="466"/>
      <c r="C12" s="481"/>
      <c r="D12" s="481"/>
      <c r="E12" s="431"/>
      <c r="F12" s="434"/>
      <c r="G12" s="448"/>
      <c r="H12" s="28"/>
      <c r="I12" s="28"/>
      <c r="J12" s="438" t="s">
        <v>10</v>
      </c>
      <c r="K12" s="439"/>
      <c r="L12" s="439"/>
      <c r="M12" s="439"/>
      <c r="N12" s="440"/>
      <c r="O12" s="33"/>
      <c r="P12" s="34"/>
      <c r="Q12" s="34"/>
      <c r="R12" s="35"/>
      <c r="S12" s="25"/>
      <c r="V12" s="445" t="s">
        <v>59</v>
      </c>
      <c r="W12" s="529"/>
      <c r="X12" s="445" t="s">
        <v>42</v>
      </c>
      <c r="Y12" s="529"/>
      <c r="Z12" s="445" t="s">
        <v>60</v>
      </c>
      <c r="AA12" s="530"/>
      <c r="AB12" s="530"/>
      <c r="AC12" s="529"/>
    </row>
    <row r="13" spans="1:31" ht="58.5" customHeight="1">
      <c r="A13" s="441" t="str">
        <f>GI!$B$7</f>
        <v>English</v>
      </c>
      <c r="B13" s="442"/>
      <c r="C13" s="36">
        <f>MIP!$Y$8</f>
        <v>76</v>
      </c>
      <c r="D13" s="36">
        <f>MIP!$Y$75</f>
        <v>0</v>
      </c>
      <c r="E13" s="37">
        <f>MIP!$Y$147</f>
        <v>38</v>
      </c>
      <c r="F13" s="226" t="e">
        <f>MIP!#REF!</f>
        <v>#REF!</v>
      </c>
      <c r="G13" s="231"/>
      <c r="H13" s="28"/>
      <c r="I13" s="28"/>
      <c r="J13" s="438" t="s">
        <v>29</v>
      </c>
      <c r="K13" s="439"/>
      <c r="L13" s="439"/>
      <c r="M13" s="439"/>
      <c r="N13" s="440"/>
      <c r="O13" s="33"/>
      <c r="P13" s="34"/>
      <c r="Q13" s="34"/>
      <c r="R13" s="35"/>
      <c r="S13" s="25"/>
      <c r="V13" s="445" t="s">
        <v>39</v>
      </c>
      <c r="W13" s="529"/>
      <c r="X13" s="445" t="s">
        <v>7</v>
      </c>
      <c r="Y13" s="529"/>
      <c r="Z13" s="445" t="s">
        <v>44</v>
      </c>
      <c r="AA13" s="530"/>
      <c r="AB13" s="530"/>
      <c r="AC13" s="529"/>
    </row>
    <row r="14" spans="1:31" ht="58.5" customHeight="1">
      <c r="A14" s="441" t="str">
        <f>GI!$B$8</f>
        <v>-</v>
      </c>
      <c r="B14" s="442"/>
      <c r="C14" s="36"/>
      <c r="D14" s="36"/>
      <c r="E14" s="37"/>
      <c r="F14" s="226" t="e">
        <f>MIP!#REF!</f>
        <v>#REF!</v>
      </c>
      <c r="G14" s="231"/>
      <c r="H14" s="28"/>
      <c r="I14" s="28"/>
      <c r="J14" s="438" t="s">
        <v>30</v>
      </c>
      <c r="K14" s="439"/>
      <c r="L14" s="439"/>
      <c r="M14" s="439"/>
      <c r="N14" s="440"/>
      <c r="O14" s="33"/>
      <c r="P14" s="34"/>
      <c r="Q14" s="34"/>
      <c r="R14" s="35"/>
      <c r="S14" s="25"/>
    </row>
    <row r="15" spans="1:31" ht="58.5" customHeight="1">
      <c r="A15" s="441" t="str">
        <f>GI!$B$9</f>
        <v>Mathematics</v>
      </c>
      <c r="B15" s="442"/>
      <c r="C15" s="36">
        <f>MIP!$Z$8</f>
        <v>57</v>
      </c>
      <c r="D15" s="36">
        <f>MIP!$Z$75</f>
        <v>0</v>
      </c>
      <c r="E15" s="37">
        <f>MIP!$Z$147</f>
        <v>28.5</v>
      </c>
      <c r="F15" s="226" t="e">
        <f>MIP!#REF!</f>
        <v>#REF!</v>
      </c>
      <c r="G15" s="231"/>
      <c r="H15" s="28"/>
      <c r="I15" s="28"/>
      <c r="J15" s="438" t="s">
        <v>31</v>
      </c>
      <c r="K15" s="439"/>
      <c r="L15" s="439"/>
      <c r="M15" s="439"/>
      <c r="N15" s="440"/>
      <c r="O15" s="33"/>
      <c r="P15" s="34"/>
      <c r="Q15" s="34"/>
      <c r="R15" s="35"/>
      <c r="S15" s="25"/>
      <c r="U15" s="531" t="s">
        <v>90</v>
      </c>
      <c r="V15" s="531"/>
      <c r="W15" s="531"/>
      <c r="X15" s="531"/>
      <c r="Y15" s="531"/>
      <c r="Z15" s="531"/>
      <c r="AA15" s="531"/>
      <c r="AB15" s="531"/>
      <c r="AC15" s="531"/>
      <c r="AD15" s="531"/>
      <c r="AE15" s="531"/>
    </row>
    <row r="16" spans="1:31" ht="58.5" customHeight="1">
      <c r="A16" s="441" t="str">
        <f>GI!$B$10</f>
        <v>-</v>
      </c>
      <c r="B16" s="442"/>
      <c r="C16" s="36"/>
      <c r="D16" s="36"/>
      <c r="E16" s="37"/>
      <c r="F16" s="226" t="e">
        <f>MIP!#REF!</f>
        <v>#REF!</v>
      </c>
      <c r="G16" s="231"/>
      <c r="H16" s="28"/>
      <c r="I16" s="28"/>
      <c r="J16" s="438" t="s">
        <v>32</v>
      </c>
      <c r="K16" s="439"/>
      <c r="L16" s="439"/>
      <c r="M16" s="439"/>
      <c r="N16" s="440"/>
      <c r="O16" s="31"/>
      <c r="P16" s="31"/>
      <c r="Q16" s="31"/>
      <c r="R16" s="31"/>
      <c r="S16" s="32"/>
      <c r="T16" s="6"/>
      <c r="U16" s="6"/>
      <c r="V16" s="6"/>
    </row>
    <row r="17" spans="1:25" ht="58.5" customHeight="1">
      <c r="A17" s="441" t="str">
        <f>GI!$B$11</f>
        <v xml:space="preserve">History </v>
      </c>
      <c r="B17" s="442"/>
      <c r="C17" s="36">
        <f>MIP!$AA$8</f>
        <v>91</v>
      </c>
      <c r="D17" s="36">
        <f>MIP!$AA$75</f>
        <v>0</v>
      </c>
      <c r="E17" s="37">
        <f>MIP!$AA$147</f>
        <v>45.5</v>
      </c>
      <c r="F17" s="226" t="e">
        <f>MIP!#REF!</f>
        <v>#REF!</v>
      </c>
      <c r="G17" s="231"/>
      <c r="H17" s="28"/>
      <c r="I17" s="28"/>
      <c r="J17" s="438" t="s">
        <v>11</v>
      </c>
      <c r="K17" s="439"/>
      <c r="L17" s="439"/>
      <c r="M17" s="439"/>
      <c r="N17" s="440"/>
      <c r="O17" s="31"/>
      <c r="P17" s="31"/>
      <c r="Q17" s="31"/>
      <c r="R17" s="31"/>
      <c r="S17" s="32"/>
      <c r="T17" s="6"/>
      <c r="U17" s="532"/>
      <c r="V17" s="532"/>
      <c r="W17" s="532"/>
      <c r="X17" s="532"/>
      <c r="Y17" s="57"/>
    </row>
    <row r="18" spans="1:25" ht="58.5" customHeight="1">
      <c r="A18" s="441" t="str">
        <f>GI!$B$12</f>
        <v xml:space="preserve">Geography </v>
      </c>
      <c r="B18" s="442"/>
      <c r="C18" s="36">
        <f>MIP!$AB$8</f>
        <v>85</v>
      </c>
      <c r="D18" s="36">
        <f>MIP!$AB$75</f>
        <v>0</v>
      </c>
      <c r="E18" s="37">
        <f>MIP!$AB$147</f>
        <v>42.5</v>
      </c>
      <c r="F18" s="226" t="e">
        <f>MIP!#REF!</f>
        <v>#REF!</v>
      </c>
      <c r="G18" s="231"/>
      <c r="H18" s="28"/>
      <c r="I18" s="28"/>
      <c r="J18" s="438" t="s">
        <v>37</v>
      </c>
      <c r="K18" s="439"/>
      <c r="L18" s="439"/>
      <c r="M18" s="439"/>
      <c r="N18" s="440"/>
      <c r="O18" s="33"/>
      <c r="P18" s="34"/>
      <c r="Q18" s="34"/>
      <c r="R18" s="35"/>
      <c r="S18" s="25"/>
    </row>
    <row r="19" spans="1:25" ht="58.5" customHeight="1">
      <c r="A19" s="441" t="str">
        <f>GI!$B$13</f>
        <v xml:space="preserve">Economics </v>
      </c>
      <c r="B19" s="442"/>
      <c r="C19" s="36">
        <f>MIP!$AC$8</f>
        <v>71</v>
      </c>
      <c r="D19" s="36">
        <f>MIP!$AC$75</f>
        <v>0</v>
      </c>
      <c r="E19" s="37">
        <f>MIP!$AC$147</f>
        <v>35.5</v>
      </c>
      <c r="F19" s="226" t="e">
        <f>MIP!#REF!</f>
        <v>#REF!</v>
      </c>
      <c r="G19" s="231"/>
      <c r="H19" s="38"/>
      <c r="I19" s="38"/>
      <c r="J19" s="438" t="s">
        <v>33</v>
      </c>
      <c r="K19" s="439"/>
      <c r="L19" s="439"/>
      <c r="M19" s="439"/>
      <c r="N19" s="440"/>
      <c r="O19" s="33"/>
      <c r="P19" s="34"/>
      <c r="Q19" s="34"/>
      <c r="R19" s="35"/>
      <c r="S19" s="25"/>
    </row>
    <row r="20" spans="1:25" ht="58.5" customHeight="1">
      <c r="A20" s="441" t="str">
        <f>GI!$B$14</f>
        <v>-</v>
      </c>
      <c r="B20" s="442"/>
      <c r="C20" s="36"/>
      <c r="D20" s="36"/>
      <c r="E20" s="37"/>
      <c r="F20" s="226" t="e">
        <f>MIP!#REF!</f>
        <v>#REF!</v>
      </c>
      <c r="G20" s="231"/>
      <c r="H20" s="38"/>
      <c r="I20" s="38"/>
      <c r="J20" s="438" t="s">
        <v>48</v>
      </c>
      <c r="K20" s="439"/>
      <c r="L20" s="439"/>
      <c r="M20" s="439"/>
      <c r="N20" s="440"/>
      <c r="O20" s="33"/>
      <c r="P20" s="34"/>
      <c r="Q20" s="34"/>
      <c r="R20" s="35"/>
      <c r="S20" s="25"/>
    </row>
    <row r="21" spans="1:25" ht="58.5" customHeight="1">
      <c r="A21" s="441" t="str">
        <f>GI!$B$15</f>
        <v>ICT</v>
      </c>
      <c r="B21" s="442"/>
      <c r="C21" s="36">
        <f>MIP!$AD$8</f>
        <v>82</v>
      </c>
      <c r="D21" s="36">
        <f>MIP!$AD$75</f>
        <v>0</v>
      </c>
      <c r="E21" s="37">
        <f>MIP!$AD$147</f>
        <v>41</v>
      </c>
      <c r="F21" s="226" t="e">
        <f>MIP!#REF!</f>
        <v>#REF!</v>
      </c>
      <c r="G21" s="231"/>
      <c r="H21" s="39"/>
      <c r="I21" s="39"/>
      <c r="J21" s="438" t="s">
        <v>49</v>
      </c>
      <c r="K21" s="439"/>
      <c r="L21" s="439"/>
      <c r="M21" s="439"/>
      <c r="N21" s="440"/>
      <c r="O21" s="40"/>
      <c r="P21" s="34"/>
      <c r="Q21" s="34"/>
      <c r="R21" s="35"/>
      <c r="S21" s="25"/>
    </row>
    <row r="22" spans="1:25" ht="58.5" customHeight="1">
      <c r="A22" s="441" t="str">
        <f>GI!$B$16</f>
        <v>-</v>
      </c>
      <c r="B22" s="442"/>
      <c r="C22" s="36"/>
      <c r="D22" s="36"/>
      <c r="E22" s="37"/>
      <c r="F22" s="226" t="e">
        <f>MIP!#REF!</f>
        <v>#REF!</v>
      </c>
      <c r="G22" s="231"/>
      <c r="H22" s="39"/>
      <c r="I22" s="39"/>
      <c r="J22" s="502" t="s">
        <v>34</v>
      </c>
      <c r="K22" s="503"/>
      <c r="L22" s="503"/>
      <c r="M22" s="503"/>
      <c r="N22" s="503"/>
      <c r="O22" s="503"/>
      <c r="P22" s="503"/>
      <c r="Q22" s="504"/>
      <c r="R22" s="41"/>
      <c r="S22" s="25"/>
    </row>
    <row r="23" spans="1:25" ht="58.5" customHeight="1">
      <c r="A23" s="441" t="str">
        <f>GI!$B$17</f>
        <v xml:space="preserve">Accounting and finance </v>
      </c>
      <c r="B23" s="442"/>
      <c r="C23" s="36">
        <f>MIP!$AE$8</f>
        <v>83</v>
      </c>
      <c r="D23" s="36">
        <f>MIP!$AE$75</f>
        <v>0</v>
      </c>
      <c r="E23" s="37">
        <f>MIP!$AE$147</f>
        <v>41.5</v>
      </c>
      <c r="F23" s="226" t="e">
        <f>MIP!#REF!</f>
        <v>#REF!</v>
      </c>
      <c r="G23" s="231"/>
      <c r="H23" s="39"/>
      <c r="I23" s="39"/>
      <c r="J23" s="505"/>
      <c r="K23" s="506"/>
      <c r="L23" s="506"/>
      <c r="M23" s="506"/>
      <c r="N23" s="506"/>
      <c r="O23" s="506"/>
      <c r="P23" s="506"/>
      <c r="Q23" s="507"/>
      <c r="R23" s="41"/>
      <c r="S23" s="25"/>
    </row>
    <row r="24" spans="1:25" ht="58.5" customHeight="1">
      <c r="A24" s="441" t="str">
        <f>GI!$B$18</f>
        <v>-</v>
      </c>
      <c r="B24" s="442"/>
      <c r="C24" s="36">
        <f>MIP!$AF$8</f>
        <v>0</v>
      </c>
      <c r="D24" s="36">
        <f>MIP!$AF$75</f>
        <v>0</v>
      </c>
      <c r="E24" s="37">
        <f>MIP!$AF$147</f>
        <v>0</v>
      </c>
      <c r="F24" s="226" t="e">
        <f>MIP!#REF!</f>
        <v>#REF!</v>
      </c>
      <c r="G24" s="231"/>
      <c r="H24" s="39"/>
      <c r="I24" s="39"/>
      <c r="J24" s="505"/>
      <c r="K24" s="506"/>
      <c r="L24" s="506"/>
      <c r="M24" s="506"/>
      <c r="N24" s="506"/>
      <c r="O24" s="506"/>
      <c r="P24" s="506"/>
      <c r="Q24" s="507"/>
      <c r="R24" s="41"/>
      <c r="S24" s="25"/>
    </row>
    <row r="25" spans="1:25" ht="58.5" customHeight="1">
      <c r="A25" s="470" t="s">
        <v>15</v>
      </c>
      <c r="B25" s="471"/>
      <c r="C25" s="36">
        <f>MIP!$AG$8</f>
        <v>545</v>
      </c>
      <c r="D25" s="36">
        <f>MIP!$AG$75</f>
        <v>0</v>
      </c>
      <c r="E25" s="37">
        <f>MIP!$AG$147</f>
        <v>272.5</v>
      </c>
      <c r="F25" s="226" t="e">
        <f>MIP!#REF!</f>
        <v>#REF!</v>
      </c>
      <c r="G25" s="231"/>
      <c r="H25" s="42"/>
      <c r="I25" s="42"/>
      <c r="J25" s="515" t="str">
        <f>$V$5</f>
        <v>Percentage</v>
      </c>
      <c r="K25" s="516"/>
      <c r="L25" s="496" t="str">
        <f>$X$5</f>
        <v xml:space="preserve">Grade </v>
      </c>
      <c r="M25" s="497"/>
      <c r="N25" s="496" t="str">
        <f>$Z$5</f>
        <v>Performance</v>
      </c>
      <c r="O25" s="500"/>
      <c r="P25" s="500"/>
      <c r="Q25" s="497"/>
      <c r="R25" s="43"/>
      <c r="S25" s="25"/>
    </row>
    <row r="26" spans="1:25" ht="58.5" customHeight="1">
      <c r="A26" s="472" t="s">
        <v>16</v>
      </c>
      <c r="B26" s="473"/>
      <c r="C26" s="36">
        <f>MIP!$AH$8</f>
        <v>77.857142857142861</v>
      </c>
      <c r="D26" s="36">
        <f>MIP!$AH$75</f>
        <v>0</v>
      </c>
      <c r="E26" s="37">
        <f>MIP!$AH$147</f>
        <v>38.928571428571431</v>
      </c>
      <c r="F26" s="226" t="e">
        <f>MIP!#REF!</f>
        <v>#REF!</v>
      </c>
      <c r="G26" s="231"/>
      <c r="H26" s="42"/>
      <c r="I26" s="42"/>
      <c r="J26" s="517"/>
      <c r="K26" s="518"/>
      <c r="L26" s="498"/>
      <c r="M26" s="499"/>
      <c r="N26" s="498"/>
      <c r="O26" s="501"/>
      <c r="P26" s="501"/>
      <c r="Q26" s="499"/>
      <c r="R26" s="44"/>
      <c r="S26" s="25"/>
    </row>
    <row r="27" spans="1:25" ht="58.5" customHeight="1">
      <c r="A27" s="472" t="s">
        <v>17</v>
      </c>
      <c r="B27" s="473"/>
      <c r="C27" s="45">
        <f>MIP!$AI$8</f>
        <v>9</v>
      </c>
      <c r="D27" s="45">
        <f>MIP!$AI$75</f>
        <v>1</v>
      </c>
      <c r="E27" s="46">
        <f>MIP!$AI$147</f>
        <v>9</v>
      </c>
      <c r="F27" s="227" t="e">
        <f>MIP!#REF!</f>
        <v>#REF!</v>
      </c>
      <c r="G27" s="232"/>
      <c r="H27" s="42"/>
      <c r="I27" s="42"/>
      <c r="J27" s="483" t="str">
        <f>$V$7</f>
        <v>≥90</v>
      </c>
      <c r="K27" s="446"/>
      <c r="L27" s="483" t="str">
        <f>$X$7</f>
        <v>A+</v>
      </c>
      <c r="M27" s="446"/>
      <c r="N27" s="483" t="str">
        <f>$Z$7</f>
        <v>Very Great Distinction</v>
      </c>
      <c r="O27" s="447"/>
      <c r="P27" s="447"/>
      <c r="Q27" s="446"/>
      <c r="R27" s="44"/>
      <c r="S27" s="25"/>
    </row>
    <row r="28" spans="1:25" ht="58.5" customHeight="1">
      <c r="A28" s="472" t="s">
        <v>91</v>
      </c>
      <c r="B28" s="473"/>
      <c r="C28" s="45">
        <f>GI!$C$25</f>
        <v>43</v>
      </c>
      <c r="D28" s="47">
        <f>GI!$C$25</f>
        <v>43</v>
      </c>
      <c r="E28" s="48">
        <f>GI!$C$25</f>
        <v>43</v>
      </c>
      <c r="F28" s="228">
        <f>GI!$C$25</f>
        <v>43</v>
      </c>
      <c r="G28" s="233"/>
      <c r="H28" s="24"/>
      <c r="I28" s="24"/>
      <c r="J28" s="483" t="str">
        <f>$V$8</f>
        <v>≥85</v>
      </c>
      <c r="K28" s="446"/>
      <c r="L28" s="483" t="str">
        <f>$X$8</f>
        <v>A</v>
      </c>
      <c r="M28" s="446"/>
      <c r="N28" s="483" t="str">
        <f>$Z$8</f>
        <v>Great Distinction</v>
      </c>
      <c r="O28" s="447"/>
      <c r="P28" s="447"/>
      <c r="Q28" s="446"/>
      <c r="R28" s="44"/>
      <c r="S28" s="25"/>
    </row>
    <row r="29" spans="1:25" ht="58.5" customHeight="1">
      <c r="A29" s="470" t="s">
        <v>12</v>
      </c>
      <c r="B29" s="471"/>
      <c r="C29" s="36"/>
      <c r="D29" s="49"/>
      <c r="E29" s="50"/>
      <c r="F29" s="229"/>
      <c r="G29" s="234"/>
      <c r="H29" s="24"/>
      <c r="I29" s="24"/>
      <c r="J29" s="445" t="str">
        <f>$V$9</f>
        <v>≥80</v>
      </c>
      <c r="K29" s="446"/>
      <c r="L29" s="445" t="str">
        <f>$X$9</f>
        <v>B+</v>
      </c>
      <c r="M29" s="446"/>
      <c r="N29" s="445" t="str">
        <f>$Z$9</f>
        <v>Distinction</v>
      </c>
      <c r="O29" s="447"/>
      <c r="P29" s="447"/>
      <c r="Q29" s="446"/>
      <c r="R29" s="44"/>
      <c r="S29" s="25"/>
    </row>
    <row r="30" spans="1:25" ht="58.5" customHeight="1">
      <c r="A30" s="482" t="s">
        <v>18</v>
      </c>
      <c r="B30" s="482"/>
      <c r="C30" s="36"/>
      <c r="D30" s="51"/>
      <c r="E30" s="50"/>
      <c r="F30" s="230"/>
      <c r="G30" s="234"/>
      <c r="H30" s="24"/>
      <c r="I30" s="24"/>
      <c r="J30" s="445" t="str">
        <f>$V$10</f>
        <v>≥75</v>
      </c>
      <c r="K30" s="446"/>
      <c r="L30" s="445" t="str">
        <f>$X$10</f>
        <v>B</v>
      </c>
      <c r="M30" s="446"/>
      <c r="N30" s="445" t="str">
        <f>$Z$10</f>
        <v>Good</v>
      </c>
      <c r="O30" s="447"/>
      <c r="P30" s="447"/>
      <c r="Q30" s="446"/>
      <c r="R30" s="44"/>
      <c r="S30" s="25"/>
    </row>
    <row r="31" spans="1:25" ht="58.5" customHeight="1">
      <c r="A31" s="22"/>
      <c r="B31" s="55"/>
      <c r="C31" s="52"/>
      <c r="D31" s="52"/>
      <c r="E31" s="52"/>
      <c r="F31" s="52"/>
      <c r="G31" s="23"/>
      <c r="H31" s="24"/>
      <c r="I31" s="24"/>
      <c r="J31" s="445" t="str">
        <f>$V$11</f>
        <v>≥70</v>
      </c>
      <c r="K31" s="446"/>
      <c r="L31" s="445" t="str">
        <f>$X$11</f>
        <v>C</v>
      </c>
      <c r="M31" s="446"/>
      <c r="N31" s="445" t="str">
        <f>$Z$11</f>
        <v>Average</v>
      </c>
      <c r="O31" s="447"/>
      <c r="P31" s="447"/>
      <c r="Q31" s="446"/>
      <c r="R31" s="44"/>
      <c r="S31" s="25"/>
    </row>
    <row r="32" spans="1:25" ht="58.5" customHeight="1">
      <c r="A32" s="53"/>
      <c r="B32" s="520" t="str">
        <f>MIP!AJ147</f>
        <v>DETAINED IN GRADE 11</v>
      </c>
      <c r="C32" s="521"/>
      <c r="D32" s="521"/>
      <c r="E32" s="521"/>
      <c r="F32" s="522"/>
      <c r="G32" s="23"/>
      <c r="H32" s="24"/>
      <c r="I32" s="24"/>
      <c r="J32" s="445" t="str">
        <f>$V$12</f>
        <v>≥60</v>
      </c>
      <c r="K32" s="446"/>
      <c r="L32" s="445" t="str">
        <f>$X$12</f>
        <v>D</v>
      </c>
      <c r="M32" s="446"/>
      <c r="N32" s="445" t="str">
        <f>$Z$12</f>
        <v>Fair</v>
      </c>
      <c r="O32" s="447"/>
      <c r="P32" s="447"/>
      <c r="Q32" s="446"/>
      <c r="R32" s="54"/>
      <c r="S32" s="25"/>
    </row>
    <row r="33" spans="1:19" ht="58.5" customHeight="1">
      <c r="A33" s="53"/>
      <c r="B33" s="523"/>
      <c r="C33" s="524"/>
      <c r="D33" s="524"/>
      <c r="E33" s="524"/>
      <c r="F33" s="525"/>
      <c r="G33" s="23"/>
      <c r="H33" s="24"/>
      <c r="I33" s="24"/>
      <c r="J33" s="445" t="str">
        <f>$V$13</f>
        <v>&lt;60</v>
      </c>
      <c r="K33" s="446"/>
      <c r="L33" s="445" t="str">
        <f>$X$13</f>
        <v>F</v>
      </c>
      <c r="M33" s="446"/>
      <c r="N33" s="445" t="str">
        <f>$Z$13</f>
        <v>Failing</v>
      </c>
      <c r="O33" s="447"/>
      <c r="P33" s="447"/>
      <c r="Q33" s="446"/>
      <c r="R33" s="27"/>
      <c r="S33" s="25"/>
    </row>
    <row r="34" spans="1:19" ht="58.5" customHeight="1">
      <c r="A34" s="53"/>
      <c r="B34" s="523"/>
      <c r="C34" s="524"/>
      <c r="D34" s="524"/>
      <c r="E34" s="524"/>
      <c r="F34" s="525"/>
      <c r="G34" s="23"/>
      <c r="H34" s="24"/>
      <c r="I34" s="24"/>
      <c r="J34" s="443" t="str">
        <f>GI!$D$23</f>
        <v>Academic Director's Name</v>
      </c>
      <c r="K34" s="443"/>
      <c r="L34" s="443"/>
      <c r="M34" s="443"/>
      <c r="N34" s="443"/>
      <c r="O34" s="443"/>
      <c r="P34" s="443"/>
      <c r="Q34" s="443"/>
      <c r="R34" s="27"/>
      <c r="S34" s="25"/>
    </row>
    <row r="35" spans="1:19" ht="58.5" customHeight="1">
      <c r="A35" s="53"/>
      <c r="B35" s="526"/>
      <c r="C35" s="527"/>
      <c r="D35" s="527"/>
      <c r="E35" s="527"/>
      <c r="F35" s="528"/>
      <c r="G35" s="23"/>
      <c r="H35" s="24"/>
      <c r="I35" s="24"/>
      <c r="J35" s="444" t="str">
        <f>GI!$D$31</f>
        <v>Mr. Brhane Yohanes</v>
      </c>
      <c r="K35" s="444"/>
      <c r="L35" s="444"/>
      <c r="M35" s="444"/>
      <c r="N35" s="444"/>
      <c r="O35" s="444"/>
      <c r="P35" s="444"/>
      <c r="Q35" s="444"/>
      <c r="R35" s="444"/>
      <c r="S35" s="25"/>
    </row>
    <row r="36" spans="1:19" ht="58.5" customHeight="1">
      <c r="A36" s="430" t="str">
        <f>$U$15</f>
        <v>If Best is Possible, Better is Not Enough!</v>
      </c>
      <c r="B36" s="430"/>
      <c r="C36" s="430"/>
      <c r="D36" s="430"/>
      <c r="E36" s="430"/>
      <c r="F36" s="430"/>
      <c r="G36" s="430"/>
      <c r="H36" s="430"/>
      <c r="I36" s="430"/>
      <c r="J36" s="430"/>
      <c r="K36" s="430"/>
      <c r="L36" s="430"/>
      <c r="M36" s="430"/>
      <c r="N36" s="430"/>
      <c r="O36" s="430"/>
      <c r="P36" s="430"/>
      <c r="Q36" s="430"/>
      <c r="R36" s="430"/>
      <c r="S36" s="25"/>
    </row>
    <row r="37" spans="1:19" ht="58.5" customHeight="1">
      <c r="A37" s="430"/>
      <c r="B37" s="430"/>
      <c r="C37" s="430"/>
      <c r="D37" s="430"/>
      <c r="E37" s="430"/>
      <c r="F37" s="430"/>
      <c r="G37" s="430"/>
      <c r="H37" s="430"/>
      <c r="I37" s="430"/>
      <c r="J37" s="430"/>
      <c r="K37" s="430"/>
      <c r="L37" s="430"/>
      <c r="M37" s="430"/>
      <c r="N37" s="430"/>
      <c r="O37" s="430"/>
      <c r="P37" s="430"/>
      <c r="Q37" s="430"/>
      <c r="R37" s="430"/>
      <c r="S37" s="25"/>
    </row>
    <row r="38" spans="1:19" ht="58.5" customHeight="1">
      <c r="A38" s="430"/>
      <c r="B38" s="430"/>
      <c r="C38" s="430"/>
      <c r="D38" s="430"/>
      <c r="E38" s="430"/>
      <c r="F38" s="430"/>
      <c r="G38" s="430"/>
      <c r="H38" s="430"/>
      <c r="I38" s="430"/>
      <c r="J38" s="430"/>
      <c r="K38" s="430"/>
      <c r="L38" s="430"/>
      <c r="M38" s="430"/>
      <c r="N38" s="430"/>
      <c r="O38" s="430"/>
      <c r="P38" s="430"/>
      <c r="Q38" s="430"/>
      <c r="R38" s="430"/>
      <c r="S38" s="25"/>
    </row>
    <row r="39" spans="1:19" ht="58.5" customHeight="1">
      <c r="A39" s="22"/>
      <c r="B39" s="22"/>
      <c r="C39" s="23"/>
      <c r="D39" s="23"/>
      <c r="E39" s="23"/>
      <c r="F39" s="23"/>
      <c r="G39" s="23"/>
      <c r="H39" s="24"/>
      <c r="I39" s="24"/>
      <c r="J39" s="24"/>
      <c r="K39" s="24"/>
      <c r="L39" s="24"/>
      <c r="M39" s="24"/>
      <c r="N39" s="24"/>
      <c r="O39" s="23"/>
      <c r="P39" s="23"/>
      <c r="Q39" s="23"/>
      <c r="R39" s="23"/>
    </row>
    <row r="40" spans="1:19" ht="58.5" customHeight="1">
      <c r="A40" s="22"/>
      <c r="B40" s="22"/>
      <c r="C40" s="23"/>
      <c r="D40" s="23"/>
      <c r="E40" s="23"/>
      <c r="F40" s="23"/>
      <c r="G40" s="23"/>
      <c r="H40" s="24"/>
      <c r="I40" s="24"/>
      <c r="J40" s="24"/>
      <c r="K40" s="24"/>
      <c r="L40" s="24"/>
      <c r="M40" s="24"/>
      <c r="N40" s="24"/>
      <c r="O40" s="23"/>
      <c r="P40" s="23"/>
      <c r="Q40" s="23"/>
      <c r="R40" s="23"/>
    </row>
    <row r="41" spans="1:19" ht="58.5" customHeight="1">
      <c r="A41" s="449" t="s">
        <v>14</v>
      </c>
      <c r="B41" s="450"/>
      <c r="C41" s="453">
        <f>GI!$A$3</f>
        <v>11</v>
      </c>
      <c r="D41" s="455" t="str">
        <f>D2</f>
        <v>D</v>
      </c>
      <c r="E41" s="456"/>
      <c r="F41" s="453" t="str">
        <f>GI!$C$3</f>
        <v>D</v>
      </c>
      <c r="G41" s="459">
        <v>2</v>
      </c>
      <c r="H41" s="26"/>
      <c r="I41" s="26"/>
      <c r="J41" s="509" t="s">
        <v>8</v>
      </c>
      <c r="K41" s="510"/>
      <c r="L41" s="511"/>
      <c r="M41" s="484" t="str">
        <f>GI!$H$3</f>
        <v xml:space="preserve">Beamlak Sultan Weldegebriel </v>
      </c>
      <c r="N41" s="485"/>
      <c r="O41" s="485"/>
      <c r="P41" s="485"/>
      <c r="Q41" s="485"/>
      <c r="R41" s="486"/>
    </row>
    <row r="42" spans="1:19" ht="58.5" customHeight="1">
      <c r="A42" s="451"/>
      <c r="B42" s="452"/>
      <c r="C42" s="454"/>
      <c r="D42" s="457"/>
      <c r="E42" s="458"/>
      <c r="F42" s="454"/>
      <c r="G42" s="460"/>
      <c r="H42" s="26"/>
      <c r="I42" s="26"/>
      <c r="J42" s="512"/>
      <c r="K42" s="513"/>
      <c r="L42" s="514"/>
      <c r="M42" s="487"/>
      <c r="N42" s="488"/>
      <c r="O42" s="488"/>
      <c r="P42" s="488"/>
      <c r="Q42" s="488"/>
      <c r="R42" s="489"/>
    </row>
    <row r="43" spans="1:19" ht="58.5" customHeight="1">
      <c r="A43" s="461" t="s">
        <v>1</v>
      </c>
      <c r="B43" s="462"/>
      <c r="C43" s="467"/>
      <c r="D43" s="468"/>
      <c r="E43" s="469"/>
      <c r="F43" s="223" t="s">
        <v>19</v>
      </c>
      <c r="G43" s="448"/>
      <c r="H43" s="27"/>
      <c r="I43" s="27"/>
      <c r="J43" s="475" t="str">
        <f>GI!$A$48</f>
        <v>2025/26 G.C Academic Year Basic Skills and Behavior Progress Report</v>
      </c>
      <c r="K43" s="476"/>
      <c r="L43" s="476"/>
      <c r="M43" s="476"/>
      <c r="N43" s="476"/>
      <c r="O43" s="476"/>
      <c r="P43" s="476"/>
      <c r="Q43" s="476"/>
      <c r="R43" s="477"/>
    </row>
    <row r="44" spans="1:19" ht="58.5" customHeight="1">
      <c r="A44" s="463"/>
      <c r="B44" s="464"/>
      <c r="C44" s="490" t="s">
        <v>172</v>
      </c>
      <c r="D44" s="490" t="s">
        <v>173</v>
      </c>
      <c r="E44" s="493" t="s">
        <v>163</v>
      </c>
      <c r="F44" s="490" t="s">
        <v>164</v>
      </c>
      <c r="G44" s="448"/>
      <c r="H44" s="27"/>
      <c r="I44" s="27"/>
      <c r="J44" s="478"/>
      <c r="K44" s="479"/>
      <c r="L44" s="479"/>
      <c r="M44" s="479"/>
      <c r="N44" s="479"/>
      <c r="O44" s="479"/>
      <c r="P44" s="479"/>
      <c r="Q44" s="479"/>
      <c r="R44" s="480"/>
    </row>
    <row r="45" spans="1:19" ht="58.5" customHeight="1">
      <c r="A45" s="463"/>
      <c r="B45" s="464"/>
      <c r="C45" s="491"/>
      <c r="D45" s="491"/>
      <c r="E45" s="494"/>
      <c r="F45" s="491"/>
      <c r="G45" s="448"/>
      <c r="H45" s="28"/>
      <c r="I45" s="28"/>
      <c r="J45" s="435"/>
      <c r="K45" s="436"/>
      <c r="L45" s="436"/>
      <c r="M45" s="436"/>
      <c r="N45" s="437"/>
      <c r="O45" s="29"/>
      <c r="P45" s="29"/>
      <c r="Q45" s="29"/>
      <c r="R45" s="30"/>
    </row>
    <row r="46" spans="1:19" ht="58.5" customHeight="1">
      <c r="A46" s="463"/>
      <c r="B46" s="464"/>
      <c r="C46" s="491"/>
      <c r="D46" s="491"/>
      <c r="E46" s="494"/>
      <c r="F46" s="491"/>
      <c r="G46" s="448"/>
      <c r="H46" s="28"/>
      <c r="I46" s="28"/>
      <c r="J46" s="438" t="s">
        <v>26</v>
      </c>
      <c r="K46" s="439"/>
      <c r="L46" s="439"/>
      <c r="M46" s="439"/>
      <c r="N46" s="440"/>
      <c r="O46" s="31"/>
      <c r="P46" s="31"/>
      <c r="Q46" s="31"/>
      <c r="R46" s="31"/>
    </row>
    <row r="47" spans="1:19" ht="58.5" customHeight="1">
      <c r="A47" s="463"/>
      <c r="B47" s="464"/>
      <c r="C47" s="491"/>
      <c r="D47" s="491"/>
      <c r="E47" s="494"/>
      <c r="F47" s="491"/>
      <c r="G47" s="448"/>
      <c r="H47" s="28"/>
      <c r="I47" s="28"/>
      <c r="J47" s="438" t="s">
        <v>27</v>
      </c>
      <c r="K47" s="439"/>
      <c r="L47" s="439"/>
      <c r="M47" s="439"/>
      <c r="N47" s="440"/>
      <c r="O47" s="31"/>
      <c r="P47" s="31"/>
      <c r="Q47" s="31"/>
      <c r="R47" s="31"/>
    </row>
    <row r="48" spans="1:19" ht="58.5" customHeight="1">
      <c r="A48" s="463"/>
      <c r="B48" s="464"/>
      <c r="C48" s="491"/>
      <c r="D48" s="491"/>
      <c r="E48" s="494"/>
      <c r="F48" s="491"/>
      <c r="G48" s="448"/>
      <c r="H48" s="28"/>
      <c r="I48" s="28"/>
      <c r="J48" s="438" t="s">
        <v>28</v>
      </c>
      <c r="K48" s="439"/>
      <c r="L48" s="439"/>
      <c r="M48" s="439"/>
      <c r="N48" s="440"/>
      <c r="O48" s="31"/>
      <c r="P48" s="31"/>
      <c r="Q48" s="31"/>
      <c r="R48" s="31"/>
    </row>
    <row r="49" spans="1:18" ht="58.5" customHeight="1">
      <c r="A49" s="463"/>
      <c r="B49" s="464"/>
      <c r="C49" s="491"/>
      <c r="D49" s="491"/>
      <c r="E49" s="494"/>
      <c r="F49" s="491"/>
      <c r="G49" s="448"/>
      <c r="H49" s="28"/>
      <c r="I49" s="28"/>
      <c r="J49" s="438" t="s">
        <v>47</v>
      </c>
      <c r="K49" s="439"/>
      <c r="L49" s="439"/>
      <c r="M49" s="439"/>
      <c r="N49" s="440"/>
      <c r="O49" s="31"/>
      <c r="P49" s="31"/>
      <c r="Q49" s="31"/>
      <c r="R49" s="31"/>
    </row>
    <row r="50" spans="1:18" ht="58.5" customHeight="1">
      <c r="A50" s="463"/>
      <c r="B50" s="464"/>
      <c r="C50" s="491"/>
      <c r="D50" s="491"/>
      <c r="E50" s="494"/>
      <c r="F50" s="491"/>
      <c r="G50" s="448"/>
      <c r="H50" s="28"/>
      <c r="I50" s="28"/>
      <c r="J50" s="438" t="s">
        <v>38</v>
      </c>
      <c r="K50" s="439"/>
      <c r="L50" s="439"/>
      <c r="M50" s="439"/>
      <c r="N50" s="440"/>
      <c r="O50" s="31"/>
      <c r="P50" s="31"/>
      <c r="Q50" s="31"/>
      <c r="R50" s="31"/>
    </row>
    <row r="51" spans="1:18" ht="58.5" customHeight="1">
      <c r="A51" s="465"/>
      <c r="B51" s="466"/>
      <c r="C51" s="492"/>
      <c r="D51" s="492"/>
      <c r="E51" s="495"/>
      <c r="F51" s="492"/>
      <c r="G51" s="448"/>
      <c r="H51" s="28"/>
      <c r="I51" s="28"/>
      <c r="J51" s="438" t="s">
        <v>10</v>
      </c>
      <c r="K51" s="439"/>
      <c r="L51" s="439"/>
      <c r="M51" s="439"/>
      <c r="N51" s="440"/>
      <c r="O51" s="33"/>
      <c r="P51" s="34"/>
      <c r="Q51" s="34"/>
      <c r="R51" s="35"/>
    </row>
    <row r="52" spans="1:18" ht="58.5" customHeight="1">
      <c r="A52" s="441" t="str">
        <f>GI!$B$7</f>
        <v>English</v>
      </c>
      <c r="B52" s="442"/>
      <c r="C52" s="36">
        <f>MIP!$Y$9</f>
        <v>67</v>
      </c>
      <c r="D52" s="36">
        <f>MIP!$Y$76</f>
        <v>0</v>
      </c>
      <c r="E52" s="37">
        <f>MIP!$Y$148</f>
        <v>33.5</v>
      </c>
      <c r="F52" s="36" t="e">
        <f>MIP!#REF!</f>
        <v>#REF!</v>
      </c>
      <c r="G52" s="231"/>
      <c r="H52" s="28"/>
      <c r="I52" s="28"/>
      <c r="J52" s="438" t="s">
        <v>29</v>
      </c>
      <c r="K52" s="439"/>
      <c r="L52" s="439"/>
      <c r="M52" s="439"/>
      <c r="N52" s="440"/>
      <c r="O52" s="33"/>
      <c r="P52" s="34"/>
      <c r="Q52" s="34"/>
      <c r="R52" s="35"/>
    </row>
    <row r="53" spans="1:18" ht="58.5" customHeight="1">
      <c r="A53" s="441" t="str">
        <f>GI!$B$8</f>
        <v>-</v>
      </c>
      <c r="B53" s="442"/>
      <c r="C53" s="36"/>
      <c r="D53" s="36"/>
      <c r="E53" s="37"/>
      <c r="F53" s="36" t="e">
        <f>MIP!#REF!</f>
        <v>#REF!</v>
      </c>
      <c r="G53" s="231"/>
      <c r="H53" s="28"/>
      <c r="I53" s="28"/>
      <c r="J53" s="438" t="s">
        <v>30</v>
      </c>
      <c r="K53" s="439"/>
      <c r="L53" s="439"/>
      <c r="M53" s="439"/>
      <c r="N53" s="440"/>
      <c r="O53" s="33"/>
      <c r="P53" s="34"/>
      <c r="Q53" s="34"/>
      <c r="R53" s="35"/>
    </row>
    <row r="54" spans="1:18" ht="58.5" customHeight="1">
      <c r="A54" s="441" t="str">
        <f>GI!$B$9</f>
        <v>Mathematics</v>
      </c>
      <c r="B54" s="442"/>
      <c r="C54" s="36">
        <f>MIP!$Z$9</f>
        <v>53</v>
      </c>
      <c r="D54" s="36">
        <f>MIP!$Z$76</f>
        <v>0</v>
      </c>
      <c r="E54" s="37">
        <f>MIP!$Z$148</f>
        <v>26.5</v>
      </c>
      <c r="F54" s="36" t="e">
        <f>MIP!#REF!</f>
        <v>#REF!</v>
      </c>
      <c r="G54" s="231"/>
      <c r="H54" s="28"/>
      <c r="I54" s="28"/>
      <c r="J54" s="438" t="s">
        <v>31</v>
      </c>
      <c r="K54" s="439"/>
      <c r="L54" s="439"/>
      <c r="M54" s="439"/>
      <c r="N54" s="440"/>
      <c r="O54" s="33"/>
      <c r="P54" s="34"/>
      <c r="Q54" s="34"/>
      <c r="R54" s="35"/>
    </row>
    <row r="55" spans="1:18" ht="58.5" customHeight="1">
      <c r="A55" s="441" t="str">
        <f>GI!$B$10</f>
        <v>-</v>
      </c>
      <c r="B55" s="442"/>
      <c r="C55" s="36"/>
      <c r="D55" s="36"/>
      <c r="E55" s="37"/>
      <c r="F55" s="36" t="e">
        <f>MIP!#REF!</f>
        <v>#REF!</v>
      </c>
      <c r="G55" s="231"/>
      <c r="H55" s="28"/>
      <c r="I55" s="28"/>
      <c r="J55" s="438" t="s">
        <v>32</v>
      </c>
      <c r="K55" s="439"/>
      <c r="L55" s="439"/>
      <c r="M55" s="439"/>
      <c r="N55" s="440"/>
      <c r="O55" s="31"/>
      <c r="P55" s="31"/>
      <c r="Q55" s="31"/>
      <c r="R55" s="31"/>
    </row>
    <row r="56" spans="1:18" ht="58.5" customHeight="1">
      <c r="A56" s="441" t="str">
        <f>GI!$B$11</f>
        <v xml:space="preserve">History </v>
      </c>
      <c r="B56" s="442"/>
      <c r="C56" s="36">
        <f>MIP!$AA$9</f>
        <v>67</v>
      </c>
      <c r="D56" s="36">
        <f>MIP!$AA$76</f>
        <v>0</v>
      </c>
      <c r="E56" s="37">
        <f>MIP!$AA$148</f>
        <v>33.5</v>
      </c>
      <c r="F56" s="36" t="e">
        <f>MIP!#REF!</f>
        <v>#REF!</v>
      </c>
      <c r="G56" s="231"/>
      <c r="H56" s="28"/>
      <c r="I56" s="28"/>
      <c r="J56" s="438" t="s">
        <v>11</v>
      </c>
      <c r="K56" s="439"/>
      <c r="L56" s="439"/>
      <c r="M56" s="439"/>
      <c r="N56" s="440"/>
      <c r="O56" s="31"/>
      <c r="P56" s="31"/>
      <c r="Q56" s="31"/>
      <c r="R56" s="31"/>
    </row>
    <row r="57" spans="1:18" ht="58.5" customHeight="1">
      <c r="A57" s="441" t="str">
        <f>GI!$B$12</f>
        <v xml:space="preserve">Geography </v>
      </c>
      <c r="B57" s="442"/>
      <c r="C57" s="36">
        <f>MIP!$AB$9</f>
        <v>71</v>
      </c>
      <c r="D57" s="36">
        <f>MIP!$AB$76</f>
        <v>0</v>
      </c>
      <c r="E57" s="37">
        <f>MIP!$AB$148</f>
        <v>35.5</v>
      </c>
      <c r="F57" s="36" t="e">
        <f>MIP!#REF!</f>
        <v>#REF!</v>
      </c>
      <c r="G57" s="231"/>
      <c r="H57" s="28"/>
      <c r="I57" s="28"/>
      <c r="J57" s="438" t="s">
        <v>37</v>
      </c>
      <c r="K57" s="439"/>
      <c r="L57" s="439"/>
      <c r="M57" s="439"/>
      <c r="N57" s="440"/>
      <c r="O57" s="33"/>
      <c r="P57" s="34"/>
      <c r="Q57" s="34"/>
      <c r="R57" s="35"/>
    </row>
    <row r="58" spans="1:18" ht="58.5" customHeight="1">
      <c r="A58" s="441" t="str">
        <f>GI!$B$13</f>
        <v xml:space="preserve">Economics </v>
      </c>
      <c r="B58" s="442"/>
      <c r="C58" s="36">
        <f>MIP!$AC$9</f>
        <v>68</v>
      </c>
      <c r="D58" s="36">
        <f>MIP!$AC$76</f>
        <v>0</v>
      </c>
      <c r="E58" s="37">
        <f>MIP!$AC$148</f>
        <v>34</v>
      </c>
      <c r="F58" s="36" t="e">
        <f>MIP!#REF!</f>
        <v>#REF!</v>
      </c>
      <c r="G58" s="231"/>
      <c r="H58" s="38"/>
      <c r="I58" s="38"/>
      <c r="J58" s="438" t="s">
        <v>33</v>
      </c>
      <c r="K58" s="439"/>
      <c r="L58" s="439"/>
      <c r="M58" s="439"/>
      <c r="N58" s="440"/>
      <c r="O58" s="33"/>
      <c r="P58" s="34"/>
      <c r="Q58" s="34"/>
      <c r="R58" s="35"/>
    </row>
    <row r="59" spans="1:18" ht="58.5" customHeight="1">
      <c r="A59" s="441" t="str">
        <f>GI!$B$14</f>
        <v>-</v>
      </c>
      <c r="B59" s="442"/>
      <c r="C59" s="36"/>
      <c r="D59" s="36"/>
      <c r="E59" s="37"/>
      <c r="F59" s="36" t="e">
        <f>MIP!#REF!</f>
        <v>#REF!</v>
      </c>
      <c r="G59" s="231"/>
      <c r="H59" s="38"/>
      <c r="I59" s="38"/>
      <c r="J59" s="438" t="s">
        <v>48</v>
      </c>
      <c r="K59" s="439"/>
      <c r="L59" s="439"/>
      <c r="M59" s="439"/>
      <c r="N59" s="440"/>
      <c r="O59" s="33"/>
      <c r="P59" s="34"/>
      <c r="Q59" s="34"/>
      <c r="R59" s="35"/>
    </row>
    <row r="60" spans="1:18" ht="58.5" customHeight="1">
      <c r="A60" s="441" t="str">
        <f>GI!$B$15</f>
        <v>ICT</v>
      </c>
      <c r="B60" s="442"/>
      <c r="C60" s="36">
        <f>MIP!$AD$9</f>
        <v>85</v>
      </c>
      <c r="D60" s="36">
        <f>MIP!$AD$76</f>
        <v>0</v>
      </c>
      <c r="E60" s="37">
        <f>MIP!$AD$148</f>
        <v>42.5</v>
      </c>
      <c r="F60" s="36" t="e">
        <f>MIP!#REF!</f>
        <v>#REF!</v>
      </c>
      <c r="G60" s="231"/>
      <c r="H60" s="39"/>
      <c r="I60" s="39"/>
      <c r="J60" s="438" t="s">
        <v>49</v>
      </c>
      <c r="K60" s="439"/>
      <c r="L60" s="439"/>
      <c r="M60" s="439"/>
      <c r="N60" s="440"/>
      <c r="O60" s="40"/>
      <c r="P60" s="34"/>
      <c r="Q60" s="34"/>
      <c r="R60" s="35"/>
    </row>
    <row r="61" spans="1:18" ht="58.5" customHeight="1">
      <c r="A61" s="441" t="str">
        <f>GI!$B$16</f>
        <v>-</v>
      </c>
      <c r="B61" s="442"/>
      <c r="C61" s="36"/>
      <c r="D61" s="36"/>
      <c r="E61" s="37"/>
      <c r="F61" s="36" t="e">
        <f>MIP!#REF!</f>
        <v>#REF!</v>
      </c>
      <c r="G61" s="231"/>
      <c r="H61" s="39"/>
      <c r="I61" s="39"/>
      <c r="J61" s="502" t="s">
        <v>34</v>
      </c>
      <c r="K61" s="503"/>
      <c r="L61" s="503"/>
      <c r="M61" s="503"/>
      <c r="N61" s="503"/>
      <c r="O61" s="503"/>
      <c r="P61" s="503"/>
      <c r="Q61" s="504"/>
      <c r="R61" s="41"/>
    </row>
    <row r="62" spans="1:18" ht="58.5" customHeight="1">
      <c r="A62" s="441" t="str">
        <f>GI!$B$17</f>
        <v xml:space="preserve">Accounting and finance </v>
      </c>
      <c r="B62" s="442"/>
      <c r="C62" s="36">
        <f>MIP!$AE$9</f>
        <v>78</v>
      </c>
      <c r="D62" s="36">
        <f>MIP!$AE$76</f>
        <v>0</v>
      </c>
      <c r="E62" s="37">
        <f>MIP!$AE$148</f>
        <v>39</v>
      </c>
      <c r="F62" s="36" t="e">
        <f>MIP!#REF!</f>
        <v>#REF!</v>
      </c>
      <c r="G62" s="231"/>
      <c r="H62" s="39"/>
      <c r="I62" s="39"/>
      <c r="J62" s="505"/>
      <c r="K62" s="506"/>
      <c r="L62" s="506"/>
      <c r="M62" s="506"/>
      <c r="N62" s="506"/>
      <c r="O62" s="506"/>
      <c r="P62" s="506"/>
      <c r="Q62" s="507"/>
      <c r="R62" s="41"/>
    </row>
    <row r="63" spans="1:18" ht="58.5" customHeight="1">
      <c r="A63" s="441" t="str">
        <f>GI!$B$18</f>
        <v>-</v>
      </c>
      <c r="B63" s="442"/>
      <c r="C63" s="36">
        <f>MIP!$AF$9</f>
        <v>0</v>
      </c>
      <c r="D63" s="36">
        <f>MIP!$AF$76</f>
        <v>0</v>
      </c>
      <c r="E63" s="37">
        <f>MIP!$AF$148</f>
        <v>0</v>
      </c>
      <c r="F63" s="36" t="e">
        <f>MIP!#REF!</f>
        <v>#REF!</v>
      </c>
      <c r="G63" s="231"/>
      <c r="H63" s="39"/>
      <c r="I63" s="39"/>
      <c r="J63" s="505"/>
      <c r="K63" s="506"/>
      <c r="L63" s="506"/>
      <c r="M63" s="506"/>
      <c r="N63" s="506"/>
      <c r="O63" s="506"/>
      <c r="P63" s="506"/>
      <c r="Q63" s="507"/>
      <c r="R63" s="41"/>
    </row>
    <row r="64" spans="1:18" ht="58.5" customHeight="1">
      <c r="A64" s="470" t="s">
        <v>15</v>
      </c>
      <c r="B64" s="471"/>
      <c r="C64" s="36">
        <f>MIP!$AG$9</f>
        <v>489</v>
      </c>
      <c r="D64" s="36">
        <f>MIP!$AG$76</f>
        <v>0</v>
      </c>
      <c r="E64" s="37">
        <f>MIP!$AG$148</f>
        <v>244.5</v>
      </c>
      <c r="F64" s="36" t="e">
        <f>MIP!#REF!</f>
        <v>#REF!</v>
      </c>
      <c r="G64" s="231"/>
      <c r="H64" s="42"/>
      <c r="I64" s="42"/>
      <c r="J64" s="515" t="str">
        <f>$V$5</f>
        <v>Percentage</v>
      </c>
      <c r="K64" s="516"/>
      <c r="L64" s="496" t="str">
        <f>$X$5</f>
        <v xml:space="preserve">Grade </v>
      </c>
      <c r="M64" s="497"/>
      <c r="N64" s="496" t="str">
        <f>$Z$5</f>
        <v>Performance</v>
      </c>
      <c r="O64" s="500"/>
      <c r="P64" s="500"/>
      <c r="Q64" s="497"/>
      <c r="R64" s="43"/>
    </row>
    <row r="65" spans="1:18" ht="58.5" customHeight="1">
      <c r="A65" s="472" t="s">
        <v>16</v>
      </c>
      <c r="B65" s="473"/>
      <c r="C65" s="36">
        <f>MIP!$AH$9</f>
        <v>69.857142857142861</v>
      </c>
      <c r="D65" s="36">
        <f>MIP!$AH$76</f>
        <v>0</v>
      </c>
      <c r="E65" s="37">
        <f>MIP!$AH$148</f>
        <v>34.928571428571431</v>
      </c>
      <c r="F65" s="36" t="e">
        <f>MIP!#REF!</f>
        <v>#REF!</v>
      </c>
      <c r="G65" s="231"/>
      <c r="H65" s="42"/>
      <c r="I65" s="42"/>
      <c r="J65" s="517"/>
      <c r="K65" s="518"/>
      <c r="L65" s="498"/>
      <c r="M65" s="499"/>
      <c r="N65" s="498"/>
      <c r="O65" s="501"/>
      <c r="P65" s="501"/>
      <c r="Q65" s="499"/>
      <c r="R65" s="44"/>
    </row>
    <row r="66" spans="1:18" ht="58.5" customHeight="1">
      <c r="A66" s="472" t="s">
        <v>17</v>
      </c>
      <c r="B66" s="473"/>
      <c r="C66" s="45">
        <f>MIP!$AI$9</f>
        <v>24</v>
      </c>
      <c r="D66" s="45">
        <f>MIP!$AI$76</f>
        <v>1</v>
      </c>
      <c r="E66" s="46">
        <f>MIP!$AI$148</f>
        <v>24</v>
      </c>
      <c r="F66" s="45" t="e">
        <f>MIP!#REF!</f>
        <v>#REF!</v>
      </c>
      <c r="G66" s="232"/>
      <c r="H66" s="42"/>
      <c r="I66" s="42"/>
      <c r="J66" s="483" t="str">
        <f>$V$7</f>
        <v>≥90</v>
      </c>
      <c r="K66" s="446"/>
      <c r="L66" s="483" t="str">
        <f>$X$7</f>
        <v>A+</v>
      </c>
      <c r="M66" s="446"/>
      <c r="N66" s="483" t="str">
        <f>$Z$7</f>
        <v>Very Great Distinction</v>
      </c>
      <c r="O66" s="447"/>
      <c r="P66" s="447"/>
      <c r="Q66" s="446"/>
      <c r="R66" s="44"/>
    </row>
    <row r="67" spans="1:18" ht="58.5" customHeight="1">
      <c r="A67" s="472" t="s">
        <v>91</v>
      </c>
      <c r="B67" s="473"/>
      <c r="C67" s="45">
        <f>GI!$C$25</f>
        <v>43</v>
      </c>
      <c r="D67" s="47">
        <f>GI!$C$25</f>
        <v>43</v>
      </c>
      <c r="E67" s="48">
        <f>GI!$C$25</f>
        <v>43</v>
      </c>
      <c r="F67" s="47">
        <f>GI!$C$25</f>
        <v>43</v>
      </c>
      <c r="G67" s="233"/>
      <c r="H67" s="24"/>
      <c r="I67" s="24"/>
      <c r="J67" s="483" t="str">
        <f>$V$8</f>
        <v>≥85</v>
      </c>
      <c r="K67" s="446"/>
      <c r="L67" s="483" t="str">
        <f>$X$8</f>
        <v>A</v>
      </c>
      <c r="M67" s="446"/>
      <c r="N67" s="483" t="str">
        <f>$Z$8</f>
        <v>Great Distinction</v>
      </c>
      <c r="O67" s="447"/>
      <c r="P67" s="447"/>
      <c r="Q67" s="446"/>
      <c r="R67" s="44"/>
    </row>
    <row r="68" spans="1:18" ht="58.5" customHeight="1">
      <c r="A68" s="470" t="s">
        <v>12</v>
      </c>
      <c r="B68" s="471"/>
      <c r="C68" s="36"/>
      <c r="D68" s="49"/>
      <c r="E68" s="50"/>
      <c r="F68" s="49"/>
      <c r="G68" s="234"/>
      <c r="H68" s="24"/>
      <c r="I68" s="24"/>
      <c r="J68" s="445" t="str">
        <f>$V$9</f>
        <v>≥80</v>
      </c>
      <c r="K68" s="446"/>
      <c r="L68" s="445" t="str">
        <f>$X$9</f>
        <v>B+</v>
      </c>
      <c r="M68" s="446"/>
      <c r="N68" s="445" t="str">
        <f>$Z$9</f>
        <v>Distinction</v>
      </c>
      <c r="O68" s="447"/>
      <c r="P68" s="447"/>
      <c r="Q68" s="446"/>
      <c r="R68" s="44"/>
    </row>
    <row r="69" spans="1:18" ht="58.5" customHeight="1">
      <c r="A69" s="482" t="s">
        <v>18</v>
      </c>
      <c r="B69" s="482"/>
      <c r="C69" s="36"/>
      <c r="D69" s="51"/>
      <c r="E69" s="50"/>
      <c r="F69" s="51"/>
      <c r="G69" s="234"/>
      <c r="H69" s="24"/>
      <c r="I69" s="24"/>
      <c r="J69" s="445" t="str">
        <f>$V$10</f>
        <v>≥75</v>
      </c>
      <c r="K69" s="446"/>
      <c r="L69" s="445" t="str">
        <f>$X$10</f>
        <v>B</v>
      </c>
      <c r="M69" s="446"/>
      <c r="N69" s="445" t="str">
        <f>$Z$10</f>
        <v>Good</v>
      </c>
      <c r="O69" s="447"/>
      <c r="P69" s="447"/>
      <c r="Q69" s="446"/>
      <c r="R69" s="44"/>
    </row>
    <row r="70" spans="1:18" ht="58.5" customHeight="1">
      <c r="A70" s="22"/>
      <c r="B70" s="55"/>
      <c r="C70" s="52"/>
      <c r="D70" s="52"/>
      <c r="E70" s="52"/>
      <c r="F70" s="52"/>
      <c r="G70" s="23"/>
      <c r="H70" s="24"/>
      <c r="I70" s="24"/>
      <c r="J70" s="445" t="str">
        <f>$V$11</f>
        <v>≥70</v>
      </c>
      <c r="K70" s="446"/>
      <c r="L70" s="445" t="str">
        <f>$X$11</f>
        <v>C</v>
      </c>
      <c r="M70" s="446"/>
      <c r="N70" s="445" t="str">
        <f>$Z$11</f>
        <v>Average</v>
      </c>
      <c r="O70" s="447"/>
      <c r="P70" s="447"/>
      <c r="Q70" s="446"/>
      <c r="R70" s="44"/>
    </row>
    <row r="71" spans="1:18" ht="58.5" customHeight="1">
      <c r="A71" s="53"/>
      <c r="B71" s="520" t="str">
        <f>MIP!AJ148</f>
        <v>DETAINED IN GRADE 11</v>
      </c>
      <c r="C71" s="521"/>
      <c r="D71" s="521"/>
      <c r="E71" s="521"/>
      <c r="F71" s="522"/>
      <c r="G71" s="23"/>
      <c r="H71" s="24"/>
      <c r="I71" s="24"/>
      <c r="J71" s="445" t="str">
        <f>$V$12</f>
        <v>≥60</v>
      </c>
      <c r="K71" s="446"/>
      <c r="L71" s="445" t="str">
        <f>$X$12</f>
        <v>D</v>
      </c>
      <c r="M71" s="446"/>
      <c r="N71" s="445" t="str">
        <f>$Z$12</f>
        <v>Fair</v>
      </c>
      <c r="O71" s="447"/>
      <c r="P71" s="447"/>
      <c r="Q71" s="446"/>
      <c r="R71" s="54"/>
    </row>
    <row r="72" spans="1:18" ht="58.5" customHeight="1">
      <c r="A72" s="53"/>
      <c r="B72" s="523"/>
      <c r="C72" s="524"/>
      <c r="D72" s="524"/>
      <c r="E72" s="524"/>
      <c r="F72" s="525"/>
      <c r="G72" s="23"/>
      <c r="H72" s="24"/>
      <c r="I72" s="24"/>
      <c r="J72" s="445" t="str">
        <f>$V$13</f>
        <v>&lt;60</v>
      </c>
      <c r="K72" s="446"/>
      <c r="L72" s="445" t="str">
        <f>$X$13</f>
        <v>F</v>
      </c>
      <c r="M72" s="446"/>
      <c r="N72" s="445" t="str">
        <f>$Z$13</f>
        <v>Failing</v>
      </c>
      <c r="O72" s="447"/>
      <c r="P72" s="447"/>
      <c r="Q72" s="446"/>
      <c r="R72" s="27"/>
    </row>
    <row r="73" spans="1:18" ht="58.5" customHeight="1">
      <c r="A73" s="53"/>
      <c r="B73" s="523"/>
      <c r="C73" s="524"/>
      <c r="D73" s="524"/>
      <c r="E73" s="524"/>
      <c r="F73" s="525"/>
      <c r="G73" s="23"/>
      <c r="H73" s="24"/>
      <c r="I73" s="24"/>
      <c r="J73" s="443" t="str">
        <f>GI!$D$23</f>
        <v>Academic Director's Name</v>
      </c>
      <c r="K73" s="443"/>
      <c r="L73" s="443"/>
      <c r="M73" s="443"/>
      <c r="N73" s="443"/>
      <c r="O73" s="443"/>
      <c r="P73" s="443"/>
      <c r="Q73" s="443"/>
      <c r="R73" s="27"/>
    </row>
    <row r="74" spans="1:18" ht="58.5" customHeight="1">
      <c r="A74" s="53"/>
      <c r="B74" s="526"/>
      <c r="C74" s="527"/>
      <c r="D74" s="527"/>
      <c r="E74" s="527"/>
      <c r="F74" s="528"/>
      <c r="G74" s="23"/>
      <c r="H74" s="24"/>
      <c r="I74" s="24"/>
      <c r="J74" s="444" t="str">
        <f>GI!$D$31</f>
        <v>Mr. Brhane Yohanes</v>
      </c>
      <c r="K74" s="444"/>
      <c r="L74" s="444"/>
      <c r="M74" s="444"/>
      <c r="N74" s="444"/>
      <c r="O74" s="444"/>
      <c r="P74" s="444"/>
      <c r="Q74" s="444"/>
      <c r="R74" s="444"/>
    </row>
    <row r="75" spans="1:18" ht="58.5" customHeight="1">
      <c r="A75" s="430" t="str">
        <f>$U$15</f>
        <v>If Best is Possible, Better is Not Enough!</v>
      </c>
      <c r="B75" s="430"/>
      <c r="C75" s="430"/>
      <c r="D75" s="430"/>
      <c r="E75" s="430"/>
      <c r="F75" s="430"/>
      <c r="G75" s="430"/>
      <c r="H75" s="430"/>
      <c r="I75" s="430"/>
      <c r="J75" s="430"/>
      <c r="K75" s="430"/>
      <c r="L75" s="430"/>
      <c r="M75" s="430"/>
      <c r="N75" s="430"/>
      <c r="O75" s="430"/>
      <c r="P75" s="430"/>
      <c r="Q75" s="430"/>
      <c r="R75" s="430"/>
    </row>
    <row r="76" spans="1:18" ht="58.5" customHeight="1">
      <c r="A76" s="430"/>
      <c r="B76" s="430"/>
      <c r="C76" s="430"/>
      <c r="D76" s="430"/>
      <c r="E76" s="430"/>
      <c r="F76" s="430"/>
      <c r="G76" s="430"/>
      <c r="H76" s="430"/>
      <c r="I76" s="430"/>
      <c r="J76" s="430"/>
      <c r="K76" s="430"/>
      <c r="L76" s="430"/>
      <c r="M76" s="430"/>
      <c r="N76" s="430"/>
      <c r="O76" s="430"/>
      <c r="P76" s="430"/>
      <c r="Q76" s="430"/>
      <c r="R76" s="430"/>
    </row>
    <row r="77" spans="1:18" ht="58.5" customHeight="1">
      <c r="A77" s="430"/>
      <c r="B77" s="430"/>
      <c r="C77" s="430"/>
      <c r="D77" s="430"/>
      <c r="E77" s="430"/>
      <c r="F77" s="430"/>
      <c r="G77" s="430"/>
      <c r="H77" s="430"/>
      <c r="I77" s="430"/>
      <c r="J77" s="430"/>
      <c r="K77" s="430"/>
      <c r="L77" s="430"/>
      <c r="M77" s="430"/>
      <c r="N77" s="430"/>
      <c r="O77" s="430"/>
      <c r="P77" s="430"/>
      <c r="Q77" s="430"/>
      <c r="R77" s="430"/>
    </row>
    <row r="78" spans="1:18" ht="58.5" customHeight="1">
      <c r="A78" s="22"/>
      <c r="B78" s="22"/>
      <c r="C78" s="23"/>
      <c r="D78" s="23"/>
      <c r="E78" s="23"/>
      <c r="F78" s="23"/>
      <c r="G78" s="23"/>
      <c r="H78" s="24"/>
      <c r="I78" s="24"/>
      <c r="J78" s="24"/>
      <c r="K78" s="24"/>
      <c r="L78" s="24"/>
      <c r="M78" s="24"/>
      <c r="N78" s="24"/>
      <c r="O78" s="23"/>
      <c r="P78" s="23"/>
      <c r="Q78" s="23"/>
      <c r="R78" s="23"/>
    </row>
    <row r="79" spans="1:18" ht="58.5" customHeight="1">
      <c r="A79" s="22"/>
      <c r="B79" s="22"/>
      <c r="C79" s="23"/>
      <c r="D79" s="23"/>
      <c r="E79" s="23"/>
      <c r="F79" s="23"/>
      <c r="G79" s="23"/>
      <c r="H79" s="24"/>
      <c r="I79" s="24"/>
      <c r="J79" s="24"/>
      <c r="K79" s="24"/>
      <c r="L79" s="24"/>
      <c r="M79" s="24"/>
      <c r="N79" s="24"/>
      <c r="O79" s="23"/>
      <c r="P79" s="23"/>
      <c r="Q79" s="23"/>
      <c r="R79" s="23"/>
    </row>
    <row r="80" spans="1:18" ht="58.5" customHeight="1">
      <c r="A80" s="449" t="s">
        <v>14</v>
      </c>
      <c r="B80" s="450"/>
      <c r="C80" s="453">
        <f>GI!$A$3</f>
        <v>11</v>
      </c>
      <c r="D80" s="455" t="str">
        <f>D2</f>
        <v>D</v>
      </c>
      <c r="E80" s="456"/>
      <c r="F80" s="453" t="str">
        <f>GI!$C$3</f>
        <v>D</v>
      </c>
      <c r="G80" s="508">
        <v>3</v>
      </c>
      <c r="H80" s="26"/>
      <c r="I80" s="26"/>
      <c r="J80" s="509" t="s">
        <v>8</v>
      </c>
      <c r="K80" s="510"/>
      <c r="L80" s="511"/>
      <c r="M80" s="484" t="str">
        <f>GI!$H$4</f>
        <v xml:space="preserve">Betelihim Kalayu Mamo </v>
      </c>
      <c r="N80" s="485"/>
      <c r="O80" s="485"/>
      <c r="P80" s="485"/>
      <c r="Q80" s="485"/>
      <c r="R80" s="486"/>
    </row>
    <row r="81" spans="1:18" ht="58.5" customHeight="1">
      <c r="A81" s="451"/>
      <c r="B81" s="452"/>
      <c r="C81" s="454"/>
      <c r="D81" s="457"/>
      <c r="E81" s="458"/>
      <c r="F81" s="454"/>
      <c r="G81" s="508"/>
      <c r="H81" s="26"/>
      <c r="I81" s="26"/>
      <c r="J81" s="512"/>
      <c r="K81" s="513"/>
      <c r="L81" s="514"/>
      <c r="M81" s="487"/>
      <c r="N81" s="488"/>
      <c r="O81" s="488"/>
      <c r="P81" s="488"/>
      <c r="Q81" s="488"/>
      <c r="R81" s="489"/>
    </row>
    <row r="82" spans="1:18" ht="58.5" customHeight="1">
      <c r="A82" s="461" t="s">
        <v>1</v>
      </c>
      <c r="B82" s="462"/>
      <c r="C82" s="224"/>
      <c r="D82" s="225"/>
      <c r="E82" s="431" t="s">
        <v>163</v>
      </c>
      <c r="F82" s="223" t="s">
        <v>19</v>
      </c>
      <c r="G82" s="448"/>
      <c r="H82" s="27"/>
      <c r="I82" s="27"/>
      <c r="J82" s="475" t="str">
        <f>GI!$A$48</f>
        <v>2025/26 G.C Academic Year Basic Skills and Behavior Progress Report</v>
      </c>
      <c r="K82" s="476"/>
      <c r="L82" s="476"/>
      <c r="M82" s="476"/>
      <c r="N82" s="476"/>
      <c r="O82" s="476"/>
      <c r="P82" s="476"/>
      <c r="Q82" s="476"/>
      <c r="R82" s="477"/>
    </row>
    <row r="83" spans="1:18" ht="58.5" customHeight="1">
      <c r="A83" s="463"/>
      <c r="B83" s="464"/>
      <c r="C83" s="490" t="s">
        <v>172</v>
      </c>
      <c r="D83" s="432" t="s">
        <v>173</v>
      </c>
      <c r="E83" s="431"/>
      <c r="F83" s="432" t="s">
        <v>164</v>
      </c>
      <c r="G83" s="448"/>
      <c r="H83" s="27"/>
      <c r="I83" s="27"/>
      <c r="J83" s="478"/>
      <c r="K83" s="479"/>
      <c r="L83" s="479"/>
      <c r="M83" s="479"/>
      <c r="N83" s="479"/>
      <c r="O83" s="479"/>
      <c r="P83" s="479"/>
      <c r="Q83" s="479"/>
      <c r="R83" s="480"/>
    </row>
    <row r="84" spans="1:18" ht="58.5" customHeight="1">
      <c r="A84" s="463"/>
      <c r="B84" s="464"/>
      <c r="C84" s="491"/>
      <c r="D84" s="433"/>
      <c r="E84" s="431"/>
      <c r="F84" s="433"/>
      <c r="G84" s="448"/>
      <c r="H84" s="28"/>
      <c r="I84" s="28"/>
      <c r="J84" s="435"/>
      <c r="K84" s="436"/>
      <c r="L84" s="436"/>
      <c r="M84" s="436"/>
      <c r="N84" s="437"/>
      <c r="O84" s="29"/>
      <c r="P84" s="29"/>
      <c r="Q84" s="29"/>
      <c r="R84" s="30"/>
    </row>
    <row r="85" spans="1:18" ht="58.5" customHeight="1">
      <c r="A85" s="463"/>
      <c r="B85" s="464"/>
      <c r="C85" s="491"/>
      <c r="D85" s="433"/>
      <c r="E85" s="431"/>
      <c r="F85" s="433"/>
      <c r="G85" s="448"/>
      <c r="H85" s="28"/>
      <c r="I85" s="28"/>
      <c r="J85" s="438" t="s">
        <v>26</v>
      </c>
      <c r="K85" s="439"/>
      <c r="L85" s="439"/>
      <c r="M85" s="439"/>
      <c r="N85" s="440"/>
      <c r="O85" s="31"/>
      <c r="P85" s="31"/>
      <c r="Q85" s="31"/>
      <c r="R85" s="31"/>
    </row>
    <row r="86" spans="1:18" ht="58.5" customHeight="1">
      <c r="A86" s="463"/>
      <c r="B86" s="464"/>
      <c r="C86" s="491"/>
      <c r="D86" s="433"/>
      <c r="E86" s="431"/>
      <c r="F86" s="433"/>
      <c r="G86" s="448"/>
      <c r="H86" s="28"/>
      <c r="I86" s="28"/>
      <c r="J86" s="438" t="s">
        <v>27</v>
      </c>
      <c r="K86" s="439"/>
      <c r="L86" s="439"/>
      <c r="M86" s="439"/>
      <c r="N86" s="440"/>
      <c r="O86" s="31"/>
      <c r="P86" s="31"/>
      <c r="Q86" s="31"/>
      <c r="R86" s="31"/>
    </row>
    <row r="87" spans="1:18" ht="58.5" customHeight="1">
      <c r="A87" s="463"/>
      <c r="B87" s="464"/>
      <c r="C87" s="491"/>
      <c r="D87" s="433"/>
      <c r="E87" s="431"/>
      <c r="F87" s="433"/>
      <c r="G87" s="448"/>
      <c r="H87" s="28"/>
      <c r="I87" s="28"/>
      <c r="J87" s="438" t="s">
        <v>28</v>
      </c>
      <c r="K87" s="439"/>
      <c r="L87" s="439"/>
      <c r="M87" s="439"/>
      <c r="N87" s="440"/>
      <c r="O87" s="31"/>
      <c r="P87" s="31"/>
      <c r="Q87" s="31"/>
      <c r="R87" s="31"/>
    </row>
    <row r="88" spans="1:18" ht="58.5" customHeight="1">
      <c r="A88" s="463"/>
      <c r="B88" s="464"/>
      <c r="C88" s="491"/>
      <c r="D88" s="433"/>
      <c r="E88" s="431"/>
      <c r="F88" s="433"/>
      <c r="G88" s="448"/>
      <c r="H88" s="28"/>
      <c r="I88" s="28"/>
      <c r="J88" s="438" t="s">
        <v>47</v>
      </c>
      <c r="K88" s="439"/>
      <c r="L88" s="439"/>
      <c r="M88" s="439"/>
      <c r="N88" s="440"/>
      <c r="O88" s="31"/>
      <c r="P88" s="31"/>
      <c r="Q88" s="31"/>
      <c r="R88" s="31"/>
    </row>
    <row r="89" spans="1:18" ht="58.5" customHeight="1">
      <c r="A89" s="463"/>
      <c r="B89" s="464"/>
      <c r="C89" s="491"/>
      <c r="D89" s="433"/>
      <c r="E89" s="431"/>
      <c r="F89" s="433"/>
      <c r="G89" s="448"/>
      <c r="H89" s="28"/>
      <c r="I89" s="28"/>
      <c r="J89" s="438" t="s">
        <v>38</v>
      </c>
      <c r="K89" s="439"/>
      <c r="L89" s="439"/>
      <c r="M89" s="439"/>
      <c r="N89" s="440"/>
      <c r="O89" s="31"/>
      <c r="P89" s="31"/>
      <c r="Q89" s="31"/>
      <c r="R89" s="31"/>
    </row>
    <row r="90" spans="1:18" ht="58.5" customHeight="1">
      <c r="A90" s="465"/>
      <c r="B90" s="466"/>
      <c r="C90" s="492"/>
      <c r="D90" s="434"/>
      <c r="E90" s="431"/>
      <c r="F90" s="434"/>
      <c r="G90" s="448"/>
      <c r="H90" s="28"/>
      <c r="I90" s="28"/>
      <c r="J90" s="438" t="s">
        <v>10</v>
      </c>
      <c r="K90" s="439"/>
      <c r="L90" s="439"/>
      <c r="M90" s="439"/>
      <c r="N90" s="440"/>
      <c r="O90" s="33"/>
      <c r="P90" s="34"/>
      <c r="Q90" s="34"/>
      <c r="R90" s="35"/>
    </row>
    <row r="91" spans="1:18" ht="58.5" customHeight="1">
      <c r="A91" s="441" t="str">
        <f>GI!$B$7</f>
        <v>English</v>
      </c>
      <c r="B91" s="442"/>
      <c r="C91" s="36">
        <f>MIP!$Y$10</f>
        <v>59</v>
      </c>
      <c r="D91" s="226">
        <f>MIP!$Y$77</f>
        <v>0</v>
      </c>
      <c r="E91" s="37">
        <f>MIP!$Y$149</f>
        <v>29.5</v>
      </c>
      <c r="F91" s="226" t="e">
        <f>MIP!#REF!</f>
        <v>#REF!</v>
      </c>
      <c r="G91" s="231"/>
      <c r="H91" s="28"/>
      <c r="I91" s="28"/>
      <c r="J91" s="438" t="s">
        <v>29</v>
      </c>
      <c r="K91" s="439"/>
      <c r="L91" s="439"/>
      <c r="M91" s="439"/>
      <c r="N91" s="440"/>
      <c r="O91" s="33"/>
      <c r="P91" s="34"/>
      <c r="Q91" s="34"/>
      <c r="R91" s="35"/>
    </row>
    <row r="92" spans="1:18" ht="58.5" customHeight="1">
      <c r="A92" s="441" t="str">
        <f>GI!$B$8</f>
        <v>-</v>
      </c>
      <c r="B92" s="442"/>
      <c r="C92" s="36"/>
      <c r="D92" s="226"/>
      <c r="E92" s="37"/>
      <c r="F92" s="226" t="e">
        <f>MIP!#REF!</f>
        <v>#REF!</v>
      </c>
      <c r="G92" s="231"/>
      <c r="H92" s="28"/>
      <c r="I92" s="28"/>
      <c r="J92" s="438" t="s">
        <v>30</v>
      </c>
      <c r="K92" s="439"/>
      <c r="L92" s="439"/>
      <c r="M92" s="439"/>
      <c r="N92" s="440"/>
      <c r="O92" s="33"/>
      <c r="P92" s="34"/>
      <c r="Q92" s="34"/>
      <c r="R92" s="35"/>
    </row>
    <row r="93" spans="1:18" ht="58.5" customHeight="1">
      <c r="A93" s="441" t="str">
        <f>GI!$B$9</f>
        <v>Mathematics</v>
      </c>
      <c r="B93" s="442"/>
      <c r="C93" s="36">
        <f>MIP!$Z$10</f>
        <v>65</v>
      </c>
      <c r="D93" s="226">
        <f>MIP!$Z$77</f>
        <v>0</v>
      </c>
      <c r="E93" s="37">
        <f>MIP!$Z$149</f>
        <v>32.5</v>
      </c>
      <c r="F93" s="226" t="e">
        <f>MIP!#REF!</f>
        <v>#REF!</v>
      </c>
      <c r="G93" s="231"/>
      <c r="H93" s="28"/>
      <c r="I93" s="28"/>
      <c r="J93" s="438" t="s">
        <v>31</v>
      </c>
      <c r="K93" s="439"/>
      <c r="L93" s="439"/>
      <c r="M93" s="439"/>
      <c r="N93" s="440"/>
      <c r="O93" s="33"/>
      <c r="P93" s="34"/>
      <c r="Q93" s="34"/>
      <c r="R93" s="35"/>
    </row>
    <row r="94" spans="1:18" ht="58.5" customHeight="1">
      <c r="A94" s="441" t="str">
        <f>GI!$B$10</f>
        <v>-</v>
      </c>
      <c r="B94" s="442"/>
      <c r="C94" s="36"/>
      <c r="D94" s="226"/>
      <c r="E94" s="37"/>
      <c r="F94" s="226" t="e">
        <f>MIP!#REF!</f>
        <v>#REF!</v>
      </c>
      <c r="G94" s="231"/>
      <c r="H94" s="28"/>
      <c r="I94" s="28"/>
      <c r="J94" s="438" t="s">
        <v>32</v>
      </c>
      <c r="K94" s="439"/>
      <c r="L94" s="439"/>
      <c r="M94" s="439"/>
      <c r="N94" s="440"/>
      <c r="O94" s="31"/>
      <c r="P94" s="31"/>
      <c r="Q94" s="31"/>
      <c r="R94" s="31"/>
    </row>
    <row r="95" spans="1:18" ht="58.5" customHeight="1">
      <c r="A95" s="441" t="str">
        <f>GI!$B$11</f>
        <v xml:space="preserve">History </v>
      </c>
      <c r="B95" s="442"/>
      <c r="C95" s="36">
        <f>MIP!$AA$10</f>
        <v>68</v>
      </c>
      <c r="D95" s="226">
        <f>MIP!$AA$77</f>
        <v>0</v>
      </c>
      <c r="E95" s="37">
        <f>MIP!$AA$149</f>
        <v>34</v>
      </c>
      <c r="F95" s="226" t="e">
        <f>MIP!#REF!</f>
        <v>#REF!</v>
      </c>
      <c r="G95" s="231"/>
      <c r="H95" s="28"/>
      <c r="I95" s="28"/>
      <c r="J95" s="438" t="s">
        <v>11</v>
      </c>
      <c r="K95" s="439"/>
      <c r="L95" s="439"/>
      <c r="M95" s="439"/>
      <c r="N95" s="440"/>
      <c r="O95" s="31"/>
      <c r="P95" s="31"/>
      <c r="Q95" s="31"/>
      <c r="R95" s="31"/>
    </row>
    <row r="96" spans="1:18" ht="58.5" customHeight="1">
      <c r="A96" s="441" t="str">
        <f>GI!$B$12</f>
        <v xml:space="preserve">Geography </v>
      </c>
      <c r="B96" s="442"/>
      <c r="C96" s="36">
        <f>MIP!$AB$10</f>
        <v>79</v>
      </c>
      <c r="D96" s="226">
        <f>MIP!$AB$77</f>
        <v>0</v>
      </c>
      <c r="E96" s="37">
        <f>MIP!$AB$149</f>
        <v>39.5</v>
      </c>
      <c r="F96" s="226" t="e">
        <f>MIP!#REF!</f>
        <v>#REF!</v>
      </c>
      <c r="G96" s="231"/>
      <c r="H96" s="28"/>
      <c r="I96" s="28"/>
      <c r="J96" s="438" t="s">
        <v>37</v>
      </c>
      <c r="K96" s="439"/>
      <c r="L96" s="439"/>
      <c r="M96" s="439"/>
      <c r="N96" s="440"/>
      <c r="O96" s="33"/>
      <c r="P96" s="34"/>
      <c r="Q96" s="34"/>
      <c r="R96" s="35"/>
    </row>
    <row r="97" spans="1:18" ht="58.5" customHeight="1">
      <c r="A97" s="441" t="str">
        <f>GI!$B$13</f>
        <v xml:space="preserve">Economics </v>
      </c>
      <c r="B97" s="442"/>
      <c r="C97" s="36">
        <f>MIP!$AC$10</f>
        <v>62</v>
      </c>
      <c r="D97" s="226">
        <f>MIP!$AC$77</f>
        <v>0</v>
      </c>
      <c r="E97" s="37">
        <f>MIP!$AC$149</f>
        <v>31</v>
      </c>
      <c r="F97" s="226" t="e">
        <f>MIP!#REF!</f>
        <v>#REF!</v>
      </c>
      <c r="G97" s="231"/>
      <c r="H97" s="38"/>
      <c r="I97" s="38"/>
      <c r="J97" s="438" t="s">
        <v>33</v>
      </c>
      <c r="K97" s="439"/>
      <c r="L97" s="439"/>
      <c r="M97" s="439"/>
      <c r="N97" s="440"/>
      <c r="O97" s="33"/>
      <c r="P97" s="34"/>
      <c r="Q97" s="34"/>
      <c r="R97" s="35"/>
    </row>
    <row r="98" spans="1:18" ht="58.5" customHeight="1">
      <c r="A98" s="441" t="str">
        <f>GI!$B$14</f>
        <v>-</v>
      </c>
      <c r="B98" s="442"/>
      <c r="C98" s="36"/>
      <c r="D98" s="226"/>
      <c r="E98" s="37"/>
      <c r="F98" s="226" t="e">
        <f>MIP!#REF!</f>
        <v>#REF!</v>
      </c>
      <c r="G98" s="231"/>
      <c r="H98" s="38"/>
      <c r="I98" s="38"/>
      <c r="J98" s="438" t="s">
        <v>48</v>
      </c>
      <c r="K98" s="439"/>
      <c r="L98" s="439"/>
      <c r="M98" s="439"/>
      <c r="N98" s="440"/>
      <c r="O98" s="33"/>
      <c r="P98" s="34"/>
      <c r="Q98" s="34"/>
      <c r="R98" s="35"/>
    </row>
    <row r="99" spans="1:18" ht="58.5" customHeight="1">
      <c r="A99" s="441" t="str">
        <f>GI!$B$15</f>
        <v>ICT</v>
      </c>
      <c r="B99" s="442"/>
      <c r="C99" s="36">
        <f>MIP!$AD$10</f>
        <v>93</v>
      </c>
      <c r="D99" s="226">
        <f>MIP!$AD$77</f>
        <v>0</v>
      </c>
      <c r="E99" s="37">
        <f>MIP!$AD$149</f>
        <v>46.5</v>
      </c>
      <c r="F99" s="226" t="e">
        <f>MIP!#REF!</f>
        <v>#REF!</v>
      </c>
      <c r="G99" s="231"/>
      <c r="H99" s="39"/>
      <c r="I99" s="39"/>
      <c r="J99" s="438" t="s">
        <v>49</v>
      </c>
      <c r="K99" s="439"/>
      <c r="L99" s="439"/>
      <c r="M99" s="439"/>
      <c r="N99" s="440"/>
      <c r="O99" s="40"/>
      <c r="P99" s="34"/>
      <c r="Q99" s="34"/>
      <c r="R99" s="35"/>
    </row>
    <row r="100" spans="1:18" ht="58.5" customHeight="1">
      <c r="A100" s="441" t="str">
        <f>GI!$B$16</f>
        <v>-</v>
      </c>
      <c r="B100" s="442"/>
      <c r="C100" s="36"/>
      <c r="D100" s="226"/>
      <c r="E100" s="37"/>
      <c r="F100" s="226" t="e">
        <f>MIP!#REF!</f>
        <v>#REF!</v>
      </c>
      <c r="G100" s="231"/>
      <c r="H100" s="39"/>
      <c r="I100" s="39"/>
      <c r="J100" s="502" t="s">
        <v>34</v>
      </c>
      <c r="K100" s="503"/>
      <c r="L100" s="503"/>
      <c r="M100" s="503"/>
      <c r="N100" s="503"/>
      <c r="O100" s="503"/>
      <c r="P100" s="503"/>
      <c r="Q100" s="504"/>
      <c r="R100" s="41"/>
    </row>
    <row r="101" spans="1:18" ht="58.5" customHeight="1">
      <c r="A101" s="441" t="str">
        <f>GI!$B$17</f>
        <v xml:space="preserve">Accounting and finance </v>
      </c>
      <c r="B101" s="442"/>
      <c r="C101" s="36">
        <f>MIP!$AE$10</f>
        <v>76</v>
      </c>
      <c r="D101" s="226">
        <f>MIP!$AE$77</f>
        <v>0</v>
      </c>
      <c r="E101" s="37">
        <f>MIP!$AE$149</f>
        <v>38</v>
      </c>
      <c r="F101" s="226" t="e">
        <f>MIP!#REF!</f>
        <v>#REF!</v>
      </c>
      <c r="G101" s="231"/>
      <c r="H101" s="39"/>
      <c r="I101" s="39"/>
      <c r="J101" s="505"/>
      <c r="K101" s="506"/>
      <c r="L101" s="506"/>
      <c r="M101" s="506"/>
      <c r="N101" s="506"/>
      <c r="O101" s="506"/>
      <c r="P101" s="506"/>
      <c r="Q101" s="507"/>
      <c r="R101" s="41"/>
    </row>
    <row r="102" spans="1:18" ht="58.5" customHeight="1">
      <c r="A102" s="441" t="str">
        <f>GI!$B$18</f>
        <v>-</v>
      </c>
      <c r="B102" s="442"/>
      <c r="C102" s="36">
        <f>MIP!$AF$10</f>
        <v>0</v>
      </c>
      <c r="D102" s="226">
        <f>MIP!$AF$77</f>
        <v>0</v>
      </c>
      <c r="E102" s="37">
        <f>MIP!$AF$149</f>
        <v>0</v>
      </c>
      <c r="F102" s="226" t="e">
        <f>MIP!#REF!</f>
        <v>#REF!</v>
      </c>
      <c r="G102" s="231"/>
      <c r="H102" s="39"/>
      <c r="I102" s="39"/>
      <c r="J102" s="505"/>
      <c r="K102" s="506"/>
      <c r="L102" s="506"/>
      <c r="M102" s="506"/>
      <c r="N102" s="506"/>
      <c r="O102" s="506"/>
      <c r="P102" s="506"/>
      <c r="Q102" s="507"/>
      <c r="R102" s="41"/>
    </row>
    <row r="103" spans="1:18" ht="58.5" customHeight="1">
      <c r="A103" s="470" t="s">
        <v>15</v>
      </c>
      <c r="B103" s="471"/>
      <c r="C103" s="36">
        <f>MIP!$AG$10</f>
        <v>502</v>
      </c>
      <c r="D103" s="226">
        <f>MIP!$AG$77</f>
        <v>0</v>
      </c>
      <c r="E103" s="37">
        <f>MIP!$AG$149</f>
        <v>251</v>
      </c>
      <c r="F103" s="226" t="e">
        <f>MIP!#REF!</f>
        <v>#REF!</v>
      </c>
      <c r="G103" s="231"/>
      <c r="H103" s="42"/>
      <c r="I103" s="42"/>
      <c r="J103" s="515" t="str">
        <f>$V$5</f>
        <v>Percentage</v>
      </c>
      <c r="K103" s="516"/>
      <c r="L103" s="496" t="str">
        <f>$X$5</f>
        <v xml:space="preserve">Grade </v>
      </c>
      <c r="M103" s="497"/>
      <c r="N103" s="496" t="str">
        <f>$Z$5</f>
        <v>Performance</v>
      </c>
      <c r="O103" s="500"/>
      <c r="P103" s="500"/>
      <c r="Q103" s="497"/>
      <c r="R103" s="43"/>
    </row>
    <row r="104" spans="1:18" ht="58.5" customHeight="1">
      <c r="A104" s="472" t="s">
        <v>16</v>
      </c>
      <c r="B104" s="473"/>
      <c r="C104" s="36">
        <f>MIP!$AH$10</f>
        <v>71.714285714285708</v>
      </c>
      <c r="D104" s="226">
        <f>MIP!$AH$77</f>
        <v>0</v>
      </c>
      <c r="E104" s="37">
        <f>MIP!$AH$149</f>
        <v>35.857142857142854</v>
      </c>
      <c r="F104" s="226" t="e">
        <f>MIP!#REF!</f>
        <v>#REF!</v>
      </c>
      <c r="G104" s="231"/>
      <c r="H104" s="42"/>
      <c r="I104" s="42"/>
      <c r="J104" s="517"/>
      <c r="K104" s="518"/>
      <c r="L104" s="498"/>
      <c r="M104" s="499"/>
      <c r="N104" s="498"/>
      <c r="O104" s="501"/>
      <c r="P104" s="501"/>
      <c r="Q104" s="499"/>
      <c r="R104" s="44"/>
    </row>
    <row r="105" spans="1:18" ht="58.5" customHeight="1">
      <c r="A105" s="472" t="s">
        <v>17</v>
      </c>
      <c r="B105" s="473"/>
      <c r="C105" s="45">
        <f>MIP!$AI$10</f>
        <v>20</v>
      </c>
      <c r="D105" s="227">
        <f>MIP!$AI$77</f>
        <v>1</v>
      </c>
      <c r="E105" s="46">
        <f>MIP!$AI$149</f>
        <v>20</v>
      </c>
      <c r="F105" s="227" t="e">
        <f>MIP!#REF!</f>
        <v>#REF!</v>
      </c>
      <c r="G105" s="232"/>
      <c r="H105" s="42"/>
      <c r="I105" s="42"/>
      <c r="J105" s="483" t="str">
        <f>$V$7</f>
        <v>≥90</v>
      </c>
      <c r="K105" s="446"/>
      <c r="L105" s="483" t="str">
        <f>$X$7</f>
        <v>A+</v>
      </c>
      <c r="M105" s="446"/>
      <c r="N105" s="483" t="str">
        <f>$Z$7</f>
        <v>Very Great Distinction</v>
      </c>
      <c r="O105" s="447"/>
      <c r="P105" s="447"/>
      <c r="Q105" s="446"/>
      <c r="R105" s="44"/>
    </row>
    <row r="106" spans="1:18" ht="58.5" customHeight="1">
      <c r="A106" s="472" t="s">
        <v>91</v>
      </c>
      <c r="B106" s="473"/>
      <c r="C106" s="45">
        <f>GI!$C$25</f>
        <v>43</v>
      </c>
      <c r="D106" s="228">
        <f>GI!$C$25</f>
        <v>43</v>
      </c>
      <c r="E106" s="48">
        <f>GI!$C$25</f>
        <v>43</v>
      </c>
      <c r="F106" s="228">
        <f>GI!$C$25</f>
        <v>43</v>
      </c>
      <c r="G106" s="233"/>
      <c r="H106" s="24"/>
      <c r="I106" s="24"/>
      <c r="J106" s="483" t="str">
        <f>$V$8</f>
        <v>≥85</v>
      </c>
      <c r="K106" s="446"/>
      <c r="L106" s="483" t="str">
        <f>$X$8</f>
        <v>A</v>
      </c>
      <c r="M106" s="446"/>
      <c r="N106" s="483" t="str">
        <f>$Z$8</f>
        <v>Great Distinction</v>
      </c>
      <c r="O106" s="447"/>
      <c r="P106" s="447"/>
      <c r="Q106" s="446"/>
      <c r="R106" s="44"/>
    </row>
    <row r="107" spans="1:18" ht="58.5" customHeight="1">
      <c r="A107" s="470" t="s">
        <v>12</v>
      </c>
      <c r="B107" s="471"/>
      <c r="C107" s="36"/>
      <c r="D107" s="229"/>
      <c r="E107" s="50"/>
      <c r="F107" s="229"/>
      <c r="G107" s="234"/>
      <c r="H107" s="24"/>
      <c r="I107" s="24"/>
      <c r="J107" s="445" t="str">
        <f>$V$9</f>
        <v>≥80</v>
      </c>
      <c r="K107" s="446"/>
      <c r="L107" s="445" t="str">
        <f>$X$9</f>
        <v>B+</v>
      </c>
      <c r="M107" s="446"/>
      <c r="N107" s="445" t="str">
        <f>$Z$9</f>
        <v>Distinction</v>
      </c>
      <c r="O107" s="447"/>
      <c r="P107" s="447"/>
      <c r="Q107" s="446"/>
      <c r="R107" s="44"/>
    </row>
    <row r="108" spans="1:18" ht="58.5" customHeight="1">
      <c r="A108" s="482" t="s">
        <v>18</v>
      </c>
      <c r="B108" s="482"/>
      <c r="C108" s="36"/>
      <c r="D108" s="230"/>
      <c r="E108" s="50"/>
      <c r="F108" s="230"/>
      <c r="G108" s="234"/>
      <c r="H108" s="24"/>
      <c r="I108" s="24"/>
      <c r="J108" s="445" t="str">
        <f>$V$10</f>
        <v>≥75</v>
      </c>
      <c r="K108" s="446"/>
      <c r="L108" s="445" t="str">
        <f>$X$10</f>
        <v>B</v>
      </c>
      <c r="M108" s="446"/>
      <c r="N108" s="445" t="str">
        <f>$Z$10</f>
        <v>Good</v>
      </c>
      <c r="O108" s="447"/>
      <c r="P108" s="447"/>
      <c r="Q108" s="446"/>
      <c r="R108" s="44"/>
    </row>
    <row r="109" spans="1:18" ht="58.5" customHeight="1">
      <c r="A109" s="22"/>
      <c r="B109" s="55"/>
      <c r="C109" s="52"/>
      <c r="D109" s="52"/>
      <c r="E109" s="52"/>
      <c r="F109" s="52"/>
      <c r="G109" s="23"/>
      <c r="H109" s="24"/>
      <c r="I109" s="24"/>
      <c r="J109" s="445" t="str">
        <f>$V$11</f>
        <v>≥70</v>
      </c>
      <c r="K109" s="446"/>
      <c r="L109" s="445" t="str">
        <f>$X$11</f>
        <v>C</v>
      </c>
      <c r="M109" s="446"/>
      <c r="N109" s="445" t="str">
        <f>$Z$11</f>
        <v>Average</v>
      </c>
      <c r="O109" s="447"/>
      <c r="P109" s="447"/>
      <c r="Q109" s="446"/>
      <c r="R109" s="44"/>
    </row>
    <row r="110" spans="1:18" ht="58.5" customHeight="1">
      <c r="A110" s="53"/>
      <c r="B110" s="520" t="str">
        <f>MIP!AJ149</f>
        <v>DETAINED IN GRADE 11</v>
      </c>
      <c r="C110" s="521"/>
      <c r="D110" s="521"/>
      <c r="E110" s="521"/>
      <c r="F110" s="522"/>
      <c r="G110" s="23"/>
      <c r="H110" s="24"/>
      <c r="I110" s="24"/>
      <c r="J110" s="445" t="str">
        <f>$V$12</f>
        <v>≥60</v>
      </c>
      <c r="K110" s="446"/>
      <c r="L110" s="445" t="str">
        <f>$X$12</f>
        <v>D</v>
      </c>
      <c r="M110" s="446"/>
      <c r="N110" s="445" t="str">
        <f>$Z$12</f>
        <v>Fair</v>
      </c>
      <c r="O110" s="447"/>
      <c r="P110" s="447"/>
      <c r="Q110" s="446"/>
      <c r="R110" s="54"/>
    </row>
    <row r="111" spans="1:18" ht="58.5" customHeight="1">
      <c r="A111" s="53"/>
      <c r="B111" s="523"/>
      <c r="C111" s="524"/>
      <c r="D111" s="524"/>
      <c r="E111" s="524"/>
      <c r="F111" s="525"/>
      <c r="G111" s="23"/>
      <c r="H111" s="24"/>
      <c r="I111" s="24"/>
      <c r="J111" s="445" t="str">
        <f>$V$13</f>
        <v>&lt;60</v>
      </c>
      <c r="K111" s="446"/>
      <c r="L111" s="445" t="str">
        <f>$X$13</f>
        <v>F</v>
      </c>
      <c r="M111" s="446"/>
      <c r="N111" s="445" t="str">
        <f>$Z$13</f>
        <v>Failing</v>
      </c>
      <c r="O111" s="447"/>
      <c r="P111" s="447"/>
      <c r="Q111" s="446"/>
      <c r="R111" s="27"/>
    </row>
    <row r="112" spans="1:18" ht="58.5" customHeight="1">
      <c r="A112" s="53"/>
      <c r="B112" s="523"/>
      <c r="C112" s="524"/>
      <c r="D112" s="524"/>
      <c r="E112" s="524"/>
      <c r="F112" s="525"/>
      <c r="G112" s="23"/>
      <c r="H112" s="24"/>
      <c r="I112" s="24"/>
      <c r="J112" s="443" t="str">
        <f>GI!$D$23</f>
        <v>Academic Director's Name</v>
      </c>
      <c r="K112" s="443"/>
      <c r="L112" s="443"/>
      <c r="M112" s="443"/>
      <c r="N112" s="443"/>
      <c r="O112" s="443"/>
      <c r="P112" s="443"/>
      <c r="Q112" s="443"/>
      <c r="R112" s="27"/>
    </row>
    <row r="113" spans="1:18" ht="58.5" customHeight="1">
      <c r="A113" s="53"/>
      <c r="B113" s="526"/>
      <c r="C113" s="527"/>
      <c r="D113" s="527"/>
      <c r="E113" s="527"/>
      <c r="F113" s="528"/>
      <c r="G113" s="23"/>
      <c r="H113" s="24"/>
      <c r="I113" s="24"/>
      <c r="J113" s="444" t="str">
        <f>GI!$D$31</f>
        <v>Mr. Brhane Yohanes</v>
      </c>
      <c r="K113" s="444"/>
      <c r="L113" s="444"/>
      <c r="M113" s="444"/>
      <c r="N113" s="444"/>
      <c r="O113" s="444"/>
      <c r="P113" s="444"/>
      <c r="Q113" s="444"/>
      <c r="R113" s="444"/>
    </row>
    <row r="114" spans="1:18" ht="58.5" customHeight="1">
      <c r="A114" s="430" t="str">
        <f>$U$15</f>
        <v>If Best is Possible, Better is Not Enough!</v>
      </c>
      <c r="B114" s="430"/>
      <c r="C114" s="430"/>
      <c r="D114" s="430"/>
      <c r="E114" s="430"/>
      <c r="F114" s="430"/>
      <c r="G114" s="430"/>
      <c r="H114" s="430"/>
      <c r="I114" s="430"/>
      <c r="J114" s="430"/>
      <c r="K114" s="430"/>
      <c r="L114" s="430"/>
      <c r="M114" s="430"/>
      <c r="N114" s="430"/>
      <c r="O114" s="430"/>
      <c r="P114" s="430"/>
      <c r="Q114" s="430"/>
      <c r="R114" s="430"/>
    </row>
    <row r="115" spans="1:18" ht="58.5" customHeight="1">
      <c r="A115" s="430"/>
      <c r="B115" s="430"/>
      <c r="C115" s="430"/>
      <c r="D115" s="430"/>
      <c r="E115" s="430"/>
      <c r="F115" s="430"/>
      <c r="G115" s="430"/>
      <c r="H115" s="430"/>
      <c r="I115" s="430"/>
      <c r="J115" s="430"/>
      <c r="K115" s="430"/>
      <c r="L115" s="430"/>
      <c r="M115" s="430"/>
      <c r="N115" s="430"/>
      <c r="O115" s="430"/>
      <c r="P115" s="430"/>
      <c r="Q115" s="430"/>
      <c r="R115" s="430"/>
    </row>
    <row r="116" spans="1:18" ht="58.5" customHeight="1">
      <c r="A116" s="430"/>
      <c r="B116" s="430"/>
      <c r="C116" s="430"/>
      <c r="D116" s="430"/>
      <c r="E116" s="430"/>
      <c r="F116" s="430"/>
      <c r="G116" s="430"/>
      <c r="H116" s="430"/>
      <c r="I116" s="430"/>
      <c r="J116" s="430"/>
      <c r="K116" s="430"/>
      <c r="L116" s="430"/>
      <c r="M116" s="430"/>
      <c r="N116" s="430"/>
      <c r="O116" s="430"/>
      <c r="P116" s="430"/>
      <c r="Q116" s="430"/>
      <c r="R116" s="430"/>
    </row>
    <row r="117" spans="1:18" ht="58.5" customHeight="1">
      <c r="A117" s="22"/>
      <c r="B117" s="22"/>
      <c r="C117" s="23"/>
      <c r="D117" s="23"/>
      <c r="E117" s="23"/>
      <c r="F117" s="23"/>
      <c r="G117" s="23"/>
      <c r="H117" s="24"/>
      <c r="I117" s="24"/>
      <c r="J117" s="24"/>
      <c r="K117" s="24"/>
      <c r="L117" s="24"/>
      <c r="M117" s="24"/>
      <c r="N117" s="24"/>
      <c r="O117" s="23"/>
      <c r="P117" s="23"/>
      <c r="Q117" s="23"/>
      <c r="R117" s="23"/>
    </row>
    <row r="118" spans="1:18" ht="58.5" customHeight="1">
      <c r="A118" s="22"/>
      <c r="B118" s="22"/>
      <c r="C118" s="23"/>
      <c r="D118" s="23"/>
      <c r="E118" s="23"/>
      <c r="F118" s="23"/>
      <c r="G118" s="23"/>
      <c r="H118" s="24"/>
      <c r="I118" s="24"/>
      <c r="J118" s="24"/>
      <c r="K118" s="24"/>
      <c r="L118" s="24"/>
      <c r="M118" s="24"/>
      <c r="N118" s="24"/>
      <c r="O118" s="23"/>
      <c r="P118" s="23"/>
      <c r="Q118" s="23"/>
      <c r="R118" s="23"/>
    </row>
    <row r="119" spans="1:18" ht="58.5" customHeight="1">
      <c r="A119" s="449" t="s">
        <v>14</v>
      </c>
      <c r="B119" s="450"/>
      <c r="C119" s="453">
        <f>GI!$A$3</f>
        <v>11</v>
      </c>
      <c r="D119" s="455" t="str">
        <f>D2</f>
        <v>D</v>
      </c>
      <c r="E119" s="456"/>
      <c r="F119" s="453" t="str">
        <f>GI!$C$3</f>
        <v>D</v>
      </c>
      <c r="G119" s="459">
        <v>4</v>
      </c>
      <c r="H119" s="26"/>
      <c r="I119" s="26"/>
      <c r="J119" s="509" t="s">
        <v>8</v>
      </c>
      <c r="K119" s="510"/>
      <c r="L119" s="511"/>
      <c r="M119" s="484" t="str">
        <f>GI!$H$5</f>
        <v xml:space="preserve">Bethelhem Teklay Weldegerima </v>
      </c>
      <c r="N119" s="485"/>
      <c r="O119" s="485"/>
      <c r="P119" s="485"/>
      <c r="Q119" s="485"/>
      <c r="R119" s="486"/>
    </row>
    <row r="120" spans="1:18" ht="58.5" customHeight="1">
      <c r="A120" s="451"/>
      <c r="B120" s="452"/>
      <c r="C120" s="454"/>
      <c r="D120" s="457"/>
      <c r="E120" s="458"/>
      <c r="F120" s="454"/>
      <c r="G120" s="460"/>
      <c r="H120" s="26"/>
      <c r="I120" s="26"/>
      <c r="J120" s="512"/>
      <c r="K120" s="513"/>
      <c r="L120" s="514"/>
      <c r="M120" s="487"/>
      <c r="N120" s="488"/>
      <c r="O120" s="488"/>
      <c r="P120" s="488"/>
      <c r="Q120" s="488"/>
      <c r="R120" s="489"/>
    </row>
    <row r="121" spans="1:18" ht="58.5" customHeight="1">
      <c r="A121" s="461" t="s">
        <v>1</v>
      </c>
      <c r="B121" s="462"/>
      <c r="C121" s="467"/>
      <c r="D121" s="468"/>
      <c r="E121" s="469"/>
      <c r="F121" s="223" t="s">
        <v>19</v>
      </c>
      <c r="G121" s="448"/>
      <c r="H121" s="27"/>
      <c r="I121" s="27"/>
      <c r="J121" s="475" t="str">
        <f>GI!$A$48</f>
        <v>2025/26 G.C Academic Year Basic Skills and Behavior Progress Report</v>
      </c>
      <c r="K121" s="476"/>
      <c r="L121" s="476"/>
      <c r="M121" s="476"/>
      <c r="N121" s="476"/>
      <c r="O121" s="476"/>
      <c r="P121" s="476"/>
      <c r="Q121" s="476"/>
      <c r="R121" s="477"/>
    </row>
    <row r="122" spans="1:18" ht="58.5" customHeight="1">
      <c r="A122" s="463"/>
      <c r="B122" s="464"/>
      <c r="C122" s="490" t="s">
        <v>172</v>
      </c>
      <c r="D122" s="490" t="s">
        <v>173</v>
      </c>
      <c r="E122" s="493" t="s">
        <v>163</v>
      </c>
      <c r="F122" s="490" t="s">
        <v>164</v>
      </c>
      <c r="G122" s="448"/>
      <c r="H122" s="27"/>
      <c r="I122" s="27"/>
      <c r="J122" s="478"/>
      <c r="K122" s="479"/>
      <c r="L122" s="479"/>
      <c r="M122" s="479"/>
      <c r="N122" s="479"/>
      <c r="O122" s="479"/>
      <c r="P122" s="479"/>
      <c r="Q122" s="479"/>
      <c r="R122" s="480"/>
    </row>
    <row r="123" spans="1:18" ht="58.5" customHeight="1">
      <c r="A123" s="463"/>
      <c r="B123" s="464"/>
      <c r="C123" s="491"/>
      <c r="D123" s="491"/>
      <c r="E123" s="494"/>
      <c r="F123" s="491"/>
      <c r="G123" s="448"/>
      <c r="H123" s="28"/>
      <c r="I123" s="28"/>
      <c r="J123" s="435"/>
      <c r="K123" s="436"/>
      <c r="L123" s="436"/>
      <c r="M123" s="436"/>
      <c r="N123" s="437"/>
      <c r="O123" s="29"/>
      <c r="P123" s="29"/>
      <c r="Q123" s="29"/>
      <c r="R123" s="30"/>
    </row>
    <row r="124" spans="1:18" ht="58.5" customHeight="1">
      <c r="A124" s="463"/>
      <c r="B124" s="464"/>
      <c r="C124" s="491"/>
      <c r="D124" s="491"/>
      <c r="E124" s="494"/>
      <c r="F124" s="491"/>
      <c r="G124" s="448"/>
      <c r="H124" s="28"/>
      <c r="I124" s="28"/>
      <c r="J124" s="438" t="s">
        <v>26</v>
      </c>
      <c r="K124" s="439"/>
      <c r="L124" s="439"/>
      <c r="M124" s="439"/>
      <c r="N124" s="440"/>
      <c r="O124" s="31"/>
      <c r="P124" s="31"/>
      <c r="Q124" s="31"/>
      <c r="R124" s="31"/>
    </row>
    <row r="125" spans="1:18" ht="58.5" customHeight="1">
      <c r="A125" s="463"/>
      <c r="B125" s="464"/>
      <c r="C125" s="491"/>
      <c r="D125" s="491"/>
      <c r="E125" s="494"/>
      <c r="F125" s="491"/>
      <c r="G125" s="448"/>
      <c r="H125" s="28"/>
      <c r="I125" s="28"/>
      <c r="J125" s="438" t="s">
        <v>27</v>
      </c>
      <c r="K125" s="439"/>
      <c r="L125" s="439"/>
      <c r="M125" s="439"/>
      <c r="N125" s="440"/>
      <c r="O125" s="31"/>
      <c r="P125" s="31"/>
      <c r="Q125" s="31"/>
      <c r="R125" s="31"/>
    </row>
    <row r="126" spans="1:18" ht="58.5" customHeight="1">
      <c r="A126" s="463"/>
      <c r="B126" s="464"/>
      <c r="C126" s="491"/>
      <c r="D126" s="491"/>
      <c r="E126" s="494"/>
      <c r="F126" s="491"/>
      <c r="G126" s="448"/>
      <c r="H126" s="28"/>
      <c r="I126" s="28"/>
      <c r="J126" s="438" t="s">
        <v>28</v>
      </c>
      <c r="K126" s="439"/>
      <c r="L126" s="439"/>
      <c r="M126" s="439"/>
      <c r="N126" s="440"/>
      <c r="O126" s="31"/>
      <c r="P126" s="31"/>
      <c r="Q126" s="31"/>
      <c r="R126" s="31"/>
    </row>
    <row r="127" spans="1:18" ht="58.5" customHeight="1">
      <c r="A127" s="463"/>
      <c r="B127" s="464"/>
      <c r="C127" s="491"/>
      <c r="D127" s="491"/>
      <c r="E127" s="494"/>
      <c r="F127" s="491"/>
      <c r="G127" s="448"/>
      <c r="H127" s="28"/>
      <c r="I127" s="28"/>
      <c r="J127" s="438" t="s">
        <v>47</v>
      </c>
      <c r="K127" s="439"/>
      <c r="L127" s="439"/>
      <c r="M127" s="439"/>
      <c r="N127" s="440"/>
      <c r="O127" s="31"/>
      <c r="P127" s="31"/>
      <c r="Q127" s="31"/>
      <c r="R127" s="31"/>
    </row>
    <row r="128" spans="1:18" ht="58.5" customHeight="1">
      <c r="A128" s="463"/>
      <c r="B128" s="464"/>
      <c r="C128" s="491"/>
      <c r="D128" s="491"/>
      <c r="E128" s="494"/>
      <c r="F128" s="491"/>
      <c r="G128" s="448"/>
      <c r="H128" s="28"/>
      <c r="I128" s="28"/>
      <c r="J128" s="438" t="s">
        <v>38</v>
      </c>
      <c r="K128" s="439"/>
      <c r="L128" s="439"/>
      <c r="M128" s="439"/>
      <c r="N128" s="440"/>
      <c r="O128" s="31"/>
      <c r="P128" s="31"/>
      <c r="Q128" s="31"/>
      <c r="R128" s="31"/>
    </row>
    <row r="129" spans="1:18" ht="58.5" customHeight="1">
      <c r="A129" s="465"/>
      <c r="B129" s="466"/>
      <c r="C129" s="492"/>
      <c r="D129" s="492"/>
      <c r="E129" s="495"/>
      <c r="F129" s="492"/>
      <c r="G129" s="448"/>
      <c r="H129" s="28"/>
      <c r="I129" s="28"/>
      <c r="J129" s="438" t="s">
        <v>10</v>
      </c>
      <c r="K129" s="439"/>
      <c r="L129" s="439"/>
      <c r="M129" s="439"/>
      <c r="N129" s="440"/>
      <c r="O129" s="33"/>
      <c r="P129" s="34"/>
      <c r="Q129" s="34"/>
      <c r="R129" s="35"/>
    </row>
    <row r="130" spans="1:18" ht="58.5" customHeight="1">
      <c r="A130" s="441" t="str">
        <f>GI!$B$7</f>
        <v>English</v>
      </c>
      <c r="B130" s="442"/>
      <c r="C130" s="36">
        <f>MIP!$Y$11</f>
        <v>77</v>
      </c>
      <c r="D130" s="36">
        <f>MIP!$Y$78</f>
        <v>0</v>
      </c>
      <c r="E130" s="37">
        <f>MIP!$Y$150</f>
        <v>38.5</v>
      </c>
      <c r="F130" s="36" t="e">
        <f>MIP!#REF!</f>
        <v>#REF!</v>
      </c>
      <c r="G130" s="231"/>
      <c r="H130" s="28"/>
      <c r="I130" s="28"/>
      <c r="J130" s="438" t="s">
        <v>29</v>
      </c>
      <c r="K130" s="439"/>
      <c r="L130" s="439"/>
      <c r="M130" s="439"/>
      <c r="N130" s="440"/>
      <c r="O130" s="33"/>
      <c r="P130" s="34"/>
      <c r="Q130" s="34"/>
      <c r="R130" s="35"/>
    </row>
    <row r="131" spans="1:18" ht="58.5" customHeight="1">
      <c r="A131" s="441" t="str">
        <f>GI!$B$8</f>
        <v>-</v>
      </c>
      <c r="B131" s="442"/>
      <c r="C131" s="36"/>
      <c r="D131" s="36"/>
      <c r="E131" s="37"/>
      <c r="F131" s="36" t="e">
        <f>MIP!#REF!</f>
        <v>#REF!</v>
      </c>
      <c r="G131" s="231"/>
      <c r="H131" s="28"/>
      <c r="I131" s="28"/>
      <c r="J131" s="438" t="s">
        <v>30</v>
      </c>
      <c r="K131" s="439"/>
      <c r="L131" s="439"/>
      <c r="M131" s="439"/>
      <c r="N131" s="440"/>
      <c r="O131" s="33"/>
      <c r="P131" s="34"/>
      <c r="Q131" s="34"/>
      <c r="R131" s="35"/>
    </row>
    <row r="132" spans="1:18" ht="58.5" customHeight="1">
      <c r="A132" s="441" t="str">
        <f>GI!$B$9</f>
        <v>Mathematics</v>
      </c>
      <c r="B132" s="442"/>
      <c r="C132" s="36">
        <f>MIP!$Z$11</f>
        <v>56</v>
      </c>
      <c r="D132" s="36">
        <f>MIP!$Z$78</f>
        <v>0</v>
      </c>
      <c r="E132" s="37">
        <f>MIP!$Z$150</f>
        <v>28</v>
      </c>
      <c r="F132" s="36" t="e">
        <f>MIP!#REF!</f>
        <v>#REF!</v>
      </c>
      <c r="G132" s="231"/>
      <c r="H132" s="28"/>
      <c r="I132" s="28"/>
      <c r="J132" s="438" t="s">
        <v>31</v>
      </c>
      <c r="K132" s="439"/>
      <c r="L132" s="439"/>
      <c r="M132" s="439"/>
      <c r="N132" s="440"/>
      <c r="O132" s="33"/>
      <c r="P132" s="34"/>
      <c r="Q132" s="34"/>
      <c r="R132" s="35"/>
    </row>
    <row r="133" spans="1:18" ht="58.5" customHeight="1">
      <c r="A133" s="441" t="str">
        <f>GI!$B$10</f>
        <v>-</v>
      </c>
      <c r="B133" s="442"/>
      <c r="C133" s="36"/>
      <c r="D133" s="36"/>
      <c r="E133" s="37"/>
      <c r="F133" s="36" t="e">
        <f>MIP!#REF!</f>
        <v>#REF!</v>
      </c>
      <c r="G133" s="231"/>
      <c r="H133" s="28"/>
      <c r="I133" s="28"/>
      <c r="J133" s="438" t="s">
        <v>32</v>
      </c>
      <c r="K133" s="439"/>
      <c r="L133" s="439"/>
      <c r="M133" s="439"/>
      <c r="N133" s="440"/>
      <c r="O133" s="31"/>
      <c r="P133" s="31"/>
      <c r="Q133" s="31"/>
      <c r="R133" s="31"/>
    </row>
    <row r="134" spans="1:18" ht="58.5" customHeight="1">
      <c r="A134" s="441" t="str">
        <f>GI!$B$11</f>
        <v xml:space="preserve">History </v>
      </c>
      <c r="B134" s="442"/>
      <c r="C134" s="36">
        <f>MIP!$AA$11</f>
        <v>90</v>
      </c>
      <c r="D134" s="36">
        <f>MIP!$AA$78</f>
        <v>0</v>
      </c>
      <c r="E134" s="37">
        <f>MIP!$AA$150</f>
        <v>45</v>
      </c>
      <c r="F134" s="36" t="e">
        <f>MIP!#REF!</f>
        <v>#REF!</v>
      </c>
      <c r="G134" s="231"/>
      <c r="H134" s="28"/>
      <c r="I134" s="28"/>
      <c r="J134" s="438" t="s">
        <v>11</v>
      </c>
      <c r="K134" s="439"/>
      <c r="L134" s="439"/>
      <c r="M134" s="439"/>
      <c r="N134" s="440"/>
      <c r="O134" s="31"/>
      <c r="P134" s="31"/>
      <c r="Q134" s="31"/>
      <c r="R134" s="31"/>
    </row>
    <row r="135" spans="1:18" ht="58.5" customHeight="1">
      <c r="A135" s="441" t="str">
        <f>GI!$B$12</f>
        <v xml:space="preserve">Geography </v>
      </c>
      <c r="B135" s="442"/>
      <c r="C135" s="36">
        <f>MIP!$AB$11</f>
        <v>71</v>
      </c>
      <c r="D135" s="36">
        <f>MIP!$AB$78</f>
        <v>0</v>
      </c>
      <c r="E135" s="37">
        <f>MIP!$AB$150</f>
        <v>35.5</v>
      </c>
      <c r="F135" s="36" t="e">
        <f>MIP!#REF!</f>
        <v>#REF!</v>
      </c>
      <c r="G135" s="231"/>
      <c r="H135" s="28"/>
      <c r="I135" s="28"/>
      <c r="J135" s="438" t="s">
        <v>37</v>
      </c>
      <c r="K135" s="439"/>
      <c r="L135" s="439"/>
      <c r="M135" s="439"/>
      <c r="N135" s="440"/>
      <c r="O135" s="33"/>
      <c r="P135" s="34"/>
      <c r="Q135" s="34"/>
      <c r="R135" s="35"/>
    </row>
    <row r="136" spans="1:18" ht="58.5" customHeight="1">
      <c r="A136" s="441" t="str">
        <f>GI!$B$13</f>
        <v xml:space="preserve">Economics </v>
      </c>
      <c r="B136" s="442"/>
      <c r="C136" s="36">
        <f>MIP!$AC$11</f>
        <v>75</v>
      </c>
      <c r="D136" s="36">
        <f>MIP!$AC$78</f>
        <v>0</v>
      </c>
      <c r="E136" s="37">
        <f>MIP!$AC$150</f>
        <v>37.5</v>
      </c>
      <c r="F136" s="36" t="e">
        <f>MIP!#REF!</f>
        <v>#REF!</v>
      </c>
      <c r="G136" s="231"/>
      <c r="H136" s="38"/>
      <c r="I136" s="38"/>
      <c r="J136" s="438" t="s">
        <v>33</v>
      </c>
      <c r="K136" s="439"/>
      <c r="L136" s="439"/>
      <c r="M136" s="439"/>
      <c r="N136" s="440"/>
      <c r="O136" s="33"/>
      <c r="P136" s="34"/>
      <c r="Q136" s="34"/>
      <c r="R136" s="35"/>
    </row>
    <row r="137" spans="1:18" ht="58.5" customHeight="1">
      <c r="A137" s="441" t="str">
        <f>GI!$B$14</f>
        <v>-</v>
      </c>
      <c r="B137" s="442"/>
      <c r="C137" s="36"/>
      <c r="D137" s="36"/>
      <c r="E137" s="37"/>
      <c r="F137" s="36" t="e">
        <f>MIP!#REF!</f>
        <v>#REF!</v>
      </c>
      <c r="G137" s="231"/>
      <c r="H137" s="38"/>
      <c r="I137" s="38"/>
      <c r="J137" s="438" t="s">
        <v>48</v>
      </c>
      <c r="K137" s="439"/>
      <c r="L137" s="439"/>
      <c r="M137" s="439"/>
      <c r="N137" s="440"/>
      <c r="O137" s="33"/>
      <c r="P137" s="34"/>
      <c r="Q137" s="34"/>
      <c r="R137" s="35"/>
    </row>
    <row r="138" spans="1:18" ht="58.5" customHeight="1">
      <c r="A138" s="441" t="str">
        <f>GI!$B$15</f>
        <v>ICT</v>
      </c>
      <c r="B138" s="442"/>
      <c r="C138" s="36">
        <f>MIP!$AD$11</f>
        <v>86</v>
      </c>
      <c r="D138" s="36">
        <f>MIP!$AD$78</f>
        <v>0</v>
      </c>
      <c r="E138" s="37">
        <f>MIP!$AD$150</f>
        <v>43</v>
      </c>
      <c r="F138" s="36" t="e">
        <f>MIP!#REF!</f>
        <v>#REF!</v>
      </c>
      <c r="G138" s="231"/>
      <c r="H138" s="39"/>
      <c r="I138" s="39"/>
      <c r="J138" s="438" t="s">
        <v>49</v>
      </c>
      <c r="K138" s="439"/>
      <c r="L138" s="439"/>
      <c r="M138" s="439"/>
      <c r="N138" s="440"/>
      <c r="O138" s="40"/>
      <c r="P138" s="34"/>
      <c r="Q138" s="34"/>
      <c r="R138" s="35"/>
    </row>
    <row r="139" spans="1:18" ht="58.5" customHeight="1">
      <c r="A139" s="441" t="str">
        <f>GI!$B$16</f>
        <v>-</v>
      </c>
      <c r="B139" s="442"/>
      <c r="C139" s="36"/>
      <c r="D139" s="36"/>
      <c r="E139" s="37"/>
      <c r="F139" s="36" t="e">
        <f>MIP!#REF!</f>
        <v>#REF!</v>
      </c>
      <c r="G139" s="231"/>
      <c r="H139" s="39"/>
      <c r="I139" s="39"/>
      <c r="J139" s="502" t="s">
        <v>34</v>
      </c>
      <c r="K139" s="503"/>
      <c r="L139" s="503"/>
      <c r="M139" s="503"/>
      <c r="N139" s="503"/>
      <c r="O139" s="503"/>
      <c r="P139" s="503"/>
      <c r="Q139" s="504"/>
      <c r="R139" s="41"/>
    </row>
    <row r="140" spans="1:18" ht="58.5" customHeight="1">
      <c r="A140" s="441" t="str">
        <f>GI!$B$17</f>
        <v xml:space="preserve">Accounting and finance </v>
      </c>
      <c r="B140" s="442"/>
      <c r="C140" s="36">
        <f>MIP!$AE$11</f>
        <v>75</v>
      </c>
      <c r="D140" s="36">
        <f>MIP!$AE$78</f>
        <v>0</v>
      </c>
      <c r="E140" s="37">
        <f>MIP!$AE$150</f>
        <v>37.5</v>
      </c>
      <c r="F140" s="36" t="e">
        <f>MIP!#REF!</f>
        <v>#REF!</v>
      </c>
      <c r="G140" s="231"/>
      <c r="H140" s="39"/>
      <c r="I140" s="39"/>
      <c r="J140" s="505"/>
      <c r="K140" s="506"/>
      <c r="L140" s="506"/>
      <c r="M140" s="506"/>
      <c r="N140" s="506"/>
      <c r="O140" s="506"/>
      <c r="P140" s="506"/>
      <c r="Q140" s="507"/>
      <c r="R140" s="41"/>
    </row>
    <row r="141" spans="1:18" ht="58.5" customHeight="1">
      <c r="A141" s="441" t="str">
        <f>GI!$B$18</f>
        <v>-</v>
      </c>
      <c r="B141" s="442"/>
      <c r="C141" s="36">
        <f>MIP!$AF$11</f>
        <v>0</v>
      </c>
      <c r="D141" s="36">
        <f>MIP!$AF$78</f>
        <v>0</v>
      </c>
      <c r="E141" s="37">
        <f>MIP!$AF$150</f>
        <v>0</v>
      </c>
      <c r="F141" s="36" t="e">
        <f>MIP!#REF!</f>
        <v>#REF!</v>
      </c>
      <c r="G141" s="231"/>
      <c r="H141" s="39"/>
      <c r="I141" s="39"/>
      <c r="J141" s="505"/>
      <c r="K141" s="506"/>
      <c r="L141" s="506"/>
      <c r="M141" s="506"/>
      <c r="N141" s="506"/>
      <c r="O141" s="506"/>
      <c r="P141" s="506"/>
      <c r="Q141" s="507"/>
      <c r="R141" s="41"/>
    </row>
    <row r="142" spans="1:18" ht="58.5" customHeight="1">
      <c r="A142" s="470" t="s">
        <v>15</v>
      </c>
      <c r="B142" s="471"/>
      <c r="C142" s="36">
        <f>MIP!$AG$11</f>
        <v>530</v>
      </c>
      <c r="D142" s="36">
        <f>MIP!$AG$78</f>
        <v>0</v>
      </c>
      <c r="E142" s="37">
        <f>MIP!$AG$150</f>
        <v>265</v>
      </c>
      <c r="F142" s="36" t="e">
        <f>MIP!#REF!</f>
        <v>#REF!</v>
      </c>
      <c r="G142" s="231"/>
      <c r="H142" s="42"/>
      <c r="I142" s="42"/>
      <c r="J142" s="515" t="str">
        <f t="shared" ref="J142" si="0">$V$5</f>
        <v>Percentage</v>
      </c>
      <c r="K142" s="516"/>
      <c r="L142" s="496" t="str">
        <f t="shared" ref="L142" si="1">$X$5</f>
        <v xml:space="preserve">Grade </v>
      </c>
      <c r="M142" s="497"/>
      <c r="N142" s="496" t="str">
        <f t="shared" ref="N142" si="2">$Z$5</f>
        <v>Performance</v>
      </c>
      <c r="O142" s="500"/>
      <c r="P142" s="500"/>
      <c r="Q142" s="497"/>
      <c r="R142" s="43"/>
    </row>
    <row r="143" spans="1:18" ht="58.5" customHeight="1">
      <c r="A143" s="472" t="s">
        <v>16</v>
      </c>
      <c r="B143" s="473"/>
      <c r="C143" s="36">
        <f>MIP!$AH$11</f>
        <v>75.714285714285708</v>
      </c>
      <c r="D143" s="36">
        <f>MIP!$AH$78</f>
        <v>0</v>
      </c>
      <c r="E143" s="37">
        <f>MIP!$AH$150</f>
        <v>37.857142857142854</v>
      </c>
      <c r="F143" s="36" t="e">
        <f>MIP!#REF!</f>
        <v>#REF!</v>
      </c>
      <c r="G143" s="231"/>
      <c r="H143" s="42"/>
      <c r="I143" s="42"/>
      <c r="J143" s="517"/>
      <c r="K143" s="518"/>
      <c r="L143" s="498"/>
      <c r="M143" s="499"/>
      <c r="N143" s="498"/>
      <c r="O143" s="501"/>
      <c r="P143" s="501"/>
      <c r="Q143" s="499"/>
      <c r="R143" s="44"/>
    </row>
    <row r="144" spans="1:18" ht="58.5" customHeight="1">
      <c r="A144" s="472" t="s">
        <v>17</v>
      </c>
      <c r="B144" s="473"/>
      <c r="C144" s="45">
        <f>MIP!$AI$11</f>
        <v>13</v>
      </c>
      <c r="D144" s="45">
        <f>MIP!$AI$78</f>
        <v>1</v>
      </c>
      <c r="E144" s="46">
        <f>MIP!$AI$150</f>
        <v>13</v>
      </c>
      <c r="F144" s="45" t="e">
        <f>MIP!#REF!</f>
        <v>#REF!</v>
      </c>
      <c r="G144" s="232"/>
      <c r="H144" s="42"/>
      <c r="I144" s="42"/>
      <c r="J144" s="483" t="str">
        <f t="shared" ref="J144" si="3">$V$7</f>
        <v>≥90</v>
      </c>
      <c r="K144" s="446"/>
      <c r="L144" s="483" t="str">
        <f t="shared" ref="L144" si="4">$X$7</f>
        <v>A+</v>
      </c>
      <c r="M144" s="446"/>
      <c r="N144" s="483" t="str">
        <f t="shared" ref="N144" si="5">$Z$7</f>
        <v>Very Great Distinction</v>
      </c>
      <c r="O144" s="447"/>
      <c r="P144" s="447"/>
      <c r="Q144" s="446"/>
      <c r="R144" s="44"/>
    </row>
    <row r="145" spans="1:18" ht="58.5" customHeight="1">
      <c r="A145" s="472" t="s">
        <v>91</v>
      </c>
      <c r="B145" s="473"/>
      <c r="C145" s="45">
        <f>GI!$C$25</f>
        <v>43</v>
      </c>
      <c r="D145" s="47">
        <f>GI!$C$25</f>
        <v>43</v>
      </c>
      <c r="E145" s="48">
        <f>GI!$C$25</f>
        <v>43</v>
      </c>
      <c r="F145" s="47">
        <f>GI!$C$25</f>
        <v>43</v>
      </c>
      <c r="G145" s="233"/>
      <c r="H145" s="24"/>
      <c r="I145" s="24"/>
      <c r="J145" s="483" t="str">
        <f t="shared" ref="J145" si="6">$V$8</f>
        <v>≥85</v>
      </c>
      <c r="K145" s="446"/>
      <c r="L145" s="483" t="str">
        <f t="shared" ref="L145" si="7">$X$8</f>
        <v>A</v>
      </c>
      <c r="M145" s="446"/>
      <c r="N145" s="483" t="str">
        <f t="shared" ref="N145" si="8">$Z$8</f>
        <v>Great Distinction</v>
      </c>
      <c r="O145" s="447"/>
      <c r="P145" s="447"/>
      <c r="Q145" s="446"/>
      <c r="R145" s="44"/>
    </row>
    <row r="146" spans="1:18" ht="58.5" customHeight="1">
      <c r="A146" s="470" t="s">
        <v>12</v>
      </c>
      <c r="B146" s="471"/>
      <c r="C146" s="36"/>
      <c r="D146" s="49"/>
      <c r="E146" s="50"/>
      <c r="F146" s="49"/>
      <c r="G146" s="234"/>
      <c r="H146" s="24"/>
      <c r="I146" s="24"/>
      <c r="J146" s="445" t="str">
        <f t="shared" ref="J146" si="9">$V$9</f>
        <v>≥80</v>
      </c>
      <c r="K146" s="446"/>
      <c r="L146" s="445" t="str">
        <f t="shared" ref="L146" si="10">$X$9</f>
        <v>B+</v>
      </c>
      <c r="M146" s="446"/>
      <c r="N146" s="445" t="str">
        <f t="shared" ref="N146" si="11">$Z$9</f>
        <v>Distinction</v>
      </c>
      <c r="O146" s="447"/>
      <c r="P146" s="447"/>
      <c r="Q146" s="446"/>
      <c r="R146" s="44"/>
    </row>
    <row r="147" spans="1:18" ht="58.5" customHeight="1">
      <c r="A147" s="482" t="s">
        <v>18</v>
      </c>
      <c r="B147" s="482"/>
      <c r="C147" s="36"/>
      <c r="D147" s="51"/>
      <c r="E147" s="50"/>
      <c r="F147" s="51"/>
      <c r="G147" s="234"/>
      <c r="H147" s="24"/>
      <c r="I147" s="24"/>
      <c r="J147" s="445" t="str">
        <f t="shared" ref="J147" si="12">$V$10</f>
        <v>≥75</v>
      </c>
      <c r="K147" s="446"/>
      <c r="L147" s="445" t="str">
        <f t="shared" ref="L147" si="13">$X$10</f>
        <v>B</v>
      </c>
      <c r="M147" s="446"/>
      <c r="N147" s="445" t="str">
        <f t="shared" ref="N147" si="14">$Z$10</f>
        <v>Good</v>
      </c>
      <c r="O147" s="447"/>
      <c r="P147" s="447"/>
      <c r="Q147" s="446"/>
      <c r="R147" s="44"/>
    </row>
    <row r="148" spans="1:18" ht="58.5" customHeight="1">
      <c r="A148" s="22"/>
      <c r="B148" s="55"/>
      <c r="C148" s="52"/>
      <c r="D148" s="52"/>
      <c r="E148" s="52"/>
      <c r="F148" s="52"/>
      <c r="G148" s="23"/>
      <c r="H148" s="24"/>
      <c r="I148" s="24"/>
      <c r="J148" s="445" t="str">
        <f t="shared" ref="J148" si="15">$V$11</f>
        <v>≥70</v>
      </c>
      <c r="K148" s="446"/>
      <c r="L148" s="445" t="str">
        <f t="shared" ref="L148" si="16">$X$11</f>
        <v>C</v>
      </c>
      <c r="M148" s="446"/>
      <c r="N148" s="445" t="str">
        <f t="shared" ref="N148" si="17">$Z$11</f>
        <v>Average</v>
      </c>
      <c r="O148" s="447"/>
      <c r="P148" s="447"/>
      <c r="Q148" s="446"/>
      <c r="R148" s="44"/>
    </row>
    <row r="149" spans="1:18" ht="58.5" customHeight="1">
      <c r="A149" s="53"/>
      <c r="B149" s="520" t="str">
        <f>MIP!AJ150</f>
        <v>DETAINED IN GRADE 11</v>
      </c>
      <c r="C149" s="521"/>
      <c r="D149" s="521"/>
      <c r="E149" s="521"/>
      <c r="F149" s="522"/>
      <c r="G149" s="23"/>
      <c r="H149" s="24"/>
      <c r="I149" s="24"/>
      <c r="J149" s="445" t="str">
        <f t="shared" ref="J149" si="18">$V$12</f>
        <v>≥60</v>
      </c>
      <c r="K149" s="446"/>
      <c r="L149" s="445" t="str">
        <f t="shared" ref="L149" si="19">$X$12</f>
        <v>D</v>
      </c>
      <c r="M149" s="446"/>
      <c r="N149" s="445" t="str">
        <f t="shared" ref="N149" si="20">$Z$12</f>
        <v>Fair</v>
      </c>
      <c r="O149" s="447"/>
      <c r="P149" s="447"/>
      <c r="Q149" s="446"/>
      <c r="R149" s="54"/>
    </row>
    <row r="150" spans="1:18" ht="58.5" customHeight="1">
      <c r="A150" s="53"/>
      <c r="B150" s="523"/>
      <c r="C150" s="524"/>
      <c r="D150" s="524"/>
      <c r="E150" s="524"/>
      <c r="F150" s="525"/>
      <c r="G150" s="23"/>
      <c r="H150" s="24"/>
      <c r="I150" s="24"/>
      <c r="J150" s="445" t="str">
        <f t="shared" ref="J150" si="21">$V$13</f>
        <v>&lt;60</v>
      </c>
      <c r="K150" s="446"/>
      <c r="L150" s="445" t="str">
        <f t="shared" ref="L150" si="22">$X$13</f>
        <v>F</v>
      </c>
      <c r="M150" s="446"/>
      <c r="N150" s="445" t="str">
        <f t="shared" ref="N150" si="23">$Z$13</f>
        <v>Failing</v>
      </c>
      <c r="O150" s="447"/>
      <c r="P150" s="447"/>
      <c r="Q150" s="446"/>
      <c r="R150" s="27"/>
    </row>
    <row r="151" spans="1:18" ht="58.5" customHeight="1">
      <c r="A151" s="53"/>
      <c r="B151" s="523"/>
      <c r="C151" s="524"/>
      <c r="D151" s="524"/>
      <c r="E151" s="524"/>
      <c r="F151" s="525"/>
      <c r="G151" s="23"/>
      <c r="H151" s="24"/>
      <c r="I151" s="24"/>
      <c r="J151" s="443" t="str">
        <f>GI!$D$23</f>
        <v>Academic Director's Name</v>
      </c>
      <c r="K151" s="443"/>
      <c r="L151" s="443"/>
      <c r="M151" s="443"/>
      <c r="N151" s="443"/>
      <c r="O151" s="443"/>
      <c r="P151" s="443"/>
      <c r="Q151" s="443"/>
      <c r="R151" s="27"/>
    </row>
    <row r="152" spans="1:18" ht="58.5" customHeight="1">
      <c r="A152" s="53"/>
      <c r="B152" s="526"/>
      <c r="C152" s="527"/>
      <c r="D152" s="527"/>
      <c r="E152" s="527"/>
      <c r="F152" s="528"/>
      <c r="G152" s="23"/>
      <c r="H152" s="24"/>
      <c r="I152" s="24"/>
      <c r="J152" s="444" t="str">
        <f>GI!$D$31</f>
        <v>Mr. Brhane Yohanes</v>
      </c>
      <c r="K152" s="444"/>
      <c r="L152" s="444"/>
      <c r="M152" s="444"/>
      <c r="N152" s="444"/>
      <c r="O152" s="444"/>
      <c r="P152" s="444"/>
      <c r="Q152" s="444"/>
      <c r="R152" s="444"/>
    </row>
    <row r="153" spans="1:18" ht="58.5" customHeight="1">
      <c r="A153" s="430" t="str">
        <f>$U$15</f>
        <v>If Best is Possible, Better is Not Enough!</v>
      </c>
      <c r="B153" s="430"/>
      <c r="C153" s="430"/>
      <c r="D153" s="430"/>
      <c r="E153" s="430"/>
      <c r="F153" s="430"/>
      <c r="G153" s="430"/>
      <c r="H153" s="430"/>
      <c r="I153" s="430"/>
      <c r="J153" s="430"/>
      <c r="K153" s="430"/>
      <c r="L153" s="430"/>
      <c r="M153" s="430"/>
      <c r="N153" s="430"/>
      <c r="O153" s="430"/>
      <c r="P153" s="430"/>
      <c r="Q153" s="430"/>
      <c r="R153" s="430"/>
    </row>
    <row r="154" spans="1:18" ht="58.5" customHeight="1">
      <c r="A154" s="430"/>
      <c r="B154" s="430"/>
      <c r="C154" s="430"/>
      <c r="D154" s="430"/>
      <c r="E154" s="430"/>
      <c r="F154" s="430"/>
      <c r="G154" s="430"/>
      <c r="H154" s="430"/>
      <c r="I154" s="430"/>
      <c r="J154" s="430"/>
      <c r="K154" s="430"/>
      <c r="L154" s="430"/>
      <c r="M154" s="430"/>
      <c r="N154" s="430"/>
      <c r="O154" s="430"/>
      <c r="P154" s="430"/>
      <c r="Q154" s="430"/>
      <c r="R154" s="430"/>
    </row>
    <row r="155" spans="1:18" ht="58.5" customHeight="1">
      <c r="A155" s="430"/>
      <c r="B155" s="430"/>
      <c r="C155" s="430"/>
      <c r="D155" s="430"/>
      <c r="E155" s="430"/>
      <c r="F155" s="430"/>
      <c r="G155" s="430"/>
      <c r="H155" s="430"/>
      <c r="I155" s="430"/>
      <c r="J155" s="430"/>
      <c r="K155" s="430"/>
      <c r="L155" s="430"/>
      <c r="M155" s="430"/>
      <c r="N155" s="430"/>
      <c r="O155" s="430"/>
      <c r="P155" s="430"/>
      <c r="Q155" s="430"/>
      <c r="R155" s="430"/>
    </row>
    <row r="156" spans="1:18" ht="58.5" customHeight="1">
      <c r="A156" s="22"/>
      <c r="B156" s="22"/>
      <c r="C156" s="23"/>
      <c r="D156" s="23"/>
      <c r="E156" s="23"/>
      <c r="F156" s="23"/>
      <c r="G156" s="23"/>
      <c r="H156" s="24"/>
      <c r="I156" s="24"/>
      <c r="J156" s="24"/>
      <c r="K156" s="24"/>
      <c r="L156" s="24"/>
      <c r="M156" s="24"/>
      <c r="N156" s="24"/>
      <c r="O156" s="23"/>
      <c r="P156" s="23"/>
      <c r="Q156" s="23"/>
      <c r="R156" s="23"/>
    </row>
    <row r="157" spans="1:18" ht="58.5" customHeight="1">
      <c r="A157" s="22"/>
      <c r="B157" s="22"/>
      <c r="C157" s="23"/>
      <c r="D157" s="23"/>
      <c r="E157" s="23"/>
      <c r="F157" s="23"/>
      <c r="G157" s="23"/>
      <c r="H157" s="24"/>
      <c r="I157" s="24"/>
      <c r="J157" s="24"/>
      <c r="K157" s="24"/>
      <c r="L157" s="24"/>
      <c r="M157" s="24"/>
      <c r="N157" s="24"/>
      <c r="O157" s="23"/>
      <c r="P157" s="23"/>
      <c r="Q157" s="23"/>
      <c r="R157" s="23"/>
    </row>
    <row r="158" spans="1:18" ht="58.5" customHeight="1">
      <c r="A158" s="449" t="s">
        <v>14</v>
      </c>
      <c r="B158" s="450"/>
      <c r="C158" s="453">
        <f>GI!$A$3</f>
        <v>11</v>
      </c>
      <c r="D158" s="455" t="str">
        <f>D2</f>
        <v>D</v>
      </c>
      <c r="E158" s="456"/>
      <c r="F158" s="453" t="str">
        <f>GI!$C$3</f>
        <v>D</v>
      </c>
      <c r="G158" s="459">
        <v>5</v>
      </c>
      <c r="H158" s="26"/>
      <c r="I158" s="26"/>
      <c r="J158" s="509" t="s">
        <v>8</v>
      </c>
      <c r="K158" s="510"/>
      <c r="L158" s="511"/>
      <c r="M158" s="484" t="str">
        <f>GI!$H$6</f>
        <v xml:space="preserve">Bilen Mesfin Taye </v>
      </c>
      <c r="N158" s="485"/>
      <c r="O158" s="485"/>
      <c r="P158" s="485"/>
      <c r="Q158" s="485"/>
      <c r="R158" s="486"/>
    </row>
    <row r="159" spans="1:18" ht="58.5" customHeight="1">
      <c r="A159" s="451"/>
      <c r="B159" s="452"/>
      <c r="C159" s="454"/>
      <c r="D159" s="457"/>
      <c r="E159" s="458"/>
      <c r="F159" s="454"/>
      <c r="G159" s="460"/>
      <c r="H159" s="26"/>
      <c r="I159" s="26"/>
      <c r="J159" s="512"/>
      <c r="K159" s="513"/>
      <c r="L159" s="514"/>
      <c r="M159" s="487"/>
      <c r="N159" s="488"/>
      <c r="O159" s="488"/>
      <c r="P159" s="488"/>
      <c r="Q159" s="488"/>
      <c r="R159" s="489"/>
    </row>
    <row r="160" spans="1:18" ht="58.5" customHeight="1">
      <c r="A160" s="461" t="s">
        <v>1</v>
      </c>
      <c r="B160" s="462"/>
      <c r="C160" s="467"/>
      <c r="D160" s="468"/>
      <c r="E160" s="469"/>
      <c r="F160" s="223" t="s">
        <v>19</v>
      </c>
      <c r="G160" s="448"/>
      <c r="H160" s="27"/>
      <c r="I160" s="27"/>
      <c r="J160" s="475" t="str">
        <f>GI!$A$48</f>
        <v>2025/26 G.C Academic Year Basic Skills and Behavior Progress Report</v>
      </c>
      <c r="K160" s="476"/>
      <c r="L160" s="476"/>
      <c r="M160" s="476"/>
      <c r="N160" s="476"/>
      <c r="O160" s="476"/>
      <c r="P160" s="476"/>
      <c r="Q160" s="476"/>
      <c r="R160" s="477"/>
    </row>
    <row r="161" spans="1:18" ht="58.5" customHeight="1">
      <c r="A161" s="463"/>
      <c r="B161" s="464"/>
      <c r="C161" s="490" t="s">
        <v>172</v>
      </c>
      <c r="D161" s="490" t="s">
        <v>173</v>
      </c>
      <c r="E161" s="493" t="s">
        <v>163</v>
      </c>
      <c r="F161" s="490" t="s">
        <v>164</v>
      </c>
      <c r="G161" s="448"/>
      <c r="H161" s="27"/>
      <c r="I161" s="27"/>
      <c r="J161" s="478"/>
      <c r="K161" s="479"/>
      <c r="L161" s="479"/>
      <c r="M161" s="479"/>
      <c r="N161" s="479"/>
      <c r="O161" s="479"/>
      <c r="P161" s="479"/>
      <c r="Q161" s="479"/>
      <c r="R161" s="480"/>
    </row>
    <row r="162" spans="1:18" ht="58.5" customHeight="1">
      <c r="A162" s="463"/>
      <c r="B162" s="464"/>
      <c r="C162" s="491"/>
      <c r="D162" s="491"/>
      <c r="E162" s="494"/>
      <c r="F162" s="491"/>
      <c r="G162" s="448"/>
      <c r="H162" s="28"/>
      <c r="I162" s="28"/>
      <c r="J162" s="435"/>
      <c r="K162" s="436"/>
      <c r="L162" s="436"/>
      <c r="M162" s="436"/>
      <c r="N162" s="437"/>
      <c r="O162" s="29"/>
      <c r="P162" s="29"/>
      <c r="Q162" s="29"/>
      <c r="R162" s="30"/>
    </row>
    <row r="163" spans="1:18" ht="58.5" customHeight="1">
      <c r="A163" s="463"/>
      <c r="B163" s="464"/>
      <c r="C163" s="491"/>
      <c r="D163" s="491"/>
      <c r="E163" s="494"/>
      <c r="F163" s="491"/>
      <c r="G163" s="448"/>
      <c r="H163" s="28"/>
      <c r="I163" s="28"/>
      <c r="J163" s="438" t="s">
        <v>26</v>
      </c>
      <c r="K163" s="439"/>
      <c r="L163" s="439"/>
      <c r="M163" s="439"/>
      <c r="N163" s="440"/>
      <c r="O163" s="31"/>
      <c r="P163" s="31"/>
      <c r="Q163" s="31"/>
      <c r="R163" s="31"/>
    </row>
    <row r="164" spans="1:18" ht="58.5" customHeight="1">
      <c r="A164" s="463"/>
      <c r="B164" s="464"/>
      <c r="C164" s="491"/>
      <c r="D164" s="491"/>
      <c r="E164" s="494"/>
      <c r="F164" s="491"/>
      <c r="G164" s="448"/>
      <c r="H164" s="28"/>
      <c r="I164" s="28"/>
      <c r="J164" s="438" t="s">
        <v>27</v>
      </c>
      <c r="K164" s="439"/>
      <c r="L164" s="439"/>
      <c r="M164" s="439"/>
      <c r="N164" s="440"/>
      <c r="O164" s="31"/>
      <c r="P164" s="31"/>
      <c r="Q164" s="31"/>
      <c r="R164" s="31"/>
    </row>
    <row r="165" spans="1:18" ht="58.5" customHeight="1">
      <c r="A165" s="463"/>
      <c r="B165" s="464"/>
      <c r="C165" s="491"/>
      <c r="D165" s="491"/>
      <c r="E165" s="494"/>
      <c r="F165" s="491"/>
      <c r="G165" s="448"/>
      <c r="H165" s="28"/>
      <c r="I165" s="28"/>
      <c r="J165" s="438" t="s">
        <v>28</v>
      </c>
      <c r="K165" s="439"/>
      <c r="L165" s="439"/>
      <c r="M165" s="439"/>
      <c r="N165" s="440"/>
      <c r="O165" s="31"/>
      <c r="P165" s="31"/>
      <c r="Q165" s="31"/>
      <c r="R165" s="31"/>
    </row>
    <row r="166" spans="1:18" ht="58.5" customHeight="1">
      <c r="A166" s="463"/>
      <c r="B166" s="464"/>
      <c r="C166" s="491"/>
      <c r="D166" s="491"/>
      <c r="E166" s="494"/>
      <c r="F166" s="491"/>
      <c r="G166" s="448"/>
      <c r="H166" s="28"/>
      <c r="I166" s="28"/>
      <c r="J166" s="438" t="s">
        <v>47</v>
      </c>
      <c r="K166" s="439"/>
      <c r="L166" s="439"/>
      <c r="M166" s="439"/>
      <c r="N166" s="440"/>
      <c r="O166" s="31"/>
      <c r="P166" s="31"/>
      <c r="Q166" s="31"/>
      <c r="R166" s="31"/>
    </row>
    <row r="167" spans="1:18" ht="58.5" customHeight="1">
      <c r="A167" s="463"/>
      <c r="B167" s="464"/>
      <c r="C167" s="491"/>
      <c r="D167" s="491"/>
      <c r="E167" s="494"/>
      <c r="F167" s="491"/>
      <c r="G167" s="448"/>
      <c r="H167" s="28"/>
      <c r="I167" s="28"/>
      <c r="J167" s="438" t="s">
        <v>38</v>
      </c>
      <c r="K167" s="439"/>
      <c r="L167" s="439"/>
      <c r="M167" s="439"/>
      <c r="N167" s="440"/>
      <c r="O167" s="31"/>
      <c r="P167" s="31"/>
      <c r="Q167" s="31"/>
      <c r="R167" s="31"/>
    </row>
    <row r="168" spans="1:18" ht="58.5" customHeight="1">
      <c r="A168" s="465"/>
      <c r="B168" s="466"/>
      <c r="C168" s="492"/>
      <c r="D168" s="492"/>
      <c r="E168" s="495"/>
      <c r="F168" s="492"/>
      <c r="G168" s="448"/>
      <c r="H168" s="28"/>
      <c r="I168" s="28"/>
      <c r="J168" s="438" t="s">
        <v>10</v>
      </c>
      <c r="K168" s="439"/>
      <c r="L168" s="439"/>
      <c r="M168" s="439"/>
      <c r="N168" s="440"/>
      <c r="O168" s="33"/>
      <c r="P168" s="34"/>
      <c r="Q168" s="34"/>
      <c r="R168" s="35"/>
    </row>
    <row r="169" spans="1:18" ht="58.5" customHeight="1">
      <c r="A169" s="441" t="str">
        <f>GI!$B$7</f>
        <v>English</v>
      </c>
      <c r="B169" s="442"/>
      <c r="C169" s="36">
        <f>MIP!$Y$12</f>
        <v>57</v>
      </c>
      <c r="D169" s="36">
        <f>MIP!$Y$79</f>
        <v>0</v>
      </c>
      <c r="E169" s="37">
        <f>MIP!$Y$151</f>
        <v>28.5</v>
      </c>
      <c r="F169" s="36" t="e">
        <f>MIP!#REF!</f>
        <v>#REF!</v>
      </c>
      <c r="G169" s="231"/>
      <c r="H169" s="28"/>
      <c r="I169" s="28"/>
      <c r="J169" s="438" t="s">
        <v>29</v>
      </c>
      <c r="K169" s="439"/>
      <c r="L169" s="439"/>
      <c r="M169" s="439"/>
      <c r="N169" s="440"/>
      <c r="O169" s="33"/>
      <c r="P169" s="34"/>
      <c r="Q169" s="34"/>
      <c r="R169" s="35"/>
    </row>
    <row r="170" spans="1:18" ht="58.5" customHeight="1">
      <c r="A170" s="441" t="str">
        <f>GI!$B$8</f>
        <v>-</v>
      </c>
      <c r="B170" s="442"/>
      <c r="C170" s="36"/>
      <c r="D170" s="36"/>
      <c r="E170" s="37"/>
      <c r="F170" s="36" t="e">
        <f>MIP!#REF!</f>
        <v>#REF!</v>
      </c>
      <c r="G170" s="231"/>
      <c r="H170" s="28"/>
      <c r="I170" s="28"/>
      <c r="J170" s="438" t="s">
        <v>30</v>
      </c>
      <c r="K170" s="439"/>
      <c r="L170" s="439"/>
      <c r="M170" s="439"/>
      <c r="N170" s="440"/>
      <c r="O170" s="33"/>
      <c r="P170" s="34"/>
      <c r="Q170" s="34"/>
      <c r="R170" s="35"/>
    </row>
    <row r="171" spans="1:18" ht="58.5" customHeight="1">
      <c r="A171" s="441" t="str">
        <f>GI!$B$9</f>
        <v>Mathematics</v>
      </c>
      <c r="B171" s="442"/>
      <c r="C171" s="36">
        <f>MIP!$Z$12</f>
        <v>55</v>
      </c>
      <c r="D171" s="36">
        <f>MIP!$Z$79</f>
        <v>0</v>
      </c>
      <c r="E171" s="37">
        <f>MIP!$Z$151</f>
        <v>27.5</v>
      </c>
      <c r="F171" s="36" t="e">
        <f>MIP!#REF!</f>
        <v>#REF!</v>
      </c>
      <c r="G171" s="231"/>
      <c r="H171" s="28"/>
      <c r="I171" s="28"/>
      <c r="J171" s="438" t="s">
        <v>31</v>
      </c>
      <c r="K171" s="439"/>
      <c r="L171" s="439"/>
      <c r="M171" s="439"/>
      <c r="N171" s="440"/>
      <c r="O171" s="33"/>
      <c r="P171" s="34"/>
      <c r="Q171" s="34"/>
      <c r="R171" s="35"/>
    </row>
    <row r="172" spans="1:18" ht="58.5" customHeight="1">
      <c r="A172" s="441" t="str">
        <f>GI!$B$10</f>
        <v>-</v>
      </c>
      <c r="B172" s="442"/>
      <c r="C172" s="36"/>
      <c r="D172" s="36"/>
      <c r="E172" s="37"/>
      <c r="F172" s="36" t="e">
        <f>MIP!#REF!</f>
        <v>#REF!</v>
      </c>
      <c r="G172" s="231"/>
      <c r="H172" s="28"/>
      <c r="I172" s="28"/>
      <c r="J172" s="438" t="s">
        <v>32</v>
      </c>
      <c r="K172" s="439"/>
      <c r="L172" s="439"/>
      <c r="M172" s="439"/>
      <c r="N172" s="440"/>
      <c r="O172" s="31"/>
      <c r="P172" s="31"/>
      <c r="Q172" s="31"/>
      <c r="R172" s="31"/>
    </row>
    <row r="173" spans="1:18" ht="58.5" customHeight="1">
      <c r="A173" s="441" t="str">
        <f>GI!$B$11</f>
        <v xml:space="preserve">History </v>
      </c>
      <c r="B173" s="442"/>
      <c r="C173" s="36">
        <f>MIP!$AA$12</f>
        <v>55</v>
      </c>
      <c r="D173" s="36">
        <f>MIP!$AA$79</f>
        <v>0</v>
      </c>
      <c r="E173" s="37">
        <f>MIP!$AA$151</f>
        <v>27.5</v>
      </c>
      <c r="F173" s="36" t="e">
        <f>MIP!#REF!</f>
        <v>#REF!</v>
      </c>
      <c r="G173" s="231"/>
      <c r="H173" s="28"/>
      <c r="I173" s="28"/>
      <c r="J173" s="438" t="s">
        <v>11</v>
      </c>
      <c r="K173" s="439"/>
      <c r="L173" s="439"/>
      <c r="M173" s="439"/>
      <c r="N173" s="440"/>
      <c r="O173" s="31"/>
      <c r="P173" s="31"/>
      <c r="Q173" s="31"/>
      <c r="R173" s="31"/>
    </row>
    <row r="174" spans="1:18" ht="58.5" customHeight="1">
      <c r="A174" s="441" t="str">
        <f>GI!$B$12</f>
        <v xml:space="preserve">Geography </v>
      </c>
      <c r="B174" s="442"/>
      <c r="C174" s="36">
        <f>MIP!$AB$12</f>
        <v>33</v>
      </c>
      <c r="D174" s="36">
        <f>MIP!$AB$79</f>
        <v>0</v>
      </c>
      <c r="E174" s="37">
        <f>MIP!$AB$151</f>
        <v>16.5</v>
      </c>
      <c r="F174" s="36" t="e">
        <f>MIP!#REF!</f>
        <v>#REF!</v>
      </c>
      <c r="G174" s="231"/>
      <c r="H174" s="28"/>
      <c r="I174" s="28"/>
      <c r="J174" s="438" t="s">
        <v>37</v>
      </c>
      <c r="K174" s="439"/>
      <c r="L174" s="439"/>
      <c r="M174" s="439"/>
      <c r="N174" s="440"/>
      <c r="O174" s="33"/>
      <c r="P174" s="34"/>
      <c r="Q174" s="34"/>
      <c r="R174" s="35"/>
    </row>
    <row r="175" spans="1:18" ht="58.5" customHeight="1">
      <c r="A175" s="441" t="str">
        <f>GI!$B$13</f>
        <v xml:space="preserve">Economics </v>
      </c>
      <c r="B175" s="442"/>
      <c r="C175" s="36">
        <f>MIP!$AC$12</f>
        <v>44</v>
      </c>
      <c r="D175" s="36">
        <f>MIP!$AC$79</f>
        <v>0</v>
      </c>
      <c r="E175" s="37">
        <f>MIP!$AC$151</f>
        <v>22</v>
      </c>
      <c r="F175" s="36" t="e">
        <f>MIP!#REF!</f>
        <v>#REF!</v>
      </c>
      <c r="G175" s="231"/>
      <c r="H175" s="38"/>
      <c r="I175" s="38"/>
      <c r="J175" s="438" t="s">
        <v>33</v>
      </c>
      <c r="K175" s="439"/>
      <c r="L175" s="439"/>
      <c r="M175" s="439"/>
      <c r="N175" s="440"/>
      <c r="O175" s="33"/>
      <c r="P175" s="34"/>
      <c r="Q175" s="34"/>
      <c r="R175" s="35"/>
    </row>
    <row r="176" spans="1:18" ht="58.5" customHeight="1">
      <c r="A176" s="441" t="str">
        <f>GI!$B$14</f>
        <v>-</v>
      </c>
      <c r="B176" s="442"/>
      <c r="C176" s="36"/>
      <c r="D176" s="36"/>
      <c r="E176" s="37"/>
      <c r="F176" s="36" t="e">
        <f>MIP!#REF!</f>
        <v>#REF!</v>
      </c>
      <c r="G176" s="231"/>
      <c r="H176" s="38"/>
      <c r="I176" s="38"/>
      <c r="J176" s="438" t="s">
        <v>48</v>
      </c>
      <c r="K176" s="439"/>
      <c r="L176" s="439"/>
      <c r="M176" s="439"/>
      <c r="N176" s="440"/>
      <c r="O176" s="33"/>
      <c r="P176" s="34"/>
      <c r="Q176" s="34"/>
      <c r="R176" s="35"/>
    </row>
    <row r="177" spans="1:18" ht="58.5" customHeight="1">
      <c r="A177" s="441" t="str">
        <f>GI!$B$15</f>
        <v>ICT</v>
      </c>
      <c r="B177" s="442"/>
      <c r="C177" s="36">
        <f>MIP!$AD$12</f>
        <v>67</v>
      </c>
      <c r="D177" s="36">
        <f>MIP!$AD$79</f>
        <v>0</v>
      </c>
      <c r="E177" s="37">
        <f>MIP!$AD$151</f>
        <v>33.5</v>
      </c>
      <c r="F177" s="36" t="e">
        <f>MIP!#REF!</f>
        <v>#REF!</v>
      </c>
      <c r="G177" s="231"/>
      <c r="H177" s="39"/>
      <c r="I177" s="39"/>
      <c r="J177" s="438" t="s">
        <v>49</v>
      </c>
      <c r="K177" s="439"/>
      <c r="L177" s="439"/>
      <c r="M177" s="439"/>
      <c r="N177" s="440"/>
      <c r="O177" s="40"/>
      <c r="P177" s="34"/>
      <c r="Q177" s="34"/>
      <c r="R177" s="35"/>
    </row>
    <row r="178" spans="1:18" ht="58.5" customHeight="1">
      <c r="A178" s="441" t="str">
        <f>GI!$B$16</f>
        <v>-</v>
      </c>
      <c r="B178" s="442"/>
      <c r="C178" s="36"/>
      <c r="D178" s="36"/>
      <c r="E178" s="37"/>
      <c r="F178" s="36" t="e">
        <f>MIP!#REF!</f>
        <v>#REF!</v>
      </c>
      <c r="G178" s="231"/>
      <c r="H178" s="39"/>
      <c r="I178" s="39"/>
      <c r="J178" s="502" t="s">
        <v>34</v>
      </c>
      <c r="K178" s="503"/>
      <c r="L178" s="503"/>
      <c r="M178" s="503"/>
      <c r="N178" s="503"/>
      <c r="O178" s="503"/>
      <c r="P178" s="503"/>
      <c r="Q178" s="504"/>
      <c r="R178" s="41"/>
    </row>
    <row r="179" spans="1:18" ht="58.5" customHeight="1">
      <c r="A179" s="441" t="str">
        <f>GI!$B$17</f>
        <v xml:space="preserve">Accounting and finance </v>
      </c>
      <c r="B179" s="442"/>
      <c r="C179" s="36">
        <f>MIP!$AE$12</f>
        <v>82</v>
      </c>
      <c r="D179" s="36">
        <f>MIP!$AE$79</f>
        <v>0</v>
      </c>
      <c r="E179" s="37">
        <f>MIP!$AE$151</f>
        <v>41</v>
      </c>
      <c r="F179" s="36" t="e">
        <f>MIP!#REF!</f>
        <v>#REF!</v>
      </c>
      <c r="G179" s="231"/>
      <c r="H179" s="39"/>
      <c r="I179" s="39"/>
      <c r="J179" s="505"/>
      <c r="K179" s="506"/>
      <c r="L179" s="506"/>
      <c r="M179" s="506"/>
      <c r="N179" s="506"/>
      <c r="O179" s="506"/>
      <c r="P179" s="506"/>
      <c r="Q179" s="507"/>
      <c r="R179" s="41"/>
    </row>
    <row r="180" spans="1:18" ht="58.5" customHeight="1">
      <c r="A180" s="441" t="str">
        <f>GI!$B$18</f>
        <v>-</v>
      </c>
      <c r="B180" s="442"/>
      <c r="C180" s="36">
        <f>MIP!$AF$12</f>
        <v>0</v>
      </c>
      <c r="D180" s="36">
        <f>MIP!$AF$79</f>
        <v>0</v>
      </c>
      <c r="E180" s="37">
        <f>MIP!$AF$151</f>
        <v>0</v>
      </c>
      <c r="F180" s="36" t="e">
        <f>MIP!#REF!</f>
        <v>#REF!</v>
      </c>
      <c r="G180" s="231"/>
      <c r="H180" s="39"/>
      <c r="I180" s="39"/>
      <c r="J180" s="505"/>
      <c r="K180" s="506"/>
      <c r="L180" s="506"/>
      <c r="M180" s="506"/>
      <c r="N180" s="506"/>
      <c r="O180" s="506"/>
      <c r="P180" s="506"/>
      <c r="Q180" s="507"/>
      <c r="R180" s="41"/>
    </row>
    <row r="181" spans="1:18" ht="58.5" customHeight="1">
      <c r="A181" s="470" t="s">
        <v>15</v>
      </c>
      <c r="B181" s="471"/>
      <c r="C181" s="36">
        <f>MIP!$AG$12</f>
        <v>393</v>
      </c>
      <c r="D181" s="36">
        <f>MIP!$AG$79</f>
        <v>0</v>
      </c>
      <c r="E181" s="37">
        <f>MIP!$AG$151</f>
        <v>196.5</v>
      </c>
      <c r="F181" s="36" t="e">
        <f>MIP!#REF!</f>
        <v>#REF!</v>
      </c>
      <c r="G181" s="231"/>
      <c r="H181" s="42"/>
      <c r="I181" s="42"/>
      <c r="J181" s="515" t="str">
        <f t="shared" ref="J181" si="24">$V$5</f>
        <v>Percentage</v>
      </c>
      <c r="K181" s="516"/>
      <c r="L181" s="496" t="str">
        <f t="shared" ref="L181" si="25">$X$5</f>
        <v xml:space="preserve">Grade </v>
      </c>
      <c r="M181" s="497"/>
      <c r="N181" s="496" t="str">
        <f t="shared" ref="N181" si="26">$Z$5</f>
        <v>Performance</v>
      </c>
      <c r="O181" s="500"/>
      <c r="P181" s="500"/>
      <c r="Q181" s="497"/>
      <c r="R181" s="43"/>
    </row>
    <row r="182" spans="1:18" ht="58.5" customHeight="1">
      <c r="A182" s="472" t="s">
        <v>16</v>
      </c>
      <c r="B182" s="473"/>
      <c r="C182" s="36">
        <f>MIP!$AH$12</f>
        <v>56.142857142857146</v>
      </c>
      <c r="D182" s="36">
        <f>MIP!$AH$79</f>
        <v>0</v>
      </c>
      <c r="E182" s="37">
        <f>MIP!$AH$151</f>
        <v>28.071428571428573</v>
      </c>
      <c r="F182" s="36" t="e">
        <f>MIP!#REF!</f>
        <v>#REF!</v>
      </c>
      <c r="G182" s="231"/>
      <c r="H182" s="42"/>
      <c r="I182" s="42"/>
      <c r="J182" s="517"/>
      <c r="K182" s="518"/>
      <c r="L182" s="498"/>
      <c r="M182" s="499"/>
      <c r="N182" s="498"/>
      <c r="O182" s="501"/>
      <c r="P182" s="501"/>
      <c r="Q182" s="499"/>
      <c r="R182" s="44"/>
    </row>
    <row r="183" spans="1:18" ht="58.5" customHeight="1">
      <c r="A183" s="472" t="s">
        <v>17</v>
      </c>
      <c r="B183" s="473"/>
      <c r="C183" s="45">
        <f>MIP!$AI$12</f>
        <v>43</v>
      </c>
      <c r="D183" s="45">
        <f>MIP!$AI$79</f>
        <v>1</v>
      </c>
      <c r="E183" s="46">
        <f>MIP!$AI$151</f>
        <v>43</v>
      </c>
      <c r="F183" s="45" t="e">
        <f>MIP!#REF!</f>
        <v>#REF!</v>
      </c>
      <c r="G183" s="232"/>
      <c r="H183" s="42"/>
      <c r="I183" s="42"/>
      <c r="J183" s="483" t="str">
        <f t="shared" ref="J183" si="27">$V$7</f>
        <v>≥90</v>
      </c>
      <c r="K183" s="446"/>
      <c r="L183" s="483" t="str">
        <f t="shared" ref="L183" si="28">$X$7</f>
        <v>A+</v>
      </c>
      <c r="M183" s="446"/>
      <c r="N183" s="483" t="str">
        <f t="shared" ref="N183" si="29">$Z$7</f>
        <v>Very Great Distinction</v>
      </c>
      <c r="O183" s="447"/>
      <c r="P183" s="447"/>
      <c r="Q183" s="446"/>
      <c r="R183" s="44"/>
    </row>
    <row r="184" spans="1:18" ht="58.5" customHeight="1">
      <c r="A184" s="472" t="s">
        <v>91</v>
      </c>
      <c r="B184" s="473"/>
      <c r="C184" s="45">
        <f>GI!$C$25</f>
        <v>43</v>
      </c>
      <c r="D184" s="47">
        <f>GI!$C$25</f>
        <v>43</v>
      </c>
      <c r="E184" s="48">
        <f>GI!$C$25</f>
        <v>43</v>
      </c>
      <c r="F184" s="47">
        <f>GI!$C$25</f>
        <v>43</v>
      </c>
      <c r="G184" s="233"/>
      <c r="H184" s="24"/>
      <c r="I184" s="24"/>
      <c r="J184" s="483" t="str">
        <f t="shared" ref="J184" si="30">$V$8</f>
        <v>≥85</v>
      </c>
      <c r="K184" s="446"/>
      <c r="L184" s="483" t="str">
        <f t="shared" ref="L184" si="31">$X$8</f>
        <v>A</v>
      </c>
      <c r="M184" s="446"/>
      <c r="N184" s="483" t="str">
        <f t="shared" ref="N184" si="32">$Z$8</f>
        <v>Great Distinction</v>
      </c>
      <c r="O184" s="447"/>
      <c r="P184" s="447"/>
      <c r="Q184" s="446"/>
      <c r="R184" s="44"/>
    </row>
    <row r="185" spans="1:18" ht="58.5" customHeight="1">
      <c r="A185" s="470" t="s">
        <v>12</v>
      </c>
      <c r="B185" s="471"/>
      <c r="C185" s="36"/>
      <c r="D185" s="49"/>
      <c r="E185" s="50"/>
      <c r="F185" s="49"/>
      <c r="G185" s="234"/>
      <c r="H185" s="24"/>
      <c r="I185" s="24"/>
      <c r="J185" s="445" t="str">
        <f t="shared" ref="J185" si="33">$V$9</f>
        <v>≥80</v>
      </c>
      <c r="K185" s="446"/>
      <c r="L185" s="445" t="str">
        <f t="shared" ref="L185" si="34">$X$9</f>
        <v>B+</v>
      </c>
      <c r="M185" s="446"/>
      <c r="N185" s="445" t="str">
        <f t="shared" ref="N185" si="35">$Z$9</f>
        <v>Distinction</v>
      </c>
      <c r="O185" s="447"/>
      <c r="P185" s="447"/>
      <c r="Q185" s="446"/>
      <c r="R185" s="44"/>
    </row>
    <row r="186" spans="1:18" ht="58.5" customHeight="1">
      <c r="A186" s="482" t="s">
        <v>18</v>
      </c>
      <c r="B186" s="482"/>
      <c r="C186" s="36"/>
      <c r="D186" s="51"/>
      <c r="E186" s="50"/>
      <c r="F186" s="51"/>
      <c r="G186" s="234"/>
      <c r="H186" s="24"/>
      <c r="I186" s="24"/>
      <c r="J186" s="445" t="str">
        <f t="shared" ref="J186" si="36">$V$10</f>
        <v>≥75</v>
      </c>
      <c r="K186" s="446"/>
      <c r="L186" s="445" t="str">
        <f t="shared" ref="L186" si="37">$X$10</f>
        <v>B</v>
      </c>
      <c r="M186" s="446"/>
      <c r="N186" s="445" t="str">
        <f t="shared" ref="N186" si="38">$Z$10</f>
        <v>Good</v>
      </c>
      <c r="O186" s="447"/>
      <c r="P186" s="447"/>
      <c r="Q186" s="446"/>
      <c r="R186" s="44"/>
    </row>
    <row r="187" spans="1:18" ht="58.5" customHeight="1">
      <c r="A187" s="22"/>
      <c r="B187" s="55"/>
      <c r="C187" s="52"/>
      <c r="D187" s="52"/>
      <c r="E187" s="52"/>
      <c r="F187" s="52"/>
      <c r="G187" s="23"/>
      <c r="H187" s="24"/>
      <c r="I187" s="24"/>
      <c r="J187" s="445" t="str">
        <f t="shared" ref="J187" si="39">$V$11</f>
        <v>≥70</v>
      </c>
      <c r="K187" s="446"/>
      <c r="L187" s="445" t="str">
        <f t="shared" ref="L187" si="40">$X$11</f>
        <v>C</v>
      </c>
      <c r="M187" s="446"/>
      <c r="N187" s="445" t="str">
        <f t="shared" ref="N187" si="41">$Z$11</f>
        <v>Average</v>
      </c>
      <c r="O187" s="447"/>
      <c r="P187" s="447"/>
      <c r="Q187" s="446"/>
      <c r="R187" s="44"/>
    </row>
    <row r="188" spans="1:18" ht="58.5" customHeight="1">
      <c r="A188" s="53"/>
      <c r="B188" s="520" t="str">
        <f>MIP!AJ151</f>
        <v>DETAINED IN GRADE 11</v>
      </c>
      <c r="C188" s="521"/>
      <c r="D188" s="521"/>
      <c r="E188" s="521"/>
      <c r="F188" s="522"/>
      <c r="G188" s="23"/>
      <c r="H188" s="24"/>
      <c r="I188" s="24"/>
      <c r="J188" s="445" t="str">
        <f t="shared" ref="J188" si="42">$V$12</f>
        <v>≥60</v>
      </c>
      <c r="K188" s="446"/>
      <c r="L188" s="445" t="str">
        <f t="shared" ref="L188" si="43">$X$12</f>
        <v>D</v>
      </c>
      <c r="M188" s="446"/>
      <c r="N188" s="445" t="str">
        <f t="shared" ref="N188" si="44">$Z$12</f>
        <v>Fair</v>
      </c>
      <c r="O188" s="447"/>
      <c r="P188" s="447"/>
      <c r="Q188" s="446"/>
      <c r="R188" s="54"/>
    </row>
    <row r="189" spans="1:18" ht="58.5" customHeight="1">
      <c r="A189" s="53"/>
      <c r="B189" s="523"/>
      <c r="C189" s="524"/>
      <c r="D189" s="524"/>
      <c r="E189" s="524"/>
      <c r="F189" s="525"/>
      <c r="G189" s="23"/>
      <c r="H189" s="24"/>
      <c r="I189" s="24"/>
      <c r="J189" s="445" t="str">
        <f t="shared" ref="J189" si="45">$V$13</f>
        <v>&lt;60</v>
      </c>
      <c r="K189" s="446"/>
      <c r="L189" s="445" t="str">
        <f t="shared" ref="L189" si="46">$X$13</f>
        <v>F</v>
      </c>
      <c r="M189" s="446"/>
      <c r="N189" s="445" t="str">
        <f t="shared" ref="N189" si="47">$Z$13</f>
        <v>Failing</v>
      </c>
      <c r="O189" s="447"/>
      <c r="P189" s="447"/>
      <c r="Q189" s="446"/>
      <c r="R189" s="27"/>
    </row>
    <row r="190" spans="1:18" ht="58.5" customHeight="1">
      <c r="A190" s="53"/>
      <c r="B190" s="523"/>
      <c r="C190" s="524"/>
      <c r="D190" s="524"/>
      <c r="E190" s="524"/>
      <c r="F190" s="525"/>
      <c r="G190" s="23"/>
      <c r="H190" s="24"/>
      <c r="I190" s="24"/>
      <c r="J190" s="443" t="str">
        <f>GI!$D$23</f>
        <v>Academic Director's Name</v>
      </c>
      <c r="K190" s="443"/>
      <c r="L190" s="443"/>
      <c r="M190" s="443"/>
      <c r="N190" s="443"/>
      <c r="O190" s="443"/>
      <c r="P190" s="443"/>
      <c r="Q190" s="443"/>
      <c r="R190" s="27"/>
    </row>
    <row r="191" spans="1:18" ht="58.5" customHeight="1">
      <c r="A191" s="53"/>
      <c r="B191" s="526"/>
      <c r="C191" s="527"/>
      <c r="D191" s="527"/>
      <c r="E191" s="527"/>
      <c r="F191" s="528"/>
      <c r="G191" s="23"/>
      <c r="H191" s="24"/>
      <c r="I191" s="24"/>
      <c r="J191" s="444" t="str">
        <f>GI!$D$31</f>
        <v>Mr. Brhane Yohanes</v>
      </c>
      <c r="K191" s="444"/>
      <c r="L191" s="444"/>
      <c r="M191" s="444"/>
      <c r="N191" s="444"/>
      <c r="O191" s="444"/>
      <c r="P191" s="444"/>
      <c r="Q191" s="444"/>
      <c r="R191" s="444"/>
    </row>
    <row r="192" spans="1:18" ht="58.5" customHeight="1">
      <c r="A192" s="430" t="str">
        <f>$U$15</f>
        <v>If Best is Possible, Better is Not Enough!</v>
      </c>
      <c r="B192" s="430"/>
      <c r="C192" s="430"/>
      <c r="D192" s="430"/>
      <c r="E192" s="430"/>
      <c r="F192" s="430"/>
      <c r="G192" s="430"/>
      <c r="H192" s="430"/>
      <c r="I192" s="430"/>
      <c r="J192" s="430"/>
      <c r="K192" s="430"/>
      <c r="L192" s="430"/>
      <c r="M192" s="430"/>
      <c r="N192" s="430"/>
      <c r="O192" s="430"/>
      <c r="P192" s="430"/>
      <c r="Q192" s="430"/>
      <c r="R192" s="430"/>
    </row>
    <row r="193" spans="1:18" ht="58.5" customHeight="1">
      <c r="A193" s="430"/>
      <c r="B193" s="430"/>
      <c r="C193" s="430"/>
      <c r="D193" s="430"/>
      <c r="E193" s="430"/>
      <c r="F193" s="430"/>
      <c r="G193" s="430"/>
      <c r="H193" s="430"/>
      <c r="I193" s="430"/>
      <c r="J193" s="430"/>
      <c r="K193" s="430"/>
      <c r="L193" s="430"/>
      <c r="M193" s="430"/>
      <c r="N193" s="430"/>
      <c r="O193" s="430"/>
      <c r="P193" s="430"/>
      <c r="Q193" s="430"/>
      <c r="R193" s="430"/>
    </row>
    <row r="194" spans="1:18" ht="58.5" customHeight="1">
      <c r="A194" s="430"/>
      <c r="B194" s="430"/>
      <c r="C194" s="430"/>
      <c r="D194" s="430"/>
      <c r="E194" s="430"/>
      <c r="F194" s="430"/>
      <c r="G194" s="430"/>
      <c r="H194" s="430"/>
      <c r="I194" s="430"/>
      <c r="J194" s="430"/>
      <c r="K194" s="430"/>
      <c r="L194" s="430"/>
      <c r="M194" s="430"/>
      <c r="N194" s="430"/>
      <c r="O194" s="430"/>
      <c r="P194" s="430"/>
      <c r="Q194" s="430"/>
      <c r="R194" s="430"/>
    </row>
    <row r="195" spans="1:18" ht="58.5" customHeight="1">
      <c r="A195" s="22"/>
      <c r="B195" s="22"/>
      <c r="C195" s="23"/>
      <c r="D195" s="23"/>
      <c r="E195" s="23"/>
      <c r="F195" s="23"/>
      <c r="G195" s="23"/>
      <c r="H195" s="24"/>
      <c r="I195" s="24"/>
      <c r="J195" s="24"/>
      <c r="K195" s="24"/>
      <c r="L195" s="24"/>
      <c r="M195" s="24"/>
      <c r="N195" s="24"/>
      <c r="O195" s="23"/>
      <c r="P195" s="23"/>
      <c r="Q195" s="23"/>
      <c r="R195" s="23"/>
    </row>
    <row r="196" spans="1:18" ht="58.5" customHeight="1">
      <c r="A196" s="22"/>
      <c r="B196" s="22"/>
      <c r="C196" s="23"/>
      <c r="D196" s="23"/>
      <c r="E196" s="23"/>
      <c r="F196" s="23"/>
      <c r="G196" s="23"/>
      <c r="H196" s="24"/>
      <c r="I196" s="24"/>
      <c r="J196" s="24"/>
      <c r="K196" s="24"/>
      <c r="L196" s="24"/>
      <c r="M196" s="24"/>
      <c r="N196" s="24"/>
      <c r="O196" s="23"/>
      <c r="P196" s="23"/>
      <c r="Q196" s="23"/>
      <c r="R196" s="23"/>
    </row>
    <row r="197" spans="1:18" ht="58.5" customHeight="1">
      <c r="A197" s="449" t="s">
        <v>14</v>
      </c>
      <c r="B197" s="450"/>
      <c r="C197" s="453">
        <f>GI!$A$3</f>
        <v>11</v>
      </c>
      <c r="D197" s="455" t="str">
        <f>D2</f>
        <v>D</v>
      </c>
      <c r="E197" s="456"/>
      <c r="F197" s="453" t="str">
        <f>GI!$C$3</f>
        <v>D</v>
      </c>
      <c r="G197" s="459">
        <v>6</v>
      </c>
      <c r="H197" s="26"/>
      <c r="I197" s="26"/>
      <c r="J197" s="509" t="s">
        <v>8</v>
      </c>
      <c r="K197" s="510"/>
      <c r="L197" s="511"/>
      <c r="M197" s="484" t="str">
        <f>GI!$H$7</f>
        <v xml:space="preserve">Biruk Mulat Kiros </v>
      </c>
      <c r="N197" s="485"/>
      <c r="O197" s="485"/>
      <c r="P197" s="485"/>
      <c r="Q197" s="485"/>
      <c r="R197" s="486"/>
    </row>
    <row r="198" spans="1:18" ht="58.5" customHeight="1">
      <c r="A198" s="451"/>
      <c r="B198" s="452"/>
      <c r="C198" s="454"/>
      <c r="D198" s="457"/>
      <c r="E198" s="458"/>
      <c r="F198" s="454"/>
      <c r="G198" s="460"/>
      <c r="H198" s="26"/>
      <c r="I198" s="26"/>
      <c r="J198" s="512"/>
      <c r="K198" s="513"/>
      <c r="L198" s="514"/>
      <c r="M198" s="487"/>
      <c r="N198" s="488"/>
      <c r="O198" s="488"/>
      <c r="P198" s="488"/>
      <c r="Q198" s="488"/>
      <c r="R198" s="489"/>
    </row>
    <row r="199" spans="1:18" ht="58.5" customHeight="1">
      <c r="A199" s="461" t="s">
        <v>1</v>
      </c>
      <c r="B199" s="462"/>
      <c r="C199" s="467"/>
      <c r="D199" s="468"/>
      <c r="E199" s="469"/>
      <c r="F199" s="223" t="s">
        <v>19</v>
      </c>
      <c r="G199" s="448"/>
      <c r="H199" s="27"/>
      <c r="I199" s="27"/>
      <c r="J199" s="475" t="str">
        <f>GI!$A$48</f>
        <v>2025/26 G.C Academic Year Basic Skills and Behavior Progress Report</v>
      </c>
      <c r="K199" s="476"/>
      <c r="L199" s="476"/>
      <c r="M199" s="476"/>
      <c r="N199" s="476"/>
      <c r="O199" s="476"/>
      <c r="P199" s="476"/>
      <c r="Q199" s="476"/>
      <c r="R199" s="477"/>
    </row>
    <row r="200" spans="1:18" ht="58.5" customHeight="1">
      <c r="A200" s="463"/>
      <c r="B200" s="464"/>
      <c r="C200" s="490" t="s">
        <v>172</v>
      </c>
      <c r="D200" s="490" t="s">
        <v>173</v>
      </c>
      <c r="E200" s="493" t="s">
        <v>163</v>
      </c>
      <c r="F200" s="490" t="s">
        <v>164</v>
      </c>
      <c r="G200" s="448"/>
      <c r="H200" s="27"/>
      <c r="I200" s="27"/>
      <c r="J200" s="478"/>
      <c r="K200" s="479"/>
      <c r="L200" s="479"/>
      <c r="M200" s="479"/>
      <c r="N200" s="479"/>
      <c r="O200" s="479"/>
      <c r="P200" s="479"/>
      <c r="Q200" s="479"/>
      <c r="R200" s="480"/>
    </row>
    <row r="201" spans="1:18" ht="58.5" customHeight="1">
      <c r="A201" s="463"/>
      <c r="B201" s="464"/>
      <c r="C201" s="491"/>
      <c r="D201" s="491"/>
      <c r="E201" s="494"/>
      <c r="F201" s="491"/>
      <c r="G201" s="448"/>
      <c r="H201" s="28"/>
      <c r="I201" s="28"/>
      <c r="J201" s="435"/>
      <c r="K201" s="436"/>
      <c r="L201" s="436"/>
      <c r="M201" s="436"/>
      <c r="N201" s="437"/>
      <c r="O201" s="29"/>
      <c r="P201" s="29"/>
      <c r="Q201" s="29"/>
      <c r="R201" s="30"/>
    </row>
    <row r="202" spans="1:18" ht="58.5" customHeight="1">
      <c r="A202" s="463"/>
      <c r="B202" s="464"/>
      <c r="C202" s="491"/>
      <c r="D202" s="491"/>
      <c r="E202" s="494"/>
      <c r="F202" s="491"/>
      <c r="G202" s="448"/>
      <c r="H202" s="28"/>
      <c r="I202" s="28"/>
      <c r="J202" s="438" t="s">
        <v>26</v>
      </c>
      <c r="K202" s="439"/>
      <c r="L202" s="439"/>
      <c r="M202" s="439"/>
      <c r="N202" s="440"/>
      <c r="O202" s="31"/>
      <c r="P202" s="31"/>
      <c r="Q202" s="31"/>
      <c r="R202" s="31"/>
    </row>
    <row r="203" spans="1:18" ht="58.5" customHeight="1">
      <c r="A203" s="463"/>
      <c r="B203" s="464"/>
      <c r="C203" s="491"/>
      <c r="D203" s="491"/>
      <c r="E203" s="494"/>
      <c r="F203" s="491"/>
      <c r="G203" s="448"/>
      <c r="H203" s="28"/>
      <c r="I203" s="28"/>
      <c r="J203" s="438" t="s">
        <v>27</v>
      </c>
      <c r="K203" s="439"/>
      <c r="L203" s="439"/>
      <c r="M203" s="439"/>
      <c r="N203" s="440"/>
      <c r="O203" s="31"/>
      <c r="P203" s="31"/>
      <c r="Q203" s="31"/>
      <c r="R203" s="31"/>
    </row>
    <row r="204" spans="1:18" ht="58.5" customHeight="1">
      <c r="A204" s="463"/>
      <c r="B204" s="464"/>
      <c r="C204" s="491"/>
      <c r="D204" s="491"/>
      <c r="E204" s="494"/>
      <c r="F204" s="491"/>
      <c r="G204" s="448"/>
      <c r="H204" s="28"/>
      <c r="I204" s="28"/>
      <c r="J204" s="438" t="s">
        <v>28</v>
      </c>
      <c r="K204" s="439"/>
      <c r="L204" s="439"/>
      <c r="M204" s="439"/>
      <c r="N204" s="440"/>
      <c r="O204" s="31"/>
      <c r="P204" s="31"/>
      <c r="Q204" s="31"/>
      <c r="R204" s="31"/>
    </row>
    <row r="205" spans="1:18" ht="58.5" customHeight="1">
      <c r="A205" s="463"/>
      <c r="B205" s="464"/>
      <c r="C205" s="491"/>
      <c r="D205" s="491"/>
      <c r="E205" s="494"/>
      <c r="F205" s="491"/>
      <c r="G205" s="448"/>
      <c r="H205" s="28"/>
      <c r="I205" s="28"/>
      <c r="J205" s="438" t="s">
        <v>47</v>
      </c>
      <c r="K205" s="439"/>
      <c r="L205" s="439"/>
      <c r="M205" s="439"/>
      <c r="N205" s="440"/>
      <c r="O205" s="31"/>
      <c r="P205" s="31"/>
      <c r="Q205" s="31"/>
      <c r="R205" s="31"/>
    </row>
    <row r="206" spans="1:18" ht="58.5" customHeight="1">
      <c r="A206" s="463"/>
      <c r="B206" s="464"/>
      <c r="C206" s="491"/>
      <c r="D206" s="491"/>
      <c r="E206" s="494"/>
      <c r="F206" s="491"/>
      <c r="G206" s="448"/>
      <c r="H206" s="28"/>
      <c r="I206" s="28"/>
      <c r="J206" s="438" t="s">
        <v>38</v>
      </c>
      <c r="K206" s="439"/>
      <c r="L206" s="439"/>
      <c r="M206" s="439"/>
      <c r="N206" s="440"/>
      <c r="O206" s="31"/>
      <c r="P206" s="31"/>
      <c r="Q206" s="31"/>
      <c r="R206" s="31"/>
    </row>
    <row r="207" spans="1:18" ht="58.5" customHeight="1">
      <c r="A207" s="465"/>
      <c r="B207" s="466"/>
      <c r="C207" s="492"/>
      <c r="D207" s="492"/>
      <c r="E207" s="495"/>
      <c r="F207" s="492"/>
      <c r="G207" s="448"/>
      <c r="H207" s="28"/>
      <c r="I207" s="28"/>
      <c r="J207" s="438" t="s">
        <v>10</v>
      </c>
      <c r="K207" s="439"/>
      <c r="L207" s="439"/>
      <c r="M207" s="439"/>
      <c r="N207" s="440"/>
      <c r="O207" s="33"/>
      <c r="P207" s="34"/>
      <c r="Q207" s="34"/>
      <c r="R207" s="35"/>
    </row>
    <row r="208" spans="1:18" ht="58.5" customHeight="1">
      <c r="A208" s="441" t="str">
        <f>GI!$B$7</f>
        <v>English</v>
      </c>
      <c r="B208" s="442"/>
      <c r="C208" s="36">
        <f>MIP!$Y$13</f>
        <v>63</v>
      </c>
      <c r="D208" s="36">
        <f>MIP!$Y$80</f>
        <v>0</v>
      </c>
      <c r="E208" s="37">
        <f>MIP!$Y$152</f>
        <v>31.5</v>
      </c>
      <c r="F208" s="36" t="e">
        <f>MIP!#REF!</f>
        <v>#REF!</v>
      </c>
      <c r="G208" s="231"/>
      <c r="H208" s="28"/>
      <c r="I208" s="28"/>
      <c r="J208" s="438" t="s">
        <v>29</v>
      </c>
      <c r="K208" s="439"/>
      <c r="L208" s="439"/>
      <c r="M208" s="439"/>
      <c r="N208" s="440"/>
      <c r="O208" s="33"/>
      <c r="P208" s="34"/>
      <c r="Q208" s="34"/>
      <c r="R208" s="35"/>
    </row>
    <row r="209" spans="1:18" ht="58.5" customHeight="1">
      <c r="A209" s="441" t="str">
        <f>GI!$B$8</f>
        <v>-</v>
      </c>
      <c r="B209" s="442"/>
      <c r="C209" s="36"/>
      <c r="D209" s="36"/>
      <c r="E209" s="37"/>
      <c r="F209" s="36" t="e">
        <f>MIP!#REF!</f>
        <v>#REF!</v>
      </c>
      <c r="G209" s="231"/>
      <c r="H209" s="28"/>
      <c r="I209" s="28"/>
      <c r="J209" s="438" t="s">
        <v>30</v>
      </c>
      <c r="K209" s="439"/>
      <c r="L209" s="439"/>
      <c r="M209" s="439"/>
      <c r="N209" s="440"/>
      <c r="O209" s="33"/>
      <c r="P209" s="34"/>
      <c r="Q209" s="34"/>
      <c r="R209" s="35"/>
    </row>
    <row r="210" spans="1:18" ht="58.5" customHeight="1">
      <c r="A210" s="441" t="str">
        <f>GI!$B$9</f>
        <v>Mathematics</v>
      </c>
      <c r="B210" s="442"/>
      <c r="C210" s="36">
        <f>MIP!$Z$13</f>
        <v>65</v>
      </c>
      <c r="D210" s="36">
        <f>MIP!$Z$80</f>
        <v>0</v>
      </c>
      <c r="E210" s="37">
        <f>MIP!$Z$152</f>
        <v>32.5</v>
      </c>
      <c r="F210" s="36" t="e">
        <f>MIP!#REF!</f>
        <v>#REF!</v>
      </c>
      <c r="G210" s="231"/>
      <c r="H210" s="28"/>
      <c r="I210" s="28"/>
      <c r="J210" s="438" t="s">
        <v>31</v>
      </c>
      <c r="K210" s="439"/>
      <c r="L210" s="439"/>
      <c r="M210" s="439"/>
      <c r="N210" s="440"/>
      <c r="O210" s="33"/>
      <c r="P210" s="34"/>
      <c r="Q210" s="34"/>
      <c r="R210" s="35"/>
    </row>
    <row r="211" spans="1:18" ht="58.5" customHeight="1">
      <c r="A211" s="441" t="str">
        <f>GI!$B$10</f>
        <v>-</v>
      </c>
      <c r="B211" s="442"/>
      <c r="C211" s="36"/>
      <c r="D211" s="36"/>
      <c r="E211" s="37"/>
      <c r="F211" s="36" t="e">
        <f>MIP!#REF!</f>
        <v>#REF!</v>
      </c>
      <c r="G211" s="231"/>
      <c r="H211" s="28"/>
      <c r="I211" s="28"/>
      <c r="J211" s="438" t="s">
        <v>32</v>
      </c>
      <c r="K211" s="439"/>
      <c r="L211" s="439"/>
      <c r="M211" s="439"/>
      <c r="N211" s="440"/>
      <c r="O211" s="31"/>
      <c r="P211" s="31"/>
      <c r="Q211" s="31"/>
      <c r="R211" s="31"/>
    </row>
    <row r="212" spans="1:18" ht="58.5" customHeight="1">
      <c r="A212" s="441" t="str">
        <f>GI!$B$11</f>
        <v xml:space="preserve">History </v>
      </c>
      <c r="B212" s="442"/>
      <c r="C212" s="36">
        <f>MIP!$AA$13</f>
        <v>77</v>
      </c>
      <c r="D212" s="36">
        <f>MIP!$AA$80</f>
        <v>0</v>
      </c>
      <c r="E212" s="37">
        <f>MIP!$AA$152</f>
        <v>38.5</v>
      </c>
      <c r="F212" s="36" t="e">
        <f>MIP!#REF!</f>
        <v>#REF!</v>
      </c>
      <c r="G212" s="231"/>
      <c r="H212" s="28"/>
      <c r="I212" s="28"/>
      <c r="J212" s="438" t="s">
        <v>11</v>
      </c>
      <c r="K212" s="439"/>
      <c r="L212" s="439"/>
      <c r="M212" s="439"/>
      <c r="N212" s="440"/>
      <c r="O212" s="31"/>
      <c r="P212" s="31"/>
      <c r="Q212" s="31"/>
      <c r="R212" s="31"/>
    </row>
    <row r="213" spans="1:18" ht="58.5" customHeight="1">
      <c r="A213" s="441" t="str">
        <f>GI!$B$12</f>
        <v xml:space="preserve">Geography </v>
      </c>
      <c r="B213" s="442"/>
      <c r="C213" s="36">
        <f>MIP!$AB$13</f>
        <v>82</v>
      </c>
      <c r="D213" s="36">
        <f>MIP!$AB$80</f>
        <v>0</v>
      </c>
      <c r="E213" s="37">
        <f>MIP!$AB$152</f>
        <v>41</v>
      </c>
      <c r="F213" s="36" t="e">
        <f>MIP!#REF!</f>
        <v>#REF!</v>
      </c>
      <c r="G213" s="231"/>
      <c r="H213" s="28"/>
      <c r="I213" s="28"/>
      <c r="J213" s="438" t="s">
        <v>37</v>
      </c>
      <c r="K213" s="439"/>
      <c r="L213" s="439"/>
      <c r="M213" s="439"/>
      <c r="N213" s="440"/>
      <c r="O213" s="33"/>
      <c r="P213" s="34"/>
      <c r="Q213" s="34"/>
      <c r="R213" s="35"/>
    </row>
    <row r="214" spans="1:18" ht="58.5" customHeight="1">
      <c r="A214" s="441" t="str">
        <f>GI!$B$13</f>
        <v xml:space="preserve">Economics </v>
      </c>
      <c r="B214" s="442"/>
      <c r="C214" s="36">
        <f>MIP!$AC$13</f>
        <v>71</v>
      </c>
      <c r="D214" s="36">
        <f>MIP!$AC$80</f>
        <v>0</v>
      </c>
      <c r="E214" s="37">
        <f>MIP!$AC$152</f>
        <v>35.5</v>
      </c>
      <c r="F214" s="36" t="e">
        <f>MIP!#REF!</f>
        <v>#REF!</v>
      </c>
      <c r="G214" s="231"/>
      <c r="H214" s="38"/>
      <c r="I214" s="38"/>
      <c r="J214" s="438" t="s">
        <v>33</v>
      </c>
      <c r="K214" s="439"/>
      <c r="L214" s="439"/>
      <c r="M214" s="439"/>
      <c r="N214" s="440"/>
      <c r="O214" s="33"/>
      <c r="P214" s="34"/>
      <c r="Q214" s="34"/>
      <c r="R214" s="35"/>
    </row>
    <row r="215" spans="1:18" ht="58.5" customHeight="1">
      <c r="A215" s="441" t="str">
        <f>GI!$B$14</f>
        <v>-</v>
      </c>
      <c r="B215" s="442"/>
      <c r="C215" s="36"/>
      <c r="D215" s="36"/>
      <c r="E215" s="37"/>
      <c r="F215" s="36" t="e">
        <f>MIP!#REF!</f>
        <v>#REF!</v>
      </c>
      <c r="G215" s="231"/>
      <c r="H215" s="38"/>
      <c r="I215" s="38"/>
      <c r="J215" s="438" t="s">
        <v>48</v>
      </c>
      <c r="K215" s="439"/>
      <c r="L215" s="439"/>
      <c r="M215" s="439"/>
      <c r="N215" s="440"/>
      <c r="O215" s="33"/>
      <c r="P215" s="34"/>
      <c r="Q215" s="34"/>
      <c r="R215" s="35"/>
    </row>
    <row r="216" spans="1:18" ht="58.5" customHeight="1">
      <c r="A216" s="441" t="str">
        <f>GI!$B$15</f>
        <v>ICT</v>
      </c>
      <c r="B216" s="442"/>
      <c r="C216" s="36">
        <f>MIP!$AD$13</f>
        <v>93</v>
      </c>
      <c r="D216" s="36">
        <f>MIP!$AD$80</f>
        <v>0</v>
      </c>
      <c r="E216" s="37">
        <f>MIP!$AD$152</f>
        <v>46.5</v>
      </c>
      <c r="F216" s="36" t="e">
        <f>MIP!#REF!</f>
        <v>#REF!</v>
      </c>
      <c r="G216" s="231"/>
      <c r="H216" s="39"/>
      <c r="I216" s="39"/>
      <c r="J216" s="438" t="s">
        <v>49</v>
      </c>
      <c r="K216" s="439"/>
      <c r="L216" s="439"/>
      <c r="M216" s="439"/>
      <c r="N216" s="440"/>
      <c r="O216" s="40"/>
      <c r="P216" s="34"/>
      <c r="Q216" s="34"/>
      <c r="R216" s="35"/>
    </row>
    <row r="217" spans="1:18" ht="58.5" customHeight="1">
      <c r="A217" s="441" t="str">
        <f>GI!$B$16</f>
        <v>-</v>
      </c>
      <c r="B217" s="442"/>
      <c r="C217" s="36"/>
      <c r="D217" s="36"/>
      <c r="E217" s="37"/>
      <c r="F217" s="36" t="e">
        <f>MIP!#REF!</f>
        <v>#REF!</v>
      </c>
      <c r="G217" s="231"/>
      <c r="H217" s="39"/>
      <c r="I217" s="39"/>
      <c r="J217" s="502" t="s">
        <v>34</v>
      </c>
      <c r="K217" s="503"/>
      <c r="L217" s="503"/>
      <c r="M217" s="503"/>
      <c r="N217" s="503"/>
      <c r="O217" s="503"/>
      <c r="P217" s="503"/>
      <c r="Q217" s="504"/>
      <c r="R217" s="41"/>
    </row>
    <row r="218" spans="1:18" ht="58.5" customHeight="1">
      <c r="A218" s="441" t="str">
        <f>GI!$B$17</f>
        <v xml:space="preserve">Accounting and finance </v>
      </c>
      <c r="B218" s="442"/>
      <c r="C218" s="36">
        <f>MIP!$AE$13</f>
        <v>85</v>
      </c>
      <c r="D218" s="36">
        <f>MIP!$AE$80</f>
        <v>0</v>
      </c>
      <c r="E218" s="37">
        <f>MIP!$AE$152</f>
        <v>42.5</v>
      </c>
      <c r="F218" s="36" t="e">
        <f>MIP!#REF!</f>
        <v>#REF!</v>
      </c>
      <c r="G218" s="231"/>
      <c r="H218" s="39"/>
      <c r="I218" s="39"/>
      <c r="J218" s="505"/>
      <c r="K218" s="506"/>
      <c r="L218" s="506"/>
      <c r="M218" s="506"/>
      <c r="N218" s="506"/>
      <c r="O218" s="506"/>
      <c r="P218" s="506"/>
      <c r="Q218" s="507"/>
      <c r="R218" s="41"/>
    </row>
    <row r="219" spans="1:18" ht="58.5" customHeight="1">
      <c r="A219" s="441" t="str">
        <f>GI!$B$18</f>
        <v>-</v>
      </c>
      <c r="B219" s="442"/>
      <c r="C219" s="36">
        <f>MIP!$AF$13</f>
        <v>0</v>
      </c>
      <c r="D219" s="36">
        <f>MIP!$AF$80</f>
        <v>0</v>
      </c>
      <c r="E219" s="37">
        <f>MIP!$AF$152</f>
        <v>0</v>
      </c>
      <c r="F219" s="36" t="e">
        <f>MIP!#REF!</f>
        <v>#REF!</v>
      </c>
      <c r="G219" s="231"/>
      <c r="H219" s="39"/>
      <c r="I219" s="39"/>
      <c r="J219" s="505"/>
      <c r="K219" s="506"/>
      <c r="L219" s="506"/>
      <c r="M219" s="506"/>
      <c r="N219" s="506"/>
      <c r="O219" s="506"/>
      <c r="P219" s="506"/>
      <c r="Q219" s="507"/>
      <c r="R219" s="41"/>
    </row>
    <row r="220" spans="1:18" ht="58.5" customHeight="1">
      <c r="A220" s="470" t="s">
        <v>15</v>
      </c>
      <c r="B220" s="471"/>
      <c r="C220" s="36">
        <f>MIP!$AG$13</f>
        <v>536</v>
      </c>
      <c r="D220" s="36">
        <f>MIP!$AG$80</f>
        <v>0</v>
      </c>
      <c r="E220" s="37">
        <f>MIP!$AG$152</f>
        <v>268</v>
      </c>
      <c r="F220" s="36" t="e">
        <f>MIP!#REF!</f>
        <v>#REF!</v>
      </c>
      <c r="G220" s="231"/>
      <c r="H220" s="42"/>
      <c r="I220" s="42"/>
      <c r="J220" s="515" t="str">
        <f t="shared" ref="J220" si="48">$V$5</f>
        <v>Percentage</v>
      </c>
      <c r="K220" s="516"/>
      <c r="L220" s="496" t="str">
        <f t="shared" ref="L220" si="49">$X$5</f>
        <v xml:space="preserve">Grade </v>
      </c>
      <c r="M220" s="497"/>
      <c r="N220" s="496" t="str">
        <f t="shared" ref="N220" si="50">$Z$5</f>
        <v>Performance</v>
      </c>
      <c r="O220" s="500"/>
      <c r="P220" s="500"/>
      <c r="Q220" s="497"/>
      <c r="R220" s="43"/>
    </row>
    <row r="221" spans="1:18" ht="58.5" customHeight="1">
      <c r="A221" s="472" t="s">
        <v>16</v>
      </c>
      <c r="B221" s="473"/>
      <c r="C221" s="36">
        <f>MIP!$AH$13</f>
        <v>76.571428571428569</v>
      </c>
      <c r="D221" s="36">
        <f>MIP!$AH$80</f>
        <v>0</v>
      </c>
      <c r="E221" s="37">
        <f>MIP!$AH$152</f>
        <v>38.285714285714285</v>
      </c>
      <c r="F221" s="36" t="e">
        <f>MIP!#REF!</f>
        <v>#REF!</v>
      </c>
      <c r="G221" s="231"/>
      <c r="H221" s="42"/>
      <c r="I221" s="42"/>
      <c r="J221" s="517"/>
      <c r="K221" s="518"/>
      <c r="L221" s="498"/>
      <c r="M221" s="499"/>
      <c r="N221" s="498"/>
      <c r="O221" s="501"/>
      <c r="P221" s="501"/>
      <c r="Q221" s="499"/>
      <c r="R221" s="44"/>
    </row>
    <row r="222" spans="1:18" ht="58.5" customHeight="1">
      <c r="A222" s="472" t="s">
        <v>17</v>
      </c>
      <c r="B222" s="473"/>
      <c r="C222" s="45">
        <f>MIP!$AI$13</f>
        <v>11</v>
      </c>
      <c r="D222" s="45">
        <f>MIP!$AI$80</f>
        <v>1</v>
      </c>
      <c r="E222" s="46">
        <f>MIP!$AI$152</f>
        <v>11</v>
      </c>
      <c r="F222" s="45" t="e">
        <f>MIP!#REF!</f>
        <v>#REF!</v>
      </c>
      <c r="G222" s="232"/>
      <c r="H222" s="42"/>
      <c r="I222" s="42"/>
      <c r="J222" s="483" t="str">
        <f t="shared" ref="J222" si="51">$V$7</f>
        <v>≥90</v>
      </c>
      <c r="K222" s="446"/>
      <c r="L222" s="483" t="str">
        <f t="shared" ref="L222" si="52">$X$7</f>
        <v>A+</v>
      </c>
      <c r="M222" s="446"/>
      <c r="N222" s="483" t="str">
        <f t="shared" ref="N222" si="53">$Z$7</f>
        <v>Very Great Distinction</v>
      </c>
      <c r="O222" s="447"/>
      <c r="P222" s="447"/>
      <c r="Q222" s="446"/>
      <c r="R222" s="44"/>
    </row>
    <row r="223" spans="1:18" ht="58.5" customHeight="1">
      <c r="A223" s="472" t="s">
        <v>91</v>
      </c>
      <c r="B223" s="473"/>
      <c r="C223" s="45">
        <f>GI!$C$25</f>
        <v>43</v>
      </c>
      <c r="D223" s="47">
        <f>GI!$C$25</f>
        <v>43</v>
      </c>
      <c r="E223" s="48">
        <f>GI!$C$25</f>
        <v>43</v>
      </c>
      <c r="F223" s="47">
        <f>GI!$C$25</f>
        <v>43</v>
      </c>
      <c r="G223" s="233"/>
      <c r="H223" s="24"/>
      <c r="I223" s="24"/>
      <c r="J223" s="483" t="str">
        <f t="shared" ref="J223" si="54">$V$8</f>
        <v>≥85</v>
      </c>
      <c r="K223" s="446"/>
      <c r="L223" s="483" t="str">
        <f t="shared" ref="L223" si="55">$X$8</f>
        <v>A</v>
      </c>
      <c r="M223" s="446"/>
      <c r="N223" s="483" t="str">
        <f t="shared" ref="N223" si="56">$Z$8</f>
        <v>Great Distinction</v>
      </c>
      <c r="O223" s="447"/>
      <c r="P223" s="447"/>
      <c r="Q223" s="446"/>
      <c r="R223" s="44"/>
    </row>
    <row r="224" spans="1:18" ht="58.5" customHeight="1">
      <c r="A224" s="470" t="s">
        <v>12</v>
      </c>
      <c r="B224" s="471"/>
      <c r="C224" s="36"/>
      <c r="D224" s="49"/>
      <c r="E224" s="50"/>
      <c r="F224" s="49"/>
      <c r="G224" s="234"/>
      <c r="H224" s="24"/>
      <c r="I224" s="24"/>
      <c r="J224" s="445" t="str">
        <f t="shared" ref="J224" si="57">$V$9</f>
        <v>≥80</v>
      </c>
      <c r="K224" s="446"/>
      <c r="L224" s="445" t="str">
        <f t="shared" ref="L224" si="58">$X$9</f>
        <v>B+</v>
      </c>
      <c r="M224" s="446"/>
      <c r="N224" s="445" t="str">
        <f t="shared" ref="N224" si="59">$Z$9</f>
        <v>Distinction</v>
      </c>
      <c r="O224" s="447"/>
      <c r="P224" s="447"/>
      <c r="Q224" s="446"/>
      <c r="R224" s="44"/>
    </row>
    <row r="225" spans="1:18" ht="58.5" customHeight="1">
      <c r="A225" s="482" t="s">
        <v>18</v>
      </c>
      <c r="B225" s="482"/>
      <c r="C225" s="36"/>
      <c r="D225" s="51"/>
      <c r="E225" s="50"/>
      <c r="F225" s="51"/>
      <c r="G225" s="234"/>
      <c r="H225" s="24"/>
      <c r="I225" s="24"/>
      <c r="J225" s="445" t="str">
        <f t="shared" ref="J225" si="60">$V$10</f>
        <v>≥75</v>
      </c>
      <c r="K225" s="446"/>
      <c r="L225" s="445" t="str">
        <f t="shared" ref="L225" si="61">$X$10</f>
        <v>B</v>
      </c>
      <c r="M225" s="446"/>
      <c r="N225" s="445" t="str">
        <f t="shared" ref="N225" si="62">$Z$10</f>
        <v>Good</v>
      </c>
      <c r="O225" s="447"/>
      <c r="P225" s="447"/>
      <c r="Q225" s="446"/>
      <c r="R225" s="44"/>
    </row>
    <row r="226" spans="1:18" ht="58.5" customHeight="1">
      <c r="A226" s="22"/>
      <c r="B226" s="55"/>
      <c r="C226" s="52"/>
      <c r="D226" s="52"/>
      <c r="E226" s="52"/>
      <c r="F226" s="52"/>
      <c r="G226" s="23"/>
      <c r="H226" s="24"/>
      <c r="I226" s="24"/>
      <c r="J226" s="445" t="str">
        <f t="shared" ref="J226" si="63">$V$11</f>
        <v>≥70</v>
      </c>
      <c r="K226" s="446"/>
      <c r="L226" s="445" t="str">
        <f t="shared" ref="L226" si="64">$X$11</f>
        <v>C</v>
      </c>
      <c r="M226" s="446"/>
      <c r="N226" s="445" t="str">
        <f t="shared" ref="N226" si="65">$Z$11</f>
        <v>Average</v>
      </c>
      <c r="O226" s="447"/>
      <c r="P226" s="447"/>
      <c r="Q226" s="446"/>
      <c r="R226" s="44"/>
    </row>
    <row r="227" spans="1:18" ht="58.5" customHeight="1">
      <c r="A227" s="53"/>
      <c r="B227" s="520" t="str">
        <f>MIP!AJ152</f>
        <v>DETAINED IN GRADE 11</v>
      </c>
      <c r="C227" s="521"/>
      <c r="D227" s="521"/>
      <c r="E227" s="521"/>
      <c r="F227" s="522"/>
      <c r="G227" s="23"/>
      <c r="H227" s="24"/>
      <c r="I227" s="24"/>
      <c r="J227" s="445" t="str">
        <f t="shared" ref="J227" si="66">$V$12</f>
        <v>≥60</v>
      </c>
      <c r="K227" s="446"/>
      <c r="L227" s="445" t="str">
        <f t="shared" ref="L227" si="67">$X$12</f>
        <v>D</v>
      </c>
      <c r="M227" s="446"/>
      <c r="N227" s="445" t="str">
        <f t="shared" ref="N227" si="68">$Z$12</f>
        <v>Fair</v>
      </c>
      <c r="O227" s="447"/>
      <c r="P227" s="447"/>
      <c r="Q227" s="446"/>
      <c r="R227" s="54"/>
    </row>
    <row r="228" spans="1:18" ht="58.5" customHeight="1">
      <c r="A228" s="53"/>
      <c r="B228" s="523"/>
      <c r="C228" s="524"/>
      <c r="D228" s="524"/>
      <c r="E228" s="524"/>
      <c r="F228" s="525"/>
      <c r="G228" s="23"/>
      <c r="H228" s="24"/>
      <c r="I228" s="24"/>
      <c r="J228" s="445" t="str">
        <f t="shared" ref="J228" si="69">$V$13</f>
        <v>&lt;60</v>
      </c>
      <c r="K228" s="446"/>
      <c r="L228" s="445" t="str">
        <f t="shared" ref="L228" si="70">$X$13</f>
        <v>F</v>
      </c>
      <c r="M228" s="446"/>
      <c r="N228" s="445" t="str">
        <f t="shared" ref="N228" si="71">$Z$13</f>
        <v>Failing</v>
      </c>
      <c r="O228" s="447"/>
      <c r="P228" s="447"/>
      <c r="Q228" s="446"/>
      <c r="R228" s="27"/>
    </row>
    <row r="229" spans="1:18" ht="58.5" customHeight="1">
      <c r="A229" s="53"/>
      <c r="B229" s="523"/>
      <c r="C229" s="524"/>
      <c r="D229" s="524"/>
      <c r="E229" s="524"/>
      <c r="F229" s="525"/>
      <c r="G229" s="23"/>
      <c r="H229" s="24"/>
      <c r="I229" s="24"/>
      <c r="J229" s="443" t="str">
        <f>GI!$D$23</f>
        <v>Academic Director's Name</v>
      </c>
      <c r="K229" s="443"/>
      <c r="L229" s="443"/>
      <c r="M229" s="443"/>
      <c r="N229" s="443"/>
      <c r="O229" s="443"/>
      <c r="P229" s="443"/>
      <c r="Q229" s="443"/>
      <c r="R229" s="27"/>
    </row>
    <row r="230" spans="1:18" ht="58.5" customHeight="1">
      <c r="A230" s="53"/>
      <c r="B230" s="526"/>
      <c r="C230" s="527"/>
      <c r="D230" s="527"/>
      <c r="E230" s="527"/>
      <c r="F230" s="528"/>
      <c r="G230" s="23"/>
      <c r="H230" s="24"/>
      <c r="I230" s="24"/>
      <c r="J230" s="444" t="str">
        <f>GI!$D$31</f>
        <v>Mr. Brhane Yohanes</v>
      </c>
      <c r="K230" s="444"/>
      <c r="L230" s="444"/>
      <c r="M230" s="444"/>
      <c r="N230" s="444"/>
      <c r="O230" s="444"/>
      <c r="P230" s="444"/>
      <c r="Q230" s="444"/>
      <c r="R230" s="444"/>
    </row>
    <row r="231" spans="1:18" ht="58.5" customHeight="1">
      <c r="A231" s="430" t="str">
        <f>$U$15</f>
        <v>If Best is Possible, Better is Not Enough!</v>
      </c>
      <c r="B231" s="430"/>
      <c r="C231" s="430"/>
      <c r="D231" s="430"/>
      <c r="E231" s="430"/>
      <c r="F231" s="430"/>
      <c r="G231" s="430"/>
      <c r="H231" s="430"/>
      <c r="I231" s="430"/>
      <c r="J231" s="430"/>
      <c r="K231" s="430"/>
      <c r="L231" s="430"/>
      <c r="M231" s="430"/>
      <c r="N231" s="430"/>
      <c r="O231" s="430"/>
      <c r="P231" s="430"/>
      <c r="Q231" s="430"/>
      <c r="R231" s="430"/>
    </row>
    <row r="232" spans="1:18" ht="58.5" customHeight="1">
      <c r="A232" s="430"/>
      <c r="B232" s="430"/>
      <c r="C232" s="430"/>
      <c r="D232" s="430"/>
      <c r="E232" s="430"/>
      <c r="F232" s="430"/>
      <c r="G232" s="430"/>
      <c r="H232" s="430"/>
      <c r="I232" s="430"/>
      <c r="J232" s="430"/>
      <c r="K232" s="430"/>
      <c r="L232" s="430"/>
      <c r="M232" s="430"/>
      <c r="N232" s="430"/>
      <c r="O232" s="430"/>
      <c r="P232" s="430"/>
      <c r="Q232" s="430"/>
      <c r="R232" s="430"/>
    </row>
    <row r="233" spans="1:18" ht="58.5" customHeight="1">
      <c r="A233" s="430"/>
      <c r="B233" s="430"/>
      <c r="C233" s="430"/>
      <c r="D233" s="430"/>
      <c r="E233" s="430"/>
      <c r="F233" s="430"/>
      <c r="G233" s="430"/>
      <c r="H233" s="430"/>
      <c r="I233" s="430"/>
      <c r="J233" s="430"/>
      <c r="K233" s="430"/>
      <c r="L233" s="430"/>
      <c r="M233" s="430"/>
      <c r="N233" s="430"/>
      <c r="O233" s="430"/>
      <c r="P233" s="430"/>
      <c r="Q233" s="430"/>
      <c r="R233" s="430"/>
    </row>
    <row r="234" spans="1:18" ht="58.5" customHeight="1">
      <c r="A234" s="22"/>
      <c r="B234" s="22"/>
      <c r="C234" s="23"/>
      <c r="D234" s="23"/>
      <c r="E234" s="23"/>
      <c r="F234" s="23"/>
      <c r="G234" s="23"/>
      <c r="H234" s="24"/>
      <c r="I234" s="24"/>
      <c r="J234" s="24"/>
      <c r="K234" s="24"/>
      <c r="L234" s="24"/>
      <c r="M234" s="24"/>
      <c r="N234" s="24"/>
      <c r="O234" s="23"/>
      <c r="P234" s="23"/>
      <c r="Q234" s="23"/>
      <c r="R234" s="23"/>
    </row>
    <row r="235" spans="1:18" ht="58.5" customHeight="1">
      <c r="A235" s="22"/>
      <c r="B235" s="22"/>
      <c r="C235" s="23"/>
      <c r="D235" s="23"/>
      <c r="E235" s="23"/>
      <c r="F235" s="23"/>
      <c r="G235" s="23"/>
      <c r="H235" s="24"/>
      <c r="I235" s="24"/>
      <c r="J235" s="24"/>
      <c r="K235" s="24"/>
      <c r="L235" s="24"/>
      <c r="M235" s="24"/>
      <c r="N235" s="24"/>
      <c r="O235" s="23"/>
      <c r="P235" s="23"/>
      <c r="Q235" s="23"/>
      <c r="R235" s="23"/>
    </row>
    <row r="236" spans="1:18" ht="58.5" customHeight="1">
      <c r="A236" s="449" t="s">
        <v>14</v>
      </c>
      <c r="B236" s="450"/>
      <c r="C236" s="453">
        <f>GI!$A$3</f>
        <v>11</v>
      </c>
      <c r="D236" s="455" t="str">
        <f>D2</f>
        <v>D</v>
      </c>
      <c r="E236" s="456"/>
      <c r="F236" s="453" t="str">
        <f>GI!$C$3</f>
        <v>D</v>
      </c>
      <c r="G236" s="459">
        <v>7</v>
      </c>
      <c r="H236" s="26"/>
      <c r="I236" s="26"/>
      <c r="J236" s="509" t="s">
        <v>8</v>
      </c>
      <c r="K236" s="510"/>
      <c r="L236" s="511"/>
      <c r="M236" s="484" t="str">
        <f>GI!$H$8</f>
        <v xml:space="preserve">Bruk Gebreabyezgi Gebreselassie </v>
      </c>
      <c r="N236" s="485"/>
      <c r="O236" s="485"/>
      <c r="P236" s="485"/>
      <c r="Q236" s="485"/>
      <c r="R236" s="486"/>
    </row>
    <row r="237" spans="1:18" ht="58.5" customHeight="1">
      <c r="A237" s="451"/>
      <c r="B237" s="452"/>
      <c r="C237" s="454"/>
      <c r="D237" s="457"/>
      <c r="E237" s="458"/>
      <c r="F237" s="454"/>
      <c r="G237" s="460"/>
      <c r="H237" s="26"/>
      <c r="I237" s="26"/>
      <c r="J237" s="512"/>
      <c r="K237" s="513"/>
      <c r="L237" s="514"/>
      <c r="M237" s="487"/>
      <c r="N237" s="488"/>
      <c r="O237" s="488"/>
      <c r="P237" s="488"/>
      <c r="Q237" s="488"/>
      <c r="R237" s="489"/>
    </row>
    <row r="238" spans="1:18" ht="58.5" customHeight="1">
      <c r="A238" s="461" t="s">
        <v>1</v>
      </c>
      <c r="B238" s="462"/>
      <c r="C238" s="467"/>
      <c r="D238" s="468"/>
      <c r="E238" s="469"/>
      <c r="F238" s="223" t="s">
        <v>19</v>
      </c>
      <c r="G238" s="448"/>
      <c r="H238" s="27"/>
      <c r="I238" s="27"/>
      <c r="J238" s="475" t="str">
        <f>GI!$A$48</f>
        <v>2025/26 G.C Academic Year Basic Skills and Behavior Progress Report</v>
      </c>
      <c r="K238" s="476"/>
      <c r="L238" s="476"/>
      <c r="M238" s="476"/>
      <c r="N238" s="476"/>
      <c r="O238" s="476"/>
      <c r="P238" s="476"/>
      <c r="Q238" s="476"/>
      <c r="R238" s="477"/>
    </row>
    <row r="239" spans="1:18" ht="58.5" customHeight="1">
      <c r="A239" s="463"/>
      <c r="B239" s="464"/>
      <c r="C239" s="490" t="s">
        <v>172</v>
      </c>
      <c r="D239" s="490" t="s">
        <v>173</v>
      </c>
      <c r="E239" s="493" t="s">
        <v>163</v>
      </c>
      <c r="F239" s="490" t="s">
        <v>164</v>
      </c>
      <c r="G239" s="448"/>
      <c r="H239" s="27"/>
      <c r="I239" s="27"/>
      <c r="J239" s="478"/>
      <c r="K239" s="479"/>
      <c r="L239" s="479"/>
      <c r="M239" s="479"/>
      <c r="N239" s="479"/>
      <c r="O239" s="479"/>
      <c r="P239" s="479"/>
      <c r="Q239" s="479"/>
      <c r="R239" s="480"/>
    </row>
    <row r="240" spans="1:18" ht="58.5" customHeight="1">
      <c r="A240" s="463"/>
      <c r="B240" s="464"/>
      <c r="C240" s="491"/>
      <c r="D240" s="491"/>
      <c r="E240" s="494"/>
      <c r="F240" s="491"/>
      <c r="G240" s="448"/>
      <c r="H240" s="28"/>
      <c r="I240" s="28"/>
      <c r="J240" s="435"/>
      <c r="K240" s="436"/>
      <c r="L240" s="436"/>
      <c r="M240" s="436"/>
      <c r="N240" s="437"/>
      <c r="O240" s="29"/>
      <c r="P240" s="29"/>
      <c r="Q240" s="29"/>
      <c r="R240" s="30"/>
    </row>
    <row r="241" spans="1:18" ht="58.5" customHeight="1">
      <c r="A241" s="463"/>
      <c r="B241" s="464"/>
      <c r="C241" s="491"/>
      <c r="D241" s="491"/>
      <c r="E241" s="494"/>
      <c r="F241" s="491"/>
      <c r="G241" s="448"/>
      <c r="H241" s="28"/>
      <c r="I241" s="28"/>
      <c r="J241" s="438" t="s">
        <v>26</v>
      </c>
      <c r="K241" s="439"/>
      <c r="L241" s="439"/>
      <c r="M241" s="439"/>
      <c r="N241" s="440"/>
      <c r="O241" s="31"/>
      <c r="P241" s="31"/>
      <c r="Q241" s="31"/>
      <c r="R241" s="31"/>
    </row>
    <row r="242" spans="1:18" ht="58.5" customHeight="1">
      <c r="A242" s="463"/>
      <c r="B242" s="464"/>
      <c r="C242" s="491"/>
      <c r="D242" s="491"/>
      <c r="E242" s="494"/>
      <c r="F242" s="491"/>
      <c r="G242" s="448"/>
      <c r="H242" s="28"/>
      <c r="I242" s="28"/>
      <c r="J242" s="438" t="s">
        <v>27</v>
      </c>
      <c r="K242" s="439"/>
      <c r="L242" s="439"/>
      <c r="M242" s="439"/>
      <c r="N242" s="440"/>
      <c r="O242" s="31"/>
      <c r="P242" s="31"/>
      <c r="Q242" s="31"/>
      <c r="R242" s="31"/>
    </row>
    <row r="243" spans="1:18" ht="58.5" customHeight="1">
      <c r="A243" s="463"/>
      <c r="B243" s="464"/>
      <c r="C243" s="491"/>
      <c r="D243" s="491"/>
      <c r="E243" s="494"/>
      <c r="F243" s="491"/>
      <c r="G243" s="448"/>
      <c r="H243" s="28"/>
      <c r="I243" s="28"/>
      <c r="J243" s="438" t="s">
        <v>28</v>
      </c>
      <c r="K243" s="439"/>
      <c r="L243" s="439"/>
      <c r="M243" s="439"/>
      <c r="N243" s="440"/>
      <c r="O243" s="31"/>
      <c r="P243" s="31"/>
      <c r="Q243" s="31"/>
      <c r="R243" s="31"/>
    </row>
    <row r="244" spans="1:18" ht="58.5" customHeight="1">
      <c r="A244" s="463"/>
      <c r="B244" s="464"/>
      <c r="C244" s="491"/>
      <c r="D244" s="491"/>
      <c r="E244" s="494"/>
      <c r="F244" s="491"/>
      <c r="G244" s="448"/>
      <c r="H244" s="28"/>
      <c r="I244" s="28"/>
      <c r="J244" s="438" t="s">
        <v>47</v>
      </c>
      <c r="K244" s="439"/>
      <c r="L244" s="439"/>
      <c r="M244" s="439"/>
      <c r="N244" s="440"/>
      <c r="O244" s="31"/>
      <c r="P244" s="31"/>
      <c r="Q244" s="31"/>
      <c r="R244" s="31"/>
    </row>
    <row r="245" spans="1:18" ht="58.5" customHeight="1">
      <c r="A245" s="463"/>
      <c r="B245" s="464"/>
      <c r="C245" s="491"/>
      <c r="D245" s="491"/>
      <c r="E245" s="494"/>
      <c r="F245" s="491"/>
      <c r="G245" s="448"/>
      <c r="H245" s="28"/>
      <c r="I245" s="28"/>
      <c r="J245" s="438" t="s">
        <v>38</v>
      </c>
      <c r="K245" s="439"/>
      <c r="L245" s="439"/>
      <c r="M245" s="439"/>
      <c r="N245" s="440"/>
      <c r="O245" s="31"/>
      <c r="P245" s="31"/>
      <c r="Q245" s="31"/>
      <c r="R245" s="31"/>
    </row>
    <row r="246" spans="1:18" ht="58.5" customHeight="1">
      <c r="A246" s="465"/>
      <c r="B246" s="466"/>
      <c r="C246" s="492"/>
      <c r="D246" s="492"/>
      <c r="E246" s="495"/>
      <c r="F246" s="492"/>
      <c r="G246" s="448"/>
      <c r="H246" s="28"/>
      <c r="I246" s="28"/>
      <c r="J246" s="438" t="s">
        <v>10</v>
      </c>
      <c r="K246" s="439"/>
      <c r="L246" s="439"/>
      <c r="M246" s="439"/>
      <c r="N246" s="440"/>
      <c r="O246" s="33"/>
      <c r="P246" s="34"/>
      <c r="Q246" s="34"/>
      <c r="R246" s="35"/>
    </row>
    <row r="247" spans="1:18" ht="58.5" customHeight="1">
      <c r="A247" s="441" t="str">
        <f>GI!$B$7</f>
        <v>English</v>
      </c>
      <c r="B247" s="442"/>
      <c r="C247" s="36">
        <f>MIP!$Y$14</f>
        <v>53</v>
      </c>
      <c r="D247" s="36">
        <f>MIP!$Y$81</f>
        <v>0</v>
      </c>
      <c r="E247" s="37">
        <f>MIP!$Y$153</f>
        <v>26.5</v>
      </c>
      <c r="F247" s="36" t="e">
        <f>MIP!#REF!</f>
        <v>#REF!</v>
      </c>
      <c r="G247" s="231"/>
      <c r="H247" s="28"/>
      <c r="I247" s="28"/>
      <c r="J247" s="438" t="s">
        <v>29</v>
      </c>
      <c r="K247" s="439"/>
      <c r="L247" s="439"/>
      <c r="M247" s="439"/>
      <c r="N247" s="440"/>
      <c r="O247" s="33"/>
      <c r="P247" s="34"/>
      <c r="Q247" s="34"/>
      <c r="R247" s="35"/>
    </row>
    <row r="248" spans="1:18" ht="58.5" customHeight="1">
      <c r="A248" s="441" t="str">
        <f>GI!$B$8</f>
        <v>-</v>
      </c>
      <c r="B248" s="442"/>
      <c r="C248" s="36"/>
      <c r="D248" s="36"/>
      <c r="E248" s="37"/>
      <c r="F248" s="36" t="e">
        <f>MIP!#REF!</f>
        <v>#REF!</v>
      </c>
      <c r="G248" s="231"/>
      <c r="H248" s="28"/>
      <c r="I248" s="28"/>
      <c r="J248" s="438" t="s">
        <v>30</v>
      </c>
      <c r="K248" s="439"/>
      <c r="L248" s="439"/>
      <c r="M248" s="439"/>
      <c r="N248" s="440"/>
      <c r="O248" s="33"/>
      <c r="P248" s="34"/>
      <c r="Q248" s="34"/>
      <c r="R248" s="35"/>
    </row>
    <row r="249" spans="1:18" ht="58.5" customHeight="1">
      <c r="A249" s="441" t="str">
        <f>GI!$B$9</f>
        <v>Mathematics</v>
      </c>
      <c r="B249" s="442"/>
      <c r="C249" s="36">
        <f>MIP!$Z$14</f>
        <v>48</v>
      </c>
      <c r="D249" s="36">
        <f>MIP!$Z$81</f>
        <v>0</v>
      </c>
      <c r="E249" s="37">
        <f>MIP!$Z$153</f>
        <v>24</v>
      </c>
      <c r="F249" s="36" t="e">
        <f>MIP!#REF!</f>
        <v>#REF!</v>
      </c>
      <c r="G249" s="231"/>
      <c r="H249" s="28"/>
      <c r="I249" s="28"/>
      <c r="J249" s="438" t="s">
        <v>31</v>
      </c>
      <c r="K249" s="439"/>
      <c r="L249" s="439"/>
      <c r="M249" s="439"/>
      <c r="N249" s="440"/>
      <c r="O249" s="33"/>
      <c r="P249" s="34"/>
      <c r="Q249" s="34"/>
      <c r="R249" s="35"/>
    </row>
    <row r="250" spans="1:18" ht="58.5" customHeight="1">
      <c r="A250" s="441" t="str">
        <f>GI!$B$10</f>
        <v>-</v>
      </c>
      <c r="B250" s="442"/>
      <c r="C250" s="36"/>
      <c r="D250" s="36"/>
      <c r="E250" s="37"/>
      <c r="F250" s="36" t="e">
        <f>MIP!#REF!</f>
        <v>#REF!</v>
      </c>
      <c r="G250" s="231"/>
      <c r="H250" s="28"/>
      <c r="I250" s="28"/>
      <c r="J250" s="438" t="s">
        <v>32</v>
      </c>
      <c r="K250" s="439"/>
      <c r="L250" s="439"/>
      <c r="M250" s="439"/>
      <c r="N250" s="440"/>
      <c r="O250" s="31"/>
      <c r="P250" s="31"/>
      <c r="Q250" s="31"/>
      <c r="R250" s="31"/>
    </row>
    <row r="251" spans="1:18" ht="58.5" customHeight="1">
      <c r="A251" s="441" t="str">
        <f>GI!$B$11</f>
        <v xml:space="preserve">History </v>
      </c>
      <c r="B251" s="442"/>
      <c r="C251" s="36">
        <f>MIP!$AA$14</f>
        <v>59</v>
      </c>
      <c r="D251" s="36">
        <f>MIP!$AA$81</f>
        <v>0</v>
      </c>
      <c r="E251" s="37">
        <f>MIP!$AA$153</f>
        <v>29.5</v>
      </c>
      <c r="F251" s="36" t="e">
        <f>MIP!#REF!</f>
        <v>#REF!</v>
      </c>
      <c r="G251" s="231"/>
      <c r="H251" s="28"/>
      <c r="I251" s="28"/>
      <c r="J251" s="438" t="s">
        <v>11</v>
      </c>
      <c r="K251" s="439"/>
      <c r="L251" s="439"/>
      <c r="M251" s="439"/>
      <c r="N251" s="440"/>
      <c r="O251" s="31"/>
      <c r="P251" s="31"/>
      <c r="Q251" s="31"/>
      <c r="R251" s="31"/>
    </row>
    <row r="252" spans="1:18" ht="58.5" customHeight="1">
      <c r="A252" s="441" t="str">
        <f>GI!$B$12</f>
        <v xml:space="preserve">Geography </v>
      </c>
      <c r="B252" s="442"/>
      <c r="C252" s="36">
        <f>MIP!$AB$14</f>
        <v>59</v>
      </c>
      <c r="D252" s="36">
        <f>MIP!$AB$81</f>
        <v>0</v>
      </c>
      <c r="E252" s="37">
        <f>MIP!$AB$153</f>
        <v>29.5</v>
      </c>
      <c r="F252" s="36" t="e">
        <f>MIP!#REF!</f>
        <v>#REF!</v>
      </c>
      <c r="G252" s="231"/>
      <c r="H252" s="28"/>
      <c r="I252" s="28"/>
      <c r="J252" s="438" t="s">
        <v>37</v>
      </c>
      <c r="K252" s="439"/>
      <c r="L252" s="439"/>
      <c r="M252" s="439"/>
      <c r="N252" s="440"/>
      <c r="O252" s="33"/>
      <c r="P252" s="34"/>
      <c r="Q252" s="34"/>
      <c r="R252" s="35"/>
    </row>
    <row r="253" spans="1:18" ht="58.5" customHeight="1">
      <c r="A253" s="441" t="str">
        <f>GI!$B$13</f>
        <v xml:space="preserve">Economics </v>
      </c>
      <c r="B253" s="442"/>
      <c r="C253" s="36">
        <f>MIP!$AC$14</f>
        <v>56</v>
      </c>
      <c r="D253" s="36">
        <f>MIP!$AC$81</f>
        <v>0</v>
      </c>
      <c r="E253" s="37">
        <f>MIP!$AC$153</f>
        <v>28</v>
      </c>
      <c r="F253" s="36" t="e">
        <f>MIP!#REF!</f>
        <v>#REF!</v>
      </c>
      <c r="G253" s="231"/>
      <c r="H253" s="38"/>
      <c r="I253" s="38"/>
      <c r="J253" s="438" t="s">
        <v>33</v>
      </c>
      <c r="K253" s="439"/>
      <c r="L253" s="439"/>
      <c r="M253" s="439"/>
      <c r="N253" s="440"/>
      <c r="O253" s="33"/>
      <c r="P253" s="34"/>
      <c r="Q253" s="34"/>
      <c r="R253" s="35"/>
    </row>
    <row r="254" spans="1:18" ht="58.5" customHeight="1">
      <c r="A254" s="441" t="str">
        <f>GI!$B$14</f>
        <v>-</v>
      </c>
      <c r="B254" s="442"/>
      <c r="C254" s="36"/>
      <c r="D254" s="36"/>
      <c r="E254" s="37"/>
      <c r="F254" s="36" t="e">
        <f>MIP!#REF!</f>
        <v>#REF!</v>
      </c>
      <c r="G254" s="231"/>
      <c r="H254" s="38"/>
      <c r="I254" s="38"/>
      <c r="J254" s="438" t="s">
        <v>48</v>
      </c>
      <c r="K254" s="439"/>
      <c r="L254" s="439"/>
      <c r="M254" s="439"/>
      <c r="N254" s="440"/>
      <c r="O254" s="33"/>
      <c r="P254" s="34"/>
      <c r="Q254" s="34"/>
      <c r="R254" s="35"/>
    </row>
    <row r="255" spans="1:18" ht="58.5" customHeight="1">
      <c r="A255" s="441" t="str">
        <f>GI!$B$15</f>
        <v>ICT</v>
      </c>
      <c r="B255" s="442"/>
      <c r="C255" s="36">
        <f>MIP!$AD$14</f>
        <v>60</v>
      </c>
      <c r="D255" s="36">
        <f>MIP!$AD$81</f>
        <v>0</v>
      </c>
      <c r="E255" s="37">
        <f>MIP!$AD$153</f>
        <v>30</v>
      </c>
      <c r="F255" s="36" t="e">
        <f>MIP!#REF!</f>
        <v>#REF!</v>
      </c>
      <c r="G255" s="231"/>
      <c r="H255" s="39"/>
      <c r="I255" s="39"/>
      <c r="J255" s="438" t="s">
        <v>49</v>
      </c>
      <c r="K255" s="439"/>
      <c r="L255" s="439"/>
      <c r="M255" s="439"/>
      <c r="N255" s="440"/>
      <c r="O255" s="40"/>
      <c r="P255" s="34"/>
      <c r="Q255" s="34"/>
      <c r="R255" s="35"/>
    </row>
    <row r="256" spans="1:18" ht="58.5" customHeight="1">
      <c r="A256" s="441" t="str">
        <f>GI!$B$16</f>
        <v>-</v>
      </c>
      <c r="B256" s="442"/>
      <c r="C256" s="36"/>
      <c r="D256" s="36"/>
      <c r="E256" s="37"/>
      <c r="F256" s="36" t="e">
        <f>MIP!#REF!</f>
        <v>#REF!</v>
      </c>
      <c r="G256" s="231"/>
      <c r="H256" s="39"/>
      <c r="I256" s="39"/>
      <c r="J256" s="502" t="s">
        <v>34</v>
      </c>
      <c r="K256" s="503"/>
      <c r="L256" s="503"/>
      <c r="M256" s="503"/>
      <c r="N256" s="503"/>
      <c r="O256" s="503"/>
      <c r="P256" s="503"/>
      <c r="Q256" s="504"/>
      <c r="R256" s="41"/>
    </row>
    <row r="257" spans="1:18" ht="58.5" customHeight="1">
      <c r="A257" s="441" t="str">
        <f>GI!$B$17</f>
        <v xml:space="preserve">Accounting and finance </v>
      </c>
      <c r="B257" s="442"/>
      <c r="C257" s="36">
        <f>MIP!$AE$14</f>
        <v>60</v>
      </c>
      <c r="D257" s="36">
        <f>MIP!$AE$81</f>
        <v>0</v>
      </c>
      <c r="E257" s="37">
        <f>MIP!$AE$153</f>
        <v>30</v>
      </c>
      <c r="F257" s="36" t="e">
        <f>MIP!#REF!</f>
        <v>#REF!</v>
      </c>
      <c r="G257" s="231"/>
      <c r="H257" s="39"/>
      <c r="I257" s="39"/>
      <c r="J257" s="505"/>
      <c r="K257" s="506"/>
      <c r="L257" s="506"/>
      <c r="M257" s="506"/>
      <c r="N257" s="506"/>
      <c r="O257" s="506"/>
      <c r="P257" s="506"/>
      <c r="Q257" s="507"/>
      <c r="R257" s="41"/>
    </row>
    <row r="258" spans="1:18" ht="58.5" customHeight="1">
      <c r="A258" s="441" t="str">
        <f>GI!$B$18</f>
        <v>-</v>
      </c>
      <c r="B258" s="442"/>
      <c r="C258" s="36">
        <f>MIP!$AF$14</f>
        <v>0</v>
      </c>
      <c r="D258" s="36">
        <f>MIP!$AF$81</f>
        <v>0</v>
      </c>
      <c r="E258" s="37">
        <f>MIP!$AF$153</f>
        <v>0</v>
      </c>
      <c r="F258" s="36" t="e">
        <f>MIP!#REF!</f>
        <v>#REF!</v>
      </c>
      <c r="G258" s="231"/>
      <c r="H258" s="39"/>
      <c r="I258" s="39"/>
      <c r="J258" s="505"/>
      <c r="K258" s="506"/>
      <c r="L258" s="506"/>
      <c r="M258" s="506"/>
      <c r="N258" s="506"/>
      <c r="O258" s="506"/>
      <c r="P258" s="506"/>
      <c r="Q258" s="507"/>
      <c r="R258" s="41"/>
    </row>
    <row r="259" spans="1:18" ht="58.5" customHeight="1">
      <c r="A259" s="470" t="s">
        <v>15</v>
      </c>
      <c r="B259" s="471"/>
      <c r="C259" s="36">
        <f>MIP!$AG$14</f>
        <v>395</v>
      </c>
      <c r="D259" s="36">
        <f>MIP!$AG$81</f>
        <v>0</v>
      </c>
      <c r="E259" s="37">
        <f>MIP!$AG$153</f>
        <v>197.5</v>
      </c>
      <c r="F259" s="36" t="e">
        <f>MIP!#REF!</f>
        <v>#REF!</v>
      </c>
      <c r="G259" s="231"/>
      <c r="H259" s="42"/>
      <c r="I259" s="42"/>
      <c r="J259" s="515" t="str">
        <f t="shared" ref="J259" si="72">$V$5</f>
        <v>Percentage</v>
      </c>
      <c r="K259" s="516"/>
      <c r="L259" s="496" t="str">
        <f t="shared" ref="L259" si="73">$X$5</f>
        <v xml:space="preserve">Grade </v>
      </c>
      <c r="M259" s="497"/>
      <c r="N259" s="496" t="str">
        <f t="shared" ref="N259" si="74">$Z$5</f>
        <v>Performance</v>
      </c>
      <c r="O259" s="500"/>
      <c r="P259" s="500"/>
      <c r="Q259" s="497"/>
      <c r="R259" s="43"/>
    </row>
    <row r="260" spans="1:18" ht="58.5" customHeight="1">
      <c r="A260" s="472" t="s">
        <v>16</v>
      </c>
      <c r="B260" s="473"/>
      <c r="C260" s="36">
        <f>MIP!$AH$14</f>
        <v>56.428571428571431</v>
      </c>
      <c r="D260" s="36">
        <f>MIP!$AH$81</f>
        <v>0</v>
      </c>
      <c r="E260" s="37">
        <f>MIP!$AH$153</f>
        <v>28.214285714285715</v>
      </c>
      <c r="F260" s="36" t="e">
        <f>MIP!#REF!</f>
        <v>#REF!</v>
      </c>
      <c r="G260" s="231"/>
      <c r="H260" s="42"/>
      <c r="I260" s="42"/>
      <c r="J260" s="517"/>
      <c r="K260" s="518"/>
      <c r="L260" s="498"/>
      <c r="M260" s="499"/>
      <c r="N260" s="498"/>
      <c r="O260" s="501"/>
      <c r="P260" s="501"/>
      <c r="Q260" s="499"/>
      <c r="R260" s="44"/>
    </row>
    <row r="261" spans="1:18" ht="58.5" customHeight="1">
      <c r="A261" s="472" t="s">
        <v>17</v>
      </c>
      <c r="B261" s="473"/>
      <c r="C261" s="45">
        <f>MIP!$AI$14</f>
        <v>42</v>
      </c>
      <c r="D261" s="45">
        <f>MIP!$AI$81</f>
        <v>1</v>
      </c>
      <c r="E261" s="46">
        <f>MIP!$AI$153</f>
        <v>42</v>
      </c>
      <c r="F261" s="45" t="e">
        <f>MIP!#REF!</f>
        <v>#REF!</v>
      </c>
      <c r="G261" s="232"/>
      <c r="H261" s="42"/>
      <c r="I261" s="42"/>
      <c r="J261" s="483" t="str">
        <f t="shared" ref="J261" si="75">$V$7</f>
        <v>≥90</v>
      </c>
      <c r="K261" s="446"/>
      <c r="L261" s="483" t="str">
        <f t="shared" ref="L261" si="76">$X$7</f>
        <v>A+</v>
      </c>
      <c r="M261" s="446"/>
      <c r="N261" s="483" t="str">
        <f t="shared" ref="N261" si="77">$Z$7</f>
        <v>Very Great Distinction</v>
      </c>
      <c r="O261" s="447"/>
      <c r="P261" s="447"/>
      <c r="Q261" s="446"/>
      <c r="R261" s="44"/>
    </row>
    <row r="262" spans="1:18" ht="58.5" customHeight="1">
      <c r="A262" s="472" t="s">
        <v>91</v>
      </c>
      <c r="B262" s="473"/>
      <c r="C262" s="45">
        <f>GI!$C$25</f>
        <v>43</v>
      </c>
      <c r="D262" s="47">
        <f>GI!$C$25</f>
        <v>43</v>
      </c>
      <c r="E262" s="48">
        <f>GI!$C$25</f>
        <v>43</v>
      </c>
      <c r="F262" s="47">
        <f>GI!$C$25</f>
        <v>43</v>
      </c>
      <c r="G262" s="233"/>
      <c r="H262" s="24"/>
      <c r="I262" s="24"/>
      <c r="J262" s="483" t="str">
        <f t="shared" ref="J262" si="78">$V$8</f>
        <v>≥85</v>
      </c>
      <c r="K262" s="446"/>
      <c r="L262" s="483" t="str">
        <f t="shared" ref="L262" si="79">$X$8</f>
        <v>A</v>
      </c>
      <c r="M262" s="446"/>
      <c r="N262" s="483" t="str">
        <f t="shared" ref="N262" si="80">$Z$8</f>
        <v>Great Distinction</v>
      </c>
      <c r="O262" s="447"/>
      <c r="P262" s="447"/>
      <c r="Q262" s="446"/>
      <c r="R262" s="44"/>
    </row>
    <row r="263" spans="1:18" ht="58.5" customHeight="1">
      <c r="A263" s="470" t="s">
        <v>12</v>
      </c>
      <c r="B263" s="471"/>
      <c r="C263" s="36"/>
      <c r="D263" s="49"/>
      <c r="E263" s="50"/>
      <c r="F263" s="49"/>
      <c r="G263" s="234"/>
      <c r="H263" s="24"/>
      <c r="I263" s="24"/>
      <c r="J263" s="445" t="str">
        <f t="shared" ref="J263" si="81">$V$9</f>
        <v>≥80</v>
      </c>
      <c r="K263" s="446"/>
      <c r="L263" s="445" t="str">
        <f t="shared" ref="L263" si="82">$X$9</f>
        <v>B+</v>
      </c>
      <c r="M263" s="446"/>
      <c r="N263" s="445" t="str">
        <f t="shared" ref="N263" si="83">$Z$9</f>
        <v>Distinction</v>
      </c>
      <c r="O263" s="447"/>
      <c r="P263" s="447"/>
      <c r="Q263" s="446"/>
      <c r="R263" s="44"/>
    </row>
    <row r="264" spans="1:18" ht="58.5" customHeight="1">
      <c r="A264" s="482" t="s">
        <v>18</v>
      </c>
      <c r="B264" s="482"/>
      <c r="C264" s="36"/>
      <c r="D264" s="51"/>
      <c r="E264" s="50"/>
      <c r="F264" s="51"/>
      <c r="G264" s="234"/>
      <c r="H264" s="24"/>
      <c r="I264" s="24"/>
      <c r="J264" s="445" t="str">
        <f t="shared" ref="J264" si="84">$V$10</f>
        <v>≥75</v>
      </c>
      <c r="K264" s="446"/>
      <c r="L264" s="445" t="str">
        <f t="shared" ref="L264" si="85">$X$10</f>
        <v>B</v>
      </c>
      <c r="M264" s="446"/>
      <c r="N264" s="445" t="str">
        <f t="shared" ref="N264" si="86">$Z$10</f>
        <v>Good</v>
      </c>
      <c r="O264" s="447"/>
      <c r="P264" s="447"/>
      <c r="Q264" s="446"/>
      <c r="R264" s="44"/>
    </row>
    <row r="265" spans="1:18" ht="58.5" customHeight="1">
      <c r="A265" s="22"/>
      <c r="B265" s="55"/>
      <c r="C265" s="52"/>
      <c r="D265" s="52"/>
      <c r="E265" s="52"/>
      <c r="F265" s="52"/>
      <c r="G265" s="23"/>
      <c r="H265" s="24"/>
      <c r="I265" s="24"/>
      <c r="J265" s="445" t="str">
        <f t="shared" ref="J265" si="87">$V$11</f>
        <v>≥70</v>
      </c>
      <c r="K265" s="446"/>
      <c r="L265" s="445" t="str">
        <f t="shared" ref="L265" si="88">$X$11</f>
        <v>C</v>
      </c>
      <c r="M265" s="446"/>
      <c r="N265" s="445" t="str">
        <f t="shared" ref="N265" si="89">$Z$11</f>
        <v>Average</v>
      </c>
      <c r="O265" s="447"/>
      <c r="P265" s="447"/>
      <c r="Q265" s="446"/>
      <c r="R265" s="44"/>
    </row>
    <row r="266" spans="1:18" ht="58.5" customHeight="1">
      <c r="A266" s="53"/>
      <c r="B266" s="520" t="str">
        <f>MIP!AJ153</f>
        <v>DETAINED IN GRADE 11</v>
      </c>
      <c r="C266" s="521"/>
      <c r="D266" s="521"/>
      <c r="E266" s="521"/>
      <c r="F266" s="522"/>
      <c r="G266" s="23"/>
      <c r="H266" s="24"/>
      <c r="I266" s="24"/>
      <c r="J266" s="445" t="str">
        <f t="shared" ref="J266" si="90">$V$12</f>
        <v>≥60</v>
      </c>
      <c r="K266" s="446"/>
      <c r="L266" s="445" t="str">
        <f t="shared" ref="L266" si="91">$X$12</f>
        <v>D</v>
      </c>
      <c r="M266" s="446"/>
      <c r="N266" s="445" t="str">
        <f t="shared" ref="N266" si="92">$Z$12</f>
        <v>Fair</v>
      </c>
      <c r="O266" s="447"/>
      <c r="P266" s="447"/>
      <c r="Q266" s="446"/>
      <c r="R266" s="54"/>
    </row>
    <row r="267" spans="1:18" ht="58.5" customHeight="1">
      <c r="A267" s="53"/>
      <c r="B267" s="523"/>
      <c r="C267" s="524"/>
      <c r="D267" s="524"/>
      <c r="E267" s="524"/>
      <c r="F267" s="525"/>
      <c r="G267" s="23"/>
      <c r="H267" s="24"/>
      <c r="I267" s="24"/>
      <c r="J267" s="445" t="str">
        <f t="shared" ref="J267" si="93">$V$13</f>
        <v>&lt;60</v>
      </c>
      <c r="K267" s="446"/>
      <c r="L267" s="445" t="str">
        <f t="shared" ref="L267" si="94">$X$13</f>
        <v>F</v>
      </c>
      <c r="M267" s="446"/>
      <c r="N267" s="445" t="str">
        <f t="shared" ref="N267" si="95">$Z$13</f>
        <v>Failing</v>
      </c>
      <c r="O267" s="447"/>
      <c r="P267" s="447"/>
      <c r="Q267" s="446"/>
      <c r="R267" s="27"/>
    </row>
    <row r="268" spans="1:18" ht="58.5" customHeight="1">
      <c r="A268" s="53"/>
      <c r="B268" s="523"/>
      <c r="C268" s="524"/>
      <c r="D268" s="524"/>
      <c r="E268" s="524"/>
      <c r="F268" s="525"/>
      <c r="G268" s="23"/>
      <c r="H268" s="24"/>
      <c r="I268" s="24"/>
      <c r="J268" s="443" t="str">
        <f>GI!$D$23</f>
        <v>Academic Director's Name</v>
      </c>
      <c r="K268" s="443"/>
      <c r="L268" s="443"/>
      <c r="M268" s="443"/>
      <c r="N268" s="443"/>
      <c r="O268" s="443"/>
      <c r="P268" s="443"/>
      <c r="Q268" s="443"/>
      <c r="R268" s="27"/>
    </row>
    <row r="269" spans="1:18" ht="58.5" customHeight="1">
      <c r="A269" s="53"/>
      <c r="B269" s="526"/>
      <c r="C269" s="527"/>
      <c r="D269" s="527"/>
      <c r="E269" s="527"/>
      <c r="F269" s="528"/>
      <c r="G269" s="23"/>
      <c r="H269" s="24"/>
      <c r="I269" s="24"/>
      <c r="J269" s="444" t="str">
        <f>GI!$D$31</f>
        <v>Mr. Brhane Yohanes</v>
      </c>
      <c r="K269" s="444"/>
      <c r="L269" s="444"/>
      <c r="M269" s="444"/>
      <c r="N269" s="444"/>
      <c r="O269" s="444"/>
      <c r="P269" s="444"/>
      <c r="Q269" s="444"/>
      <c r="R269" s="444"/>
    </row>
    <row r="270" spans="1:18" ht="58.5" customHeight="1">
      <c r="A270" s="430" t="str">
        <f>$U$15</f>
        <v>If Best is Possible, Better is Not Enough!</v>
      </c>
      <c r="B270" s="430"/>
      <c r="C270" s="430"/>
      <c r="D270" s="430"/>
      <c r="E270" s="430"/>
      <c r="F270" s="430"/>
      <c r="G270" s="430"/>
      <c r="H270" s="430"/>
      <c r="I270" s="430"/>
      <c r="J270" s="430"/>
      <c r="K270" s="430"/>
      <c r="L270" s="430"/>
      <c r="M270" s="430"/>
      <c r="N270" s="430"/>
      <c r="O270" s="430"/>
      <c r="P270" s="430"/>
      <c r="Q270" s="430"/>
      <c r="R270" s="430"/>
    </row>
    <row r="271" spans="1:18" ht="58.5" customHeight="1">
      <c r="A271" s="430"/>
      <c r="B271" s="430"/>
      <c r="C271" s="430"/>
      <c r="D271" s="430"/>
      <c r="E271" s="430"/>
      <c r="F271" s="430"/>
      <c r="G271" s="430"/>
      <c r="H271" s="430"/>
      <c r="I271" s="430"/>
      <c r="J271" s="430"/>
      <c r="K271" s="430"/>
      <c r="L271" s="430"/>
      <c r="M271" s="430"/>
      <c r="N271" s="430"/>
      <c r="O271" s="430"/>
      <c r="P271" s="430"/>
      <c r="Q271" s="430"/>
      <c r="R271" s="430"/>
    </row>
    <row r="272" spans="1:18" ht="58.5" customHeight="1">
      <c r="A272" s="430"/>
      <c r="B272" s="430"/>
      <c r="C272" s="430"/>
      <c r="D272" s="430"/>
      <c r="E272" s="430"/>
      <c r="F272" s="430"/>
      <c r="G272" s="430"/>
      <c r="H272" s="430"/>
      <c r="I272" s="430"/>
      <c r="J272" s="430"/>
      <c r="K272" s="430"/>
      <c r="L272" s="430"/>
      <c r="M272" s="430"/>
      <c r="N272" s="430"/>
      <c r="O272" s="430"/>
      <c r="P272" s="430"/>
      <c r="Q272" s="430"/>
      <c r="R272" s="430"/>
    </row>
    <row r="273" spans="1:18" ht="58.5" customHeight="1">
      <c r="A273" s="22"/>
      <c r="B273" s="22"/>
      <c r="C273" s="23"/>
      <c r="D273" s="23"/>
      <c r="E273" s="23"/>
      <c r="F273" s="23"/>
      <c r="G273" s="23"/>
      <c r="H273" s="24"/>
      <c r="I273" s="24"/>
      <c r="J273" s="24"/>
      <c r="K273" s="24"/>
      <c r="L273" s="24"/>
      <c r="M273" s="24"/>
      <c r="N273" s="24"/>
      <c r="O273" s="23"/>
      <c r="P273" s="23"/>
      <c r="Q273" s="23"/>
      <c r="R273" s="23"/>
    </row>
    <row r="274" spans="1:18" ht="58.5" customHeight="1">
      <c r="A274" s="22"/>
      <c r="B274" s="22"/>
      <c r="C274" s="23"/>
      <c r="D274" s="23"/>
      <c r="E274" s="23"/>
      <c r="F274" s="23"/>
      <c r="G274" s="23"/>
      <c r="H274" s="24"/>
      <c r="I274" s="24"/>
      <c r="J274" s="24"/>
      <c r="K274" s="24"/>
      <c r="L274" s="24"/>
      <c r="M274" s="24"/>
      <c r="N274" s="24"/>
      <c r="O274" s="23"/>
      <c r="P274" s="23"/>
      <c r="Q274" s="23"/>
      <c r="R274" s="23"/>
    </row>
    <row r="275" spans="1:18" ht="58.5" customHeight="1">
      <c r="A275" s="449" t="s">
        <v>14</v>
      </c>
      <c r="B275" s="450"/>
      <c r="C275" s="453">
        <f>GI!$A$3</f>
        <v>11</v>
      </c>
      <c r="D275" s="455" t="str">
        <f>D2</f>
        <v>D</v>
      </c>
      <c r="E275" s="456"/>
      <c r="F275" s="453" t="str">
        <f>GI!$C$3</f>
        <v>D</v>
      </c>
      <c r="G275" s="459">
        <v>8</v>
      </c>
      <c r="H275" s="26"/>
      <c r="I275" s="26"/>
      <c r="J275" s="509" t="s">
        <v>8</v>
      </c>
      <c r="K275" s="510"/>
      <c r="L275" s="511"/>
      <c r="M275" s="484" t="str">
        <f>GI!$H$9</f>
        <v xml:space="preserve">Dagim Hagos Mehari </v>
      </c>
      <c r="N275" s="485"/>
      <c r="O275" s="485"/>
      <c r="P275" s="485"/>
      <c r="Q275" s="485"/>
      <c r="R275" s="486"/>
    </row>
    <row r="276" spans="1:18" ht="58.5" customHeight="1">
      <c r="A276" s="451"/>
      <c r="B276" s="452"/>
      <c r="C276" s="454"/>
      <c r="D276" s="457"/>
      <c r="E276" s="458"/>
      <c r="F276" s="454"/>
      <c r="G276" s="460"/>
      <c r="H276" s="26"/>
      <c r="I276" s="26"/>
      <c r="J276" s="512"/>
      <c r="K276" s="513"/>
      <c r="L276" s="514"/>
      <c r="M276" s="487"/>
      <c r="N276" s="488"/>
      <c r="O276" s="488"/>
      <c r="P276" s="488"/>
      <c r="Q276" s="488"/>
      <c r="R276" s="489"/>
    </row>
    <row r="277" spans="1:18" ht="58.5" customHeight="1">
      <c r="A277" s="461" t="s">
        <v>1</v>
      </c>
      <c r="B277" s="462"/>
      <c r="C277" s="467"/>
      <c r="D277" s="468"/>
      <c r="E277" s="469"/>
      <c r="F277" s="223" t="s">
        <v>19</v>
      </c>
      <c r="G277" s="448"/>
      <c r="H277" s="27"/>
      <c r="I277" s="27"/>
      <c r="J277" s="475" t="str">
        <f>GI!$A$48</f>
        <v>2025/26 G.C Academic Year Basic Skills and Behavior Progress Report</v>
      </c>
      <c r="K277" s="476"/>
      <c r="L277" s="476"/>
      <c r="M277" s="476"/>
      <c r="N277" s="476"/>
      <c r="O277" s="476"/>
      <c r="P277" s="476"/>
      <c r="Q277" s="476"/>
      <c r="R277" s="477"/>
    </row>
    <row r="278" spans="1:18" ht="58.5" customHeight="1">
      <c r="A278" s="463"/>
      <c r="B278" s="464"/>
      <c r="C278" s="490" t="s">
        <v>172</v>
      </c>
      <c r="D278" s="490" t="s">
        <v>173</v>
      </c>
      <c r="E278" s="493" t="s">
        <v>163</v>
      </c>
      <c r="F278" s="490" t="s">
        <v>164</v>
      </c>
      <c r="G278" s="448"/>
      <c r="H278" s="27"/>
      <c r="I278" s="27"/>
      <c r="J278" s="478"/>
      <c r="K278" s="479"/>
      <c r="L278" s="479"/>
      <c r="M278" s="479"/>
      <c r="N278" s="479"/>
      <c r="O278" s="479"/>
      <c r="P278" s="479"/>
      <c r="Q278" s="479"/>
      <c r="R278" s="480"/>
    </row>
    <row r="279" spans="1:18" ht="58.5" customHeight="1">
      <c r="A279" s="463"/>
      <c r="B279" s="464"/>
      <c r="C279" s="491"/>
      <c r="D279" s="491"/>
      <c r="E279" s="494"/>
      <c r="F279" s="491"/>
      <c r="G279" s="448"/>
      <c r="H279" s="28"/>
      <c r="I279" s="28"/>
      <c r="J279" s="435"/>
      <c r="K279" s="436"/>
      <c r="L279" s="436"/>
      <c r="M279" s="436"/>
      <c r="N279" s="437"/>
      <c r="O279" s="29"/>
      <c r="P279" s="29"/>
      <c r="Q279" s="29"/>
      <c r="R279" s="30"/>
    </row>
    <row r="280" spans="1:18" ht="58.5" customHeight="1">
      <c r="A280" s="463"/>
      <c r="B280" s="464"/>
      <c r="C280" s="491"/>
      <c r="D280" s="491"/>
      <c r="E280" s="494"/>
      <c r="F280" s="491"/>
      <c r="G280" s="448"/>
      <c r="H280" s="28"/>
      <c r="I280" s="28"/>
      <c r="J280" s="438" t="s">
        <v>26</v>
      </c>
      <c r="K280" s="439"/>
      <c r="L280" s="439"/>
      <c r="M280" s="439"/>
      <c r="N280" s="440"/>
      <c r="O280" s="31"/>
      <c r="P280" s="31"/>
      <c r="Q280" s="31"/>
      <c r="R280" s="31"/>
    </row>
    <row r="281" spans="1:18" ht="58.5" customHeight="1">
      <c r="A281" s="463"/>
      <c r="B281" s="464"/>
      <c r="C281" s="491"/>
      <c r="D281" s="491"/>
      <c r="E281" s="494"/>
      <c r="F281" s="491"/>
      <c r="G281" s="448"/>
      <c r="H281" s="28"/>
      <c r="I281" s="28"/>
      <c r="J281" s="438" t="s">
        <v>27</v>
      </c>
      <c r="K281" s="439"/>
      <c r="L281" s="439"/>
      <c r="M281" s="439"/>
      <c r="N281" s="440"/>
      <c r="O281" s="31"/>
      <c r="P281" s="31"/>
      <c r="Q281" s="31"/>
      <c r="R281" s="31"/>
    </row>
    <row r="282" spans="1:18" ht="58.5" customHeight="1">
      <c r="A282" s="463"/>
      <c r="B282" s="464"/>
      <c r="C282" s="491"/>
      <c r="D282" s="491"/>
      <c r="E282" s="494"/>
      <c r="F282" s="491"/>
      <c r="G282" s="448"/>
      <c r="H282" s="28"/>
      <c r="I282" s="28"/>
      <c r="J282" s="438" t="s">
        <v>28</v>
      </c>
      <c r="K282" s="439"/>
      <c r="L282" s="439"/>
      <c r="M282" s="439"/>
      <c r="N282" s="440"/>
      <c r="O282" s="31"/>
      <c r="P282" s="31"/>
      <c r="Q282" s="31"/>
      <c r="R282" s="31"/>
    </row>
    <row r="283" spans="1:18" ht="58.5" customHeight="1">
      <c r="A283" s="463"/>
      <c r="B283" s="464"/>
      <c r="C283" s="491"/>
      <c r="D283" s="491"/>
      <c r="E283" s="494"/>
      <c r="F283" s="491"/>
      <c r="G283" s="448"/>
      <c r="H283" s="28"/>
      <c r="I283" s="28"/>
      <c r="J283" s="438" t="s">
        <v>47</v>
      </c>
      <c r="K283" s="439"/>
      <c r="L283" s="439"/>
      <c r="M283" s="439"/>
      <c r="N283" s="440"/>
      <c r="O283" s="31"/>
      <c r="P283" s="31"/>
      <c r="Q283" s="31"/>
      <c r="R283" s="31"/>
    </row>
    <row r="284" spans="1:18" ht="58.5" customHeight="1">
      <c r="A284" s="463"/>
      <c r="B284" s="464"/>
      <c r="C284" s="491"/>
      <c r="D284" s="491"/>
      <c r="E284" s="494"/>
      <c r="F284" s="491"/>
      <c r="G284" s="448"/>
      <c r="H284" s="28"/>
      <c r="I284" s="28"/>
      <c r="J284" s="438" t="s">
        <v>38</v>
      </c>
      <c r="K284" s="439"/>
      <c r="L284" s="439"/>
      <c r="M284" s="439"/>
      <c r="N284" s="440"/>
      <c r="O284" s="31"/>
      <c r="P284" s="31"/>
      <c r="Q284" s="31"/>
      <c r="R284" s="31"/>
    </row>
    <row r="285" spans="1:18" ht="58.5" customHeight="1">
      <c r="A285" s="465"/>
      <c r="B285" s="466"/>
      <c r="C285" s="492"/>
      <c r="D285" s="492"/>
      <c r="E285" s="495"/>
      <c r="F285" s="492"/>
      <c r="G285" s="448"/>
      <c r="H285" s="28"/>
      <c r="I285" s="28"/>
      <c r="J285" s="438" t="s">
        <v>10</v>
      </c>
      <c r="K285" s="439"/>
      <c r="L285" s="439"/>
      <c r="M285" s="439"/>
      <c r="N285" s="440"/>
      <c r="O285" s="33"/>
      <c r="P285" s="34"/>
      <c r="Q285" s="34"/>
      <c r="R285" s="35"/>
    </row>
    <row r="286" spans="1:18" ht="58.5" customHeight="1">
      <c r="A286" s="441" t="str">
        <f>GI!$B$7</f>
        <v>English</v>
      </c>
      <c r="B286" s="442"/>
      <c r="C286" s="36">
        <f>MIP!$Y$15</f>
        <v>66</v>
      </c>
      <c r="D286" s="36">
        <f>MIP!$Y$82</f>
        <v>0</v>
      </c>
      <c r="E286" s="37">
        <f>MIP!$Y$154</f>
        <v>33</v>
      </c>
      <c r="F286" s="36" t="e">
        <f>MIP!#REF!</f>
        <v>#REF!</v>
      </c>
      <c r="G286" s="231"/>
      <c r="H286" s="28"/>
      <c r="I286" s="28"/>
      <c r="J286" s="438" t="s">
        <v>29</v>
      </c>
      <c r="K286" s="439"/>
      <c r="L286" s="439"/>
      <c r="M286" s="439"/>
      <c r="N286" s="440"/>
      <c r="O286" s="33"/>
      <c r="P286" s="34"/>
      <c r="Q286" s="34"/>
      <c r="R286" s="35"/>
    </row>
    <row r="287" spans="1:18" ht="58.5" customHeight="1">
      <c r="A287" s="441" t="str">
        <f>GI!$B$8</f>
        <v>-</v>
      </c>
      <c r="B287" s="442"/>
      <c r="C287" s="36"/>
      <c r="D287" s="36"/>
      <c r="E287" s="37"/>
      <c r="F287" s="36" t="e">
        <f>MIP!#REF!</f>
        <v>#REF!</v>
      </c>
      <c r="G287" s="231"/>
      <c r="H287" s="28"/>
      <c r="I287" s="28"/>
      <c r="J287" s="438" t="s">
        <v>30</v>
      </c>
      <c r="K287" s="439"/>
      <c r="L287" s="439"/>
      <c r="M287" s="439"/>
      <c r="N287" s="440"/>
      <c r="O287" s="33"/>
      <c r="P287" s="34"/>
      <c r="Q287" s="34"/>
      <c r="R287" s="35"/>
    </row>
    <row r="288" spans="1:18" ht="58.5" customHeight="1">
      <c r="A288" s="441" t="str">
        <f>GI!$B$9</f>
        <v>Mathematics</v>
      </c>
      <c r="B288" s="442"/>
      <c r="C288" s="36">
        <f>MIP!$Z$15</f>
        <v>58</v>
      </c>
      <c r="D288" s="36">
        <f>MIP!$Z$82</f>
        <v>0</v>
      </c>
      <c r="E288" s="37">
        <f>MIP!$Z$154</f>
        <v>29</v>
      </c>
      <c r="F288" s="36" t="e">
        <f>MIP!#REF!</f>
        <v>#REF!</v>
      </c>
      <c r="G288" s="231"/>
      <c r="H288" s="28"/>
      <c r="I288" s="28"/>
      <c r="J288" s="438" t="s">
        <v>31</v>
      </c>
      <c r="K288" s="439"/>
      <c r="L288" s="439"/>
      <c r="M288" s="439"/>
      <c r="N288" s="440"/>
      <c r="O288" s="33"/>
      <c r="P288" s="34"/>
      <c r="Q288" s="34"/>
      <c r="R288" s="35"/>
    </row>
    <row r="289" spans="1:18" ht="58.5" customHeight="1">
      <c r="A289" s="441" t="str">
        <f>GI!$B$10</f>
        <v>-</v>
      </c>
      <c r="B289" s="442"/>
      <c r="C289" s="36"/>
      <c r="D289" s="36"/>
      <c r="E289" s="37"/>
      <c r="F289" s="36" t="e">
        <f>MIP!#REF!</f>
        <v>#REF!</v>
      </c>
      <c r="G289" s="231"/>
      <c r="H289" s="28"/>
      <c r="I289" s="28"/>
      <c r="J289" s="438" t="s">
        <v>32</v>
      </c>
      <c r="K289" s="439"/>
      <c r="L289" s="439"/>
      <c r="M289" s="439"/>
      <c r="N289" s="440"/>
      <c r="O289" s="31"/>
      <c r="P289" s="31"/>
      <c r="Q289" s="31"/>
      <c r="R289" s="31"/>
    </row>
    <row r="290" spans="1:18" ht="58.5" customHeight="1">
      <c r="A290" s="441" t="str">
        <f>GI!$B$11</f>
        <v xml:space="preserve">History </v>
      </c>
      <c r="B290" s="442"/>
      <c r="C290" s="36">
        <f>MIP!$AA$15</f>
        <v>73</v>
      </c>
      <c r="D290" s="36">
        <f>MIP!$AA$82</f>
        <v>0</v>
      </c>
      <c r="E290" s="37">
        <f>MIP!$AA$154</f>
        <v>36.5</v>
      </c>
      <c r="F290" s="36" t="e">
        <f>MIP!#REF!</f>
        <v>#REF!</v>
      </c>
      <c r="G290" s="231"/>
      <c r="H290" s="28"/>
      <c r="I290" s="28"/>
      <c r="J290" s="438" t="s">
        <v>11</v>
      </c>
      <c r="K290" s="439"/>
      <c r="L290" s="439"/>
      <c r="M290" s="439"/>
      <c r="N290" s="440"/>
      <c r="O290" s="31"/>
      <c r="P290" s="31"/>
      <c r="Q290" s="31"/>
      <c r="R290" s="31"/>
    </row>
    <row r="291" spans="1:18" ht="58.5" customHeight="1">
      <c r="A291" s="441" t="str">
        <f>GI!$B$12</f>
        <v xml:space="preserve">Geography </v>
      </c>
      <c r="B291" s="442"/>
      <c r="C291" s="36">
        <f>MIP!$AB$15</f>
        <v>73</v>
      </c>
      <c r="D291" s="36">
        <f>MIP!$AB$82</f>
        <v>0</v>
      </c>
      <c r="E291" s="37">
        <f>MIP!$AB$154</f>
        <v>36.5</v>
      </c>
      <c r="F291" s="36" t="e">
        <f>MIP!#REF!</f>
        <v>#REF!</v>
      </c>
      <c r="G291" s="231"/>
      <c r="H291" s="28"/>
      <c r="I291" s="28"/>
      <c r="J291" s="438" t="s">
        <v>37</v>
      </c>
      <c r="K291" s="439"/>
      <c r="L291" s="439"/>
      <c r="M291" s="439"/>
      <c r="N291" s="440"/>
      <c r="O291" s="33"/>
      <c r="P291" s="34"/>
      <c r="Q291" s="34"/>
      <c r="R291" s="35"/>
    </row>
    <row r="292" spans="1:18" ht="58.5" customHeight="1">
      <c r="A292" s="441" t="str">
        <f>GI!$B$13</f>
        <v xml:space="preserve">Economics </v>
      </c>
      <c r="B292" s="442"/>
      <c r="C292" s="36">
        <f>MIP!$AC$15</f>
        <v>61</v>
      </c>
      <c r="D292" s="36">
        <f>MIP!$AC$82</f>
        <v>0</v>
      </c>
      <c r="E292" s="37">
        <f>MIP!$AC$154</f>
        <v>30.5</v>
      </c>
      <c r="F292" s="36" t="e">
        <f>MIP!#REF!</f>
        <v>#REF!</v>
      </c>
      <c r="G292" s="231"/>
      <c r="H292" s="38"/>
      <c r="I292" s="38"/>
      <c r="J292" s="438" t="s">
        <v>33</v>
      </c>
      <c r="K292" s="439"/>
      <c r="L292" s="439"/>
      <c r="M292" s="439"/>
      <c r="N292" s="440"/>
      <c r="O292" s="33"/>
      <c r="P292" s="34"/>
      <c r="Q292" s="34"/>
      <c r="R292" s="35"/>
    </row>
    <row r="293" spans="1:18" ht="58.5" customHeight="1">
      <c r="A293" s="441" t="str">
        <f>GI!$B$14</f>
        <v>-</v>
      </c>
      <c r="B293" s="442"/>
      <c r="C293" s="36"/>
      <c r="D293" s="36"/>
      <c r="E293" s="37"/>
      <c r="F293" s="36" t="e">
        <f>MIP!#REF!</f>
        <v>#REF!</v>
      </c>
      <c r="G293" s="231"/>
      <c r="H293" s="38"/>
      <c r="I293" s="38"/>
      <c r="J293" s="438" t="s">
        <v>48</v>
      </c>
      <c r="K293" s="439"/>
      <c r="L293" s="439"/>
      <c r="M293" s="439"/>
      <c r="N293" s="440"/>
      <c r="O293" s="33"/>
      <c r="P293" s="34"/>
      <c r="Q293" s="34"/>
      <c r="R293" s="35"/>
    </row>
    <row r="294" spans="1:18" ht="58.5" customHeight="1">
      <c r="A294" s="441" t="str">
        <f>GI!$B$15</f>
        <v>ICT</v>
      </c>
      <c r="B294" s="442"/>
      <c r="C294" s="36">
        <f>MIP!$AD$15</f>
        <v>80</v>
      </c>
      <c r="D294" s="36">
        <f>MIP!$AD$82</f>
        <v>0</v>
      </c>
      <c r="E294" s="37">
        <f>MIP!$AD$154</f>
        <v>40</v>
      </c>
      <c r="F294" s="36" t="e">
        <f>MIP!#REF!</f>
        <v>#REF!</v>
      </c>
      <c r="G294" s="231"/>
      <c r="H294" s="39"/>
      <c r="I294" s="39"/>
      <c r="J294" s="438" t="s">
        <v>49</v>
      </c>
      <c r="K294" s="439"/>
      <c r="L294" s="439"/>
      <c r="M294" s="439"/>
      <c r="N294" s="440"/>
      <c r="O294" s="40"/>
      <c r="P294" s="34"/>
      <c r="Q294" s="34"/>
      <c r="R294" s="35"/>
    </row>
    <row r="295" spans="1:18" ht="58.5" customHeight="1">
      <c r="A295" s="441" t="str">
        <f>GI!$B$16</f>
        <v>-</v>
      </c>
      <c r="B295" s="442"/>
      <c r="C295" s="36"/>
      <c r="D295" s="36"/>
      <c r="E295" s="37"/>
      <c r="F295" s="36" t="e">
        <f>MIP!#REF!</f>
        <v>#REF!</v>
      </c>
      <c r="G295" s="231"/>
      <c r="H295" s="39"/>
      <c r="I295" s="39"/>
      <c r="J295" s="502" t="s">
        <v>34</v>
      </c>
      <c r="K295" s="503"/>
      <c r="L295" s="503"/>
      <c r="M295" s="503"/>
      <c r="N295" s="503"/>
      <c r="O295" s="503"/>
      <c r="P295" s="503"/>
      <c r="Q295" s="504"/>
      <c r="R295" s="41"/>
    </row>
    <row r="296" spans="1:18" ht="58.5" customHeight="1">
      <c r="A296" s="441" t="str">
        <f>GI!$B$17</f>
        <v xml:space="preserve">Accounting and finance </v>
      </c>
      <c r="B296" s="442"/>
      <c r="C296" s="36">
        <f>MIP!$AE$15</f>
        <v>75</v>
      </c>
      <c r="D296" s="36">
        <f>MIP!$AE$82</f>
        <v>0</v>
      </c>
      <c r="E296" s="37">
        <f>MIP!$AE$154</f>
        <v>37.5</v>
      </c>
      <c r="F296" s="36" t="e">
        <f>MIP!#REF!</f>
        <v>#REF!</v>
      </c>
      <c r="G296" s="231"/>
      <c r="H296" s="39"/>
      <c r="I296" s="39"/>
      <c r="J296" s="505"/>
      <c r="K296" s="506"/>
      <c r="L296" s="506"/>
      <c r="M296" s="506"/>
      <c r="N296" s="506"/>
      <c r="O296" s="506"/>
      <c r="P296" s="506"/>
      <c r="Q296" s="507"/>
      <c r="R296" s="41"/>
    </row>
    <row r="297" spans="1:18" ht="58.5" customHeight="1">
      <c r="A297" s="441" t="str">
        <f>GI!$B$18</f>
        <v>-</v>
      </c>
      <c r="B297" s="442"/>
      <c r="C297" s="36">
        <f>MIP!$AF$15</f>
        <v>0</v>
      </c>
      <c r="D297" s="36">
        <f>MIP!$AF$82</f>
        <v>0</v>
      </c>
      <c r="E297" s="37">
        <f>MIP!$AF$154</f>
        <v>0</v>
      </c>
      <c r="F297" s="36" t="e">
        <f>MIP!#REF!</f>
        <v>#REF!</v>
      </c>
      <c r="G297" s="231"/>
      <c r="H297" s="39"/>
      <c r="I297" s="39"/>
      <c r="J297" s="505"/>
      <c r="K297" s="506"/>
      <c r="L297" s="506"/>
      <c r="M297" s="506"/>
      <c r="N297" s="506"/>
      <c r="O297" s="506"/>
      <c r="P297" s="506"/>
      <c r="Q297" s="507"/>
      <c r="R297" s="41"/>
    </row>
    <row r="298" spans="1:18" ht="58.5" customHeight="1">
      <c r="A298" s="470" t="s">
        <v>15</v>
      </c>
      <c r="B298" s="471"/>
      <c r="C298" s="36">
        <f>MIP!$AG$15</f>
        <v>486</v>
      </c>
      <c r="D298" s="36">
        <f>MIP!$AG$82</f>
        <v>0</v>
      </c>
      <c r="E298" s="37">
        <f>MIP!$AG$154</f>
        <v>243</v>
      </c>
      <c r="F298" s="36" t="e">
        <f>MIP!#REF!</f>
        <v>#REF!</v>
      </c>
      <c r="G298" s="231"/>
      <c r="H298" s="42"/>
      <c r="I298" s="42"/>
      <c r="J298" s="515" t="str">
        <f t="shared" ref="J298" si="96">$V$5</f>
        <v>Percentage</v>
      </c>
      <c r="K298" s="516"/>
      <c r="L298" s="496" t="str">
        <f t="shared" ref="L298" si="97">$X$5</f>
        <v xml:space="preserve">Grade </v>
      </c>
      <c r="M298" s="497"/>
      <c r="N298" s="496" t="str">
        <f t="shared" ref="N298" si="98">$Z$5</f>
        <v>Performance</v>
      </c>
      <c r="O298" s="500"/>
      <c r="P298" s="500"/>
      <c r="Q298" s="497"/>
      <c r="R298" s="43"/>
    </row>
    <row r="299" spans="1:18" ht="58.5" customHeight="1">
      <c r="A299" s="472" t="s">
        <v>16</v>
      </c>
      <c r="B299" s="473"/>
      <c r="C299" s="36">
        <f>MIP!$AH$15</f>
        <v>69.428571428571431</v>
      </c>
      <c r="D299" s="36">
        <f>MIP!$AH$82</f>
        <v>0</v>
      </c>
      <c r="E299" s="37">
        <f>MIP!$AH$154</f>
        <v>34.714285714285715</v>
      </c>
      <c r="F299" s="36" t="e">
        <f>MIP!#REF!</f>
        <v>#REF!</v>
      </c>
      <c r="G299" s="231"/>
      <c r="H299" s="42"/>
      <c r="I299" s="42"/>
      <c r="J299" s="517"/>
      <c r="K299" s="518"/>
      <c r="L299" s="498"/>
      <c r="M299" s="499"/>
      <c r="N299" s="498"/>
      <c r="O299" s="501"/>
      <c r="P299" s="501"/>
      <c r="Q299" s="499"/>
      <c r="R299" s="44"/>
    </row>
    <row r="300" spans="1:18" ht="58.5" customHeight="1">
      <c r="A300" s="472" t="s">
        <v>17</v>
      </c>
      <c r="B300" s="473"/>
      <c r="C300" s="45">
        <f>MIP!$AI$15</f>
        <v>25</v>
      </c>
      <c r="D300" s="45">
        <f>MIP!$AI$82</f>
        <v>1</v>
      </c>
      <c r="E300" s="46">
        <f>MIP!$AI$154</f>
        <v>25</v>
      </c>
      <c r="F300" s="45" t="e">
        <f>MIP!#REF!</f>
        <v>#REF!</v>
      </c>
      <c r="G300" s="232"/>
      <c r="H300" s="42"/>
      <c r="I300" s="42"/>
      <c r="J300" s="483" t="str">
        <f t="shared" ref="J300" si="99">$V$7</f>
        <v>≥90</v>
      </c>
      <c r="K300" s="446"/>
      <c r="L300" s="483" t="str">
        <f t="shared" ref="L300" si="100">$X$7</f>
        <v>A+</v>
      </c>
      <c r="M300" s="446"/>
      <c r="N300" s="483" t="str">
        <f t="shared" ref="N300" si="101">$Z$7</f>
        <v>Very Great Distinction</v>
      </c>
      <c r="O300" s="447"/>
      <c r="P300" s="447"/>
      <c r="Q300" s="446"/>
      <c r="R300" s="44"/>
    </row>
    <row r="301" spans="1:18" ht="58.5" customHeight="1">
      <c r="A301" s="472" t="s">
        <v>91</v>
      </c>
      <c r="B301" s="473"/>
      <c r="C301" s="45">
        <f>GI!$C$25</f>
        <v>43</v>
      </c>
      <c r="D301" s="47">
        <f>GI!$C$25</f>
        <v>43</v>
      </c>
      <c r="E301" s="48">
        <f>GI!$C$25</f>
        <v>43</v>
      </c>
      <c r="F301" s="47">
        <f>GI!$C$25</f>
        <v>43</v>
      </c>
      <c r="G301" s="233"/>
      <c r="H301" s="24"/>
      <c r="I301" s="24"/>
      <c r="J301" s="483" t="str">
        <f t="shared" ref="J301" si="102">$V$8</f>
        <v>≥85</v>
      </c>
      <c r="K301" s="446"/>
      <c r="L301" s="483" t="str">
        <f t="shared" ref="L301" si="103">$X$8</f>
        <v>A</v>
      </c>
      <c r="M301" s="446"/>
      <c r="N301" s="483" t="str">
        <f t="shared" ref="N301" si="104">$Z$8</f>
        <v>Great Distinction</v>
      </c>
      <c r="O301" s="447"/>
      <c r="P301" s="447"/>
      <c r="Q301" s="446"/>
      <c r="R301" s="44"/>
    </row>
    <row r="302" spans="1:18" ht="58.5" customHeight="1">
      <c r="A302" s="470" t="s">
        <v>12</v>
      </c>
      <c r="B302" s="471"/>
      <c r="C302" s="36"/>
      <c r="D302" s="49"/>
      <c r="E302" s="50"/>
      <c r="F302" s="49"/>
      <c r="G302" s="234"/>
      <c r="H302" s="24"/>
      <c r="I302" s="24"/>
      <c r="J302" s="445" t="str">
        <f t="shared" ref="J302" si="105">$V$9</f>
        <v>≥80</v>
      </c>
      <c r="K302" s="446"/>
      <c r="L302" s="445" t="str">
        <f t="shared" ref="L302" si="106">$X$9</f>
        <v>B+</v>
      </c>
      <c r="M302" s="446"/>
      <c r="N302" s="445" t="str">
        <f t="shared" ref="N302" si="107">$Z$9</f>
        <v>Distinction</v>
      </c>
      <c r="O302" s="447"/>
      <c r="P302" s="447"/>
      <c r="Q302" s="446"/>
      <c r="R302" s="44"/>
    </row>
    <row r="303" spans="1:18" ht="58.5" customHeight="1">
      <c r="A303" s="482" t="s">
        <v>18</v>
      </c>
      <c r="B303" s="482"/>
      <c r="C303" s="36"/>
      <c r="D303" s="51"/>
      <c r="E303" s="50"/>
      <c r="F303" s="51"/>
      <c r="G303" s="234"/>
      <c r="H303" s="24"/>
      <c r="I303" s="24"/>
      <c r="J303" s="445" t="str">
        <f t="shared" ref="J303" si="108">$V$10</f>
        <v>≥75</v>
      </c>
      <c r="K303" s="446"/>
      <c r="L303" s="445" t="str">
        <f t="shared" ref="L303" si="109">$X$10</f>
        <v>B</v>
      </c>
      <c r="M303" s="446"/>
      <c r="N303" s="445" t="str">
        <f t="shared" ref="N303" si="110">$Z$10</f>
        <v>Good</v>
      </c>
      <c r="O303" s="447"/>
      <c r="P303" s="447"/>
      <c r="Q303" s="446"/>
      <c r="R303" s="44"/>
    </row>
    <row r="304" spans="1:18" ht="58.5" customHeight="1">
      <c r="A304" s="22"/>
      <c r="B304" s="55"/>
      <c r="C304" s="52"/>
      <c r="D304" s="52"/>
      <c r="E304" s="52"/>
      <c r="F304" s="52"/>
      <c r="G304" s="23"/>
      <c r="H304" s="24"/>
      <c r="I304" s="24"/>
      <c r="J304" s="445" t="str">
        <f t="shared" ref="J304" si="111">$V$11</f>
        <v>≥70</v>
      </c>
      <c r="K304" s="446"/>
      <c r="L304" s="445" t="str">
        <f t="shared" ref="L304" si="112">$X$11</f>
        <v>C</v>
      </c>
      <c r="M304" s="446"/>
      <c r="N304" s="445" t="str">
        <f t="shared" ref="N304" si="113">$Z$11</f>
        <v>Average</v>
      </c>
      <c r="O304" s="447"/>
      <c r="P304" s="447"/>
      <c r="Q304" s="446"/>
      <c r="R304" s="44"/>
    </row>
    <row r="305" spans="1:18" ht="58.5" customHeight="1">
      <c r="A305" s="53"/>
      <c r="B305" s="520" t="str">
        <f>MIP!AJ154</f>
        <v>DETAINED IN GRADE 11</v>
      </c>
      <c r="C305" s="521"/>
      <c r="D305" s="521"/>
      <c r="E305" s="521"/>
      <c r="F305" s="522"/>
      <c r="G305" s="23"/>
      <c r="H305" s="24"/>
      <c r="I305" s="24"/>
      <c r="J305" s="445" t="str">
        <f t="shared" ref="J305" si="114">$V$12</f>
        <v>≥60</v>
      </c>
      <c r="K305" s="446"/>
      <c r="L305" s="445" t="str">
        <f t="shared" ref="L305" si="115">$X$12</f>
        <v>D</v>
      </c>
      <c r="M305" s="446"/>
      <c r="N305" s="445" t="str">
        <f t="shared" ref="N305" si="116">$Z$12</f>
        <v>Fair</v>
      </c>
      <c r="O305" s="447"/>
      <c r="P305" s="447"/>
      <c r="Q305" s="446"/>
      <c r="R305" s="54"/>
    </row>
    <row r="306" spans="1:18" ht="58.5" customHeight="1">
      <c r="A306" s="53"/>
      <c r="B306" s="523"/>
      <c r="C306" s="524"/>
      <c r="D306" s="524"/>
      <c r="E306" s="524"/>
      <c r="F306" s="525"/>
      <c r="G306" s="23"/>
      <c r="H306" s="24"/>
      <c r="I306" s="24"/>
      <c r="J306" s="445" t="str">
        <f t="shared" ref="J306" si="117">$V$13</f>
        <v>&lt;60</v>
      </c>
      <c r="K306" s="446"/>
      <c r="L306" s="445" t="str">
        <f t="shared" ref="L306" si="118">$X$13</f>
        <v>F</v>
      </c>
      <c r="M306" s="446"/>
      <c r="N306" s="445" t="str">
        <f t="shared" ref="N306" si="119">$Z$13</f>
        <v>Failing</v>
      </c>
      <c r="O306" s="447"/>
      <c r="P306" s="447"/>
      <c r="Q306" s="446"/>
      <c r="R306" s="27"/>
    </row>
    <row r="307" spans="1:18" ht="58.5" customHeight="1">
      <c r="A307" s="53"/>
      <c r="B307" s="523"/>
      <c r="C307" s="524"/>
      <c r="D307" s="524"/>
      <c r="E307" s="524"/>
      <c r="F307" s="525"/>
      <c r="G307" s="23"/>
      <c r="H307" s="24"/>
      <c r="I307" s="24"/>
      <c r="J307" s="443" t="str">
        <f>GI!$D$23</f>
        <v>Academic Director's Name</v>
      </c>
      <c r="K307" s="443"/>
      <c r="L307" s="443"/>
      <c r="M307" s="443"/>
      <c r="N307" s="443"/>
      <c r="O307" s="443"/>
      <c r="P307" s="443"/>
      <c r="Q307" s="443"/>
      <c r="R307" s="27"/>
    </row>
    <row r="308" spans="1:18" ht="58.5" customHeight="1">
      <c r="A308" s="53"/>
      <c r="B308" s="526"/>
      <c r="C308" s="527"/>
      <c r="D308" s="527"/>
      <c r="E308" s="527"/>
      <c r="F308" s="528"/>
      <c r="G308" s="23"/>
      <c r="H308" s="24"/>
      <c r="I308" s="24"/>
      <c r="J308" s="444" t="str">
        <f>GI!$D$31</f>
        <v>Mr. Brhane Yohanes</v>
      </c>
      <c r="K308" s="444"/>
      <c r="L308" s="444"/>
      <c r="M308" s="444"/>
      <c r="N308" s="444"/>
      <c r="O308" s="444"/>
      <c r="P308" s="444"/>
      <c r="Q308" s="444"/>
      <c r="R308" s="444"/>
    </row>
    <row r="309" spans="1:18" ht="58.5" customHeight="1">
      <c r="A309" s="430" t="str">
        <f>$U$15</f>
        <v>If Best is Possible, Better is Not Enough!</v>
      </c>
      <c r="B309" s="430"/>
      <c r="C309" s="430"/>
      <c r="D309" s="430"/>
      <c r="E309" s="430"/>
      <c r="F309" s="430"/>
      <c r="G309" s="430"/>
      <c r="H309" s="430"/>
      <c r="I309" s="430"/>
      <c r="J309" s="430"/>
      <c r="K309" s="430"/>
      <c r="L309" s="430"/>
      <c r="M309" s="430"/>
      <c r="N309" s="430"/>
      <c r="O309" s="430"/>
      <c r="P309" s="430"/>
      <c r="Q309" s="430"/>
      <c r="R309" s="430"/>
    </row>
    <row r="310" spans="1:18" ht="58.5" customHeight="1">
      <c r="A310" s="430"/>
      <c r="B310" s="430"/>
      <c r="C310" s="430"/>
      <c r="D310" s="430"/>
      <c r="E310" s="430"/>
      <c r="F310" s="430"/>
      <c r="G310" s="430"/>
      <c r="H310" s="430"/>
      <c r="I310" s="430"/>
      <c r="J310" s="430"/>
      <c r="K310" s="430"/>
      <c r="L310" s="430"/>
      <c r="M310" s="430"/>
      <c r="N310" s="430"/>
      <c r="O310" s="430"/>
      <c r="P310" s="430"/>
      <c r="Q310" s="430"/>
      <c r="R310" s="430"/>
    </row>
    <row r="311" spans="1:18" ht="58.5" customHeight="1">
      <c r="A311" s="430"/>
      <c r="B311" s="430"/>
      <c r="C311" s="430"/>
      <c r="D311" s="430"/>
      <c r="E311" s="430"/>
      <c r="F311" s="430"/>
      <c r="G311" s="430"/>
      <c r="H311" s="430"/>
      <c r="I311" s="430"/>
      <c r="J311" s="430"/>
      <c r="K311" s="430"/>
      <c r="L311" s="430"/>
      <c r="M311" s="430"/>
      <c r="N311" s="430"/>
      <c r="O311" s="430"/>
      <c r="P311" s="430"/>
      <c r="Q311" s="430"/>
      <c r="R311" s="430"/>
    </row>
    <row r="312" spans="1:18" ht="58.5" customHeight="1">
      <c r="A312" s="22"/>
      <c r="B312" s="22"/>
      <c r="C312" s="23"/>
      <c r="D312" s="23"/>
      <c r="E312" s="23"/>
      <c r="F312" s="23"/>
      <c r="G312" s="23"/>
      <c r="H312" s="24"/>
      <c r="I312" s="24"/>
      <c r="J312" s="24"/>
      <c r="K312" s="24"/>
      <c r="L312" s="24"/>
      <c r="M312" s="24"/>
      <c r="N312" s="24"/>
      <c r="O312" s="23"/>
      <c r="P312" s="23"/>
      <c r="Q312" s="23"/>
      <c r="R312" s="23"/>
    </row>
    <row r="313" spans="1:18" ht="58.5" customHeight="1">
      <c r="A313" s="22"/>
      <c r="B313" s="22"/>
      <c r="C313" s="23"/>
      <c r="D313" s="23"/>
      <c r="E313" s="23"/>
      <c r="F313" s="23"/>
      <c r="G313" s="23"/>
      <c r="H313" s="24"/>
      <c r="I313" s="24"/>
      <c r="J313" s="24"/>
      <c r="K313" s="24"/>
      <c r="L313" s="24"/>
      <c r="M313" s="24"/>
      <c r="N313" s="24"/>
      <c r="O313" s="23"/>
      <c r="P313" s="23"/>
      <c r="Q313" s="23"/>
      <c r="R313" s="23"/>
    </row>
    <row r="314" spans="1:18" ht="58.5" customHeight="1">
      <c r="A314" s="449" t="s">
        <v>14</v>
      </c>
      <c r="B314" s="450"/>
      <c r="C314" s="453">
        <f>GI!$A$3</f>
        <v>11</v>
      </c>
      <c r="D314" s="455" t="str">
        <f>D2</f>
        <v>D</v>
      </c>
      <c r="E314" s="456"/>
      <c r="F314" s="453" t="str">
        <f>GI!$C$3</f>
        <v>D</v>
      </c>
      <c r="G314" s="459">
        <v>9</v>
      </c>
      <c r="H314" s="26"/>
      <c r="I314" s="26"/>
      <c r="J314" s="509" t="s">
        <v>8</v>
      </c>
      <c r="K314" s="510"/>
      <c r="L314" s="511"/>
      <c r="M314" s="484" t="str">
        <f>GI!$H$10</f>
        <v xml:space="preserve">Danait Alem Haile </v>
      </c>
      <c r="N314" s="485"/>
      <c r="O314" s="485"/>
      <c r="P314" s="485"/>
      <c r="Q314" s="485"/>
      <c r="R314" s="486"/>
    </row>
    <row r="315" spans="1:18" ht="58.5" customHeight="1">
      <c r="A315" s="451"/>
      <c r="B315" s="452"/>
      <c r="C315" s="454"/>
      <c r="D315" s="457"/>
      <c r="E315" s="458"/>
      <c r="F315" s="454"/>
      <c r="G315" s="460"/>
      <c r="H315" s="26"/>
      <c r="I315" s="26"/>
      <c r="J315" s="512"/>
      <c r="K315" s="513"/>
      <c r="L315" s="514"/>
      <c r="M315" s="487"/>
      <c r="N315" s="488"/>
      <c r="O315" s="488"/>
      <c r="P315" s="488"/>
      <c r="Q315" s="488"/>
      <c r="R315" s="489"/>
    </row>
    <row r="316" spans="1:18" ht="58.5" customHeight="1">
      <c r="A316" s="461" t="s">
        <v>1</v>
      </c>
      <c r="B316" s="462"/>
      <c r="C316" s="467"/>
      <c r="D316" s="468"/>
      <c r="E316" s="469"/>
      <c r="F316" s="223" t="s">
        <v>19</v>
      </c>
      <c r="G316" s="448"/>
      <c r="H316" s="27"/>
      <c r="I316" s="27"/>
      <c r="J316" s="475" t="str">
        <f>GI!$A$48</f>
        <v>2025/26 G.C Academic Year Basic Skills and Behavior Progress Report</v>
      </c>
      <c r="K316" s="476"/>
      <c r="L316" s="476"/>
      <c r="M316" s="476"/>
      <c r="N316" s="476"/>
      <c r="O316" s="476"/>
      <c r="P316" s="476"/>
      <c r="Q316" s="476"/>
      <c r="R316" s="477"/>
    </row>
    <row r="317" spans="1:18" ht="58.5" customHeight="1">
      <c r="A317" s="463"/>
      <c r="B317" s="464"/>
      <c r="C317" s="490" t="s">
        <v>172</v>
      </c>
      <c r="D317" s="490" t="s">
        <v>173</v>
      </c>
      <c r="E317" s="493" t="s">
        <v>163</v>
      </c>
      <c r="F317" s="490" t="s">
        <v>164</v>
      </c>
      <c r="G317" s="448"/>
      <c r="H317" s="27"/>
      <c r="I317" s="27"/>
      <c r="J317" s="478"/>
      <c r="K317" s="479"/>
      <c r="L317" s="479"/>
      <c r="M317" s="479"/>
      <c r="N317" s="479"/>
      <c r="O317" s="479"/>
      <c r="P317" s="479"/>
      <c r="Q317" s="479"/>
      <c r="R317" s="480"/>
    </row>
    <row r="318" spans="1:18" ht="58.5" customHeight="1">
      <c r="A318" s="463"/>
      <c r="B318" s="464"/>
      <c r="C318" s="491"/>
      <c r="D318" s="491"/>
      <c r="E318" s="494"/>
      <c r="F318" s="491"/>
      <c r="G318" s="448"/>
      <c r="H318" s="28"/>
      <c r="I318" s="28"/>
      <c r="J318" s="435"/>
      <c r="K318" s="436"/>
      <c r="L318" s="436"/>
      <c r="M318" s="436"/>
      <c r="N318" s="437"/>
      <c r="O318" s="29"/>
      <c r="P318" s="29"/>
      <c r="Q318" s="29"/>
      <c r="R318" s="30"/>
    </row>
    <row r="319" spans="1:18" ht="58.5" customHeight="1">
      <c r="A319" s="463"/>
      <c r="B319" s="464"/>
      <c r="C319" s="491"/>
      <c r="D319" s="491"/>
      <c r="E319" s="494"/>
      <c r="F319" s="491"/>
      <c r="G319" s="448"/>
      <c r="H319" s="28"/>
      <c r="I319" s="28"/>
      <c r="J319" s="438" t="s">
        <v>26</v>
      </c>
      <c r="K319" s="439"/>
      <c r="L319" s="439"/>
      <c r="M319" s="439"/>
      <c r="N319" s="440"/>
      <c r="O319" s="31"/>
      <c r="P319" s="31"/>
      <c r="Q319" s="31"/>
      <c r="R319" s="31"/>
    </row>
    <row r="320" spans="1:18" ht="58.5" customHeight="1">
      <c r="A320" s="463"/>
      <c r="B320" s="464"/>
      <c r="C320" s="491"/>
      <c r="D320" s="491"/>
      <c r="E320" s="494"/>
      <c r="F320" s="491"/>
      <c r="G320" s="448"/>
      <c r="H320" s="28"/>
      <c r="I320" s="28"/>
      <c r="J320" s="438" t="s">
        <v>27</v>
      </c>
      <c r="K320" s="439"/>
      <c r="L320" s="439"/>
      <c r="M320" s="439"/>
      <c r="N320" s="440"/>
      <c r="O320" s="31"/>
      <c r="P320" s="31"/>
      <c r="Q320" s="31"/>
      <c r="R320" s="31"/>
    </row>
    <row r="321" spans="1:18" ht="58.5" customHeight="1">
      <c r="A321" s="463"/>
      <c r="B321" s="464"/>
      <c r="C321" s="491"/>
      <c r="D321" s="491"/>
      <c r="E321" s="494"/>
      <c r="F321" s="491"/>
      <c r="G321" s="448"/>
      <c r="H321" s="28"/>
      <c r="I321" s="28"/>
      <c r="J321" s="438" t="s">
        <v>28</v>
      </c>
      <c r="K321" s="439"/>
      <c r="L321" s="439"/>
      <c r="M321" s="439"/>
      <c r="N321" s="440"/>
      <c r="O321" s="31"/>
      <c r="P321" s="31"/>
      <c r="Q321" s="31"/>
      <c r="R321" s="31"/>
    </row>
    <row r="322" spans="1:18" ht="58.5" customHeight="1">
      <c r="A322" s="463"/>
      <c r="B322" s="464"/>
      <c r="C322" s="491"/>
      <c r="D322" s="491"/>
      <c r="E322" s="494"/>
      <c r="F322" s="491"/>
      <c r="G322" s="448"/>
      <c r="H322" s="28"/>
      <c r="I322" s="28"/>
      <c r="J322" s="438" t="s">
        <v>47</v>
      </c>
      <c r="K322" s="439"/>
      <c r="L322" s="439"/>
      <c r="M322" s="439"/>
      <c r="N322" s="440"/>
      <c r="O322" s="31"/>
      <c r="P322" s="31"/>
      <c r="Q322" s="31"/>
      <c r="R322" s="31"/>
    </row>
    <row r="323" spans="1:18" ht="58.5" customHeight="1">
      <c r="A323" s="463"/>
      <c r="B323" s="464"/>
      <c r="C323" s="491"/>
      <c r="D323" s="491"/>
      <c r="E323" s="494"/>
      <c r="F323" s="491"/>
      <c r="G323" s="448"/>
      <c r="H323" s="28"/>
      <c r="I323" s="28"/>
      <c r="J323" s="438" t="s">
        <v>38</v>
      </c>
      <c r="K323" s="439"/>
      <c r="L323" s="439"/>
      <c r="M323" s="439"/>
      <c r="N323" s="440"/>
      <c r="O323" s="31"/>
      <c r="P323" s="31"/>
      <c r="Q323" s="31"/>
      <c r="R323" s="31"/>
    </row>
    <row r="324" spans="1:18" ht="58.5" customHeight="1">
      <c r="A324" s="465"/>
      <c r="B324" s="466"/>
      <c r="C324" s="492"/>
      <c r="D324" s="492"/>
      <c r="E324" s="495"/>
      <c r="F324" s="492"/>
      <c r="G324" s="448"/>
      <c r="H324" s="28"/>
      <c r="I324" s="28"/>
      <c r="J324" s="438" t="s">
        <v>10</v>
      </c>
      <c r="K324" s="439"/>
      <c r="L324" s="439"/>
      <c r="M324" s="439"/>
      <c r="N324" s="440"/>
      <c r="O324" s="33"/>
      <c r="P324" s="34"/>
      <c r="Q324" s="34"/>
      <c r="R324" s="35"/>
    </row>
    <row r="325" spans="1:18" ht="58.5" customHeight="1">
      <c r="A325" s="441" t="str">
        <f>GI!$B$7</f>
        <v>English</v>
      </c>
      <c r="B325" s="442"/>
      <c r="C325" s="36">
        <f>MIP!$Y$16</f>
        <v>56</v>
      </c>
      <c r="D325" s="36">
        <f>MIP!$Y$83</f>
        <v>0</v>
      </c>
      <c r="E325" s="37">
        <f>MIP!$Y$155</f>
        <v>28</v>
      </c>
      <c r="F325" s="36" t="e">
        <f>MIP!#REF!</f>
        <v>#REF!</v>
      </c>
      <c r="G325" s="231"/>
      <c r="H325" s="28"/>
      <c r="I325" s="28"/>
      <c r="J325" s="438" t="s">
        <v>29</v>
      </c>
      <c r="K325" s="439"/>
      <c r="L325" s="439"/>
      <c r="M325" s="439"/>
      <c r="N325" s="440"/>
      <c r="O325" s="33"/>
      <c r="P325" s="34"/>
      <c r="Q325" s="34"/>
      <c r="R325" s="35"/>
    </row>
    <row r="326" spans="1:18" ht="58.5" customHeight="1">
      <c r="A326" s="441" t="str">
        <f>GI!$B$8</f>
        <v>-</v>
      </c>
      <c r="B326" s="442"/>
      <c r="C326" s="36"/>
      <c r="D326" s="36"/>
      <c r="E326" s="37"/>
      <c r="F326" s="36" t="e">
        <f>MIP!#REF!</f>
        <v>#REF!</v>
      </c>
      <c r="G326" s="231"/>
      <c r="H326" s="28"/>
      <c r="I326" s="28"/>
      <c r="J326" s="438" t="s">
        <v>30</v>
      </c>
      <c r="K326" s="439"/>
      <c r="L326" s="439"/>
      <c r="M326" s="439"/>
      <c r="N326" s="440"/>
      <c r="O326" s="33"/>
      <c r="P326" s="34"/>
      <c r="Q326" s="34"/>
      <c r="R326" s="35"/>
    </row>
    <row r="327" spans="1:18" ht="58.5" customHeight="1">
      <c r="A327" s="441" t="str">
        <f>GI!$B$9</f>
        <v>Mathematics</v>
      </c>
      <c r="B327" s="442"/>
      <c r="C327" s="36">
        <f>MIP!$Z$16</f>
        <v>60</v>
      </c>
      <c r="D327" s="36">
        <f>MIP!$Z$83</f>
        <v>0</v>
      </c>
      <c r="E327" s="37">
        <f>MIP!$Z$155</f>
        <v>30</v>
      </c>
      <c r="F327" s="36" t="e">
        <f>MIP!#REF!</f>
        <v>#REF!</v>
      </c>
      <c r="G327" s="231"/>
      <c r="H327" s="28"/>
      <c r="I327" s="28"/>
      <c r="J327" s="438" t="s">
        <v>31</v>
      </c>
      <c r="K327" s="439"/>
      <c r="L327" s="439"/>
      <c r="M327" s="439"/>
      <c r="N327" s="440"/>
      <c r="O327" s="33"/>
      <c r="P327" s="34"/>
      <c r="Q327" s="34"/>
      <c r="R327" s="35"/>
    </row>
    <row r="328" spans="1:18" ht="58.5" customHeight="1">
      <c r="A328" s="441" t="str">
        <f>GI!$B$10</f>
        <v>-</v>
      </c>
      <c r="B328" s="442"/>
      <c r="C328" s="36"/>
      <c r="D328" s="36"/>
      <c r="E328" s="37"/>
      <c r="F328" s="36" t="e">
        <f>MIP!#REF!</f>
        <v>#REF!</v>
      </c>
      <c r="G328" s="231"/>
      <c r="H328" s="28"/>
      <c r="I328" s="28"/>
      <c r="J328" s="438" t="s">
        <v>32</v>
      </c>
      <c r="K328" s="439"/>
      <c r="L328" s="439"/>
      <c r="M328" s="439"/>
      <c r="N328" s="440"/>
      <c r="O328" s="31"/>
      <c r="P328" s="31"/>
      <c r="Q328" s="31"/>
      <c r="R328" s="31"/>
    </row>
    <row r="329" spans="1:18" ht="58.5" customHeight="1">
      <c r="A329" s="441" t="str">
        <f>GI!$B$11</f>
        <v xml:space="preserve">History </v>
      </c>
      <c r="B329" s="442"/>
      <c r="C329" s="36">
        <f>MIP!$AA$16</f>
        <v>56</v>
      </c>
      <c r="D329" s="36">
        <f>MIP!$AA$83</f>
        <v>0</v>
      </c>
      <c r="E329" s="37">
        <f>MIP!$AA$155</f>
        <v>28</v>
      </c>
      <c r="F329" s="36" t="e">
        <f>MIP!#REF!</f>
        <v>#REF!</v>
      </c>
      <c r="G329" s="231"/>
      <c r="H329" s="28"/>
      <c r="I329" s="28"/>
      <c r="J329" s="438" t="s">
        <v>11</v>
      </c>
      <c r="K329" s="439"/>
      <c r="L329" s="439"/>
      <c r="M329" s="439"/>
      <c r="N329" s="440"/>
      <c r="O329" s="31"/>
      <c r="P329" s="31"/>
      <c r="Q329" s="31"/>
      <c r="R329" s="31"/>
    </row>
    <row r="330" spans="1:18" ht="58.5" customHeight="1">
      <c r="A330" s="441" t="str">
        <f>GI!$B$12</f>
        <v xml:space="preserve">Geography </v>
      </c>
      <c r="B330" s="442"/>
      <c r="C330" s="36">
        <f>MIP!$AB$16</f>
        <v>58</v>
      </c>
      <c r="D330" s="36">
        <f>MIP!$AB$83</f>
        <v>0</v>
      </c>
      <c r="E330" s="37">
        <f>MIP!$AB$155</f>
        <v>29</v>
      </c>
      <c r="F330" s="36" t="e">
        <f>MIP!#REF!</f>
        <v>#REF!</v>
      </c>
      <c r="G330" s="231"/>
      <c r="H330" s="28"/>
      <c r="I330" s="28"/>
      <c r="J330" s="438" t="s">
        <v>37</v>
      </c>
      <c r="K330" s="439"/>
      <c r="L330" s="439"/>
      <c r="M330" s="439"/>
      <c r="N330" s="440"/>
      <c r="O330" s="33"/>
      <c r="P330" s="34"/>
      <c r="Q330" s="34"/>
      <c r="R330" s="35"/>
    </row>
    <row r="331" spans="1:18" ht="58.5" customHeight="1">
      <c r="A331" s="441" t="str">
        <f>GI!$B$13</f>
        <v xml:space="preserve">Economics </v>
      </c>
      <c r="B331" s="442"/>
      <c r="C331" s="36">
        <f>MIP!$AC$16</f>
        <v>39</v>
      </c>
      <c r="D331" s="36">
        <f>MIP!$AC$83</f>
        <v>0</v>
      </c>
      <c r="E331" s="37">
        <f>MIP!$AC$155</f>
        <v>19.5</v>
      </c>
      <c r="F331" s="36" t="e">
        <f>MIP!#REF!</f>
        <v>#REF!</v>
      </c>
      <c r="G331" s="231"/>
      <c r="H331" s="38"/>
      <c r="I331" s="38"/>
      <c r="J331" s="438" t="s">
        <v>33</v>
      </c>
      <c r="K331" s="439"/>
      <c r="L331" s="439"/>
      <c r="M331" s="439"/>
      <c r="N331" s="440"/>
      <c r="O331" s="33"/>
      <c r="P331" s="34"/>
      <c r="Q331" s="34"/>
      <c r="R331" s="35"/>
    </row>
    <row r="332" spans="1:18" ht="58.5" customHeight="1">
      <c r="A332" s="441" t="str">
        <f>GI!$B$14</f>
        <v>-</v>
      </c>
      <c r="B332" s="442"/>
      <c r="C332" s="36"/>
      <c r="D332" s="36"/>
      <c r="E332" s="37"/>
      <c r="F332" s="36" t="e">
        <f>MIP!#REF!</f>
        <v>#REF!</v>
      </c>
      <c r="G332" s="231"/>
      <c r="H332" s="38"/>
      <c r="I332" s="38"/>
      <c r="J332" s="438" t="s">
        <v>48</v>
      </c>
      <c r="K332" s="439"/>
      <c r="L332" s="439"/>
      <c r="M332" s="439"/>
      <c r="N332" s="440"/>
      <c r="O332" s="33"/>
      <c r="P332" s="34"/>
      <c r="Q332" s="34"/>
      <c r="R332" s="35"/>
    </row>
    <row r="333" spans="1:18" ht="58.5" customHeight="1">
      <c r="A333" s="441" t="str">
        <f>GI!$B$15</f>
        <v>ICT</v>
      </c>
      <c r="B333" s="442"/>
      <c r="C333" s="36">
        <f>MIP!$AD$16</f>
        <v>78</v>
      </c>
      <c r="D333" s="36">
        <f>MIP!$AD$83</f>
        <v>0</v>
      </c>
      <c r="E333" s="37">
        <f>MIP!$AD$155</f>
        <v>39</v>
      </c>
      <c r="F333" s="36" t="e">
        <f>MIP!#REF!</f>
        <v>#REF!</v>
      </c>
      <c r="G333" s="231"/>
      <c r="H333" s="39"/>
      <c r="I333" s="39"/>
      <c r="J333" s="438" t="s">
        <v>49</v>
      </c>
      <c r="K333" s="439"/>
      <c r="L333" s="439"/>
      <c r="M333" s="439"/>
      <c r="N333" s="440"/>
      <c r="O333" s="40"/>
      <c r="P333" s="34"/>
      <c r="Q333" s="34"/>
      <c r="R333" s="35"/>
    </row>
    <row r="334" spans="1:18" ht="58.5" customHeight="1">
      <c r="A334" s="441" t="str">
        <f>GI!$B$16</f>
        <v>-</v>
      </c>
      <c r="B334" s="442"/>
      <c r="C334" s="36"/>
      <c r="D334" s="36"/>
      <c r="E334" s="37"/>
      <c r="F334" s="36" t="e">
        <f>MIP!#REF!</f>
        <v>#REF!</v>
      </c>
      <c r="G334" s="231"/>
      <c r="H334" s="39"/>
      <c r="I334" s="39"/>
      <c r="J334" s="502" t="s">
        <v>34</v>
      </c>
      <c r="K334" s="503"/>
      <c r="L334" s="503"/>
      <c r="M334" s="503"/>
      <c r="N334" s="503"/>
      <c r="O334" s="503"/>
      <c r="P334" s="503"/>
      <c r="Q334" s="504"/>
      <c r="R334" s="41"/>
    </row>
    <row r="335" spans="1:18" ht="58.5" customHeight="1">
      <c r="A335" s="441" t="str">
        <f>GI!$B$17</f>
        <v xml:space="preserve">Accounting and finance </v>
      </c>
      <c r="B335" s="442"/>
      <c r="C335" s="36">
        <f>MIP!$AE$16</f>
        <v>70</v>
      </c>
      <c r="D335" s="36">
        <f>MIP!$AE$83</f>
        <v>0</v>
      </c>
      <c r="E335" s="37">
        <f>MIP!$AE$155</f>
        <v>35</v>
      </c>
      <c r="F335" s="36" t="e">
        <f>MIP!#REF!</f>
        <v>#REF!</v>
      </c>
      <c r="G335" s="231"/>
      <c r="H335" s="39"/>
      <c r="I335" s="39"/>
      <c r="J335" s="505"/>
      <c r="K335" s="506"/>
      <c r="L335" s="506"/>
      <c r="M335" s="506"/>
      <c r="N335" s="506"/>
      <c r="O335" s="506"/>
      <c r="P335" s="506"/>
      <c r="Q335" s="507"/>
      <c r="R335" s="41"/>
    </row>
    <row r="336" spans="1:18" ht="58.5" customHeight="1">
      <c r="A336" s="441" t="str">
        <f>GI!$B$18</f>
        <v>-</v>
      </c>
      <c r="B336" s="442"/>
      <c r="C336" s="36">
        <f>MIP!$AF$16</f>
        <v>0</v>
      </c>
      <c r="D336" s="36">
        <f>MIP!$AF$83</f>
        <v>0</v>
      </c>
      <c r="E336" s="37">
        <f>MIP!$AF$155</f>
        <v>0</v>
      </c>
      <c r="F336" s="36" t="e">
        <f>MIP!#REF!</f>
        <v>#REF!</v>
      </c>
      <c r="G336" s="231"/>
      <c r="H336" s="39"/>
      <c r="I336" s="39"/>
      <c r="J336" s="505"/>
      <c r="K336" s="506"/>
      <c r="L336" s="506"/>
      <c r="M336" s="506"/>
      <c r="N336" s="506"/>
      <c r="O336" s="506"/>
      <c r="P336" s="506"/>
      <c r="Q336" s="507"/>
      <c r="R336" s="41"/>
    </row>
    <row r="337" spans="1:18" ht="58.5" customHeight="1">
      <c r="A337" s="470" t="s">
        <v>15</v>
      </c>
      <c r="B337" s="471"/>
      <c r="C337" s="36">
        <f>MIP!$AG$16</f>
        <v>417</v>
      </c>
      <c r="D337" s="36">
        <f>MIP!$AG$83</f>
        <v>0</v>
      </c>
      <c r="E337" s="37">
        <f>MIP!$AG$155</f>
        <v>208.5</v>
      </c>
      <c r="F337" s="36" t="e">
        <f>MIP!#REF!</f>
        <v>#REF!</v>
      </c>
      <c r="G337" s="231"/>
      <c r="H337" s="42"/>
      <c r="I337" s="42"/>
      <c r="J337" s="515" t="str">
        <f t="shared" ref="J337" si="120">$V$5</f>
        <v>Percentage</v>
      </c>
      <c r="K337" s="516"/>
      <c r="L337" s="496" t="str">
        <f t="shared" ref="L337" si="121">$X$5</f>
        <v xml:space="preserve">Grade </v>
      </c>
      <c r="M337" s="497"/>
      <c r="N337" s="496" t="str">
        <f t="shared" ref="N337" si="122">$Z$5</f>
        <v>Performance</v>
      </c>
      <c r="O337" s="500"/>
      <c r="P337" s="500"/>
      <c r="Q337" s="497"/>
      <c r="R337" s="43"/>
    </row>
    <row r="338" spans="1:18" ht="58.5" customHeight="1">
      <c r="A338" s="472" t="s">
        <v>16</v>
      </c>
      <c r="B338" s="473"/>
      <c r="C338" s="36">
        <f>MIP!$AH$16</f>
        <v>59.571428571428569</v>
      </c>
      <c r="D338" s="36">
        <f>MIP!$AH$83</f>
        <v>0</v>
      </c>
      <c r="E338" s="37">
        <f>MIP!$AH$155</f>
        <v>29.785714285714285</v>
      </c>
      <c r="F338" s="36" t="e">
        <f>MIP!#REF!</f>
        <v>#REF!</v>
      </c>
      <c r="G338" s="231"/>
      <c r="H338" s="42"/>
      <c r="I338" s="42"/>
      <c r="J338" s="517"/>
      <c r="K338" s="518"/>
      <c r="L338" s="498"/>
      <c r="M338" s="499"/>
      <c r="N338" s="498"/>
      <c r="O338" s="501"/>
      <c r="P338" s="501"/>
      <c r="Q338" s="499"/>
      <c r="R338" s="44"/>
    </row>
    <row r="339" spans="1:18" ht="58.5" customHeight="1">
      <c r="A339" s="472" t="s">
        <v>17</v>
      </c>
      <c r="B339" s="473"/>
      <c r="C339" s="45">
        <f>MIP!$AI$16</f>
        <v>41</v>
      </c>
      <c r="D339" s="45">
        <f>MIP!$AI$83</f>
        <v>1</v>
      </c>
      <c r="E339" s="46">
        <f>MIP!$AI$155</f>
        <v>41</v>
      </c>
      <c r="F339" s="45" t="e">
        <f>MIP!#REF!</f>
        <v>#REF!</v>
      </c>
      <c r="G339" s="232"/>
      <c r="H339" s="42"/>
      <c r="I339" s="42"/>
      <c r="J339" s="483" t="str">
        <f t="shared" ref="J339" si="123">$V$7</f>
        <v>≥90</v>
      </c>
      <c r="K339" s="446"/>
      <c r="L339" s="483" t="str">
        <f t="shared" ref="L339" si="124">$X$7</f>
        <v>A+</v>
      </c>
      <c r="M339" s="446"/>
      <c r="N339" s="483" t="str">
        <f t="shared" ref="N339" si="125">$Z$7</f>
        <v>Very Great Distinction</v>
      </c>
      <c r="O339" s="447"/>
      <c r="P339" s="447"/>
      <c r="Q339" s="446"/>
      <c r="R339" s="44"/>
    </row>
    <row r="340" spans="1:18" ht="58.5" customHeight="1">
      <c r="A340" s="472" t="s">
        <v>91</v>
      </c>
      <c r="B340" s="473"/>
      <c r="C340" s="45">
        <f>GI!$C$25</f>
        <v>43</v>
      </c>
      <c r="D340" s="47">
        <f>GI!$C$25</f>
        <v>43</v>
      </c>
      <c r="E340" s="48">
        <f>GI!$C$25</f>
        <v>43</v>
      </c>
      <c r="F340" s="47">
        <f>GI!$C$25</f>
        <v>43</v>
      </c>
      <c r="G340" s="233"/>
      <c r="H340" s="24"/>
      <c r="I340" s="24"/>
      <c r="J340" s="483" t="str">
        <f t="shared" ref="J340" si="126">$V$8</f>
        <v>≥85</v>
      </c>
      <c r="K340" s="446"/>
      <c r="L340" s="483" t="str">
        <f t="shared" ref="L340" si="127">$X$8</f>
        <v>A</v>
      </c>
      <c r="M340" s="446"/>
      <c r="N340" s="483" t="str">
        <f t="shared" ref="N340" si="128">$Z$8</f>
        <v>Great Distinction</v>
      </c>
      <c r="O340" s="447"/>
      <c r="P340" s="447"/>
      <c r="Q340" s="446"/>
      <c r="R340" s="44"/>
    </row>
    <row r="341" spans="1:18" ht="58.5" customHeight="1">
      <c r="A341" s="470" t="s">
        <v>12</v>
      </c>
      <c r="B341" s="471"/>
      <c r="C341" s="36"/>
      <c r="D341" s="49"/>
      <c r="E341" s="50"/>
      <c r="F341" s="49"/>
      <c r="G341" s="234"/>
      <c r="H341" s="24"/>
      <c r="I341" s="24"/>
      <c r="J341" s="445" t="str">
        <f t="shared" ref="J341" si="129">$V$9</f>
        <v>≥80</v>
      </c>
      <c r="K341" s="446"/>
      <c r="L341" s="445" t="str">
        <f t="shared" ref="L341" si="130">$X$9</f>
        <v>B+</v>
      </c>
      <c r="M341" s="446"/>
      <c r="N341" s="445" t="str">
        <f t="shared" ref="N341" si="131">$Z$9</f>
        <v>Distinction</v>
      </c>
      <c r="O341" s="447"/>
      <c r="P341" s="447"/>
      <c r="Q341" s="446"/>
      <c r="R341" s="44"/>
    </row>
    <row r="342" spans="1:18" ht="58.5" customHeight="1">
      <c r="A342" s="482" t="s">
        <v>18</v>
      </c>
      <c r="B342" s="482"/>
      <c r="C342" s="36"/>
      <c r="D342" s="51"/>
      <c r="E342" s="50"/>
      <c r="F342" s="51"/>
      <c r="G342" s="234"/>
      <c r="H342" s="24"/>
      <c r="I342" s="24"/>
      <c r="J342" s="445" t="str">
        <f t="shared" ref="J342" si="132">$V$10</f>
        <v>≥75</v>
      </c>
      <c r="K342" s="446"/>
      <c r="L342" s="445" t="str">
        <f t="shared" ref="L342" si="133">$X$10</f>
        <v>B</v>
      </c>
      <c r="M342" s="446"/>
      <c r="N342" s="445" t="str">
        <f t="shared" ref="N342" si="134">$Z$10</f>
        <v>Good</v>
      </c>
      <c r="O342" s="447"/>
      <c r="P342" s="447"/>
      <c r="Q342" s="446"/>
      <c r="R342" s="44"/>
    </row>
    <row r="343" spans="1:18" ht="58.5" customHeight="1">
      <c r="A343" s="22"/>
      <c r="B343" s="55"/>
      <c r="C343" s="52"/>
      <c r="D343" s="52"/>
      <c r="E343" s="52"/>
      <c r="F343" s="52"/>
      <c r="G343" s="23"/>
      <c r="H343" s="24"/>
      <c r="I343" s="24"/>
      <c r="J343" s="445" t="str">
        <f t="shared" ref="J343" si="135">$V$11</f>
        <v>≥70</v>
      </c>
      <c r="K343" s="446"/>
      <c r="L343" s="445" t="str">
        <f t="shared" ref="L343" si="136">$X$11</f>
        <v>C</v>
      </c>
      <c r="M343" s="446"/>
      <c r="N343" s="445" t="str">
        <f t="shared" ref="N343" si="137">$Z$11</f>
        <v>Average</v>
      </c>
      <c r="O343" s="447"/>
      <c r="P343" s="447"/>
      <c r="Q343" s="446"/>
      <c r="R343" s="44"/>
    </row>
    <row r="344" spans="1:18" ht="58.5" customHeight="1">
      <c r="A344" s="53"/>
      <c r="B344" s="520" t="str">
        <f>MIP!AJ155</f>
        <v>DETAINED IN GRADE 11</v>
      </c>
      <c r="C344" s="521"/>
      <c r="D344" s="521"/>
      <c r="E344" s="521"/>
      <c r="F344" s="522"/>
      <c r="G344" s="23"/>
      <c r="H344" s="24"/>
      <c r="I344" s="24"/>
      <c r="J344" s="445" t="str">
        <f t="shared" ref="J344" si="138">$V$12</f>
        <v>≥60</v>
      </c>
      <c r="K344" s="446"/>
      <c r="L344" s="445" t="str">
        <f t="shared" ref="L344" si="139">$X$12</f>
        <v>D</v>
      </c>
      <c r="M344" s="446"/>
      <c r="N344" s="445" t="str">
        <f t="shared" ref="N344" si="140">$Z$12</f>
        <v>Fair</v>
      </c>
      <c r="O344" s="447"/>
      <c r="P344" s="447"/>
      <c r="Q344" s="446"/>
      <c r="R344" s="54"/>
    </row>
    <row r="345" spans="1:18" ht="58.5" customHeight="1">
      <c r="A345" s="53"/>
      <c r="B345" s="523"/>
      <c r="C345" s="524"/>
      <c r="D345" s="524"/>
      <c r="E345" s="524"/>
      <c r="F345" s="525"/>
      <c r="G345" s="23"/>
      <c r="H345" s="24"/>
      <c r="I345" s="24"/>
      <c r="J345" s="445" t="str">
        <f t="shared" ref="J345" si="141">$V$13</f>
        <v>&lt;60</v>
      </c>
      <c r="K345" s="446"/>
      <c r="L345" s="445" t="str">
        <f t="shared" ref="L345" si="142">$X$13</f>
        <v>F</v>
      </c>
      <c r="M345" s="446"/>
      <c r="N345" s="445" t="str">
        <f t="shared" ref="N345" si="143">$Z$13</f>
        <v>Failing</v>
      </c>
      <c r="O345" s="447"/>
      <c r="P345" s="447"/>
      <c r="Q345" s="446"/>
      <c r="R345" s="27"/>
    </row>
    <row r="346" spans="1:18" ht="58.5" customHeight="1">
      <c r="A346" s="53"/>
      <c r="B346" s="523"/>
      <c r="C346" s="524"/>
      <c r="D346" s="524"/>
      <c r="E346" s="524"/>
      <c r="F346" s="525"/>
      <c r="G346" s="23"/>
      <c r="H346" s="24"/>
      <c r="I346" s="24"/>
      <c r="J346" s="443" t="str">
        <f>GI!$D$23</f>
        <v>Academic Director's Name</v>
      </c>
      <c r="K346" s="443"/>
      <c r="L346" s="443"/>
      <c r="M346" s="443"/>
      <c r="N346" s="443"/>
      <c r="O346" s="443"/>
      <c r="P346" s="443"/>
      <c r="Q346" s="443"/>
      <c r="R346" s="27"/>
    </row>
    <row r="347" spans="1:18" ht="58.5" customHeight="1">
      <c r="A347" s="53"/>
      <c r="B347" s="526"/>
      <c r="C347" s="527"/>
      <c r="D347" s="527"/>
      <c r="E347" s="527"/>
      <c r="F347" s="528"/>
      <c r="G347" s="23"/>
      <c r="H347" s="24"/>
      <c r="I347" s="24"/>
      <c r="J347" s="444" t="str">
        <f>GI!$D$31</f>
        <v>Mr. Brhane Yohanes</v>
      </c>
      <c r="K347" s="444"/>
      <c r="L347" s="444"/>
      <c r="M347" s="444"/>
      <c r="N347" s="444"/>
      <c r="O347" s="444"/>
      <c r="P347" s="444"/>
      <c r="Q347" s="444"/>
      <c r="R347" s="444"/>
    </row>
    <row r="348" spans="1:18" ht="58.5" customHeight="1">
      <c r="A348" s="430" t="str">
        <f>$U$15</f>
        <v>If Best is Possible, Better is Not Enough!</v>
      </c>
      <c r="B348" s="430"/>
      <c r="C348" s="430"/>
      <c r="D348" s="430"/>
      <c r="E348" s="430"/>
      <c r="F348" s="430"/>
      <c r="G348" s="430"/>
      <c r="H348" s="430"/>
      <c r="I348" s="430"/>
      <c r="J348" s="430"/>
      <c r="K348" s="430"/>
      <c r="L348" s="430"/>
      <c r="M348" s="430"/>
      <c r="N348" s="430"/>
      <c r="O348" s="430"/>
      <c r="P348" s="430"/>
      <c r="Q348" s="430"/>
      <c r="R348" s="430"/>
    </row>
    <row r="349" spans="1:18" ht="58.5" customHeight="1">
      <c r="A349" s="430"/>
      <c r="B349" s="430"/>
      <c r="C349" s="430"/>
      <c r="D349" s="430"/>
      <c r="E349" s="430"/>
      <c r="F349" s="430"/>
      <c r="G349" s="430"/>
      <c r="H349" s="430"/>
      <c r="I349" s="430"/>
      <c r="J349" s="430"/>
      <c r="K349" s="430"/>
      <c r="L349" s="430"/>
      <c r="M349" s="430"/>
      <c r="N349" s="430"/>
      <c r="O349" s="430"/>
      <c r="P349" s="430"/>
      <c r="Q349" s="430"/>
      <c r="R349" s="430"/>
    </row>
    <row r="350" spans="1:18" ht="58.5" customHeight="1">
      <c r="A350" s="430"/>
      <c r="B350" s="430"/>
      <c r="C350" s="430"/>
      <c r="D350" s="430"/>
      <c r="E350" s="430"/>
      <c r="F350" s="430"/>
      <c r="G350" s="430"/>
      <c r="H350" s="430"/>
      <c r="I350" s="430"/>
      <c r="J350" s="430"/>
      <c r="K350" s="430"/>
      <c r="L350" s="430"/>
      <c r="M350" s="430"/>
      <c r="N350" s="430"/>
      <c r="O350" s="430"/>
      <c r="P350" s="430"/>
      <c r="Q350" s="430"/>
      <c r="R350" s="430"/>
    </row>
    <row r="351" spans="1:18" ht="58.5" customHeight="1">
      <c r="A351" s="22"/>
      <c r="B351" s="22"/>
      <c r="C351" s="23"/>
      <c r="D351" s="23"/>
      <c r="E351" s="23"/>
      <c r="F351" s="23"/>
      <c r="G351" s="23"/>
      <c r="H351" s="24"/>
      <c r="I351" s="24"/>
      <c r="J351" s="24"/>
      <c r="K351" s="24"/>
      <c r="L351" s="24"/>
      <c r="M351" s="24"/>
      <c r="N351" s="24"/>
      <c r="O351" s="23"/>
      <c r="P351" s="23"/>
      <c r="Q351" s="23"/>
      <c r="R351" s="23"/>
    </row>
    <row r="352" spans="1:18" ht="58.5" customHeight="1">
      <c r="A352" s="22"/>
      <c r="B352" s="22"/>
      <c r="C352" s="23"/>
      <c r="D352" s="23"/>
      <c r="E352" s="23"/>
      <c r="F352" s="23"/>
      <c r="G352" s="23"/>
      <c r="H352" s="24"/>
      <c r="I352" s="24"/>
      <c r="J352" s="24"/>
      <c r="K352" s="24"/>
      <c r="L352" s="24"/>
      <c r="M352" s="24"/>
      <c r="N352" s="24"/>
      <c r="O352" s="23"/>
      <c r="P352" s="23"/>
      <c r="Q352" s="23"/>
      <c r="R352" s="23"/>
    </row>
    <row r="353" spans="1:18" ht="58.5" customHeight="1">
      <c r="A353" s="449" t="s">
        <v>14</v>
      </c>
      <c r="B353" s="450"/>
      <c r="C353" s="453">
        <f>GI!$A$3</f>
        <v>11</v>
      </c>
      <c r="D353" s="455" t="str">
        <f>D2</f>
        <v>D</v>
      </c>
      <c r="E353" s="456"/>
      <c r="F353" s="453" t="str">
        <f>GI!$C$3</f>
        <v>D</v>
      </c>
      <c r="G353" s="459">
        <v>10</v>
      </c>
      <c r="H353" s="26"/>
      <c r="I353" s="26"/>
      <c r="J353" s="509" t="s">
        <v>8</v>
      </c>
      <c r="K353" s="510"/>
      <c r="L353" s="511"/>
      <c r="M353" s="484" t="str">
        <f>GI!$H$11</f>
        <v xml:space="preserve">Daniel Alem Beyene </v>
      </c>
      <c r="N353" s="485"/>
      <c r="O353" s="485"/>
      <c r="P353" s="485"/>
      <c r="Q353" s="485"/>
      <c r="R353" s="486"/>
    </row>
    <row r="354" spans="1:18" ht="58.5" customHeight="1">
      <c r="A354" s="451"/>
      <c r="B354" s="452"/>
      <c r="C354" s="454"/>
      <c r="D354" s="457"/>
      <c r="E354" s="458"/>
      <c r="F354" s="454"/>
      <c r="G354" s="460"/>
      <c r="H354" s="26"/>
      <c r="I354" s="26"/>
      <c r="J354" s="512"/>
      <c r="K354" s="513"/>
      <c r="L354" s="514"/>
      <c r="M354" s="487"/>
      <c r="N354" s="488"/>
      <c r="O354" s="488"/>
      <c r="P354" s="488"/>
      <c r="Q354" s="488"/>
      <c r="R354" s="489"/>
    </row>
    <row r="355" spans="1:18" ht="58.5" customHeight="1">
      <c r="A355" s="461" t="s">
        <v>1</v>
      </c>
      <c r="B355" s="462"/>
      <c r="C355" s="467"/>
      <c r="D355" s="468"/>
      <c r="E355" s="469"/>
      <c r="F355" s="223" t="s">
        <v>19</v>
      </c>
      <c r="G355" s="448"/>
      <c r="H355" s="27"/>
      <c r="I355" s="27"/>
      <c r="J355" s="475" t="str">
        <f>GI!$A$48</f>
        <v>2025/26 G.C Academic Year Basic Skills and Behavior Progress Report</v>
      </c>
      <c r="K355" s="476"/>
      <c r="L355" s="476"/>
      <c r="M355" s="476"/>
      <c r="N355" s="476"/>
      <c r="O355" s="476"/>
      <c r="P355" s="476"/>
      <c r="Q355" s="476"/>
      <c r="R355" s="477"/>
    </row>
    <row r="356" spans="1:18" ht="58.5" customHeight="1">
      <c r="A356" s="463"/>
      <c r="B356" s="464"/>
      <c r="C356" s="490" t="s">
        <v>172</v>
      </c>
      <c r="D356" s="490" t="s">
        <v>173</v>
      </c>
      <c r="E356" s="493" t="s">
        <v>163</v>
      </c>
      <c r="F356" s="490" t="s">
        <v>164</v>
      </c>
      <c r="G356" s="448"/>
      <c r="H356" s="27"/>
      <c r="I356" s="27"/>
      <c r="J356" s="478"/>
      <c r="K356" s="479"/>
      <c r="L356" s="479"/>
      <c r="M356" s="479"/>
      <c r="N356" s="479"/>
      <c r="O356" s="479"/>
      <c r="P356" s="479"/>
      <c r="Q356" s="479"/>
      <c r="R356" s="480"/>
    </row>
    <row r="357" spans="1:18" ht="58.5" customHeight="1">
      <c r="A357" s="463"/>
      <c r="B357" s="464"/>
      <c r="C357" s="491"/>
      <c r="D357" s="491"/>
      <c r="E357" s="494"/>
      <c r="F357" s="491"/>
      <c r="G357" s="448"/>
      <c r="H357" s="28"/>
      <c r="I357" s="28"/>
      <c r="J357" s="435"/>
      <c r="K357" s="436"/>
      <c r="L357" s="436"/>
      <c r="M357" s="436"/>
      <c r="N357" s="437"/>
      <c r="O357" s="29"/>
      <c r="P357" s="29"/>
      <c r="Q357" s="29"/>
      <c r="R357" s="30"/>
    </row>
    <row r="358" spans="1:18" ht="58.5" customHeight="1">
      <c r="A358" s="463"/>
      <c r="B358" s="464"/>
      <c r="C358" s="491"/>
      <c r="D358" s="491"/>
      <c r="E358" s="494"/>
      <c r="F358" s="491"/>
      <c r="G358" s="448"/>
      <c r="H358" s="28"/>
      <c r="I358" s="28"/>
      <c r="J358" s="438" t="s">
        <v>26</v>
      </c>
      <c r="K358" s="439"/>
      <c r="L358" s="439"/>
      <c r="M358" s="439"/>
      <c r="N358" s="440"/>
      <c r="O358" s="31"/>
      <c r="P358" s="31"/>
      <c r="Q358" s="31"/>
      <c r="R358" s="31"/>
    </row>
    <row r="359" spans="1:18" ht="58.5" customHeight="1">
      <c r="A359" s="463"/>
      <c r="B359" s="464"/>
      <c r="C359" s="491"/>
      <c r="D359" s="491"/>
      <c r="E359" s="494"/>
      <c r="F359" s="491"/>
      <c r="G359" s="448"/>
      <c r="H359" s="28"/>
      <c r="I359" s="28"/>
      <c r="J359" s="438" t="s">
        <v>27</v>
      </c>
      <c r="K359" s="439"/>
      <c r="L359" s="439"/>
      <c r="M359" s="439"/>
      <c r="N359" s="440"/>
      <c r="O359" s="31"/>
      <c r="P359" s="31"/>
      <c r="Q359" s="31"/>
      <c r="R359" s="31"/>
    </row>
    <row r="360" spans="1:18" ht="58.5" customHeight="1">
      <c r="A360" s="463"/>
      <c r="B360" s="464"/>
      <c r="C360" s="491"/>
      <c r="D360" s="491"/>
      <c r="E360" s="494"/>
      <c r="F360" s="491"/>
      <c r="G360" s="448"/>
      <c r="H360" s="28"/>
      <c r="I360" s="28"/>
      <c r="J360" s="438" t="s">
        <v>28</v>
      </c>
      <c r="K360" s="439"/>
      <c r="L360" s="439"/>
      <c r="M360" s="439"/>
      <c r="N360" s="440"/>
      <c r="O360" s="31"/>
      <c r="P360" s="31"/>
      <c r="Q360" s="31"/>
      <c r="R360" s="31"/>
    </row>
    <row r="361" spans="1:18" ht="58.5" customHeight="1">
      <c r="A361" s="463"/>
      <c r="B361" s="464"/>
      <c r="C361" s="491"/>
      <c r="D361" s="491"/>
      <c r="E361" s="494"/>
      <c r="F361" s="491"/>
      <c r="G361" s="448"/>
      <c r="H361" s="28"/>
      <c r="I361" s="28"/>
      <c r="J361" s="438" t="s">
        <v>47</v>
      </c>
      <c r="K361" s="439"/>
      <c r="L361" s="439"/>
      <c r="M361" s="439"/>
      <c r="N361" s="440"/>
      <c r="O361" s="31"/>
      <c r="P361" s="31"/>
      <c r="Q361" s="31"/>
      <c r="R361" s="31"/>
    </row>
    <row r="362" spans="1:18" ht="58.5" customHeight="1">
      <c r="A362" s="463"/>
      <c r="B362" s="464"/>
      <c r="C362" s="491"/>
      <c r="D362" s="491"/>
      <c r="E362" s="494"/>
      <c r="F362" s="491"/>
      <c r="G362" s="448"/>
      <c r="H362" s="28"/>
      <c r="I362" s="28"/>
      <c r="J362" s="438" t="s">
        <v>38</v>
      </c>
      <c r="K362" s="439"/>
      <c r="L362" s="439"/>
      <c r="M362" s="439"/>
      <c r="N362" s="440"/>
      <c r="O362" s="31"/>
      <c r="P362" s="31"/>
      <c r="Q362" s="31"/>
      <c r="R362" s="31"/>
    </row>
    <row r="363" spans="1:18" ht="58.5" customHeight="1">
      <c r="A363" s="465"/>
      <c r="B363" s="466"/>
      <c r="C363" s="492"/>
      <c r="D363" s="492"/>
      <c r="E363" s="495"/>
      <c r="F363" s="492"/>
      <c r="G363" s="448"/>
      <c r="H363" s="28"/>
      <c r="I363" s="28"/>
      <c r="J363" s="438" t="s">
        <v>10</v>
      </c>
      <c r="K363" s="439"/>
      <c r="L363" s="439"/>
      <c r="M363" s="439"/>
      <c r="N363" s="440"/>
      <c r="O363" s="33"/>
      <c r="P363" s="34"/>
      <c r="Q363" s="34"/>
      <c r="R363" s="35"/>
    </row>
    <row r="364" spans="1:18" ht="58.5" customHeight="1">
      <c r="A364" s="441" t="str">
        <f>GI!$B$7</f>
        <v>English</v>
      </c>
      <c r="B364" s="442"/>
      <c r="C364" s="36">
        <f>MIP!$Y$17</f>
        <v>74</v>
      </c>
      <c r="D364" s="36">
        <f>MIP!$Y$84</f>
        <v>0</v>
      </c>
      <c r="E364" s="37">
        <f>MIP!$Y$156</f>
        <v>37</v>
      </c>
      <c r="F364" s="36" t="e">
        <f>MIP!#REF!</f>
        <v>#REF!</v>
      </c>
      <c r="G364" s="231"/>
      <c r="H364" s="28"/>
      <c r="I364" s="28"/>
      <c r="J364" s="438" t="s">
        <v>29</v>
      </c>
      <c r="K364" s="439"/>
      <c r="L364" s="439"/>
      <c r="M364" s="439"/>
      <c r="N364" s="440"/>
      <c r="O364" s="33"/>
      <c r="P364" s="34"/>
      <c r="Q364" s="34"/>
      <c r="R364" s="35"/>
    </row>
    <row r="365" spans="1:18" ht="58.5" customHeight="1">
      <c r="A365" s="441" t="str">
        <f>GI!$B$8</f>
        <v>-</v>
      </c>
      <c r="B365" s="442"/>
      <c r="C365" s="36"/>
      <c r="D365" s="36"/>
      <c r="E365" s="37"/>
      <c r="F365" s="36" t="e">
        <f>MIP!#REF!</f>
        <v>#REF!</v>
      </c>
      <c r="G365" s="231"/>
      <c r="H365" s="28"/>
      <c r="I365" s="28"/>
      <c r="J365" s="438" t="s">
        <v>30</v>
      </c>
      <c r="K365" s="439"/>
      <c r="L365" s="439"/>
      <c r="M365" s="439"/>
      <c r="N365" s="440"/>
      <c r="O365" s="33"/>
      <c r="P365" s="34"/>
      <c r="Q365" s="34"/>
      <c r="R365" s="35"/>
    </row>
    <row r="366" spans="1:18" ht="58.5" customHeight="1">
      <c r="A366" s="441" t="str">
        <f>GI!$B$9</f>
        <v>Mathematics</v>
      </c>
      <c r="B366" s="442"/>
      <c r="C366" s="36">
        <f>MIP!$Z$17</f>
        <v>61</v>
      </c>
      <c r="D366" s="36">
        <f>MIP!$Z$84</f>
        <v>0</v>
      </c>
      <c r="E366" s="37">
        <f>MIP!$Z$156</f>
        <v>30.5</v>
      </c>
      <c r="F366" s="36" t="e">
        <f>MIP!#REF!</f>
        <v>#REF!</v>
      </c>
      <c r="G366" s="231"/>
      <c r="H366" s="28"/>
      <c r="I366" s="28"/>
      <c r="J366" s="438" t="s">
        <v>31</v>
      </c>
      <c r="K366" s="439"/>
      <c r="L366" s="439"/>
      <c r="M366" s="439"/>
      <c r="N366" s="440"/>
      <c r="O366" s="33"/>
      <c r="P366" s="34"/>
      <c r="Q366" s="34"/>
      <c r="R366" s="35"/>
    </row>
    <row r="367" spans="1:18" ht="58.5" customHeight="1">
      <c r="A367" s="441" t="str">
        <f>GI!$B$10</f>
        <v>-</v>
      </c>
      <c r="B367" s="442"/>
      <c r="C367" s="36"/>
      <c r="D367" s="36"/>
      <c r="E367" s="37"/>
      <c r="F367" s="36" t="e">
        <f>MIP!#REF!</f>
        <v>#REF!</v>
      </c>
      <c r="G367" s="231"/>
      <c r="H367" s="28"/>
      <c r="I367" s="28"/>
      <c r="J367" s="438" t="s">
        <v>32</v>
      </c>
      <c r="K367" s="439"/>
      <c r="L367" s="439"/>
      <c r="M367" s="439"/>
      <c r="N367" s="440"/>
      <c r="O367" s="31"/>
      <c r="P367" s="31"/>
      <c r="Q367" s="31"/>
      <c r="R367" s="31"/>
    </row>
    <row r="368" spans="1:18" ht="58.5" customHeight="1">
      <c r="A368" s="441" t="str">
        <f>GI!$B$11</f>
        <v xml:space="preserve">History </v>
      </c>
      <c r="B368" s="442"/>
      <c r="C368" s="36">
        <f>MIP!$AA$17</f>
        <v>67</v>
      </c>
      <c r="D368" s="36">
        <f>MIP!$AA$84</f>
        <v>0</v>
      </c>
      <c r="E368" s="37">
        <f>MIP!$AA$156</f>
        <v>33.5</v>
      </c>
      <c r="F368" s="36" t="e">
        <f>MIP!#REF!</f>
        <v>#REF!</v>
      </c>
      <c r="G368" s="231"/>
      <c r="H368" s="28"/>
      <c r="I368" s="28"/>
      <c r="J368" s="438" t="s">
        <v>11</v>
      </c>
      <c r="K368" s="439"/>
      <c r="L368" s="439"/>
      <c r="M368" s="439"/>
      <c r="N368" s="440"/>
      <c r="O368" s="31"/>
      <c r="P368" s="31"/>
      <c r="Q368" s="31"/>
      <c r="R368" s="31"/>
    </row>
    <row r="369" spans="1:18" ht="58.5" customHeight="1">
      <c r="A369" s="441" t="str">
        <f>GI!$B$12</f>
        <v xml:space="preserve">Geography </v>
      </c>
      <c r="B369" s="442"/>
      <c r="C369" s="36">
        <f>MIP!$AB$17</f>
        <v>81</v>
      </c>
      <c r="D369" s="36">
        <f>MIP!$AB$84</f>
        <v>0</v>
      </c>
      <c r="E369" s="37">
        <f>MIP!$AB$156</f>
        <v>40.5</v>
      </c>
      <c r="F369" s="36" t="e">
        <f>MIP!#REF!</f>
        <v>#REF!</v>
      </c>
      <c r="G369" s="231"/>
      <c r="H369" s="28"/>
      <c r="I369" s="28"/>
      <c r="J369" s="438" t="s">
        <v>37</v>
      </c>
      <c r="K369" s="439"/>
      <c r="L369" s="439"/>
      <c r="M369" s="439"/>
      <c r="N369" s="440"/>
      <c r="O369" s="33"/>
      <c r="P369" s="34"/>
      <c r="Q369" s="34"/>
      <c r="R369" s="35"/>
    </row>
    <row r="370" spans="1:18" ht="58.5" customHeight="1">
      <c r="A370" s="441" t="str">
        <f>GI!$B$13</f>
        <v xml:space="preserve">Economics </v>
      </c>
      <c r="B370" s="442"/>
      <c r="C370" s="36">
        <f>MIP!$AC$17</f>
        <v>73</v>
      </c>
      <c r="D370" s="36">
        <f>MIP!$AC$84</f>
        <v>0</v>
      </c>
      <c r="E370" s="37">
        <f>MIP!$AC$156</f>
        <v>36.5</v>
      </c>
      <c r="F370" s="36" t="e">
        <f>MIP!#REF!</f>
        <v>#REF!</v>
      </c>
      <c r="G370" s="231"/>
      <c r="H370" s="38"/>
      <c r="I370" s="38"/>
      <c r="J370" s="438" t="s">
        <v>33</v>
      </c>
      <c r="K370" s="439"/>
      <c r="L370" s="439"/>
      <c r="M370" s="439"/>
      <c r="N370" s="440"/>
      <c r="O370" s="33"/>
      <c r="P370" s="34"/>
      <c r="Q370" s="34"/>
      <c r="R370" s="35"/>
    </row>
    <row r="371" spans="1:18" ht="58.5" customHeight="1">
      <c r="A371" s="441" t="str">
        <f>GI!$B$14</f>
        <v>-</v>
      </c>
      <c r="B371" s="442"/>
      <c r="C371" s="36"/>
      <c r="D371" s="36"/>
      <c r="E371" s="37"/>
      <c r="F371" s="36" t="e">
        <f>MIP!#REF!</f>
        <v>#REF!</v>
      </c>
      <c r="G371" s="231"/>
      <c r="H371" s="38"/>
      <c r="I371" s="38"/>
      <c r="J371" s="438" t="s">
        <v>48</v>
      </c>
      <c r="K371" s="439"/>
      <c r="L371" s="439"/>
      <c r="M371" s="439"/>
      <c r="N371" s="440"/>
      <c r="O371" s="33"/>
      <c r="P371" s="34"/>
      <c r="Q371" s="34"/>
      <c r="R371" s="35"/>
    </row>
    <row r="372" spans="1:18" ht="58.5" customHeight="1">
      <c r="A372" s="441" t="str">
        <f>GI!$B$15</f>
        <v>ICT</v>
      </c>
      <c r="B372" s="442"/>
      <c r="C372" s="36">
        <f>MIP!$AD$17</f>
        <v>73</v>
      </c>
      <c r="D372" s="36">
        <f>MIP!$AD$84</f>
        <v>0</v>
      </c>
      <c r="E372" s="37">
        <f>MIP!$AD$156</f>
        <v>36.5</v>
      </c>
      <c r="F372" s="36" t="e">
        <f>MIP!#REF!</f>
        <v>#REF!</v>
      </c>
      <c r="G372" s="231"/>
      <c r="H372" s="39"/>
      <c r="I372" s="39"/>
      <c r="J372" s="438" t="s">
        <v>49</v>
      </c>
      <c r="K372" s="439"/>
      <c r="L372" s="439"/>
      <c r="M372" s="439"/>
      <c r="N372" s="440"/>
      <c r="O372" s="40"/>
      <c r="P372" s="34"/>
      <c r="Q372" s="34"/>
      <c r="R372" s="35"/>
    </row>
    <row r="373" spans="1:18" ht="58.5" customHeight="1">
      <c r="A373" s="441" t="str">
        <f>GI!$B$16</f>
        <v>-</v>
      </c>
      <c r="B373" s="442"/>
      <c r="C373" s="36"/>
      <c r="D373" s="36"/>
      <c r="E373" s="37"/>
      <c r="F373" s="36" t="e">
        <f>MIP!#REF!</f>
        <v>#REF!</v>
      </c>
      <c r="G373" s="231"/>
      <c r="H373" s="39"/>
      <c r="I373" s="39"/>
      <c r="J373" s="502" t="s">
        <v>34</v>
      </c>
      <c r="K373" s="503"/>
      <c r="L373" s="503"/>
      <c r="M373" s="503"/>
      <c r="N373" s="503"/>
      <c r="O373" s="503"/>
      <c r="P373" s="503"/>
      <c r="Q373" s="504"/>
      <c r="R373" s="41"/>
    </row>
    <row r="374" spans="1:18" ht="58.5" customHeight="1">
      <c r="A374" s="441" t="str">
        <f>GI!$B$17</f>
        <v xml:space="preserve">Accounting and finance </v>
      </c>
      <c r="B374" s="442"/>
      <c r="C374" s="36">
        <f>MIP!$AE$17</f>
        <v>74</v>
      </c>
      <c r="D374" s="36">
        <f>MIP!$AE$84</f>
        <v>0</v>
      </c>
      <c r="E374" s="37">
        <f>MIP!$AE$156</f>
        <v>37</v>
      </c>
      <c r="F374" s="36" t="e">
        <f>MIP!#REF!</f>
        <v>#REF!</v>
      </c>
      <c r="G374" s="231"/>
      <c r="H374" s="39"/>
      <c r="I374" s="39"/>
      <c r="J374" s="505"/>
      <c r="K374" s="506"/>
      <c r="L374" s="506"/>
      <c r="M374" s="506"/>
      <c r="N374" s="506"/>
      <c r="O374" s="506"/>
      <c r="P374" s="506"/>
      <c r="Q374" s="507"/>
      <c r="R374" s="41"/>
    </row>
    <row r="375" spans="1:18" ht="58.5" customHeight="1">
      <c r="A375" s="441" t="str">
        <f>GI!$B$18</f>
        <v>-</v>
      </c>
      <c r="B375" s="442"/>
      <c r="C375" s="36">
        <f>MIP!$AF$17</f>
        <v>0</v>
      </c>
      <c r="D375" s="36">
        <f>MIP!$AF$84</f>
        <v>0</v>
      </c>
      <c r="E375" s="37">
        <f>MIP!$AF$156</f>
        <v>0</v>
      </c>
      <c r="F375" s="36" t="e">
        <f>MIP!#REF!</f>
        <v>#REF!</v>
      </c>
      <c r="G375" s="231"/>
      <c r="H375" s="39"/>
      <c r="I375" s="39"/>
      <c r="J375" s="505"/>
      <c r="K375" s="506"/>
      <c r="L375" s="506"/>
      <c r="M375" s="506"/>
      <c r="N375" s="506"/>
      <c r="O375" s="506"/>
      <c r="P375" s="506"/>
      <c r="Q375" s="507"/>
      <c r="R375" s="41"/>
    </row>
    <row r="376" spans="1:18" ht="58.5" customHeight="1">
      <c r="A376" s="470" t="s">
        <v>15</v>
      </c>
      <c r="B376" s="471"/>
      <c r="C376" s="36">
        <f>MIP!$AG$17</f>
        <v>503</v>
      </c>
      <c r="D376" s="36">
        <f>MIP!$AG$84</f>
        <v>0</v>
      </c>
      <c r="E376" s="37">
        <f>MIP!$AG$156</f>
        <v>251.5</v>
      </c>
      <c r="F376" s="36" t="e">
        <f>MIP!#REF!</f>
        <v>#REF!</v>
      </c>
      <c r="G376" s="231"/>
      <c r="H376" s="42"/>
      <c r="I376" s="42"/>
      <c r="J376" s="515" t="str">
        <f t="shared" ref="J376" si="144">$V$5</f>
        <v>Percentage</v>
      </c>
      <c r="K376" s="516"/>
      <c r="L376" s="496" t="str">
        <f t="shared" ref="L376" si="145">$X$5</f>
        <v xml:space="preserve">Grade </v>
      </c>
      <c r="M376" s="497"/>
      <c r="N376" s="496" t="str">
        <f t="shared" ref="N376" si="146">$Z$5</f>
        <v>Performance</v>
      </c>
      <c r="O376" s="500"/>
      <c r="P376" s="500"/>
      <c r="Q376" s="497"/>
      <c r="R376" s="43"/>
    </row>
    <row r="377" spans="1:18" ht="58.5" customHeight="1">
      <c r="A377" s="472" t="s">
        <v>16</v>
      </c>
      <c r="B377" s="473"/>
      <c r="C377" s="36">
        <f>MIP!$AH$17</f>
        <v>71.857142857142861</v>
      </c>
      <c r="D377" s="36">
        <f>MIP!$AH$84</f>
        <v>0</v>
      </c>
      <c r="E377" s="37">
        <f>MIP!$AH$156</f>
        <v>35.928571428571431</v>
      </c>
      <c r="F377" s="36" t="e">
        <f>MIP!#REF!</f>
        <v>#REF!</v>
      </c>
      <c r="G377" s="231"/>
      <c r="H377" s="42"/>
      <c r="I377" s="42"/>
      <c r="J377" s="517"/>
      <c r="K377" s="518"/>
      <c r="L377" s="498"/>
      <c r="M377" s="499"/>
      <c r="N377" s="498"/>
      <c r="O377" s="501"/>
      <c r="P377" s="501"/>
      <c r="Q377" s="499"/>
      <c r="R377" s="44"/>
    </row>
    <row r="378" spans="1:18" ht="58.5" customHeight="1">
      <c r="A378" s="472" t="s">
        <v>17</v>
      </c>
      <c r="B378" s="473"/>
      <c r="C378" s="45">
        <f>MIP!$AI$17</f>
        <v>19</v>
      </c>
      <c r="D378" s="45">
        <f>MIP!$AI$84</f>
        <v>1</v>
      </c>
      <c r="E378" s="46">
        <f>MIP!$AI$156</f>
        <v>19</v>
      </c>
      <c r="F378" s="45" t="e">
        <f>MIP!#REF!</f>
        <v>#REF!</v>
      </c>
      <c r="G378" s="232"/>
      <c r="H378" s="42"/>
      <c r="I378" s="42"/>
      <c r="J378" s="483" t="str">
        <f t="shared" ref="J378" si="147">$V$7</f>
        <v>≥90</v>
      </c>
      <c r="K378" s="446"/>
      <c r="L378" s="483" t="str">
        <f t="shared" ref="L378" si="148">$X$7</f>
        <v>A+</v>
      </c>
      <c r="M378" s="446"/>
      <c r="N378" s="483" t="str">
        <f t="shared" ref="N378" si="149">$Z$7</f>
        <v>Very Great Distinction</v>
      </c>
      <c r="O378" s="447"/>
      <c r="P378" s="447"/>
      <c r="Q378" s="446"/>
      <c r="R378" s="44"/>
    </row>
    <row r="379" spans="1:18" ht="58.5" customHeight="1">
      <c r="A379" s="472" t="s">
        <v>91</v>
      </c>
      <c r="B379" s="473"/>
      <c r="C379" s="45">
        <f>GI!$C$25</f>
        <v>43</v>
      </c>
      <c r="D379" s="47">
        <f>GI!$C$25</f>
        <v>43</v>
      </c>
      <c r="E379" s="48">
        <f>GI!$C$25</f>
        <v>43</v>
      </c>
      <c r="F379" s="47">
        <f>GI!$C$25</f>
        <v>43</v>
      </c>
      <c r="G379" s="233"/>
      <c r="H379" s="24"/>
      <c r="I379" s="24"/>
      <c r="J379" s="483" t="str">
        <f t="shared" ref="J379" si="150">$V$8</f>
        <v>≥85</v>
      </c>
      <c r="K379" s="446"/>
      <c r="L379" s="483" t="str">
        <f t="shared" ref="L379" si="151">$X$8</f>
        <v>A</v>
      </c>
      <c r="M379" s="446"/>
      <c r="N379" s="483" t="str">
        <f t="shared" ref="N379" si="152">$Z$8</f>
        <v>Great Distinction</v>
      </c>
      <c r="O379" s="447"/>
      <c r="P379" s="447"/>
      <c r="Q379" s="446"/>
      <c r="R379" s="44"/>
    </row>
    <row r="380" spans="1:18" ht="58.5" customHeight="1">
      <c r="A380" s="470" t="s">
        <v>12</v>
      </c>
      <c r="B380" s="471"/>
      <c r="C380" s="36"/>
      <c r="D380" s="49"/>
      <c r="E380" s="50"/>
      <c r="F380" s="49"/>
      <c r="G380" s="234"/>
      <c r="H380" s="24"/>
      <c r="I380" s="24"/>
      <c r="J380" s="445" t="str">
        <f t="shared" ref="J380" si="153">$V$9</f>
        <v>≥80</v>
      </c>
      <c r="K380" s="446"/>
      <c r="L380" s="445" t="str">
        <f t="shared" ref="L380" si="154">$X$9</f>
        <v>B+</v>
      </c>
      <c r="M380" s="446"/>
      <c r="N380" s="445" t="str">
        <f t="shared" ref="N380" si="155">$Z$9</f>
        <v>Distinction</v>
      </c>
      <c r="O380" s="447"/>
      <c r="P380" s="447"/>
      <c r="Q380" s="446"/>
      <c r="R380" s="44"/>
    </row>
    <row r="381" spans="1:18" ht="58.5" customHeight="1">
      <c r="A381" s="482" t="s">
        <v>18</v>
      </c>
      <c r="B381" s="482"/>
      <c r="C381" s="36"/>
      <c r="D381" s="51"/>
      <c r="E381" s="50"/>
      <c r="F381" s="51"/>
      <c r="G381" s="234"/>
      <c r="H381" s="24"/>
      <c r="I381" s="24"/>
      <c r="J381" s="445" t="str">
        <f t="shared" ref="J381" si="156">$V$10</f>
        <v>≥75</v>
      </c>
      <c r="K381" s="446"/>
      <c r="L381" s="445" t="str">
        <f t="shared" ref="L381" si="157">$X$10</f>
        <v>B</v>
      </c>
      <c r="M381" s="446"/>
      <c r="N381" s="445" t="str">
        <f t="shared" ref="N381" si="158">$Z$10</f>
        <v>Good</v>
      </c>
      <c r="O381" s="447"/>
      <c r="P381" s="447"/>
      <c r="Q381" s="446"/>
      <c r="R381" s="44"/>
    </row>
    <row r="382" spans="1:18" ht="58.5" customHeight="1">
      <c r="A382" s="22"/>
      <c r="B382" s="55"/>
      <c r="C382" s="52"/>
      <c r="D382" s="52"/>
      <c r="E382" s="52"/>
      <c r="F382" s="52"/>
      <c r="G382" s="23"/>
      <c r="H382" s="24"/>
      <c r="I382" s="24"/>
      <c r="J382" s="445" t="str">
        <f t="shared" ref="J382" si="159">$V$11</f>
        <v>≥70</v>
      </c>
      <c r="K382" s="446"/>
      <c r="L382" s="445" t="str">
        <f t="shared" ref="L382" si="160">$X$11</f>
        <v>C</v>
      </c>
      <c r="M382" s="446"/>
      <c r="N382" s="445" t="str">
        <f t="shared" ref="N382" si="161">$Z$11</f>
        <v>Average</v>
      </c>
      <c r="O382" s="447"/>
      <c r="P382" s="447"/>
      <c r="Q382" s="446"/>
      <c r="R382" s="44"/>
    </row>
    <row r="383" spans="1:18" ht="58.5" customHeight="1">
      <c r="A383" s="53"/>
      <c r="B383" s="520" t="str">
        <f>MIP!AJ156</f>
        <v>DETAINED IN GRADE 11</v>
      </c>
      <c r="C383" s="521"/>
      <c r="D383" s="521"/>
      <c r="E383" s="521"/>
      <c r="F383" s="522"/>
      <c r="G383" s="23"/>
      <c r="H383" s="24"/>
      <c r="I383" s="24"/>
      <c r="J383" s="445" t="str">
        <f t="shared" ref="J383" si="162">$V$12</f>
        <v>≥60</v>
      </c>
      <c r="K383" s="446"/>
      <c r="L383" s="445" t="str">
        <f t="shared" ref="L383" si="163">$X$12</f>
        <v>D</v>
      </c>
      <c r="M383" s="446"/>
      <c r="N383" s="445" t="str">
        <f t="shared" ref="N383" si="164">$Z$12</f>
        <v>Fair</v>
      </c>
      <c r="O383" s="447"/>
      <c r="P383" s="447"/>
      <c r="Q383" s="446"/>
      <c r="R383" s="54"/>
    </row>
    <row r="384" spans="1:18" ht="58.5" customHeight="1">
      <c r="A384" s="53"/>
      <c r="B384" s="523"/>
      <c r="C384" s="524"/>
      <c r="D384" s="524"/>
      <c r="E384" s="524"/>
      <c r="F384" s="525"/>
      <c r="G384" s="23"/>
      <c r="H384" s="24"/>
      <c r="I384" s="24"/>
      <c r="J384" s="445" t="str">
        <f t="shared" ref="J384" si="165">$V$13</f>
        <v>&lt;60</v>
      </c>
      <c r="K384" s="446"/>
      <c r="L384" s="445" t="str">
        <f t="shared" ref="L384" si="166">$X$13</f>
        <v>F</v>
      </c>
      <c r="M384" s="446"/>
      <c r="N384" s="445" t="str">
        <f t="shared" ref="N384" si="167">$Z$13</f>
        <v>Failing</v>
      </c>
      <c r="O384" s="447"/>
      <c r="P384" s="447"/>
      <c r="Q384" s="446"/>
      <c r="R384" s="27"/>
    </row>
    <row r="385" spans="1:18" ht="58.5" customHeight="1">
      <c r="A385" s="53"/>
      <c r="B385" s="523"/>
      <c r="C385" s="524"/>
      <c r="D385" s="524"/>
      <c r="E385" s="524"/>
      <c r="F385" s="525"/>
      <c r="G385" s="23"/>
      <c r="H385" s="24"/>
      <c r="I385" s="24"/>
      <c r="J385" s="443" t="str">
        <f>GI!$D$23</f>
        <v>Academic Director's Name</v>
      </c>
      <c r="K385" s="443"/>
      <c r="L385" s="443"/>
      <c r="M385" s="443"/>
      <c r="N385" s="443"/>
      <c r="O385" s="443"/>
      <c r="P385" s="443"/>
      <c r="Q385" s="443"/>
      <c r="R385" s="27"/>
    </row>
    <row r="386" spans="1:18" ht="58.5" customHeight="1">
      <c r="A386" s="53"/>
      <c r="B386" s="526"/>
      <c r="C386" s="527"/>
      <c r="D386" s="527"/>
      <c r="E386" s="527"/>
      <c r="F386" s="528"/>
      <c r="G386" s="23"/>
      <c r="H386" s="24"/>
      <c r="I386" s="24"/>
      <c r="J386" s="444" t="str">
        <f>GI!$D$31</f>
        <v>Mr. Brhane Yohanes</v>
      </c>
      <c r="K386" s="444"/>
      <c r="L386" s="444"/>
      <c r="M386" s="444"/>
      <c r="N386" s="444"/>
      <c r="O386" s="444"/>
      <c r="P386" s="444"/>
      <c r="Q386" s="444"/>
      <c r="R386" s="444"/>
    </row>
    <row r="387" spans="1:18" ht="58.5" customHeight="1">
      <c r="A387" s="430" t="str">
        <f>$U$15</f>
        <v>If Best is Possible, Better is Not Enough!</v>
      </c>
      <c r="B387" s="430"/>
      <c r="C387" s="430"/>
      <c r="D387" s="430"/>
      <c r="E387" s="430"/>
      <c r="F387" s="430"/>
      <c r="G387" s="430"/>
      <c r="H387" s="430"/>
      <c r="I387" s="430"/>
      <c r="J387" s="430"/>
      <c r="K387" s="430"/>
      <c r="L387" s="430"/>
      <c r="M387" s="430"/>
      <c r="N387" s="430"/>
      <c r="O387" s="430"/>
      <c r="P387" s="430"/>
      <c r="Q387" s="430"/>
      <c r="R387" s="430"/>
    </row>
    <row r="388" spans="1:18" ht="58.5" customHeight="1">
      <c r="A388" s="430"/>
      <c r="B388" s="430"/>
      <c r="C388" s="430"/>
      <c r="D388" s="430"/>
      <c r="E388" s="430"/>
      <c r="F388" s="430"/>
      <c r="G388" s="430"/>
      <c r="H388" s="430"/>
      <c r="I388" s="430"/>
      <c r="J388" s="430"/>
      <c r="K388" s="430"/>
      <c r="L388" s="430"/>
      <c r="M388" s="430"/>
      <c r="N388" s="430"/>
      <c r="O388" s="430"/>
      <c r="P388" s="430"/>
      <c r="Q388" s="430"/>
      <c r="R388" s="430"/>
    </row>
    <row r="389" spans="1:18" ht="58.5" customHeight="1">
      <c r="A389" s="430"/>
      <c r="B389" s="430"/>
      <c r="C389" s="430"/>
      <c r="D389" s="430"/>
      <c r="E389" s="430"/>
      <c r="F389" s="430"/>
      <c r="G389" s="430"/>
      <c r="H389" s="430"/>
      <c r="I389" s="430"/>
      <c r="J389" s="430"/>
      <c r="K389" s="430"/>
      <c r="L389" s="430"/>
      <c r="M389" s="430"/>
      <c r="N389" s="430"/>
      <c r="O389" s="430"/>
      <c r="P389" s="430"/>
      <c r="Q389" s="430"/>
      <c r="R389" s="430"/>
    </row>
    <row r="390" spans="1:18" ht="58.5" customHeight="1">
      <c r="A390" s="22"/>
      <c r="B390" s="22"/>
      <c r="C390" s="23"/>
      <c r="D390" s="23"/>
      <c r="E390" s="23"/>
      <c r="F390" s="23"/>
      <c r="G390" s="23"/>
      <c r="H390" s="24"/>
      <c r="I390" s="24"/>
      <c r="J390" s="24"/>
      <c r="K390" s="24"/>
      <c r="L390" s="24"/>
      <c r="M390" s="24"/>
      <c r="N390" s="24"/>
      <c r="O390" s="23"/>
      <c r="P390" s="23"/>
      <c r="Q390" s="23"/>
      <c r="R390" s="23"/>
    </row>
    <row r="391" spans="1:18" ht="58.5" customHeight="1">
      <c r="A391" s="22"/>
      <c r="B391" s="22"/>
      <c r="C391" s="23"/>
      <c r="D391" s="23"/>
      <c r="E391" s="23"/>
      <c r="F391" s="23"/>
      <c r="G391" s="23"/>
      <c r="H391" s="24"/>
      <c r="I391" s="24"/>
      <c r="J391" s="24"/>
      <c r="K391" s="24"/>
      <c r="L391" s="24"/>
      <c r="M391" s="24"/>
      <c r="N391" s="24"/>
      <c r="O391" s="23"/>
      <c r="P391" s="23"/>
      <c r="Q391" s="23"/>
      <c r="R391" s="23"/>
    </row>
    <row r="392" spans="1:18" ht="58.5" customHeight="1">
      <c r="A392" s="449" t="s">
        <v>14</v>
      </c>
      <c r="B392" s="450"/>
      <c r="C392" s="453">
        <f>GI!$A$3</f>
        <v>11</v>
      </c>
      <c r="D392" s="455" t="str">
        <f>D2</f>
        <v>D</v>
      </c>
      <c r="E392" s="456"/>
      <c r="F392" s="453" t="str">
        <f>GI!$C$3</f>
        <v>D</v>
      </c>
      <c r="G392" s="459">
        <v>11</v>
      </c>
      <c r="H392" s="26"/>
      <c r="I392" s="26"/>
      <c r="J392" s="509" t="s">
        <v>8</v>
      </c>
      <c r="K392" s="510"/>
      <c r="L392" s="511"/>
      <c r="M392" s="484" t="str">
        <f>GI!$H$12</f>
        <v xml:space="preserve">Dawit Gebegziabher Teklay </v>
      </c>
      <c r="N392" s="485"/>
      <c r="O392" s="485"/>
      <c r="P392" s="485"/>
      <c r="Q392" s="485"/>
      <c r="R392" s="486"/>
    </row>
    <row r="393" spans="1:18" ht="58.5" customHeight="1">
      <c r="A393" s="451"/>
      <c r="B393" s="452"/>
      <c r="C393" s="454"/>
      <c r="D393" s="457"/>
      <c r="E393" s="458"/>
      <c r="F393" s="454"/>
      <c r="G393" s="460"/>
      <c r="H393" s="26"/>
      <c r="I393" s="26"/>
      <c r="J393" s="512"/>
      <c r="K393" s="513"/>
      <c r="L393" s="514"/>
      <c r="M393" s="487"/>
      <c r="N393" s="488"/>
      <c r="O393" s="488"/>
      <c r="P393" s="488"/>
      <c r="Q393" s="488"/>
      <c r="R393" s="489"/>
    </row>
    <row r="394" spans="1:18" ht="58.5" customHeight="1">
      <c r="A394" s="461" t="s">
        <v>1</v>
      </c>
      <c r="B394" s="462"/>
      <c r="C394" s="467"/>
      <c r="D394" s="468"/>
      <c r="E394" s="469"/>
      <c r="F394" s="223" t="s">
        <v>19</v>
      </c>
      <c r="G394" s="448"/>
      <c r="H394" s="27"/>
      <c r="I394" s="27"/>
      <c r="J394" s="475" t="str">
        <f>GI!$A$48</f>
        <v>2025/26 G.C Academic Year Basic Skills and Behavior Progress Report</v>
      </c>
      <c r="K394" s="476"/>
      <c r="L394" s="476"/>
      <c r="M394" s="476"/>
      <c r="N394" s="476"/>
      <c r="O394" s="476"/>
      <c r="P394" s="476"/>
      <c r="Q394" s="476"/>
      <c r="R394" s="477"/>
    </row>
    <row r="395" spans="1:18" ht="58.5" customHeight="1">
      <c r="A395" s="463"/>
      <c r="B395" s="464"/>
      <c r="C395" s="490" t="s">
        <v>172</v>
      </c>
      <c r="D395" s="490" t="s">
        <v>173</v>
      </c>
      <c r="E395" s="493" t="s">
        <v>163</v>
      </c>
      <c r="F395" s="490" t="s">
        <v>164</v>
      </c>
      <c r="G395" s="448"/>
      <c r="H395" s="27"/>
      <c r="I395" s="27"/>
      <c r="J395" s="478"/>
      <c r="K395" s="479"/>
      <c r="L395" s="479"/>
      <c r="M395" s="479"/>
      <c r="N395" s="479"/>
      <c r="O395" s="479"/>
      <c r="P395" s="479"/>
      <c r="Q395" s="479"/>
      <c r="R395" s="480"/>
    </row>
    <row r="396" spans="1:18" ht="58.5" customHeight="1">
      <c r="A396" s="463"/>
      <c r="B396" s="464"/>
      <c r="C396" s="491"/>
      <c r="D396" s="491"/>
      <c r="E396" s="494"/>
      <c r="F396" s="491"/>
      <c r="G396" s="448"/>
      <c r="H396" s="28"/>
      <c r="I396" s="28"/>
      <c r="J396" s="435"/>
      <c r="K396" s="436"/>
      <c r="L396" s="436"/>
      <c r="M396" s="436"/>
      <c r="N396" s="437"/>
      <c r="O396" s="29"/>
      <c r="P396" s="29"/>
      <c r="Q396" s="29"/>
      <c r="R396" s="30"/>
    </row>
    <row r="397" spans="1:18" ht="58.5" customHeight="1">
      <c r="A397" s="463"/>
      <c r="B397" s="464"/>
      <c r="C397" s="491"/>
      <c r="D397" s="491"/>
      <c r="E397" s="494"/>
      <c r="F397" s="491"/>
      <c r="G397" s="448"/>
      <c r="H397" s="28"/>
      <c r="I397" s="28"/>
      <c r="J397" s="438" t="s">
        <v>26</v>
      </c>
      <c r="K397" s="439"/>
      <c r="L397" s="439"/>
      <c r="M397" s="439"/>
      <c r="N397" s="440"/>
      <c r="O397" s="31"/>
      <c r="P397" s="31"/>
      <c r="Q397" s="31"/>
      <c r="R397" s="31"/>
    </row>
    <row r="398" spans="1:18" ht="58.5" customHeight="1">
      <c r="A398" s="463"/>
      <c r="B398" s="464"/>
      <c r="C398" s="491"/>
      <c r="D398" s="491"/>
      <c r="E398" s="494"/>
      <c r="F398" s="491"/>
      <c r="G398" s="448"/>
      <c r="H398" s="28"/>
      <c r="I398" s="28"/>
      <c r="J398" s="438" t="s">
        <v>27</v>
      </c>
      <c r="K398" s="439"/>
      <c r="L398" s="439"/>
      <c r="M398" s="439"/>
      <c r="N398" s="440"/>
      <c r="O398" s="31"/>
      <c r="P398" s="31"/>
      <c r="Q398" s="31"/>
      <c r="R398" s="31"/>
    </row>
    <row r="399" spans="1:18" ht="58.5" customHeight="1">
      <c r="A399" s="463"/>
      <c r="B399" s="464"/>
      <c r="C399" s="491"/>
      <c r="D399" s="491"/>
      <c r="E399" s="494"/>
      <c r="F399" s="491"/>
      <c r="G399" s="448"/>
      <c r="H399" s="28"/>
      <c r="I399" s="28"/>
      <c r="J399" s="438" t="s">
        <v>28</v>
      </c>
      <c r="K399" s="439"/>
      <c r="L399" s="439"/>
      <c r="M399" s="439"/>
      <c r="N399" s="440"/>
      <c r="O399" s="31"/>
      <c r="P399" s="31"/>
      <c r="Q399" s="31"/>
      <c r="R399" s="31"/>
    </row>
    <row r="400" spans="1:18" ht="58.5" customHeight="1">
      <c r="A400" s="463"/>
      <c r="B400" s="464"/>
      <c r="C400" s="491"/>
      <c r="D400" s="491"/>
      <c r="E400" s="494"/>
      <c r="F400" s="491"/>
      <c r="G400" s="448"/>
      <c r="H400" s="28"/>
      <c r="I400" s="28"/>
      <c r="J400" s="438" t="s">
        <v>47</v>
      </c>
      <c r="K400" s="439"/>
      <c r="L400" s="439"/>
      <c r="M400" s="439"/>
      <c r="N400" s="440"/>
      <c r="O400" s="31"/>
      <c r="P400" s="31"/>
      <c r="Q400" s="31"/>
      <c r="R400" s="31"/>
    </row>
    <row r="401" spans="1:18" ht="58.5" customHeight="1">
      <c r="A401" s="463"/>
      <c r="B401" s="464"/>
      <c r="C401" s="491"/>
      <c r="D401" s="491"/>
      <c r="E401" s="494"/>
      <c r="F401" s="491"/>
      <c r="G401" s="448"/>
      <c r="H401" s="28"/>
      <c r="I401" s="28"/>
      <c r="J401" s="438" t="s">
        <v>38</v>
      </c>
      <c r="K401" s="439"/>
      <c r="L401" s="439"/>
      <c r="M401" s="439"/>
      <c r="N401" s="440"/>
      <c r="O401" s="31"/>
      <c r="P401" s="31"/>
      <c r="Q401" s="31"/>
      <c r="R401" s="31"/>
    </row>
    <row r="402" spans="1:18" ht="58.5" customHeight="1">
      <c r="A402" s="465"/>
      <c r="B402" s="466"/>
      <c r="C402" s="492"/>
      <c r="D402" s="492"/>
      <c r="E402" s="495"/>
      <c r="F402" s="492"/>
      <c r="G402" s="448"/>
      <c r="H402" s="28"/>
      <c r="I402" s="28"/>
      <c r="J402" s="438" t="s">
        <v>10</v>
      </c>
      <c r="K402" s="439"/>
      <c r="L402" s="439"/>
      <c r="M402" s="439"/>
      <c r="N402" s="440"/>
      <c r="O402" s="33"/>
      <c r="P402" s="34"/>
      <c r="Q402" s="34"/>
      <c r="R402" s="35"/>
    </row>
    <row r="403" spans="1:18" ht="58.5" customHeight="1">
      <c r="A403" s="441" t="str">
        <f>GI!$B$7</f>
        <v>English</v>
      </c>
      <c r="B403" s="442"/>
      <c r="C403" s="36">
        <f>MIP!$Y$18</f>
        <v>63</v>
      </c>
      <c r="D403" s="36">
        <f>MIP!$Y$85</f>
        <v>0</v>
      </c>
      <c r="E403" s="37">
        <f>MIP!$Y$157</f>
        <v>31.5</v>
      </c>
      <c r="F403" s="36" t="e">
        <f>MIP!#REF!</f>
        <v>#REF!</v>
      </c>
      <c r="G403" s="231"/>
      <c r="H403" s="28"/>
      <c r="I403" s="28"/>
      <c r="J403" s="438" t="s">
        <v>29</v>
      </c>
      <c r="K403" s="439"/>
      <c r="L403" s="439"/>
      <c r="M403" s="439"/>
      <c r="N403" s="440"/>
      <c r="O403" s="33"/>
      <c r="P403" s="34"/>
      <c r="Q403" s="34"/>
      <c r="R403" s="35"/>
    </row>
    <row r="404" spans="1:18" ht="58.5" customHeight="1">
      <c r="A404" s="441" t="str">
        <f>GI!$B$8</f>
        <v>-</v>
      </c>
      <c r="B404" s="442"/>
      <c r="C404" s="36"/>
      <c r="D404" s="36"/>
      <c r="E404" s="37"/>
      <c r="F404" s="36" t="e">
        <f>MIP!#REF!</f>
        <v>#REF!</v>
      </c>
      <c r="G404" s="231"/>
      <c r="H404" s="28"/>
      <c r="I404" s="28"/>
      <c r="J404" s="438" t="s">
        <v>30</v>
      </c>
      <c r="K404" s="439"/>
      <c r="L404" s="439"/>
      <c r="M404" s="439"/>
      <c r="N404" s="440"/>
      <c r="O404" s="33"/>
      <c r="P404" s="34"/>
      <c r="Q404" s="34"/>
      <c r="R404" s="35"/>
    </row>
    <row r="405" spans="1:18" ht="58.5" customHeight="1">
      <c r="A405" s="441" t="str">
        <f>GI!$B$9</f>
        <v>Mathematics</v>
      </c>
      <c r="B405" s="442"/>
      <c r="C405" s="36">
        <f>MIP!$Z$18</f>
        <v>60</v>
      </c>
      <c r="D405" s="36">
        <f>MIP!$Z$85</f>
        <v>0</v>
      </c>
      <c r="E405" s="37">
        <f>MIP!$Z$157</f>
        <v>30</v>
      </c>
      <c r="F405" s="36" t="e">
        <f>MIP!#REF!</f>
        <v>#REF!</v>
      </c>
      <c r="G405" s="231"/>
      <c r="H405" s="28"/>
      <c r="I405" s="28"/>
      <c r="J405" s="438" t="s">
        <v>31</v>
      </c>
      <c r="K405" s="439"/>
      <c r="L405" s="439"/>
      <c r="M405" s="439"/>
      <c r="N405" s="440"/>
      <c r="O405" s="33"/>
      <c r="P405" s="34"/>
      <c r="Q405" s="34"/>
      <c r="R405" s="35"/>
    </row>
    <row r="406" spans="1:18" ht="58.5" customHeight="1">
      <c r="A406" s="441" t="str">
        <f>GI!$B$10</f>
        <v>-</v>
      </c>
      <c r="B406" s="442"/>
      <c r="C406" s="36"/>
      <c r="D406" s="36"/>
      <c r="E406" s="37"/>
      <c r="F406" s="36" t="e">
        <f>MIP!#REF!</f>
        <v>#REF!</v>
      </c>
      <c r="G406" s="231"/>
      <c r="H406" s="28"/>
      <c r="I406" s="28"/>
      <c r="J406" s="438" t="s">
        <v>32</v>
      </c>
      <c r="K406" s="439"/>
      <c r="L406" s="439"/>
      <c r="M406" s="439"/>
      <c r="N406" s="440"/>
      <c r="O406" s="31"/>
      <c r="P406" s="31"/>
      <c r="Q406" s="31"/>
      <c r="R406" s="31"/>
    </row>
    <row r="407" spans="1:18" ht="58.5" customHeight="1">
      <c r="A407" s="441" t="str">
        <f>GI!$B$11</f>
        <v xml:space="preserve">History </v>
      </c>
      <c r="B407" s="442"/>
      <c r="C407" s="36">
        <f>MIP!$AA$18</f>
        <v>76</v>
      </c>
      <c r="D407" s="36">
        <f>MIP!$AA$85</f>
        <v>0</v>
      </c>
      <c r="E407" s="37">
        <f>MIP!$AA$157</f>
        <v>38</v>
      </c>
      <c r="F407" s="36" t="e">
        <f>MIP!#REF!</f>
        <v>#REF!</v>
      </c>
      <c r="G407" s="231"/>
      <c r="H407" s="28"/>
      <c r="I407" s="28"/>
      <c r="J407" s="438" t="s">
        <v>11</v>
      </c>
      <c r="K407" s="439"/>
      <c r="L407" s="439"/>
      <c r="M407" s="439"/>
      <c r="N407" s="440"/>
      <c r="O407" s="31"/>
      <c r="P407" s="31"/>
      <c r="Q407" s="31"/>
      <c r="R407" s="31"/>
    </row>
    <row r="408" spans="1:18" ht="58.5" customHeight="1">
      <c r="A408" s="441" t="str">
        <f>GI!$B$12</f>
        <v xml:space="preserve">Geography </v>
      </c>
      <c r="B408" s="442"/>
      <c r="C408" s="36">
        <f>MIP!$AB$18</f>
        <v>59</v>
      </c>
      <c r="D408" s="36">
        <f>MIP!$AB$85</f>
        <v>0</v>
      </c>
      <c r="E408" s="37">
        <f>MIP!$AB$157</f>
        <v>29.5</v>
      </c>
      <c r="F408" s="36" t="e">
        <f>MIP!#REF!</f>
        <v>#REF!</v>
      </c>
      <c r="G408" s="231"/>
      <c r="H408" s="28"/>
      <c r="I408" s="28"/>
      <c r="J408" s="438" t="s">
        <v>37</v>
      </c>
      <c r="K408" s="439"/>
      <c r="L408" s="439"/>
      <c r="M408" s="439"/>
      <c r="N408" s="440"/>
      <c r="O408" s="33"/>
      <c r="P408" s="34"/>
      <c r="Q408" s="34"/>
      <c r="R408" s="35"/>
    </row>
    <row r="409" spans="1:18" ht="58.5" customHeight="1">
      <c r="A409" s="441" t="str">
        <f>GI!$B$13</f>
        <v xml:space="preserve">Economics </v>
      </c>
      <c r="B409" s="442"/>
      <c r="C409" s="36">
        <f>MIP!$AC$18</f>
        <v>60</v>
      </c>
      <c r="D409" s="36">
        <f>MIP!$AC$85</f>
        <v>0</v>
      </c>
      <c r="E409" s="37">
        <f>MIP!$AC$157</f>
        <v>30</v>
      </c>
      <c r="F409" s="36" t="e">
        <f>MIP!#REF!</f>
        <v>#REF!</v>
      </c>
      <c r="G409" s="231"/>
      <c r="H409" s="38"/>
      <c r="I409" s="38"/>
      <c r="J409" s="438" t="s">
        <v>33</v>
      </c>
      <c r="K409" s="439"/>
      <c r="L409" s="439"/>
      <c r="M409" s="439"/>
      <c r="N409" s="440"/>
      <c r="O409" s="33"/>
      <c r="P409" s="34"/>
      <c r="Q409" s="34"/>
      <c r="R409" s="35"/>
    </row>
    <row r="410" spans="1:18" ht="58.5" customHeight="1">
      <c r="A410" s="441" t="str">
        <f>GI!$B$14</f>
        <v>-</v>
      </c>
      <c r="B410" s="442"/>
      <c r="C410" s="36"/>
      <c r="D410" s="36"/>
      <c r="E410" s="37"/>
      <c r="F410" s="36" t="e">
        <f>MIP!#REF!</f>
        <v>#REF!</v>
      </c>
      <c r="G410" s="231"/>
      <c r="H410" s="38"/>
      <c r="I410" s="38"/>
      <c r="J410" s="438" t="s">
        <v>48</v>
      </c>
      <c r="K410" s="439"/>
      <c r="L410" s="439"/>
      <c r="M410" s="439"/>
      <c r="N410" s="440"/>
      <c r="O410" s="33"/>
      <c r="P410" s="34"/>
      <c r="Q410" s="34"/>
      <c r="R410" s="35"/>
    </row>
    <row r="411" spans="1:18" ht="58.5" customHeight="1">
      <c r="A411" s="441" t="str">
        <f>GI!$B$15</f>
        <v>ICT</v>
      </c>
      <c r="B411" s="442"/>
      <c r="C411" s="36">
        <f>MIP!$AD$18</f>
        <v>74</v>
      </c>
      <c r="D411" s="36">
        <f>MIP!$AD$85</f>
        <v>0</v>
      </c>
      <c r="E411" s="37">
        <f>MIP!$AD$157</f>
        <v>37</v>
      </c>
      <c r="F411" s="36" t="e">
        <f>MIP!#REF!</f>
        <v>#REF!</v>
      </c>
      <c r="G411" s="231"/>
      <c r="H411" s="39"/>
      <c r="I411" s="39"/>
      <c r="J411" s="438" t="s">
        <v>49</v>
      </c>
      <c r="K411" s="439"/>
      <c r="L411" s="439"/>
      <c r="M411" s="439"/>
      <c r="N411" s="440"/>
      <c r="O411" s="40"/>
      <c r="P411" s="34"/>
      <c r="Q411" s="34"/>
      <c r="R411" s="35"/>
    </row>
    <row r="412" spans="1:18" ht="58.5" customHeight="1">
      <c r="A412" s="441" t="str">
        <f>GI!$B$16</f>
        <v>-</v>
      </c>
      <c r="B412" s="442"/>
      <c r="C412" s="36"/>
      <c r="D412" s="36"/>
      <c r="E412" s="37"/>
      <c r="F412" s="36" t="e">
        <f>MIP!#REF!</f>
        <v>#REF!</v>
      </c>
      <c r="G412" s="231"/>
      <c r="H412" s="39"/>
      <c r="I412" s="39"/>
      <c r="J412" s="502" t="s">
        <v>34</v>
      </c>
      <c r="K412" s="503"/>
      <c r="L412" s="503"/>
      <c r="M412" s="503"/>
      <c r="N412" s="503"/>
      <c r="O412" s="503"/>
      <c r="P412" s="503"/>
      <c r="Q412" s="504"/>
      <c r="R412" s="41"/>
    </row>
    <row r="413" spans="1:18" ht="58.5" customHeight="1">
      <c r="A413" s="441" t="str">
        <f>GI!$B$17</f>
        <v xml:space="preserve">Accounting and finance </v>
      </c>
      <c r="B413" s="442"/>
      <c r="C413" s="36">
        <f>MIP!$AE$18</f>
        <v>66</v>
      </c>
      <c r="D413" s="36">
        <f>MIP!$AE$85</f>
        <v>0</v>
      </c>
      <c r="E413" s="37">
        <f>MIP!$AE$157</f>
        <v>33</v>
      </c>
      <c r="F413" s="36" t="e">
        <f>MIP!#REF!</f>
        <v>#REF!</v>
      </c>
      <c r="G413" s="231"/>
      <c r="H413" s="39"/>
      <c r="I413" s="39"/>
      <c r="J413" s="505"/>
      <c r="K413" s="506"/>
      <c r="L413" s="506"/>
      <c r="M413" s="506"/>
      <c r="N413" s="506"/>
      <c r="O413" s="506"/>
      <c r="P413" s="506"/>
      <c r="Q413" s="507"/>
      <c r="R413" s="41"/>
    </row>
    <row r="414" spans="1:18" ht="58.5" customHeight="1">
      <c r="A414" s="441" t="str">
        <f>GI!$B$18</f>
        <v>-</v>
      </c>
      <c r="B414" s="442"/>
      <c r="C414" s="36">
        <f>MIP!$AF$18</f>
        <v>0</v>
      </c>
      <c r="D414" s="36">
        <f>MIP!$AF$85</f>
        <v>0</v>
      </c>
      <c r="E414" s="37">
        <f>MIP!$AF$157</f>
        <v>0</v>
      </c>
      <c r="F414" s="36" t="e">
        <f>MIP!#REF!</f>
        <v>#REF!</v>
      </c>
      <c r="G414" s="231"/>
      <c r="H414" s="39"/>
      <c r="I414" s="39"/>
      <c r="J414" s="505"/>
      <c r="K414" s="506"/>
      <c r="L414" s="506"/>
      <c r="M414" s="506"/>
      <c r="N414" s="506"/>
      <c r="O414" s="506"/>
      <c r="P414" s="506"/>
      <c r="Q414" s="507"/>
      <c r="R414" s="41"/>
    </row>
    <row r="415" spans="1:18" ht="58.5" customHeight="1">
      <c r="A415" s="470" t="s">
        <v>15</v>
      </c>
      <c r="B415" s="471"/>
      <c r="C415" s="36">
        <f>MIP!$AG$18</f>
        <v>458</v>
      </c>
      <c r="D415" s="36">
        <f>MIP!$AG$85</f>
        <v>0</v>
      </c>
      <c r="E415" s="37">
        <f>MIP!$AG$157</f>
        <v>229</v>
      </c>
      <c r="F415" s="36" t="e">
        <f>MIP!#REF!</f>
        <v>#REF!</v>
      </c>
      <c r="G415" s="231"/>
      <c r="H415" s="42"/>
      <c r="I415" s="42"/>
      <c r="J415" s="515" t="str">
        <f t="shared" ref="J415" si="168">$V$5</f>
        <v>Percentage</v>
      </c>
      <c r="K415" s="516"/>
      <c r="L415" s="496" t="str">
        <f t="shared" ref="L415" si="169">$X$5</f>
        <v xml:space="preserve">Grade </v>
      </c>
      <c r="M415" s="497"/>
      <c r="N415" s="496" t="str">
        <f t="shared" ref="N415" si="170">$Z$5</f>
        <v>Performance</v>
      </c>
      <c r="O415" s="500"/>
      <c r="P415" s="500"/>
      <c r="Q415" s="497"/>
      <c r="R415" s="43"/>
    </row>
    <row r="416" spans="1:18" ht="58.5" customHeight="1">
      <c r="A416" s="472" t="s">
        <v>16</v>
      </c>
      <c r="B416" s="473"/>
      <c r="C416" s="36">
        <f>MIP!$AH$18</f>
        <v>65.428571428571431</v>
      </c>
      <c r="D416" s="36">
        <f>MIP!$AH$85</f>
        <v>0</v>
      </c>
      <c r="E416" s="37">
        <f>MIP!$AH$157</f>
        <v>32.714285714285715</v>
      </c>
      <c r="F416" s="36" t="e">
        <f>MIP!#REF!</f>
        <v>#REF!</v>
      </c>
      <c r="G416" s="231"/>
      <c r="H416" s="42"/>
      <c r="I416" s="42"/>
      <c r="J416" s="517"/>
      <c r="K416" s="518"/>
      <c r="L416" s="498"/>
      <c r="M416" s="499"/>
      <c r="N416" s="498"/>
      <c r="O416" s="501"/>
      <c r="P416" s="501"/>
      <c r="Q416" s="499"/>
      <c r="R416" s="44"/>
    </row>
    <row r="417" spans="1:18" ht="58.5" customHeight="1">
      <c r="A417" s="472" t="s">
        <v>17</v>
      </c>
      <c r="B417" s="473"/>
      <c r="C417" s="45">
        <f>MIP!$AI$18</f>
        <v>35</v>
      </c>
      <c r="D417" s="45">
        <f>MIP!$AI$85</f>
        <v>1</v>
      </c>
      <c r="E417" s="46">
        <f>MIP!$AI$157</f>
        <v>35</v>
      </c>
      <c r="F417" s="45" t="e">
        <f>MIP!#REF!</f>
        <v>#REF!</v>
      </c>
      <c r="G417" s="232"/>
      <c r="H417" s="42"/>
      <c r="I417" s="42"/>
      <c r="J417" s="483" t="str">
        <f t="shared" ref="J417" si="171">$V$7</f>
        <v>≥90</v>
      </c>
      <c r="K417" s="446"/>
      <c r="L417" s="483" t="str">
        <f t="shared" ref="L417" si="172">$X$7</f>
        <v>A+</v>
      </c>
      <c r="M417" s="446"/>
      <c r="N417" s="483" t="str">
        <f t="shared" ref="N417" si="173">$Z$7</f>
        <v>Very Great Distinction</v>
      </c>
      <c r="O417" s="447"/>
      <c r="P417" s="447"/>
      <c r="Q417" s="446"/>
      <c r="R417" s="44"/>
    </row>
    <row r="418" spans="1:18" ht="58.5" customHeight="1">
      <c r="A418" s="472" t="s">
        <v>91</v>
      </c>
      <c r="B418" s="473"/>
      <c r="C418" s="45">
        <f>GI!$C$25</f>
        <v>43</v>
      </c>
      <c r="D418" s="47">
        <f>GI!$C$25</f>
        <v>43</v>
      </c>
      <c r="E418" s="48">
        <f>GI!$C$25</f>
        <v>43</v>
      </c>
      <c r="F418" s="47">
        <f>GI!$C$25</f>
        <v>43</v>
      </c>
      <c r="G418" s="233"/>
      <c r="H418" s="24"/>
      <c r="I418" s="24"/>
      <c r="J418" s="483" t="str">
        <f t="shared" ref="J418" si="174">$V$8</f>
        <v>≥85</v>
      </c>
      <c r="K418" s="446"/>
      <c r="L418" s="483" t="str">
        <f t="shared" ref="L418" si="175">$X$8</f>
        <v>A</v>
      </c>
      <c r="M418" s="446"/>
      <c r="N418" s="483" t="str">
        <f t="shared" ref="N418" si="176">$Z$8</f>
        <v>Great Distinction</v>
      </c>
      <c r="O418" s="447"/>
      <c r="P418" s="447"/>
      <c r="Q418" s="446"/>
      <c r="R418" s="44"/>
    </row>
    <row r="419" spans="1:18" ht="58.5" customHeight="1">
      <c r="A419" s="470" t="s">
        <v>12</v>
      </c>
      <c r="B419" s="471"/>
      <c r="C419" s="36"/>
      <c r="D419" s="49"/>
      <c r="E419" s="50"/>
      <c r="F419" s="49"/>
      <c r="G419" s="234"/>
      <c r="H419" s="24"/>
      <c r="I419" s="24"/>
      <c r="J419" s="445" t="str">
        <f t="shared" ref="J419" si="177">$V$9</f>
        <v>≥80</v>
      </c>
      <c r="K419" s="446"/>
      <c r="L419" s="445" t="str">
        <f t="shared" ref="L419" si="178">$X$9</f>
        <v>B+</v>
      </c>
      <c r="M419" s="446"/>
      <c r="N419" s="445" t="str">
        <f t="shared" ref="N419" si="179">$Z$9</f>
        <v>Distinction</v>
      </c>
      <c r="O419" s="447"/>
      <c r="P419" s="447"/>
      <c r="Q419" s="446"/>
      <c r="R419" s="44"/>
    </row>
    <row r="420" spans="1:18" ht="58.5" customHeight="1">
      <c r="A420" s="482" t="s">
        <v>18</v>
      </c>
      <c r="B420" s="482"/>
      <c r="C420" s="36"/>
      <c r="D420" s="51"/>
      <c r="E420" s="50"/>
      <c r="F420" s="51"/>
      <c r="G420" s="234"/>
      <c r="H420" s="24"/>
      <c r="I420" s="24"/>
      <c r="J420" s="445" t="str">
        <f t="shared" ref="J420" si="180">$V$10</f>
        <v>≥75</v>
      </c>
      <c r="K420" s="446"/>
      <c r="L420" s="445" t="str">
        <f t="shared" ref="L420" si="181">$X$10</f>
        <v>B</v>
      </c>
      <c r="M420" s="446"/>
      <c r="N420" s="445" t="str">
        <f t="shared" ref="N420" si="182">$Z$10</f>
        <v>Good</v>
      </c>
      <c r="O420" s="447"/>
      <c r="P420" s="447"/>
      <c r="Q420" s="446"/>
      <c r="R420" s="44"/>
    </row>
    <row r="421" spans="1:18" ht="58.5" customHeight="1">
      <c r="A421" s="22"/>
      <c r="B421" s="55"/>
      <c r="C421" s="52"/>
      <c r="D421" s="52"/>
      <c r="E421" s="52"/>
      <c r="F421" s="52"/>
      <c r="G421" s="23"/>
      <c r="H421" s="24"/>
      <c r="I421" s="24"/>
      <c r="J421" s="445" t="str">
        <f t="shared" ref="J421" si="183">$V$11</f>
        <v>≥70</v>
      </c>
      <c r="K421" s="446"/>
      <c r="L421" s="445" t="str">
        <f t="shared" ref="L421" si="184">$X$11</f>
        <v>C</v>
      </c>
      <c r="M421" s="446"/>
      <c r="N421" s="445" t="str">
        <f t="shared" ref="N421" si="185">$Z$11</f>
        <v>Average</v>
      </c>
      <c r="O421" s="447"/>
      <c r="P421" s="447"/>
      <c r="Q421" s="446"/>
      <c r="R421" s="44"/>
    </row>
    <row r="422" spans="1:18" ht="58.5" customHeight="1">
      <c r="A422" s="53"/>
      <c r="B422" s="520" t="str">
        <f>MIP!AJ157</f>
        <v>DETAINED IN GRADE 11</v>
      </c>
      <c r="C422" s="521"/>
      <c r="D422" s="521"/>
      <c r="E422" s="521"/>
      <c r="F422" s="522"/>
      <c r="G422" s="23"/>
      <c r="H422" s="24"/>
      <c r="I422" s="24"/>
      <c r="J422" s="445" t="str">
        <f t="shared" ref="J422" si="186">$V$12</f>
        <v>≥60</v>
      </c>
      <c r="K422" s="446"/>
      <c r="L422" s="445" t="str">
        <f t="shared" ref="L422" si="187">$X$12</f>
        <v>D</v>
      </c>
      <c r="M422" s="446"/>
      <c r="N422" s="445" t="str">
        <f t="shared" ref="N422" si="188">$Z$12</f>
        <v>Fair</v>
      </c>
      <c r="O422" s="447"/>
      <c r="P422" s="447"/>
      <c r="Q422" s="446"/>
      <c r="R422" s="54"/>
    </row>
    <row r="423" spans="1:18" ht="58.5" customHeight="1">
      <c r="A423" s="53"/>
      <c r="B423" s="523"/>
      <c r="C423" s="524"/>
      <c r="D423" s="524"/>
      <c r="E423" s="524"/>
      <c r="F423" s="525"/>
      <c r="G423" s="23"/>
      <c r="H423" s="24"/>
      <c r="I423" s="24"/>
      <c r="J423" s="445" t="str">
        <f t="shared" ref="J423" si="189">$V$13</f>
        <v>&lt;60</v>
      </c>
      <c r="K423" s="446"/>
      <c r="L423" s="445" t="str">
        <f t="shared" ref="L423" si="190">$X$13</f>
        <v>F</v>
      </c>
      <c r="M423" s="446"/>
      <c r="N423" s="445" t="str">
        <f t="shared" ref="N423" si="191">$Z$13</f>
        <v>Failing</v>
      </c>
      <c r="O423" s="447"/>
      <c r="P423" s="447"/>
      <c r="Q423" s="446"/>
      <c r="R423" s="27"/>
    </row>
    <row r="424" spans="1:18" ht="58.5" customHeight="1">
      <c r="A424" s="53"/>
      <c r="B424" s="523"/>
      <c r="C424" s="524"/>
      <c r="D424" s="524"/>
      <c r="E424" s="524"/>
      <c r="F424" s="525"/>
      <c r="G424" s="23"/>
      <c r="H424" s="24"/>
      <c r="I424" s="24"/>
      <c r="J424" s="443" t="str">
        <f>GI!$D$23</f>
        <v>Academic Director's Name</v>
      </c>
      <c r="K424" s="443"/>
      <c r="L424" s="443"/>
      <c r="M424" s="443"/>
      <c r="N424" s="443"/>
      <c r="O424" s="443"/>
      <c r="P424" s="443"/>
      <c r="Q424" s="443"/>
      <c r="R424" s="27"/>
    </row>
    <row r="425" spans="1:18" ht="58.5" customHeight="1">
      <c r="A425" s="53"/>
      <c r="B425" s="526"/>
      <c r="C425" s="527"/>
      <c r="D425" s="527"/>
      <c r="E425" s="527"/>
      <c r="F425" s="528"/>
      <c r="G425" s="23"/>
      <c r="H425" s="24"/>
      <c r="I425" s="24"/>
      <c r="J425" s="444" t="str">
        <f>GI!$D$31</f>
        <v>Mr. Brhane Yohanes</v>
      </c>
      <c r="K425" s="444"/>
      <c r="L425" s="444"/>
      <c r="M425" s="444"/>
      <c r="N425" s="444"/>
      <c r="O425" s="444"/>
      <c r="P425" s="444"/>
      <c r="Q425" s="444"/>
      <c r="R425" s="444"/>
    </row>
    <row r="426" spans="1:18" ht="58.5" customHeight="1">
      <c r="A426" s="430" t="str">
        <f>$U$15</f>
        <v>If Best is Possible, Better is Not Enough!</v>
      </c>
      <c r="B426" s="430"/>
      <c r="C426" s="430"/>
      <c r="D426" s="430"/>
      <c r="E426" s="430"/>
      <c r="F426" s="430"/>
      <c r="G426" s="430"/>
      <c r="H426" s="430"/>
      <c r="I426" s="430"/>
      <c r="J426" s="430"/>
      <c r="K426" s="430"/>
      <c r="L426" s="430"/>
      <c r="M426" s="430"/>
      <c r="N426" s="430"/>
      <c r="O426" s="430"/>
      <c r="P426" s="430"/>
      <c r="Q426" s="430"/>
      <c r="R426" s="430"/>
    </row>
    <row r="427" spans="1:18" ht="58.5" customHeight="1">
      <c r="A427" s="430"/>
      <c r="B427" s="430"/>
      <c r="C427" s="430"/>
      <c r="D427" s="430"/>
      <c r="E427" s="430"/>
      <c r="F427" s="430"/>
      <c r="G427" s="430"/>
      <c r="H427" s="430"/>
      <c r="I427" s="430"/>
      <c r="J427" s="430"/>
      <c r="K427" s="430"/>
      <c r="L427" s="430"/>
      <c r="M427" s="430"/>
      <c r="N427" s="430"/>
      <c r="O427" s="430"/>
      <c r="P427" s="430"/>
      <c r="Q427" s="430"/>
      <c r="R427" s="430"/>
    </row>
    <row r="428" spans="1:18" ht="58.5" customHeight="1">
      <c r="A428" s="430"/>
      <c r="B428" s="430"/>
      <c r="C428" s="430"/>
      <c r="D428" s="430"/>
      <c r="E428" s="430"/>
      <c r="F428" s="430"/>
      <c r="G428" s="430"/>
      <c r="H428" s="430"/>
      <c r="I428" s="430"/>
      <c r="J428" s="430"/>
      <c r="K428" s="430"/>
      <c r="L428" s="430"/>
      <c r="M428" s="430"/>
      <c r="N428" s="430"/>
      <c r="O428" s="430"/>
      <c r="P428" s="430"/>
      <c r="Q428" s="430"/>
      <c r="R428" s="430"/>
    </row>
    <row r="429" spans="1:18" ht="58.5" customHeight="1">
      <c r="A429" s="22"/>
      <c r="B429" s="22"/>
      <c r="C429" s="23"/>
      <c r="D429" s="23"/>
      <c r="E429" s="23"/>
      <c r="F429" s="23"/>
      <c r="G429" s="23"/>
      <c r="H429" s="24"/>
      <c r="I429" s="24"/>
      <c r="J429" s="24"/>
      <c r="K429" s="24"/>
      <c r="L429" s="24"/>
      <c r="M429" s="24"/>
      <c r="N429" s="24"/>
      <c r="O429" s="23"/>
      <c r="P429" s="23"/>
      <c r="Q429" s="23"/>
      <c r="R429" s="23"/>
    </row>
    <row r="430" spans="1:18" ht="58.5" customHeight="1">
      <c r="A430" s="22"/>
      <c r="B430" s="22"/>
      <c r="C430" s="23"/>
      <c r="D430" s="23"/>
      <c r="E430" s="23"/>
      <c r="F430" s="23"/>
      <c r="G430" s="23"/>
      <c r="H430" s="24"/>
      <c r="I430" s="24"/>
      <c r="J430" s="24"/>
      <c r="K430" s="24"/>
      <c r="L430" s="24"/>
      <c r="M430" s="24"/>
      <c r="N430" s="24"/>
      <c r="O430" s="23"/>
      <c r="P430" s="23"/>
      <c r="Q430" s="23"/>
      <c r="R430" s="23"/>
    </row>
    <row r="431" spans="1:18" ht="58.5" customHeight="1">
      <c r="A431" s="449" t="s">
        <v>14</v>
      </c>
      <c r="B431" s="450"/>
      <c r="C431" s="453">
        <f>GI!$A$3</f>
        <v>11</v>
      </c>
      <c r="D431" s="455" t="str">
        <f>D2</f>
        <v>D</v>
      </c>
      <c r="E431" s="456"/>
      <c r="F431" s="453" t="str">
        <f>GI!$C$3</f>
        <v>D</v>
      </c>
      <c r="G431" s="459">
        <v>12</v>
      </c>
      <c r="H431" s="26"/>
      <c r="I431" s="26"/>
      <c r="J431" s="509" t="s">
        <v>8</v>
      </c>
      <c r="K431" s="510"/>
      <c r="L431" s="511"/>
      <c r="M431" s="484" t="str">
        <f>GI!$H$13</f>
        <v xml:space="preserve">Ibrahim Ahmedin Ebrahim </v>
      </c>
      <c r="N431" s="485"/>
      <c r="O431" s="485"/>
      <c r="P431" s="485"/>
      <c r="Q431" s="485"/>
      <c r="R431" s="486"/>
    </row>
    <row r="432" spans="1:18" ht="58.5" customHeight="1">
      <c r="A432" s="451"/>
      <c r="B432" s="452"/>
      <c r="C432" s="454"/>
      <c r="D432" s="457"/>
      <c r="E432" s="458"/>
      <c r="F432" s="454"/>
      <c r="G432" s="460"/>
      <c r="H432" s="26"/>
      <c r="I432" s="26"/>
      <c r="J432" s="512"/>
      <c r="K432" s="513"/>
      <c r="L432" s="514"/>
      <c r="M432" s="487"/>
      <c r="N432" s="488"/>
      <c r="O432" s="488"/>
      <c r="P432" s="488"/>
      <c r="Q432" s="488"/>
      <c r="R432" s="489"/>
    </row>
    <row r="433" spans="1:18" ht="58.5" customHeight="1">
      <c r="A433" s="461" t="s">
        <v>1</v>
      </c>
      <c r="B433" s="462"/>
      <c r="C433" s="467"/>
      <c r="D433" s="468"/>
      <c r="E433" s="469"/>
      <c r="F433" s="223" t="s">
        <v>19</v>
      </c>
      <c r="G433" s="448"/>
      <c r="H433" s="27"/>
      <c r="I433" s="27"/>
      <c r="J433" s="475" t="str">
        <f>GI!$A$48</f>
        <v>2025/26 G.C Academic Year Basic Skills and Behavior Progress Report</v>
      </c>
      <c r="K433" s="476"/>
      <c r="L433" s="476"/>
      <c r="M433" s="476"/>
      <c r="N433" s="476"/>
      <c r="O433" s="476"/>
      <c r="P433" s="476"/>
      <c r="Q433" s="476"/>
      <c r="R433" s="477"/>
    </row>
    <row r="434" spans="1:18" ht="58.5" customHeight="1">
      <c r="A434" s="463"/>
      <c r="B434" s="464"/>
      <c r="C434" s="490" t="s">
        <v>172</v>
      </c>
      <c r="D434" s="490" t="s">
        <v>173</v>
      </c>
      <c r="E434" s="493" t="s">
        <v>163</v>
      </c>
      <c r="F434" s="490" t="s">
        <v>164</v>
      </c>
      <c r="G434" s="448"/>
      <c r="H434" s="27"/>
      <c r="I434" s="27"/>
      <c r="J434" s="478"/>
      <c r="K434" s="479"/>
      <c r="L434" s="479"/>
      <c r="M434" s="479"/>
      <c r="N434" s="479"/>
      <c r="O434" s="479"/>
      <c r="P434" s="479"/>
      <c r="Q434" s="479"/>
      <c r="R434" s="480"/>
    </row>
    <row r="435" spans="1:18" ht="58.5" customHeight="1">
      <c r="A435" s="463"/>
      <c r="B435" s="464"/>
      <c r="C435" s="491"/>
      <c r="D435" s="491"/>
      <c r="E435" s="494"/>
      <c r="F435" s="491"/>
      <c r="G435" s="448"/>
      <c r="H435" s="28"/>
      <c r="I435" s="28"/>
      <c r="J435" s="435"/>
      <c r="K435" s="436"/>
      <c r="L435" s="436"/>
      <c r="M435" s="436"/>
      <c r="N435" s="437"/>
      <c r="O435" s="29"/>
      <c r="P435" s="29"/>
      <c r="Q435" s="29"/>
      <c r="R435" s="30"/>
    </row>
    <row r="436" spans="1:18" ht="58.5" customHeight="1">
      <c r="A436" s="463"/>
      <c r="B436" s="464"/>
      <c r="C436" s="491"/>
      <c r="D436" s="491"/>
      <c r="E436" s="494"/>
      <c r="F436" s="491"/>
      <c r="G436" s="448"/>
      <c r="H436" s="28"/>
      <c r="I436" s="28"/>
      <c r="J436" s="438" t="s">
        <v>26</v>
      </c>
      <c r="K436" s="439"/>
      <c r="L436" s="439"/>
      <c r="M436" s="439"/>
      <c r="N436" s="440"/>
      <c r="O436" s="31"/>
      <c r="P436" s="31"/>
      <c r="Q436" s="31"/>
      <c r="R436" s="31"/>
    </row>
    <row r="437" spans="1:18" ht="58.5" customHeight="1">
      <c r="A437" s="463"/>
      <c r="B437" s="464"/>
      <c r="C437" s="491"/>
      <c r="D437" s="491"/>
      <c r="E437" s="494"/>
      <c r="F437" s="491"/>
      <c r="G437" s="448"/>
      <c r="H437" s="28"/>
      <c r="I437" s="28"/>
      <c r="J437" s="438" t="s">
        <v>27</v>
      </c>
      <c r="K437" s="439"/>
      <c r="L437" s="439"/>
      <c r="M437" s="439"/>
      <c r="N437" s="440"/>
      <c r="O437" s="31"/>
      <c r="P437" s="31"/>
      <c r="Q437" s="31"/>
      <c r="R437" s="31"/>
    </row>
    <row r="438" spans="1:18" ht="58.5" customHeight="1">
      <c r="A438" s="463"/>
      <c r="B438" s="464"/>
      <c r="C438" s="491"/>
      <c r="D438" s="491"/>
      <c r="E438" s="494"/>
      <c r="F438" s="491"/>
      <c r="G438" s="448"/>
      <c r="H438" s="28"/>
      <c r="I438" s="28"/>
      <c r="J438" s="438" t="s">
        <v>28</v>
      </c>
      <c r="K438" s="439"/>
      <c r="L438" s="439"/>
      <c r="M438" s="439"/>
      <c r="N438" s="440"/>
      <c r="O438" s="31"/>
      <c r="P438" s="31"/>
      <c r="Q438" s="31"/>
      <c r="R438" s="31"/>
    </row>
    <row r="439" spans="1:18" ht="58.5" customHeight="1">
      <c r="A439" s="463"/>
      <c r="B439" s="464"/>
      <c r="C439" s="491"/>
      <c r="D439" s="491"/>
      <c r="E439" s="494"/>
      <c r="F439" s="491"/>
      <c r="G439" s="448"/>
      <c r="H439" s="28"/>
      <c r="I439" s="28"/>
      <c r="J439" s="438" t="s">
        <v>47</v>
      </c>
      <c r="K439" s="439"/>
      <c r="L439" s="439"/>
      <c r="M439" s="439"/>
      <c r="N439" s="440"/>
      <c r="O439" s="31"/>
      <c r="P439" s="31"/>
      <c r="Q439" s="31"/>
      <c r="R439" s="31"/>
    </row>
    <row r="440" spans="1:18" ht="58.5" customHeight="1">
      <c r="A440" s="463"/>
      <c r="B440" s="464"/>
      <c r="C440" s="491"/>
      <c r="D440" s="491"/>
      <c r="E440" s="494"/>
      <c r="F440" s="491"/>
      <c r="G440" s="448"/>
      <c r="H440" s="28"/>
      <c r="I440" s="28"/>
      <c r="J440" s="438" t="s">
        <v>38</v>
      </c>
      <c r="K440" s="439"/>
      <c r="L440" s="439"/>
      <c r="M440" s="439"/>
      <c r="N440" s="440"/>
      <c r="O440" s="31"/>
      <c r="P440" s="31"/>
      <c r="Q440" s="31"/>
      <c r="R440" s="31"/>
    </row>
    <row r="441" spans="1:18" ht="58.5" customHeight="1">
      <c r="A441" s="465"/>
      <c r="B441" s="466"/>
      <c r="C441" s="492"/>
      <c r="D441" s="492"/>
      <c r="E441" s="495"/>
      <c r="F441" s="492"/>
      <c r="G441" s="448"/>
      <c r="H441" s="28"/>
      <c r="I441" s="28"/>
      <c r="J441" s="438" t="s">
        <v>10</v>
      </c>
      <c r="K441" s="439"/>
      <c r="L441" s="439"/>
      <c r="M441" s="439"/>
      <c r="N441" s="440"/>
      <c r="O441" s="33"/>
      <c r="P441" s="34"/>
      <c r="Q441" s="34"/>
      <c r="R441" s="35"/>
    </row>
    <row r="442" spans="1:18" ht="58.5" customHeight="1">
      <c r="A442" s="441" t="str">
        <f>GI!$B$7</f>
        <v>English</v>
      </c>
      <c r="B442" s="442"/>
      <c r="C442" s="36">
        <f>MIP!$Y$19</f>
        <v>74</v>
      </c>
      <c r="D442" s="36">
        <f>MIP!$Y$86</f>
        <v>0</v>
      </c>
      <c r="E442" s="37">
        <f>MIP!$Y$158</f>
        <v>37</v>
      </c>
      <c r="F442" s="36" t="e">
        <f>MIP!#REF!</f>
        <v>#REF!</v>
      </c>
      <c r="G442" s="231"/>
      <c r="H442" s="28"/>
      <c r="I442" s="28"/>
      <c r="J442" s="438" t="s">
        <v>29</v>
      </c>
      <c r="K442" s="439"/>
      <c r="L442" s="439"/>
      <c r="M442" s="439"/>
      <c r="N442" s="440"/>
      <c r="O442" s="33"/>
      <c r="P442" s="34"/>
      <c r="Q442" s="34"/>
      <c r="R442" s="35"/>
    </row>
    <row r="443" spans="1:18" ht="58.5" customHeight="1">
      <c r="A443" s="441" t="str">
        <f>GI!$B$8</f>
        <v>-</v>
      </c>
      <c r="B443" s="442"/>
      <c r="C443" s="36"/>
      <c r="D443" s="36"/>
      <c r="E443" s="37"/>
      <c r="F443" s="36" t="e">
        <f>MIP!#REF!</f>
        <v>#REF!</v>
      </c>
      <c r="G443" s="231"/>
      <c r="H443" s="28"/>
      <c r="I443" s="28"/>
      <c r="J443" s="438" t="s">
        <v>30</v>
      </c>
      <c r="K443" s="439"/>
      <c r="L443" s="439"/>
      <c r="M443" s="439"/>
      <c r="N443" s="440"/>
      <c r="O443" s="33"/>
      <c r="P443" s="34"/>
      <c r="Q443" s="34"/>
      <c r="R443" s="35"/>
    </row>
    <row r="444" spans="1:18" ht="58.5" customHeight="1">
      <c r="A444" s="441" t="str">
        <f>GI!$B$9</f>
        <v>Mathematics</v>
      </c>
      <c r="B444" s="442"/>
      <c r="C444" s="36">
        <f>MIP!$Z$19</f>
        <v>57</v>
      </c>
      <c r="D444" s="36">
        <f>MIP!$Z$86</f>
        <v>0</v>
      </c>
      <c r="E444" s="37">
        <f>MIP!$Z$158</f>
        <v>28.5</v>
      </c>
      <c r="F444" s="36" t="e">
        <f>MIP!#REF!</f>
        <v>#REF!</v>
      </c>
      <c r="G444" s="231"/>
      <c r="H444" s="28"/>
      <c r="I444" s="28"/>
      <c r="J444" s="438" t="s">
        <v>31</v>
      </c>
      <c r="K444" s="439"/>
      <c r="L444" s="439"/>
      <c r="M444" s="439"/>
      <c r="N444" s="440"/>
      <c r="O444" s="33"/>
      <c r="P444" s="34"/>
      <c r="Q444" s="34"/>
      <c r="R444" s="35"/>
    </row>
    <row r="445" spans="1:18" ht="58.5" customHeight="1">
      <c r="A445" s="441" t="str">
        <f>GI!$B$10</f>
        <v>-</v>
      </c>
      <c r="B445" s="442"/>
      <c r="C445" s="36"/>
      <c r="D445" s="36"/>
      <c r="E445" s="37"/>
      <c r="F445" s="36" t="e">
        <f>MIP!#REF!</f>
        <v>#REF!</v>
      </c>
      <c r="G445" s="231"/>
      <c r="H445" s="28"/>
      <c r="I445" s="28"/>
      <c r="J445" s="438" t="s">
        <v>32</v>
      </c>
      <c r="K445" s="439"/>
      <c r="L445" s="439"/>
      <c r="M445" s="439"/>
      <c r="N445" s="440"/>
      <c r="O445" s="31"/>
      <c r="P445" s="31"/>
      <c r="Q445" s="31"/>
      <c r="R445" s="31"/>
    </row>
    <row r="446" spans="1:18" ht="58.5" customHeight="1">
      <c r="A446" s="441" t="str">
        <f>GI!$B$11</f>
        <v xml:space="preserve">History </v>
      </c>
      <c r="B446" s="442"/>
      <c r="C446" s="36">
        <f>MIP!$AA$19</f>
        <v>86</v>
      </c>
      <c r="D446" s="36">
        <f>MIP!$AA$86</f>
        <v>0</v>
      </c>
      <c r="E446" s="37">
        <f>MIP!$AA$158</f>
        <v>43</v>
      </c>
      <c r="F446" s="36" t="e">
        <f>MIP!#REF!</f>
        <v>#REF!</v>
      </c>
      <c r="G446" s="231"/>
      <c r="H446" s="28"/>
      <c r="I446" s="28"/>
      <c r="J446" s="438" t="s">
        <v>11</v>
      </c>
      <c r="K446" s="439"/>
      <c r="L446" s="439"/>
      <c r="M446" s="439"/>
      <c r="N446" s="440"/>
      <c r="O446" s="31"/>
      <c r="P446" s="31"/>
      <c r="Q446" s="31"/>
      <c r="R446" s="31"/>
    </row>
    <row r="447" spans="1:18" ht="58.5" customHeight="1">
      <c r="A447" s="441" t="str">
        <f>GI!$B$12</f>
        <v xml:space="preserve">Geography </v>
      </c>
      <c r="B447" s="442"/>
      <c r="C447" s="36">
        <f>MIP!$AB$19</f>
        <v>85</v>
      </c>
      <c r="D447" s="36">
        <f>MIP!$AB$86</f>
        <v>0</v>
      </c>
      <c r="E447" s="37">
        <f>MIP!$AB$158</f>
        <v>42.5</v>
      </c>
      <c r="F447" s="36" t="e">
        <f>MIP!#REF!</f>
        <v>#REF!</v>
      </c>
      <c r="G447" s="231"/>
      <c r="H447" s="28"/>
      <c r="I447" s="28"/>
      <c r="J447" s="438" t="s">
        <v>37</v>
      </c>
      <c r="K447" s="439"/>
      <c r="L447" s="439"/>
      <c r="M447" s="439"/>
      <c r="N447" s="440"/>
      <c r="O447" s="33"/>
      <c r="P447" s="34"/>
      <c r="Q447" s="34"/>
      <c r="R447" s="35"/>
    </row>
    <row r="448" spans="1:18" ht="58.5" customHeight="1">
      <c r="A448" s="441" t="str">
        <f>GI!$B$13</f>
        <v xml:space="preserve">Economics </v>
      </c>
      <c r="B448" s="442"/>
      <c r="C448" s="36">
        <f>MIP!$AC$19</f>
        <v>74</v>
      </c>
      <c r="D448" s="36">
        <f>MIP!$AC$86</f>
        <v>0</v>
      </c>
      <c r="E448" s="37">
        <f>MIP!$AC$158</f>
        <v>37</v>
      </c>
      <c r="F448" s="36" t="e">
        <f>MIP!#REF!</f>
        <v>#REF!</v>
      </c>
      <c r="G448" s="231"/>
      <c r="H448" s="38"/>
      <c r="I448" s="38"/>
      <c r="J448" s="438" t="s">
        <v>33</v>
      </c>
      <c r="K448" s="439"/>
      <c r="L448" s="439"/>
      <c r="M448" s="439"/>
      <c r="N448" s="440"/>
      <c r="O448" s="33"/>
      <c r="P448" s="34"/>
      <c r="Q448" s="34"/>
      <c r="R448" s="35"/>
    </row>
    <row r="449" spans="1:18" ht="58.5" customHeight="1">
      <c r="A449" s="441" t="str">
        <f>GI!$B$14</f>
        <v>-</v>
      </c>
      <c r="B449" s="442"/>
      <c r="C449" s="36"/>
      <c r="D449" s="36"/>
      <c r="E449" s="37"/>
      <c r="F449" s="36" t="e">
        <f>MIP!#REF!</f>
        <v>#REF!</v>
      </c>
      <c r="G449" s="231"/>
      <c r="H449" s="38"/>
      <c r="I449" s="38"/>
      <c r="J449" s="438" t="s">
        <v>48</v>
      </c>
      <c r="K449" s="439"/>
      <c r="L449" s="439"/>
      <c r="M449" s="439"/>
      <c r="N449" s="440"/>
      <c r="O449" s="33"/>
      <c r="P449" s="34"/>
      <c r="Q449" s="34"/>
      <c r="R449" s="35"/>
    </row>
    <row r="450" spans="1:18" ht="58.5" customHeight="1">
      <c r="A450" s="441" t="str">
        <f>GI!$B$15</f>
        <v>ICT</v>
      </c>
      <c r="B450" s="442"/>
      <c r="C450" s="36">
        <f>MIP!$AD$19</f>
        <v>92</v>
      </c>
      <c r="D450" s="36">
        <f>MIP!$AD$86</f>
        <v>0</v>
      </c>
      <c r="E450" s="37">
        <f>MIP!$AD$158</f>
        <v>46</v>
      </c>
      <c r="F450" s="36" t="e">
        <f>MIP!#REF!</f>
        <v>#REF!</v>
      </c>
      <c r="G450" s="231"/>
      <c r="H450" s="39"/>
      <c r="I450" s="39"/>
      <c r="J450" s="438" t="s">
        <v>49</v>
      </c>
      <c r="K450" s="439"/>
      <c r="L450" s="439"/>
      <c r="M450" s="439"/>
      <c r="N450" s="440"/>
      <c r="O450" s="40"/>
      <c r="P450" s="34"/>
      <c r="Q450" s="34"/>
      <c r="R450" s="35"/>
    </row>
    <row r="451" spans="1:18" ht="58.5" customHeight="1">
      <c r="A451" s="441" t="str">
        <f>GI!$B$16</f>
        <v>-</v>
      </c>
      <c r="B451" s="442"/>
      <c r="C451" s="36"/>
      <c r="D451" s="36"/>
      <c r="E451" s="37"/>
      <c r="F451" s="36" t="e">
        <f>MIP!#REF!</f>
        <v>#REF!</v>
      </c>
      <c r="G451" s="231"/>
      <c r="H451" s="39"/>
      <c r="I451" s="39"/>
      <c r="J451" s="502" t="s">
        <v>34</v>
      </c>
      <c r="K451" s="503"/>
      <c r="L451" s="503"/>
      <c r="M451" s="503"/>
      <c r="N451" s="503"/>
      <c r="O451" s="503"/>
      <c r="P451" s="503"/>
      <c r="Q451" s="504"/>
      <c r="R451" s="41"/>
    </row>
    <row r="452" spans="1:18" ht="58.5" customHeight="1">
      <c r="A452" s="441" t="str">
        <f>GI!$B$17</f>
        <v xml:space="preserve">Accounting and finance </v>
      </c>
      <c r="B452" s="442"/>
      <c r="C452" s="36">
        <f>MIP!$AE$19</f>
        <v>81</v>
      </c>
      <c r="D452" s="36">
        <f>MIP!$AE$86</f>
        <v>0</v>
      </c>
      <c r="E452" s="37">
        <f>MIP!$AE$158</f>
        <v>40.5</v>
      </c>
      <c r="F452" s="36" t="e">
        <f>MIP!#REF!</f>
        <v>#REF!</v>
      </c>
      <c r="G452" s="231"/>
      <c r="H452" s="39"/>
      <c r="I452" s="39"/>
      <c r="J452" s="505"/>
      <c r="K452" s="506"/>
      <c r="L452" s="506"/>
      <c r="M452" s="506"/>
      <c r="N452" s="506"/>
      <c r="O452" s="506"/>
      <c r="P452" s="506"/>
      <c r="Q452" s="507"/>
      <c r="R452" s="41"/>
    </row>
    <row r="453" spans="1:18" ht="58.5" customHeight="1">
      <c r="A453" s="441" t="str">
        <f>GI!$B$18</f>
        <v>-</v>
      </c>
      <c r="B453" s="442"/>
      <c r="C453" s="36">
        <f>MIP!$AF$19</f>
        <v>0</v>
      </c>
      <c r="D453" s="36">
        <f>MIP!$AF$86</f>
        <v>0</v>
      </c>
      <c r="E453" s="37">
        <f>MIP!$AF$158</f>
        <v>0</v>
      </c>
      <c r="F453" s="36" t="e">
        <f>MIP!#REF!</f>
        <v>#REF!</v>
      </c>
      <c r="G453" s="231"/>
      <c r="H453" s="39"/>
      <c r="I453" s="39"/>
      <c r="J453" s="505"/>
      <c r="K453" s="506"/>
      <c r="L453" s="506"/>
      <c r="M453" s="506"/>
      <c r="N453" s="506"/>
      <c r="O453" s="506"/>
      <c r="P453" s="506"/>
      <c r="Q453" s="507"/>
      <c r="R453" s="41"/>
    </row>
    <row r="454" spans="1:18" ht="58.5" customHeight="1">
      <c r="A454" s="470" t="s">
        <v>15</v>
      </c>
      <c r="B454" s="471"/>
      <c r="C454" s="36">
        <f>MIP!$AG$19</f>
        <v>549</v>
      </c>
      <c r="D454" s="36">
        <f>MIP!$AG$86</f>
        <v>0</v>
      </c>
      <c r="E454" s="37">
        <f>MIP!$AG$158</f>
        <v>274.5</v>
      </c>
      <c r="F454" s="36" t="e">
        <f>MIP!#REF!</f>
        <v>#REF!</v>
      </c>
      <c r="G454" s="231"/>
      <c r="H454" s="42"/>
      <c r="I454" s="42"/>
      <c r="J454" s="515" t="str">
        <f t="shared" ref="J454" si="192">$V$5</f>
        <v>Percentage</v>
      </c>
      <c r="K454" s="516"/>
      <c r="L454" s="496" t="str">
        <f t="shared" ref="L454" si="193">$X$5</f>
        <v xml:space="preserve">Grade </v>
      </c>
      <c r="M454" s="497"/>
      <c r="N454" s="496" t="str">
        <f t="shared" ref="N454" si="194">$Z$5</f>
        <v>Performance</v>
      </c>
      <c r="O454" s="500"/>
      <c r="P454" s="500"/>
      <c r="Q454" s="497"/>
      <c r="R454" s="43"/>
    </row>
    <row r="455" spans="1:18" ht="58.5" customHeight="1">
      <c r="A455" s="472" t="s">
        <v>16</v>
      </c>
      <c r="B455" s="473"/>
      <c r="C455" s="36">
        <f>MIP!$AH$19</f>
        <v>78.428571428571431</v>
      </c>
      <c r="D455" s="36">
        <f>MIP!$AH$86</f>
        <v>0</v>
      </c>
      <c r="E455" s="37">
        <f>MIP!$AH$158</f>
        <v>39.214285714285715</v>
      </c>
      <c r="F455" s="36" t="e">
        <f>MIP!#REF!</f>
        <v>#REF!</v>
      </c>
      <c r="G455" s="231"/>
      <c r="H455" s="42"/>
      <c r="I455" s="42"/>
      <c r="J455" s="517"/>
      <c r="K455" s="518"/>
      <c r="L455" s="498"/>
      <c r="M455" s="499"/>
      <c r="N455" s="498"/>
      <c r="O455" s="501"/>
      <c r="P455" s="501"/>
      <c r="Q455" s="499"/>
      <c r="R455" s="44"/>
    </row>
    <row r="456" spans="1:18" ht="58.5" customHeight="1">
      <c r="A456" s="472" t="s">
        <v>17</v>
      </c>
      <c r="B456" s="473"/>
      <c r="C456" s="45">
        <f>MIP!$AI$19</f>
        <v>8</v>
      </c>
      <c r="D456" s="45">
        <f>MIP!$AI$86</f>
        <v>1</v>
      </c>
      <c r="E456" s="46">
        <f>MIP!$AI$158</f>
        <v>8</v>
      </c>
      <c r="F456" s="45" t="e">
        <f>MIP!#REF!</f>
        <v>#REF!</v>
      </c>
      <c r="G456" s="232"/>
      <c r="H456" s="42"/>
      <c r="I456" s="42"/>
      <c r="J456" s="483" t="str">
        <f t="shared" ref="J456" si="195">$V$7</f>
        <v>≥90</v>
      </c>
      <c r="K456" s="446"/>
      <c r="L456" s="483" t="str">
        <f t="shared" ref="L456" si="196">$X$7</f>
        <v>A+</v>
      </c>
      <c r="M456" s="446"/>
      <c r="N456" s="483" t="str">
        <f t="shared" ref="N456" si="197">$Z$7</f>
        <v>Very Great Distinction</v>
      </c>
      <c r="O456" s="447"/>
      <c r="P456" s="447"/>
      <c r="Q456" s="446"/>
      <c r="R456" s="44"/>
    </row>
    <row r="457" spans="1:18" ht="58.5" customHeight="1">
      <c r="A457" s="472" t="s">
        <v>91</v>
      </c>
      <c r="B457" s="473"/>
      <c r="C457" s="45">
        <f>GI!$C$25</f>
        <v>43</v>
      </c>
      <c r="D457" s="47">
        <f>GI!$C$25</f>
        <v>43</v>
      </c>
      <c r="E457" s="48">
        <f>GI!$C$25</f>
        <v>43</v>
      </c>
      <c r="F457" s="47">
        <f>GI!$C$25</f>
        <v>43</v>
      </c>
      <c r="G457" s="233"/>
      <c r="H457" s="24"/>
      <c r="I457" s="24"/>
      <c r="J457" s="483" t="str">
        <f t="shared" ref="J457" si="198">$V$8</f>
        <v>≥85</v>
      </c>
      <c r="K457" s="446"/>
      <c r="L457" s="483" t="str">
        <f t="shared" ref="L457" si="199">$X$8</f>
        <v>A</v>
      </c>
      <c r="M457" s="446"/>
      <c r="N457" s="483" t="str">
        <f t="shared" ref="N457" si="200">$Z$8</f>
        <v>Great Distinction</v>
      </c>
      <c r="O457" s="447"/>
      <c r="P457" s="447"/>
      <c r="Q457" s="446"/>
      <c r="R457" s="44"/>
    </row>
    <row r="458" spans="1:18" ht="58.5" customHeight="1">
      <c r="A458" s="470" t="s">
        <v>12</v>
      </c>
      <c r="B458" s="471"/>
      <c r="C458" s="36"/>
      <c r="D458" s="49"/>
      <c r="E458" s="50"/>
      <c r="F458" s="49"/>
      <c r="G458" s="234"/>
      <c r="H458" s="24"/>
      <c r="I458" s="24"/>
      <c r="J458" s="445" t="str">
        <f t="shared" ref="J458" si="201">$V$9</f>
        <v>≥80</v>
      </c>
      <c r="K458" s="446"/>
      <c r="L458" s="445" t="str">
        <f t="shared" ref="L458" si="202">$X$9</f>
        <v>B+</v>
      </c>
      <c r="M458" s="446"/>
      <c r="N458" s="445" t="str">
        <f t="shared" ref="N458" si="203">$Z$9</f>
        <v>Distinction</v>
      </c>
      <c r="O458" s="447"/>
      <c r="P458" s="447"/>
      <c r="Q458" s="446"/>
      <c r="R458" s="44"/>
    </row>
    <row r="459" spans="1:18" ht="58.5" customHeight="1">
      <c r="A459" s="482" t="s">
        <v>18</v>
      </c>
      <c r="B459" s="482"/>
      <c r="C459" s="36"/>
      <c r="D459" s="51"/>
      <c r="E459" s="50"/>
      <c r="F459" s="51"/>
      <c r="G459" s="234"/>
      <c r="H459" s="24"/>
      <c r="I459" s="24"/>
      <c r="J459" s="445" t="str">
        <f t="shared" ref="J459" si="204">$V$10</f>
        <v>≥75</v>
      </c>
      <c r="K459" s="446"/>
      <c r="L459" s="445" t="str">
        <f t="shared" ref="L459" si="205">$X$10</f>
        <v>B</v>
      </c>
      <c r="M459" s="446"/>
      <c r="N459" s="445" t="str">
        <f t="shared" ref="N459" si="206">$Z$10</f>
        <v>Good</v>
      </c>
      <c r="O459" s="447"/>
      <c r="P459" s="447"/>
      <c r="Q459" s="446"/>
      <c r="R459" s="44"/>
    </row>
    <row r="460" spans="1:18" ht="58.5" customHeight="1">
      <c r="A460" s="22"/>
      <c r="B460" s="55"/>
      <c r="C460" s="52"/>
      <c r="D460" s="52"/>
      <c r="E460" s="52"/>
      <c r="F460" s="52"/>
      <c r="G460" s="23"/>
      <c r="H460" s="24"/>
      <c r="I460" s="24"/>
      <c r="J460" s="445" t="str">
        <f t="shared" ref="J460" si="207">$V$11</f>
        <v>≥70</v>
      </c>
      <c r="K460" s="446"/>
      <c r="L460" s="445" t="str">
        <f t="shared" ref="L460" si="208">$X$11</f>
        <v>C</v>
      </c>
      <c r="M460" s="446"/>
      <c r="N460" s="445" t="str">
        <f t="shared" ref="N460" si="209">$Z$11</f>
        <v>Average</v>
      </c>
      <c r="O460" s="447"/>
      <c r="P460" s="447"/>
      <c r="Q460" s="446"/>
      <c r="R460" s="44"/>
    </row>
    <row r="461" spans="1:18" ht="58.5" customHeight="1">
      <c r="A461" s="53"/>
      <c r="B461" s="520" t="str">
        <f>MIP!AJ158</f>
        <v>DETAINED IN GRADE 11</v>
      </c>
      <c r="C461" s="521"/>
      <c r="D461" s="521"/>
      <c r="E461" s="521"/>
      <c r="F461" s="522"/>
      <c r="G461" s="23"/>
      <c r="H461" s="24"/>
      <c r="I461" s="24"/>
      <c r="J461" s="445" t="str">
        <f t="shared" ref="J461" si="210">$V$12</f>
        <v>≥60</v>
      </c>
      <c r="K461" s="446"/>
      <c r="L461" s="445" t="str">
        <f t="shared" ref="L461" si="211">$X$12</f>
        <v>D</v>
      </c>
      <c r="M461" s="446"/>
      <c r="N461" s="445" t="str">
        <f t="shared" ref="N461" si="212">$Z$12</f>
        <v>Fair</v>
      </c>
      <c r="O461" s="447"/>
      <c r="P461" s="447"/>
      <c r="Q461" s="446"/>
      <c r="R461" s="54"/>
    </row>
    <row r="462" spans="1:18" ht="58.5" customHeight="1">
      <c r="A462" s="53"/>
      <c r="B462" s="523"/>
      <c r="C462" s="524"/>
      <c r="D462" s="524"/>
      <c r="E462" s="524"/>
      <c r="F462" s="525"/>
      <c r="G462" s="23"/>
      <c r="H462" s="24"/>
      <c r="I462" s="24"/>
      <c r="J462" s="445" t="str">
        <f t="shared" ref="J462" si="213">$V$13</f>
        <v>&lt;60</v>
      </c>
      <c r="K462" s="446"/>
      <c r="L462" s="445" t="str">
        <f t="shared" ref="L462" si="214">$X$13</f>
        <v>F</v>
      </c>
      <c r="M462" s="446"/>
      <c r="N462" s="445" t="str">
        <f t="shared" ref="N462" si="215">$Z$13</f>
        <v>Failing</v>
      </c>
      <c r="O462" s="447"/>
      <c r="P462" s="447"/>
      <c r="Q462" s="446"/>
      <c r="R462" s="27"/>
    </row>
    <row r="463" spans="1:18" ht="58.5" customHeight="1">
      <c r="A463" s="53"/>
      <c r="B463" s="523"/>
      <c r="C463" s="524"/>
      <c r="D463" s="524"/>
      <c r="E463" s="524"/>
      <c r="F463" s="525"/>
      <c r="G463" s="23"/>
      <c r="H463" s="24"/>
      <c r="I463" s="24"/>
      <c r="J463" s="443" t="str">
        <f>GI!$D$23</f>
        <v>Academic Director's Name</v>
      </c>
      <c r="K463" s="443"/>
      <c r="L463" s="443"/>
      <c r="M463" s="443"/>
      <c r="N463" s="443"/>
      <c r="O463" s="443"/>
      <c r="P463" s="443"/>
      <c r="Q463" s="443"/>
      <c r="R463" s="27"/>
    </row>
    <row r="464" spans="1:18" ht="58.5" customHeight="1">
      <c r="A464" s="53"/>
      <c r="B464" s="526"/>
      <c r="C464" s="527"/>
      <c r="D464" s="527"/>
      <c r="E464" s="527"/>
      <c r="F464" s="528"/>
      <c r="G464" s="23"/>
      <c r="H464" s="24"/>
      <c r="I464" s="24"/>
      <c r="J464" s="444" t="str">
        <f>GI!$D$31</f>
        <v>Mr. Brhane Yohanes</v>
      </c>
      <c r="K464" s="444"/>
      <c r="L464" s="444"/>
      <c r="M464" s="444"/>
      <c r="N464" s="444"/>
      <c r="O464" s="444"/>
      <c r="P464" s="444"/>
      <c r="Q464" s="444"/>
      <c r="R464" s="444"/>
    </row>
    <row r="465" spans="1:18" ht="58.5" customHeight="1">
      <c r="A465" s="430" t="str">
        <f>$U$15</f>
        <v>If Best is Possible, Better is Not Enough!</v>
      </c>
      <c r="B465" s="430"/>
      <c r="C465" s="430"/>
      <c r="D465" s="430"/>
      <c r="E465" s="430"/>
      <c r="F465" s="430"/>
      <c r="G465" s="430"/>
      <c r="H465" s="430"/>
      <c r="I465" s="430"/>
      <c r="J465" s="430"/>
      <c r="K465" s="430"/>
      <c r="L465" s="430"/>
      <c r="M465" s="430"/>
      <c r="N465" s="430"/>
      <c r="O465" s="430"/>
      <c r="P465" s="430"/>
      <c r="Q465" s="430"/>
      <c r="R465" s="430"/>
    </row>
    <row r="466" spans="1:18" ht="58.5" customHeight="1">
      <c r="A466" s="430"/>
      <c r="B466" s="430"/>
      <c r="C466" s="430"/>
      <c r="D466" s="430"/>
      <c r="E466" s="430"/>
      <c r="F466" s="430"/>
      <c r="G466" s="430"/>
      <c r="H466" s="430"/>
      <c r="I466" s="430"/>
      <c r="J466" s="430"/>
      <c r="K466" s="430"/>
      <c r="L466" s="430"/>
      <c r="M466" s="430"/>
      <c r="N466" s="430"/>
      <c r="O466" s="430"/>
      <c r="P466" s="430"/>
      <c r="Q466" s="430"/>
      <c r="R466" s="430"/>
    </row>
    <row r="467" spans="1:18" ht="58.5" customHeight="1">
      <c r="A467" s="430"/>
      <c r="B467" s="430"/>
      <c r="C467" s="430"/>
      <c r="D467" s="430"/>
      <c r="E467" s="430"/>
      <c r="F467" s="430"/>
      <c r="G467" s="430"/>
      <c r="H467" s="430"/>
      <c r="I467" s="430"/>
      <c r="J467" s="430"/>
      <c r="K467" s="430"/>
      <c r="L467" s="430"/>
      <c r="M467" s="430"/>
      <c r="N467" s="430"/>
      <c r="O467" s="430"/>
      <c r="P467" s="430"/>
      <c r="Q467" s="430"/>
      <c r="R467" s="430"/>
    </row>
    <row r="468" spans="1:18" ht="58.5" customHeight="1">
      <c r="A468" s="22"/>
      <c r="B468" s="22"/>
      <c r="C468" s="23"/>
      <c r="D468" s="23"/>
      <c r="E468" s="23"/>
      <c r="F468" s="23"/>
      <c r="G468" s="23"/>
      <c r="H468" s="24"/>
      <c r="I468" s="24"/>
      <c r="J468" s="24"/>
      <c r="K468" s="24"/>
      <c r="L468" s="24"/>
      <c r="M468" s="24"/>
      <c r="N468" s="24"/>
      <c r="O468" s="23"/>
      <c r="P468" s="23"/>
      <c r="Q468" s="23"/>
      <c r="R468" s="23"/>
    </row>
    <row r="469" spans="1:18" ht="58.5" customHeight="1">
      <c r="A469" s="22"/>
      <c r="B469" s="22"/>
      <c r="C469" s="23"/>
      <c r="D469" s="23"/>
      <c r="E469" s="23"/>
      <c r="F469" s="23"/>
      <c r="G469" s="23"/>
      <c r="H469" s="24"/>
      <c r="I469" s="24"/>
      <c r="J469" s="24"/>
      <c r="K469" s="24"/>
      <c r="L469" s="24"/>
      <c r="M469" s="24"/>
      <c r="N469" s="24"/>
      <c r="O469" s="23"/>
      <c r="P469" s="23"/>
      <c r="Q469" s="23"/>
      <c r="R469" s="23"/>
    </row>
    <row r="470" spans="1:18" ht="58.5" customHeight="1">
      <c r="A470" s="449" t="s">
        <v>14</v>
      </c>
      <c r="B470" s="450"/>
      <c r="C470" s="453">
        <f>GI!$A$3</f>
        <v>11</v>
      </c>
      <c r="D470" s="455" t="str">
        <f>D2</f>
        <v>D</v>
      </c>
      <c r="E470" s="456"/>
      <c r="F470" s="453" t="str">
        <f>GI!$C$3</f>
        <v>D</v>
      </c>
      <c r="G470" s="459">
        <v>13</v>
      </c>
      <c r="H470" s="26"/>
      <c r="I470" s="26"/>
      <c r="J470" s="509" t="s">
        <v>8</v>
      </c>
      <c r="K470" s="510"/>
      <c r="L470" s="511"/>
      <c r="M470" s="484" t="str">
        <f>GI!$H$14</f>
        <v xml:space="preserve">Eldana Tewelde Negash </v>
      </c>
      <c r="N470" s="485"/>
      <c r="O470" s="485"/>
      <c r="P470" s="485"/>
      <c r="Q470" s="485"/>
      <c r="R470" s="486"/>
    </row>
    <row r="471" spans="1:18" ht="58.5" customHeight="1">
      <c r="A471" s="451"/>
      <c r="B471" s="452"/>
      <c r="C471" s="454"/>
      <c r="D471" s="457"/>
      <c r="E471" s="458"/>
      <c r="F471" s="454"/>
      <c r="G471" s="460"/>
      <c r="H471" s="26"/>
      <c r="I471" s="26"/>
      <c r="J471" s="512"/>
      <c r="K471" s="513"/>
      <c r="L471" s="514"/>
      <c r="M471" s="487"/>
      <c r="N471" s="488"/>
      <c r="O471" s="488"/>
      <c r="P471" s="488"/>
      <c r="Q471" s="488"/>
      <c r="R471" s="489"/>
    </row>
    <row r="472" spans="1:18" ht="58.5" customHeight="1">
      <c r="A472" s="461" t="s">
        <v>1</v>
      </c>
      <c r="B472" s="462"/>
      <c r="C472" s="467"/>
      <c r="D472" s="468"/>
      <c r="E472" s="469"/>
      <c r="F472" s="223" t="s">
        <v>19</v>
      </c>
      <c r="G472" s="448"/>
      <c r="H472" s="27"/>
      <c r="I472" s="27"/>
      <c r="J472" s="475" t="str">
        <f>GI!$A$48</f>
        <v>2025/26 G.C Academic Year Basic Skills and Behavior Progress Report</v>
      </c>
      <c r="K472" s="476"/>
      <c r="L472" s="476"/>
      <c r="M472" s="476"/>
      <c r="N472" s="476"/>
      <c r="O472" s="476"/>
      <c r="P472" s="476"/>
      <c r="Q472" s="476"/>
      <c r="R472" s="477"/>
    </row>
    <row r="473" spans="1:18" ht="58.5" customHeight="1">
      <c r="A473" s="463"/>
      <c r="B473" s="464"/>
      <c r="C473" s="490" t="s">
        <v>172</v>
      </c>
      <c r="D473" s="490" t="s">
        <v>173</v>
      </c>
      <c r="E473" s="493" t="s">
        <v>163</v>
      </c>
      <c r="F473" s="490" t="s">
        <v>164</v>
      </c>
      <c r="G473" s="448"/>
      <c r="H473" s="27"/>
      <c r="I473" s="27"/>
      <c r="J473" s="478"/>
      <c r="K473" s="479"/>
      <c r="L473" s="479"/>
      <c r="M473" s="479"/>
      <c r="N473" s="479"/>
      <c r="O473" s="479"/>
      <c r="P473" s="479"/>
      <c r="Q473" s="479"/>
      <c r="R473" s="480"/>
    </row>
    <row r="474" spans="1:18" ht="58.5" customHeight="1">
      <c r="A474" s="463"/>
      <c r="B474" s="464"/>
      <c r="C474" s="491"/>
      <c r="D474" s="491"/>
      <c r="E474" s="494"/>
      <c r="F474" s="491"/>
      <c r="G474" s="448"/>
      <c r="H474" s="28"/>
      <c r="I474" s="28"/>
      <c r="J474" s="435"/>
      <c r="K474" s="436"/>
      <c r="L474" s="436"/>
      <c r="M474" s="436"/>
      <c r="N474" s="437"/>
      <c r="O474" s="29"/>
      <c r="P474" s="29"/>
      <c r="Q474" s="29"/>
      <c r="R474" s="30"/>
    </row>
    <row r="475" spans="1:18" ht="58.5" customHeight="1">
      <c r="A475" s="463"/>
      <c r="B475" s="464"/>
      <c r="C475" s="491"/>
      <c r="D475" s="491"/>
      <c r="E475" s="494"/>
      <c r="F475" s="491"/>
      <c r="G475" s="448"/>
      <c r="H475" s="28"/>
      <c r="I475" s="28"/>
      <c r="J475" s="438" t="s">
        <v>26</v>
      </c>
      <c r="K475" s="439"/>
      <c r="L475" s="439"/>
      <c r="M475" s="439"/>
      <c r="N475" s="440"/>
      <c r="O475" s="31"/>
      <c r="P475" s="31"/>
      <c r="Q475" s="31"/>
      <c r="R475" s="31"/>
    </row>
    <row r="476" spans="1:18" ht="58.5" customHeight="1">
      <c r="A476" s="463"/>
      <c r="B476" s="464"/>
      <c r="C476" s="491"/>
      <c r="D476" s="491"/>
      <c r="E476" s="494"/>
      <c r="F476" s="491"/>
      <c r="G476" s="448"/>
      <c r="H476" s="28"/>
      <c r="I476" s="28"/>
      <c r="J476" s="438" t="s">
        <v>27</v>
      </c>
      <c r="K476" s="439"/>
      <c r="L476" s="439"/>
      <c r="M476" s="439"/>
      <c r="N476" s="440"/>
      <c r="O476" s="31"/>
      <c r="P476" s="31"/>
      <c r="Q476" s="31"/>
      <c r="R476" s="31"/>
    </row>
    <row r="477" spans="1:18" ht="58.5" customHeight="1">
      <c r="A477" s="463"/>
      <c r="B477" s="464"/>
      <c r="C477" s="491"/>
      <c r="D477" s="491"/>
      <c r="E477" s="494"/>
      <c r="F477" s="491"/>
      <c r="G477" s="448"/>
      <c r="H477" s="28"/>
      <c r="I477" s="28"/>
      <c r="J477" s="438" t="s">
        <v>28</v>
      </c>
      <c r="K477" s="439"/>
      <c r="L477" s="439"/>
      <c r="M477" s="439"/>
      <c r="N477" s="440"/>
      <c r="O477" s="31"/>
      <c r="P477" s="31"/>
      <c r="Q477" s="31"/>
      <c r="R477" s="31"/>
    </row>
    <row r="478" spans="1:18" ht="58.5" customHeight="1">
      <c r="A478" s="463"/>
      <c r="B478" s="464"/>
      <c r="C478" s="491"/>
      <c r="D478" s="491"/>
      <c r="E478" s="494"/>
      <c r="F478" s="491"/>
      <c r="G478" s="448"/>
      <c r="H478" s="28"/>
      <c r="I478" s="28"/>
      <c r="J478" s="438" t="s">
        <v>47</v>
      </c>
      <c r="K478" s="439"/>
      <c r="L478" s="439"/>
      <c r="M478" s="439"/>
      <c r="N478" s="440"/>
      <c r="O478" s="31"/>
      <c r="P478" s="31"/>
      <c r="Q478" s="31"/>
      <c r="R478" s="31"/>
    </row>
    <row r="479" spans="1:18" ht="58.5" customHeight="1">
      <c r="A479" s="463"/>
      <c r="B479" s="464"/>
      <c r="C479" s="491"/>
      <c r="D479" s="491"/>
      <c r="E479" s="494"/>
      <c r="F479" s="491"/>
      <c r="G479" s="448"/>
      <c r="H479" s="28"/>
      <c r="I479" s="28"/>
      <c r="J479" s="438" t="s">
        <v>38</v>
      </c>
      <c r="K479" s="439"/>
      <c r="L479" s="439"/>
      <c r="M479" s="439"/>
      <c r="N479" s="440"/>
      <c r="O479" s="31"/>
      <c r="P479" s="31"/>
      <c r="Q479" s="31"/>
      <c r="R479" s="31"/>
    </row>
    <row r="480" spans="1:18" ht="58.5" customHeight="1">
      <c r="A480" s="465"/>
      <c r="B480" s="466"/>
      <c r="C480" s="492"/>
      <c r="D480" s="492"/>
      <c r="E480" s="495"/>
      <c r="F480" s="492"/>
      <c r="G480" s="448"/>
      <c r="H480" s="28"/>
      <c r="I480" s="28"/>
      <c r="J480" s="438" t="s">
        <v>10</v>
      </c>
      <c r="K480" s="439"/>
      <c r="L480" s="439"/>
      <c r="M480" s="439"/>
      <c r="N480" s="440"/>
      <c r="O480" s="33"/>
      <c r="P480" s="34"/>
      <c r="Q480" s="34"/>
      <c r="R480" s="35"/>
    </row>
    <row r="481" spans="1:18" ht="58.5" customHeight="1">
      <c r="A481" s="441" t="str">
        <f>GI!$B$7</f>
        <v>English</v>
      </c>
      <c r="B481" s="442"/>
      <c r="C481" s="36">
        <f>MIP!$Y$20</f>
        <v>61</v>
      </c>
      <c r="D481" s="36">
        <f>MIP!$Y$87</f>
        <v>0</v>
      </c>
      <c r="E481" s="37">
        <f>MIP!$Y$159</f>
        <v>30.5</v>
      </c>
      <c r="F481" s="36" t="e">
        <f>MIP!#REF!</f>
        <v>#REF!</v>
      </c>
      <c r="G481" s="231"/>
      <c r="H481" s="28"/>
      <c r="I481" s="28"/>
      <c r="J481" s="438" t="s">
        <v>29</v>
      </c>
      <c r="K481" s="439"/>
      <c r="L481" s="439"/>
      <c r="M481" s="439"/>
      <c r="N481" s="440"/>
      <c r="O481" s="33"/>
      <c r="P481" s="34"/>
      <c r="Q481" s="34"/>
      <c r="R481" s="35"/>
    </row>
    <row r="482" spans="1:18" ht="58.5" customHeight="1">
      <c r="A482" s="441" t="str">
        <f>GI!$B$8</f>
        <v>-</v>
      </c>
      <c r="B482" s="442"/>
      <c r="C482" s="36"/>
      <c r="D482" s="36"/>
      <c r="E482" s="37"/>
      <c r="F482" s="36" t="e">
        <f>MIP!#REF!</f>
        <v>#REF!</v>
      </c>
      <c r="G482" s="231"/>
      <c r="H482" s="28"/>
      <c r="I482" s="28"/>
      <c r="J482" s="438" t="s">
        <v>30</v>
      </c>
      <c r="K482" s="439"/>
      <c r="L482" s="439"/>
      <c r="M482" s="439"/>
      <c r="N482" s="440"/>
      <c r="O482" s="33"/>
      <c r="P482" s="34"/>
      <c r="Q482" s="34"/>
      <c r="R482" s="35"/>
    </row>
    <row r="483" spans="1:18" ht="58.5" customHeight="1">
      <c r="A483" s="441" t="str">
        <f>GI!$B$9</f>
        <v>Mathematics</v>
      </c>
      <c r="B483" s="442"/>
      <c r="C483" s="36">
        <f>MIP!$Z$20</f>
        <v>62</v>
      </c>
      <c r="D483" s="36">
        <f>MIP!$Z$87</f>
        <v>0</v>
      </c>
      <c r="E483" s="37">
        <f>MIP!$Z$159</f>
        <v>31</v>
      </c>
      <c r="F483" s="36" t="e">
        <f>MIP!#REF!</f>
        <v>#REF!</v>
      </c>
      <c r="G483" s="231"/>
      <c r="H483" s="28"/>
      <c r="I483" s="28"/>
      <c r="J483" s="438" t="s">
        <v>31</v>
      </c>
      <c r="K483" s="439"/>
      <c r="L483" s="439"/>
      <c r="M483" s="439"/>
      <c r="N483" s="440"/>
      <c r="O483" s="33"/>
      <c r="P483" s="34"/>
      <c r="Q483" s="34"/>
      <c r="R483" s="35"/>
    </row>
    <row r="484" spans="1:18" ht="58.5" customHeight="1">
      <c r="A484" s="441" t="str">
        <f>GI!$B$10</f>
        <v>-</v>
      </c>
      <c r="B484" s="442"/>
      <c r="C484" s="36"/>
      <c r="D484" s="36"/>
      <c r="E484" s="37"/>
      <c r="F484" s="36" t="e">
        <f>MIP!#REF!</f>
        <v>#REF!</v>
      </c>
      <c r="G484" s="231"/>
      <c r="H484" s="28"/>
      <c r="I484" s="28"/>
      <c r="J484" s="438" t="s">
        <v>32</v>
      </c>
      <c r="K484" s="439"/>
      <c r="L484" s="439"/>
      <c r="M484" s="439"/>
      <c r="N484" s="440"/>
      <c r="O484" s="31"/>
      <c r="P484" s="31"/>
      <c r="Q484" s="31"/>
      <c r="R484" s="31"/>
    </row>
    <row r="485" spans="1:18" ht="58.5" customHeight="1">
      <c r="A485" s="441" t="str">
        <f>GI!$B$11</f>
        <v xml:space="preserve">History </v>
      </c>
      <c r="B485" s="442"/>
      <c r="C485" s="36">
        <f>MIP!$AA$20</f>
        <v>81</v>
      </c>
      <c r="D485" s="36">
        <f>MIP!$AA$87</f>
        <v>0</v>
      </c>
      <c r="E485" s="37">
        <f>MIP!$AA$159</f>
        <v>40.5</v>
      </c>
      <c r="F485" s="36" t="e">
        <f>MIP!#REF!</f>
        <v>#REF!</v>
      </c>
      <c r="G485" s="231"/>
      <c r="H485" s="28"/>
      <c r="I485" s="28"/>
      <c r="J485" s="438" t="s">
        <v>11</v>
      </c>
      <c r="K485" s="439"/>
      <c r="L485" s="439"/>
      <c r="M485" s="439"/>
      <c r="N485" s="440"/>
      <c r="O485" s="31"/>
      <c r="P485" s="31"/>
      <c r="Q485" s="31"/>
      <c r="R485" s="31"/>
    </row>
    <row r="486" spans="1:18" ht="58.5" customHeight="1">
      <c r="A486" s="441" t="str">
        <f>GI!$B$12</f>
        <v xml:space="preserve">Geography </v>
      </c>
      <c r="B486" s="442"/>
      <c r="C486" s="36">
        <f>MIP!$AB$20</f>
        <v>83</v>
      </c>
      <c r="D486" s="36">
        <f>MIP!$AB$87</f>
        <v>0</v>
      </c>
      <c r="E486" s="37">
        <f>MIP!$AB$159</f>
        <v>41.5</v>
      </c>
      <c r="F486" s="36" t="e">
        <f>MIP!#REF!</f>
        <v>#REF!</v>
      </c>
      <c r="G486" s="231"/>
      <c r="H486" s="28"/>
      <c r="I486" s="28"/>
      <c r="J486" s="438" t="s">
        <v>37</v>
      </c>
      <c r="K486" s="439"/>
      <c r="L486" s="439"/>
      <c r="M486" s="439"/>
      <c r="N486" s="440"/>
      <c r="O486" s="33"/>
      <c r="P486" s="34"/>
      <c r="Q486" s="34"/>
      <c r="R486" s="35"/>
    </row>
    <row r="487" spans="1:18" ht="58.5" customHeight="1">
      <c r="A487" s="441" t="str">
        <f>GI!$B$13</f>
        <v xml:space="preserve">Economics </v>
      </c>
      <c r="B487" s="442"/>
      <c r="C487" s="36">
        <f>MIP!$AC$20</f>
        <v>72</v>
      </c>
      <c r="D487" s="36">
        <f>MIP!$AC$87</f>
        <v>0</v>
      </c>
      <c r="E487" s="37">
        <f>MIP!$AC$159</f>
        <v>36</v>
      </c>
      <c r="F487" s="36" t="e">
        <f>MIP!#REF!</f>
        <v>#REF!</v>
      </c>
      <c r="G487" s="231"/>
      <c r="H487" s="38"/>
      <c r="I487" s="38"/>
      <c r="J487" s="438" t="s">
        <v>33</v>
      </c>
      <c r="K487" s="439"/>
      <c r="L487" s="439"/>
      <c r="M487" s="439"/>
      <c r="N487" s="440"/>
      <c r="O487" s="33"/>
      <c r="P487" s="34"/>
      <c r="Q487" s="34"/>
      <c r="R487" s="35"/>
    </row>
    <row r="488" spans="1:18" ht="58.5" customHeight="1">
      <c r="A488" s="441" t="str">
        <f>GI!$B$14</f>
        <v>-</v>
      </c>
      <c r="B488" s="442"/>
      <c r="C488" s="36"/>
      <c r="D488" s="36"/>
      <c r="E488" s="37"/>
      <c r="F488" s="36" t="e">
        <f>MIP!#REF!</f>
        <v>#REF!</v>
      </c>
      <c r="G488" s="231"/>
      <c r="H488" s="38"/>
      <c r="I488" s="38"/>
      <c r="J488" s="438" t="s">
        <v>48</v>
      </c>
      <c r="K488" s="439"/>
      <c r="L488" s="439"/>
      <c r="M488" s="439"/>
      <c r="N488" s="440"/>
      <c r="O488" s="33"/>
      <c r="P488" s="34"/>
      <c r="Q488" s="34"/>
      <c r="R488" s="35"/>
    </row>
    <row r="489" spans="1:18" ht="58.5" customHeight="1">
      <c r="A489" s="441" t="str">
        <f>GI!$B$15</f>
        <v>ICT</v>
      </c>
      <c r="B489" s="442"/>
      <c r="C489" s="36">
        <f>MIP!$AD$20</f>
        <v>75</v>
      </c>
      <c r="D489" s="36">
        <f>MIP!$AD$87</f>
        <v>0</v>
      </c>
      <c r="E489" s="37">
        <f>MIP!$AD$159</f>
        <v>37.5</v>
      </c>
      <c r="F489" s="36" t="e">
        <f>MIP!#REF!</f>
        <v>#REF!</v>
      </c>
      <c r="G489" s="231"/>
      <c r="H489" s="39"/>
      <c r="I489" s="39"/>
      <c r="J489" s="438" t="s">
        <v>49</v>
      </c>
      <c r="K489" s="439"/>
      <c r="L489" s="439"/>
      <c r="M489" s="439"/>
      <c r="N489" s="440"/>
      <c r="O489" s="40"/>
      <c r="P489" s="34"/>
      <c r="Q489" s="34"/>
      <c r="R489" s="35"/>
    </row>
    <row r="490" spans="1:18" ht="58.5" customHeight="1">
      <c r="A490" s="441" t="str">
        <f>GI!$B$16</f>
        <v>-</v>
      </c>
      <c r="B490" s="442"/>
      <c r="C490" s="36"/>
      <c r="D490" s="36"/>
      <c r="E490" s="37"/>
      <c r="F490" s="36" t="e">
        <f>MIP!#REF!</f>
        <v>#REF!</v>
      </c>
      <c r="G490" s="231"/>
      <c r="H490" s="39"/>
      <c r="I490" s="39"/>
      <c r="J490" s="502" t="s">
        <v>34</v>
      </c>
      <c r="K490" s="503"/>
      <c r="L490" s="503"/>
      <c r="M490" s="503"/>
      <c r="N490" s="503"/>
      <c r="O490" s="503"/>
      <c r="P490" s="503"/>
      <c r="Q490" s="504"/>
      <c r="R490" s="41"/>
    </row>
    <row r="491" spans="1:18" ht="58.5" customHeight="1">
      <c r="A491" s="441" t="str">
        <f>GI!$B$17</f>
        <v xml:space="preserve">Accounting and finance </v>
      </c>
      <c r="B491" s="442"/>
      <c r="C491" s="36">
        <f>MIP!$AE$20</f>
        <v>74</v>
      </c>
      <c r="D491" s="36">
        <f>MIP!$AE$87</f>
        <v>0</v>
      </c>
      <c r="E491" s="37">
        <f>MIP!$AE$159</f>
        <v>37</v>
      </c>
      <c r="F491" s="36" t="e">
        <f>MIP!#REF!</f>
        <v>#REF!</v>
      </c>
      <c r="G491" s="231"/>
      <c r="H491" s="39"/>
      <c r="I491" s="39"/>
      <c r="J491" s="505"/>
      <c r="K491" s="506"/>
      <c r="L491" s="506"/>
      <c r="M491" s="506"/>
      <c r="N491" s="506"/>
      <c r="O491" s="506"/>
      <c r="P491" s="506"/>
      <c r="Q491" s="507"/>
      <c r="R491" s="41"/>
    </row>
    <row r="492" spans="1:18" ht="58.5" customHeight="1">
      <c r="A492" s="441" t="str">
        <f>GI!$B$18</f>
        <v>-</v>
      </c>
      <c r="B492" s="442"/>
      <c r="C492" s="36">
        <f>MIP!$AF$20</f>
        <v>0</v>
      </c>
      <c r="D492" s="36">
        <f>MIP!$AF$87</f>
        <v>0</v>
      </c>
      <c r="E492" s="37">
        <f>MIP!$AF$159</f>
        <v>0</v>
      </c>
      <c r="F492" s="36" t="e">
        <f>MIP!#REF!</f>
        <v>#REF!</v>
      </c>
      <c r="G492" s="231"/>
      <c r="H492" s="39"/>
      <c r="I492" s="39"/>
      <c r="J492" s="505"/>
      <c r="K492" s="506"/>
      <c r="L492" s="506"/>
      <c r="M492" s="506"/>
      <c r="N492" s="506"/>
      <c r="O492" s="506"/>
      <c r="P492" s="506"/>
      <c r="Q492" s="507"/>
      <c r="R492" s="41"/>
    </row>
    <row r="493" spans="1:18" ht="58.5" customHeight="1">
      <c r="A493" s="470" t="s">
        <v>15</v>
      </c>
      <c r="B493" s="471"/>
      <c r="C493" s="36">
        <f>MIP!$AG$20</f>
        <v>508</v>
      </c>
      <c r="D493" s="36">
        <f>MIP!$AG$87</f>
        <v>0</v>
      </c>
      <c r="E493" s="37">
        <f>MIP!$AG$159</f>
        <v>254</v>
      </c>
      <c r="F493" s="36" t="e">
        <f>MIP!#REF!</f>
        <v>#REF!</v>
      </c>
      <c r="G493" s="231"/>
      <c r="H493" s="42"/>
      <c r="I493" s="42"/>
      <c r="J493" s="515" t="str">
        <f t="shared" ref="J493" si="216">$V$5</f>
        <v>Percentage</v>
      </c>
      <c r="K493" s="516"/>
      <c r="L493" s="496" t="str">
        <f t="shared" ref="L493" si="217">$X$5</f>
        <v xml:space="preserve">Grade </v>
      </c>
      <c r="M493" s="497"/>
      <c r="N493" s="496" t="str">
        <f t="shared" ref="N493" si="218">$Z$5</f>
        <v>Performance</v>
      </c>
      <c r="O493" s="500"/>
      <c r="P493" s="500"/>
      <c r="Q493" s="497"/>
      <c r="R493" s="43"/>
    </row>
    <row r="494" spans="1:18" ht="58.5" customHeight="1">
      <c r="A494" s="472" t="s">
        <v>16</v>
      </c>
      <c r="B494" s="473"/>
      <c r="C494" s="36">
        <f>MIP!$AH$20</f>
        <v>72.571428571428569</v>
      </c>
      <c r="D494" s="36">
        <f>MIP!$AH$87</f>
        <v>0</v>
      </c>
      <c r="E494" s="37">
        <f>MIP!$AH$159</f>
        <v>36.285714285714285</v>
      </c>
      <c r="F494" s="36" t="e">
        <f>MIP!#REF!</f>
        <v>#REF!</v>
      </c>
      <c r="G494" s="231"/>
      <c r="H494" s="42"/>
      <c r="I494" s="42"/>
      <c r="J494" s="517"/>
      <c r="K494" s="518"/>
      <c r="L494" s="498"/>
      <c r="M494" s="499"/>
      <c r="N494" s="498"/>
      <c r="O494" s="501"/>
      <c r="P494" s="501"/>
      <c r="Q494" s="499"/>
      <c r="R494" s="44"/>
    </row>
    <row r="495" spans="1:18" ht="58.5" customHeight="1">
      <c r="A495" s="472" t="s">
        <v>17</v>
      </c>
      <c r="B495" s="473"/>
      <c r="C495" s="45">
        <f>MIP!$AI$20</f>
        <v>18</v>
      </c>
      <c r="D495" s="45">
        <f>MIP!$AI$87</f>
        <v>1</v>
      </c>
      <c r="E495" s="46">
        <f>MIP!$AI$159</f>
        <v>18</v>
      </c>
      <c r="F495" s="45" t="e">
        <f>MIP!#REF!</f>
        <v>#REF!</v>
      </c>
      <c r="G495" s="232"/>
      <c r="H495" s="42"/>
      <c r="I495" s="42"/>
      <c r="J495" s="483" t="str">
        <f t="shared" ref="J495" si="219">$V$7</f>
        <v>≥90</v>
      </c>
      <c r="K495" s="446"/>
      <c r="L495" s="483" t="str">
        <f t="shared" ref="L495" si="220">$X$7</f>
        <v>A+</v>
      </c>
      <c r="M495" s="446"/>
      <c r="N495" s="483" t="str">
        <f t="shared" ref="N495" si="221">$Z$7</f>
        <v>Very Great Distinction</v>
      </c>
      <c r="O495" s="447"/>
      <c r="P495" s="447"/>
      <c r="Q495" s="446"/>
      <c r="R495" s="44"/>
    </row>
    <row r="496" spans="1:18" ht="58.5" customHeight="1">
      <c r="A496" s="472" t="s">
        <v>91</v>
      </c>
      <c r="B496" s="473"/>
      <c r="C496" s="45">
        <f>GI!$C$25</f>
        <v>43</v>
      </c>
      <c r="D496" s="47">
        <f>GI!$C$25</f>
        <v>43</v>
      </c>
      <c r="E496" s="48">
        <f>GI!$C$25</f>
        <v>43</v>
      </c>
      <c r="F496" s="47">
        <f>GI!$C$25</f>
        <v>43</v>
      </c>
      <c r="G496" s="233"/>
      <c r="H496" s="24"/>
      <c r="I496" s="24"/>
      <c r="J496" s="483" t="str">
        <f t="shared" ref="J496" si="222">$V$8</f>
        <v>≥85</v>
      </c>
      <c r="K496" s="446"/>
      <c r="L496" s="483" t="str">
        <f t="shared" ref="L496" si="223">$X$8</f>
        <v>A</v>
      </c>
      <c r="M496" s="446"/>
      <c r="N496" s="483" t="str">
        <f t="shared" ref="N496" si="224">$Z$8</f>
        <v>Great Distinction</v>
      </c>
      <c r="O496" s="447"/>
      <c r="P496" s="447"/>
      <c r="Q496" s="446"/>
      <c r="R496" s="44"/>
    </row>
    <row r="497" spans="1:18" ht="58.5" customHeight="1">
      <c r="A497" s="470" t="s">
        <v>12</v>
      </c>
      <c r="B497" s="471"/>
      <c r="C497" s="36"/>
      <c r="D497" s="49"/>
      <c r="E497" s="50"/>
      <c r="F497" s="49"/>
      <c r="G497" s="234"/>
      <c r="H497" s="24"/>
      <c r="I497" s="24"/>
      <c r="J497" s="445" t="str">
        <f t="shared" ref="J497" si="225">$V$9</f>
        <v>≥80</v>
      </c>
      <c r="K497" s="446"/>
      <c r="L497" s="445" t="str">
        <f t="shared" ref="L497" si="226">$X$9</f>
        <v>B+</v>
      </c>
      <c r="M497" s="446"/>
      <c r="N497" s="445" t="str">
        <f t="shared" ref="N497" si="227">$Z$9</f>
        <v>Distinction</v>
      </c>
      <c r="O497" s="447"/>
      <c r="P497" s="447"/>
      <c r="Q497" s="446"/>
      <c r="R497" s="44"/>
    </row>
    <row r="498" spans="1:18" ht="58.5" customHeight="1">
      <c r="A498" s="482" t="s">
        <v>18</v>
      </c>
      <c r="B498" s="482"/>
      <c r="C498" s="36"/>
      <c r="D498" s="51"/>
      <c r="E498" s="50"/>
      <c r="F498" s="51"/>
      <c r="G498" s="234"/>
      <c r="H498" s="24"/>
      <c r="I498" s="24"/>
      <c r="J498" s="445" t="str">
        <f t="shared" ref="J498" si="228">$V$10</f>
        <v>≥75</v>
      </c>
      <c r="K498" s="446"/>
      <c r="L498" s="445" t="str">
        <f t="shared" ref="L498" si="229">$X$10</f>
        <v>B</v>
      </c>
      <c r="M498" s="446"/>
      <c r="N498" s="445" t="str">
        <f t="shared" ref="N498" si="230">$Z$10</f>
        <v>Good</v>
      </c>
      <c r="O498" s="447"/>
      <c r="P498" s="447"/>
      <c r="Q498" s="446"/>
      <c r="R498" s="44"/>
    </row>
    <row r="499" spans="1:18" ht="58.5" customHeight="1">
      <c r="A499" s="22"/>
      <c r="B499" s="55"/>
      <c r="C499" s="52"/>
      <c r="D499" s="52"/>
      <c r="E499" s="52"/>
      <c r="F499" s="52"/>
      <c r="G499" s="23"/>
      <c r="H499" s="24"/>
      <c r="I499" s="24"/>
      <c r="J499" s="445" t="str">
        <f t="shared" ref="J499" si="231">$V$11</f>
        <v>≥70</v>
      </c>
      <c r="K499" s="446"/>
      <c r="L499" s="445" t="str">
        <f t="shared" ref="L499" si="232">$X$11</f>
        <v>C</v>
      </c>
      <c r="M499" s="446"/>
      <c r="N499" s="445" t="str">
        <f t="shared" ref="N499" si="233">$Z$11</f>
        <v>Average</v>
      </c>
      <c r="O499" s="447"/>
      <c r="P499" s="447"/>
      <c r="Q499" s="446"/>
      <c r="R499" s="44"/>
    </row>
    <row r="500" spans="1:18" ht="58.5" customHeight="1">
      <c r="A500" s="53"/>
      <c r="B500" s="520" t="str">
        <f>MIP!AJ159</f>
        <v>DETAINED IN GRADE 11</v>
      </c>
      <c r="C500" s="521"/>
      <c r="D500" s="521"/>
      <c r="E500" s="521"/>
      <c r="F500" s="522"/>
      <c r="G500" s="23"/>
      <c r="H500" s="24"/>
      <c r="I500" s="24"/>
      <c r="J500" s="445" t="str">
        <f t="shared" ref="J500" si="234">$V$12</f>
        <v>≥60</v>
      </c>
      <c r="K500" s="446"/>
      <c r="L500" s="445" t="str">
        <f t="shared" ref="L500" si="235">$X$12</f>
        <v>D</v>
      </c>
      <c r="M500" s="446"/>
      <c r="N500" s="445" t="str">
        <f t="shared" ref="N500" si="236">$Z$12</f>
        <v>Fair</v>
      </c>
      <c r="O500" s="447"/>
      <c r="P500" s="447"/>
      <c r="Q500" s="446"/>
      <c r="R500" s="54"/>
    </row>
    <row r="501" spans="1:18" ht="58.5" customHeight="1">
      <c r="A501" s="53"/>
      <c r="B501" s="523"/>
      <c r="C501" s="524"/>
      <c r="D501" s="524"/>
      <c r="E501" s="524"/>
      <c r="F501" s="525"/>
      <c r="G501" s="23"/>
      <c r="H501" s="24"/>
      <c r="I501" s="24"/>
      <c r="J501" s="445" t="str">
        <f t="shared" ref="J501" si="237">$V$13</f>
        <v>&lt;60</v>
      </c>
      <c r="K501" s="446"/>
      <c r="L501" s="445" t="str">
        <f t="shared" ref="L501" si="238">$X$13</f>
        <v>F</v>
      </c>
      <c r="M501" s="446"/>
      <c r="N501" s="445" t="str">
        <f t="shared" ref="N501" si="239">$Z$13</f>
        <v>Failing</v>
      </c>
      <c r="O501" s="447"/>
      <c r="P501" s="447"/>
      <c r="Q501" s="446"/>
      <c r="R501" s="27"/>
    </row>
    <row r="502" spans="1:18" ht="58.5" customHeight="1">
      <c r="A502" s="53"/>
      <c r="B502" s="523"/>
      <c r="C502" s="524"/>
      <c r="D502" s="524"/>
      <c r="E502" s="524"/>
      <c r="F502" s="525"/>
      <c r="G502" s="23"/>
      <c r="H502" s="24"/>
      <c r="I502" s="24"/>
      <c r="J502" s="443" t="str">
        <f>GI!$D$23</f>
        <v>Academic Director's Name</v>
      </c>
      <c r="K502" s="443"/>
      <c r="L502" s="443"/>
      <c r="M502" s="443"/>
      <c r="N502" s="443"/>
      <c r="O502" s="443"/>
      <c r="P502" s="443"/>
      <c r="Q502" s="443"/>
      <c r="R502" s="27"/>
    </row>
    <row r="503" spans="1:18" ht="58.5" customHeight="1">
      <c r="A503" s="53"/>
      <c r="B503" s="526"/>
      <c r="C503" s="527"/>
      <c r="D503" s="527"/>
      <c r="E503" s="527"/>
      <c r="F503" s="528"/>
      <c r="G503" s="23"/>
      <c r="H503" s="24"/>
      <c r="I503" s="24"/>
      <c r="J503" s="444" t="str">
        <f>GI!$D$31</f>
        <v>Mr. Brhane Yohanes</v>
      </c>
      <c r="K503" s="444"/>
      <c r="L503" s="444"/>
      <c r="M503" s="444"/>
      <c r="N503" s="444"/>
      <c r="O503" s="444"/>
      <c r="P503" s="444"/>
      <c r="Q503" s="444"/>
      <c r="R503" s="444"/>
    </row>
    <row r="504" spans="1:18" ht="58.5" customHeight="1">
      <c r="A504" s="430" t="str">
        <f>$U$15</f>
        <v>If Best is Possible, Better is Not Enough!</v>
      </c>
      <c r="B504" s="430"/>
      <c r="C504" s="430"/>
      <c r="D504" s="430"/>
      <c r="E504" s="430"/>
      <c r="F504" s="430"/>
      <c r="G504" s="430"/>
      <c r="H504" s="430"/>
      <c r="I504" s="430"/>
      <c r="J504" s="430"/>
      <c r="K504" s="430"/>
      <c r="L504" s="430"/>
      <c r="M504" s="430"/>
      <c r="N504" s="430"/>
      <c r="O504" s="430"/>
      <c r="P504" s="430"/>
      <c r="Q504" s="430"/>
      <c r="R504" s="430"/>
    </row>
    <row r="505" spans="1:18" ht="58.5" customHeight="1">
      <c r="A505" s="430"/>
      <c r="B505" s="430"/>
      <c r="C505" s="430"/>
      <c r="D505" s="430"/>
      <c r="E505" s="430"/>
      <c r="F505" s="430"/>
      <c r="G505" s="430"/>
      <c r="H505" s="430"/>
      <c r="I505" s="430"/>
      <c r="J505" s="430"/>
      <c r="K505" s="430"/>
      <c r="L505" s="430"/>
      <c r="M505" s="430"/>
      <c r="N505" s="430"/>
      <c r="O505" s="430"/>
      <c r="P505" s="430"/>
      <c r="Q505" s="430"/>
      <c r="R505" s="430"/>
    </row>
    <row r="506" spans="1:18" ht="58.5" customHeight="1">
      <c r="A506" s="430"/>
      <c r="B506" s="430"/>
      <c r="C506" s="430"/>
      <c r="D506" s="430"/>
      <c r="E506" s="430"/>
      <c r="F506" s="430"/>
      <c r="G506" s="430"/>
      <c r="H506" s="430"/>
      <c r="I506" s="430"/>
      <c r="J506" s="430"/>
      <c r="K506" s="430"/>
      <c r="L506" s="430"/>
      <c r="M506" s="430"/>
      <c r="N506" s="430"/>
      <c r="O506" s="430"/>
      <c r="P506" s="430"/>
      <c r="Q506" s="430"/>
      <c r="R506" s="430"/>
    </row>
    <row r="507" spans="1:18" ht="58.5" customHeight="1">
      <c r="A507" s="22"/>
      <c r="B507" s="22"/>
      <c r="C507" s="23"/>
      <c r="D507" s="23"/>
      <c r="E507" s="23"/>
      <c r="F507" s="23"/>
      <c r="G507" s="23"/>
      <c r="H507" s="24"/>
      <c r="I507" s="24"/>
      <c r="J507" s="24"/>
      <c r="K507" s="24"/>
      <c r="L507" s="24"/>
      <c r="M507" s="24"/>
      <c r="N507" s="24"/>
      <c r="O507" s="23"/>
      <c r="P507" s="23"/>
      <c r="Q507" s="23"/>
      <c r="R507" s="23"/>
    </row>
    <row r="508" spans="1:18" ht="58.5" customHeight="1">
      <c r="A508" s="22"/>
      <c r="B508" s="22"/>
      <c r="C508" s="23"/>
      <c r="D508" s="23"/>
      <c r="E508" s="23"/>
      <c r="F508" s="23"/>
      <c r="G508" s="23"/>
      <c r="H508" s="24"/>
      <c r="I508" s="24"/>
      <c r="J508" s="24"/>
      <c r="K508" s="24"/>
      <c r="L508" s="24"/>
      <c r="M508" s="24"/>
      <c r="N508" s="24"/>
      <c r="O508" s="23"/>
      <c r="P508" s="23"/>
      <c r="Q508" s="23"/>
      <c r="R508" s="23"/>
    </row>
    <row r="509" spans="1:18" ht="58.5" customHeight="1">
      <c r="A509" s="449" t="s">
        <v>14</v>
      </c>
      <c r="B509" s="450"/>
      <c r="C509" s="453">
        <f>GI!$A$3</f>
        <v>11</v>
      </c>
      <c r="D509" s="455" t="str">
        <f>D2</f>
        <v>D</v>
      </c>
      <c r="E509" s="456"/>
      <c r="F509" s="453" t="str">
        <f>GI!$C$3</f>
        <v>D</v>
      </c>
      <c r="G509" s="459">
        <v>14</v>
      </c>
      <c r="H509" s="26"/>
      <c r="I509" s="26"/>
      <c r="J509" s="509" t="s">
        <v>8</v>
      </c>
      <c r="K509" s="510"/>
      <c r="L509" s="511"/>
      <c r="M509" s="484" t="str">
        <f>GI!$H$15</f>
        <v xml:space="preserve">Elilta Asay Eyasu </v>
      </c>
      <c r="N509" s="485"/>
      <c r="O509" s="485"/>
      <c r="P509" s="485"/>
      <c r="Q509" s="485"/>
      <c r="R509" s="486"/>
    </row>
    <row r="510" spans="1:18" ht="58.5" customHeight="1">
      <c r="A510" s="451"/>
      <c r="B510" s="452"/>
      <c r="C510" s="454"/>
      <c r="D510" s="457"/>
      <c r="E510" s="458"/>
      <c r="F510" s="454"/>
      <c r="G510" s="460"/>
      <c r="H510" s="26"/>
      <c r="I510" s="26"/>
      <c r="J510" s="512"/>
      <c r="K510" s="513"/>
      <c r="L510" s="514"/>
      <c r="M510" s="487"/>
      <c r="N510" s="488"/>
      <c r="O510" s="488"/>
      <c r="P510" s="488"/>
      <c r="Q510" s="488"/>
      <c r="R510" s="489"/>
    </row>
    <row r="511" spans="1:18" ht="58.5" customHeight="1">
      <c r="A511" s="461" t="s">
        <v>1</v>
      </c>
      <c r="B511" s="462"/>
      <c r="C511" s="467"/>
      <c r="D511" s="468"/>
      <c r="E511" s="469"/>
      <c r="F511" s="223" t="s">
        <v>19</v>
      </c>
      <c r="G511" s="448"/>
      <c r="H511" s="27"/>
      <c r="I511" s="27"/>
      <c r="J511" s="475" t="str">
        <f>GI!$A$48</f>
        <v>2025/26 G.C Academic Year Basic Skills and Behavior Progress Report</v>
      </c>
      <c r="K511" s="476"/>
      <c r="L511" s="476"/>
      <c r="M511" s="476"/>
      <c r="N511" s="476"/>
      <c r="O511" s="476"/>
      <c r="P511" s="476"/>
      <c r="Q511" s="476"/>
      <c r="R511" s="477"/>
    </row>
    <row r="512" spans="1:18" ht="58.5" customHeight="1">
      <c r="A512" s="463"/>
      <c r="B512" s="464"/>
      <c r="C512" s="490" t="s">
        <v>172</v>
      </c>
      <c r="D512" s="490" t="s">
        <v>173</v>
      </c>
      <c r="E512" s="493" t="s">
        <v>163</v>
      </c>
      <c r="F512" s="490" t="s">
        <v>164</v>
      </c>
      <c r="G512" s="448"/>
      <c r="H512" s="27"/>
      <c r="I512" s="27"/>
      <c r="J512" s="478"/>
      <c r="K512" s="479"/>
      <c r="L512" s="479"/>
      <c r="M512" s="479"/>
      <c r="N512" s="479"/>
      <c r="O512" s="479"/>
      <c r="P512" s="479"/>
      <c r="Q512" s="479"/>
      <c r="R512" s="480"/>
    </row>
    <row r="513" spans="1:18" ht="58.5" customHeight="1">
      <c r="A513" s="463"/>
      <c r="B513" s="464"/>
      <c r="C513" s="491"/>
      <c r="D513" s="491"/>
      <c r="E513" s="494"/>
      <c r="F513" s="491"/>
      <c r="G513" s="448"/>
      <c r="H513" s="28"/>
      <c r="I513" s="28"/>
      <c r="J513" s="435"/>
      <c r="K513" s="436"/>
      <c r="L513" s="436"/>
      <c r="M513" s="436"/>
      <c r="N513" s="437"/>
      <c r="O513" s="29"/>
      <c r="P513" s="29"/>
      <c r="Q513" s="29"/>
      <c r="R513" s="30"/>
    </row>
    <row r="514" spans="1:18" ht="58.5" customHeight="1">
      <c r="A514" s="463"/>
      <c r="B514" s="464"/>
      <c r="C514" s="491"/>
      <c r="D514" s="491"/>
      <c r="E514" s="494"/>
      <c r="F514" s="491"/>
      <c r="G514" s="448"/>
      <c r="H514" s="28"/>
      <c r="I514" s="28"/>
      <c r="J514" s="438" t="s">
        <v>26</v>
      </c>
      <c r="K514" s="439"/>
      <c r="L514" s="439"/>
      <c r="M514" s="439"/>
      <c r="N514" s="440"/>
      <c r="O514" s="31"/>
      <c r="P514" s="31"/>
      <c r="Q514" s="31"/>
      <c r="R514" s="31"/>
    </row>
    <row r="515" spans="1:18" ht="58.5" customHeight="1">
      <c r="A515" s="463"/>
      <c r="B515" s="464"/>
      <c r="C515" s="491"/>
      <c r="D515" s="491"/>
      <c r="E515" s="494"/>
      <c r="F515" s="491"/>
      <c r="G515" s="448"/>
      <c r="H515" s="28"/>
      <c r="I515" s="28"/>
      <c r="J515" s="438" t="s">
        <v>27</v>
      </c>
      <c r="K515" s="439"/>
      <c r="L515" s="439"/>
      <c r="M515" s="439"/>
      <c r="N515" s="440"/>
      <c r="O515" s="31"/>
      <c r="P515" s="31"/>
      <c r="Q515" s="31"/>
      <c r="R515" s="31"/>
    </row>
    <row r="516" spans="1:18" ht="58.5" customHeight="1">
      <c r="A516" s="463"/>
      <c r="B516" s="464"/>
      <c r="C516" s="491"/>
      <c r="D516" s="491"/>
      <c r="E516" s="494"/>
      <c r="F516" s="491"/>
      <c r="G516" s="448"/>
      <c r="H516" s="28"/>
      <c r="I516" s="28"/>
      <c r="J516" s="438" t="s">
        <v>28</v>
      </c>
      <c r="K516" s="439"/>
      <c r="L516" s="439"/>
      <c r="M516" s="439"/>
      <c r="N516" s="440"/>
      <c r="O516" s="31"/>
      <c r="P516" s="31"/>
      <c r="Q516" s="31"/>
      <c r="R516" s="31"/>
    </row>
    <row r="517" spans="1:18" ht="58.5" customHeight="1">
      <c r="A517" s="463"/>
      <c r="B517" s="464"/>
      <c r="C517" s="491"/>
      <c r="D517" s="491"/>
      <c r="E517" s="494"/>
      <c r="F517" s="491"/>
      <c r="G517" s="448"/>
      <c r="H517" s="28"/>
      <c r="I517" s="28"/>
      <c r="J517" s="438" t="s">
        <v>47</v>
      </c>
      <c r="K517" s="439"/>
      <c r="L517" s="439"/>
      <c r="M517" s="439"/>
      <c r="N517" s="440"/>
      <c r="O517" s="31"/>
      <c r="P517" s="31"/>
      <c r="Q517" s="31"/>
      <c r="R517" s="31"/>
    </row>
    <row r="518" spans="1:18" ht="58.5" customHeight="1">
      <c r="A518" s="463"/>
      <c r="B518" s="464"/>
      <c r="C518" s="491"/>
      <c r="D518" s="491"/>
      <c r="E518" s="494"/>
      <c r="F518" s="491"/>
      <c r="G518" s="448"/>
      <c r="H518" s="28"/>
      <c r="I518" s="28"/>
      <c r="J518" s="438" t="s">
        <v>38</v>
      </c>
      <c r="K518" s="439"/>
      <c r="L518" s="439"/>
      <c r="M518" s="439"/>
      <c r="N518" s="440"/>
      <c r="O518" s="31"/>
      <c r="P518" s="31"/>
      <c r="Q518" s="31"/>
      <c r="R518" s="31"/>
    </row>
    <row r="519" spans="1:18" ht="58.5" customHeight="1">
      <c r="A519" s="465"/>
      <c r="B519" s="466"/>
      <c r="C519" s="492"/>
      <c r="D519" s="492"/>
      <c r="E519" s="495"/>
      <c r="F519" s="492"/>
      <c r="G519" s="448"/>
      <c r="H519" s="28"/>
      <c r="I519" s="28"/>
      <c r="J519" s="438" t="s">
        <v>10</v>
      </c>
      <c r="K519" s="439"/>
      <c r="L519" s="439"/>
      <c r="M519" s="439"/>
      <c r="N519" s="440"/>
      <c r="O519" s="33"/>
      <c r="P519" s="34"/>
      <c r="Q519" s="34"/>
      <c r="R519" s="35"/>
    </row>
    <row r="520" spans="1:18" ht="58.5" customHeight="1">
      <c r="A520" s="441" t="str">
        <f>GI!$B$7</f>
        <v>English</v>
      </c>
      <c r="B520" s="442"/>
      <c r="C520" s="36">
        <f>MIP!$Y$21</f>
        <v>75</v>
      </c>
      <c r="D520" s="36">
        <f>MIP!$Y$88</f>
        <v>0</v>
      </c>
      <c r="E520" s="37">
        <f>MIP!$Y$160</f>
        <v>37.5</v>
      </c>
      <c r="F520" s="36" t="e">
        <f>MIP!#REF!</f>
        <v>#REF!</v>
      </c>
      <c r="G520" s="231"/>
      <c r="H520" s="28"/>
      <c r="I520" s="28"/>
      <c r="J520" s="438" t="s">
        <v>29</v>
      </c>
      <c r="K520" s="439"/>
      <c r="L520" s="439"/>
      <c r="M520" s="439"/>
      <c r="N520" s="440"/>
      <c r="O520" s="33"/>
      <c r="P520" s="34"/>
      <c r="Q520" s="34"/>
      <c r="R520" s="35"/>
    </row>
    <row r="521" spans="1:18" ht="58.5" customHeight="1">
      <c r="A521" s="441" t="str">
        <f>GI!$B$8</f>
        <v>-</v>
      </c>
      <c r="B521" s="442"/>
      <c r="C521" s="36"/>
      <c r="D521" s="36"/>
      <c r="E521" s="37"/>
      <c r="F521" s="36" t="e">
        <f>MIP!#REF!</f>
        <v>#REF!</v>
      </c>
      <c r="G521" s="231"/>
      <c r="H521" s="28"/>
      <c r="I521" s="28"/>
      <c r="J521" s="438" t="s">
        <v>30</v>
      </c>
      <c r="K521" s="439"/>
      <c r="L521" s="439"/>
      <c r="M521" s="439"/>
      <c r="N521" s="440"/>
      <c r="O521" s="33"/>
      <c r="P521" s="34"/>
      <c r="Q521" s="34"/>
      <c r="R521" s="35"/>
    </row>
    <row r="522" spans="1:18" ht="58.5" customHeight="1">
      <c r="A522" s="441" t="str">
        <f>GI!$B$9</f>
        <v>Mathematics</v>
      </c>
      <c r="B522" s="442"/>
      <c r="C522" s="36">
        <f>MIP!$Z$21</f>
        <v>52</v>
      </c>
      <c r="D522" s="36">
        <f>MIP!$Z$88</f>
        <v>0</v>
      </c>
      <c r="E522" s="37">
        <f>MIP!$Z$160</f>
        <v>26</v>
      </c>
      <c r="F522" s="36" t="e">
        <f>MIP!#REF!</f>
        <v>#REF!</v>
      </c>
      <c r="G522" s="231"/>
      <c r="H522" s="28"/>
      <c r="I522" s="28"/>
      <c r="J522" s="438" t="s">
        <v>31</v>
      </c>
      <c r="K522" s="439"/>
      <c r="L522" s="439"/>
      <c r="M522" s="439"/>
      <c r="N522" s="440"/>
      <c r="O522" s="33"/>
      <c r="P522" s="34"/>
      <c r="Q522" s="34"/>
      <c r="R522" s="35"/>
    </row>
    <row r="523" spans="1:18" ht="58.5" customHeight="1">
      <c r="A523" s="441" t="str">
        <f>GI!$B$10</f>
        <v>-</v>
      </c>
      <c r="B523" s="442"/>
      <c r="C523" s="36"/>
      <c r="D523" s="36"/>
      <c r="E523" s="37"/>
      <c r="F523" s="36" t="e">
        <f>MIP!#REF!</f>
        <v>#REF!</v>
      </c>
      <c r="G523" s="231"/>
      <c r="H523" s="28"/>
      <c r="I523" s="28"/>
      <c r="J523" s="438" t="s">
        <v>32</v>
      </c>
      <c r="K523" s="439"/>
      <c r="L523" s="439"/>
      <c r="M523" s="439"/>
      <c r="N523" s="440"/>
      <c r="O523" s="31"/>
      <c r="P523" s="31"/>
      <c r="Q523" s="31"/>
      <c r="R523" s="31"/>
    </row>
    <row r="524" spans="1:18" ht="58.5" customHeight="1">
      <c r="A524" s="441" t="str">
        <f>GI!$B$11</f>
        <v xml:space="preserve">History </v>
      </c>
      <c r="B524" s="442"/>
      <c r="C524" s="36">
        <f>MIP!$AA$21</f>
        <v>90</v>
      </c>
      <c r="D524" s="36">
        <f>MIP!$AA$88</f>
        <v>0</v>
      </c>
      <c r="E524" s="37">
        <f>MIP!$AA$160</f>
        <v>45</v>
      </c>
      <c r="F524" s="36" t="e">
        <f>MIP!#REF!</f>
        <v>#REF!</v>
      </c>
      <c r="G524" s="231"/>
      <c r="H524" s="28"/>
      <c r="I524" s="28"/>
      <c r="J524" s="438" t="s">
        <v>11</v>
      </c>
      <c r="K524" s="439"/>
      <c r="L524" s="439"/>
      <c r="M524" s="439"/>
      <c r="N524" s="440"/>
      <c r="O524" s="31"/>
      <c r="P524" s="31"/>
      <c r="Q524" s="31"/>
      <c r="R524" s="31"/>
    </row>
    <row r="525" spans="1:18" ht="58.5" customHeight="1">
      <c r="A525" s="441" t="str">
        <f>GI!$B$12</f>
        <v xml:space="preserve">Geography </v>
      </c>
      <c r="B525" s="442"/>
      <c r="C525" s="36">
        <f>MIP!$AB$21</f>
        <v>82</v>
      </c>
      <c r="D525" s="36">
        <f>MIP!$AB$88</f>
        <v>0</v>
      </c>
      <c r="E525" s="37">
        <f>MIP!$AB$160</f>
        <v>41</v>
      </c>
      <c r="F525" s="36" t="e">
        <f>MIP!#REF!</f>
        <v>#REF!</v>
      </c>
      <c r="G525" s="231"/>
      <c r="H525" s="28"/>
      <c r="I525" s="28"/>
      <c r="J525" s="438" t="s">
        <v>37</v>
      </c>
      <c r="K525" s="439"/>
      <c r="L525" s="439"/>
      <c r="M525" s="439"/>
      <c r="N525" s="440"/>
      <c r="O525" s="33"/>
      <c r="P525" s="34"/>
      <c r="Q525" s="34"/>
      <c r="R525" s="35"/>
    </row>
    <row r="526" spans="1:18" ht="58.5" customHeight="1">
      <c r="A526" s="441" t="str">
        <f>GI!$B$13</f>
        <v xml:space="preserve">Economics </v>
      </c>
      <c r="B526" s="442"/>
      <c r="C526" s="36">
        <f>MIP!$AC$21</f>
        <v>79</v>
      </c>
      <c r="D526" s="36">
        <f>MIP!$AC$88</f>
        <v>0</v>
      </c>
      <c r="E526" s="37">
        <f>MIP!$AC$160</f>
        <v>39.5</v>
      </c>
      <c r="F526" s="36" t="e">
        <f>MIP!#REF!</f>
        <v>#REF!</v>
      </c>
      <c r="G526" s="231"/>
      <c r="H526" s="38"/>
      <c r="I526" s="38"/>
      <c r="J526" s="438" t="s">
        <v>33</v>
      </c>
      <c r="K526" s="439"/>
      <c r="L526" s="439"/>
      <c r="M526" s="439"/>
      <c r="N526" s="440"/>
      <c r="O526" s="33"/>
      <c r="P526" s="34"/>
      <c r="Q526" s="34"/>
      <c r="R526" s="35"/>
    </row>
    <row r="527" spans="1:18" ht="58.5" customHeight="1">
      <c r="A527" s="441" t="str">
        <f>GI!$B$14</f>
        <v>-</v>
      </c>
      <c r="B527" s="442"/>
      <c r="C527" s="36"/>
      <c r="D527" s="36"/>
      <c r="E527" s="37"/>
      <c r="F527" s="36" t="e">
        <f>MIP!#REF!</f>
        <v>#REF!</v>
      </c>
      <c r="G527" s="231"/>
      <c r="H527" s="38"/>
      <c r="I527" s="38"/>
      <c r="J527" s="438" t="s">
        <v>48</v>
      </c>
      <c r="K527" s="439"/>
      <c r="L527" s="439"/>
      <c r="M527" s="439"/>
      <c r="N527" s="440"/>
      <c r="O527" s="33"/>
      <c r="P527" s="34"/>
      <c r="Q527" s="34"/>
      <c r="R527" s="35"/>
    </row>
    <row r="528" spans="1:18" ht="58.5" customHeight="1">
      <c r="A528" s="441" t="str">
        <f>GI!$B$15</f>
        <v>ICT</v>
      </c>
      <c r="B528" s="442"/>
      <c r="C528" s="36">
        <f>MIP!$AD$21</f>
        <v>91</v>
      </c>
      <c r="D528" s="36">
        <f>MIP!$AD$88</f>
        <v>0</v>
      </c>
      <c r="E528" s="37">
        <f>MIP!$AD$160</f>
        <v>45.5</v>
      </c>
      <c r="F528" s="36" t="e">
        <f>MIP!#REF!</f>
        <v>#REF!</v>
      </c>
      <c r="G528" s="231"/>
      <c r="H528" s="39"/>
      <c r="I528" s="39"/>
      <c r="J528" s="438" t="s">
        <v>49</v>
      </c>
      <c r="K528" s="439"/>
      <c r="L528" s="439"/>
      <c r="M528" s="439"/>
      <c r="N528" s="440"/>
      <c r="O528" s="40"/>
      <c r="P528" s="34"/>
      <c r="Q528" s="34"/>
      <c r="R528" s="35"/>
    </row>
    <row r="529" spans="1:18" ht="58.5" customHeight="1">
      <c r="A529" s="441" t="str">
        <f>GI!$B$16</f>
        <v>-</v>
      </c>
      <c r="B529" s="442"/>
      <c r="C529" s="36"/>
      <c r="D529" s="36"/>
      <c r="E529" s="37"/>
      <c r="F529" s="36" t="e">
        <f>MIP!#REF!</f>
        <v>#REF!</v>
      </c>
      <c r="G529" s="231"/>
      <c r="H529" s="39"/>
      <c r="I529" s="39"/>
      <c r="J529" s="502" t="s">
        <v>34</v>
      </c>
      <c r="K529" s="503"/>
      <c r="L529" s="503"/>
      <c r="M529" s="503"/>
      <c r="N529" s="503"/>
      <c r="O529" s="503"/>
      <c r="P529" s="503"/>
      <c r="Q529" s="504"/>
      <c r="R529" s="41"/>
    </row>
    <row r="530" spans="1:18" ht="58.5" customHeight="1">
      <c r="A530" s="441" t="str">
        <f>GI!$B$17</f>
        <v xml:space="preserve">Accounting and finance </v>
      </c>
      <c r="B530" s="442"/>
      <c r="C530" s="36">
        <f>MIP!$AE$21</f>
        <v>88</v>
      </c>
      <c r="D530" s="36">
        <f>MIP!$AE$88</f>
        <v>0</v>
      </c>
      <c r="E530" s="37">
        <f>MIP!$AE$160</f>
        <v>44</v>
      </c>
      <c r="F530" s="36" t="e">
        <f>MIP!#REF!</f>
        <v>#REF!</v>
      </c>
      <c r="G530" s="231"/>
      <c r="H530" s="39"/>
      <c r="I530" s="39"/>
      <c r="J530" s="505"/>
      <c r="K530" s="506"/>
      <c r="L530" s="506"/>
      <c r="M530" s="506"/>
      <c r="N530" s="506"/>
      <c r="O530" s="506"/>
      <c r="P530" s="506"/>
      <c r="Q530" s="507"/>
      <c r="R530" s="41"/>
    </row>
    <row r="531" spans="1:18" ht="58.5" customHeight="1">
      <c r="A531" s="441" t="str">
        <f>GI!$B$18</f>
        <v>-</v>
      </c>
      <c r="B531" s="442"/>
      <c r="C531" s="36">
        <f>MIP!$AF$21</f>
        <v>0</v>
      </c>
      <c r="D531" s="36">
        <f>MIP!$AF$88</f>
        <v>0</v>
      </c>
      <c r="E531" s="37">
        <f>MIP!$AF$160</f>
        <v>0</v>
      </c>
      <c r="F531" s="36" t="e">
        <f>MIP!#REF!</f>
        <v>#REF!</v>
      </c>
      <c r="G531" s="231"/>
      <c r="H531" s="39"/>
      <c r="I531" s="39"/>
      <c r="J531" s="505"/>
      <c r="K531" s="506"/>
      <c r="L531" s="506"/>
      <c r="M531" s="506"/>
      <c r="N531" s="506"/>
      <c r="O531" s="506"/>
      <c r="P531" s="506"/>
      <c r="Q531" s="507"/>
      <c r="R531" s="41"/>
    </row>
    <row r="532" spans="1:18" ht="58.5" customHeight="1">
      <c r="A532" s="470" t="s">
        <v>15</v>
      </c>
      <c r="B532" s="471"/>
      <c r="C532" s="36">
        <f>MIP!$AG$21</f>
        <v>557</v>
      </c>
      <c r="D532" s="36">
        <f>MIP!$AG$88</f>
        <v>0</v>
      </c>
      <c r="E532" s="37">
        <f>MIP!$AG$160</f>
        <v>278.5</v>
      </c>
      <c r="F532" s="36" t="e">
        <f>MIP!#REF!</f>
        <v>#REF!</v>
      </c>
      <c r="G532" s="231"/>
      <c r="H532" s="42"/>
      <c r="I532" s="42"/>
      <c r="J532" s="515" t="str">
        <f t="shared" ref="J532" si="240">$V$5</f>
        <v>Percentage</v>
      </c>
      <c r="K532" s="516"/>
      <c r="L532" s="496" t="str">
        <f t="shared" ref="L532" si="241">$X$5</f>
        <v xml:space="preserve">Grade </v>
      </c>
      <c r="M532" s="497"/>
      <c r="N532" s="496" t="str">
        <f t="shared" ref="N532" si="242">$Z$5</f>
        <v>Performance</v>
      </c>
      <c r="O532" s="500"/>
      <c r="P532" s="500"/>
      <c r="Q532" s="497"/>
      <c r="R532" s="43"/>
    </row>
    <row r="533" spans="1:18" ht="58.5" customHeight="1">
      <c r="A533" s="472" t="s">
        <v>16</v>
      </c>
      <c r="B533" s="473"/>
      <c r="C533" s="36">
        <f>MIP!$AH$21</f>
        <v>79.571428571428569</v>
      </c>
      <c r="D533" s="36">
        <f>MIP!$AH$88</f>
        <v>0</v>
      </c>
      <c r="E533" s="37">
        <f>MIP!$AH$160</f>
        <v>39.785714285714285</v>
      </c>
      <c r="F533" s="36" t="e">
        <f>MIP!#REF!</f>
        <v>#REF!</v>
      </c>
      <c r="G533" s="231"/>
      <c r="H533" s="42"/>
      <c r="I533" s="42"/>
      <c r="J533" s="517"/>
      <c r="K533" s="518"/>
      <c r="L533" s="498"/>
      <c r="M533" s="499"/>
      <c r="N533" s="498"/>
      <c r="O533" s="501"/>
      <c r="P533" s="501"/>
      <c r="Q533" s="499"/>
      <c r="R533" s="44"/>
    </row>
    <row r="534" spans="1:18" ht="58.5" customHeight="1">
      <c r="A534" s="472" t="s">
        <v>17</v>
      </c>
      <c r="B534" s="473"/>
      <c r="C534" s="45">
        <f>MIP!$AI$21</f>
        <v>6</v>
      </c>
      <c r="D534" s="45">
        <f>MIP!$AI$88</f>
        <v>1</v>
      </c>
      <c r="E534" s="46">
        <f>MIP!$AI$160</f>
        <v>6</v>
      </c>
      <c r="F534" s="45" t="e">
        <f>MIP!#REF!</f>
        <v>#REF!</v>
      </c>
      <c r="G534" s="232"/>
      <c r="H534" s="42"/>
      <c r="I534" s="42"/>
      <c r="J534" s="483" t="str">
        <f t="shared" ref="J534" si="243">$V$7</f>
        <v>≥90</v>
      </c>
      <c r="K534" s="446"/>
      <c r="L534" s="483" t="str">
        <f t="shared" ref="L534" si="244">$X$7</f>
        <v>A+</v>
      </c>
      <c r="M534" s="446"/>
      <c r="N534" s="483" t="str">
        <f t="shared" ref="N534" si="245">$Z$7</f>
        <v>Very Great Distinction</v>
      </c>
      <c r="O534" s="447"/>
      <c r="P534" s="447"/>
      <c r="Q534" s="446"/>
      <c r="R534" s="44"/>
    </row>
    <row r="535" spans="1:18" ht="58.5" customHeight="1">
      <c r="A535" s="472" t="s">
        <v>91</v>
      </c>
      <c r="B535" s="473"/>
      <c r="C535" s="45">
        <f>GI!$C$25</f>
        <v>43</v>
      </c>
      <c r="D535" s="47">
        <f>GI!$C$25</f>
        <v>43</v>
      </c>
      <c r="E535" s="48">
        <f>GI!$C$25</f>
        <v>43</v>
      </c>
      <c r="F535" s="47">
        <f>GI!$C$25</f>
        <v>43</v>
      </c>
      <c r="G535" s="233"/>
      <c r="H535" s="24"/>
      <c r="I535" s="24"/>
      <c r="J535" s="483" t="str">
        <f t="shared" ref="J535" si="246">$V$8</f>
        <v>≥85</v>
      </c>
      <c r="K535" s="446"/>
      <c r="L535" s="483" t="str">
        <f t="shared" ref="L535" si="247">$X$8</f>
        <v>A</v>
      </c>
      <c r="M535" s="446"/>
      <c r="N535" s="483" t="str">
        <f t="shared" ref="N535" si="248">$Z$8</f>
        <v>Great Distinction</v>
      </c>
      <c r="O535" s="447"/>
      <c r="P535" s="447"/>
      <c r="Q535" s="446"/>
      <c r="R535" s="44"/>
    </row>
    <row r="536" spans="1:18" ht="58.5" customHeight="1">
      <c r="A536" s="470" t="s">
        <v>12</v>
      </c>
      <c r="B536" s="471"/>
      <c r="C536" s="36"/>
      <c r="D536" s="49"/>
      <c r="E536" s="50"/>
      <c r="F536" s="49"/>
      <c r="G536" s="234"/>
      <c r="H536" s="24"/>
      <c r="I536" s="24"/>
      <c r="J536" s="445" t="str">
        <f t="shared" ref="J536" si="249">$V$9</f>
        <v>≥80</v>
      </c>
      <c r="K536" s="446"/>
      <c r="L536" s="445" t="str">
        <f t="shared" ref="L536" si="250">$X$9</f>
        <v>B+</v>
      </c>
      <c r="M536" s="446"/>
      <c r="N536" s="445" t="str">
        <f t="shared" ref="N536" si="251">$Z$9</f>
        <v>Distinction</v>
      </c>
      <c r="O536" s="447"/>
      <c r="P536" s="447"/>
      <c r="Q536" s="446"/>
      <c r="R536" s="44"/>
    </row>
    <row r="537" spans="1:18" ht="58.5" customHeight="1">
      <c r="A537" s="482" t="s">
        <v>18</v>
      </c>
      <c r="B537" s="482"/>
      <c r="C537" s="36"/>
      <c r="D537" s="51"/>
      <c r="E537" s="50"/>
      <c r="F537" s="51"/>
      <c r="G537" s="234"/>
      <c r="H537" s="24"/>
      <c r="I537" s="24"/>
      <c r="J537" s="445" t="str">
        <f t="shared" ref="J537" si="252">$V$10</f>
        <v>≥75</v>
      </c>
      <c r="K537" s="446"/>
      <c r="L537" s="445" t="str">
        <f t="shared" ref="L537" si="253">$X$10</f>
        <v>B</v>
      </c>
      <c r="M537" s="446"/>
      <c r="N537" s="445" t="str">
        <f t="shared" ref="N537" si="254">$Z$10</f>
        <v>Good</v>
      </c>
      <c r="O537" s="447"/>
      <c r="P537" s="447"/>
      <c r="Q537" s="446"/>
      <c r="R537" s="44"/>
    </row>
    <row r="538" spans="1:18" ht="58.5" customHeight="1">
      <c r="A538" s="22"/>
      <c r="B538" s="55"/>
      <c r="C538" s="52"/>
      <c r="D538" s="52"/>
      <c r="E538" s="52"/>
      <c r="F538" s="52"/>
      <c r="G538" s="23"/>
      <c r="H538" s="24"/>
      <c r="I538" s="24"/>
      <c r="J538" s="445" t="str">
        <f t="shared" ref="J538" si="255">$V$11</f>
        <v>≥70</v>
      </c>
      <c r="K538" s="446"/>
      <c r="L538" s="445" t="str">
        <f t="shared" ref="L538" si="256">$X$11</f>
        <v>C</v>
      </c>
      <c r="M538" s="446"/>
      <c r="N538" s="445" t="str">
        <f t="shared" ref="N538" si="257">$Z$11</f>
        <v>Average</v>
      </c>
      <c r="O538" s="447"/>
      <c r="P538" s="447"/>
      <c r="Q538" s="446"/>
      <c r="R538" s="44"/>
    </row>
    <row r="539" spans="1:18" ht="58.5" customHeight="1">
      <c r="A539" s="53"/>
      <c r="B539" s="520" t="str">
        <f>MIP!AJ160</f>
        <v>DETAINED IN GRADE 11</v>
      </c>
      <c r="C539" s="521"/>
      <c r="D539" s="521"/>
      <c r="E539" s="521"/>
      <c r="F539" s="522"/>
      <c r="G539" s="23"/>
      <c r="H539" s="24"/>
      <c r="I539" s="24"/>
      <c r="J539" s="445" t="str">
        <f t="shared" ref="J539" si="258">$V$12</f>
        <v>≥60</v>
      </c>
      <c r="K539" s="446"/>
      <c r="L539" s="445" t="str">
        <f t="shared" ref="L539" si="259">$X$12</f>
        <v>D</v>
      </c>
      <c r="M539" s="446"/>
      <c r="N539" s="445" t="str">
        <f t="shared" ref="N539" si="260">$Z$12</f>
        <v>Fair</v>
      </c>
      <c r="O539" s="447"/>
      <c r="P539" s="447"/>
      <c r="Q539" s="446"/>
      <c r="R539" s="54"/>
    </row>
    <row r="540" spans="1:18" ht="58.5" customHeight="1">
      <c r="A540" s="53"/>
      <c r="B540" s="523"/>
      <c r="C540" s="524"/>
      <c r="D540" s="524"/>
      <c r="E540" s="524"/>
      <c r="F540" s="525"/>
      <c r="G540" s="23"/>
      <c r="H540" s="24"/>
      <c r="I540" s="24"/>
      <c r="J540" s="445" t="str">
        <f t="shared" ref="J540" si="261">$V$13</f>
        <v>&lt;60</v>
      </c>
      <c r="K540" s="446"/>
      <c r="L540" s="445" t="str">
        <f t="shared" ref="L540" si="262">$X$13</f>
        <v>F</v>
      </c>
      <c r="M540" s="446"/>
      <c r="N540" s="445" t="str">
        <f t="shared" ref="N540" si="263">$Z$13</f>
        <v>Failing</v>
      </c>
      <c r="O540" s="447"/>
      <c r="P540" s="447"/>
      <c r="Q540" s="446"/>
      <c r="R540" s="27"/>
    </row>
    <row r="541" spans="1:18" ht="58.5" customHeight="1">
      <c r="A541" s="53"/>
      <c r="B541" s="523"/>
      <c r="C541" s="524"/>
      <c r="D541" s="524"/>
      <c r="E541" s="524"/>
      <c r="F541" s="525"/>
      <c r="G541" s="23"/>
      <c r="H541" s="24"/>
      <c r="I541" s="24"/>
      <c r="J541" s="443" t="str">
        <f>GI!$D$23</f>
        <v>Academic Director's Name</v>
      </c>
      <c r="K541" s="443"/>
      <c r="L541" s="443"/>
      <c r="M541" s="443"/>
      <c r="N541" s="443"/>
      <c r="O541" s="443"/>
      <c r="P541" s="443"/>
      <c r="Q541" s="443"/>
      <c r="R541" s="27"/>
    </row>
    <row r="542" spans="1:18" ht="58.5" customHeight="1">
      <c r="A542" s="53"/>
      <c r="B542" s="526"/>
      <c r="C542" s="527"/>
      <c r="D542" s="527"/>
      <c r="E542" s="527"/>
      <c r="F542" s="528"/>
      <c r="G542" s="23"/>
      <c r="H542" s="24"/>
      <c r="I542" s="24"/>
      <c r="J542" s="444" t="str">
        <f>GI!$D$31</f>
        <v>Mr. Brhane Yohanes</v>
      </c>
      <c r="K542" s="444"/>
      <c r="L542" s="444"/>
      <c r="M542" s="444"/>
      <c r="N542" s="444"/>
      <c r="O542" s="444"/>
      <c r="P542" s="444"/>
      <c r="Q542" s="444"/>
      <c r="R542" s="444"/>
    </row>
    <row r="543" spans="1:18" ht="58.5" customHeight="1">
      <c r="A543" s="430" t="str">
        <f>$U$15</f>
        <v>If Best is Possible, Better is Not Enough!</v>
      </c>
      <c r="B543" s="430"/>
      <c r="C543" s="430"/>
      <c r="D543" s="430"/>
      <c r="E543" s="430"/>
      <c r="F543" s="430"/>
      <c r="G543" s="430"/>
      <c r="H543" s="430"/>
      <c r="I543" s="430"/>
      <c r="J543" s="430"/>
      <c r="K543" s="430"/>
      <c r="L543" s="430"/>
      <c r="M543" s="430"/>
      <c r="N543" s="430"/>
      <c r="O543" s="430"/>
      <c r="P543" s="430"/>
      <c r="Q543" s="430"/>
      <c r="R543" s="430"/>
    </row>
    <row r="544" spans="1:18" ht="58.5" customHeight="1">
      <c r="A544" s="430"/>
      <c r="B544" s="430"/>
      <c r="C544" s="430"/>
      <c r="D544" s="430"/>
      <c r="E544" s="430"/>
      <c r="F544" s="430"/>
      <c r="G544" s="430"/>
      <c r="H544" s="430"/>
      <c r="I544" s="430"/>
      <c r="J544" s="430"/>
      <c r="K544" s="430"/>
      <c r="L544" s="430"/>
      <c r="M544" s="430"/>
      <c r="N544" s="430"/>
      <c r="O544" s="430"/>
      <c r="P544" s="430"/>
      <c r="Q544" s="430"/>
      <c r="R544" s="430"/>
    </row>
    <row r="545" spans="1:18" ht="58.5" customHeight="1">
      <c r="A545" s="430"/>
      <c r="B545" s="430"/>
      <c r="C545" s="430"/>
      <c r="D545" s="430"/>
      <c r="E545" s="430"/>
      <c r="F545" s="430"/>
      <c r="G545" s="430"/>
      <c r="H545" s="430"/>
      <c r="I545" s="430"/>
      <c r="J545" s="430"/>
      <c r="K545" s="430"/>
      <c r="L545" s="430"/>
      <c r="M545" s="430"/>
      <c r="N545" s="430"/>
      <c r="O545" s="430"/>
      <c r="P545" s="430"/>
      <c r="Q545" s="430"/>
      <c r="R545" s="430"/>
    </row>
    <row r="546" spans="1:18" ht="58.5" customHeight="1">
      <c r="A546" s="22"/>
      <c r="B546" s="22"/>
      <c r="C546" s="23"/>
      <c r="D546" s="23"/>
      <c r="E546" s="23"/>
      <c r="F546" s="23"/>
      <c r="G546" s="23"/>
      <c r="H546" s="24"/>
      <c r="I546" s="24"/>
      <c r="J546" s="24"/>
      <c r="K546" s="24"/>
      <c r="L546" s="24"/>
      <c r="M546" s="24"/>
      <c r="N546" s="24"/>
      <c r="O546" s="23"/>
      <c r="P546" s="23"/>
      <c r="Q546" s="23"/>
      <c r="R546" s="23"/>
    </row>
    <row r="547" spans="1:18" ht="58.5" customHeight="1">
      <c r="A547" s="22"/>
      <c r="B547" s="22"/>
      <c r="C547" s="23"/>
      <c r="D547" s="23"/>
      <c r="E547" s="23"/>
      <c r="F547" s="23"/>
      <c r="G547" s="23"/>
      <c r="H547" s="24"/>
      <c r="I547" s="24"/>
      <c r="J547" s="24"/>
      <c r="K547" s="24"/>
      <c r="L547" s="24"/>
      <c r="M547" s="24"/>
      <c r="N547" s="24"/>
      <c r="O547" s="23"/>
      <c r="P547" s="23"/>
      <c r="Q547" s="23"/>
      <c r="R547" s="23"/>
    </row>
    <row r="548" spans="1:18" ht="58.5" customHeight="1">
      <c r="A548" s="449" t="s">
        <v>14</v>
      </c>
      <c r="B548" s="450"/>
      <c r="C548" s="453">
        <f>GI!$A$3</f>
        <v>11</v>
      </c>
      <c r="D548" s="455" t="str">
        <f>D2</f>
        <v>D</v>
      </c>
      <c r="E548" s="456"/>
      <c r="F548" s="453" t="str">
        <f>GI!$C$3</f>
        <v>D</v>
      </c>
      <c r="G548" s="459">
        <v>15</v>
      </c>
      <c r="H548" s="26"/>
      <c r="I548" s="26"/>
      <c r="J548" s="509" t="s">
        <v>8</v>
      </c>
      <c r="K548" s="510"/>
      <c r="L548" s="511"/>
      <c r="M548" s="484" t="str">
        <f>GI!$H$16</f>
        <v xml:space="preserve">Emebet Haftay Gebremichael </v>
      </c>
      <c r="N548" s="485"/>
      <c r="O548" s="485"/>
      <c r="P548" s="485"/>
      <c r="Q548" s="485"/>
      <c r="R548" s="486"/>
    </row>
    <row r="549" spans="1:18" ht="58.5" customHeight="1">
      <c r="A549" s="451"/>
      <c r="B549" s="452"/>
      <c r="C549" s="454"/>
      <c r="D549" s="457"/>
      <c r="E549" s="458"/>
      <c r="F549" s="454"/>
      <c r="G549" s="460"/>
      <c r="H549" s="26"/>
      <c r="I549" s="26"/>
      <c r="J549" s="512"/>
      <c r="K549" s="513"/>
      <c r="L549" s="514"/>
      <c r="M549" s="487"/>
      <c r="N549" s="488"/>
      <c r="O549" s="488"/>
      <c r="P549" s="488"/>
      <c r="Q549" s="488"/>
      <c r="R549" s="489"/>
    </row>
    <row r="550" spans="1:18" ht="58.5" customHeight="1">
      <c r="A550" s="461" t="s">
        <v>1</v>
      </c>
      <c r="B550" s="462"/>
      <c r="C550" s="467"/>
      <c r="D550" s="468"/>
      <c r="E550" s="469"/>
      <c r="F550" s="223" t="s">
        <v>19</v>
      </c>
      <c r="G550" s="448"/>
      <c r="H550" s="27"/>
      <c r="I550" s="27"/>
      <c r="J550" s="475" t="str">
        <f>GI!$A$48</f>
        <v>2025/26 G.C Academic Year Basic Skills and Behavior Progress Report</v>
      </c>
      <c r="K550" s="476"/>
      <c r="L550" s="476"/>
      <c r="M550" s="476"/>
      <c r="N550" s="476"/>
      <c r="O550" s="476"/>
      <c r="P550" s="476"/>
      <c r="Q550" s="476"/>
      <c r="R550" s="477"/>
    </row>
    <row r="551" spans="1:18" ht="58.5" customHeight="1">
      <c r="A551" s="463"/>
      <c r="B551" s="464"/>
      <c r="C551" s="490" t="s">
        <v>172</v>
      </c>
      <c r="D551" s="490" t="s">
        <v>173</v>
      </c>
      <c r="E551" s="493" t="s">
        <v>163</v>
      </c>
      <c r="F551" s="490" t="s">
        <v>164</v>
      </c>
      <c r="G551" s="448"/>
      <c r="H551" s="27"/>
      <c r="I551" s="27"/>
      <c r="J551" s="478"/>
      <c r="K551" s="479"/>
      <c r="L551" s="479"/>
      <c r="M551" s="479"/>
      <c r="N551" s="479"/>
      <c r="O551" s="479"/>
      <c r="P551" s="479"/>
      <c r="Q551" s="479"/>
      <c r="R551" s="480"/>
    </row>
    <row r="552" spans="1:18" ht="58.5" customHeight="1">
      <c r="A552" s="463"/>
      <c r="B552" s="464"/>
      <c r="C552" s="491"/>
      <c r="D552" s="491"/>
      <c r="E552" s="494"/>
      <c r="F552" s="491"/>
      <c r="G552" s="448"/>
      <c r="H552" s="28"/>
      <c r="I552" s="28"/>
      <c r="J552" s="435"/>
      <c r="K552" s="436"/>
      <c r="L552" s="436"/>
      <c r="M552" s="436"/>
      <c r="N552" s="437"/>
      <c r="O552" s="29"/>
      <c r="P552" s="29"/>
      <c r="Q552" s="29"/>
      <c r="R552" s="30"/>
    </row>
    <row r="553" spans="1:18" ht="58.5" customHeight="1">
      <c r="A553" s="463"/>
      <c r="B553" s="464"/>
      <c r="C553" s="491"/>
      <c r="D553" s="491"/>
      <c r="E553" s="494"/>
      <c r="F553" s="491"/>
      <c r="G553" s="448"/>
      <c r="H553" s="28"/>
      <c r="I553" s="28"/>
      <c r="J553" s="438" t="s">
        <v>26</v>
      </c>
      <c r="K553" s="439"/>
      <c r="L553" s="439"/>
      <c r="M553" s="439"/>
      <c r="N553" s="440"/>
      <c r="O553" s="31"/>
      <c r="P553" s="31"/>
      <c r="Q553" s="31"/>
      <c r="R553" s="31"/>
    </row>
    <row r="554" spans="1:18" ht="58.5" customHeight="1">
      <c r="A554" s="463"/>
      <c r="B554" s="464"/>
      <c r="C554" s="491"/>
      <c r="D554" s="491"/>
      <c r="E554" s="494"/>
      <c r="F554" s="491"/>
      <c r="G554" s="448"/>
      <c r="H554" s="28"/>
      <c r="I554" s="28"/>
      <c r="J554" s="438" t="s">
        <v>27</v>
      </c>
      <c r="K554" s="439"/>
      <c r="L554" s="439"/>
      <c r="M554" s="439"/>
      <c r="N554" s="440"/>
      <c r="O554" s="31"/>
      <c r="P554" s="31"/>
      <c r="Q554" s="31"/>
      <c r="R554" s="31"/>
    </row>
    <row r="555" spans="1:18" ht="58.5" customHeight="1">
      <c r="A555" s="463"/>
      <c r="B555" s="464"/>
      <c r="C555" s="491"/>
      <c r="D555" s="491"/>
      <c r="E555" s="494"/>
      <c r="F555" s="491"/>
      <c r="G555" s="448"/>
      <c r="H555" s="28"/>
      <c r="I555" s="28"/>
      <c r="J555" s="438" t="s">
        <v>28</v>
      </c>
      <c r="K555" s="439"/>
      <c r="L555" s="439"/>
      <c r="M555" s="439"/>
      <c r="N555" s="440"/>
      <c r="O555" s="31"/>
      <c r="P555" s="31"/>
      <c r="Q555" s="31"/>
      <c r="R555" s="31"/>
    </row>
    <row r="556" spans="1:18" ht="58.5" customHeight="1">
      <c r="A556" s="463"/>
      <c r="B556" s="464"/>
      <c r="C556" s="491"/>
      <c r="D556" s="491"/>
      <c r="E556" s="494"/>
      <c r="F556" s="491"/>
      <c r="G556" s="448"/>
      <c r="H556" s="28"/>
      <c r="I556" s="28"/>
      <c r="J556" s="438" t="s">
        <v>47</v>
      </c>
      <c r="K556" s="439"/>
      <c r="L556" s="439"/>
      <c r="M556" s="439"/>
      <c r="N556" s="440"/>
      <c r="O556" s="31"/>
      <c r="P556" s="31"/>
      <c r="Q556" s="31"/>
      <c r="R556" s="31"/>
    </row>
    <row r="557" spans="1:18" ht="58.5" customHeight="1">
      <c r="A557" s="463"/>
      <c r="B557" s="464"/>
      <c r="C557" s="491"/>
      <c r="D557" s="491"/>
      <c r="E557" s="494"/>
      <c r="F557" s="491"/>
      <c r="G557" s="448"/>
      <c r="H557" s="28"/>
      <c r="I557" s="28"/>
      <c r="J557" s="438" t="s">
        <v>38</v>
      </c>
      <c r="K557" s="439"/>
      <c r="L557" s="439"/>
      <c r="M557" s="439"/>
      <c r="N557" s="440"/>
      <c r="O557" s="31"/>
      <c r="P557" s="31"/>
      <c r="Q557" s="31"/>
      <c r="R557" s="31"/>
    </row>
    <row r="558" spans="1:18" ht="58.5" customHeight="1">
      <c r="A558" s="465"/>
      <c r="B558" s="466"/>
      <c r="C558" s="492"/>
      <c r="D558" s="492"/>
      <c r="E558" s="495"/>
      <c r="F558" s="492"/>
      <c r="G558" s="448"/>
      <c r="H558" s="28"/>
      <c r="I558" s="28"/>
      <c r="J558" s="438" t="s">
        <v>10</v>
      </c>
      <c r="K558" s="439"/>
      <c r="L558" s="439"/>
      <c r="M558" s="439"/>
      <c r="N558" s="440"/>
      <c r="O558" s="33"/>
      <c r="P558" s="34"/>
      <c r="Q558" s="34"/>
      <c r="R558" s="35"/>
    </row>
    <row r="559" spans="1:18" ht="58.5" customHeight="1">
      <c r="A559" s="441" t="str">
        <f>GI!$B$7</f>
        <v>English</v>
      </c>
      <c r="B559" s="442"/>
      <c r="C559" s="36">
        <f>MIP!$Y$22</f>
        <v>76</v>
      </c>
      <c r="D559" s="36">
        <f>MIP!$Y$89</f>
        <v>0</v>
      </c>
      <c r="E559" s="37">
        <f>MIP!$Y$161</f>
        <v>38</v>
      </c>
      <c r="F559" s="36" t="e">
        <f>MIP!#REF!</f>
        <v>#REF!</v>
      </c>
      <c r="G559" s="231"/>
      <c r="H559" s="28"/>
      <c r="I559" s="28"/>
      <c r="J559" s="438" t="s">
        <v>29</v>
      </c>
      <c r="K559" s="439"/>
      <c r="L559" s="439"/>
      <c r="M559" s="439"/>
      <c r="N559" s="440"/>
      <c r="O559" s="33"/>
      <c r="P559" s="34"/>
      <c r="Q559" s="34"/>
      <c r="R559" s="35"/>
    </row>
    <row r="560" spans="1:18" ht="58.5" customHeight="1">
      <c r="A560" s="441" t="str">
        <f>GI!$B$8</f>
        <v>-</v>
      </c>
      <c r="B560" s="442"/>
      <c r="C560" s="36"/>
      <c r="D560" s="36"/>
      <c r="E560" s="37"/>
      <c r="F560" s="36" t="e">
        <f>MIP!#REF!</f>
        <v>#REF!</v>
      </c>
      <c r="G560" s="231"/>
      <c r="H560" s="28"/>
      <c r="I560" s="28"/>
      <c r="J560" s="438" t="s">
        <v>30</v>
      </c>
      <c r="K560" s="439"/>
      <c r="L560" s="439"/>
      <c r="M560" s="439"/>
      <c r="N560" s="440"/>
      <c r="O560" s="33"/>
      <c r="P560" s="34"/>
      <c r="Q560" s="34"/>
      <c r="R560" s="35"/>
    </row>
    <row r="561" spans="1:18" ht="58.5" customHeight="1">
      <c r="A561" s="441" t="str">
        <f>GI!$B$9</f>
        <v>Mathematics</v>
      </c>
      <c r="B561" s="442"/>
      <c r="C561" s="36">
        <f>MIP!$Z$22</f>
        <v>61</v>
      </c>
      <c r="D561" s="36">
        <f>MIP!$Z$89</f>
        <v>0</v>
      </c>
      <c r="E561" s="37">
        <f>MIP!$Z$161</f>
        <v>30.5</v>
      </c>
      <c r="F561" s="36" t="e">
        <f>MIP!#REF!</f>
        <v>#REF!</v>
      </c>
      <c r="G561" s="231"/>
      <c r="H561" s="28"/>
      <c r="I561" s="28"/>
      <c r="J561" s="438" t="s">
        <v>31</v>
      </c>
      <c r="K561" s="439"/>
      <c r="L561" s="439"/>
      <c r="M561" s="439"/>
      <c r="N561" s="440"/>
      <c r="O561" s="33"/>
      <c r="P561" s="34"/>
      <c r="Q561" s="34"/>
      <c r="R561" s="35"/>
    </row>
    <row r="562" spans="1:18" ht="58.5" customHeight="1">
      <c r="A562" s="441" t="str">
        <f>GI!$B$10</f>
        <v>-</v>
      </c>
      <c r="B562" s="442"/>
      <c r="C562" s="45"/>
      <c r="D562" s="45"/>
      <c r="E562" s="46"/>
      <c r="F562" s="36" t="e">
        <f>MIP!#REF!</f>
        <v>#REF!</v>
      </c>
      <c r="G562" s="231"/>
      <c r="H562" s="28"/>
      <c r="I562" s="28"/>
      <c r="J562" s="438" t="s">
        <v>32</v>
      </c>
      <c r="K562" s="439"/>
      <c r="L562" s="439"/>
      <c r="M562" s="439"/>
      <c r="N562" s="440"/>
      <c r="O562" s="31"/>
      <c r="P562" s="31"/>
      <c r="Q562" s="31"/>
      <c r="R562" s="31"/>
    </row>
    <row r="563" spans="1:18" ht="58.5" customHeight="1">
      <c r="A563" s="441" t="str">
        <f>GI!$B$11</f>
        <v xml:space="preserve">History </v>
      </c>
      <c r="B563" s="442"/>
      <c r="C563" s="36">
        <f>MIP!$AA$22</f>
        <v>100</v>
      </c>
      <c r="D563" s="36">
        <f>MIP!$AA$89</f>
        <v>0</v>
      </c>
      <c r="E563" s="37">
        <f>MIP!$AA$161</f>
        <v>50</v>
      </c>
      <c r="F563" s="36" t="e">
        <f>MIP!#REF!</f>
        <v>#REF!</v>
      </c>
      <c r="G563" s="231"/>
      <c r="H563" s="28"/>
      <c r="I563" s="28"/>
      <c r="J563" s="438" t="s">
        <v>11</v>
      </c>
      <c r="K563" s="439"/>
      <c r="L563" s="439"/>
      <c r="M563" s="439"/>
      <c r="N563" s="440"/>
      <c r="O563" s="31"/>
      <c r="P563" s="31"/>
      <c r="Q563" s="31"/>
      <c r="R563" s="31"/>
    </row>
    <row r="564" spans="1:18" ht="58.5" customHeight="1">
      <c r="A564" s="441" t="str">
        <f>GI!$B$12</f>
        <v xml:space="preserve">Geography </v>
      </c>
      <c r="B564" s="442"/>
      <c r="C564" s="36">
        <f>MIP!$AB$22</f>
        <v>96</v>
      </c>
      <c r="D564" s="36">
        <f>MIP!$AB$89</f>
        <v>0</v>
      </c>
      <c r="E564" s="37">
        <f>MIP!$AB$161</f>
        <v>48</v>
      </c>
      <c r="F564" s="36" t="e">
        <f>MIP!#REF!</f>
        <v>#REF!</v>
      </c>
      <c r="G564" s="231"/>
      <c r="H564" s="28"/>
      <c r="I564" s="28"/>
      <c r="J564" s="438" t="s">
        <v>37</v>
      </c>
      <c r="K564" s="439"/>
      <c r="L564" s="439"/>
      <c r="M564" s="439"/>
      <c r="N564" s="440"/>
      <c r="O564" s="33"/>
      <c r="P564" s="34"/>
      <c r="Q564" s="34"/>
      <c r="R564" s="35"/>
    </row>
    <row r="565" spans="1:18" ht="58.5" customHeight="1">
      <c r="A565" s="441" t="str">
        <f>GI!$B$13</f>
        <v xml:space="preserve">Economics </v>
      </c>
      <c r="B565" s="442"/>
      <c r="C565" s="36">
        <f>MIP!$AC$22</f>
        <v>88</v>
      </c>
      <c r="D565" s="36">
        <f>MIP!$AC$89</f>
        <v>0</v>
      </c>
      <c r="E565" s="37">
        <f>MIP!$AC$161</f>
        <v>44</v>
      </c>
      <c r="F565" s="36" t="e">
        <f>MIP!#REF!</f>
        <v>#REF!</v>
      </c>
      <c r="G565" s="231"/>
      <c r="H565" s="38"/>
      <c r="I565" s="38"/>
      <c r="J565" s="438" t="s">
        <v>33</v>
      </c>
      <c r="K565" s="439"/>
      <c r="L565" s="439"/>
      <c r="M565" s="439"/>
      <c r="N565" s="440"/>
      <c r="O565" s="33"/>
      <c r="P565" s="34"/>
      <c r="Q565" s="34"/>
      <c r="R565" s="35"/>
    </row>
    <row r="566" spans="1:18" ht="58.5" customHeight="1">
      <c r="A566" s="441" t="str">
        <f>GI!$B$14</f>
        <v>-</v>
      </c>
      <c r="B566" s="442"/>
      <c r="C566" s="36"/>
      <c r="D566" s="36"/>
      <c r="E566" s="37"/>
      <c r="F566" s="36" t="e">
        <f>MIP!#REF!</f>
        <v>#REF!</v>
      </c>
      <c r="G566" s="231"/>
      <c r="H566" s="38"/>
      <c r="I566" s="38"/>
      <c r="J566" s="438" t="s">
        <v>48</v>
      </c>
      <c r="K566" s="439"/>
      <c r="L566" s="439"/>
      <c r="M566" s="439"/>
      <c r="N566" s="440"/>
      <c r="O566" s="33"/>
      <c r="P566" s="34"/>
      <c r="Q566" s="34"/>
      <c r="R566" s="35"/>
    </row>
    <row r="567" spans="1:18" ht="58.5" customHeight="1">
      <c r="A567" s="441" t="str">
        <f>GI!$B$15</f>
        <v>ICT</v>
      </c>
      <c r="B567" s="442"/>
      <c r="C567" s="36">
        <f>MIP!$AD$22</f>
        <v>89</v>
      </c>
      <c r="D567" s="36">
        <f>MIP!$AD$89</f>
        <v>0</v>
      </c>
      <c r="E567" s="37">
        <f>MIP!$AD$161</f>
        <v>44.5</v>
      </c>
      <c r="F567" s="36" t="e">
        <f>MIP!#REF!</f>
        <v>#REF!</v>
      </c>
      <c r="G567" s="231"/>
      <c r="H567" s="39"/>
      <c r="I567" s="39"/>
      <c r="J567" s="438" t="s">
        <v>49</v>
      </c>
      <c r="K567" s="439"/>
      <c r="L567" s="439"/>
      <c r="M567" s="439"/>
      <c r="N567" s="440"/>
      <c r="O567" s="40"/>
      <c r="P567" s="34"/>
      <c r="Q567" s="34"/>
      <c r="R567" s="35"/>
    </row>
    <row r="568" spans="1:18" ht="58.5" customHeight="1">
      <c r="A568" s="441" t="str">
        <f>GI!$B$16</f>
        <v>-</v>
      </c>
      <c r="B568" s="442"/>
      <c r="C568" s="36"/>
      <c r="D568" s="36"/>
      <c r="E568" s="37"/>
      <c r="F568" s="36" t="e">
        <f>MIP!#REF!</f>
        <v>#REF!</v>
      </c>
      <c r="G568" s="231"/>
      <c r="H568" s="39"/>
      <c r="I568" s="39"/>
      <c r="J568" s="502" t="s">
        <v>34</v>
      </c>
      <c r="K568" s="503"/>
      <c r="L568" s="503"/>
      <c r="M568" s="503"/>
      <c r="N568" s="503"/>
      <c r="O568" s="503"/>
      <c r="P568" s="503"/>
      <c r="Q568" s="504"/>
      <c r="R568" s="41"/>
    </row>
    <row r="569" spans="1:18" ht="58.5" customHeight="1">
      <c r="A569" s="441" t="str">
        <f>GI!$B$17</f>
        <v xml:space="preserve">Accounting and finance </v>
      </c>
      <c r="B569" s="442"/>
      <c r="C569" s="36">
        <f>MIP!$AE$22</f>
        <v>94</v>
      </c>
      <c r="D569" s="36">
        <f>MIP!$AE$89</f>
        <v>0</v>
      </c>
      <c r="E569" s="37">
        <f>MIP!$AE$161</f>
        <v>47</v>
      </c>
      <c r="F569" s="36" t="e">
        <f>MIP!#REF!</f>
        <v>#REF!</v>
      </c>
      <c r="G569" s="231"/>
      <c r="H569" s="39"/>
      <c r="I569" s="39"/>
      <c r="J569" s="505"/>
      <c r="K569" s="506"/>
      <c r="L569" s="506"/>
      <c r="M569" s="506"/>
      <c r="N569" s="506"/>
      <c r="O569" s="506"/>
      <c r="P569" s="506"/>
      <c r="Q569" s="507"/>
      <c r="R569" s="41"/>
    </row>
    <row r="570" spans="1:18" ht="58.5" customHeight="1">
      <c r="A570" s="441" t="str">
        <f>GI!$B$18</f>
        <v>-</v>
      </c>
      <c r="B570" s="442"/>
      <c r="C570" s="36">
        <f>MIP!$AF$22</f>
        <v>0</v>
      </c>
      <c r="D570" s="36">
        <f>MIP!$AF$89</f>
        <v>0</v>
      </c>
      <c r="E570" s="37">
        <f>MIP!$AF$161</f>
        <v>0</v>
      </c>
      <c r="F570" s="36" t="e">
        <f>MIP!#REF!</f>
        <v>#REF!</v>
      </c>
      <c r="G570" s="231"/>
      <c r="H570" s="39"/>
      <c r="I570" s="39"/>
      <c r="J570" s="505"/>
      <c r="K570" s="506"/>
      <c r="L570" s="506"/>
      <c r="M570" s="506"/>
      <c r="N570" s="506"/>
      <c r="O570" s="506"/>
      <c r="P570" s="506"/>
      <c r="Q570" s="507"/>
      <c r="R570" s="41"/>
    </row>
    <row r="571" spans="1:18" ht="58.5" customHeight="1">
      <c r="A571" s="470" t="s">
        <v>15</v>
      </c>
      <c r="B571" s="471"/>
      <c r="C571" s="36">
        <f>MIP!$AG$22</f>
        <v>604</v>
      </c>
      <c r="D571" s="36">
        <f>MIP!$AG$89</f>
        <v>0</v>
      </c>
      <c r="E571" s="37">
        <f>MIP!$AG$161</f>
        <v>302</v>
      </c>
      <c r="F571" s="36" t="e">
        <f>MIP!#REF!</f>
        <v>#REF!</v>
      </c>
      <c r="G571" s="231"/>
      <c r="H571" s="42"/>
      <c r="I571" s="42"/>
      <c r="J571" s="515" t="str">
        <f t="shared" ref="J571" si="264">$V$5</f>
        <v>Percentage</v>
      </c>
      <c r="K571" s="516"/>
      <c r="L571" s="496" t="str">
        <f t="shared" ref="L571" si="265">$X$5</f>
        <v xml:space="preserve">Grade </v>
      </c>
      <c r="M571" s="497"/>
      <c r="N571" s="496" t="str">
        <f t="shared" ref="N571" si="266">$Z$5</f>
        <v>Performance</v>
      </c>
      <c r="O571" s="500"/>
      <c r="P571" s="500"/>
      <c r="Q571" s="497"/>
      <c r="R571" s="43"/>
    </row>
    <row r="572" spans="1:18" ht="58.5" customHeight="1">
      <c r="A572" s="472" t="s">
        <v>16</v>
      </c>
      <c r="B572" s="473"/>
      <c r="C572" s="36">
        <f>MIP!$AH$22</f>
        <v>86.285714285714292</v>
      </c>
      <c r="D572" s="36">
        <f>MIP!$AH$89</f>
        <v>0</v>
      </c>
      <c r="E572" s="37">
        <f>MIP!$AH$161</f>
        <v>43.142857142857146</v>
      </c>
      <c r="F572" s="36" t="e">
        <f>MIP!#REF!</f>
        <v>#REF!</v>
      </c>
      <c r="G572" s="231"/>
      <c r="H572" s="42"/>
      <c r="I572" s="42"/>
      <c r="J572" s="517"/>
      <c r="K572" s="518"/>
      <c r="L572" s="498"/>
      <c r="M572" s="499"/>
      <c r="N572" s="498"/>
      <c r="O572" s="501"/>
      <c r="P572" s="501"/>
      <c r="Q572" s="499"/>
      <c r="R572" s="44"/>
    </row>
    <row r="573" spans="1:18" ht="58.5" customHeight="1">
      <c r="A573" s="472" t="s">
        <v>17</v>
      </c>
      <c r="B573" s="473"/>
      <c r="C573" s="45">
        <f>MIP!$AI$22</f>
        <v>3</v>
      </c>
      <c r="D573" s="45">
        <f>MIP!$AI$89</f>
        <v>1</v>
      </c>
      <c r="E573" s="46">
        <f>MIP!$AI$161</f>
        <v>3</v>
      </c>
      <c r="F573" s="45" t="e">
        <f>MIP!#REF!</f>
        <v>#REF!</v>
      </c>
      <c r="G573" s="232"/>
      <c r="H573" s="42"/>
      <c r="I573" s="42"/>
      <c r="J573" s="483" t="str">
        <f t="shared" ref="J573" si="267">$V$7</f>
        <v>≥90</v>
      </c>
      <c r="K573" s="446"/>
      <c r="L573" s="483" t="str">
        <f t="shared" ref="L573" si="268">$X$7</f>
        <v>A+</v>
      </c>
      <c r="M573" s="446"/>
      <c r="N573" s="483" t="str">
        <f t="shared" ref="N573" si="269">$Z$7</f>
        <v>Very Great Distinction</v>
      </c>
      <c r="O573" s="447"/>
      <c r="P573" s="447"/>
      <c r="Q573" s="446"/>
      <c r="R573" s="44"/>
    </row>
    <row r="574" spans="1:18" ht="58.5" customHeight="1">
      <c r="A574" s="472" t="s">
        <v>91</v>
      </c>
      <c r="B574" s="473"/>
      <c r="C574" s="45">
        <f>GI!$C$25</f>
        <v>43</v>
      </c>
      <c r="D574" s="47">
        <f>GI!$C$25</f>
        <v>43</v>
      </c>
      <c r="E574" s="48">
        <f>GI!$C$25</f>
        <v>43</v>
      </c>
      <c r="F574" s="47">
        <f>GI!$C$25</f>
        <v>43</v>
      </c>
      <c r="G574" s="233"/>
      <c r="H574" s="24"/>
      <c r="I574" s="24"/>
      <c r="J574" s="483" t="str">
        <f t="shared" ref="J574" si="270">$V$8</f>
        <v>≥85</v>
      </c>
      <c r="K574" s="446"/>
      <c r="L574" s="483" t="str">
        <f t="shared" ref="L574" si="271">$X$8</f>
        <v>A</v>
      </c>
      <c r="M574" s="446"/>
      <c r="N574" s="483" t="str">
        <f t="shared" ref="N574" si="272">$Z$8</f>
        <v>Great Distinction</v>
      </c>
      <c r="O574" s="447"/>
      <c r="P574" s="447"/>
      <c r="Q574" s="446"/>
      <c r="R574" s="44"/>
    </row>
    <row r="575" spans="1:18" ht="58.5" customHeight="1">
      <c r="A575" s="470" t="s">
        <v>12</v>
      </c>
      <c r="B575" s="471"/>
      <c r="C575" s="36"/>
      <c r="D575" s="49"/>
      <c r="E575" s="50"/>
      <c r="F575" s="49"/>
      <c r="G575" s="234"/>
      <c r="H575" s="24"/>
      <c r="I575" s="24"/>
      <c r="J575" s="445" t="str">
        <f t="shared" ref="J575" si="273">$V$9</f>
        <v>≥80</v>
      </c>
      <c r="K575" s="446"/>
      <c r="L575" s="445" t="str">
        <f t="shared" ref="L575" si="274">$X$9</f>
        <v>B+</v>
      </c>
      <c r="M575" s="446"/>
      <c r="N575" s="445" t="str">
        <f t="shared" ref="N575" si="275">$Z$9</f>
        <v>Distinction</v>
      </c>
      <c r="O575" s="447"/>
      <c r="P575" s="447"/>
      <c r="Q575" s="446"/>
      <c r="R575" s="44"/>
    </row>
    <row r="576" spans="1:18" ht="58.5" customHeight="1">
      <c r="A576" s="482" t="s">
        <v>18</v>
      </c>
      <c r="B576" s="482"/>
      <c r="C576" s="36"/>
      <c r="D576" s="51"/>
      <c r="E576" s="50"/>
      <c r="F576" s="51"/>
      <c r="G576" s="234"/>
      <c r="H576" s="24"/>
      <c r="I576" s="24"/>
      <c r="J576" s="445" t="str">
        <f t="shared" ref="J576" si="276">$V$10</f>
        <v>≥75</v>
      </c>
      <c r="K576" s="446"/>
      <c r="L576" s="445" t="str">
        <f t="shared" ref="L576" si="277">$X$10</f>
        <v>B</v>
      </c>
      <c r="M576" s="446"/>
      <c r="N576" s="445" t="str">
        <f t="shared" ref="N576" si="278">$Z$10</f>
        <v>Good</v>
      </c>
      <c r="O576" s="447"/>
      <c r="P576" s="447"/>
      <c r="Q576" s="446"/>
      <c r="R576" s="44"/>
    </row>
    <row r="577" spans="1:18" ht="58.5" customHeight="1">
      <c r="A577" s="22"/>
      <c r="B577" s="55"/>
      <c r="C577" s="52"/>
      <c r="D577" s="52"/>
      <c r="E577" s="52"/>
      <c r="F577" s="52"/>
      <c r="G577" s="23"/>
      <c r="H577" s="24"/>
      <c r="I577" s="24"/>
      <c r="J577" s="445" t="str">
        <f t="shared" ref="J577" si="279">$V$11</f>
        <v>≥70</v>
      </c>
      <c r="K577" s="446"/>
      <c r="L577" s="445" t="str">
        <f t="shared" ref="L577" si="280">$X$11</f>
        <v>C</v>
      </c>
      <c r="M577" s="446"/>
      <c r="N577" s="445" t="str">
        <f t="shared" ref="N577" si="281">$Z$11</f>
        <v>Average</v>
      </c>
      <c r="O577" s="447"/>
      <c r="P577" s="447"/>
      <c r="Q577" s="446"/>
      <c r="R577" s="44"/>
    </row>
    <row r="578" spans="1:18" ht="58.5" customHeight="1">
      <c r="A578" s="53"/>
      <c r="B578" s="520" t="str">
        <f>MIP!AJ161</f>
        <v>DETAINED IN GRADE 11</v>
      </c>
      <c r="C578" s="521"/>
      <c r="D578" s="521"/>
      <c r="E578" s="521"/>
      <c r="F578" s="522"/>
      <c r="G578" s="23"/>
      <c r="H578" s="24"/>
      <c r="I578" s="24"/>
      <c r="J578" s="445" t="str">
        <f t="shared" ref="J578" si="282">$V$12</f>
        <v>≥60</v>
      </c>
      <c r="K578" s="446"/>
      <c r="L578" s="445" t="str">
        <f t="shared" ref="L578" si="283">$X$12</f>
        <v>D</v>
      </c>
      <c r="M578" s="446"/>
      <c r="N578" s="445" t="str">
        <f t="shared" ref="N578" si="284">$Z$12</f>
        <v>Fair</v>
      </c>
      <c r="O578" s="447"/>
      <c r="P578" s="447"/>
      <c r="Q578" s="446"/>
      <c r="R578" s="54"/>
    </row>
    <row r="579" spans="1:18" ht="58.5" customHeight="1">
      <c r="A579" s="53"/>
      <c r="B579" s="523"/>
      <c r="C579" s="524"/>
      <c r="D579" s="524"/>
      <c r="E579" s="524"/>
      <c r="F579" s="525"/>
      <c r="G579" s="23"/>
      <c r="H579" s="24"/>
      <c r="I579" s="24"/>
      <c r="J579" s="445" t="str">
        <f t="shared" ref="J579" si="285">$V$13</f>
        <v>&lt;60</v>
      </c>
      <c r="K579" s="446"/>
      <c r="L579" s="445" t="str">
        <f t="shared" ref="L579" si="286">$X$13</f>
        <v>F</v>
      </c>
      <c r="M579" s="446"/>
      <c r="N579" s="445" t="str">
        <f t="shared" ref="N579" si="287">$Z$13</f>
        <v>Failing</v>
      </c>
      <c r="O579" s="447"/>
      <c r="P579" s="447"/>
      <c r="Q579" s="446"/>
      <c r="R579" s="27"/>
    </row>
    <row r="580" spans="1:18" ht="58.5" customHeight="1">
      <c r="A580" s="53"/>
      <c r="B580" s="523"/>
      <c r="C580" s="524"/>
      <c r="D580" s="524"/>
      <c r="E580" s="524"/>
      <c r="F580" s="525"/>
      <c r="G580" s="23"/>
      <c r="H580" s="24"/>
      <c r="I580" s="24"/>
      <c r="J580" s="443" t="str">
        <f>GI!$D$23</f>
        <v>Academic Director's Name</v>
      </c>
      <c r="K580" s="443"/>
      <c r="L580" s="443"/>
      <c r="M580" s="443"/>
      <c r="N580" s="443"/>
      <c r="O580" s="443"/>
      <c r="P580" s="443"/>
      <c r="Q580" s="443"/>
      <c r="R580" s="27"/>
    </row>
    <row r="581" spans="1:18" ht="58.5" customHeight="1">
      <c r="A581" s="53"/>
      <c r="B581" s="526"/>
      <c r="C581" s="527"/>
      <c r="D581" s="527"/>
      <c r="E581" s="527"/>
      <c r="F581" s="528"/>
      <c r="G581" s="23"/>
      <c r="H581" s="24"/>
      <c r="I581" s="24"/>
      <c r="J581" s="444" t="str">
        <f>GI!$D$31</f>
        <v>Mr. Brhane Yohanes</v>
      </c>
      <c r="K581" s="444"/>
      <c r="L581" s="444"/>
      <c r="M581" s="444"/>
      <c r="N581" s="444"/>
      <c r="O581" s="444"/>
      <c r="P581" s="444"/>
      <c r="Q581" s="444"/>
      <c r="R581" s="444"/>
    </row>
    <row r="582" spans="1:18" ht="58.5" customHeight="1">
      <c r="A582" s="430" t="str">
        <f>$U$15</f>
        <v>If Best is Possible, Better is Not Enough!</v>
      </c>
      <c r="B582" s="430"/>
      <c r="C582" s="430"/>
      <c r="D582" s="430"/>
      <c r="E582" s="430"/>
      <c r="F582" s="430"/>
      <c r="G582" s="430"/>
      <c r="H582" s="430"/>
      <c r="I582" s="430"/>
      <c r="J582" s="430"/>
      <c r="K582" s="430"/>
      <c r="L582" s="430"/>
      <c r="M582" s="430"/>
      <c r="N582" s="430"/>
      <c r="O582" s="430"/>
      <c r="P582" s="430"/>
      <c r="Q582" s="430"/>
      <c r="R582" s="430"/>
    </row>
    <row r="583" spans="1:18" ht="58.5" customHeight="1">
      <c r="A583" s="430"/>
      <c r="B583" s="430"/>
      <c r="C583" s="430"/>
      <c r="D583" s="430"/>
      <c r="E583" s="430"/>
      <c r="F583" s="430"/>
      <c r="G583" s="430"/>
      <c r="H583" s="430"/>
      <c r="I583" s="430"/>
      <c r="J583" s="430"/>
      <c r="K583" s="430"/>
      <c r="L583" s="430"/>
      <c r="M583" s="430"/>
      <c r="N583" s="430"/>
      <c r="O583" s="430"/>
      <c r="P583" s="430"/>
      <c r="Q583" s="430"/>
      <c r="R583" s="430"/>
    </row>
    <row r="584" spans="1:18" ht="58.5" customHeight="1">
      <c r="A584" s="430"/>
      <c r="B584" s="430"/>
      <c r="C584" s="430"/>
      <c r="D584" s="430"/>
      <c r="E584" s="430"/>
      <c r="F584" s="430"/>
      <c r="G584" s="430"/>
      <c r="H584" s="430"/>
      <c r="I584" s="430"/>
      <c r="J584" s="430"/>
      <c r="K584" s="430"/>
      <c r="L584" s="430"/>
      <c r="M584" s="430"/>
      <c r="N584" s="430"/>
      <c r="O584" s="430"/>
      <c r="P584" s="430"/>
      <c r="Q584" s="430"/>
      <c r="R584" s="430"/>
    </row>
    <row r="585" spans="1:18" ht="58.5" customHeight="1">
      <c r="A585" s="22"/>
      <c r="B585" s="22"/>
      <c r="C585" s="23"/>
      <c r="D585" s="23"/>
      <c r="E585" s="23"/>
      <c r="F585" s="23"/>
      <c r="G585" s="23"/>
      <c r="H585" s="24"/>
      <c r="I585" s="24"/>
      <c r="J585" s="24"/>
      <c r="K585" s="24"/>
      <c r="L585" s="24"/>
      <c r="M585" s="24"/>
      <c r="N585" s="24"/>
      <c r="O585" s="23"/>
      <c r="P585" s="23"/>
      <c r="Q585" s="23"/>
      <c r="R585" s="23"/>
    </row>
    <row r="586" spans="1:18" ht="58.5" customHeight="1">
      <c r="A586" s="22"/>
      <c r="B586" s="22"/>
      <c r="C586" s="23"/>
      <c r="D586" s="23"/>
      <c r="E586" s="23"/>
      <c r="F586" s="23"/>
      <c r="G586" s="23"/>
      <c r="H586" s="24"/>
      <c r="I586" s="24"/>
      <c r="J586" s="24"/>
      <c r="K586" s="24"/>
      <c r="L586" s="24"/>
      <c r="M586" s="24"/>
      <c r="N586" s="24"/>
      <c r="O586" s="23"/>
      <c r="P586" s="23"/>
      <c r="Q586" s="23"/>
      <c r="R586" s="23"/>
    </row>
    <row r="587" spans="1:18" ht="58.5" customHeight="1">
      <c r="A587" s="449" t="s">
        <v>14</v>
      </c>
      <c r="B587" s="450"/>
      <c r="C587" s="453">
        <f>GI!$A$3</f>
        <v>11</v>
      </c>
      <c r="D587" s="455" t="str">
        <f>D2</f>
        <v>D</v>
      </c>
      <c r="E587" s="456"/>
      <c r="F587" s="453" t="str">
        <f>GI!$C$3</f>
        <v>D</v>
      </c>
      <c r="G587" s="459">
        <v>16</v>
      </c>
      <c r="H587" s="26"/>
      <c r="I587" s="26"/>
      <c r="J587" s="509" t="s">
        <v>8</v>
      </c>
      <c r="K587" s="510"/>
      <c r="L587" s="511"/>
      <c r="M587" s="484" t="str">
        <f>GI!$H$17</f>
        <v xml:space="preserve">Ermiyas Gebremeskel Hailu </v>
      </c>
      <c r="N587" s="485"/>
      <c r="O587" s="485"/>
      <c r="P587" s="485"/>
      <c r="Q587" s="485"/>
      <c r="R587" s="486"/>
    </row>
    <row r="588" spans="1:18" ht="58.5" customHeight="1">
      <c r="A588" s="451"/>
      <c r="B588" s="452"/>
      <c r="C588" s="454"/>
      <c r="D588" s="457"/>
      <c r="E588" s="458"/>
      <c r="F588" s="454"/>
      <c r="G588" s="460"/>
      <c r="H588" s="26"/>
      <c r="I588" s="26"/>
      <c r="J588" s="512"/>
      <c r="K588" s="513"/>
      <c r="L588" s="514"/>
      <c r="M588" s="487"/>
      <c r="N588" s="488"/>
      <c r="O588" s="488"/>
      <c r="P588" s="488"/>
      <c r="Q588" s="488"/>
      <c r="R588" s="489"/>
    </row>
    <row r="589" spans="1:18" ht="58.5" customHeight="1">
      <c r="A589" s="461" t="s">
        <v>1</v>
      </c>
      <c r="B589" s="462"/>
      <c r="C589" s="467"/>
      <c r="D589" s="468"/>
      <c r="E589" s="469"/>
      <c r="F589" s="223" t="s">
        <v>19</v>
      </c>
      <c r="G589" s="448"/>
      <c r="H589" s="27"/>
      <c r="I589" s="27"/>
      <c r="J589" s="475" t="str">
        <f>GI!$A$48</f>
        <v>2025/26 G.C Academic Year Basic Skills and Behavior Progress Report</v>
      </c>
      <c r="K589" s="476"/>
      <c r="L589" s="476"/>
      <c r="M589" s="476"/>
      <c r="N589" s="476"/>
      <c r="O589" s="476"/>
      <c r="P589" s="476"/>
      <c r="Q589" s="476"/>
      <c r="R589" s="477"/>
    </row>
    <row r="590" spans="1:18" ht="58.5" customHeight="1">
      <c r="A590" s="463"/>
      <c r="B590" s="464"/>
      <c r="C590" s="490" t="s">
        <v>172</v>
      </c>
      <c r="D590" s="490" t="s">
        <v>173</v>
      </c>
      <c r="E590" s="493" t="s">
        <v>163</v>
      </c>
      <c r="F590" s="490" t="s">
        <v>164</v>
      </c>
      <c r="G590" s="448"/>
      <c r="H590" s="27"/>
      <c r="I590" s="27"/>
      <c r="J590" s="478"/>
      <c r="K590" s="479"/>
      <c r="L590" s="479"/>
      <c r="M590" s="479"/>
      <c r="N590" s="479"/>
      <c r="O590" s="479"/>
      <c r="P590" s="479"/>
      <c r="Q590" s="479"/>
      <c r="R590" s="480"/>
    </row>
    <row r="591" spans="1:18" ht="58.5" customHeight="1">
      <c r="A591" s="463"/>
      <c r="B591" s="464"/>
      <c r="C591" s="491"/>
      <c r="D591" s="491"/>
      <c r="E591" s="494"/>
      <c r="F591" s="491"/>
      <c r="G591" s="448"/>
      <c r="H591" s="28"/>
      <c r="I591" s="28"/>
      <c r="J591" s="435"/>
      <c r="K591" s="436"/>
      <c r="L591" s="436"/>
      <c r="M591" s="436"/>
      <c r="N591" s="437"/>
      <c r="O591" s="29"/>
      <c r="P591" s="29"/>
      <c r="Q591" s="29"/>
      <c r="R591" s="30"/>
    </row>
    <row r="592" spans="1:18" ht="58.5" customHeight="1">
      <c r="A592" s="463"/>
      <c r="B592" s="464"/>
      <c r="C592" s="491"/>
      <c r="D592" s="491"/>
      <c r="E592" s="494"/>
      <c r="F592" s="491"/>
      <c r="G592" s="448"/>
      <c r="H592" s="28"/>
      <c r="I592" s="28"/>
      <c r="J592" s="438" t="s">
        <v>26</v>
      </c>
      <c r="K592" s="439"/>
      <c r="L592" s="439"/>
      <c r="M592" s="439"/>
      <c r="N592" s="440"/>
      <c r="O592" s="31"/>
      <c r="P592" s="31"/>
      <c r="Q592" s="31"/>
      <c r="R592" s="31"/>
    </row>
    <row r="593" spans="1:18" ht="58.5" customHeight="1">
      <c r="A593" s="463"/>
      <c r="B593" s="464"/>
      <c r="C593" s="491"/>
      <c r="D593" s="491"/>
      <c r="E593" s="494"/>
      <c r="F593" s="491"/>
      <c r="G593" s="448"/>
      <c r="H593" s="28"/>
      <c r="I593" s="28"/>
      <c r="J593" s="438" t="s">
        <v>27</v>
      </c>
      <c r="K593" s="439"/>
      <c r="L593" s="439"/>
      <c r="M593" s="439"/>
      <c r="N593" s="440"/>
      <c r="O593" s="31"/>
      <c r="P593" s="31"/>
      <c r="Q593" s="31"/>
      <c r="R593" s="31"/>
    </row>
    <row r="594" spans="1:18" ht="58.5" customHeight="1">
      <c r="A594" s="463"/>
      <c r="B594" s="464"/>
      <c r="C594" s="491"/>
      <c r="D594" s="491"/>
      <c r="E594" s="494"/>
      <c r="F594" s="491"/>
      <c r="G594" s="448"/>
      <c r="H594" s="28"/>
      <c r="I594" s="28"/>
      <c r="J594" s="438" t="s">
        <v>28</v>
      </c>
      <c r="K594" s="439"/>
      <c r="L594" s="439"/>
      <c r="M594" s="439"/>
      <c r="N594" s="440"/>
      <c r="O594" s="31"/>
      <c r="P594" s="31"/>
      <c r="Q594" s="31"/>
      <c r="R594" s="31"/>
    </row>
    <row r="595" spans="1:18" ht="58.5" customHeight="1">
      <c r="A595" s="463"/>
      <c r="B595" s="464"/>
      <c r="C595" s="491"/>
      <c r="D595" s="491"/>
      <c r="E595" s="494"/>
      <c r="F595" s="491"/>
      <c r="G595" s="448"/>
      <c r="H595" s="28"/>
      <c r="I595" s="28"/>
      <c r="J595" s="438" t="s">
        <v>47</v>
      </c>
      <c r="K595" s="439"/>
      <c r="L595" s="439"/>
      <c r="M595" s="439"/>
      <c r="N595" s="440"/>
      <c r="O595" s="31"/>
      <c r="P595" s="31"/>
      <c r="Q595" s="31"/>
      <c r="R595" s="31"/>
    </row>
    <row r="596" spans="1:18" ht="58.5" customHeight="1">
      <c r="A596" s="463"/>
      <c r="B596" s="464"/>
      <c r="C596" s="491"/>
      <c r="D596" s="491"/>
      <c r="E596" s="494"/>
      <c r="F596" s="491"/>
      <c r="G596" s="448"/>
      <c r="H596" s="28"/>
      <c r="I596" s="28"/>
      <c r="J596" s="438" t="s">
        <v>38</v>
      </c>
      <c r="K596" s="439"/>
      <c r="L596" s="439"/>
      <c r="M596" s="439"/>
      <c r="N596" s="440"/>
      <c r="O596" s="31"/>
      <c r="P596" s="31"/>
      <c r="Q596" s="31"/>
      <c r="R596" s="31"/>
    </row>
    <row r="597" spans="1:18" ht="58.5" customHeight="1">
      <c r="A597" s="465"/>
      <c r="B597" s="466"/>
      <c r="C597" s="492"/>
      <c r="D597" s="492"/>
      <c r="E597" s="495"/>
      <c r="F597" s="492"/>
      <c r="G597" s="448"/>
      <c r="H597" s="28"/>
      <c r="I597" s="28"/>
      <c r="J597" s="438" t="s">
        <v>10</v>
      </c>
      <c r="K597" s="439"/>
      <c r="L597" s="439"/>
      <c r="M597" s="439"/>
      <c r="N597" s="440"/>
      <c r="O597" s="33"/>
      <c r="P597" s="34"/>
      <c r="Q597" s="34"/>
      <c r="R597" s="35"/>
    </row>
    <row r="598" spans="1:18" ht="58.5" customHeight="1">
      <c r="A598" s="441" t="str">
        <f>GI!$B$7</f>
        <v>English</v>
      </c>
      <c r="B598" s="442"/>
      <c r="C598" s="36">
        <f>MIP!$Y$23</f>
        <v>59</v>
      </c>
      <c r="D598" s="36">
        <f>MIP!$Y$90</f>
        <v>0</v>
      </c>
      <c r="E598" s="37">
        <f>MIP!$Y$162</f>
        <v>29.5</v>
      </c>
      <c r="F598" s="36" t="e">
        <f>MIP!#REF!</f>
        <v>#REF!</v>
      </c>
      <c r="G598" s="231"/>
      <c r="H598" s="28"/>
      <c r="I598" s="28"/>
      <c r="J598" s="438" t="s">
        <v>29</v>
      </c>
      <c r="K598" s="439"/>
      <c r="L598" s="439"/>
      <c r="M598" s="439"/>
      <c r="N598" s="440"/>
      <c r="O598" s="33"/>
      <c r="P598" s="34"/>
      <c r="Q598" s="34"/>
      <c r="R598" s="35"/>
    </row>
    <row r="599" spans="1:18" ht="58.5" customHeight="1">
      <c r="A599" s="441" t="str">
        <f>GI!$B$8</f>
        <v>-</v>
      </c>
      <c r="B599" s="442"/>
      <c r="C599" s="36"/>
      <c r="D599" s="36"/>
      <c r="E599" s="37"/>
      <c r="F599" s="36" t="e">
        <f>MIP!#REF!</f>
        <v>#REF!</v>
      </c>
      <c r="G599" s="231"/>
      <c r="H599" s="28"/>
      <c r="I599" s="28"/>
      <c r="J599" s="438" t="s">
        <v>30</v>
      </c>
      <c r="K599" s="439"/>
      <c r="L599" s="439"/>
      <c r="M599" s="439"/>
      <c r="N599" s="440"/>
      <c r="O599" s="33"/>
      <c r="P599" s="34"/>
      <c r="Q599" s="34"/>
      <c r="R599" s="35"/>
    </row>
    <row r="600" spans="1:18" ht="58.5" customHeight="1">
      <c r="A600" s="441" t="str">
        <f>GI!$B$9</f>
        <v>Mathematics</v>
      </c>
      <c r="B600" s="442"/>
      <c r="C600" s="36">
        <f>MIP!$Z$23</f>
        <v>60</v>
      </c>
      <c r="D600" s="36">
        <f>MIP!$Z$90</f>
        <v>0</v>
      </c>
      <c r="E600" s="37">
        <f>MIP!$Z$162</f>
        <v>30</v>
      </c>
      <c r="F600" s="36" t="e">
        <f>MIP!#REF!</f>
        <v>#REF!</v>
      </c>
      <c r="G600" s="231"/>
      <c r="H600" s="28"/>
      <c r="I600" s="28"/>
      <c r="J600" s="438" t="s">
        <v>31</v>
      </c>
      <c r="K600" s="439"/>
      <c r="L600" s="439"/>
      <c r="M600" s="439"/>
      <c r="N600" s="440"/>
      <c r="O600" s="33"/>
      <c r="P600" s="34"/>
      <c r="Q600" s="34"/>
      <c r="R600" s="35"/>
    </row>
    <row r="601" spans="1:18" ht="58.5" customHeight="1">
      <c r="A601" s="441" t="str">
        <f>GI!$B$10</f>
        <v>-</v>
      </c>
      <c r="B601" s="442"/>
      <c r="C601" s="36"/>
      <c r="D601" s="36"/>
      <c r="E601" s="37"/>
      <c r="F601" s="36" t="e">
        <f>MIP!#REF!</f>
        <v>#REF!</v>
      </c>
      <c r="G601" s="231"/>
      <c r="H601" s="28"/>
      <c r="I601" s="28"/>
      <c r="J601" s="438" t="s">
        <v>32</v>
      </c>
      <c r="K601" s="439"/>
      <c r="L601" s="439"/>
      <c r="M601" s="439"/>
      <c r="N601" s="440"/>
      <c r="O601" s="31"/>
      <c r="P601" s="31"/>
      <c r="Q601" s="31"/>
      <c r="R601" s="31"/>
    </row>
    <row r="602" spans="1:18" ht="58.5" customHeight="1">
      <c r="A602" s="441" t="str">
        <f>GI!$B$11</f>
        <v xml:space="preserve">History </v>
      </c>
      <c r="B602" s="442"/>
      <c r="C602" s="36">
        <f>MIP!$AA$23</f>
        <v>70</v>
      </c>
      <c r="D602" s="36">
        <f>MIP!$AA$90</f>
        <v>0</v>
      </c>
      <c r="E602" s="37">
        <f>MIP!$AA$162</f>
        <v>35</v>
      </c>
      <c r="F602" s="36" t="e">
        <f>MIP!#REF!</f>
        <v>#REF!</v>
      </c>
      <c r="G602" s="231"/>
      <c r="H602" s="28"/>
      <c r="I602" s="28"/>
      <c r="J602" s="438" t="s">
        <v>11</v>
      </c>
      <c r="K602" s="439"/>
      <c r="L602" s="439"/>
      <c r="M602" s="439"/>
      <c r="N602" s="440"/>
      <c r="O602" s="31"/>
      <c r="P602" s="31"/>
      <c r="Q602" s="31"/>
      <c r="R602" s="31"/>
    </row>
    <row r="603" spans="1:18" ht="58.5" customHeight="1">
      <c r="A603" s="441" t="str">
        <f>GI!$B$12</f>
        <v xml:space="preserve">Geography </v>
      </c>
      <c r="B603" s="442"/>
      <c r="C603" s="36">
        <f>MIP!$AB$23</f>
        <v>76</v>
      </c>
      <c r="D603" s="36">
        <f>MIP!$AB$90</f>
        <v>0</v>
      </c>
      <c r="E603" s="37">
        <f>MIP!$AB$162</f>
        <v>38</v>
      </c>
      <c r="F603" s="36" t="e">
        <f>MIP!#REF!</f>
        <v>#REF!</v>
      </c>
      <c r="G603" s="231"/>
      <c r="H603" s="28"/>
      <c r="I603" s="28"/>
      <c r="J603" s="438" t="s">
        <v>37</v>
      </c>
      <c r="K603" s="439"/>
      <c r="L603" s="439"/>
      <c r="M603" s="439"/>
      <c r="N603" s="440"/>
      <c r="O603" s="33"/>
      <c r="P603" s="34"/>
      <c r="Q603" s="34"/>
      <c r="R603" s="35"/>
    </row>
    <row r="604" spans="1:18" ht="58.5" customHeight="1">
      <c r="A604" s="441" t="str">
        <f>GI!$B$13</f>
        <v xml:space="preserve">Economics </v>
      </c>
      <c r="B604" s="442"/>
      <c r="C604" s="36">
        <f>MIP!$AC$23</f>
        <v>62</v>
      </c>
      <c r="D604" s="36">
        <f>MIP!$AC$90</f>
        <v>0</v>
      </c>
      <c r="E604" s="37">
        <f>MIP!$AC$162</f>
        <v>31</v>
      </c>
      <c r="F604" s="36" t="e">
        <f>MIP!#REF!</f>
        <v>#REF!</v>
      </c>
      <c r="G604" s="231"/>
      <c r="H604" s="38"/>
      <c r="I604" s="38"/>
      <c r="J604" s="438" t="s">
        <v>33</v>
      </c>
      <c r="K604" s="439"/>
      <c r="L604" s="439"/>
      <c r="M604" s="439"/>
      <c r="N604" s="440"/>
      <c r="O604" s="33"/>
      <c r="P604" s="34"/>
      <c r="Q604" s="34"/>
      <c r="R604" s="35"/>
    </row>
    <row r="605" spans="1:18" ht="58.5" customHeight="1">
      <c r="A605" s="441" t="str">
        <f>GI!$B$14</f>
        <v>-</v>
      </c>
      <c r="B605" s="442"/>
      <c r="C605" s="36"/>
      <c r="D605" s="36"/>
      <c r="E605" s="37"/>
      <c r="F605" s="36" t="e">
        <f>MIP!#REF!</f>
        <v>#REF!</v>
      </c>
      <c r="G605" s="231"/>
      <c r="H605" s="38"/>
      <c r="I605" s="38"/>
      <c r="J605" s="438" t="s">
        <v>48</v>
      </c>
      <c r="K605" s="439"/>
      <c r="L605" s="439"/>
      <c r="M605" s="439"/>
      <c r="N605" s="440"/>
      <c r="O605" s="33"/>
      <c r="P605" s="34"/>
      <c r="Q605" s="34"/>
      <c r="R605" s="35"/>
    </row>
    <row r="606" spans="1:18" ht="58.5" customHeight="1">
      <c r="A606" s="441" t="str">
        <f>GI!$B$15</f>
        <v>ICT</v>
      </c>
      <c r="B606" s="442"/>
      <c r="C606" s="36">
        <f>MIP!$AD$23</f>
        <v>90</v>
      </c>
      <c r="D606" s="36">
        <f>MIP!$AD$90</f>
        <v>0</v>
      </c>
      <c r="E606" s="37">
        <f>MIP!$AD$162</f>
        <v>45</v>
      </c>
      <c r="F606" s="36" t="e">
        <f>MIP!#REF!</f>
        <v>#REF!</v>
      </c>
      <c r="G606" s="231"/>
      <c r="H606" s="39"/>
      <c r="I606" s="39"/>
      <c r="J606" s="438" t="s">
        <v>49</v>
      </c>
      <c r="K606" s="439"/>
      <c r="L606" s="439"/>
      <c r="M606" s="439"/>
      <c r="N606" s="440"/>
      <c r="O606" s="40"/>
      <c r="P606" s="34"/>
      <c r="Q606" s="34"/>
      <c r="R606" s="35"/>
    </row>
    <row r="607" spans="1:18" ht="58.5" customHeight="1">
      <c r="A607" s="441" t="str">
        <f>GI!$B$16</f>
        <v>-</v>
      </c>
      <c r="B607" s="442"/>
      <c r="C607" s="36"/>
      <c r="D607" s="36"/>
      <c r="E607" s="37"/>
      <c r="F607" s="36" t="e">
        <f>MIP!#REF!</f>
        <v>#REF!</v>
      </c>
      <c r="G607" s="231"/>
      <c r="H607" s="39"/>
      <c r="I607" s="39"/>
      <c r="J607" s="502" t="s">
        <v>34</v>
      </c>
      <c r="K607" s="503"/>
      <c r="L607" s="503"/>
      <c r="M607" s="503"/>
      <c r="N607" s="503"/>
      <c r="O607" s="503"/>
      <c r="P607" s="503"/>
      <c r="Q607" s="504"/>
      <c r="R607" s="41"/>
    </row>
    <row r="608" spans="1:18" ht="58.5" customHeight="1">
      <c r="A608" s="441" t="str">
        <f>GI!$B$17</f>
        <v xml:space="preserve">Accounting and finance </v>
      </c>
      <c r="B608" s="442"/>
      <c r="C608" s="36">
        <f>MIP!$AE$23</f>
        <v>63</v>
      </c>
      <c r="D608" s="36">
        <f>MIP!$AE$90</f>
        <v>0</v>
      </c>
      <c r="E608" s="37">
        <f>MIP!$AE$162</f>
        <v>31.5</v>
      </c>
      <c r="F608" s="36" t="e">
        <f>MIP!#REF!</f>
        <v>#REF!</v>
      </c>
      <c r="G608" s="231"/>
      <c r="H608" s="39"/>
      <c r="I608" s="39"/>
      <c r="J608" s="505"/>
      <c r="K608" s="506"/>
      <c r="L608" s="506"/>
      <c r="M608" s="506"/>
      <c r="N608" s="506"/>
      <c r="O608" s="506"/>
      <c r="P608" s="506"/>
      <c r="Q608" s="507"/>
      <c r="R608" s="41"/>
    </row>
    <row r="609" spans="1:18" ht="58.5" customHeight="1">
      <c r="A609" s="441" t="str">
        <f>GI!$B$18</f>
        <v>-</v>
      </c>
      <c r="B609" s="442"/>
      <c r="C609" s="36">
        <f>MIP!$AF$23</f>
        <v>0</v>
      </c>
      <c r="D609" s="36">
        <f>MIP!$AF$90</f>
        <v>0</v>
      </c>
      <c r="E609" s="37">
        <f>MIP!$AF$162</f>
        <v>0</v>
      </c>
      <c r="F609" s="36" t="e">
        <f>MIP!#REF!</f>
        <v>#REF!</v>
      </c>
      <c r="G609" s="231"/>
      <c r="H609" s="39"/>
      <c r="I609" s="39"/>
      <c r="J609" s="505"/>
      <c r="K609" s="506"/>
      <c r="L609" s="506"/>
      <c r="M609" s="506"/>
      <c r="N609" s="506"/>
      <c r="O609" s="506"/>
      <c r="P609" s="506"/>
      <c r="Q609" s="507"/>
      <c r="R609" s="41"/>
    </row>
    <row r="610" spans="1:18" ht="58.5" customHeight="1">
      <c r="A610" s="470" t="s">
        <v>15</v>
      </c>
      <c r="B610" s="471"/>
      <c r="C610" s="36">
        <f>MIP!$AG$23</f>
        <v>480</v>
      </c>
      <c r="D610" s="36">
        <f>MIP!$AG$90</f>
        <v>0</v>
      </c>
      <c r="E610" s="37">
        <f>MIP!$AG$162</f>
        <v>240</v>
      </c>
      <c r="F610" s="36" t="e">
        <f>MIP!#REF!</f>
        <v>#REF!</v>
      </c>
      <c r="G610" s="231"/>
      <c r="H610" s="42"/>
      <c r="I610" s="42"/>
      <c r="J610" s="515" t="str">
        <f t="shared" ref="J610" si="288">$V$5</f>
        <v>Percentage</v>
      </c>
      <c r="K610" s="516"/>
      <c r="L610" s="496" t="str">
        <f t="shared" ref="L610" si="289">$X$5</f>
        <v xml:space="preserve">Grade </v>
      </c>
      <c r="M610" s="497"/>
      <c r="N610" s="496" t="str">
        <f t="shared" ref="N610" si="290">$Z$5</f>
        <v>Performance</v>
      </c>
      <c r="O610" s="500"/>
      <c r="P610" s="500"/>
      <c r="Q610" s="497"/>
      <c r="R610" s="43"/>
    </row>
    <row r="611" spans="1:18" ht="58.5" customHeight="1">
      <c r="A611" s="472" t="s">
        <v>16</v>
      </c>
      <c r="B611" s="473"/>
      <c r="C611" s="36">
        <f>MIP!$AH$23</f>
        <v>68.571428571428569</v>
      </c>
      <c r="D611" s="36">
        <f>MIP!$AH$90</f>
        <v>0</v>
      </c>
      <c r="E611" s="37">
        <f>MIP!$AH$162</f>
        <v>34.285714285714285</v>
      </c>
      <c r="F611" s="36" t="e">
        <f>MIP!#REF!</f>
        <v>#REF!</v>
      </c>
      <c r="G611" s="231"/>
      <c r="H611" s="42"/>
      <c r="I611" s="42"/>
      <c r="J611" s="517"/>
      <c r="K611" s="518"/>
      <c r="L611" s="498"/>
      <c r="M611" s="499"/>
      <c r="N611" s="498"/>
      <c r="O611" s="501"/>
      <c r="P611" s="501"/>
      <c r="Q611" s="499"/>
      <c r="R611" s="44"/>
    </row>
    <row r="612" spans="1:18" ht="58.5" customHeight="1">
      <c r="A612" s="472" t="s">
        <v>17</v>
      </c>
      <c r="B612" s="473"/>
      <c r="C612" s="45">
        <f>MIP!$AI$23</f>
        <v>27</v>
      </c>
      <c r="D612" s="45">
        <f>MIP!$AI$90</f>
        <v>1</v>
      </c>
      <c r="E612" s="46">
        <f>MIP!$AI$162</f>
        <v>27</v>
      </c>
      <c r="F612" s="45" t="e">
        <f>MIP!#REF!</f>
        <v>#REF!</v>
      </c>
      <c r="G612" s="232"/>
      <c r="H612" s="42"/>
      <c r="I612" s="42"/>
      <c r="J612" s="483" t="str">
        <f t="shared" ref="J612" si="291">$V$7</f>
        <v>≥90</v>
      </c>
      <c r="K612" s="446"/>
      <c r="L612" s="483" t="str">
        <f t="shared" ref="L612" si="292">$X$7</f>
        <v>A+</v>
      </c>
      <c r="M612" s="446"/>
      <c r="N612" s="483" t="str">
        <f t="shared" ref="N612" si="293">$Z$7</f>
        <v>Very Great Distinction</v>
      </c>
      <c r="O612" s="447"/>
      <c r="P612" s="447"/>
      <c r="Q612" s="446"/>
      <c r="R612" s="44"/>
    </row>
    <row r="613" spans="1:18" ht="58.5" customHeight="1">
      <c r="A613" s="472" t="s">
        <v>91</v>
      </c>
      <c r="B613" s="473"/>
      <c r="C613" s="45">
        <f>GI!$C$25</f>
        <v>43</v>
      </c>
      <c r="D613" s="47">
        <f>GI!$C$25</f>
        <v>43</v>
      </c>
      <c r="E613" s="48">
        <f>GI!$C$25</f>
        <v>43</v>
      </c>
      <c r="F613" s="47">
        <f>GI!$C$25</f>
        <v>43</v>
      </c>
      <c r="G613" s="233"/>
      <c r="H613" s="24"/>
      <c r="I613" s="24"/>
      <c r="J613" s="483" t="str">
        <f t="shared" ref="J613" si="294">$V$8</f>
        <v>≥85</v>
      </c>
      <c r="K613" s="446"/>
      <c r="L613" s="483" t="str">
        <f t="shared" ref="L613" si="295">$X$8</f>
        <v>A</v>
      </c>
      <c r="M613" s="446"/>
      <c r="N613" s="483" t="str">
        <f t="shared" ref="N613" si="296">$Z$8</f>
        <v>Great Distinction</v>
      </c>
      <c r="O613" s="447"/>
      <c r="P613" s="447"/>
      <c r="Q613" s="446"/>
      <c r="R613" s="44"/>
    </row>
    <row r="614" spans="1:18" ht="58.5" customHeight="1">
      <c r="A614" s="470" t="s">
        <v>12</v>
      </c>
      <c r="B614" s="471"/>
      <c r="C614" s="36"/>
      <c r="D614" s="49"/>
      <c r="E614" s="50"/>
      <c r="F614" s="49"/>
      <c r="G614" s="234"/>
      <c r="H614" s="24"/>
      <c r="I614" s="24"/>
      <c r="J614" s="445" t="str">
        <f t="shared" ref="J614" si="297">$V$9</f>
        <v>≥80</v>
      </c>
      <c r="K614" s="446"/>
      <c r="L614" s="445" t="str">
        <f t="shared" ref="L614" si="298">$X$9</f>
        <v>B+</v>
      </c>
      <c r="M614" s="446"/>
      <c r="N614" s="445" t="str">
        <f t="shared" ref="N614" si="299">$Z$9</f>
        <v>Distinction</v>
      </c>
      <c r="O614" s="447"/>
      <c r="P614" s="447"/>
      <c r="Q614" s="446"/>
      <c r="R614" s="44"/>
    </row>
    <row r="615" spans="1:18" ht="58.5" customHeight="1">
      <c r="A615" s="482" t="s">
        <v>18</v>
      </c>
      <c r="B615" s="482"/>
      <c r="C615" s="36"/>
      <c r="D615" s="51"/>
      <c r="E615" s="50"/>
      <c r="F615" s="51"/>
      <c r="G615" s="234"/>
      <c r="H615" s="24"/>
      <c r="I615" s="24"/>
      <c r="J615" s="445" t="str">
        <f t="shared" ref="J615" si="300">$V$10</f>
        <v>≥75</v>
      </c>
      <c r="K615" s="446"/>
      <c r="L615" s="445" t="str">
        <f t="shared" ref="L615" si="301">$X$10</f>
        <v>B</v>
      </c>
      <c r="M615" s="446"/>
      <c r="N615" s="445" t="str">
        <f t="shared" ref="N615" si="302">$Z$10</f>
        <v>Good</v>
      </c>
      <c r="O615" s="447"/>
      <c r="P615" s="447"/>
      <c r="Q615" s="446"/>
      <c r="R615" s="44"/>
    </row>
    <row r="616" spans="1:18" ht="58.5" customHeight="1">
      <c r="A616" s="22"/>
      <c r="B616" s="55"/>
      <c r="C616" s="52"/>
      <c r="D616" s="52"/>
      <c r="E616" s="52"/>
      <c r="F616" s="52"/>
      <c r="G616" s="23"/>
      <c r="H616" s="24"/>
      <c r="I616" s="24"/>
      <c r="J616" s="445" t="str">
        <f t="shared" ref="J616" si="303">$V$11</f>
        <v>≥70</v>
      </c>
      <c r="K616" s="446"/>
      <c r="L616" s="445" t="str">
        <f t="shared" ref="L616" si="304">$X$11</f>
        <v>C</v>
      </c>
      <c r="M616" s="446"/>
      <c r="N616" s="445" t="str">
        <f t="shared" ref="N616" si="305">$Z$11</f>
        <v>Average</v>
      </c>
      <c r="O616" s="447"/>
      <c r="P616" s="447"/>
      <c r="Q616" s="446"/>
      <c r="R616" s="44"/>
    </row>
    <row r="617" spans="1:18" ht="58.5" customHeight="1">
      <c r="A617" s="53"/>
      <c r="B617" s="520" t="str">
        <f>MIP!AJ162</f>
        <v>DETAINED IN GRADE 11</v>
      </c>
      <c r="C617" s="521"/>
      <c r="D617" s="521"/>
      <c r="E617" s="521"/>
      <c r="F617" s="522"/>
      <c r="G617" s="23"/>
      <c r="H617" s="24"/>
      <c r="I617" s="24"/>
      <c r="J617" s="445" t="str">
        <f t="shared" ref="J617" si="306">$V$12</f>
        <v>≥60</v>
      </c>
      <c r="K617" s="446"/>
      <c r="L617" s="445" t="str">
        <f t="shared" ref="L617" si="307">$X$12</f>
        <v>D</v>
      </c>
      <c r="M617" s="446"/>
      <c r="N617" s="445" t="str">
        <f t="shared" ref="N617" si="308">$Z$12</f>
        <v>Fair</v>
      </c>
      <c r="O617" s="447"/>
      <c r="P617" s="447"/>
      <c r="Q617" s="446"/>
      <c r="R617" s="54"/>
    </row>
    <row r="618" spans="1:18" ht="58.5" customHeight="1">
      <c r="A618" s="53"/>
      <c r="B618" s="523"/>
      <c r="C618" s="524"/>
      <c r="D618" s="524"/>
      <c r="E618" s="524"/>
      <c r="F618" s="525"/>
      <c r="G618" s="23"/>
      <c r="H618" s="24"/>
      <c r="I618" s="24"/>
      <c r="J618" s="445" t="str">
        <f t="shared" ref="J618" si="309">$V$13</f>
        <v>&lt;60</v>
      </c>
      <c r="K618" s="446"/>
      <c r="L618" s="445" t="str">
        <f t="shared" ref="L618" si="310">$X$13</f>
        <v>F</v>
      </c>
      <c r="M618" s="446"/>
      <c r="N618" s="445" t="str">
        <f t="shared" ref="N618" si="311">$Z$13</f>
        <v>Failing</v>
      </c>
      <c r="O618" s="447"/>
      <c r="P618" s="447"/>
      <c r="Q618" s="446"/>
      <c r="R618" s="27"/>
    </row>
    <row r="619" spans="1:18" ht="58.5" customHeight="1">
      <c r="A619" s="53"/>
      <c r="B619" s="523"/>
      <c r="C619" s="524"/>
      <c r="D619" s="524"/>
      <c r="E619" s="524"/>
      <c r="F619" s="525"/>
      <c r="G619" s="23"/>
      <c r="H619" s="24"/>
      <c r="I619" s="24"/>
      <c r="J619" s="443" t="str">
        <f>GI!$D$23</f>
        <v>Academic Director's Name</v>
      </c>
      <c r="K619" s="443"/>
      <c r="L619" s="443"/>
      <c r="M619" s="443"/>
      <c r="N619" s="443"/>
      <c r="O619" s="443"/>
      <c r="P619" s="443"/>
      <c r="Q619" s="443"/>
      <c r="R619" s="27"/>
    </row>
    <row r="620" spans="1:18" ht="58.5" customHeight="1">
      <c r="A620" s="53"/>
      <c r="B620" s="526"/>
      <c r="C620" s="527"/>
      <c r="D620" s="527"/>
      <c r="E620" s="527"/>
      <c r="F620" s="528"/>
      <c r="G620" s="23"/>
      <c r="H620" s="24"/>
      <c r="I620" s="24"/>
      <c r="J620" s="444" t="str">
        <f>GI!$D$31</f>
        <v>Mr. Brhane Yohanes</v>
      </c>
      <c r="K620" s="444"/>
      <c r="L620" s="444"/>
      <c r="M620" s="444"/>
      <c r="N620" s="444"/>
      <c r="O620" s="444"/>
      <c r="P620" s="444"/>
      <c r="Q620" s="444"/>
      <c r="R620" s="444"/>
    </row>
    <row r="621" spans="1:18" ht="58.5" customHeight="1">
      <c r="A621" s="430" t="str">
        <f>$U$15</f>
        <v>If Best is Possible, Better is Not Enough!</v>
      </c>
      <c r="B621" s="430"/>
      <c r="C621" s="430"/>
      <c r="D621" s="430"/>
      <c r="E621" s="430"/>
      <c r="F621" s="430"/>
      <c r="G621" s="430"/>
      <c r="H621" s="430"/>
      <c r="I621" s="430"/>
      <c r="J621" s="430"/>
      <c r="K621" s="430"/>
      <c r="L621" s="430"/>
      <c r="M621" s="430"/>
      <c r="N621" s="430"/>
      <c r="O621" s="430"/>
      <c r="P621" s="430"/>
      <c r="Q621" s="430"/>
      <c r="R621" s="430"/>
    </row>
    <row r="622" spans="1:18" ht="58.5" customHeight="1">
      <c r="A622" s="430"/>
      <c r="B622" s="430"/>
      <c r="C622" s="430"/>
      <c r="D622" s="430"/>
      <c r="E622" s="430"/>
      <c r="F622" s="430"/>
      <c r="G622" s="430"/>
      <c r="H622" s="430"/>
      <c r="I622" s="430"/>
      <c r="J622" s="430"/>
      <c r="K622" s="430"/>
      <c r="L622" s="430"/>
      <c r="M622" s="430"/>
      <c r="N622" s="430"/>
      <c r="O622" s="430"/>
      <c r="P622" s="430"/>
      <c r="Q622" s="430"/>
      <c r="R622" s="430"/>
    </row>
    <row r="623" spans="1:18" ht="58.5" customHeight="1">
      <c r="A623" s="430"/>
      <c r="B623" s="430"/>
      <c r="C623" s="430"/>
      <c r="D623" s="430"/>
      <c r="E623" s="430"/>
      <c r="F623" s="430"/>
      <c r="G623" s="430"/>
      <c r="H623" s="430"/>
      <c r="I623" s="430"/>
      <c r="J623" s="430"/>
      <c r="K623" s="430"/>
      <c r="L623" s="430"/>
      <c r="M623" s="430"/>
      <c r="N623" s="430"/>
      <c r="O623" s="430"/>
      <c r="P623" s="430"/>
      <c r="Q623" s="430"/>
      <c r="R623" s="430"/>
    </row>
    <row r="624" spans="1:18" ht="58.5" customHeight="1">
      <c r="A624" s="22"/>
      <c r="B624" s="22"/>
      <c r="C624" s="23"/>
      <c r="D624" s="23"/>
      <c r="E624" s="23"/>
      <c r="F624" s="23"/>
      <c r="G624" s="23"/>
      <c r="H624" s="24"/>
      <c r="I624" s="24"/>
      <c r="J624" s="24"/>
      <c r="K624" s="24"/>
      <c r="L624" s="24"/>
      <c r="M624" s="24"/>
      <c r="N624" s="24"/>
      <c r="O624" s="23"/>
      <c r="P624" s="23"/>
      <c r="Q624" s="23"/>
      <c r="R624" s="23"/>
    </row>
    <row r="625" spans="1:18" ht="58.5" customHeight="1">
      <c r="A625" s="22"/>
      <c r="B625" s="22"/>
      <c r="C625" s="23"/>
      <c r="D625" s="23"/>
      <c r="E625" s="23"/>
      <c r="F625" s="23"/>
      <c r="G625" s="23"/>
      <c r="H625" s="24"/>
      <c r="I625" s="24"/>
      <c r="J625" s="24"/>
      <c r="K625" s="24"/>
      <c r="L625" s="24"/>
      <c r="M625" s="24"/>
      <c r="N625" s="24"/>
      <c r="O625" s="23"/>
      <c r="P625" s="23"/>
      <c r="Q625" s="23"/>
      <c r="R625" s="23"/>
    </row>
    <row r="626" spans="1:18" ht="58.5" customHeight="1">
      <c r="A626" s="449" t="s">
        <v>14</v>
      </c>
      <c r="B626" s="450"/>
      <c r="C626" s="453">
        <f>GI!$A$3</f>
        <v>11</v>
      </c>
      <c r="D626" s="455" t="str">
        <f>D2</f>
        <v>D</v>
      </c>
      <c r="E626" s="456"/>
      <c r="F626" s="453" t="str">
        <f>GI!$C$3</f>
        <v>D</v>
      </c>
      <c r="G626" s="459">
        <v>17</v>
      </c>
      <c r="H626" s="26"/>
      <c r="I626" s="26"/>
      <c r="J626" s="509" t="s">
        <v>8</v>
      </c>
      <c r="K626" s="510"/>
      <c r="L626" s="511"/>
      <c r="M626" s="484" t="str">
        <f>GI!$H$18</f>
        <v xml:space="preserve">Esrom Amanuel Tsegay </v>
      </c>
      <c r="N626" s="485"/>
      <c r="O626" s="485"/>
      <c r="P626" s="485"/>
      <c r="Q626" s="485"/>
      <c r="R626" s="486"/>
    </row>
    <row r="627" spans="1:18" ht="58.5" customHeight="1">
      <c r="A627" s="451"/>
      <c r="B627" s="452"/>
      <c r="C627" s="454"/>
      <c r="D627" s="457"/>
      <c r="E627" s="458"/>
      <c r="F627" s="454"/>
      <c r="G627" s="460"/>
      <c r="H627" s="26"/>
      <c r="I627" s="26"/>
      <c r="J627" s="512"/>
      <c r="K627" s="513"/>
      <c r="L627" s="514"/>
      <c r="M627" s="487"/>
      <c r="N627" s="488"/>
      <c r="O627" s="488"/>
      <c r="P627" s="488"/>
      <c r="Q627" s="488"/>
      <c r="R627" s="489"/>
    </row>
    <row r="628" spans="1:18" ht="58.5" customHeight="1">
      <c r="A628" s="461" t="s">
        <v>1</v>
      </c>
      <c r="B628" s="462"/>
      <c r="C628" s="467"/>
      <c r="D628" s="468"/>
      <c r="E628" s="469"/>
      <c r="F628" s="223" t="s">
        <v>19</v>
      </c>
      <c r="G628" s="448"/>
      <c r="H628" s="27"/>
      <c r="I628" s="27"/>
      <c r="J628" s="475" t="str">
        <f>GI!$A$48</f>
        <v>2025/26 G.C Academic Year Basic Skills and Behavior Progress Report</v>
      </c>
      <c r="K628" s="476"/>
      <c r="L628" s="476"/>
      <c r="M628" s="476"/>
      <c r="N628" s="476"/>
      <c r="O628" s="476"/>
      <c r="P628" s="476"/>
      <c r="Q628" s="476"/>
      <c r="R628" s="477"/>
    </row>
    <row r="629" spans="1:18" ht="58.5" customHeight="1">
      <c r="A629" s="463"/>
      <c r="B629" s="464"/>
      <c r="C629" s="490" t="s">
        <v>172</v>
      </c>
      <c r="D629" s="490" t="s">
        <v>173</v>
      </c>
      <c r="E629" s="493" t="s">
        <v>163</v>
      </c>
      <c r="F629" s="490" t="s">
        <v>164</v>
      </c>
      <c r="G629" s="448"/>
      <c r="H629" s="27"/>
      <c r="I629" s="27"/>
      <c r="J629" s="478"/>
      <c r="K629" s="479"/>
      <c r="L629" s="479"/>
      <c r="M629" s="479"/>
      <c r="N629" s="479"/>
      <c r="O629" s="479"/>
      <c r="P629" s="479"/>
      <c r="Q629" s="479"/>
      <c r="R629" s="480"/>
    </row>
    <row r="630" spans="1:18" ht="58.5" customHeight="1">
      <c r="A630" s="463"/>
      <c r="B630" s="464"/>
      <c r="C630" s="491"/>
      <c r="D630" s="491"/>
      <c r="E630" s="494"/>
      <c r="F630" s="491"/>
      <c r="G630" s="448"/>
      <c r="H630" s="28"/>
      <c r="I630" s="28"/>
      <c r="J630" s="435"/>
      <c r="K630" s="436"/>
      <c r="L630" s="436"/>
      <c r="M630" s="436"/>
      <c r="N630" s="437"/>
      <c r="O630" s="29"/>
      <c r="P630" s="29"/>
      <c r="Q630" s="29"/>
      <c r="R630" s="30"/>
    </row>
    <row r="631" spans="1:18" ht="58.5" customHeight="1">
      <c r="A631" s="463"/>
      <c r="B631" s="464"/>
      <c r="C631" s="491"/>
      <c r="D631" s="491"/>
      <c r="E631" s="494"/>
      <c r="F631" s="491"/>
      <c r="G631" s="448"/>
      <c r="H631" s="28"/>
      <c r="I631" s="28"/>
      <c r="J631" s="438" t="s">
        <v>26</v>
      </c>
      <c r="K631" s="439"/>
      <c r="L631" s="439"/>
      <c r="M631" s="439"/>
      <c r="N631" s="440"/>
      <c r="O631" s="31"/>
      <c r="P631" s="31"/>
      <c r="Q631" s="31"/>
      <c r="R631" s="31"/>
    </row>
    <row r="632" spans="1:18" ht="58.5" customHeight="1">
      <c r="A632" s="463"/>
      <c r="B632" s="464"/>
      <c r="C632" s="491"/>
      <c r="D632" s="491"/>
      <c r="E632" s="494"/>
      <c r="F632" s="491"/>
      <c r="G632" s="448"/>
      <c r="H632" s="28"/>
      <c r="I632" s="28"/>
      <c r="J632" s="438" t="s">
        <v>27</v>
      </c>
      <c r="K632" s="439"/>
      <c r="L632" s="439"/>
      <c r="M632" s="439"/>
      <c r="N632" s="440"/>
      <c r="O632" s="31"/>
      <c r="P632" s="31"/>
      <c r="Q632" s="31"/>
      <c r="R632" s="31"/>
    </row>
    <row r="633" spans="1:18" ht="58.5" customHeight="1">
      <c r="A633" s="463"/>
      <c r="B633" s="464"/>
      <c r="C633" s="491"/>
      <c r="D633" s="491"/>
      <c r="E633" s="494"/>
      <c r="F633" s="491"/>
      <c r="G633" s="448"/>
      <c r="H633" s="28"/>
      <c r="I633" s="28"/>
      <c r="J633" s="438" t="s">
        <v>28</v>
      </c>
      <c r="K633" s="439"/>
      <c r="L633" s="439"/>
      <c r="M633" s="439"/>
      <c r="N633" s="440"/>
      <c r="O633" s="31"/>
      <c r="P633" s="31"/>
      <c r="Q633" s="31"/>
      <c r="R633" s="31"/>
    </row>
    <row r="634" spans="1:18" ht="58.5" customHeight="1">
      <c r="A634" s="463"/>
      <c r="B634" s="464"/>
      <c r="C634" s="491"/>
      <c r="D634" s="491"/>
      <c r="E634" s="494"/>
      <c r="F634" s="491"/>
      <c r="G634" s="448"/>
      <c r="H634" s="28"/>
      <c r="I634" s="28"/>
      <c r="J634" s="438" t="s">
        <v>47</v>
      </c>
      <c r="K634" s="439"/>
      <c r="L634" s="439"/>
      <c r="M634" s="439"/>
      <c r="N634" s="440"/>
      <c r="O634" s="31"/>
      <c r="P634" s="31"/>
      <c r="Q634" s="31"/>
      <c r="R634" s="31"/>
    </row>
    <row r="635" spans="1:18" ht="58.5" customHeight="1">
      <c r="A635" s="463"/>
      <c r="B635" s="464"/>
      <c r="C635" s="491"/>
      <c r="D635" s="491"/>
      <c r="E635" s="494"/>
      <c r="F635" s="491"/>
      <c r="G635" s="448"/>
      <c r="H635" s="28"/>
      <c r="I635" s="28"/>
      <c r="J635" s="438" t="s">
        <v>38</v>
      </c>
      <c r="K635" s="439"/>
      <c r="L635" s="439"/>
      <c r="M635" s="439"/>
      <c r="N635" s="440"/>
      <c r="O635" s="31"/>
      <c r="P635" s="31"/>
      <c r="Q635" s="31"/>
      <c r="R635" s="31"/>
    </row>
    <row r="636" spans="1:18" ht="58.5" customHeight="1">
      <c r="A636" s="465"/>
      <c r="B636" s="466"/>
      <c r="C636" s="492"/>
      <c r="D636" s="492"/>
      <c r="E636" s="495"/>
      <c r="F636" s="492"/>
      <c r="G636" s="448"/>
      <c r="H636" s="28"/>
      <c r="I636" s="28"/>
      <c r="J636" s="438" t="s">
        <v>10</v>
      </c>
      <c r="K636" s="439"/>
      <c r="L636" s="439"/>
      <c r="M636" s="439"/>
      <c r="N636" s="440"/>
      <c r="O636" s="33"/>
      <c r="P636" s="34"/>
      <c r="Q636" s="34"/>
      <c r="R636" s="35"/>
    </row>
    <row r="637" spans="1:18" ht="58.5" customHeight="1">
      <c r="A637" s="441" t="str">
        <f>GI!$B$7</f>
        <v>English</v>
      </c>
      <c r="B637" s="442"/>
      <c r="C637" s="36">
        <f>MIP!$Y$24</f>
        <v>62</v>
      </c>
      <c r="D637" s="36">
        <f>MIP!$Y$91</f>
        <v>0</v>
      </c>
      <c r="E637" s="37">
        <f>MIP!$Y$163</f>
        <v>31</v>
      </c>
      <c r="F637" s="36" t="e">
        <f>MIP!#REF!</f>
        <v>#REF!</v>
      </c>
      <c r="G637" s="231"/>
      <c r="H637" s="28"/>
      <c r="I637" s="28"/>
      <c r="J637" s="438" t="s">
        <v>29</v>
      </c>
      <c r="K637" s="439"/>
      <c r="L637" s="439"/>
      <c r="M637" s="439"/>
      <c r="N637" s="440"/>
      <c r="O637" s="33"/>
      <c r="P637" s="34"/>
      <c r="Q637" s="34"/>
      <c r="R637" s="35"/>
    </row>
    <row r="638" spans="1:18" ht="58.5" customHeight="1">
      <c r="A638" s="441" t="str">
        <f>GI!$B$8</f>
        <v>-</v>
      </c>
      <c r="B638" s="442"/>
      <c r="C638" s="36"/>
      <c r="D638" s="36"/>
      <c r="E638" s="37"/>
      <c r="F638" s="36" t="e">
        <f>MIP!#REF!</f>
        <v>#REF!</v>
      </c>
      <c r="G638" s="231"/>
      <c r="H638" s="28"/>
      <c r="I638" s="28"/>
      <c r="J638" s="438" t="s">
        <v>30</v>
      </c>
      <c r="K638" s="439"/>
      <c r="L638" s="439"/>
      <c r="M638" s="439"/>
      <c r="N638" s="440"/>
      <c r="O638" s="33"/>
      <c r="P638" s="34"/>
      <c r="Q638" s="34"/>
      <c r="R638" s="35"/>
    </row>
    <row r="639" spans="1:18" ht="58.5" customHeight="1">
      <c r="A639" s="441" t="str">
        <f>GI!$B$9</f>
        <v>Mathematics</v>
      </c>
      <c r="B639" s="442"/>
      <c r="C639" s="36">
        <f>MIP!$Z$24</f>
        <v>65</v>
      </c>
      <c r="D639" s="36">
        <f>MIP!$Z$91</f>
        <v>0</v>
      </c>
      <c r="E639" s="37">
        <f>MIP!$Z$163</f>
        <v>32.5</v>
      </c>
      <c r="F639" s="36" t="e">
        <f>MIP!#REF!</f>
        <v>#REF!</v>
      </c>
      <c r="G639" s="231"/>
      <c r="H639" s="28"/>
      <c r="I639" s="28"/>
      <c r="J639" s="438" t="s">
        <v>31</v>
      </c>
      <c r="K639" s="439"/>
      <c r="L639" s="439"/>
      <c r="M639" s="439"/>
      <c r="N639" s="440"/>
      <c r="O639" s="33"/>
      <c r="P639" s="34"/>
      <c r="Q639" s="34"/>
      <c r="R639" s="35"/>
    </row>
    <row r="640" spans="1:18" ht="58.5" customHeight="1">
      <c r="A640" s="441" t="str">
        <f>GI!$B$10</f>
        <v>-</v>
      </c>
      <c r="B640" s="442"/>
      <c r="C640" s="36"/>
      <c r="D640" s="36"/>
      <c r="E640" s="37"/>
      <c r="F640" s="36" t="e">
        <f>MIP!#REF!</f>
        <v>#REF!</v>
      </c>
      <c r="G640" s="231"/>
      <c r="H640" s="28"/>
      <c r="I640" s="28"/>
      <c r="J640" s="438" t="s">
        <v>32</v>
      </c>
      <c r="K640" s="439"/>
      <c r="L640" s="439"/>
      <c r="M640" s="439"/>
      <c r="N640" s="440"/>
      <c r="O640" s="31"/>
      <c r="P640" s="31"/>
      <c r="Q640" s="31"/>
      <c r="R640" s="31"/>
    </row>
    <row r="641" spans="1:18" ht="58.5" customHeight="1">
      <c r="A641" s="441" t="str">
        <f>GI!$B$11</f>
        <v xml:space="preserve">History </v>
      </c>
      <c r="B641" s="442"/>
      <c r="C641" s="36">
        <f>MIP!$AA$24</f>
        <v>92</v>
      </c>
      <c r="D641" s="36">
        <f>MIP!$AA$91</f>
        <v>0</v>
      </c>
      <c r="E641" s="37">
        <f>MIP!$AA$163</f>
        <v>46</v>
      </c>
      <c r="F641" s="36" t="e">
        <f>MIP!#REF!</f>
        <v>#REF!</v>
      </c>
      <c r="G641" s="231"/>
      <c r="H641" s="28"/>
      <c r="I641" s="28"/>
      <c r="J641" s="438" t="s">
        <v>11</v>
      </c>
      <c r="K641" s="439"/>
      <c r="L641" s="439"/>
      <c r="M641" s="439"/>
      <c r="N641" s="440"/>
      <c r="O641" s="31"/>
      <c r="P641" s="31"/>
      <c r="Q641" s="31"/>
      <c r="R641" s="31"/>
    </row>
    <row r="642" spans="1:18" ht="58.5" customHeight="1">
      <c r="A642" s="441" t="str">
        <f>GI!$B$12</f>
        <v xml:space="preserve">Geography </v>
      </c>
      <c r="B642" s="442"/>
      <c r="C642" s="36">
        <f>MIP!$AB$24</f>
        <v>84</v>
      </c>
      <c r="D642" s="36">
        <f>MIP!$AB$91</f>
        <v>0</v>
      </c>
      <c r="E642" s="37">
        <f>MIP!$AB$163</f>
        <v>42</v>
      </c>
      <c r="F642" s="36" t="e">
        <f>MIP!#REF!</f>
        <v>#REF!</v>
      </c>
      <c r="G642" s="231"/>
      <c r="H642" s="28"/>
      <c r="I642" s="28"/>
      <c r="J642" s="438" t="s">
        <v>37</v>
      </c>
      <c r="K642" s="439"/>
      <c r="L642" s="439"/>
      <c r="M642" s="439"/>
      <c r="N642" s="440"/>
      <c r="O642" s="33"/>
      <c r="P642" s="34"/>
      <c r="Q642" s="34"/>
      <c r="R642" s="35"/>
    </row>
    <row r="643" spans="1:18" ht="58.5" customHeight="1">
      <c r="A643" s="441" t="str">
        <f>GI!$B$13</f>
        <v xml:space="preserve">Economics </v>
      </c>
      <c r="B643" s="442"/>
      <c r="C643" s="36">
        <f>MIP!$AC$24</f>
        <v>81</v>
      </c>
      <c r="D643" s="36">
        <f>MIP!$AC$91</f>
        <v>0</v>
      </c>
      <c r="E643" s="37">
        <f>MIP!$AC$163</f>
        <v>40.5</v>
      </c>
      <c r="F643" s="36" t="e">
        <f>MIP!#REF!</f>
        <v>#REF!</v>
      </c>
      <c r="G643" s="231"/>
      <c r="H643" s="38"/>
      <c r="I643" s="38"/>
      <c r="J643" s="438" t="s">
        <v>33</v>
      </c>
      <c r="K643" s="439"/>
      <c r="L643" s="439"/>
      <c r="M643" s="439"/>
      <c r="N643" s="440"/>
      <c r="O643" s="33"/>
      <c r="P643" s="34"/>
      <c r="Q643" s="34"/>
      <c r="R643" s="35"/>
    </row>
    <row r="644" spans="1:18" ht="58.5" customHeight="1">
      <c r="A644" s="441" t="str">
        <f>GI!$B$14</f>
        <v>-</v>
      </c>
      <c r="B644" s="442"/>
      <c r="C644" s="36"/>
      <c r="D644" s="36"/>
      <c r="E644" s="37"/>
      <c r="F644" s="36" t="e">
        <f>MIP!#REF!</f>
        <v>#REF!</v>
      </c>
      <c r="G644" s="231"/>
      <c r="H644" s="38"/>
      <c r="I644" s="38"/>
      <c r="J644" s="438" t="s">
        <v>48</v>
      </c>
      <c r="K644" s="439"/>
      <c r="L644" s="439"/>
      <c r="M644" s="439"/>
      <c r="N644" s="440"/>
      <c r="O644" s="33"/>
      <c r="P644" s="34"/>
      <c r="Q644" s="34"/>
      <c r="R644" s="35"/>
    </row>
    <row r="645" spans="1:18" ht="58.5" customHeight="1">
      <c r="A645" s="441" t="str">
        <f>GI!$B$15</f>
        <v>ICT</v>
      </c>
      <c r="B645" s="442"/>
      <c r="C645" s="36">
        <f>MIP!$AD$24</f>
        <v>93</v>
      </c>
      <c r="D645" s="36">
        <f>MIP!$AD$91</f>
        <v>0</v>
      </c>
      <c r="E645" s="37">
        <f>MIP!$AD$163</f>
        <v>46.5</v>
      </c>
      <c r="F645" s="36" t="e">
        <f>MIP!#REF!</f>
        <v>#REF!</v>
      </c>
      <c r="G645" s="231"/>
      <c r="H645" s="39"/>
      <c r="I645" s="39"/>
      <c r="J645" s="438" t="s">
        <v>49</v>
      </c>
      <c r="K645" s="439"/>
      <c r="L645" s="439"/>
      <c r="M645" s="439"/>
      <c r="N645" s="440"/>
      <c r="O645" s="40"/>
      <c r="P645" s="34"/>
      <c r="Q645" s="34"/>
      <c r="R645" s="35"/>
    </row>
    <row r="646" spans="1:18" ht="58.5" customHeight="1">
      <c r="A646" s="441" t="str">
        <f>GI!$B$16</f>
        <v>-</v>
      </c>
      <c r="B646" s="442"/>
      <c r="C646" s="36"/>
      <c r="D646" s="36"/>
      <c r="E646" s="37"/>
      <c r="F646" s="36" t="e">
        <f>MIP!#REF!</f>
        <v>#REF!</v>
      </c>
      <c r="G646" s="231"/>
      <c r="H646" s="39"/>
      <c r="I646" s="39"/>
      <c r="J646" s="502" t="s">
        <v>34</v>
      </c>
      <c r="K646" s="503"/>
      <c r="L646" s="503"/>
      <c r="M646" s="503"/>
      <c r="N646" s="503"/>
      <c r="O646" s="503"/>
      <c r="P646" s="503"/>
      <c r="Q646" s="504"/>
      <c r="R646" s="41"/>
    </row>
    <row r="647" spans="1:18" ht="58.5" customHeight="1">
      <c r="A647" s="441" t="str">
        <f>GI!$B$17</f>
        <v xml:space="preserve">Accounting and finance </v>
      </c>
      <c r="B647" s="442"/>
      <c r="C647" s="36">
        <f>MIP!$AE$24</f>
        <v>91</v>
      </c>
      <c r="D647" s="36">
        <f>MIP!$AE$91</f>
        <v>0</v>
      </c>
      <c r="E647" s="37">
        <f>MIP!$AE$163</f>
        <v>45.5</v>
      </c>
      <c r="F647" s="36" t="e">
        <f>MIP!#REF!</f>
        <v>#REF!</v>
      </c>
      <c r="G647" s="231"/>
      <c r="H647" s="39"/>
      <c r="I647" s="39"/>
      <c r="J647" s="505"/>
      <c r="K647" s="506"/>
      <c r="L647" s="506"/>
      <c r="M647" s="506"/>
      <c r="N647" s="506"/>
      <c r="O647" s="506"/>
      <c r="P647" s="506"/>
      <c r="Q647" s="507"/>
      <c r="R647" s="41"/>
    </row>
    <row r="648" spans="1:18" ht="58.5" customHeight="1">
      <c r="A648" s="441" t="str">
        <f>GI!$B$18</f>
        <v>-</v>
      </c>
      <c r="B648" s="442"/>
      <c r="C648" s="36">
        <f>MIP!$AF$24</f>
        <v>0</v>
      </c>
      <c r="D648" s="36">
        <f>MIP!$AF$91</f>
        <v>0</v>
      </c>
      <c r="E648" s="37">
        <f>MIP!$AF$163</f>
        <v>0</v>
      </c>
      <c r="F648" s="36" t="e">
        <f>MIP!#REF!</f>
        <v>#REF!</v>
      </c>
      <c r="G648" s="231"/>
      <c r="H648" s="39"/>
      <c r="I648" s="39"/>
      <c r="J648" s="505"/>
      <c r="K648" s="506"/>
      <c r="L648" s="506"/>
      <c r="M648" s="506"/>
      <c r="N648" s="506"/>
      <c r="O648" s="506"/>
      <c r="P648" s="506"/>
      <c r="Q648" s="507"/>
      <c r="R648" s="41"/>
    </row>
    <row r="649" spans="1:18" ht="58.5" customHeight="1">
      <c r="A649" s="470" t="s">
        <v>15</v>
      </c>
      <c r="B649" s="471"/>
      <c r="C649" s="36">
        <f>MIP!$AG$24</f>
        <v>568</v>
      </c>
      <c r="D649" s="36">
        <f>MIP!$AG$91</f>
        <v>0</v>
      </c>
      <c r="E649" s="37">
        <f>MIP!$AG$163</f>
        <v>284</v>
      </c>
      <c r="F649" s="36" t="e">
        <f>MIP!#REF!</f>
        <v>#REF!</v>
      </c>
      <c r="G649" s="231"/>
      <c r="H649" s="42"/>
      <c r="I649" s="42"/>
      <c r="J649" s="515" t="str">
        <f t="shared" ref="J649" si="312">$V$5</f>
        <v>Percentage</v>
      </c>
      <c r="K649" s="516"/>
      <c r="L649" s="496" t="str">
        <f t="shared" ref="L649" si="313">$X$5</f>
        <v xml:space="preserve">Grade </v>
      </c>
      <c r="M649" s="497"/>
      <c r="N649" s="496" t="str">
        <f t="shared" ref="N649" si="314">$Z$5</f>
        <v>Performance</v>
      </c>
      <c r="O649" s="500"/>
      <c r="P649" s="500"/>
      <c r="Q649" s="497"/>
      <c r="R649" s="43"/>
    </row>
    <row r="650" spans="1:18" ht="58.5" customHeight="1">
      <c r="A650" s="472" t="s">
        <v>16</v>
      </c>
      <c r="B650" s="473"/>
      <c r="C650" s="36">
        <f>MIP!$AH$24</f>
        <v>81.142857142857139</v>
      </c>
      <c r="D650" s="36">
        <f>MIP!$AH$91</f>
        <v>0</v>
      </c>
      <c r="E650" s="37">
        <f>MIP!$AH$163</f>
        <v>40.571428571428569</v>
      </c>
      <c r="F650" s="36" t="e">
        <f>MIP!#REF!</f>
        <v>#REF!</v>
      </c>
      <c r="G650" s="231"/>
      <c r="H650" s="42"/>
      <c r="I650" s="42"/>
      <c r="J650" s="517"/>
      <c r="K650" s="518"/>
      <c r="L650" s="498"/>
      <c r="M650" s="499"/>
      <c r="N650" s="498"/>
      <c r="O650" s="501"/>
      <c r="P650" s="501"/>
      <c r="Q650" s="499"/>
      <c r="R650" s="44"/>
    </row>
    <row r="651" spans="1:18" ht="58.5" customHeight="1">
      <c r="A651" s="472" t="s">
        <v>17</v>
      </c>
      <c r="B651" s="473"/>
      <c r="C651" s="45">
        <f>MIP!$AI$24</f>
        <v>4</v>
      </c>
      <c r="D651" s="45">
        <f>MIP!$AI$91</f>
        <v>1</v>
      </c>
      <c r="E651" s="46">
        <f>MIP!$AI$163</f>
        <v>4</v>
      </c>
      <c r="F651" s="45" t="e">
        <f>MIP!#REF!</f>
        <v>#REF!</v>
      </c>
      <c r="G651" s="232"/>
      <c r="H651" s="42"/>
      <c r="I651" s="42"/>
      <c r="J651" s="483" t="str">
        <f t="shared" ref="J651" si="315">$V$7</f>
        <v>≥90</v>
      </c>
      <c r="K651" s="446"/>
      <c r="L651" s="483" t="str">
        <f t="shared" ref="L651" si="316">$X$7</f>
        <v>A+</v>
      </c>
      <c r="M651" s="446"/>
      <c r="N651" s="483" t="str">
        <f t="shared" ref="N651" si="317">$Z$7</f>
        <v>Very Great Distinction</v>
      </c>
      <c r="O651" s="447"/>
      <c r="P651" s="447"/>
      <c r="Q651" s="446"/>
      <c r="R651" s="44"/>
    </row>
    <row r="652" spans="1:18" ht="58.5" customHeight="1">
      <c r="A652" s="472" t="s">
        <v>91</v>
      </c>
      <c r="B652" s="473"/>
      <c r="C652" s="45">
        <f>GI!$C$25</f>
        <v>43</v>
      </c>
      <c r="D652" s="47">
        <f>GI!$C$25</f>
        <v>43</v>
      </c>
      <c r="E652" s="48">
        <f>GI!$C$25</f>
        <v>43</v>
      </c>
      <c r="F652" s="47">
        <f>GI!$C$25</f>
        <v>43</v>
      </c>
      <c r="G652" s="233"/>
      <c r="H652" s="24"/>
      <c r="I652" s="24"/>
      <c r="J652" s="483" t="str">
        <f t="shared" ref="J652" si="318">$V$8</f>
        <v>≥85</v>
      </c>
      <c r="K652" s="446"/>
      <c r="L652" s="483" t="str">
        <f t="shared" ref="L652" si="319">$X$8</f>
        <v>A</v>
      </c>
      <c r="M652" s="446"/>
      <c r="N652" s="483" t="str">
        <f t="shared" ref="N652" si="320">$Z$8</f>
        <v>Great Distinction</v>
      </c>
      <c r="O652" s="447"/>
      <c r="P652" s="447"/>
      <c r="Q652" s="446"/>
      <c r="R652" s="44"/>
    </row>
    <row r="653" spans="1:18" ht="58.5" customHeight="1">
      <c r="A653" s="470" t="s">
        <v>12</v>
      </c>
      <c r="B653" s="471"/>
      <c r="C653" s="36"/>
      <c r="D653" s="49"/>
      <c r="E653" s="50"/>
      <c r="F653" s="49"/>
      <c r="G653" s="234"/>
      <c r="H653" s="24"/>
      <c r="I653" s="24"/>
      <c r="J653" s="445" t="str">
        <f t="shared" ref="J653" si="321">$V$9</f>
        <v>≥80</v>
      </c>
      <c r="K653" s="446"/>
      <c r="L653" s="445" t="str">
        <f t="shared" ref="L653" si="322">$X$9</f>
        <v>B+</v>
      </c>
      <c r="M653" s="446"/>
      <c r="N653" s="445" t="str">
        <f t="shared" ref="N653" si="323">$Z$9</f>
        <v>Distinction</v>
      </c>
      <c r="O653" s="447"/>
      <c r="P653" s="447"/>
      <c r="Q653" s="446"/>
      <c r="R653" s="44"/>
    </row>
    <row r="654" spans="1:18" ht="58.5" customHeight="1">
      <c r="A654" s="482" t="s">
        <v>18</v>
      </c>
      <c r="B654" s="482"/>
      <c r="C654" s="36"/>
      <c r="D654" s="51"/>
      <c r="E654" s="50"/>
      <c r="F654" s="51"/>
      <c r="G654" s="234"/>
      <c r="H654" s="24"/>
      <c r="I654" s="24"/>
      <c r="J654" s="445" t="str">
        <f t="shared" ref="J654" si="324">$V$10</f>
        <v>≥75</v>
      </c>
      <c r="K654" s="446"/>
      <c r="L654" s="445" t="str">
        <f t="shared" ref="L654" si="325">$X$10</f>
        <v>B</v>
      </c>
      <c r="M654" s="446"/>
      <c r="N654" s="445" t="str">
        <f t="shared" ref="N654" si="326">$Z$10</f>
        <v>Good</v>
      </c>
      <c r="O654" s="447"/>
      <c r="P654" s="447"/>
      <c r="Q654" s="446"/>
      <c r="R654" s="44"/>
    </row>
    <row r="655" spans="1:18" ht="58.5" customHeight="1">
      <c r="A655" s="22"/>
      <c r="B655" s="55"/>
      <c r="C655" s="52"/>
      <c r="D655" s="52"/>
      <c r="E655" s="52"/>
      <c r="F655" s="52"/>
      <c r="G655" s="23"/>
      <c r="H655" s="24"/>
      <c r="I655" s="24"/>
      <c r="J655" s="445" t="str">
        <f t="shared" ref="J655" si="327">$V$11</f>
        <v>≥70</v>
      </c>
      <c r="K655" s="446"/>
      <c r="L655" s="445" t="str">
        <f t="shared" ref="L655" si="328">$X$11</f>
        <v>C</v>
      </c>
      <c r="M655" s="446"/>
      <c r="N655" s="445" t="str">
        <f t="shared" ref="N655" si="329">$Z$11</f>
        <v>Average</v>
      </c>
      <c r="O655" s="447"/>
      <c r="P655" s="447"/>
      <c r="Q655" s="446"/>
      <c r="R655" s="44"/>
    </row>
    <row r="656" spans="1:18" ht="58.5" customHeight="1">
      <c r="A656" s="53"/>
      <c r="B656" s="520" t="str">
        <f>MIP!AJ163</f>
        <v>DETAINED IN GRADE 11</v>
      </c>
      <c r="C656" s="521"/>
      <c r="D656" s="521"/>
      <c r="E656" s="521"/>
      <c r="F656" s="522"/>
      <c r="G656" s="23"/>
      <c r="H656" s="24"/>
      <c r="I656" s="24"/>
      <c r="J656" s="445" t="str">
        <f t="shared" ref="J656" si="330">$V$12</f>
        <v>≥60</v>
      </c>
      <c r="K656" s="446"/>
      <c r="L656" s="445" t="str">
        <f t="shared" ref="L656" si="331">$X$12</f>
        <v>D</v>
      </c>
      <c r="M656" s="446"/>
      <c r="N656" s="445" t="str">
        <f t="shared" ref="N656" si="332">$Z$12</f>
        <v>Fair</v>
      </c>
      <c r="O656" s="447"/>
      <c r="P656" s="447"/>
      <c r="Q656" s="446"/>
      <c r="R656" s="54"/>
    </row>
    <row r="657" spans="1:18" ht="58.5" customHeight="1">
      <c r="A657" s="53"/>
      <c r="B657" s="523"/>
      <c r="C657" s="524"/>
      <c r="D657" s="524"/>
      <c r="E657" s="524"/>
      <c r="F657" s="525"/>
      <c r="G657" s="23"/>
      <c r="H657" s="24"/>
      <c r="I657" s="24"/>
      <c r="J657" s="445" t="str">
        <f t="shared" ref="J657" si="333">$V$13</f>
        <v>&lt;60</v>
      </c>
      <c r="K657" s="446"/>
      <c r="L657" s="445" t="str">
        <f t="shared" ref="L657" si="334">$X$13</f>
        <v>F</v>
      </c>
      <c r="M657" s="446"/>
      <c r="N657" s="445" t="str">
        <f t="shared" ref="N657" si="335">$Z$13</f>
        <v>Failing</v>
      </c>
      <c r="O657" s="447"/>
      <c r="P657" s="447"/>
      <c r="Q657" s="446"/>
      <c r="R657" s="27"/>
    </row>
    <row r="658" spans="1:18" ht="58.5" customHeight="1">
      <c r="A658" s="53"/>
      <c r="B658" s="523"/>
      <c r="C658" s="524"/>
      <c r="D658" s="524"/>
      <c r="E658" s="524"/>
      <c r="F658" s="525"/>
      <c r="G658" s="23"/>
      <c r="H658" s="24"/>
      <c r="I658" s="24"/>
      <c r="J658" s="443" t="str">
        <f>GI!$D$23</f>
        <v>Academic Director's Name</v>
      </c>
      <c r="K658" s="443"/>
      <c r="L658" s="443"/>
      <c r="M658" s="443"/>
      <c r="N658" s="443"/>
      <c r="O658" s="443"/>
      <c r="P658" s="443"/>
      <c r="Q658" s="443"/>
      <c r="R658" s="27"/>
    </row>
    <row r="659" spans="1:18" ht="58.5" customHeight="1">
      <c r="A659" s="53"/>
      <c r="B659" s="526"/>
      <c r="C659" s="527"/>
      <c r="D659" s="527"/>
      <c r="E659" s="527"/>
      <c r="F659" s="528"/>
      <c r="G659" s="23"/>
      <c r="H659" s="24"/>
      <c r="I659" s="24"/>
      <c r="J659" s="444" t="str">
        <f>GI!$D$31</f>
        <v>Mr. Brhane Yohanes</v>
      </c>
      <c r="K659" s="444"/>
      <c r="L659" s="444"/>
      <c r="M659" s="444"/>
      <c r="N659" s="444"/>
      <c r="O659" s="444"/>
      <c r="P659" s="444"/>
      <c r="Q659" s="444"/>
      <c r="R659" s="444"/>
    </row>
    <row r="660" spans="1:18" ht="58.5" customHeight="1">
      <c r="A660" s="430" t="str">
        <f>$U$15</f>
        <v>If Best is Possible, Better is Not Enough!</v>
      </c>
      <c r="B660" s="430"/>
      <c r="C660" s="430"/>
      <c r="D660" s="430"/>
      <c r="E660" s="430"/>
      <c r="F660" s="430"/>
      <c r="G660" s="430"/>
      <c r="H660" s="430"/>
      <c r="I660" s="430"/>
      <c r="J660" s="430"/>
      <c r="K660" s="430"/>
      <c r="L660" s="430"/>
      <c r="M660" s="430"/>
      <c r="N660" s="430"/>
      <c r="O660" s="430"/>
      <c r="P660" s="430"/>
      <c r="Q660" s="430"/>
      <c r="R660" s="430"/>
    </row>
    <row r="661" spans="1:18" ht="58.5" customHeight="1">
      <c r="A661" s="430"/>
      <c r="B661" s="430"/>
      <c r="C661" s="430"/>
      <c r="D661" s="430"/>
      <c r="E661" s="430"/>
      <c r="F661" s="430"/>
      <c r="G661" s="430"/>
      <c r="H661" s="430"/>
      <c r="I661" s="430"/>
      <c r="J661" s="430"/>
      <c r="K661" s="430"/>
      <c r="L661" s="430"/>
      <c r="M661" s="430"/>
      <c r="N661" s="430"/>
      <c r="O661" s="430"/>
      <c r="P661" s="430"/>
      <c r="Q661" s="430"/>
      <c r="R661" s="430"/>
    </row>
    <row r="662" spans="1:18" ht="58.5" customHeight="1">
      <c r="A662" s="430"/>
      <c r="B662" s="430"/>
      <c r="C662" s="430"/>
      <c r="D662" s="430"/>
      <c r="E662" s="430"/>
      <c r="F662" s="430"/>
      <c r="G662" s="430"/>
      <c r="H662" s="430"/>
      <c r="I662" s="430"/>
      <c r="J662" s="430"/>
      <c r="K662" s="430"/>
      <c r="L662" s="430"/>
      <c r="M662" s="430"/>
      <c r="N662" s="430"/>
      <c r="O662" s="430"/>
      <c r="P662" s="430"/>
      <c r="Q662" s="430"/>
      <c r="R662" s="430"/>
    </row>
    <row r="663" spans="1:18" ht="58.5" customHeight="1">
      <c r="A663" s="22"/>
      <c r="B663" s="22"/>
      <c r="C663" s="23"/>
      <c r="D663" s="23"/>
      <c r="E663" s="23"/>
      <c r="F663" s="23"/>
      <c r="G663" s="23"/>
      <c r="H663" s="24"/>
      <c r="I663" s="24"/>
      <c r="J663" s="24"/>
      <c r="K663" s="24"/>
      <c r="L663" s="24"/>
      <c r="M663" s="24"/>
      <c r="N663" s="24"/>
      <c r="O663" s="23"/>
      <c r="P663" s="23"/>
      <c r="Q663" s="23"/>
      <c r="R663" s="23"/>
    </row>
    <row r="664" spans="1:18" ht="58.5" customHeight="1">
      <c r="A664" s="22"/>
      <c r="B664" s="22"/>
      <c r="C664" s="23"/>
      <c r="D664" s="23"/>
      <c r="E664" s="23"/>
      <c r="F664" s="23"/>
      <c r="G664" s="23"/>
      <c r="H664" s="24"/>
      <c r="I664" s="24"/>
      <c r="J664" s="24"/>
      <c r="K664" s="24"/>
      <c r="L664" s="24"/>
      <c r="M664" s="24"/>
      <c r="N664" s="24"/>
      <c r="O664" s="23"/>
      <c r="P664" s="23"/>
      <c r="Q664" s="23"/>
      <c r="R664" s="23"/>
    </row>
    <row r="665" spans="1:18" ht="58.5" customHeight="1">
      <c r="A665" s="449" t="s">
        <v>14</v>
      </c>
      <c r="B665" s="450"/>
      <c r="C665" s="453">
        <f>GI!$A$3</f>
        <v>11</v>
      </c>
      <c r="D665" s="455" t="str">
        <f>D2</f>
        <v>D</v>
      </c>
      <c r="E665" s="456"/>
      <c r="F665" s="453" t="str">
        <f>GI!$C$3</f>
        <v>D</v>
      </c>
      <c r="G665" s="459">
        <v>18</v>
      </c>
      <c r="H665" s="26"/>
      <c r="I665" s="26"/>
      <c r="J665" s="509" t="s">
        <v>8</v>
      </c>
      <c r="K665" s="510"/>
      <c r="L665" s="511"/>
      <c r="M665" s="484" t="str">
        <f>GI!$H$19</f>
        <v xml:space="preserve">Eyorsalem Afera Gebremedhin </v>
      </c>
      <c r="N665" s="485"/>
      <c r="O665" s="485"/>
      <c r="P665" s="485"/>
      <c r="Q665" s="485"/>
      <c r="R665" s="486"/>
    </row>
    <row r="666" spans="1:18" ht="58.5" customHeight="1">
      <c r="A666" s="451"/>
      <c r="B666" s="452"/>
      <c r="C666" s="454"/>
      <c r="D666" s="457"/>
      <c r="E666" s="458"/>
      <c r="F666" s="454"/>
      <c r="G666" s="460"/>
      <c r="H666" s="26"/>
      <c r="I666" s="26"/>
      <c r="J666" s="512"/>
      <c r="K666" s="513"/>
      <c r="L666" s="514"/>
      <c r="M666" s="487"/>
      <c r="N666" s="488"/>
      <c r="O666" s="488"/>
      <c r="P666" s="488"/>
      <c r="Q666" s="488"/>
      <c r="R666" s="489"/>
    </row>
    <row r="667" spans="1:18" ht="58.5" customHeight="1">
      <c r="A667" s="461" t="s">
        <v>1</v>
      </c>
      <c r="B667" s="462"/>
      <c r="C667" s="467"/>
      <c r="D667" s="468"/>
      <c r="E667" s="469"/>
      <c r="F667" s="223" t="s">
        <v>19</v>
      </c>
      <c r="G667" s="448"/>
      <c r="H667" s="27"/>
      <c r="I667" s="27"/>
      <c r="J667" s="475" t="str">
        <f>GI!$A$48</f>
        <v>2025/26 G.C Academic Year Basic Skills and Behavior Progress Report</v>
      </c>
      <c r="K667" s="476"/>
      <c r="L667" s="476"/>
      <c r="M667" s="476"/>
      <c r="N667" s="476"/>
      <c r="O667" s="476"/>
      <c r="P667" s="476"/>
      <c r="Q667" s="476"/>
      <c r="R667" s="477"/>
    </row>
    <row r="668" spans="1:18" ht="58.5" customHeight="1">
      <c r="A668" s="463"/>
      <c r="B668" s="464"/>
      <c r="C668" s="490" t="s">
        <v>172</v>
      </c>
      <c r="D668" s="490" t="s">
        <v>173</v>
      </c>
      <c r="E668" s="493" t="s">
        <v>163</v>
      </c>
      <c r="F668" s="490" t="s">
        <v>164</v>
      </c>
      <c r="G668" s="448"/>
      <c r="H668" s="27"/>
      <c r="I668" s="27"/>
      <c r="J668" s="478"/>
      <c r="K668" s="479"/>
      <c r="L668" s="479"/>
      <c r="M668" s="479"/>
      <c r="N668" s="479"/>
      <c r="O668" s="479"/>
      <c r="P668" s="479"/>
      <c r="Q668" s="479"/>
      <c r="R668" s="480"/>
    </row>
    <row r="669" spans="1:18" ht="58.5" customHeight="1">
      <c r="A669" s="463"/>
      <c r="B669" s="464"/>
      <c r="C669" s="491"/>
      <c r="D669" s="491"/>
      <c r="E669" s="494"/>
      <c r="F669" s="491"/>
      <c r="G669" s="448"/>
      <c r="H669" s="28"/>
      <c r="I669" s="28"/>
      <c r="J669" s="435"/>
      <c r="K669" s="436"/>
      <c r="L669" s="436"/>
      <c r="M669" s="436"/>
      <c r="N669" s="437"/>
      <c r="O669" s="29"/>
      <c r="P669" s="29"/>
      <c r="Q669" s="29"/>
      <c r="R669" s="30"/>
    </row>
    <row r="670" spans="1:18" ht="58.5" customHeight="1">
      <c r="A670" s="463"/>
      <c r="B670" s="464"/>
      <c r="C670" s="491"/>
      <c r="D670" s="491"/>
      <c r="E670" s="494"/>
      <c r="F670" s="491"/>
      <c r="G670" s="448"/>
      <c r="H670" s="28"/>
      <c r="I670" s="28"/>
      <c r="J670" s="438" t="s">
        <v>26</v>
      </c>
      <c r="K670" s="439"/>
      <c r="L670" s="439"/>
      <c r="M670" s="439"/>
      <c r="N670" s="440"/>
      <c r="O670" s="31"/>
      <c r="P670" s="31"/>
      <c r="Q670" s="31"/>
      <c r="R670" s="31"/>
    </row>
    <row r="671" spans="1:18" ht="58.5" customHeight="1">
      <c r="A671" s="463"/>
      <c r="B671" s="464"/>
      <c r="C671" s="491"/>
      <c r="D671" s="491"/>
      <c r="E671" s="494"/>
      <c r="F671" s="491"/>
      <c r="G671" s="448"/>
      <c r="H671" s="28"/>
      <c r="I671" s="28"/>
      <c r="J671" s="438" t="s">
        <v>27</v>
      </c>
      <c r="K671" s="439"/>
      <c r="L671" s="439"/>
      <c r="M671" s="439"/>
      <c r="N671" s="440"/>
      <c r="O671" s="31"/>
      <c r="P671" s="31"/>
      <c r="Q671" s="31"/>
      <c r="R671" s="31"/>
    </row>
    <row r="672" spans="1:18" ht="58.5" customHeight="1">
      <c r="A672" s="463"/>
      <c r="B672" s="464"/>
      <c r="C672" s="491"/>
      <c r="D672" s="491"/>
      <c r="E672" s="494"/>
      <c r="F672" s="491"/>
      <c r="G672" s="448"/>
      <c r="H672" s="28"/>
      <c r="I672" s="28"/>
      <c r="J672" s="438" t="s">
        <v>28</v>
      </c>
      <c r="K672" s="439"/>
      <c r="L672" s="439"/>
      <c r="M672" s="439"/>
      <c r="N672" s="440"/>
      <c r="O672" s="31"/>
      <c r="P672" s="31"/>
      <c r="Q672" s="31"/>
      <c r="R672" s="31"/>
    </row>
    <row r="673" spans="1:18" ht="58.5" customHeight="1">
      <c r="A673" s="463"/>
      <c r="B673" s="464"/>
      <c r="C673" s="491"/>
      <c r="D673" s="491"/>
      <c r="E673" s="494"/>
      <c r="F673" s="491"/>
      <c r="G673" s="448"/>
      <c r="H673" s="28"/>
      <c r="I673" s="28"/>
      <c r="J673" s="438" t="s">
        <v>47</v>
      </c>
      <c r="K673" s="439"/>
      <c r="L673" s="439"/>
      <c r="M673" s="439"/>
      <c r="N673" s="440"/>
      <c r="O673" s="31"/>
      <c r="P673" s="31"/>
      <c r="Q673" s="31"/>
      <c r="R673" s="31"/>
    </row>
    <row r="674" spans="1:18" ht="58.5" customHeight="1">
      <c r="A674" s="463"/>
      <c r="B674" s="464"/>
      <c r="C674" s="491"/>
      <c r="D674" s="491"/>
      <c r="E674" s="494"/>
      <c r="F674" s="491"/>
      <c r="G674" s="448"/>
      <c r="H674" s="28"/>
      <c r="I674" s="28"/>
      <c r="J674" s="438" t="s">
        <v>38</v>
      </c>
      <c r="K674" s="439"/>
      <c r="L674" s="439"/>
      <c r="M674" s="439"/>
      <c r="N674" s="440"/>
      <c r="O674" s="31"/>
      <c r="P674" s="31"/>
      <c r="Q674" s="31"/>
      <c r="R674" s="31"/>
    </row>
    <row r="675" spans="1:18" ht="58.5" customHeight="1">
      <c r="A675" s="465"/>
      <c r="B675" s="466"/>
      <c r="C675" s="492"/>
      <c r="D675" s="492"/>
      <c r="E675" s="495"/>
      <c r="F675" s="492"/>
      <c r="G675" s="448"/>
      <c r="H675" s="28"/>
      <c r="I675" s="28"/>
      <c r="J675" s="438" t="s">
        <v>10</v>
      </c>
      <c r="K675" s="439"/>
      <c r="L675" s="439"/>
      <c r="M675" s="439"/>
      <c r="N675" s="440"/>
      <c r="O675" s="33"/>
      <c r="P675" s="34"/>
      <c r="Q675" s="34"/>
      <c r="R675" s="35"/>
    </row>
    <row r="676" spans="1:18" ht="58.5" customHeight="1">
      <c r="A676" s="441" t="str">
        <f>GI!$B$7</f>
        <v>English</v>
      </c>
      <c r="B676" s="442"/>
      <c r="C676" s="36">
        <f>MIP!$Y$25</f>
        <v>83</v>
      </c>
      <c r="D676" s="36">
        <f>MIP!$Y$92</f>
        <v>0</v>
      </c>
      <c r="E676" s="37">
        <f>MIP!$Y$164</f>
        <v>41.5</v>
      </c>
      <c r="F676" s="36" t="e">
        <f>MIP!#REF!</f>
        <v>#REF!</v>
      </c>
      <c r="G676" s="231"/>
      <c r="H676" s="28"/>
      <c r="I676" s="28"/>
      <c r="J676" s="438" t="s">
        <v>29</v>
      </c>
      <c r="K676" s="439"/>
      <c r="L676" s="439"/>
      <c r="M676" s="439"/>
      <c r="N676" s="440"/>
      <c r="O676" s="33"/>
      <c r="P676" s="34"/>
      <c r="Q676" s="34"/>
      <c r="R676" s="35"/>
    </row>
    <row r="677" spans="1:18" ht="58.5" customHeight="1">
      <c r="A677" s="441" t="str">
        <f>GI!$B$8</f>
        <v>-</v>
      </c>
      <c r="B677" s="442"/>
      <c r="C677" s="36"/>
      <c r="D677" s="36"/>
      <c r="E677" s="37"/>
      <c r="F677" s="36" t="e">
        <f>MIP!#REF!</f>
        <v>#REF!</v>
      </c>
      <c r="G677" s="231"/>
      <c r="H677" s="28"/>
      <c r="I677" s="28"/>
      <c r="J677" s="438" t="s">
        <v>30</v>
      </c>
      <c r="K677" s="439"/>
      <c r="L677" s="439"/>
      <c r="M677" s="439"/>
      <c r="N677" s="440"/>
      <c r="O677" s="33"/>
      <c r="P677" s="34"/>
      <c r="Q677" s="34"/>
      <c r="R677" s="35"/>
    </row>
    <row r="678" spans="1:18" ht="58.5" customHeight="1">
      <c r="A678" s="441" t="str">
        <f>GI!$B$9</f>
        <v>Mathematics</v>
      </c>
      <c r="B678" s="442"/>
      <c r="C678" s="36">
        <f>MIP!$Z$25</f>
        <v>83</v>
      </c>
      <c r="D678" s="36">
        <f>MIP!$Z$92</f>
        <v>0</v>
      </c>
      <c r="E678" s="37">
        <f>MIP!$Z$164</f>
        <v>41.5</v>
      </c>
      <c r="F678" s="36" t="e">
        <f>MIP!#REF!</f>
        <v>#REF!</v>
      </c>
      <c r="G678" s="231"/>
      <c r="H678" s="28"/>
      <c r="I678" s="28"/>
      <c r="J678" s="438" t="s">
        <v>31</v>
      </c>
      <c r="K678" s="439"/>
      <c r="L678" s="439"/>
      <c r="M678" s="439"/>
      <c r="N678" s="440"/>
      <c r="O678" s="33"/>
      <c r="P678" s="34"/>
      <c r="Q678" s="34"/>
      <c r="R678" s="35"/>
    </row>
    <row r="679" spans="1:18" ht="58.5" customHeight="1">
      <c r="A679" s="441" t="str">
        <f>GI!$B$10</f>
        <v>-</v>
      </c>
      <c r="B679" s="442"/>
      <c r="C679" s="36"/>
      <c r="D679" s="36"/>
      <c r="E679" s="37"/>
      <c r="F679" s="36" t="e">
        <f>MIP!#REF!</f>
        <v>#REF!</v>
      </c>
      <c r="G679" s="231"/>
      <c r="H679" s="28"/>
      <c r="I679" s="28"/>
      <c r="J679" s="438" t="s">
        <v>32</v>
      </c>
      <c r="K679" s="439"/>
      <c r="L679" s="439"/>
      <c r="M679" s="439"/>
      <c r="N679" s="440"/>
      <c r="O679" s="31"/>
      <c r="P679" s="31"/>
      <c r="Q679" s="31"/>
      <c r="R679" s="31"/>
    </row>
    <row r="680" spans="1:18" ht="58.5" customHeight="1">
      <c r="A680" s="441" t="str">
        <f>GI!$B$11</f>
        <v xml:space="preserve">History </v>
      </c>
      <c r="B680" s="442"/>
      <c r="C680" s="36">
        <f>MIP!$AA$25</f>
        <v>97</v>
      </c>
      <c r="D680" s="36">
        <f>MIP!$AA$92</f>
        <v>0</v>
      </c>
      <c r="E680" s="37">
        <f>MIP!$AA$164</f>
        <v>48.5</v>
      </c>
      <c r="F680" s="36" t="e">
        <f>MIP!#REF!</f>
        <v>#REF!</v>
      </c>
      <c r="G680" s="231"/>
      <c r="H680" s="28"/>
      <c r="I680" s="28"/>
      <c r="J680" s="438" t="s">
        <v>11</v>
      </c>
      <c r="K680" s="439"/>
      <c r="L680" s="439"/>
      <c r="M680" s="439"/>
      <c r="N680" s="440"/>
      <c r="O680" s="31"/>
      <c r="P680" s="31"/>
      <c r="Q680" s="31"/>
      <c r="R680" s="31"/>
    </row>
    <row r="681" spans="1:18" ht="58.5" customHeight="1">
      <c r="A681" s="441" t="str">
        <f>GI!$B$12</f>
        <v xml:space="preserve">Geography </v>
      </c>
      <c r="B681" s="442"/>
      <c r="C681" s="36">
        <f>MIP!$AB$25</f>
        <v>91</v>
      </c>
      <c r="D681" s="36">
        <f>MIP!$AB$92</f>
        <v>0</v>
      </c>
      <c r="E681" s="37">
        <f>MIP!$AB$164</f>
        <v>45.5</v>
      </c>
      <c r="F681" s="36" t="e">
        <f>MIP!#REF!</f>
        <v>#REF!</v>
      </c>
      <c r="G681" s="231"/>
      <c r="H681" s="28"/>
      <c r="I681" s="28"/>
      <c r="J681" s="438" t="s">
        <v>37</v>
      </c>
      <c r="K681" s="439"/>
      <c r="L681" s="439"/>
      <c r="M681" s="439"/>
      <c r="N681" s="440"/>
      <c r="O681" s="33"/>
      <c r="P681" s="34"/>
      <c r="Q681" s="34"/>
      <c r="R681" s="35"/>
    </row>
    <row r="682" spans="1:18" ht="58.5" customHeight="1">
      <c r="A682" s="441" t="str">
        <f>GI!$B$13</f>
        <v xml:space="preserve">Economics </v>
      </c>
      <c r="B682" s="442"/>
      <c r="C682" s="36">
        <f>MIP!$AC$25</f>
        <v>76</v>
      </c>
      <c r="D682" s="36">
        <f>MIP!$AC$92</f>
        <v>0</v>
      </c>
      <c r="E682" s="37">
        <f>MIP!$AC$164</f>
        <v>38</v>
      </c>
      <c r="F682" s="36" t="e">
        <f>MIP!#REF!</f>
        <v>#REF!</v>
      </c>
      <c r="G682" s="231"/>
      <c r="H682" s="38"/>
      <c r="I682" s="38"/>
      <c r="J682" s="438" t="s">
        <v>33</v>
      </c>
      <c r="K682" s="439"/>
      <c r="L682" s="439"/>
      <c r="M682" s="439"/>
      <c r="N682" s="440"/>
      <c r="O682" s="33"/>
      <c r="P682" s="34"/>
      <c r="Q682" s="34"/>
      <c r="R682" s="35"/>
    </row>
    <row r="683" spans="1:18" ht="58.5" customHeight="1">
      <c r="A683" s="441" t="str">
        <f>GI!$B$14</f>
        <v>-</v>
      </c>
      <c r="B683" s="442"/>
      <c r="C683" s="36"/>
      <c r="D683" s="36"/>
      <c r="E683" s="37"/>
      <c r="F683" s="36" t="e">
        <f>MIP!#REF!</f>
        <v>#REF!</v>
      </c>
      <c r="G683" s="231"/>
      <c r="H683" s="38"/>
      <c r="I683" s="38"/>
      <c r="J683" s="438" t="s">
        <v>48</v>
      </c>
      <c r="K683" s="439"/>
      <c r="L683" s="439"/>
      <c r="M683" s="439"/>
      <c r="N683" s="440"/>
      <c r="O683" s="33"/>
      <c r="P683" s="34"/>
      <c r="Q683" s="34"/>
      <c r="R683" s="35"/>
    </row>
    <row r="684" spans="1:18" ht="58.5" customHeight="1">
      <c r="A684" s="441" t="str">
        <f>GI!$B$15</f>
        <v>ICT</v>
      </c>
      <c r="B684" s="442"/>
      <c r="C684" s="36">
        <f>MIP!$AD$25</f>
        <v>95</v>
      </c>
      <c r="D684" s="36">
        <f>MIP!$AD$92</f>
        <v>0</v>
      </c>
      <c r="E684" s="37">
        <f>MIP!$AD$164</f>
        <v>47.5</v>
      </c>
      <c r="F684" s="36" t="e">
        <f>MIP!#REF!</f>
        <v>#REF!</v>
      </c>
      <c r="G684" s="231"/>
      <c r="H684" s="39"/>
      <c r="I684" s="39"/>
      <c r="J684" s="438" t="s">
        <v>49</v>
      </c>
      <c r="K684" s="439"/>
      <c r="L684" s="439"/>
      <c r="M684" s="439"/>
      <c r="N684" s="440"/>
      <c r="O684" s="40"/>
      <c r="P684" s="34"/>
      <c r="Q684" s="34"/>
      <c r="R684" s="35"/>
    </row>
    <row r="685" spans="1:18" ht="58.5" customHeight="1">
      <c r="A685" s="441" t="str">
        <f>GI!$B$16</f>
        <v>-</v>
      </c>
      <c r="B685" s="442"/>
      <c r="C685" s="36"/>
      <c r="D685" s="36"/>
      <c r="E685" s="37"/>
      <c r="F685" s="36" t="e">
        <f>MIP!#REF!</f>
        <v>#REF!</v>
      </c>
      <c r="G685" s="231"/>
      <c r="H685" s="39"/>
      <c r="I685" s="39"/>
      <c r="J685" s="502" t="s">
        <v>34</v>
      </c>
      <c r="K685" s="503"/>
      <c r="L685" s="503"/>
      <c r="M685" s="503"/>
      <c r="N685" s="503"/>
      <c r="O685" s="503"/>
      <c r="P685" s="503"/>
      <c r="Q685" s="504"/>
      <c r="R685" s="41"/>
    </row>
    <row r="686" spans="1:18" ht="58.5" customHeight="1">
      <c r="A686" s="441" t="str">
        <f>GI!$B$17</f>
        <v xml:space="preserve">Accounting and finance </v>
      </c>
      <c r="B686" s="442"/>
      <c r="C686" s="36">
        <f>MIP!$AE$25</f>
        <v>98</v>
      </c>
      <c r="D686" s="36">
        <f>MIP!$AE$92</f>
        <v>0</v>
      </c>
      <c r="E686" s="37">
        <f>MIP!$AE$164</f>
        <v>49</v>
      </c>
      <c r="F686" s="36" t="e">
        <f>MIP!#REF!</f>
        <v>#REF!</v>
      </c>
      <c r="G686" s="231"/>
      <c r="H686" s="39"/>
      <c r="I686" s="39"/>
      <c r="J686" s="505"/>
      <c r="K686" s="506"/>
      <c r="L686" s="506"/>
      <c r="M686" s="506"/>
      <c r="N686" s="506"/>
      <c r="O686" s="506"/>
      <c r="P686" s="506"/>
      <c r="Q686" s="507"/>
      <c r="R686" s="41"/>
    </row>
    <row r="687" spans="1:18" ht="58.5" customHeight="1">
      <c r="A687" s="441" t="str">
        <f>GI!$B$18</f>
        <v>-</v>
      </c>
      <c r="B687" s="442"/>
      <c r="C687" s="36">
        <f>MIP!$AF$25</f>
        <v>0</v>
      </c>
      <c r="D687" s="36">
        <f>MIP!$AF$92</f>
        <v>0</v>
      </c>
      <c r="E687" s="37">
        <f>MIP!$AF$164</f>
        <v>0</v>
      </c>
      <c r="F687" s="36" t="e">
        <f>MIP!#REF!</f>
        <v>#REF!</v>
      </c>
      <c r="G687" s="231"/>
      <c r="H687" s="39"/>
      <c r="I687" s="39"/>
      <c r="J687" s="505"/>
      <c r="K687" s="506"/>
      <c r="L687" s="506"/>
      <c r="M687" s="506"/>
      <c r="N687" s="506"/>
      <c r="O687" s="506"/>
      <c r="P687" s="506"/>
      <c r="Q687" s="507"/>
      <c r="R687" s="41"/>
    </row>
    <row r="688" spans="1:18" ht="58.5" customHeight="1">
      <c r="A688" s="470" t="s">
        <v>15</v>
      </c>
      <c r="B688" s="471"/>
      <c r="C688" s="36">
        <f>MIP!$AG$25</f>
        <v>623</v>
      </c>
      <c r="D688" s="36">
        <f>MIP!$AG$92</f>
        <v>0</v>
      </c>
      <c r="E688" s="37">
        <f>MIP!$AG$164</f>
        <v>311.5</v>
      </c>
      <c r="F688" s="36" t="e">
        <f>MIP!#REF!</f>
        <v>#REF!</v>
      </c>
      <c r="G688" s="231"/>
      <c r="H688" s="42"/>
      <c r="I688" s="42"/>
      <c r="J688" s="515" t="str">
        <f t="shared" ref="J688" si="336">$V$5</f>
        <v>Percentage</v>
      </c>
      <c r="K688" s="516"/>
      <c r="L688" s="496" t="str">
        <f t="shared" ref="L688" si="337">$X$5</f>
        <v xml:space="preserve">Grade </v>
      </c>
      <c r="M688" s="497"/>
      <c r="N688" s="496" t="str">
        <f t="shared" ref="N688" si="338">$Z$5</f>
        <v>Performance</v>
      </c>
      <c r="O688" s="500"/>
      <c r="P688" s="500"/>
      <c r="Q688" s="497"/>
      <c r="R688" s="43"/>
    </row>
    <row r="689" spans="1:18" ht="58.5" customHeight="1">
      <c r="A689" s="472" t="s">
        <v>16</v>
      </c>
      <c r="B689" s="473"/>
      <c r="C689" s="36">
        <f>MIP!$AH$25</f>
        <v>89</v>
      </c>
      <c r="D689" s="36">
        <f>MIP!$AH$92</f>
        <v>0</v>
      </c>
      <c r="E689" s="37">
        <f>MIP!$AH$164</f>
        <v>44.5</v>
      </c>
      <c r="F689" s="36" t="e">
        <f>MIP!#REF!</f>
        <v>#REF!</v>
      </c>
      <c r="G689" s="231"/>
      <c r="H689" s="42"/>
      <c r="I689" s="42"/>
      <c r="J689" s="517"/>
      <c r="K689" s="518"/>
      <c r="L689" s="498"/>
      <c r="M689" s="499"/>
      <c r="N689" s="498"/>
      <c r="O689" s="501"/>
      <c r="P689" s="501"/>
      <c r="Q689" s="499"/>
      <c r="R689" s="44"/>
    </row>
    <row r="690" spans="1:18" ht="58.5" customHeight="1">
      <c r="A690" s="472" t="s">
        <v>17</v>
      </c>
      <c r="B690" s="473"/>
      <c r="C690" s="45">
        <f>MIP!$AI$25</f>
        <v>2</v>
      </c>
      <c r="D690" s="45">
        <f>MIP!$AI$92</f>
        <v>1</v>
      </c>
      <c r="E690" s="46">
        <f>MIP!$AI$164</f>
        <v>2</v>
      </c>
      <c r="F690" s="45" t="e">
        <f>MIP!#REF!</f>
        <v>#REF!</v>
      </c>
      <c r="G690" s="232"/>
      <c r="H690" s="42"/>
      <c r="I690" s="42"/>
      <c r="J690" s="483" t="str">
        <f t="shared" ref="J690" si="339">$V$7</f>
        <v>≥90</v>
      </c>
      <c r="K690" s="446"/>
      <c r="L690" s="483" t="str">
        <f t="shared" ref="L690" si="340">$X$7</f>
        <v>A+</v>
      </c>
      <c r="M690" s="446"/>
      <c r="N690" s="483" t="str">
        <f t="shared" ref="N690" si="341">$Z$7</f>
        <v>Very Great Distinction</v>
      </c>
      <c r="O690" s="447"/>
      <c r="P690" s="447"/>
      <c r="Q690" s="446"/>
      <c r="R690" s="44"/>
    </row>
    <row r="691" spans="1:18" ht="58.5" customHeight="1">
      <c r="A691" s="472" t="s">
        <v>91</v>
      </c>
      <c r="B691" s="473"/>
      <c r="C691" s="45">
        <f>GI!$C$25</f>
        <v>43</v>
      </c>
      <c r="D691" s="47">
        <f>GI!$C$25</f>
        <v>43</v>
      </c>
      <c r="E691" s="48">
        <f>GI!$C$25</f>
        <v>43</v>
      </c>
      <c r="F691" s="47">
        <f>GI!$C$25</f>
        <v>43</v>
      </c>
      <c r="G691" s="233"/>
      <c r="H691" s="24"/>
      <c r="I691" s="24"/>
      <c r="J691" s="483" t="str">
        <f t="shared" ref="J691" si="342">$V$8</f>
        <v>≥85</v>
      </c>
      <c r="K691" s="446"/>
      <c r="L691" s="483" t="str">
        <f t="shared" ref="L691" si="343">$X$8</f>
        <v>A</v>
      </c>
      <c r="M691" s="446"/>
      <c r="N691" s="483" t="str">
        <f t="shared" ref="N691" si="344">$Z$8</f>
        <v>Great Distinction</v>
      </c>
      <c r="O691" s="447"/>
      <c r="P691" s="447"/>
      <c r="Q691" s="446"/>
      <c r="R691" s="44"/>
    </row>
    <row r="692" spans="1:18" ht="58.5" customHeight="1">
      <c r="A692" s="470" t="s">
        <v>12</v>
      </c>
      <c r="B692" s="471"/>
      <c r="C692" s="36"/>
      <c r="D692" s="49"/>
      <c r="E692" s="50"/>
      <c r="F692" s="49"/>
      <c r="G692" s="234"/>
      <c r="H692" s="24"/>
      <c r="I692" s="24"/>
      <c r="J692" s="445" t="str">
        <f t="shared" ref="J692" si="345">$V$9</f>
        <v>≥80</v>
      </c>
      <c r="K692" s="446"/>
      <c r="L692" s="445" t="str">
        <f t="shared" ref="L692" si="346">$X$9</f>
        <v>B+</v>
      </c>
      <c r="M692" s="446"/>
      <c r="N692" s="445" t="str">
        <f t="shared" ref="N692" si="347">$Z$9</f>
        <v>Distinction</v>
      </c>
      <c r="O692" s="447"/>
      <c r="P692" s="447"/>
      <c r="Q692" s="446"/>
      <c r="R692" s="44"/>
    </row>
    <row r="693" spans="1:18" ht="58.5" customHeight="1">
      <c r="A693" s="482" t="s">
        <v>18</v>
      </c>
      <c r="B693" s="482"/>
      <c r="C693" s="36"/>
      <c r="D693" s="51"/>
      <c r="E693" s="50"/>
      <c r="F693" s="51"/>
      <c r="G693" s="234"/>
      <c r="H693" s="24"/>
      <c r="I693" s="24"/>
      <c r="J693" s="445" t="str">
        <f t="shared" ref="J693" si="348">$V$10</f>
        <v>≥75</v>
      </c>
      <c r="K693" s="446"/>
      <c r="L693" s="445" t="str">
        <f t="shared" ref="L693" si="349">$X$10</f>
        <v>B</v>
      </c>
      <c r="M693" s="446"/>
      <c r="N693" s="445" t="str">
        <f t="shared" ref="N693" si="350">$Z$10</f>
        <v>Good</v>
      </c>
      <c r="O693" s="447"/>
      <c r="P693" s="447"/>
      <c r="Q693" s="446"/>
      <c r="R693" s="44"/>
    </row>
    <row r="694" spans="1:18" ht="58.5" customHeight="1">
      <c r="A694" s="22"/>
      <c r="B694" s="55"/>
      <c r="C694" s="52"/>
      <c r="D694" s="52"/>
      <c r="E694" s="52"/>
      <c r="F694" s="52"/>
      <c r="G694" s="23"/>
      <c r="H694" s="24"/>
      <c r="I694" s="24"/>
      <c r="J694" s="445" t="str">
        <f t="shared" ref="J694" si="351">$V$11</f>
        <v>≥70</v>
      </c>
      <c r="K694" s="446"/>
      <c r="L694" s="445" t="str">
        <f t="shared" ref="L694" si="352">$X$11</f>
        <v>C</v>
      </c>
      <c r="M694" s="446"/>
      <c r="N694" s="445" t="str">
        <f t="shared" ref="N694" si="353">$Z$11</f>
        <v>Average</v>
      </c>
      <c r="O694" s="447"/>
      <c r="P694" s="447"/>
      <c r="Q694" s="446"/>
      <c r="R694" s="44"/>
    </row>
    <row r="695" spans="1:18" ht="58.5" customHeight="1">
      <c r="A695" s="53"/>
      <c r="B695" s="520" t="str">
        <f>MIP!AJ164</f>
        <v>DETAINED IN GRADE 11</v>
      </c>
      <c r="C695" s="521"/>
      <c r="D695" s="521"/>
      <c r="E695" s="521"/>
      <c r="F695" s="522"/>
      <c r="G695" s="23"/>
      <c r="H695" s="24"/>
      <c r="I695" s="24"/>
      <c r="J695" s="445" t="str">
        <f t="shared" ref="J695" si="354">$V$12</f>
        <v>≥60</v>
      </c>
      <c r="K695" s="446"/>
      <c r="L695" s="445" t="str">
        <f t="shared" ref="L695" si="355">$X$12</f>
        <v>D</v>
      </c>
      <c r="M695" s="446"/>
      <c r="N695" s="445" t="str">
        <f t="shared" ref="N695" si="356">$Z$12</f>
        <v>Fair</v>
      </c>
      <c r="O695" s="447"/>
      <c r="P695" s="447"/>
      <c r="Q695" s="446"/>
      <c r="R695" s="54"/>
    </row>
    <row r="696" spans="1:18" ht="58.5" customHeight="1">
      <c r="A696" s="53"/>
      <c r="B696" s="523"/>
      <c r="C696" s="524"/>
      <c r="D696" s="524"/>
      <c r="E696" s="524"/>
      <c r="F696" s="525"/>
      <c r="G696" s="23"/>
      <c r="H696" s="24"/>
      <c r="I696" s="24"/>
      <c r="J696" s="445" t="str">
        <f t="shared" ref="J696" si="357">$V$13</f>
        <v>&lt;60</v>
      </c>
      <c r="K696" s="446"/>
      <c r="L696" s="445" t="str">
        <f t="shared" ref="L696" si="358">$X$13</f>
        <v>F</v>
      </c>
      <c r="M696" s="446"/>
      <c r="N696" s="445" t="str">
        <f t="shared" ref="N696" si="359">$Z$13</f>
        <v>Failing</v>
      </c>
      <c r="O696" s="447"/>
      <c r="P696" s="447"/>
      <c r="Q696" s="446"/>
      <c r="R696" s="27"/>
    </row>
    <row r="697" spans="1:18" ht="58.5" customHeight="1">
      <c r="A697" s="53"/>
      <c r="B697" s="523"/>
      <c r="C697" s="524"/>
      <c r="D697" s="524"/>
      <c r="E697" s="524"/>
      <c r="F697" s="525"/>
      <c r="G697" s="23"/>
      <c r="H697" s="24"/>
      <c r="I697" s="24"/>
      <c r="J697" s="443" t="str">
        <f>GI!$D$23</f>
        <v>Academic Director's Name</v>
      </c>
      <c r="K697" s="443"/>
      <c r="L697" s="443"/>
      <c r="M697" s="443"/>
      <c r="N697" s="443"/>
      <c r="O697" s="443"/>
      <c r="P697" s="443"/>
      <c r="Q697" s="443"/>
      <c r="R697" s="27"/>
    </row>
    <row r="698" spans="1:18" ht="58.5" customHeight="1">
      <c r="A698" s="53"/>
      <c r="B698" s="526"/>
      <c r="C698" s="527"/>
      <c r="D698" s="527"/>
      <c r="E698" s="527"/>
      <c r="F698" s="528"/>
      <c r="G698" s="23"/>
      <c r="H698" s="24"/>
      <c r="I698" s="24"/>
      <c r="J698" s="444" t="str">
        <f>GI!$D$31</f>
        <v>Mr. Brhane Yohanes</v>
      </c>
      <c r="K698" s="444"/>
      <c r="L698" s="444"/>
      <c r="M698" s="444"/>
      <c r="N698" s="444"/>
      <c r="O698" s="444"/>
      <c r="P698" s="444"/>
      <c r="Q698" s="444"/>
      <c r="R698" s="444"/>
    </row>
    <row r="699" spans="1:18" ht="58.5" customHeight="1">
      <c r="A699" s="430" t="str">
        <f>$U$15</f>
        <v>If Best is Possible, Better is Not Enough!</v>
      </c>
      <c r="B699" s="430"/>
      <c r="C699" s="430"/>
      <c r="D699" s="430"/>
      <c r="E699" s="430"/>
      <c r="F699" s="430"/>
      <c r="G699" s="430"/>
      <c r="H699" s="430"/>
      <c r="I699" s="430"/>
      <c r="J699" s="430"/>
      <c r="K699" s="430"/>
      <c r="L699" s="430"/>
      <c r="M699" s="430"/>
      <c r="N699" s="430"/>
      <c r="O699" s="430"/>
      <c r="P699" s="430"/>
      <c r="Q699" s="430"/>
      <c r="R699" s="430"/>
    </row>
    <row r="700" spans="1:18" ht="58.5" customHeight="1">
      <c r="A700" s="430"/>
      <c r="B700" s="430"/>
      <c r="C700" s="430"/>
      <c r="D700" s="430"/>
      <c r="E700" s="430"/>
      <c r="F700" s="430"/>
      <c r="G700" s="430"/>
      <c r="H700" s="430"/>
      <c r="I700" s="430"/>
      <c r="J700" s="430"/>
      <c r="K700" s="430"/>
      <c r="L700" s="430"/>
      <c r="M700" s="430"/>
      <c r="N700" s="430"/>
      <c r="O700" s="430"/>
      <c r="P700" s="430"/>
      <c r="Q700" s="430"/>
      <c r="R700" s="430"/>
    </row>
    <row r="701" spans="1:18" ht="58.5" customHeight="1">
      <c r="A701" s="430"/>
      <c r="B701" s="430"/>
      <c r="C701" s="430"/>
      <c r="D701" s="430"/>
      <c r="E701" s="430"/>
      <c r="F701" s="430"/>
      <c r="G701" s="430"/>
      <c r="H701" s="430"/>
      <c r="I701" s="430"/>
      <c r="J701" s="430"/>
      <c r="K701" s="430"/>
      <c r="L701" s="430"/>
      <c r="M701" s="430"/>
      <c r="N701" s="430"/>
      <c r="O701" s="430"/>
      <c r="P701" s="430"/>
      <c r="Q701" s="430"/>
      <c r="R701" s="430"/>
    </row>
    <row r="702" spans="1:18" ht="58.5" customHeight="1">
      <c r="A702" s="22"/>
      <c r="B702" s="22"/>
      <c r="C702" s="23"/>
      <c r="D702" s="23"/>
      <c r="E702" s="23"/>
      <c r="F702" s="23"/>
      <c r="G702" s="23"/>
      <c r="H702" s="24"/>
      <c r="I702" s="24"/>
      <c r="J702" s="24"/>
      <c r="K702" s="24"/>
      <c r="L702" s="24"/>
      <c r="M702" s="24"/>
      <c r="N702" s="24"/>
      <c r="O702" s="23"/>
      <c r="P702" s="23"/>
      <c r="Q702" s="23"/>
      <c r="R702" s="23"/>
    </row>
    <row r="703" spans="1:18" ht="58.5" customHeight="1">
      <c r="A703" s="22"/>
      <c r="B703" s="22"/>
      <c r="C703" s="23"/>
      <c r="D703" s="23"/>
      <c r="E703" s="23"/>
      <c r="F703" s="23"/>
      <c r="G703" s="23"/>
      <c r="H703" s="24"/>
      <c r="I703" s="24"/>
      <c r="J703" s="24"/>
      <c r="K703" s="24"/>
      <c r="L703" s="24"/>
      <c r="M703" s="24"/>
      <c r="N703" s="24"/>
      <c r="O703" s="23"/>
      <c r="P703" s="23"/>
      <c r="Q703" s="23"/>
      <c r="R703" s="23"/>
    </row>
    <row r="704" spans="1:18" ht="58.5" customHeight="1">
      <c r="A704" s="449" t="s">
        <v>14</v>
      </c>
      <c r="B704" s="450"/>
      <c r="C704" s="453">
        <f>GI!$A$3</f>
        <v>11</v>
      </c>
      <c r="D704" s="455" t="str">
        <f>D2</f>
        <v>D</v>
      </c>
      <c r="E704" s="456"/>
      <c r="F704" s="453" t="str">
        <f>GI!$C$3</f>
        <v>D</v>
      </c>
      <c r="G704" s="459">
        <v>19</v>
      </c>
      <c r="H704" s="26"/>
      <c r="I704" s="26"/>
      <c r="J704" s="509" t="s">
        <v>8</v>
      </c>
      <c r="K704" s="510"/>
      <c r="L704" s="511"/>
      <c r="M704" s="484" t="str">
        <f>GI!$H$20</f>
        <v xml:space="preserve">Fasil Alem Kahsay </v>
      </c>
      <c r="N704" s="485"/>
      <c r="O704" s="485"/>
      <c r="P704" s="485"/>
      <c r="Q704" s="485"/>
      <c r="R704" s="486"/>
    </row>
    <row r="705" spans="1:18" ht="58.5" customHeight="1">
      <c r="A705" s="451"/>
      <c r="B705" s="452"/>
      <c r="C705" s="454"/>
      <c r="D705" s="457"/>
      <c r="E705" s="458"/>
      <c r="F705" s="454"/>
      <c r="G705" s="460"/>
      <c r="H705" s="26"/>
      <c r="I705" s="26"/>
      <c r="J705" s="512"/>
      <c r="K705" s="513"/>
      <c r="L705" s="514"/>
      <c r="M705" s="487"/>
      <c r="N705" s="488"/>
      <c r="O705" s="488"/>
      <c r="P705" s="488"/>
      <c r="Q705" s="488"/>
      <c r="R705" s="489"/>
    </row>
    <row r="706" spans="1:18" ht="58.5" customHeight="1">
      <c r="A706" s="461" t="s">
        <v>1</v>
      </c>
      <c r="B706" s="462"/>
      <c r="C706" s="467"/>
      <c r="D706" s="468"/>
      <c r="E706" s="469"/>
      <c r="F706" s="223" t="s">
        <v>19</v>
      </c>
      <c r="G706" s="448"/>
      <c r="H706" s="27"/>
      <c r="I706" s="27"/>
      <c r="J706" s="475" t="str">
        <f>GI!$A$48</f>
        <v>2025/26 G.C Academic Year Basic Skills and Behavior Progress Report</v>
      </c>
      <c r="K706" s="476"/>
      <c r="L706" s="476"/>
      <c r="M706" s="476"/>
      <c r="N706" s="476"/>
      <c r="O706" s="476"/>
      <c r="P706" s="476"/>
      <c r="Q706" s="476"/>
      <c r="R706" s="477"/>
    </row>
    <row r="707" spans="1:18" ht="58.5" customHeight="1">
      <c r="A707" s="463"/>
      <c r="B707" s="464"/>
      <c r="C707" s="490" t="s">
        <v>172</v>
      </c>
      <c r="D707" s="490" t="s">
        <v>173</v>
      </c>
      <c r="E707" s="493" t="s">
        <v>163</v>
      </c>
      <c r="F707" s="490" t="s">
        <v>164</v>
      </c>
      <c r="G707" s="448"/>
      <c r="H707" s="27"/>
      <c r="I707" s="27"/>
      <c r="J707" s="478"/>
      <c r="K707" s="479"/>
      <c r="L707" s="479"/>
      <c r="M707" s="479"/>
      <c r="N707" s="479"/>
      <c r="O707" s="479"/>
      <c r="P707" s="479"/>
      <c r="Q707" s="479"/>
      <c r="R707" s="480"/>
    </row>
    <row r="708" spans="1:18" ht="58.5" customHeight="1">
      <c r="A708" s="463"/>
      <c r="B708" s="464"/>
      <c r="C708" s="491"/>
      <c r="D708" s="491"/>
      <c r="E708" s="494"/>
      <c r="F708" s="491"/>
      <c r="G708" s="448"/>
      <c r="H708" s="28"/>
      <c r="I708" s="28"/>
      <c r="J708" s="435"/>
      <c r="K708" s="436"/>
      <c r="L708" s="436"/>
      <c r="M708" s="436"/>
      <c r="N708" s="437"/>
      <c r="O708" s="29"/>
      <c r="P708" s="29"/>
      <c r="Q708" s="29"/>
      <c r="R708" s="30"/>
    </row>
    <row r="709" spans="1:18" ht="58.5" customHeight="1">
      <c r="A709" s="463"/>
      <c r="B709" s="464"/>
      <c r="C709" s="491"/>
      <c r="D709" s="491"/>
      <c r="E709" s="494"/>
      <c r="F709" s="491"/>
      <c r="G709" s="448"/>
      <c r="H709" s="28"/>
      <c r="I709" s="28"/>
      <c r="J709" s="438" t="s">
        <v>26</v>
      </c>
      <c r="K709" s="439"/>
      <c r="L709" s="439"/>
      <c r="M709" s="439"/>
      <c r="N709" s="440"/>
      <c r="O709" s="31"/>
      <c r="P709" s="31"/>
      <c r="Q709" s="31"/>
      <c r="R709" s="31"/>
    </row>
    <row r="710" spans="1:18" ht="58.5" customHeight="1">
      <c r="A710" s="463"/>
      <c r="B710" s="464"/>
      <c r="C710" s="491"/>
      <c r="D710" s="491"/>
      <c r="E710" s="494"/>
      <c r="F710" s="491"/>
      <c r="G710" s="448"/>
      <c r="H710" s="28"/>
      <c r="I710" s="28"/>
      <c r="J710" s="438" t="s">
        <v>27</v>
      </c>
      <c r="K710" s="439"/>
      <c r="L710" s="439"/>
      <c r="M710" s="439"/>
      <c r="N710" s="440"/>
      <c r="O710" s="31"/>
      <c r="P710" s="31"/>
      <c r="Q710" s="31"/>
      <c r="R710" s="31"/>
    </row>
    <row r="711" spans="1:18" ht="58.5" customHeight="1">
      <c r="A711" s="463"/>
      <c r="B711" s="464"/>
      <c r="C711" s="491"/>
      <c r="D711" s="491"/>
      <c r="E711" s="494"/>
      <c r="F711" s="491"/>
      <c r="G711" s="448"/>
      <c r="H711" s="28"/>
      <c r="I711" s="28"/>
      <c r="J711" s="438" t="s">
        <v>28</v>
      </c>
      <c r="K711" s="439"/>
      <c r="L711" s="439"/>
      <c r="M711" s="439"/>
      <c r="N711" s="440"/>
      <c r="O711" s="31"/>
      <c r="P711" s="31"/>
      <c r="Q711" s="31"/>
      <c r="R711" s="31"/>
    </row>
    <row r="712" spans="1:18" ht="58.5" customHeight="1">
      <c r="A712" s="463"/>
      <c r="B712" s="464"/>
      <c r="C712" s="491"/>
      <c r="D712" s="491"/>
      <c r="E712" s="494"/>
      <c r="F712" s="491"/>
      <c r="G712" s="448"/>
      <c r="H712" s="28"/>
      <c r="I712" s="28"/>
      <c r="J712" s="438" t="s">
        <v>47</v>
      </c>
      <c r="K712" s="439"/>
      <c r="L712" s="439"/>
      <c r="M712" s="439"/>
      <c r="N712" s="440"/>
      <c r="O712" s="31"/>
      <c r="P712" s="31"/>
      <c r="Q712" s="31"/>
      <c r="R712" s="31"/>
    </row>
    <row r="713" spans="1:18" ht="58.5" customHeight="1">
      <c r="A713" s="463"/>
      <c r="B713" s="464"/>
      <c r="C713" s="491"/>
      <c r="D713" s="491"/>
      <c r="E713" s="494"/>
      <c r="F713" s="491"/>
      <c r="G713" s="448"/>
      <c r="H713" s="28"/>
      <c r="I713" s="28"/>
      <c r="J713" s="438" t="s">
        <v>38</v>
      </c>
      <c r="K713" s="439"/>
      <c r="L713" s="439"/>
      <c r="M713" s="439"/>
      <c r="N713" s="440"/>
      <c r="O713" s="31"/>
      <c r="P713" s="31"/>
      <c r="Q713" s="31"/>
      <c r="R713" s="31"/>
    </row>
    <row r="714" spans="1:18" ht="58.5" customHeight="1">
      <c r="A714" s="465"/>
      <c r="B714" s="466"/>
      <c r="C714" s="492"/>
      <c r="D714" s="492"/>
      <c r="E714" s="495"/>
      <c r="F714" s="492"/>
      <c r="G714" s="448"/>
      <c r="H714" s="28"/>
      <c r="I714" s="28"/>
      <c r="J714" s="438" t="s">
        <v>10</v>
      </c>
      <c r="K714" s="439"/>
      <c r="L714" s="439"/>
      <c r="M714" s="439"/>
      <c r="N714" s="440"/>
      <c r="O714" s="33"/>
      <c r="P714" s="34"/>
      <c r="Q714" s="34"/>
      <c r="R714" s="35"/>
    </row>
    <row r="715" spans="1:18" ht="58.5" customHeight="1">
      <c r="A715" s="441" t="str">
        <f>GI!$B$7</f>
        <v>English</v>
      </c>
      <c r="B715" s="442"/>
      <c r="C715" s="36">
        <f>MIP!$Y$26</f>
        <v>62</v>
      </c>
      <c r="D715" s="36">
        <f>MIP!$Y$93</f>
        <v>0</v>
      </c>
      <c r="E715" s="37">
        <f>MIP!$Y$165</f>
        <v>31</v>
      </c>
      <c r="F715" s="36" t="e">
        <f>MIP!#REF!</f>
        <v>#REF!</v>
      </c>
      <c r="G715" s="231"/>
      <c r="H715" s="28"/>
      <c r="I715" s="28"/>
      <c r="J715" s="438" t="s">
        <v>29</v>
      </c>
      <c r="K715" s="439"/>
      <c r="L715" s="439"/>
      <c r="M715" s="439"/>
      <c r="N715" s="440"/>
      <c r="O715" s="33"/>
      <c r="P715" s="34"/>
      <c r="Q715" s="34"/>
      <c r="R715" s="35"/>
    </row>
    <row r="716" spans="1:18" ht="58.5" customHeight="1">
      <c r="A716" s="441" t="str">
        <f>GI!$B$8</f>
        <v>-</v>
      </c>
      <c r="B716" s="442"/>
      <c r="C716" s="36"/>
      <c r="D716" s="36"/>
      <c r="E716" s="37"/>
      <c r="F716" s="36" t="e">
        <f>MIP!#REF!</f>
        <v>#REF!</v>
      </c>
      <c r="G716" s="231"/>
      <c r="H716" s="28"/>
      <c r="I716" s="28"/>
      <c r="J716" s="438" t="s">
        <v>30</v>
      </c>
      <c r="K716" s="439"/>
      <c r="L716" s="439"/>
      <c r="M716" s="439"/>
      <c r="N716" s="440"/>
      <c r="O716" s="33"/>
      <c r="P716" s="34"/>
      <c r="Q716" s="34"/>
      <c r="R716" s="35"/>
    </row>
    <row r="717" spans="1:18" ht="58.5" customHeight="1">
      <c r="A717" s="441" t="str">
        <f>GI!$B$9</f>
        <v>Mathematics</v>
      </c>
      <c r="B717" s="442"/>
      <c r="C717" s="36">
        <f>MIP!$Z$26</f>
        <v>55</v>
      </c>
      <c r="D717" s="36">
        <f>MIP!$Z$93</f>
        <v>0</v>
      </c>
      <c r="E717" s="37">
        <f>MIP!$Z$165</f>
        <v>27.5</v>
      </c>
      <c r="F717" s="36" t="e">
        <f>MIP!#REF!</f>
        <v>#REF!</v>
      </c>
      <c r="G717" s="231"/>
      <c r="H717" s="28"/>
      <c r="I717" s="28"/>
      <c r="J717" s="438" t="s">
        <v>31</v>
      </c>
      <c r="K717" s="439"/>
      <c r="L717" s="439"/>
      <c r="M717" s="439"/>
      <c r="N717" s="440"/>
      <c r="O717" s="33"/>
      <c r="P717" s="34"/>
      <c r="Q717" s="34"/>
      <c r="R717" s="35"/>
    </row>
    <row r="718" spans="1:18" ht="58.5" customHeight="1">
      <c r="A718" s="441" t="str">
        <f>GI!$B$10</f>
        <v>-</v>
      </c>
      <c r="B718" s="442"/>
      <c r="C718" s="36"/>
      <c r="D718" s="36"/>
      <c r="E718" s="37"/>
      <c r="F718" s="36" t="e">
        <f>MIP!#REF!</f>
        <v>#REF!</v>
      </c>
      <c r="G718" s="231"/>
      <c r="H718" s="28"/>
      <c r="I718" s="28"/>
      <c r="J718" s="438" t="s">
        <v>32</v>
      </c>
      <c r="K718" s="439"/>
      <c r="L718" s="439"/>
      <c r="M718" s="439"/>
      <c r="N718" s="440"/>
      <c r="O718" s="31"/>
      <c r="P718" s="31"/>
      <c r="Q718" s="31"/>
      <c r="R718" s="31"/>
    </row>
    <row r="719" spans="1:18" ht="58.5" customHeight="1">
      <c r="A719" s="441" t="str">
        <f>GI!$B$11</f>
        <v xml:space="preserve">History </v>
      </c>
      <c r="B719" s="442"/>
      <c r="C719" s="36">
        <f>MIP!$AA$26</f>
        <v>80</v>
      </c>
      <c r="D719" s="36">
        <f>MIP!$AA$93</f>
        <v>0</v>
      </c>
      <c r="E719" s="37">
        <f>MIP!$AA$165</f>
        <v>40</v>
      </c>
      <c r="F719" s="36" t="e">
        <f>MIP!#REF!</f>
        <v>#REF!</v>
      </c>
      <c r="G719" s="231"/>
      <c r="H719" s="28"/>
      <c r="I719" s="28"/>
      <c r="J719" s="438" t="s">
        <v>11</v>
      </c>
      <c r="K719" s="439"/>
      <c r="L719" s="439"/>
      <c r="M719" s="439"/>
      <c r="N719" s="440"/>
      <c r="O719" s="31"/>
      <c r="P719" s="31"/>
      <c r="Q719" s="31"/>
      <c r="R719" s="31"/>
    </row>
    <row r="720" spans="1:18" ht="58.5" customHeight="1">
      <c r="A720" s="441" t="str">
        <f>GI!$B$12</f>
        <v xml:space="preserve">Geography </v>
      </c>
      <c r="B720" s="442"/>
      <c r="C720" s="36">
        <f>MIP!$AB$26</f>
        <v>63</v>
      </c>
      <c r="D720" s="36">
        <f>MIP!$AB$93</f>
        <v>0</v>
      </c>
      <c r="E720" s="37">
        <f>MIP!$AB$165</f>
        <v>31.5</v>
      </c>
      <c r="F720" s="36" t="e">
        <f>MIP!#REF!</f>
        <v>#REF!</v>
      </c>
      <c r="G720" s="231"/>
      <c r="H720" s="28"/>
      <c r="I720" s="28"/>
      <c r="J720" s="438" t="s">
        <v>37</v>
      </c>
      <c r="K720" s="439"/>
      <c r="L720" s="439"/>
      <c r="M720" s="439"/>
      <c r="N720" s="440"/>
      <c r="O720" s="33"/>
      <c r="P720" s="34"/>
      <c r="Q720" s="34"/>
      <c r="R720" s="35"/>
    </row>
    <row r="721" spans="1:18" ht="58.5" customHeight="1">
      <c r="A721" s="441" t="str">
        <f>GI!$B$13</f>
        <v xml:space="preserve">Economics </v>
      </c>
      <c r="B721" s="442"/>
      <c r="C721" s="36">
        <f>MIP!$AC$26</f>
        <v>56</v>
      </c>
      <c r="D721" s="36">
        <f>MIP!$AC$93</f>
        <v>0</v>
      </c>
      <c r="E721" s="37">
        <f>MIP!$AC$165</f>
        <v>28</v>
      </c>
      <c r="F721" s="36" t="e">
        <f>MIP!#REF!</f>
        <v>#REF!</v>
      </c>
      <c r="G721" s="231"/>
      <c r="H721" s="38"/>
      <c r="I721" s="38"/>
      <c r="J721" s="438" t="s">
        <v>33</v>
      </c>
      <c r="K721" s="439"/>
      <c r="L721" s="439"/>
      <c r="M721" s="439"/>
      <c r="N721" s="440"/>
      <c r="O721" s="33"/>
      <c r="P721" s="34"/>
      <c r="Q721" s="34"/>
      <c r="R721" s="35"/>
    </row>
    <row r="722" spans="1:18" ht="58.5" customHeight="1">
      <c r="A722" s="441" t="str">
        <f>GI!$B$14</f>
        <v>-</v>
      </c>
      <c r="B722" s="442"/>
      <c r="C722" s="36"/>
      <c r="D722" s="36"/>
      <c r="E722" s="37"/>
      <c r="F722" s="36" t="e">
        <f>MIP!#REF!</f>
        <v>#REF!</v>
      </c>
      <c r="G722" s="231"/>
      <c r="H722" s="38"/>
      <c r="I722" s="38"/>
      <c r="J722" s="438" t="s">
        <v>48</v>
      </c>
      <c r="K722" s="439"/>
      <c r="L722" s="439"/>
      <c r="M722" s="439"/>
      <c r="N722" s="440"/>
      <c r="O722" s="33"/>
      <c r="P722" s="34"/>
      <c r="Q722" s="34"/>
      <c r="R722" s="35"/>
    </row>
    <row r="723" spans="1:18" ht="58.5" customHeight="1">
      <c r="A723" s="441" t="str">
        <f>GI!$B$15</f>
        <v>ICT</v>
      </c>
      <c r="B723" s="442"/>
      <c r="C723" s="36">
        <f>MIP!$AD$26</f>
        <v>65</v>
      </c>
      <c r="D723" s="36">
        <f>MIP!$AD$93</f>
        <v>0</v>
      </c>
      <c r="E723" s="37">
        <f>MIP!$AD$165</f>
        <v>32.5</v>
      </c>
      <c r="F723" s="36" t="e">
        <f>MIP!#REF!</f>
        <v>#REF!</v>
      </c>
      <c r="G723" s="231"/>
      <c r="H723" s="39"/>
      <c r="I723" s="39"/>
      <c r="J723" s="438" t="s">
        <v>49</v>
      </c>
      <c r="K723" s="439"/>
      <c r="L723" s="439"/>
      <c r="M723" s="439"/>
      <c r="N723" s="440"/>
      <c r="O723" s="40"/>
      <c r="P723" s="34"/>
      <c r="Q723" s="34"/>
      <c r="R723" s="35"/>
    </row>
    <row r="724" spans="1:18" ht="58.5" customHeight="1">
      <c r="A724" s="441" t="str">
        <f>GI!$B$16</f>
        <v>-</v>
      </c>
      <c r="B724" s="442"/>
      <c r="C724" s="36"/>
      <c r="D724" s="36"/>
      <c r="E724" s="37"/>
      <c r="F724" s="36" t="e">
        <f>MIP!#REF!</f>
        <v>#REF!</v>
      </c>
      <c r="G724" s="231"/>
      <c r="H724" s="39"/>
      <c r="I724" s="39"/>
      <c r="J724" s="502" t="s">
        <v>34</v>
      </c>
      <c r="K724" s="503"/>
      <c r="L724" s="503"/>
      <c r="M724" s="503"/>
      <c r="N724" s="503"/>
      <c r="O724" s="503"/>
      <c r="P724" s="503"/>
      <c r="Q724" s="504"/>
      <c r="R724" s="41"/>
    </row>
    <row r="725" spans="1:18" ht="58.5" customHeight="1">
      <c r="A725" s="441" t="str">
        <f>GI!$B$17</f>
        <v xml:space="preserve">Accounting and finance </v>
      </c>
      <c r="B725" s="442"/>
      <c r="C725" s="36">
        <f>MIP!$AE$26</f>
        <v>75</v>
      </c>
      <c r="D725" s="36">
        <f>MIP!$AE$93</f>
        <v>0</v>
      </c>
      <c r="E725" s="37">
        <f>MIP!$AE$165</f>
        <v>37.5</v>
      </c>
      <c r="F725" s="36" t="e">
        <f>MIP!#REF!</f>
        <v>#REF!</v>
      </c>
      <c r="G725" s="231"/>
      <c r="H725" s="39"/>
      <c r="I725" s="39"/>
      <c r="J725" s="505"/>
      <c r="K725" s="506"/>
      <c r="L725" s="506"/>
      <c r="M725" s="506"/>
      <c r="N725" s="506"/>
      <c r="O725" s="506"/>
      <c r="P725" s="506"/>
      <c r="Q725" s="507"/>
      <c r="R725" s="41"/>
    </row>
    <row r="726" spans="1:18" ht="58.5" customHeight="1">
      <c r="A726" s="441" t="str">
        <f>GI!$B$18</f>
        <v>-</v>
      </c>
      <c r="B726" s="442"/>
      <c r="C726" s="36">
        <f>MIP!$AF$26</f>
        <v>0</v>
      </c>
      <c r="D726" s="36">
        <f>MIP!$AF$93</f>
        <v>0</v>
      </c>
      <c r="E726" s="37">
        <f>MIP!$AF$165</f>
        <v>0</v>
      </c>
      <c r="F726" s="36" t="e">
        <f>MIP!#REF!</f>
        <v>#REF!</v>
      </c>
      <c r="G726" s="231"/>
      <c r="H726" s="39"/>
      <c r="I726" s="39"/>
      <c r="J726" s="505"/>
      <c r="K726" s="506"/>
      <c r="L726" s="506"/>
      <c r="M726" s="506"/>
      <c r="N726" s="506"/>
      <c r="O726" s="506"/>
      <c r="P726" s="506"/>
      <c r="Q726" s="507"/>
      <c r="R726" s="41"/>
    </row>
    <row r="727" spans="1:18" ht="58.5" customHeight="1">
      <c r="A727" s="470" t="s">
        <v>15</v>
      </c>
      <c r="B727" s="471"/>
      <c r="C727" s="36">
        <f>MIP!$AG$26</f>
        <v>456</v>
      </c>
      <c r="D727" s="36">
        <f>MIP!$AG$93</f>
        <v>0</v>
      </c>
      <c r="E727" s="37">
        <f>MIP!$AG$165</f>
        <v>228</v>
      </c>
      <c r="F727" s="36" t="e">
        <f>MIP!#REF!</f>
        <v>#REF!</v>
      </c>
      <c r="G727" s="231"/>
      <c r="H727" s="42"/>
      <c r="I727" s="42"/>
      <c r="J727" s="515" t="str">
        <f t="shared" ref="J727" si="360">$V$5</f>
        <v>Percentage</v>
      </c>
      <c r="K727" s="516"/>
      <c r="L727" s="496" t="str">
        <f t="shared" ref="L727" si="361">$X$5</f>
        <v xml:space="preserve">Grade </v>
      </c>
      <c r="M727" s="497"/>
      <c r="N727" s="496" t="str">
        <f t="shared" ref="N727" si="362">$Z$5</f>
        <v>Performance</v>
      </c>
      <c r="O727" s="500"/>
      <c r="P727" s="500"/>
      <c r="Q727" s="497"/>
      <c r="R727" s="43"/>
    </row>
    <row r="728" spans="1:18" ht="58.5" customHeight="1">
      <c r="A728" s="472" t="s">
        <v>16</v>
      </c>
      <c r="B728" s="473"/>
      <c r="C728" s="36">
        <f>MIP!$AH$26</f>
        <v>65.142857142857139</v>
      </c>
      <c r="D728" s="36">
        <f>MIP!$AH$93</f>
        <v>0</v>
      </c>
      <c r="E728" s="37">
        <f>MIP!$AH$165</f>
        <v>32.571428571428569</v>
      </c>
      <c r="F728" s="36" t="e">
        <f>MIP!#REF!</f>
        <v>#REF!</v>
      </c>
      <c r="G728" s="231"/>
      <c r="H728" s="42"/>
      <c r="I728" s="42"/>
      <c r="J728" s="517"/>
      <c r="K728" s="518"/>
      <c r="L728" s="498"/>
      <c r="M728" s="499"/>
      <c r="N728" s="498"/>
      <c r="O728" s="501"/>
      <c r="P728" s="501"/>
      <c r="Q728" s="499"/>
      <c r="R728" s="44"/>
    </row>
    <row r="729" spans="1:18" ht="58.5" customHeight="1">
      <c r="A729" s="472" t="s">
        <v>17</v>
      </c>
      <c r="B729" s="473"/>
      <c r="C729" s="45">
        <f>MIP!$AI$26</f>
        <v>36</v>
      </c>
      <c r="D729" s="45">
        <f>MIP!$AI$93</f>
        <v>1</v>
      </c>
      <c r="E729" s="46">
        <f>MIP!$AI$165</f>
        <v>36</v>
      </c>
      <c r="F729" s="45" t="e">
        <f>MIP!#REF!</f>
        <v>#REF!</v>
      </c>
      <c r="G729" s="232"/>
      <c r="H729" s="42"/>
      <c r="I729" s="42"/>
      <c r="J729" s="483" t="str">
        <f t="shared" ref="J729" si="363">$V$7</f>
        <v>≥90</v>
      </c>
      <c r="K729" s="446"/>
      <c r="L729" s="483" t="str">
        <f t="shared" ref="L729" si="364">$X$7</f>
        <v>A+</v>
      </c>
      <c r="M729" s="446"/>
      <c r="N729" s="483" t="str">
        <f t="shared" ref="N729" si="365">$Z$7</f>
        <v>Very Great Distinction</v>
      </c>
      <c r="O729" s="447"/>
      <c r="P729" s="447"/>
      <c r="Q729" s="446"/>
      <c r="R729" s="44"/>
    </row>
    <row r="730" spans="1:18" ht="58.5" customHeight="1">
      <c r="A730" s="472" t="s">
        <v>91</v>
      </c>
      <c r="B730" s="473"/>
      <c r="C730" s="45">
        <f>GI!$C$25</f>
        <v>43</v>
      </c>
      <c r="D730" s="47">
        <f>GI!$C$25</f>
        <v>43</v>
      </c>
      <c r="E730" s="48">
        <f>GI!$C$25</f>
        <v>43</v>
      </c>
      <c r="F730" s="47">
        <f>GI!$C$25</f>
        <v>43</v>
      </c>
      <c r="G730" s="233"/>
      <c r="H730" s="24"/>
      <c r="I730" s="24"/>
      <c r="J730" s="483" t="str">
        <f t="shared" ref="J730" si="366">$V$8</f>
        <v>≥85</v>
      </c>
      <c r="K730" s="446"/>
      <c r="L730" s="483" t="str">
        <f t="shared" ref="L730" si="367">$X$8</f>
        <v>A</v>
      </c>
      <c r="M730" s="446"/>
      <c r="N730" s="483" t="str">
        <f t="shared" ref="N730" si="368">$Z$8</f>
        <v>Great Distinction</v>
      </c>
      <c r="O730" s="447"/>
      <c r="P730" s="447"/>
      <c r="Q730" s="446"/>
      <c r="R730" s="44"/>
    </row>
    <row r="731" spans="1:18" ht="58.5" customHeight="1">
      <c r="A731" s="470" t="s">
        <v>12</v>
      </c>
      <c r="B731" s="471"/>
      <c r="C731" s="36"/>
      <c r="D731" s="49"/>
      <c r="E731" s="50"/>
      <c r="F731" s="49"/>
      <c r="G731" s="234"/>
      <c r="H731" s="24"/>
      <c r="I731" s="24"/>
      <c r="J731" s="445" t="str">
        <f t="shared" ref="J731" si="369">$V$9</f>
        <v>≥80</v>
      </c>
      <c r="K731" s="446"/>
      <c r="L731" s="445" t="str">
        <f t="shared" ref="L731" si="370">$X$9</f>
        <v>B+</v>
      </c>
      <c r="M731" s="446"/>
      <c r="N731" s="445" t="str">
        <f t="shared" ref="N731" si="371">$Z$9</f>
        <v>Distinction</v>
      </c>
      <c r="O731" s="447"/>
      <c r="P731" s="447"/>
      <c r="Q731" s="446"/>
      <c r="R731" s="44"/>
    </row>
    <row r="732" spans="1:18" ht="58.5" customHeight="1">
      <c r="A732" s="482" t="s">
        <v>18</v>
      </c>
      <c r="B732" s="482"/>
      <c r="C732" s="36"/>
      <c r="D732" s="51"/>
      <c r="E732" s="50"/>
      <c r="F732" s="51"/>
      <c r="G732" s="234"/>
      <c r="H732" s="24"/>
      <c r="I732" s="24"/>
      <c r="J732" s="445" t="str">
        <f t="shared" ref="J732" si="372">$V$10</f>
        <v>≥75</v>
      </c>
      <c r="K732" s="446"/>
      <c r="L732" s="445" t="str">
        <f t="shared" ref="L732" si="373">$X$10</f>
        <v>B</v>
      </c>
      <c r="M732" s="446"/>
      <c r="N732" s="445" t="str">
        <f t="shared" ref="N732" si="374">$Z$10</f>
        <v>Good</v>
      </c>
      <c r="O732" s="447"/>
      <c r="P732" s="447"/>
      <c r="Q732" s="446"/>
      <c r="R732" s="44"/>
    </row>
    <row r="733" spans="1:18" ht="58.5" customHeight="1">
      <c r="A733" s="22"/>
      <c r="B733" s="55"/>
      <c r="C733" s="52"/>
      <c r="D733" s="52"/>
      <c r="E733" s="52"/>
      <c r="F733" s="52"/>
      <c r="G733" s="23"/>
      <c r="H733" s="24"/>
      <c r="I733" s="24"/>
      <c r="J733" s="445" t="str">
        <f t="shared" ref="J733" si="375">$V$11</f>
        <v>≥70</v>
      </c>
      <c r="K733" s="446"/>
      <c r="L733" s="445" t="str">
        <f t="shared" ref="L733" si="376">$X$11</f>
        <v>C</v>
      </c>
      <c r="M733" s="446"/>
      <c r="N733" s="445" t="str">
        <f t="shared" ref="N733" si="377">$Z$11</f>
        <v>Average</v>
      </c>
      <c r="O733" s="447"/>
      <c r="P733" s="447"/>
      <c r="Q733" s="446"/>
      <c r="R733" s="44"/>
    </row>
    <row r="734" spans="1:18" ht="58.5" customHeight="1">
      <c r="A734" s="53"/>
      <c r="B734" s="520" t="str">
        <f>MIP!AJ165</f>
        <v>DETAINED IN GRADE 11</v>
      </c>
      <c r="C734" s="521"/>
      <c r="D734" s="521"/>
      <c r="E734" s="521"/>
      <c r="F734" s="522"/>
      <c r="G734" s="23"/>
      <c r="H734" s="24"/>
      <c r="I734" s="24"/>
      <c r="J734" s="445" t="str">
        <f t="shared" ref="J734" si="378">$V$12</f>
        <v>≥60</v>
      </c>
      <c r="K734" s="446"/>
      <c r="L734" s="445" t="str">
        <f t="shared" ref="L734" si="379">$X$12</f>
        <v>D</v>
      </c>
      <c r="M734" s="446"/>
      <c r="N734" s="445" t="str">
        <f t="shared" ref="N734" si="380">$Z$12</f>
        <v>Fair</v>
      </c>
      <c r="O734" s="447"/>
      <c r="P734" s="447"/>
      <c r="Q734" s="446"/>
      <c r="R734" s="54"/>
    </row>
    <row r="735" spans="1:18" ht="58.5" customHeight="1">
      <c r="A735" s="53"/>
      <c r="B735" s="523"/>
      <c r="C735" s="524"/>
      <c r="D735" s="524"/>
      <c r="E735" s="524"/>
      <c r="F735" s="525"/>
      <c r="G735" s="23"/>
      <c r="H735" s="24"/>
      <c r="I735" s="24"/>
      <c r="J735" s="445" t="str">
        <f t="shared" ref="J735" si="381">$V$13</f>
        <v>&lt;60</v>
      </c>
      <c r="K735" s="446"/>
      <c r="L735" s="445" t="str">
        <f t="shared" ref="L735" si="382">$X$13</f>
        <v>F</v>
      </c>
      <c r="M735" s="446"/>
      <c r="N735" s="445" t="str">
        <f t="shared" ref="N735" si="383">$Z$13</f>
        <v>Failing</v>
      </c>
      <c r="O735" s="447"/>
      <c r="P735" s="447"/>
      <c r="Q735" s="446"/>
      <c r="R735" s="27"/>
    </row>
    <row r="736" spans="1:18" ht="58.5" customHeight="1">
      <c r="A736" s="53"/>
      <c r="B736" s="523"/>
      <c r="C736" s="524"/>
      <c r="D736" s="524"/>
      <c r="E736" s="524"/>
      <c r="F736" s="525"/>
      <c r="G736" s="23"/>
      <c r="H736" s="24"/>
      <c r="I736" s="24"/>
      <c r="J736" s="443" t="str">
        <f>GI!$D$23</f>
        <v>Academic Director's Name</v>
      </c>
      <c r="K736" s="443"/>
      <c r="L736" s="443"/>
      <c r="M736" s="443"/>
      <c r="N736" s="443"/>
      <c r="O736" s="443"/>
      <c r="P736" s="443"/>
      <c r="Q736" s="443"/>
      <c r="R736" s="27"/>
    </row>
    <row r="737" spans="1:18" ht="58.5" customHeight="1">
      <c r="A737" s="53"/>
      <c r="B737" s="526"/>
      <c r="C737" s="527"/>
      <c r="D737" s="527"/>
      <c r="E737" s="527"/>
      <c r="F737" s="528"/>
      <c r="G737" s="23"/>
      <c r="H737" s="24"/>
      <c r="I737" s="24"/>
      <c r="J737" s="444" t="str">
        <f>GI!$D$31</f>
        <v>Mr. Brhane Yohanes</v>
      </c>
      <c r="K737" s="444"/>
      <c r="L737" s="444"/>
      <c r="M737" s="444"/>
      <c r="N737" s="444"/>
      <c r="O737" s="444"/>
      <c r="P737" s="444"/>
      <c r="Q737" s="444"/>
      <c r="R737" s="444"/>
    </row>
    <row r="738" spans="1:18" ht="58.5" customHeight="1">
      <c r="A738" s="430" t="str">
        <f>$U$15</f>
        <v>If Best is Possible, Better is Not Enough!</v>
      </c>
      <c r="B738" s="430"/>
      <c r="C738" s="430"/>
      <c r="D738" s="430"/>
      <c r="E738" s="430"/>
      <c r="F738" s="430"/>
      <c r="G738" s="430"/>
      <c r="H738" s="430"/>
      <c r="I738" s="430"/>
      <c r="J738" s="430"/>
      <c r="K738" s="430"/>
      <c r="L738" s="430"/>
      <c r="M738" s="430"/>
      <c r="N738" s="430"/>
      <c r="O738" s="430"/>
      <c r="P738" s="430"/>
      <c r="Q738" s="430"/>
      <c r="R738" s="430"/>
    </row>
    <row r="739" spans="1:18" ht="58.5" customHeight="1">
      <c r="A739" s="430"/>
      <c r="B739" s="430"/>
      <c r="C739" s="430"/>
      <c r="D739" s="430"/>
      <c r="E739" s="430"/>
      <c r="F739" s="430"/>
      <c r="G739" s="430"/>
      <c r="H739" s="430"/>
      <c r="I739" s="430"/>
      <c r="J739" s="430"/>
      <c r="K739" s="430"/>
      <c r="L739" s="430"/>
      <c r="M739" s="430"/>
      <c r="N739" s="430"/>
      <c r="O739" s="430"/>
      <c r="P739" s="430"/>
      <c r="Q739" s="430"/>
      <c r="R739" s="430"/>
    </row>
    <row r="740" spans="1:18" ht="58.5" customHeight="1">
      <c r="A740" s="430"/>
      <c r="B740" s="430"/>
      <c r="C740" s="430"/>
      <c r="D740" s="430"/>
      <c r="E740" s="430"/>
      <c r="F740" s="430"/>
      <c r="G740" s="430"/>
      <c r="H740" s="430"/>
      <c r="I740" s="430"/>
      <c r="J740" s="430"/>
      <c r="K740" s="430"/>
      <c r="L740" s="430"/>
      <c r="M740" s="430"/>
      <c r="N740" s="430"/>
      <c r="O740" s="430"/>
      <c r="P740" s="430"/>
      <c r="Q740" s="430"/>
      <c r="R740" s="430"/>
    </row>
    <row r="741" spans="1:18" ht="58.5" customHeight="1">
      <c r="A741" s="22"/>
      <c r="B741" s="22"/>
      <c r="C741" s="23"/>
      <c r="D741" s="23"/>
      <c r="E741" s="23"/>
      <c r="F741" s="23"/>
      <c r="G741" s="23"/>
      <c r="H741" s="24"/>
      <c r="I741" s="24"/>
      <c r="J741" s="24"/>
      <c r="K741" s="24"/>
      <c r="L741" s="24"/>
      <c r="M741" s="24"/>
      <c r="N741" s="24"/>
      <c r="O741" s="23"/>
      <c r="P741" s="23"/>
      <c r="Q741" s="23"/>
      <c r="R741" s="23"/>
    </row>
    <row r="742" spans="1:18" ht="58.5" customHeight="1">
      <c r="A742" s="22"/>
      <c r="B742" s="22"/>
      <c r="C742" s="23"/>
      <c r="D742" s="23"/>
      <c r="E742" s="23"/>
      <c r="F742" s="23"/>
      <c r="G742" s="23"/>
      <c r="H742" s="24"/>
      <c r="I742" s="24"/>
      <c r="J742" s="24"/>
      <c r="K742" s="24"/>
      <c r="L742" s="24"/>
      <c r="M742" s="24"/>
      <c r="N742" s="24"/>
      <c r="O742" s="23"/>
      <c r="P742" s="23"/>
      <c r="Q742" s="23"/>
      <c r="R742" s="23"/>
    </row>
    <row r="743" spans="1:18" ht="58.5" customHeight="1">
      <c r="A743" s="449" t="s">
        <v>14</v>
      </c>
      <c r="B743" s="450"/>
      <c r="C743" s="453">
        <f>GI!$A$3</f>
        <v>11</v>
      </c>
      <c r="D743" s="455" t="str">
        <f>D2</f>
        <v>D</v>
      </c>
      <c r="E743" s="456"/>
      <c r="F743" s="453" t="str">
        <f>GI!$C$3</f>
        <v>D</v>
      </c>
      <c r="G743" s="459">
        <v>20</v>
      </c>
      <c r="H743" s="26"/>
      <c r="I743" s="26"/>
      <c r="J743" s="509" t="s">
        <v>8</v>
      </c>
      <c r="K743" s="510"/>
      <c r="L743" s="511"/>
      <c r="M743" s="484" t="str">
        <f>GI!$H$21</f>
        <v xml:space="preserve">Hassen Abdelruhman Salih </v>
      </c>
      <c r="N743" s="485"/>
      <c r="O743" s="485"/>
      <c r="P743" s="485"/>
      <c r="Q743" s="485"/>
      <c r="R743" s="486"/>
    </row>
    <row r="744" spans="1:18" ht="58.5" customHeight="1">
      <c r="A744" s="451"/>
      <c r="B744" s="452"/>
      <c r="C744" s="454"/>
      <c r="D744" s="457"/>
      <c r="E744" s="458"/>
      <c r="F744" s="454"/>
      <c r="G744" s="460"/>
      <c r="H744" s="26"/>
      <c r="I744" s="26"/>
      <c r="J744" s="512"/>
      <c r="K744" s="513"/>
      <c r="L744" s="514"/>
      <c r="M744" s="487"/>
      <c r="N744" s="488"/>
      <c r="O744" s="488"/>
      <c r="P744" s="488"/>
      <c r="Q744" s="488"/>
      <c r="R744" s="489"/>
    </row>
    <row r="745" spans="1:18" ht="58.5" customHeight="1">
      <c r="A745" s="461" t="s">
        <v>1</v>
      </c>
      <c r="B745" s="462"/>
      <c r="C745" s="467"/>
      <c r="D745" s="468"/>
      <c r="E745" s="469"/>
      <c r="F745" s="223" t="s">
        <v>19</v>
      </c>
      <c r="G745" s="448"/>
      <c r="H745" s="27"/>
      <c r="I745" s="27"/>
      <c r="J745" s="475" t="str">
        <f>GI!$A$48</f>
        <v>2025/26 G.C Academic Year Basic Skills and Behavior Progress Report</v>
      </c>
      <c r="K745" s="476"/>
      <c r="L745" s="476"/>
      <c r="M745" s="476"/>
      <c r="N745" s="476"/>
      <c r="O745" s="476"/>
      <c r="P745" s="476"/>
      <c r="Q745" s="476"/>
      <c r="R745" s="477"/>
    </row>
    <row r="746" spans="1:18" ht="58.5" customHeight="1">
      <c r="A746" s="463"/>
      <c r="B746" s="464"/>
      <c r="C746" s="490" t="s">
        <v>172</v>
      </c>
      <c r="D746" s="490" t="s">
        <v>173</v>
      </c>
      <c r="E746" s="493" t="s">
        <v>163</v>
      </c>
      <c r="F746" s="490" t="s">
        <v>164</v>
      </c>
      <c r="G746" s="448"/>
      <c r="H746" s="27"/>
      <c r="I746" s="27"/>
      <c r="J746" s="478"/>
      <c r="K746" s="479"/>
      <c r="L746" s="479"/>
      <c r="M746" s="479"/>
      <c r="N746" s="479"/>
      <c r="O746" s="479"/>
      <c r="P746" s="479"/>
      <c r="Q746" s="479"/>
      <c r="R746" s="480"/>
    </row>
    <row r="747" spans="1:18" ht="58.5" customHeight="1">
      <c r="A747" s="463"/>
      <c r="B747" s="464"/>
      <c r="C747" s="491"/>
      <c r="D747" s="491"/>
      <c r="E747" s="494"/>
      <c r="F747" s="491"/>
      <c r="G747" s="448"/>
      <c r="H747" s="28"/>
      <c r="I747" s="28"/>
      <c r="J747" s="435"/>
      <c r="K747" s="436"/>
      <c r="L747" s="436"/>
      <c r="M747" s="436"/>
      <c r="N747" s="437"/>
      <c r="O747" s="29"/>
      <c r="P747" s="29"/>
      <c r="Q747" s="29"/>
      <c r="R747" s="30"/>
    </row>
    <row r="748" spans="1:18" ht="58.5" customHeight="1">
      <c r="A748" s="463"/>
      <c r="B748" s="464"/>
      <c r="C748" s="491"/>
      <c r="D748" s="491"/>
      <c r="E748" s="494"/>
      <c r="F748" s="491"/>
      <c r="G748" s="448"/>
      <c r="H748" s="28"/>
      <c r="I748" s="28"/>
      <c r="J748" s="438" t="s">
        <v>26</v>
      </c>
      <c r="K748" s="439"/>
      <c r="L748" s="439"/>
      <c r="M748" s="439"/>
      <c r="N748" s="440"/>
      <c r="O748" s="31"/>
      <c r="P748" s="31"/>
      <c r="Q748" s="31"/>
      <c r="R748" s="31"/>
    </row>
    <row r="749" spans="1:18" ht="58.5" customHeight="1">
      <c r="A749" s="463"/>
      <c r="B749" s="464"/>
      <c r="C749" s="491"/>
      <c r="D749" s="491"/>
      <c r="E749" s="494"/>
      <c r="F749" s="491"/>
      <c r="G749" s="448"/>
      <c r="H749" s="28"/>
      <c r="I749" s="28"/>
      <c r="J749" s="438" t="s">
        <v>27</v>
      </c>
      <c r="K749" s="439"/>
      <c r="L749" s="439"/>
      <c r="M749" s="439"/>
      <c r="N749" s="440"/>
      <c r="O749" s="31"/>
      <c r="P749" s="31"/>
      <c r="Q749" s="31"/>
      <c r="R749" s="31"/>
    </row>
    <row r="750" spans="1:18" ht="58.5" customHeight="1">
      <c r="A750" s="463"/>
      <c r="B750" s="464"/>
      <c r="C750" s="491"/>
      <c r="D750" s="491"/>
      <c r="E750" s="494"/>
      <c r="F750" s="491"/>
      <c r="G750" s="448"/>
      <c r="H750" s="28"/>
      <c r="I750" s="28"/>
      <c r="J750" s="438" t="s">
        <v>28</v>
      </c>
      <c r="K750" s="439"/>
      <c r="L750" s="439"/>
      <c r="M750" s="439"/>
      <c r="N750" s="440"/>
      <c r="O750" s="31"/>
      <c r="P750" s="31"/>
      <c r="Q750" s="31"/>
      <c r="R750" s="31"/>
    </row>
    <row r="751" spans="1:18" ht="58.5" customHeight="1">
      <c r="A751" s="463"/>
      <c r="B751" s="464"/>
      <c r="C751" s="491"/>
      <c r="D751" s="491"/>
      <c r="E751" s="494"/>
      <c r="F751" s="491"/>
      <c r="G751" s="448"/>
      <c r="H751" s="28"/>
      <c r="I751" s="28"/>
      <c r="J751" s="438" t="s">
        <v>47</v>
      </c>
      <c r="K751" s="439"/>
      <c r="L751" s="439"/>
      <c r="M751" s="439"/>
      <c r="N751" s="440"/>
      <c r="O751" s="31"/>
      <c r="P751" s="31"/>
      <c r="Q751" s="31"/>
      <c r="R751" s="31"/>
    </row>
    <row r="752" spans="1:18" ht="58.5" customHeight="1">
      <c r="A752" s="463"/>
      <c r="B752" s="464"/>
      <c r="C752" s="491"/>
      <c r="D752" s="491"/>
      <c r="E752" s="494"/>
      <c r="F752" s="491"/>
      <c r="G752" s="448"/>
      <c r="H752" s="28"/>
      <c r="I752" s="28"/>
      <c r="J752" s="438" t="s">
        <v>38</v>
      </c>
      <c r="K752" s="439"/>
      <c r="L752" s="439"/>
      <c r="M752" s="439"/>
      <c r="N752" s="440"/>
      <c r="O752" s="31"/>
      <c r="P752" s="31"/>
      <c r="Q752" s="31"/>
      <c r="R752" s="31"/>
    </row>
    <row r="753" spans="1:18" ht="58.5" customHeight="1">
      <c r="A753" s="465"/>
      <c r="B753" s="466"/>
      <c r="C753" s="492"/>
      <c r="D753" s="492"/>
      <c r="E753" s="495"/>
      <c r="F753" s="492"/>
      <c r="G753" s="448"/>
      <c r="H753" s="28"/>
      <c r="I753" s="28"/>
      <c r="J753" s="438" t="s">
        <v>10</v>
      </c>
      <c r="K753" s="439"/>
      <c r="L753" s="439"/>
      <c r="M753" s="439"/>
      <c r="N753" s="440"/>
      <c r="O753" s="33"/>
      <c r="P753" s="34"/>
      <c r="Q753" s="34"/>
      <c r="R753" s="35"/>
    </row>
    <row r="754" spans="1:18" ht="58.5" customHeight="1">
      <c r="A754" s="441" t="str">
        <f>GI!$B$7</f>
        <v>English</v>
      </c>
      <c r="B754" s="442"/>
      <c r="C754" s="36">
        <f>MIP!$Y$27</f>
        <v>68</v>
      </c>
      <c r="D754" s="36">
        <f>MIP!$Y$94</f>
        <v>0</v>
      </c>
      <c r="E754" s="37">
        <f>MIP!$Y$166</f>
        <v>34</v>
      </c>
      <c r="F754" s="36" t="e">
        <f>MIP!#REF!</f>
        <v>#REF!</v>
      </c>
      <c r="G754" s="231"/>
      <c r="H754" s="28"/>
      <c r="I754" s="28"/>
      <c r="J754" s="438" t="s">
        <v>29</v>
      </c>
      <c r="K754" s="439"/>
      <c r="L754" s="439"/>
      <c r="M754" s="439"/>
      <c r="N754" s="440"/>
      <c r="O754" s="33"/>
      <c r="P754" s="34"/>
      <c r="Q754" s="34"/>
      <c r="R754" s="35"/>
    </row>
    <row r="755" spans="1:18" ht="58.5" customHeight="1">
      <c r="A755" s="441" t="str">
        <f>GI!$B$8</f>
        <v>-</v>
      </c>
      <c r="B755" s="442"/>
      <c r="C755" s="36"/>
      <c r="D755" s="36"/>
      <c r="E755" s="37"/>
      <c r="F755" s="36" t="e">
        <f>MIP!#REF!</f>
        <v>#REF!</v>
      </c>
      <c r="G755" s="231"/>
      <c r="H755" s="28"/>
      <c r="I755" s="28"/>
      <c r="J755" s="438" t="s">
        <v>30</v>
      </c>
      <c r="K755" s="439"/>
      <c r="L755" s="439"/>
      <c r="M755" s="439"/>
      <c r="N755" s="440"/>
      <c r="O755" s="33"/>
      <c r="P755" s="34"/>
      <c r="Q755" s="34"/>
      <c r="R755" s="35"/>
    </row>
    <row r="756" spans="1:18" ht="58.5" customHeight="1">
      <c r="A756" s="441" t="str">
        <f>GI!$B$9</f>
        <v>Mathematics</v>
      </c>
      <c r="B756" s="442"/>
      <c r="C756" s="36">
        <f>MIP!$Z$27</f>
        <v>64</v>
      </c>
      <c r="D756" s="36">
        <f>MIP!$Z$94</f>
        <v>0</v>
      </c>
      <c r="E756" s="37">
        <f>MIP!$Z$166</f>
        <v>32</v>
      </c>
      <c r="F756" s="36" t="e">
        <f>MIP!#REF!</f>
        <v>#REF!</v>
      </c>
      <c r="G756" s="231"/>
      <c r="H756" s="28"/>
      <c r="I756" s="28"/>
      <c r="J756" s="438" t="s">
        <v>31</v>
      </c>
      <c r="K756" s="439"/>
      <c r="L756" s="439"/>
      <c r="M756" s="439"/>
      <c r="N756" s="440"/>
      <c r="O756" s="33"/>
      <c r="P756" s="34"/>
      <c r="Q756" s="34"/>
      <c r="R756" s="35"/>
    </row>
    <row r="757" spans="1:18" ht="58.5" customHeight="1">
      <c r="A757" s="441" t="str">
        <f>GI!$B$10</f>
        <v>-</v>
      </c>
      <c r="B757" s="442"/>
      <c r="C757" s="36"/>
      <c r="D757" s="36"/>
      <c r="E757" s="37"/>
      <c r="F757" s="36" t="e">
        <f>MIP!#REF!</f>
        <v>#REF!</v>
      </c>
      <c r="G757" s="231"/>
      <c r="H757" s="28"/>
      <c r="I757" s="28"/>
      <c r="J757" s="438" t="s">
        <v>32</v>
      </c>
      <c r="K757" s="439"/>
      <c r="L757" s="439"/>
      <c r="M757" s="439"/>
      <c r="N757" s="440"/>
      <c r="O757" s="31"/>
      <c r="P757" s="31"/>
      <c r="Q757" s="31"/>
      <c r="R757" s="31"/>
    </row>
    <row r="758" spans="1:18" ht="58.5" customHeight="1">
      <c r="A758" s="441" t="str">
        <f>GI!$B$11</f>
        <v xml:space="preserve">History </v>
      </c>
      <c r="B758" s="442"/>
      <c r="C758" s="36">
        <f>MIP!$AA$27</f>
        <v>75</v>
      </c>
      <c r="D758" s="36">
        <f>MIP!$AA$94</f>
        <v>0</v>
      </c>
      <c r="E758" s="37">
        <f>MIP!$AA$166</f>
        <v>37.5</v>
      </c>
      <c r="F758" s="36" t="e">
        <f>MIP!#REF!</f>
        <v>#REF!</v>
      </c>
      <c r="G758" s="231"/>
      <c r="H758" s="28"/>
      <c r="I758" s="28"/>
      <c r="J758" s="438" t="s">
        <v>11</v>
      </c>
      <c r="K758" s="439"/>
      <c r="L758" s="439"/>
      <c r="M758" s="439"/>
      <c r="N758" s="440"/>
      <c r="O758" s="31"/>
      <c r="P758" s="31"/>
      <c r="Q758" s="31"/>
      <c r="R758" s="31"/>
    </row>
    <row r="759" spans="1:18" ht="58.5" customHeight="1">
      <c r="A759" s="441" t="str">
        <f>GI!$B$12</f>
        <v xml:space="preserve">Geography </v>
      </c>
      <c r="B759" s="442"/>
      <c r="C759" s="36">
        <f>MIP!$AB$27</f>
        <v>76</v>
      </c>
      <c r="D759" s="36">
        <f>MIP!$AB$94</f>
        <v>0</v>
      </c>
      <c r="E759" s="37">
        <f>MIP!$AB$166</f>
        <v>38</v>
      </c>
      <c r="F759" s="36" t="e">
        <f>MIP!#REF!</f>
        <v>#REF!</v>
      </c>
      <c r="G759" s="231"/>
      <c r="H759" s="28"/>
      <c r="I759" s="28"/>
      <c r="J759" s="438" t="s">
        <v>37</v>
      </c>
      <c r="K759" s="439"/>
      <c r="L759" s="439"/>
      <c r="M759" s="439"/>
      <c r="N759" s="440"/>
      <c r="O759" s="33"/>
      <c r="P759" s="34"/>
      <c r="Q759" s="34"/>
      <c r="R759" s="35"/>
    </row>
    <row r="760" spans="1:18" ht="58.5" customHeight="1">
      <c r="A760" s="441" t="str">
        <f>GI!$B$13</f>
        <v xml:space="preserve">Economics </v>
      </c>
      <c r="B760" s="442"/>
      <c r="C760" s="36">
        <f>MIP!$AC$27</f>
        <v>64</v>
      </c>
      <c r="D760" s="36">
        <f>MIP!$AC$94</f>
        <v>0</v>
      </c>
      <c r="E760" s="37">
        <f>MIP!$AC$166</f>
        <v>32</v>
      </c>
      <c r="F760" s="36" t="e">
        <f>MIP!#REF!</f>
        <v>#REF!</v>
      </c>
      <c r="G760" s="231"/>
      <c r="H760" s="38"/>
      <c r="I760" s="38"/>
      <c r="J760" s="438" t="s">
        <v>33</v>
      </c>
      <c r="K760" s="439"/>
      <c r="L760" s="439"/>
      <c r="M760" s="439"/>
      <c r="N760" s="440"/>
      <c r="O760" s="33"/>
      <c r="P760" s="34"/>
      <c r="Q760" s="34"/>
      <c r="R760" s="35"/>
    </row>
    <row r="761" spans="1:18" ht="58.5" customHeight="1">
      <c r="A761" s="441" t="str">
        <f>GI!$B$14</f>
        <v>-</v>
      </c>
      <c r="B761" s="442"/>
      <c r="C761" s="36"/>
      <c r="D761" s="36"/>
      <c r="E761" s="37"/>
      <c r="F761" s="36" t="e">
        <f>MIP!#REF!</f>
        <v>#REF!</v>
      </c>
      <c r="G761" s="231"/>
      <c r="H761" s="38"/>
      <c r="I761" s="38"/>
      <c r="J761" s="438" t="s">
        <v>48</v>
      </c>
      <c r="K761" s="439"/>
      <c r="L761" s="439"/>
      <c r="M761" s="439"/>
      <c r="N761" s="440"/>
      <c r="O761" s="33"/>
      <c r="P761" s="34"/>
      <c r="Q761" s="34"/>
      <c r="R761" s="35"/>
    </row>
    <row r="762" spans="1:18" ht="58.5" customHeight="1">
      <c r="A762" s="441" t="str">
        <f>GI!$B$15</f>
        <v>ICT</v>
      </c>
      <c r="B762" s="442"/>
      <c r="C762" s="36">
        <f>MIP!$AD$27</f>
        <v>95</v>
      </c>
      <c r="D762" s="36">
        <f>MIP!$AD$94</f>
        <v>0</v>
      </c>
      <c r="E762" s="37">
        <f>MIP!$AD$166</f>
        <v>47.5</v>
      </c>
      <c r="F762" s="36" t="e">
        <f>MIP!#REF!</f>
        <v>#REF!</v>
      </c>
      <c r="G762" s="231"/>
      <c r="H762" s="39"/>
      <c r="I762" s="39"/>
      <c r="J762" s="438" t="s">
        <v>49</v>
      </c>
      <c r="K762" s="439"/>
      <c r="L762" s="439"/>
      <c r="M762" s="439"/>
      <c r="N762" s="440"/>
      <c r="O762" s="40"/>
      <c r="P762" s="34"/>
      <c r="Q762" s="34"/>
      <c r="R762" s="35"/>
    </row>
    <row r="763" spans="1:18" ht="58.5" customHeight="1">
      <c r="A763" s="441" t="str">
        <f>GI!$B$16</f>
        <v>-</v>
      </c>
      <c r="B763" s="442"/>
      <c r="C763" s="36"/>
      <c r="D763" s="36"/>
      <c r="E763" s="37"/>
      <c r="F763" s="36" t="e">
        <f>MIP!#REF!</f>
        <v>#REF!</v>
      </c>
      <c r="G763" s="231"/>
      <c r="H763" s="39"/>
      <c r="I763" s="39"/>
      <c r="J763" s="502" t="s">
        <v>34</v>
      </c>
      <c r="K763" s="503"/>
      <c r="L763" s="503"/>
      <c r="M763" s="503"/>
      <c r="N763" s="503"/>
      <c r="O763" s="503"/>
      <c r="P763" s="503"/>
      <c r="Q763" s="504"/>
      <c r="R763" s="41"/>
    </row>
    <row r="764" spans="1:18" ht="58.5" customHeight="1">
      <c r="A764" s="441" t="str">
        <f>GI!$B$17</f>
        <v xml:space="preserve">Accounting and finance </v>
      </c>
      <c r="B764" s="442"/>
      <c r="C764" s="36">
        <f>MIP!$AE$27</f>
        <v>78</v>
      </c>
      <c r="D764" s="36">
        <f>MIP!$AE$94</f>
        <v>0</v>
      </c>
      <c r="E764" s="37">
        <f>MIP!$AE$166</f>
        <v>39</v>
      </c>
      <c r="F764" s="36" t="e">
        <f>MIP!#REF!</f>
        <v>#REF!</v>
      </c>
      <c r="G764" s="231"/>
      <c r="H764" s="39"/>
      <c r="I764" s="39"/>
      <c r="J764" s="505"/>
      <c r="K764" s="506"/>
      <c r="L764" s="506"/>
      <c r="M764" s="506"/>
      <c r="N764" s="506"/>
      <c r="O764" s="506"/>
      <c r="P764" s="506"/>
      <c r="Q764" s="507"/>
      <c r="R764" s="41"/>
    </row>
    <row r="765" spans="1:18" ht="58.5" customHeight="1">
      <c r="A765" s="441" t="str">
        <f>GI!$B$18</f>
        <v>-</v>
      </c>
      <c r="B765" s="442"/>
      <c r="C765" s="36">
        <f>MIP!$AF$27</f>
        <v>0</v>
      </c>
      <c r="D765" s="36">
        <f>MIP!$AF$94</f>
        <v>0</v>
      </c>
      <c r="E765" s="37">
        <f>MIP!$AF$166</f>
        <v>0</v>
      </c>
      <c r="F765" s="36" t="e">
        <f>MIP!#REF!</f>
        <v>#REF!</v>
      </c>
      <c r="G765" s="231"/>
      <c r="H765" s="39"/>
      <c r="I765" s="39"/>
      <c r="J765" s="505"/>
      <c r="K765" s="506"/>
      <c r="L765" s="506"/>
      <c r="M765" s="506"/>
      <c r="N765" s="506"/>
      <c r="O765" s="506"/>
      <c r="P765" s="506"/>
      <c r="Q765" s="507"/>
      <c r="R765" s="41"/>
    </row>
    <row r="766" spans="1:18" ht="58.5" customHeight="1">
      <c r="A766" s="470" t="s">
        <v>15</v>
      </c>
      <c r="B766" s="471"/>
      <c r="C766" s="36">
        <f>MIP!$AG$27</f>
        <v>520</v>
      </c>
      <c r="D766" s="36">
        <f>MIP!$AG$94</f>
        <v>0</v>
      </c>
      <c r="E766" s="37">
        <f>MIP!$AG$166</f>
        <v>260</v>
      </c>
      <c r="F766" s="36" t="e">
        <f>MIP!#REF!</f>
        <v>#REF!</v>
      </c>
      <c r="G766" s="231"/>
      <c r="H766" s="42"/>
      <c r="I766" s="42"/>
      <c r="J766" s="515" t="str">
        <f t="shared" ref="J766:J805" si="384">$V$5</f>
        <v>Percentage</v>
      </c>
      <c r="K766" s="516"/>
      <c r="L766" s="496" t="str">
        <f t="shared" ref="L766:L805" si="385">$X$5</f>
        <v xml:space="preserve">Grade </v>
      </c>
      <c r="M766" s="497"/>
      <c r="N766" s="496" t="str">
        <f t="shared" ref="N766:N805" si="386">$Z$5</f>
        <v>Performance</v>
      </c>
      <c r="O766" s="500"/>
      <c r="P766" s="500"/>
      <c r="Q766" s="497"/>
      <c r="R766" s="43"/>
    </row>
    <row r="767" spans="1:18" ht="58.5" customHeight="1">
      <c r="A767" s="472" t="s">
        <v>16</v>
      </c>
      <c r="B767" s="473"/>
      <c r="C767" s="36">
        <f>MIP!$AH$27</f>
        <v>74.285714285714292</v>
      </c>
      <c r="D767" s="36">
        <f>MIP!$AH$94</f>
        <v>0</v>
      </c>
      <c r="E767" s="37">
        <f>MIP!$AH$166</f>
        <v>37.142857142857146</v>
      </c>
      <c r="F767" s="36" t="e">
        <f>MIP!#REF!</f>
        <v>#REF!</v>
      </c>
      <c r="G767" s="231"/>
      <c r="H767" s="42"/>
      <c r="I767" s="42"/>
      <c r="J767" s="517"/>
      <c r="K767" s="518"/>
      <c r="L767" s="498"/>
      <c r="M767" s="499"/>
      <c r="N767" s="498"/>
      <c r="O767" s="501"/>
      <c r="P767" s="501"/>
      <c r="Q767" s="499"/>
      <c r="R767" s="44"/>
    </row>
    <row r="768" spans="1:18" ht="58.5" customHeight="1">
      <c r="A768" s="472" t="s">
        <v>17</v>
      </c>
      <c r="B768" s="473"/>
      <c r="C768" s="45">
        <f>MIP!$AI$27</f>
        <v>16</v>
      </c>
      <c r="D768" s="45">
        <f>MIP!$AI$94</f>
        <v>1</v>
      </c>
      <c r="E768" s="46">
        <f>MIP!$AI$166</f>
        <v>16</v>
      </c>
      <c r="F768" s="45" t="e">
        <f>MIP!#REF!</f>
        <v>#REF!</v>
      </c>
      <c r="G768" s="232"/>
      <c r="H768" s="42"/>
      <c r="I768" s="42"/>
      <c r="J768" s="483" t="str">
        <f t="shared" ref="J768:J807" si="387">$V$7</f>
        <v>≥90</v>
      </c>
      <c r="K768" s="446"/>
      <c r="L768" s="483" t="str">
        <f t="shared" ref="L768:L807" si="388">$X$7</f>
        <v>A+</v>
      </c>
      <c r="M768" s="446"/>
      <c r="N768" s="483" t="str">
        <f t="shared" ref="N768:N807" si="389">$Z$7</f>
        <v>Very Great Distinction</v>
      </c>
      <c r="O768" s="447"/>
      <c r="P768" s="447"/>
      <c r="Q768" s="446"/>
      <c r="R768" s="44"/>
    </row>
    <row r="769" spans="1:18" ht="58.5" customHeight="1">
      <c r="A769" s="472" t="s">
        <v>91</v>
      </c>
      <c r="B769" s="473"/>
      <c r="C769" s="45">
        <f>GI!$C$25</f>
        <v>43</v>
      </c>
      <c r="D769" s="47">
        <f>GI!$C$25</f>
        <v>43</v>
      </c>
      <c r="E769" s="48">
        <f>GI!$C$25</f>
        <v>43</v>
      </c>
      <c r="F769" s="47">
        <f>GI!$C$25</f>
        <v>43</v>
      </c>
      <c r="G769" s="233"/>
      <c r="H769" s="24"/>
      <c r="I769" s="24"/>
      <c r="J769" s="483" t="str">
        <f t="shared" ref="J769:J808" si="390">$V$8</f>
        <v>≥85</v>
      </c>
      <c r="K769" s="446"/>
      <c r="L769" s="483" t="str">
        <f t="shared" ref="L769:L808" si="391">$X$8</f>
        <v>A</v>
      </c>
      <c r="M769" s="446"/>
      <c r="N769" s="483" t="str">
        <f t="shared" ref="N769:N808" si="392">$Z$8</f>
        <v>Great Distinction</v>
      </c>
      <c r="O769" s="447"/>
      <c r="P769" s="447"/>
      <c r="Q769" s="446"/>
      <c r="R769" s="44"/>
    </row>
    <row r="770" spans="1:18" ht="58.5" customHeight="1">
      <c r="A770" s="470" t="s">
        <v>12</v>
      </c>
      <c r="B770" s="471"/>
      <c r="C770" s="36"/>
      <c r="D770" s="49"/>
      <c r="E770" s="50"/>
      <c r="F770" s="49"/>
      <c r="G770" s="234"/>
      <c r="H770" s="24"/>
      <c r="I770" s="24"/>
      <c r="J770" s="445" t="str">
        <f t="shared" ref="J770:J809" si="393">$V$9</f>
        <v>≥80</v>
      </c>
      <c r="K770" s="446"/>
      <c r="L770" s="445" t="str">
        <f t="shared" ref="L770:L809" si="394">$X$9</f>
        <v>B+</v>
      </c>
      <c r="M770" s="446"/>
      <c r="N770" s="445" t="str">
        <f t="shared" ref="N770:N809" si="395">$Z$9</f>
        <v>Distinction</v>
      </c>
      <c r="O770" s="447"/>
      <c r="P770" s="447"/>
      <c r="Q770" s="446"/>
      <c r="R770" s="44"/>
    </row>
    <row r="771" spans="1:18" ht="58.5" customHeight="1">
      <c r="A771" s="482" t="s">
        <v>18</v>
      </c>
      <c r="B771" s="482"/>
      <c r="C771" s="36"/>
      <c r="D771" s="51"/>
      <c r="E771" s="50"/>
      <c r="F771" s="51"/>
      <c r="G771" s="234"/>
      <c r="H771" s="24"/>
      <c r="I771" s="24"/>
      <c r="J771" s="445" t="str">
        <f t="shared" ref="J771:J810" si="396">$V$10</f>
        <v>≥75</v>
      </c>
      <c r="K771" s="446"/>
      <c r="L771" s="445" t="str">
        <f t="shared" ref="L771:L810" si="397">$X$10</f>
        <v>B</v>
      </c>
      <c r="M771" s="446"/>
      <c r="N771" s="445" t="str">
        <f t="shared" ref="N771:N810" si="398">$Z$10</f>
        <v>Good</v>
      </c>
      <c r="O771" s="447"/>
      <c r="P771" s="447"/>
      <c r="Q771" s="446"/>
      <c r="R771" s="44"/>
    </row>
    <row r="772" spans="1:18" ht="58.5" customHeight="1">
      <c r="A772" s="22"/>
      <c r="B772" s="55"/>
      <c r="C772" s="52"/>
      <c r="D772" s="52"/>
      <c r="E772" s="52"/>
      <c r="F772" s="52"/>
      <c r="G772" s="23"/>
      <c r="H772" s="24"/>
      <c r="I772" s="24"/>
      <c r="J772" s="445" t="str">
        <f t="shared" ref="J772:J811" si="399">$V$11</f>
        <v>≥70</v>
      </c>
      <c r="K772" s="446"/>
      <c r="L772" s="445" t="str">
        <f t="shared" ref="L772:L811" si="400">$X$11</f>
        <v>C</v>
      </c>
      <c r="M772" s="446"/>
      <c r="N772" s="445" t="str">
        <f t="shared" ref="N772:N811" si="401">$Z$11</f>
        <v>Average</v>
      </c>
      <c r="O772" s="447"/>
      <c r="P772" s="447"/>
      <c r="Q772" s="446"/>
      <c r="R772" s="44"/>
    </row>
    <row r="773" spans="1:18" ht="58.5" customHeight="1">
      <c r="A773" s="53"/>
      <c r="B773" s="520" t="str">
        <f>MIP!AJ166</f>
        <v>DETAINED IN GRADE 11</v>
      </c>
      <c r="C773" s="521"/>
      <c r="D773" s="521"/>
      <c r="E773" s="521"/>
      <c r="F773" s="522"/>
      <c r="G773" s="23"/>
      <c r="H773" s="24"/>
      <c r="I773" s="24"/>
      <c r="J773" s="445" t="str">
        <f t="shared" ref="J773:J812" si="402">$V$12</f>
        <v>≥60</v>
      </c>
      <c r="K773" s="446"/>
      <c r="L773" s="445" t="str">
        <f t="shared" ref="L773:L812" si="403">$X$12</f>
        <v>D</v>
      </c>
      <c r="M773" s="446"/>
      <c r="N773" s="445" t="str">
        <f t="shared" ref="N773:N812" si="404">$Z$12</f>
        <v>Fair</v>
      </c>
      <c r="O773" s="447"/>
      <c r="P773" s="447"/>
      <c r="Q773" s="446"/>
      <c r="R773" s="54"/>
    </row>
    <row r="774" spans="1:18" ht="58.5" customHeight="1">
      <c r="A774" s="53"/>
      <c r="B774" s="523"/>
      <c r="C774" s="524"/>
      <c r="D774" s="524"/>
      <c r="E774" s="524"/>
      <c r="F774" s="525"/>
      <c r="G774" s="23"/>
      <c r="H774" s="24"/>
      <c r="I774" s="24"/>
      <c r="J774" s="445" t="str">
        <f t="shared" ref="J774:J813" si="405">$V$13</f>
        <v>&lt;60</v>
      </c>
      <c r="K774" s="446"/>
      <c r="L774" s="445" t="str">
        <f t="shared" ref="L774:L813" si="406">$X$13</f>
        <v>F</v>
      </c>
      <c r="M774" s="446"/>
      <c r="N774" s="445" t="str">
        <f t="shared" ref="N774:N813" si="407">$Z$13</f>
        <v>Failing</v>
      </c>
      <c r="O774" s="447"/>
      <c r="P774" s="447"/>
      <c r="Q774" s="446"/>
      <c r="R774" s="27"/>
    </row>
    <row r="775" spans="1:18" ht="58.5" customHeight="1">
      <c r="A775" s="53"/>
      <c r="B775" s="523"/>
      <c r="C775" s="524"/>
      <c r="D775" s="524"/>
      <c r="E775" s="524"/>
      <c r="F775" s="525"/>
      <c r="G775" s="23"/>
      <c r="H775" s="24"/>
      <c r="I775" s="24"/>
      <c r="J775" s="443" t="str">
        <f>GI!$D$23</f>
        <v>Academic Director's Name</v>
      </c>
      <c r="K775" s="443"/>
      <c r="L775" s="443"/>
      <c r="M775" s="443"/>
      <c r="N775" s="443"/>
      <c r="O775" s="443"/>
      <c r="P775" s="443"/>
      <c r="Q775" s="443"/>
      <c r="R775" s="27"/>
    </row>
    <row r="776" spans="1:18" ht="58.5" customHeight="1">
      <c r="A776" s="53"/>
      <c r="B776" s="526"/>
      <c r="C776" s="527"/>
      <c r="D776" s="527"/>
      <c r="E776" s="527"/>
      <c r="F776" s="528"/>
      <c r="G776" s="23"/>
      <c r="H776" s="24"/>
      <c r="I776" s="24"/>
      <c r="J776" s="444" t="str">
        <f>GI!$D$31</f>
        <v>Mr. Brhane Yohanes</v>
      </c>
      <c r="K776" s="444"/>
      <c r="L776" s="444"/>
      <c r="M776" s="444"/>
      <c r="N776" s="444"/>
      <c r="O776" s="444"/>
      <c r="P776" s="444"/>
      <c r="Q776" s="444"/>
      <c r="R776" s="444"/>
    </row>
    <row r="777" spans="1:18" ht="58.5" customHeight="1">
      <c r="A777" s="430" t="str">
        <f>$U$15</f>
        <v>If Best is Possible, Better is Not Enough!</v>
      </c>
      <c r="B777" s="430"/>
      <c r="C777" s="430"/>
      <c r="D777" s="430"/>
      <c r="E777" s="430"/>
      <c r="F777" s="430"/>
      <c r="G777" s="430"/>
      <c r="H777" s="430"/>
      <c r="I777" s="430"/>
      <c r="J777" s="430"/>
      <c r="K777" s="430"/>
      <c r="L777" s="430"/>
      <c r="M777" s="430"/>
      <c r="N777" s="430"/>
      <c r="O777" s="430"/>
      <c r="P777" s="430"/>
      <c r="Q777" s="430"/>
      <c r="R777" s="430"/>
    </row>
    <row r="778" spans="1:18" ht="58.5" customHeight="1">
      <c r="A778" s="430"/>
      <c r="B778" s="430"/>
      <c r="C778" s="430"/>
      <c r="D778" s="430"/>
      <c r="E778" s="430"/>
      <c r="F778" s="430"/>
      <c r="G778" s="430"/>
      <c r="H778" s="430"/>
      <c r="I778" s="430"/>
      <c r="J778" s="430"/>
      <c r="K778" s="430"/>
      <c r="L778" s="430"/>
      <c r="M778" s="430"/>
      <c r="N778" s="430"/>
      <c r="O778" s="430"/>
      <c r="P778" s="430"/>
      <c r="Q778" s="430"/>
      <c r="R778" s="430"/>
    </row>
    <row r="779" spans="1:18" ht="58.5" customHeight="1">
      <c r="A779" s="430"/>
      <c r="B779" s="430"/>
      <c r="C779" s="430"/>
      <c r="D779" s="430"/>
      <c r="E779" s="430"/>
      <c r="F779" s="430"/>
      <c r="G779" s="430"/>
      <c r="H779" s="430"/>
      <c r="I779" s="430"/>
      <c r="J779" s="430"/>
      <c r="K779" s="430"/>
      <c r="L779" s="430"/>
      <c r="M779" s="430"/>
      <c r="N779" s="430"/>
      <c r="O779" s="430"/>
      <c r="P779" s="430"/>
      <c r="Q779" s="430"/>
      <c r="R779" s="430"/>
    </row>
    <row r="780" spans="1:18" ht="58.5" customHeight="1">
      <c r="A780" s="22"/>
      <c r="B780" s="22"/>
      <c r="C780" s="23"/>
      <c r="D780" s="23"/>
      <c r="E780" s="23"/>
      <c r="F780" s="23"/>
      <c r="G780" s="23"/>
      <c r="H780" s="24"/>
      <c r="I780" s="24"/>
      <c r="J780" s="24"/>
      <c r="K780" s="24"/>
      <c r="L780" s="24"/>
      <c r="M780" s="24"/>
      <c r="N780" s="24"/>
      <c r="O780" s="23"/>
      <c r="P780" s="23"/>
      <c r="Q780" s="23"/>
      <c r="R780" s="23"/>
    </row>
    <row r="781" spans="1:18" ht="58.5" customHeight="1">
      <c r="A781" s="22"/>
      <c r="B781" s="22"/>
      <c r="C781" s="23"/>
      <c r="D781" s="23"/>
      <c r="E781" s="23"/>
      <c r="F781" s="23"/>
      <c r="G781" s="23"/>
      <c r="H781" s="24"/>
      <c r="I781" s="24"/>
      <c r="J781" s="24"/>
      <c r="K781" s="24"/>
      <c r="L781" s="24"/>
      <c r="M781" s="24"/>
      <c r="N781" s="24"/>
      <c r="O781" s="23"/>
      <c r="P781" s="23"/>
      <c r="Q781" s="23"/>
      <c r="R781" s="23"/>
    </row>
    <row r="782" spans="1:18" ht="58.5" customHeight="1">
      <c r="A782" s="449" t="s">
        <v>14</v>
      </c>
      <c r="B782" s="450"/>
      <c r="C782" s="453">
        <f>GI!$A$3</f>
        <v>11</v>
      </c>
      <c r="D782" s="455" t="str">
        <f>D2</f>
        <v>D</v>
      </c>
      <c r="E782" s="456"/>
      <c r="F782" s="453" t="str">
        <f>GI!$C$3</f>
        <v>D</v>
      </c>
      <c r="G782" s="459">
        <v>21</v>
      </c>
      <c r="H782" s="26"/>
      <c r="I782" s="26"/>
      <c r="J782" s="509" t="s">
        <v>8</v>
      </c>
      <c r="K782" s="510"/>
      <c r="L782" s="511"/>
      <c r="M782" s="484" t="str">
        <f>GI!$H$22</f>
        <v xml:space="preserve">Heldana Mengstu Mebrahtu </v>
      </c>
      <c r="N782" s="485"/>
      <c r="O782" s="485"/>
      <c r="P782" s="485"/>
      <c r="Q782" s="485"/>
      <c r="R782" s="486"/>
    </row>
    <row r="783" spans="1:18" ht="58.5" customHeight="1">
      <c r="A783" s="451"/>
      <c r="B783" s="452"/>
      <c r="C783" s="454"/>
      <c r="D783" s="457"/>
      <c r="E783" s="458"/>
      <c r="F783" s="454"/>
      <c r="G783" s="460"/>
      <c r="H783" s="26"/>
      <c r="I783" s="26"/>
      <c r="J783" s="512"/>
      <c r="K783" s="513"/>
      <c r="L783" s="514"/>
      <c r="M783" s="487"/>
      <c r="N783" s="488"/>
      <c r="O783" s="488"/>
      <c r="P783" s="488"/>
      <c r="Q783" s="488"/>
      <c r="R783" s="489"/>
    </row>
    <row r="784" spans="1:18" ht="58.5" customHeight="1">
      <c r="A784" s="461" t="s">
        <v>1</v>
      </c>
      <c r="B784" s="462"/>
      <c r="C784" s="467"/>
      <c r="D784" s="468"/>
      <c r="E784" s="469"/>
      <c r="F784" s="223" t="s">
        <v>19</v>
      </c>
      <c r="G784" s="448"/>
      <c r="H784" s="27"/>
      <c r="I784" s="27"/>
      <c r="J784" s="475" t="str">
        <f>GI!$A$48</f>
        <v>2025/26 G.C Academic Year Basic Skills and Behavior Progress Report</v>
      </c>
      <c r="K784" s="476"/>
      <c r="L784" s="476"/>
      <c r="M784" s="476"/>
      <c r="N784" s="476"/>
      <c r="O784" s="476"/>
      <c r="P784" s="476"/>
      <c r="Q784" s="476"/>
      <c r="R784" s="477"/>
    </row>
    <row r="785" spans="1:18" ht="58.5" customHeight="1">
      <c r="A785" s="463"/>
      <c r="B785" s="464"/>
      <c r="C785" s="490" t="s">
        <v>172</v>
      </c>
      <c r="D785" s="490" t="s">
        <v>173</v>
      </c>
      <c r="E785" s="493" t="s">
        <v>163</v>
      </c>
      <c r="F785" s="490" t="s">
        <v>164</v>
      </c>
      <c r="G785" s="448"/>
      <c r="H785" s="27"/>
      <c r="I785" s="27"/>
      <c r="J785" s="478"/>
      <c r="K785" s="479"/>
      <c r="L785" s="479"/>
      <c r="M785" s="479"/>
      <c r="N785" s="479"/>
      <c r="O785" s="479"/>
      <c r="P785" s="479"/>
      <c r="Q785" s="479"/>
      <c r="R785" s="480"/>
    </row>
    <row r="786" spans="1:18" ht="58.5" customHeight="1">
      <c r="A786" s="463"/>
      <c r="B786" s="464"/>
      <c r="C786" s="491"/>
      <c r="D786" s="491"/>
      <c r="E786" s="494"/>
      <c r="F786" s="491"/>
      <c r="G786" s="448"/>
      <c r="H786" s="28"/>
      <c r="I786" s="28"/>
      <c r="J786" s="435"/>
      <c r="K786" s="436"/>
      <c r="L786" s="436"/>
      <c r="M786" s="436"/>
      <c r="N786" s="437"/>
      <c r="O786" s="29"/>
      <c r="P786" s="29"/>
      <c r="Q786" s="29"/>
      <c r="R786" s="30"/>
    </row>
    <row r="787" spans="1:18" ht="58.5" customHeight="1">
      <c r="A787" s="463"/>
      <c r="B787" s="464"/>
      <c r="C787" s="491"/>
      <c r="D787" s="491"/>
      <c r="E787" s="494"/>
      <c r="F787" s="491"/>
      <c r="G787" s="448"/>
      <c r="H787" s="28"/>
      <c r="I787" s="28"/>
      <c r="J787" s="438" t="s">
        <v>26</v>
      </c>
      <c r="K787" s="439"/>
      <c r="L787" s="439"/>
      <c r="M787" s="439"/>
      <c r="N787" s="440"/>
      <c r="O787" s="31"/>
      <c r="P787" s="31"/>
      <c r="Q787" s="31"/>
      <c r="R787" s="31"/>
    </row>
    <row r="788" spans="1:18" ht="58.5" customHeight="1">
      <c r="A788" s="463"/>
      <c r="B788" s="464"/>
      <c r="C788" s="491"/>
      <c r="D788" s="491"/>
      <c r="E788" s="494"/>
      <c r="F788" s="491"/>
      <c r="G788" s="448"/>
      <c r="H788" s="28"/>
      <c r="I788" s="28"/>
      <c r="J788" s="438" t="s">
        <v>27</v>
      </c>
      <c r="K788" s="439"/>
      <c r="L788" s="439"/>
      <c r="M788" s="439"/>
      <c r="N788" s="440"/>
      <c r="O788" s="31"/>
      <c r="P788" s="31"/>
      <c r="Q788" s="31"/>
      <c r="R788" s="31"/>
    </row>
    <row r="789" spans="1:18" ht="58.5" customHeight="1">
      <c r="A789" s="463"/>
      <c r="B789" s="464"/>
      <c r="C789" s="491"/>
      <c r="D789" s="491"/>
      <c r="E789" s="494"/>
      <c r="F789" s="491"/>
      <c r="G789" s="448"/>
      <c r="H789" s="28"/>
      <c r="I789" s="28"/>
      <c r="J789" s="438" t="s">
        <v>28</v>
      </c>
      <c r="K789" s="439"/>
      <c r="L789" s="439"/>
      <c r="M789" s="439"/>
      <c r="N789" s="440"/>
      <c r="O789" s="31"/>
      <c r="P789" s="31"/>
      <c r="Q789" s="31"/>
      <c r="R789" s="31"/>
    </row>
    <row r="790" spans="1:18" ht="58.5" customHeight="1">
      <c r="A790" s="463"/>
      <c r="B790" s="464"/>
      <c r="C790" s="491"/>
      <c r="D790" s="491"/>
      <c r="E790" s="494"/>
      <c r="F790" s="491"/>
      <c r="G790" s="448"/>
      <c r="H790" s="28"/>
      <c r="I790" s="28"/>
      <c r="J790" s="438" t="s">
        <v>47</v>
      </c>
      <c r="K790" s="439"/>
      <c r="L790" s="439"/>
      <c r="M790" s="439"/>
      <c r="N790" s="440"/>
      <c r="O790" s="31"/>
      <c r="P790" s="31"/>
      <c r="Q790" s="31"/>
      <c r="R790" s="31"/>
    </row>
    <row r="791" spans="1:18" ht="58.5" customHeight="1">
      <c r="A791" s="463"/>
      <c r="B791" s="464"/>
      <c r="C791" s="491"/>
      <c r="D791" s="491"/>
      <c r="E791" s="494"/>
      <c r="F791" s="491"/>
      <c r="G791" s="448"/>
      <c r="H791" s="28"/>
      <c r="I791" s="28"/>
      <c r="J791" s="438" t="s">
        <v>38</v>
      </c>
      <c r="K791" s="439"/>
      <c r="L791" s="439"/>
      <c r="M791" s="439"/>
      <c r="N791" s="440"/>
      <c r="O791" s="31"/>
      <c r="P791" s="31"/>
      <c r="Q791" s="31"/>
      <c r="R791" s="31"/>
    </row>
    <row r="792" spans="1:18" ht="58.5" customHeight="1">
      <c r="A792" s="465"/>
      <c r="B792" s="466"/>
      <c r="C792" s="492"/>
      <c r="D792" s="492"/>
      <c r="E792" s="495"/>
      <c r="F792" s="492"/>
      <c r="G792" s="448"/>
      <c r="H792" s="28"/>
      <c r="I792" s="28"/>
      <c r="J792" s="438" t="s">
        <v>10</v>
      </c>
      <c r="K792" s="439"/>
      <c r="L792" s="439"/>
      <c r="M792" s="439"/>
      <c r="N792" s="440"/>
      <c r="O792" s="33"/>
      <c r="P792" s="34"/>
      <c r="Q792" s="34"/>
      <c r="R792" s="35"/>
    </row>
    <row r="793" spans="1:18" ht="58.5" customHeight="1">
      <c r="A793" s="441" t="str">
        <f>GI!$B$7</f>
        <v>English</v>
      </c>
      <c r="B793" s="442"/>
      <c r="C793" s="36">
        <f>MIP!$Y$28</f>
        <v>76</v>
      </c>
      <c r="D793" s="36">
        <f>MIP!$Y$95</f>
        <v>0</v>
      </c>
      <c r="E793" s="37">
        <f>MIP!$Y$167</f>
        <v>38</v>
      </c>
      <c r="F793" s="36" t="e">
        <f>MIP!#REF!</f>
        <v>#REF!</v>
      </c>
      <c r="G793" s="231"/>
      <c r="H793" s="28"/>
      <c r="I793" s="28"/>
      <c r="J793" s="438" t="s">
        <v>29</v>
      </c>
      <c r="K793" s="439"/>
      <c r="L793" s="439"/>
      <c r="M793" s="439"/>
      <c r="N793" s="440"/>
      <c r="O793" s="33"/>
      <c r="P793" s="34"/>
      <c r="Q793" s="34"/>
      <c r="R793" s="35"/>
    </row>
    <row r="794" spans="1:18" ht="58.5" customHeight="1">
      <c r="A794" s="441" t="str">
        <f>GI!$B$8</f>
        <v>-</v>
      </c>
      <c r="B794" s="442"/>
      <c r="C794" s="36"/>
      <c r="D794" s="36"/>
      <c r="E794" s="37"/>
      <c r="F794" s="36" t="e">
        <f>MIP!#REF!</f>
        <v>#REF!</v>
      </c>
      <c r="G794" s="231"/>
      <c r="H794" s="28"/>
      <c r="I794" s="28"/>
      <c r="J794" s="438" t="s">
        <v>30</v>
      </c>
      <c r="K794" s="439"/>
      <c r="L794" s="439"/>
      <c r="M794" s="439"/>
      <c r="N794" s="440"/>
      <c r="O794" s="33"/>
      <c r="P794" s="34"/>
      <c r="Q794" s="34"/>
      <c r="R794" s="35"/>
    </row>
    <row r="795" spans="1:18" ht="58.5" customHeight="1">
      <c r="A795" s="441" t="str">
        <f>GI!$B$9</f>
        <v>Mathematics</v>
      </c>
      <c r="B795" s="442"/>
      <c r="C795" s="36">
        <f>MIP!$Z$28</f>
        <v>60</v>
      </c>
      <c r="D795" s="36">
        <f>MIP!$Z$95</f>
        <v>0</v>
      </c>
      <c r="E795" s="37">
        <f>MIP!$Z$167</f>
        <v>30</v>
      </c>
      <c r="F795" s="36" t="e">
        <f>MIP!#REF!</f>
        <v>#REF!</v>
      </c>
      <c r="G795" s="231"/>
      <c r="H795" s="28"/>
      <c r="I795" s="28"/>
      <c r="J795" s="438" t="s">
        <v>31</v>
      </c>
      <c r="K795" s="439"/>
      <c r="L795" s="439"/>
      <c r="M795" s="439"/>
      <c r="N795" s="440"/>
      <c r="O795" s="33"/>
      <c r="P795" s="34"/>
      <c r="Q795" s="34"/>
      <c r="R795" s="35"/>
    </row>
    <row r="796" spans="1:18" ht="58.5" customHeight="1">
      <c r="A796" s="441" t="str">
        <f>GI!$B$10</f>
        <v>-</v>
      </c>
      <c r="B796" s="442"/>
      <c r="C796" s="36"/>
      <c r="D796" s="36"/>
      <c r="E796" s="37"/>
      <c r="F796" s="36" t="e">
        <f>MIP!#REF!</f>
        <v>#REF!</v>
      </c>
      <c r="G796" s="231"/>
      <c r="H796" s="28"/>
      <c r="I796" s="28"/>
      <c r="J796" s="438" t="s">
        <v>32</v>
      </c>
      <c r="K796" s="439"/>
      <c r="L796" s="439"/>
      <c r="M796" s="439"/>
      <c r="N796" s="440"/>
      <c r="O796" s="31"/>
      <c r="P796" s="31"/>
      <c r="Q796" s="31"/>
      <c r="R796" s="31"/>
    </row>
    <row r="797" spans="1:18" ht="58.5" customHeight="1">
      <c r="A797" s="441" t="str">
        <f>GI!$B$11</f>
        <v xml:space="preserve">History </v>
      </c>
      <c r="B797" s="442"/>
      <c r="C797" s="36">
        <f>MIP!$AA$28</f>
        <v>84</v>
      </c>
      <c r="D797" s="36">
        <f>MIP!$AA$95</f>
        <v>0</v>
      </c>
      <c r="E797" s="37">
        <f>MIP!$AA$167</f>
        <v>42</v>
      </c>
      <c r="F797" s="36" t="e">
        <f>MIP!#REF!</f>
        <v>#REF!</v>
      </c>
      <c r="G797" s="231"/>
      <c r="H797" s="28"/>
      <c r="I797" s="28"/>
      <c r="J797" s="438" t="s">
        <v>11</v>
      </c>
      <c r="K797" s="439"/>
      <c r="L797" s="439"/>
      <c r="M797" s="439"/>
      <c r="N797" s="440"/>
      <c r="O797" s="31"/>
      <c r="P797" s="31"/>
      <c r="Q797" s="31"/>
      <c r="R797" s="31"/>
    </row>
    <row r="798" spans="1:18" ht="58.5" customHeight="1">
      <c r="A798" s="441" t="str">
        <f>GI!$B$12</f>
        <v xml:space="preserve">Geography </v>
      </c>
      <c r="B798" s="442"/>
      <c r="C798" s="36">
        <f>MIP!$AB$28</f>
        <v>87</v>
      </c>
      <c r="D798" s="36">
        <f>MIP!$AB$95</f>
        <v>0</v>
      </c>
      <c r="E798" s="37">
        <f>MIP!$AB$167</f>
        <v>43.5</v>
      </c>
      <c r="F798" s="36" t="e">
        <f>MIP!#REF!</f>
        <v>#REF!</v>
      </c>
      <c r="G798" s="231"/>
      <c r="H798" s="28"/>
      <c r="I798" s="28"/>
      <c r="J798" s="438" t="s">
        <v>37</v>
      </c>
      <c r="K798" s="439"/>
      <c r="L798" s="439"/>
      <c r="M798" s="439"/>
      <c r="N798" s="440"/>
      <c r="O798" s="33"/>
      <c r="P798" s="34"/>
      <c r="Q798" s="34"/>
      <c r="R798" s="35"/>
    </row>
    <row r="799" spans="1:18" ht="58.5" customHeight="1">
      <c r="A799" s="441" t="str">
        <f>GI!$B$13</f>
        <v xml:space="preserve">Economics </v>
      </c>
      <c r="B799" s="442"/>
      <c r="C799" s="36">
        <f>MIP!$AC$28</f>
        <v>73</v>
      </c>
      <c r="D799" s="36">
        <f>MIP!$AC$95</f>
        <v>0</v>
      </c>
      <c r="E799" s="37">
        <f>MIP!$AC$167</f>
        <v>36.5</v>
      </c>
      <c r="F799" s="36" t="e">
        <f>MIP!#REF!</f>
        <v>#REF!</v>
      </c>
      <c r="G799" s="231"/>
      <c r="H799" s="38"/>
      <c r="I799" s="38"/>
      <c r="J799" s="438" t="s">
        <v>33</v>
      </c>
      <c r="K799" s="439"/>
      <c r="L799" s="439"/>
      <c r="M799" s="439"/>
      <c r="N799" s="440"/>
      <c r="O799" s="33"/>
      <c r="P799" s="34"/>
      <c r="Q799" s="34"/>
      <c r="R799" s="35"/>
    </row>
    <row r="800" spans="1:18" ht="58.5" customHeight="1">
      <c r="A800" s="441" t="str">
        <f>GI!$B$14</f>
        <v>-</v>
      </c>
      <c r="B800" s="442"/>
      <c r="C800" s="36"/>
      <c r="D800" s="36"/>
      <c r="E800" s="37"/>
      <c r="F800" s="36" t="e">
        <f>MIP!#REF!</f>
        <v>#REF!</v>
      </c>
      <c r="G800" s="231"/>
      <c r="H800" s="38"/>
      <c r="I800" s="38"/>
      <c r="J800" s="438" t="s">
        <v>48</v>
      </c>
      <c r="K800" s="439"/>
      <c r="L800" s="439"/>
      <c r="M800" s="439"/>
      <c r="N800" s="440"/>
      <c r="O800" s="33"/>
      <c r="P800" s="34"/>
      <c r="Q800" s="34"/>
      <c r="R800" s="35"/>
    </row>
    <row r="801" spans="1:18" ht="58.5" customHeight="1">
      <c r="A801" s="441" t="str">
        <f>GI!$B$15</f>
        <v>ICT</v>
      </c>
      <c r="B801" s="442"/>
      <c r="C801" s="36">
        <f>MIP!$AD$28</f>
        <v>82</v>
      </c>
      <c r="D801" s="36">
        <f>MIP!$AD$95</f>
        <v>0</v>
      </c>
      <c r="E801" s="37">
        <f>MIP!$AD$167</f>
        <v>41</v>
      </c>
      <c r="F801" s="36" t="e">
        <f>MIP!#REF!</f>
        <v>#REF!</v>
      </c>
      <c r="G801" s="231"/>
      <c r="H801" s="39"/>
      <c r="I801" s="39"/>
      <c r="J801" s="438" t="s">
        <v>49</v>
      </c>
      <c r="K801" s="439"/>
      <c r="L801" s="439"/>
      <c r="M801" s="439"/>
      <c r="N801" s="440"/>
      <c r="O801" s="40"/>
      <c r="P801" s="34"/>
      <c r="Q801" s="34"/>
      <c r="R801" s="35"/>
    </row>
    <row r="802" spans="1:18" ht="58.5" customHeight="1">
      <c r="A802" s="441" t="str">
        <f>GI!$B$16</f>
        <v>-</v>
      </c>
      <c r="B802" s="442"/>
      <c r="C802" s="36"/>
      <c r="D802" s="36"/>
      <c r="E802" s="37"/>
      <c r="F802" s="36" t="e">
        <f>MIP!#REF!</f>
        <v>#REF!</v>
      </c>
      <c r="G802" s="231"/>
      <c r="H802" s="39"/>
      <c r="I802" s="39"/>
      <c r="J802" s="502" t="s">
        <v>34</v>
      </c>
      <c r="K802" s="503"/>
      <c r="L802" s="503"/>
      <c r="M802" s="503"/>
      <c r="N802" s="503"/>
      <c r="O802" s="503"/>
      <c r="P802" s="503"/>
      <c r="Q802" s="504"/>
      <c r="R802" s="41"/>
    </row>
    <row r="803" spans="1:18" ht="58.5" customHeight="1">
      <c r="A803" s="441" t="str">
        <f>GI!$B$17</f>
        <v xml:space="preserve">Accounting and finance </v>
      </c>
      <c r="B803" s="442"/>
      <c r="C803" s="36">
        <f>MIP!$AE$28</f>
        <v>82</v>
      </c>
      <c r="D803" s="36">
        <f>MIP!$AE$95</f>
        <v>0</v>
      </c>
      <c r="E803" s="37">
        <f>MIP!$AE$167</f>
        <v>41</v>
      </c>
      <c r="F803" s="36" t="e">
        <f>MIP!#REF!</f>
        <v>#REF!</v>
      </c>
      <c r="G803" s="231"/>
      <c r="H803" s="39"/>
      <c r="I803" s="39"/>
      <c r="J803" s="505"/>
      <c r="K803" s="506"/>
      <c r="L803" s="506"/>
      <c r="M803" s="506"/>
      <c r="N803" s="506"/>
      <c r="O803" s="506"/>
      <c r="P803" s="506"/>
      <c r="Q803" s="507"/>
      <c r="R803" s="41"/>
    </row>
    <row r="804" spans="1:18" ht="58.5" customHeight="1">
      <c r="A804" s="441" t="str">
        <f>GI!$B$18</f>
        <v>-</v>
      </c>
      <c r="B804" s="442"/>
      <c r="C804" s="36">
        <f>MIP!$AF$28</f>
        <v>0</v>
      </c>
      <c r="D804" s="36">
        <f>MIP!$AF$95</f>
        <v>0</v>
      </c>
      <c r="E804" s="37">
        <f>MIP!$AF$167</f>
        <v>0</v>
      </c>
      <c r="F804" s="36" t="e">
        <f>MIP!#REF!</f>
        <v>#REF!</v>
      </c>
      <c r="G804" s="231"/>
      <c r="H804" s="39"/>
      <c r="I804" s="39"/>
      <c r="J804" s="505"/>
      <c r="K804" s="506"/>
      <c r="L804" s="506"/>
      <c r="M804" s="506"/>
      <c r="N804" s="506"/>
      <c r="O804" s="506"/>
      <c r="P804" s="506"/>
      <c r="Q804" s="507"/>
      <c r="R804" s="41"/>
    </row>
    <row r="805" spans="1:18" ht="58.5" customHeight="1">
      <c r="A805" s="470" t="s">
        <v>15</v>
      </c>
      <c r="B805" s="471"/>
      <c r="C805" s="36">
        <f>MIP!$AG$28</f>
        <v>544</v>
      </c>
      <c r="D805" s="36">
        <f>MIP!$AG$95</f>
        <v>0</v>
      </c>
      <c r="E805" s="37">
        <f>MIP!$AG$167</f>
        <v>272</v>
      </c>
      <c r="F805" s="36" t="e">
        <f>MIP!#REF!</f>
        <v>#REF!</v>
      </c>
      <c r="G805" s="231"/>
      <c r="H805" s="42"/>
      <c r="I805" s="42"/>
      <c r="J805" s="515" t="str">
        <f t="shared" si="384"/>
        <v>Percentage</v>
      </c>
      <c r="K805" s="516"/>
      <c r="L805" s="496" t="str">
        <f t="shared" si="385"/>
        <v xml:space="preserve">Grade </v>
      </c>
      <c r="M805" s="497"/>
      <c r="N805" s="496" t="str">
        <f t="shared" si="386"/>
        <v>Performance</v>
      </c>
      <c r="O805" s="500"/>
      <c r="P805" s="500"/>
      <c r="Q805" s="497"/>
      <c r="R805" s="43"/>
    </row>
    <row r="806" spans="1:18" ht="58.5" customHeight="1">
      <c r="A806" s="472" t="s">
        <v>16</v>
      </c>
      <c r="B806" s="473"/>
      <c r="C806" s="36">
        <f>MIP!$AH$28</f>
        <v>77.714285714285708</v>
      </c>
      <c r="D806" s="36">
        <f>MIP!$AH$95</f>
        <v>0</v>
      </c>
      <c r="E806" s="37">
        <f>MIP!$AH$167</f>
        <v>38.857142857142854</v>
      </c>
      <c r="F806" s="36" t="e">
        <f>MIP!#REF!</f>
        <v>#REF!</v>
      </c>
      <c r="G806" s="231"/>
      <c r="H806" s="42"/>
      <c r="I806" s="42"/>
      <c r="J806" s="517"/>
      <c r="K806" s="518"/>
      <c r="L806" s="498"/>
      <c r="M806" s="499"/>
      <c r="N806" s="498"/>
      <c r="O806" s="501"/>
      <c r="P806" s="501"/>
      <c r="Q806" s="499"/>
      <c r="R806" s="44"/>
    </row>
    <row r="807" spans="1:18" ht="58.5" customHeight="1">
      <c r="A807" s="472" t="s">
        <v>17</v>
      </c>
      <c r="B807" s="473"/>
      <c r="C807" s="45">
        <f>MIP!$AI$28</f>
        <v>10</v>
      </c>
      <c r="D807" s="45">
        <f>MIP!$AI$95</f>
        <v>1</v>
      </c>
      <c r="E807" s="46">
        <f>MIP!$AI$167</f>
        <v>10</v>
      </c>
      <c r="F807" s="45" t="e">
        <f>MIP!#REF!</f>
        <v>#REF!</v>
      </c>
      <c r="G807" s="232"/>
      <c r="H807" s="42"/>
      <c r="I807" s="42"/>
      <c r="J807" s="483" t="str">
        <f t="shared" si="387"/>
        <v>≥90</v>
      </c>
      <c r="K807" s="446"/>
      <c r="L807" s="483" t="str">
        <f t="shared" si="388"/>
        <v>A+</v>
      </c>
      <c r="M807" s="446"/>
      <c r="N807" s="483" t="str">
        <f t="shared" si="389"/>
        <v>Very Great Distinction</v>
      </c>
      <c r="O807" s="447"/>
      <c r="P807" s="447"/>
      <c r="Q807" s="446"/>
      <c r="R807" s="44"/>
    </row>
    <row r="808" spans="1:18" ht="58.5" customHeight="1">
      <c r="A808" s="472" t="s">
        <v>91</v>
      </c>
      <c r="B808" s="473"/>
      <c r="C808" s="45">
        <f>GI!$C$25</f>
        <v>43</v>
      </c>
      <c r="D808" s="47">
        <f>GI!$C$25</f>
        <v>43</v>
      </c>
      <c r="E808" s="48">
        <f>GI!$C$25</f>
        <v>43</v>
      </c>
      <c r="F808" s="47">
        <f>GI!$C$25</f>
        <v>43</v>
      </c>
      <c r="G808" s="233"/>
      <c r="H808" s="24"/>
      <c r="I808" s="24"/>
      <c r="J808" s="483" t="str">
        <f t="shared" si="390"/>
        <v>≥85</v>
      </c>
      <c r="K808" s="446"/>
      <c r="L808" s="483" t="str">
        <f t="shared" si="391"/>
        <v>A</v>
      </c>
      <c r="M808" s="446"/>
      <c r="N808" s="483" t="str">
        <f t="shared" si="392"/>
        <v>Great Distinction</v>
      </c>
      <c r="O808" s="447"/>
      <c r="P808" s="447"/>
      <c r="Q808" s="446"/>
      <c r="R808" s="44"/>
    </row>
    <row r="809" spans="1:18" ht="58.5" customHeight="1">
      <c r="A809" s="470" t="s">
        <v>12</v>
      </c>
      <c r="B809" s="471"/>
      <c r="C809" s="36"/>
      <c r="D809" s="49"/>
      <c r="E809" s="50"/>
      <c r="F809" s="49"/>
      <c r="G809" s="234"/>
      <c r="H809" s="24"/>
      <c r="I809" s="24"/>
      <c r="J809" s="445" t="str">
        <f t="shared" si="393"/>
        <v>≥80</v>
      </c>
      <c r="K809" s="446"/>
      <c r="L809" s="445" t="str">
        <f t="shared" si="394"/>
        <v>B+</v>
      </c>
      <c r="M809" s="446"/>
      <c r="N809" s="445" t="str">
        <f t="shared" si="395"/>
        <v>Distinction</v>
      </c>
      <c r="O809" s="447"/>
      <c r="P809" s="447"/>
      <c r="Q809" s="446"/>
      <c r="R809" s="44"/>
    </row>
    <row r="810" spans="1:18" ht="58.5" customHeight="1">
      <c r="A810" s="482" t="s">
        <v>18</v>
      </c>
      <c r="B810" s="482"/>
      <c r="C810" s="36"/>
      <c r="D810" s="51"/>
      <c r="E810" s="50"/>
      <c r="F810" s="51"/>
      <c r="G810" s="234"/>
      <c r="H810" s="24"/>
      <c r="I810" s="24"/>
      <c r="J810" s="445" t="str">
        <f t="shared" si="396"/>
        <v>≥75</v>
      </c>
      <c r="K810" s="446"/>
      <c r="L810" s="445" t="str">
        <f t="shared" si="397"/>
        <v>B</v>
      </c>
      <c r="M810" s="446"/>
      <c r="N810" s="445" t="str">
        <f t="shared" si="398"/>
        <v>Good</v>
      </c>
      <c r="O810" s="447"/>
      <c r="P810" s="447"/>
      <c r="Q810" s="446"/>
      <c r="R810" s="44"/>
    </row>
    <row r="811" spans="1:18" ht="58.5" customHeight="1">
      <c r="A811" s="22"/>
      <c r="B811" s="55"/>
      <c r="C811" s="52"/>
      <c r="D811" s="52"/>
      <c r="E811" s="52"/>
      <c r="F811" s="52"/>
      <c r="G811" s="23"/>
      <c r="H811" s="24"/>
      <c r="I811" s="24"/>
      <c r="J811" s="445" t="str">
        <f t="shared" si="399"/>
        <v>≥70</v>
      </c>
      <c r="K811" s="446"/>
      <c r="L811" s="445" t="str">
        <f t="shared" si="400"/>
        <v>C</v>
      </c>
      <c r="M811" s="446"/>
      <c r="N811" s="445" t="str">
        <f t="shared" si="401"/>
        <v>Average</v>
      </c>
      <c r="O811" s="447"/>
      <c r="P811" s="447"/>
      <c r="Q811" s="446"/>
      <c r="R811" s="44"/>
    </row>
    <row r="812" spans="1:18" ht="58.5" customHeight="1">
      <c r="A812" s="53"/>
      <c r="B812" s="520" t="str">
        <f>MIP!AJ167</f>
        <v>DETAINED IN GRADE 11</v>
      </c>
      <c r="C812" s="521"/>
      <c r="D812" s="521"/>
      <c r="E812" s="521"/>
      <c r="F812" s="522"/>
      <c r="G812" s="23"/>
      <c r="H812" s="24"/>
      <c r="I812" s="24"/>
      <c r="J812" s="445" t="str">
        <f t="shared" si="402"/>
        <v>≥60</v>
      </c>
      <c r="K812" s="446"/>
      <c r="L812" s="445" t="str">
        <f t="shared" si="403"/>
        <v>D</v>
      </c>
      <c r="M812" s="446"/>
      <c r="N812" s="445" t="str">
        <f t="shared" si="404"/>
        <v>Fair</v>
      </c>
      <c r="O812" s="447"/>
      <c r="P812" s="447"/>
      <c r="Q812" s="446"/>
      <c r="R812" s="54"/>
    </row>
    <row r="813" spans="1:18" ht="58.5" customHeight="1">
      <c r="A813" s="53"/>
      <c r="B813" s="523"/>
      <c r="C813" s="524"/>
      <c r="D813" s="524"/>
      <c r="E813" s="524"/>
      <c r="F813" s="525"/>
      <c r="G813" s="23"/>
      <c r="H813" s="24"/>
      <c r="I813" s="24"/>
      <c r="J813" s="445" t="str">
        <f t="shared" si="405"/>
        <v>&lt;60</v>
      </c>
      <c r="K813" s="446"/>
      <c r="L813" s="445" t="str">
        <f t="shared" si="406"/>
        <v>F</v>
      </c>
      <c r="M813" s="446"/>
      <c r="N813" s="445" t="str">
        <f t="shared" si="407"/>
        <v>Failing</v>
      </c>
      <c r="O813" s="447"/>
      <c r="P813" s="447"/>
      <c r="Q813" s="446"/>
      <c r="R813" s="27"/>
    </row>
    <row r="814" spans="1:18" ht="58.5" customHeight="1">
      <c r="A814" s="53"/>
      <c r="B814" s="523"/>
      <c r="C814" s="524"/>
      <c r="D814" s="524"/>
      <c r="E814" s="524"/>
      <c r="F814" s="525"/>
      <c r="G814" s="23"/>
      <c r="H814" s="24"/>
      <c r="I814" s="24"/>
      <c r="J814" s="443" t="str">
        <f>GI!$D$23</f>
        <v>Academic Director's Name</v>
      </c>
      <c r="K814" s="443"/>
      <c r="L814" s="443"/>
      <c r="M814" s="443"/>
      <c r="N814" s="443"/>
      <c r="O814" s="443"/>
      <c r="P814" s="443"/>
      <c r="Q814" s="443"/>
      <c r="R814" s="27"/>
    </row>
    <row r="815" spans="1:18" ht="58.5" customHeight="1">
      <c r="A815" s="53"/>
      <c r="B815" s="526"/>
      <c r="C815" s="527"/>
      <c r="D815" s="527"/>
      <c r="E815" s="527"/>
      <c r="F815" s="528"/>
      <c r="G815" s="23"/>
      <c r="H815" s="24"/>
      <c r="I815" s="24"/>
      <c r="J815" s="444" t="str">
        <f>GI!$D$31</f>
        <v>Mr. Brhane Yohanes</v>
      </c>
      <c r="K815" s="444"/>
      <c r="L815" s="444"/>
      <c r="M815" s="444"/>
      <c r="N815" s="444"/>
      <c r="O815" s="444"/>
      <c r="P815" s="444"/>
      <c r="Q815" s="444"/>
      <c r="R815" s="444"/>
    </row>
    <row r="816" spans="1:18" ht="58.5" customHeight="1">
      <c r="A816" s="430" t="str">
        <f>$U$15</f>
        <v>If Best is Possible, Better is Not Enough!</v>
      </c>
      <c r="B816" s="430"/>
      <c r="C816" s="430"/>
      <c r="D816" s="430"/>
      <c r="E816" s="430"/>
      <c r="F816" s="430"/>
      <c r="G816" s="430"/>
      <c r="H816" s="430"/>
      <c r="I816" s="430"/>
      <c r="J816" s="430"/>
      <c r="K816" s="430"/>
      <c r="L816" s="430"/>
      <c r="M816" s="430"/>
      <c r="N816" s="430"/>
      <c r="O816" s="430"/>
      <c r="P816" s="430"/>
      <c r="Q816" s="430"/>
      <c r="R816" s="430"/>
    </row>
    <row r="817" spans="1:18" ht="58.5" customHeight="1">
      <c r="A817" s="430"/>
      <c r="B817" s="430"/>
      <c r="C817" s="430"/>
      <c r="D817" s="430"/>
      <c r="E817" s="430"/>
      <c r="F817" s="430"/>
      <c r="G817" s="430"/>
      <c r="H817" s="430"/>
      <c r="I817" s="430"/>
      <c r="J817" s="430"/>
      <c r="K817" s="430"/>
      <c r="L817" s="430"/>
      <c r="M817" s="430"/>
      <c r="N817" s="430"/>
      <c r="O817" s="430"/>
      <c r="P817" s="430"/>
      <c r="Q817" s="430"/>
      <c r="R817" s="430"/>
    </row>
    <row r="818" spans="1:18" ht="58.5" customHeight="1">
      <c r="A818" s="430"/>
      <c r="B818" s="430"/>
      <c r="C818" s="430"/>
      <c r="D818" s="430"/>
      <c r="E818" s="430"/>
      <c r="F818" s="430"/>
      <c r="G818" s="430"/>
      <c r="H818" s="430"/>
      <c r="I818" s="430"/>
      <c r="J818" s="430"/>
      <c r="K818" s="430"/>
      <c r="L818" s="430"/>
      <c r="M818" s="430"/>
      <c r="N818" s="430"/>
      <c r="O818" s="430"/>
      <c r="P818" s="430"/>
      <c r="Q818" s="430"/>
      <c r="R818" s="430"/>
    </row>
    <row r="819" spans="1:18" ht="58.5" customHeight="1">
      <c r="A819" s="22"/>
      <c r="B819" s="22"/>
      <c r="C819" s="23"/>
      <c r="D819" s="23"/>
      <c r="E819" s="23"/>
      <c r="F819" s="23"/>
      <c r="G819" s="23"/>
      <c r="H819" s="24"/>
      <c r="I819" s="24"/>
      <c r="J819" s="24"/>
      <c r="K819" s="24"/>
      <c r="L819" s="24"/>
      <c r="M819" s="24"/>
      <c r="N819" s="24"/>
      <c r="O819" s="23"/>
      <c r="P819" s="23"/>
      <c r="Q819" s="23"/>
      <c r="R819" s="23"/>
    </row>
    <row r="820" spans="1:18" ht="58.5" customHeight="1">
      <c r="A820" s="22"/>
      <c r="B820" s="22"/>
      <c r="C820" s="23"/>
      <c r="D820" s="23"/>
      <c r="E820" s="23"/>
      <c r="F820" s="23"/>
      <c r="G820" s="23"/>
      <c r="H820" s="24"/>
      <c r="I820" s="24"/>
      <c r="J820" s="24"/>
      <c r="K820" s="24"/>
      <c r="L820" s="24"/>
      <c r="M820" s="24"/>
      <c r="N820" s="24"/>
      <c r="O820" s="23"/>
      <c r="P820" s="23"/>
      <c r="Q820" s="23"/>
      <c r="R820" s="23"/>
    </row>
    <row r="821" spans="1:18" ht="58.5" customHeight="1">
      <c r="A821" s="449" t="s">
        <v>14</v>
      </c>
      <c r="B821" s="450"/>
      <c r="C821" s="453">
        <f>GI!$A$3</f>
        <v>11</v>
      </c>
      <c r="D821" s="455" t="str">
        <f>D2</f>
        <v>D</v>
      </c>
      <c r="E821" s="456"/>
      <c r="F821" s="453" t="str">
        <f>GI!$C$3</f>
        <v>D</v>
      </c>
      <c r="G821" s="459">
        <v>22</v>
      </c>
      <c r="H821" s="26"/>
      <c r="I821" s="26"/>
      <c r="J821" s="509" t="s">
        <v>8</v>
      </c>
      <c r="K821" s="510"/>
      <c r="L821" s="511"/>
      <c r="M821" s="484" t="str">
        <f>GI!$H$23</f>
        <v xml:space="preserve">Hilina Aregawi Abrha </v>
      </c>
      <c r="N821" s="485"/>
      <c r="O821" s="485"/>
      <c r="P821" s="485"/>
      <c r="Q821" s="485"/>
      <c r="R821" s="486"/>
    </row>
    <row r="822" spans="1:18" ht="58.5" customHeight="1">
      <c r="A822" s="451"/>
      <c r="B822" s="452"/>
      <c r="C822" s="454"/>
      <c r="D822" s="457"/>
      <c r="E822" s="458"/>
      <c r="F822" s="454"/>
      <c r="G822" s="460"/>
      <c r="H822" s="26"/>
      <c r="I822" s="26"/>
      <c r="J822" s="512"/>
      <c r="K822" s="513"/>
      <c r="L822" s="514"/>
      <c r="M822" s="487"/>
      <c r="N822" s="488"/>
      <c r="O822" s="488"/>
      <c r="P822" s="488"/>
      <c r="Q822" s="488"/>
      <c r="R822" s="489"/>
    </row>
    <row r="823" spans="1:18" ht="58.5" customHeight="1">
      <c r="A823" s="461" t="s">
        <v>1</v>
      </c>
      <c r="B823" s="462"/>
      <c r="C823" s="467"/>
      <c r="D823" s="468"/>
      <c r="E823" s="469"/>
      <c r="F823" s="223" t="s">
        <v>19</v>
      </c>
      <c r="G823" s="448"/>
      <c r="H823" s="27"/>
      <c r="I823" s="27"/>
      <c r="J823" s="475" t="str">
        <f>GI!$A$48</f>
        <v>2025/26 G.C Academic Year Basic Skills and Behavior Progress Report</v>
      </c>
      <c r="K823" s="476"/>
      <c r="L823" s="476"/>
      <c r="M823" s="476"/>
      <c r="N823" s="476"/>
      <c r="O823" s="476"/>
      <c r="P823" s="476"/>
      <c r="Q823" s="476"/>
      <c r="R823" s="477"/>
    </row>
    <row r="824" spans="1:18" ht="58.5" customHeight="1">
      <c r="A824" s="463"/>
      <c r="B824" s="464"/>
      <c r="C824" s="490" t="s">
        <v>172</v>
      </c>
      <c r="D824" s="490" t="s">
        <v>173</v>
      </c>
      <c r="E824" s="493" t="s">
        <v>163</v>
      </c>
      <c r="F824" s="490" t="s">
        <v>164</v>
      </c>
      <c r="G824" s="448"/>
      <c r="H824" s="27"/>
      <c r="I824" s="27"/>
      <c r="J824" s="478"/>
      <c r="K824" s="479"/>
      <c r="L824" s="479"/>
      <c r="M824" s="479"/>
      <c r="N824" s="479"/>
      <c r="O824" s="479"/>
      <c r="P824" s="479"/>
      <c r="Q824" s="479"/>
      <c r="R824" s="480"/>
    </row>
    <row r="825" spans="1:18" ht="58.5" customHeight="1">
      <c r="A825" s="463"/>
      <c r="B825" s="464"/>
      <c r="C825" s="491"/>
      <c r="D825" s="491"/>
      <c r="E825" s="494"/>
      <c r="F825" s="491"/>
      <c r="G825" s="448"/>
      <c r="H825" s="28"/>
      <c r="I825" s="28"/>
      <c r="J825" s="435"/>
      <c r="K825" s="436"/>
      <c r="L825" s="436"/>
      <c r="M825" s="436"/>
      <c r="N825" s="437"/>
      <c r="O825" s="29"/>
      <c r="P825" s="29"/>
      <c r="Q825" s="29"/>
      <c r="R825" s="30"/>
    </row>
    <row r="826" spans="1:18" ht="58.5" customHeight="1">
      <c r="A826" s="463"/>
      <c r="B826" s="464"/>
      <c r="C826" s="491"/>
      <c r="D826" s="491"/>
      <c r="E826" s="494"/>
      <c r="F826" s="491"/>
      <c r="G826" s="448"/>
      <c r="H826" s="28"/>
      <c r="I826" s="28"/>
      <c r="J826" s="438" t="s">
        <v>26</v>
      </c>
      <c r="K826" s="439"/>
      <c r="L826" s="439"/>
      <c r="M826" s="439"/>
      <c r="N826" s="440"/>
      <c r="O826" s="31"/>
      <c r="P826" s="31"/>
      <c r="Q826" s="31"/>
      <c r="R826" s="31"/>
    </row>
    <row r="827" spans="1:18" ht="58.5" customHeight="1">
      <c r="A827" s="463"/>
      <c r="B827" s="464"/>
      <c r="C827" s="491"/>
      <c r="D827" s="491"/>
      <c r="E827" s="494"/>
      <c r="F827" s="491"/>
      <c r="G827" s="448"/>
      <c r="H827" s="28"/>
      <c r="I827" s="28"/>
      <c r="J827" s="438" t="s">
        <v>27</v>
      </c>
      <c r="K827" s="439"/>
      <c r="L827" s="439"/>
      <c r="M827" s="439"/>
      <c r="N827" s="440"/>
      <c r="O827" s="31"/>
      <c r="P827" s="31"/>
      <c r="Q827" s="31"/>
      <c r="R827" s="31"/>
    </row>
    <row r="828" spans="1:18" ht="58.5" customHeight="1">
      <c r="A828" s="463"/>
      <c r="B828" s="464"/>
      <c r="C828" s="491"/>
      <c r="D828" s="491"/>
      <c r="E828" s="494"/>
      <c r="F828" s="491"/>
      <c r="G828" s="448"/>
      <c r="H828" s="28"/>
      <c r="I828" s="28"/>
      <c r="J828" s="438" t="s">
        <v>28</v>
      </c>
      <c r="K828" s="439"/>
      <c r="L828" s="439"/>
      <c r="M828" s="439"/>
      <c r="N828" s="440"/>
      <c r="O828" s="31"/>
      <c r="P828" s="31"/>
      <c r="Q828" s="31"/>
      <c r="R828" s="31"/>
    </row>
    <row r="829" spans="1:18" ht="58.5" customHeight="1">
      <c r="A829" s="463"/>
      <c r="B829" s="464"/>
      <c r="C829" s="491"/>
      <c r="D829" s="491"/>
      <c r="E829" s="494"/>
      <c r="F829" s="491"/>
      <c r="G829" s="448"/>
      <c r="H829" s="28"/>
      <c r="I829" s="28"/>
      <c r="J829" s="438" t="s">
        <v>47</v>
      </c>
      <c r="K829" s="439"/>
      <c r="L829" s="439"/>
      <c r="M829" s="439"/>
      <c r="N829" s="440"/>
      <c r="O829" s="31"/>
      <c r="P829" s="31"/>
      <c r="Q829" s="31"/>
      <c r="R829" s="31"/>
    </row>
    <row r="830" spans="1:18" ht="58.5" customHeight="1">
      <c r="A830" s="463"/>
      <c r="B830" s="464"/>
      <c r="C830" s="491"/>
      <c r="D830" s="491"/>
      <c r="E830" s="494"/>
      <c r="F830" s="491"/>
      <c r="G830" s="448"/>
      <c r="H830" s="28"/>
      <c r="I830" s="28"/>
      <c r="J830" s="438" t="s">
        <v>38</v>
      </c>
      <c r="K830" s="439"/>
      <c r="L830" s="439"/>
      <c r="M830" s="439"/>
      <c r="N830" s="440"/>
      <c r="O830" s="31"/>
      <c r="P830" s="31"/>
      <c r="Q830" s="31"/>
      <c r="R830" s="31"/>
    </row>
    <row r="831" spans="1:18" ht="58.5" customHeight="1">
      <c r="A831" s="465"/>
      <c r="B831" s="466"/>
      <c r="C831" s="492"/>
      <c r="D831" s="492"/>
      <c r="E831" s="495"/>
      <c r="F831" s="492"/>
      <c r="G831" s="448"/>
      <c r="H831" s="28"/>
      <c r="I831" s="28"/>
      <c r="J831" s="438" t="s">
        <v>10</v>
      </c>
      <c r="K831" s="439"/>
      <c r="L831" s="439"/>
      <c r="M831" s="439"/>
      <c r="N831" s="440"/>
      <c r="O831" s="33"/>
      <c r="P831" s="34"/>
      <c r="Q831" s="34"/>
      <c r="R831" s="35"/>
    </row>
    <row r="832" spans="1:18" ht="58.5" customHeight="1">
      <c r="A832" s="441" t="str">
        <f>GI!$B$7</f>
        <v>English</v>
      </c>
      <c r="B832" s="442"/>
      <c r="C832" s="36">
        <f>MIP!$Y$29</f>
        <v>61</v>
      </c>
      <c r="D832" s="36">
        <f>MIP!$Y$96</f>
        <v>0</v>
      </c>
      <c r="E832" s="37">
        <f>MIP!$Y$168</f>
        <v>30.5</v>
      </c>
      <c r="F832" s="36" t="e">
        <f>MIP!#REF!</f>
        <v>#REF!</v>
      </c>
      <c r="G832" s="231"/>
      <c r="H832" s="28"/>
      <c r="I832" s="28"/>
      <c r="J832" s="438" t="s">
        <v>29</v>
      </c>
      <c r="K832" s="439"/>
      <c r="L832" s="439"/>
      <c r="M832" s="439"/>
      <c r="N832" s="440"/>
      <c r="O832" s="33"/>
      <c r="P832" s="34"/>
      <c r="Q832" s="34"/>
      <c r="R832" s="35"/>
    </row>
    <row r="833" spans="1:18" ht="58.5" customHeight="1">
      <c r="A833" s="441" t="str">
        <f>GI!$B$8</f>
        <v>-</v>
      </c>
      <c r="B833" s="442"/>
      <c r="C833" s="36"/>
      <c r="D833" s="36"/>
      <c r="E833" s="37"/>
      <c r="F833" s="36" t="e">
        <f>MIP!#REF!</f>
        <v>#REF!</v>
      </c>
      <c r="G833" s="231"/>
      <c r="H833" s="28"/>
      <c r="I833" s="28"/>
      <c r="J833" s="438" t="s">
        <v>30</v>
      </c>
      <c r="K833" s="439"/>
      <c r="L833" s="439"/>
      <c r="M833" s="439"/>
      <c r="N833" s="440"/>
      <c r="O833" s="33"/>
      <c r="P833" s="34"/>
      <c r="Q833" s="34"/>
      <c r="R833" s="35"/>
    </row>
    <row r="834" spans="1:18" ht="58.5" customHeight="1">
      <c r="A834" s="441" t="str">
        <f>GI!$B$9</f>
        <v>Mathematics</v>
      </c>
      <c r="B834" s="442"/>
      <c r="C834" s="36">
        <f>MIP!$Z$29</f>
        <v>54</v>
      </c>
      <c r="D834" s="36">
        <f>MIP!$Z$96</f>
        <v>0</v>
      </c>
      <c r="E834" s="37">
        <f>MIP!$Z$168</f>
        <v>27</v>
      </c>
      <c r="F834" s="36" t="e">
        <f>MIP!#REF!</f>
        <v>#REF!</v>
      </c>
      <c r="G834" s="231"/>
      <c r="H834" s="28"/>
      <c r="I834" s="28"/>
      <c r="J834" s="438" t="s">
        <v>31</v>
      </c>
      <c r="K834" s="439"/>
      <c r="L834" s="439"/>
      <c r="M834" s="439"/>
      <c r="N834" s="440"/>
      <c r="O834" s="33"/>
      <c r="P834" s="34"/>
      <c r="Q834" s="34"/>
      <c r="R834" s="35"/>
    </row>
    <row r="835" spans="1:18" ht="58.5" customHeight="1">
      <c r="A835" s="441" t="str">
        <f>GI!$B$10</f>
        <v>-</v>
      </c>
      <c r="B835" s="442"/>
      <c r="C835" s="36"/>
      <c r="D835" s="36"/>
      <c r="E835" s="37"/>
      <c r="F835" s="36" t="e">
        <f>MIP!#REF!</f>
        <v>#REF!</v>
      </c>
      <c r="G835" s="231"/>
      <c r="H835" s="28"/>
      <c r="I835" s="28"/>
      <c r="J835" s="438" t="s">
        <v>32</v>
      </c>
      <c r="K835" s="439"/>
      <c r="L835" s="439"/>
      <c r="M835" s="439"/>
      <c r="N835" s="440"/>
      <c r="O835" s="31"/>
      <c r="P835" s="31"/>
      <c r="Q835" s="31"/>
      <c r="R835" s="31"/>
    </row>
    <row r="836" spans="1:18" ht="58.5" customHeight="1">
      <c r="A836" s="441" t="str">
        <f>GI!$B$11</f>
        <v xml:space="preserve">History </v>
      </c>
      <c r="B836" s="442"/>
      <c r="C836" s="36">
        <f>MIP!$AA$29</f>
        <v>94</v>
      </c>
      <c r="D836" s="36">
        <f>MIP!$AA$96</f>
        <v>0</v>
      </c>
      <c r="E836" s="37">
        <f>MIP!$AA$168</f>
        <v>47</v>
      </c>
      <c r="F836" s="36" t="e">
        <f>MIP!#REF!</f>
        <v>#REF!</v>
      </c>
      <c r="G836" s="231"/>
      <c r="H836" s="28"/>
      <c r="I836" s="28"/>
      <c r="J836" s="438" t="s">
        <v>11</v>
      </c>
      <c r="K836" s="439"/>
      <c r="L836" s="439"/>
      <c r="M836" s="439"/>
      <c r="N836" s="440"/>
      <c r="O836" s="31"/>
      <c r="P836" s="31"/>
      <c r="Q836" s="31"/>
      <c r="R836" s="31"/>
    </row>
    <row r="837" spans="1:18" ht="58.5" customHeight="1">
      <c r="A837" s="441" t="str">
        <f>GI!$B$12</f>
        <v xml:space="preserve">Geography </v>
      </c>
      <c r="B837" s="442"/>
      <c r="C837" s="36">
        <f>MIP!$AB$29</f>
        <v>80</v>
      </c>
      <c r="D837" s="36">
        <f>MIP!$AB$96</f>
        <v>0</v>
      </c>
      <c r="E837" s="37">
        <f>MIP!$AB$168</f>
        <v>40</v>
      </c>
      <c r="F837" s="36" t="e">
        <f>MIP!#REF!</f>
        <v>#REF!</v>
      </c>
      <c r="G837" s="231"/>
      <c r="H837" s="28"/>
      <c r="I837" s="28"/>
      <c r="J837" s="438" t="s">
        <v>37</v>
      </c>
      <c r="K837" s="439"/>
      <c r="L837" s="439"/>
      <c r="M837" s="439"/>
      <c r="N837" s="440"/>
      <c r="O837" s="33"/>
      <c r="P837" s="34"/>
      <c r="Q837" s="34"/>
      <c r="R837" s="35"/>
    </row>
    <row r="838" spans="1:18" ht="58.5" customHeight="1">
      <c r="A838" s="441" t="str">
        <f>GI!$B$13</f>
        <v xml:space="preserve">Economics </v>
      </c>
      <c r="B838" s="442"/>
      <c r="C838" s="36">
        <f>MIP!$AC$29</f>
        <v>72</v>
      </c>
      <c r="D838" s="36">
        <f>MIP!$AC$96</f>
        <v>0</v>
      </c>
      <c r="E838" s="37">
        <f>MIP!$AC$168</f>
        <v>36</v>
      </c>
      <c r="F838" s="36" t="e">
        <f>MIP!#REF!</f>
        <v>#REF!</v>
      </c>
      <c r="G838" s="231"/>
      <c r="H838" s="38"/>
      <c r="I838" s="38"/>
      <c r="J838" s="438" t="s">
        <v>33</v>
      </c>
      <c r="K838" s="439"/>
      <c r="L838" s="439"/>
      <c r="M838" s="439"/>
      <c r="N838" s="440"/>
      <c r="O838" s="33"/>
      <c r="P838" s="34"/>
      <c r="Q838" s="34"/>
      <c r="R838" s="35"/>
    </row>
    <row r="839" spans="1:18" ht="58.5" customHeight="1">
      <c r="A839" s="441" t="str">
        <f>GI!$B$14</f>
        <v>-</v>
      </c>
      <c r="B839" s="442"/>
      <c r="C839" s="36"/>
      <c r="D839" s="36"/>
      <c r="E839" s="37"/>
      <c r="F839" s="36" t="e">
        <f>MIP!#REF!</f>
        <v>#REF!</v>
      </c>
      <c r="G839" s="231"/>
      <c r="H839" s="38"/>
      <c r="I839" s="38"/>
      <c r="J839" s="438" t="s">
        <v>48</v>
      </c>
      <c r="K839" s="439"/>
      <c r="L839" s="439"/>
      <c r="M839" s="439"/>
      <c r="N839" s="440"/>
      <c r="O839" s="33"/>
      <c r="P839" s="34"/>
      <c r="Q839" s="34"/>
      <c r="R839" s="35"/>
    </row>
    <row r="840" spans="1:18" ht="58.5" customHeight="1">
      <c r="A840" s="441" t="str">
        <f>GI!$B$15</f>
        <v>ICT</v>
      </c>
      <c r="B840" s="442"/>
      <c r="C840" s="36">
        <f>MIP!$AD$29</f>
        <v>84</v>
      </c>
      <c r="D840" s="36">
        <f>MIP!$AD$96</f>
        <v>0</v>
      </c>
      <c r="E840" s="37">
        <f>MIP!$AD$168</f>
        <v>42</v>
      </c>
      <c r="F840" s="36" t="e">
        <f>MIP!#REF!</f>
        <v>#REF!</v>
      </c>
      <c r="G840" s="231"/>
      <c r="H840" s="39"/>
      <c r="I840" s="39"/>
      <c r="J840" s="438" t="s">
        <v>49</v>
      </c>
      <c r="K840" s="439"/>
      <c r="L840" s="439"/>
      <c r="M840" s="439"/>
      <c r="N840" s="440"/>
      <c r="O840" s="40"/>
      <c r="P840" s="34"/>
      <c r="Q840" s="34"/>
      <c r="R840" s="35"/>
    </row>
    <row r="841" spans="1:18" ht="58.5" customHeight="1">
      <c r="A841" s="441" t="str">
        <f>GI!$B$16</f>
        <v>-</v>
      </c>
      <c r="B841" s="442"/>
      <c r="C841" s="36"/>
      <c r="D841" s="36"/>
      <c r="E841" s="37"/>
      <c r="F841" s="36" t="e">
        <f>MIP!#REF!</f>
        <v>#REF!</v>
      </c>
      <c r="G841" s="231"/>
      <c r="H841" s="39"/>
      <c r="I841" s="39"/>
      <c r="J841" s="502" t="s">
        <v>34</v>
      </c>
      <c r="K841" s="503"/>
      <c r="L841" s="503"/>
      <c r="M841" s="503"/>
      <c r="N841" s="503"/>
      <c r="O841" s="503"/>
      <c r="P841" s="503"/>
      <c r="Q841" s="504"/>
      <c r="R841" s="41"/>
    </row>
    <row r="842" spans="1:18" ht="58.5" customHeight="1">
      <c r="A842" s="441" t="str">
        <f>GI!$B$17</f>
        <v xml:space="preserve">Accounting and finance </v>
      </c>
      <c r="B842" s="442"/>
      <c r="C842" s="36">
        <f>MIP!$AE$29</f>
        <v>88</v>
      </c>
      <c r="D842" s="36">
        <f>MIP!$AE$96</f>
        <v>0</v>
      </c>
      <c r="E842" s="37">
        <f>MIP!$AE$168</f>
        <v>44</v>
      </c>
      <c r="F842" s="36" t="e">
        <f>MIP!#REF!</f>
        <v>#REF!</v>
      </c>
      <c r="G842" s="231"/>
      <c r="H842" s="39"/>
      <c r="I842" s="39"/>
      <c r="J842" s="505"/>
      <c r="K842" s="506"/>
      <c r="L842" s="506"/>
      <c r="M842" s="506"/>
      <c r="N842" s="506"/>
      <c r="O842" s="506"/>
      <c r="P842" s="506"/>
      <c r="Q842" s="507"/>
      <c r="R842" s="41"/>
    </row>
    <row r="843" spans="1:18" ht="58.5" customHeight="1">
      <c r="A843" s="441" t="str">
        <f>GI!$B$18</f>
        <v>-</v>
      </c>
      <c r="B843" s="442"/>
      <c r="C843" s="36">
        <f>MIP!$AF$29</f>
        <v>0</v>
      </c>
      <c r="D843" s="36">
        <f>MIP!$AF$96</f>
        <v>0</v>
      </c>
      <c r="E843" s="37">
        <f>MIP!$AF$168</f>
        <v>0</v>
      </c>
      <c r="F843" s="36" t="e">
        <f>MIP!#REF!</f>
        <v>#REF!</v>
      </c>
      <c r="G843" s="231"/>
      <c r="H843" s="39"/>
      <c r="I843" s="39"/>
      <c r="J843" s="505"/>
      <c r="K843" s="506"/>
      <c r="L843" s="506"/>
      <c r="M843" s="506"/>
      <c r="N843" s="506"/>
      <c r="O843" s="506"/>
      <c r="P843" s="506"/>
      <c r="Q843" s="507"/>
      <c r="R843" s="41"/>
    </row>
    <row r="844" spans="1:18" ht="58.5" customHeight="1">
      <c r="A844" s="470" t="s">
        <v>15</v>
      </c>
      <c r="B844" s="471"/>
      <c r="C844" s="36">
        <f>MIP!$AG$29</f>
        <v>533</v>
      </c>
      <c r="D844" s="36">
        <f>MIP!$AG$96</f>
        <v>0</v>
      </c>
      <c r="E844" s="37">
        <f>MIP!$AG$168</f>
        <v>266.5</v>
      </c>
      <c r="F844" s="36" t="e">
        <f>MIP!#REF!</f>
        <v>#REF!</v>
      </c>
      <c r="G844" s="231"/>
      <c r="H844" s="42"/>
      <c r="I844" s="42"/>
      <c r="J844" s="515" t="str">
        <f t="shared" ref="J844:J883" si="408">$V$5</f>
        <v>Percentage</v>
      </c>
      <c r="K844" s="516"/>
      <c r="L844" s="496" t="str">
        <f t="shared" ref="L844:L883" si="409">$X$5</f>
        <v xml:space="preserve">Grade </v>
      </c>
      <c r="M844" s="497"/>
      <c r="N844" s="496" t="str">
        <f t="shared" ref="N844:N883" si="410">$Z$5</f>
        <v>Performance</v>
      </c>
      <c r="O844" s="500"/>
      <c r="P844" s="500"/>
      <c r="Q844" s="497"/>
      <c r="R844" s="43"/>
    </row>
    <row r="845" spans="1:18" ht="58.5" customHeight="1">
      <c r="A845" s="472" t="s">
        <v>16</v>
      </c>
      <c r="B845" s="473"/>
      <c r="C845" s="36">
        <f>MIP!$AH$29</f>
        <v>76.142857142857139</v>
      </c>
      <c r="D845" s="36">
        <f>MIP!$AH$96</f>
        <v>0</v>
      </c>
      <c r="E845" s="37">
        <f>MIP!$AH$168</f>
        <v>38.071428571428569</v>
      </c>
      <c r="F845" s="36" t="e">
        <f>MIP!#REF!</f>
        <v>#REF!</v>
      </c>
      <c r="G845" s="231"/>
      <c r="H845" s="42"/>
      <c r="I845" s="42"/>
      <c r="J845" s="517"/>
      <c r="K845" s="518"/>
      <c r="L845" s="498"/>
      <c r="M845" s="499"/>
      <c r="N845" s="498"/>
      <c r="O845" s="501"/>
      <c r="P845" s="501"/>
      <c r="Q845" s="499"/>
      <c r="R845" s="44"/>
    </row>
    <row r="846" spans="1:18" ht="58.5" customHeight="1">
      <c r="A846" s="472" t="s">
        <v>17</v>
      </c>
      <c r="B846" s="473"/>
      <c r="C846" s="45">
        <f>MIP!$AI$29</f>
        <v>12</v>
      </c>
      <c r="D846" s="45">
        <f>MIP!$AI$96</f>
        <v>1</v>
      </c>
      <c r="E846" s="46">
        <f>MIP!$AI$168</f>
        <v>12</v>
      </c>
      <c r="F846" s="45" t="e">
        <f>MIP!#REF!</f>
        <v>#REF!</v>
      </c>
      <c r="G846" s="232"/>
      <c r="H846" s="42"/>
      <c r="I846" s="42"/>
      <c r="J846" s="483" t="str">
        <f t="shared" ref="J846:J885" si="411">$V$7</f>
        <v>≥90</v>
      </c>
      <c r="K846" s="446"/>
      <c r="L846" s="483" t="str">
        <f t="shared" ref="L846:L885" si="412">$X$7</f>
        <v>A+</v>
      </c>
      <c r="M846" s="446"/>
      <c r="N846" s="483" t="str">
        <f t="shared" ref="N846:N885" si="413">$Z$7</f>
        <v>Very Great Distinction</v>
      </c>
      <c r="O846" s="447"/>
      <c r="P846" s="447"/>
      <c r="Q846" s="446"/>
      <c r="R846" s="44"/>
    </row>
    <row r="847" spans="1:18" ht="58.5" customHeight="1">
      <c r="A847" s="472" t="s">
        <v>91</v>
      </c>
      <c r="B847" s="473"/>
      <c r="C847" s="45">
        <f>GI!$C$25</f>
        <v>43</v>
      </c>
      <c r="D847" s="47">
        <f>GI!$C$25</f>
        <v>43</v>
      </c>
      <c r="E847" s="48">
        <f>GI!$C$25</f>
        <v>43</v>
      </c>
      <c r="F847" s="47">
        <f>GI!$C$25</f>
        <v>43</v>
      </c>
      <c r="G847" s="233"/>
      <c r="H847" s="24"/>
      <c r="I847" s="24"/>
      <c r="J847" s="483" t="str">
        <f t="shared" ref="J847:J886" si="414">$V$8</f>
        <v>≥85</v>
      </c>
      <c r="K847" s="446"/>
      <c r="L847" s="483" t="str">
        <f t="shared" ref="L847:L886" si="415">$X$8</f>
        <v>A</v>
      </c>
      <c r="M847" s="446"/>
      <c r="N847" s="483" t="str">
        <f t="shared" ref="N847:N886" si="416">$Z$8</f>
        <v>Great Distinction</v>
      </c>
      <c r="O847" s="447"/>
      <c r="P847" s="447"/>
      <c r="Q847" s="446"/>
      <c r="R847" s="44"/>
    </row>
    <row r="848" spans="1:18" ht="58.5" customHeight="1">
      <c r="A848" s="470" t="s">
        <v>12</v>
      </c>
      <c r="B848" s="471"/>
      <c r="C848" s="36"/>
      <c r="D848" s="49"/>
      <c r="E848" s="50"/>
      <c r="F848" s="49"/>
      <c r="G848" s="234"/>
      <c r="H848" s="24"/>
      <c r="I848" s="24"/>
      <c r="J848" s="445" t="str">
        <f t="shared" ref="J848:J887" si="417">$V$9</f>
        <v>≥80</v>
      </c>
      <c r="K848" s="446"/>
      <c r="L848" s="445" t="str">
        <f t="shared" ref="L848:L887" si="418">$X$9</f>
        <v>B+</v>
      </c>
      <c r="M848" s="446"/>
      <c r="N848" s="445" t="str">
        <f t="shared" ref="N848:N887" si="419">$Z$9</f>
        <v>Distinction</v>
      </c>
      <c r="O848" s="447"/>
      <c r="P848" s="447"/>
      <c r="Q848" s="446"/>
      <c r="R848" s="44"/>
    </row>
    <row r="849" spans="1:18" ht="58.5" customHeight="1">
      <c r="A849" s="482" t="s">
        <v>18</v>
      </c>
      <c r="B849" s="482"/>
      <c r="C849" s="36"/>
      <c r="D849" s="51"/>
      <c r="E849" s="50"/>
      <c r="F849" s="51"/>
      <c r="G849" s="234"/>
      <c r="H849" s="24"/>
      <c r="I849" s="24"/>
      <c r="J849" s="445" t="str">
        <f t="shared" ref="J849:J888" si="420">$V$10</f>
        <v>≥75</v>
      </c>
      <c r="K849" s="446"/>
      <c r="L849" s="445" t="str">
        <f t="shared" ref="L849:L888" si="421">$X$10</f>
        <v>B</v>
      </c>
      <c r="M849" s="446"/>
      <c r="N849" s="445" t="str">
        <f t="shared" ref="N849:N888" si="422">$Z$10</f>
        <v>Good</v>
      </c>
      <c r="O849" s="447"/>
      <c r="P849" s="447"/>
      <c r="Q849" s="446"/>
      <c r="R849" s="44"/>
    </row>
    <row r="850" spans="1:18" ht="58.5" customHeight="1">
      <c r="A850" s="22"/>
      <c r="B850" s="55"/>
      <c r="C850" s="52"/>
      <c r="D850" s="52"/>
      <c r="E850" s="52"/>
      <c r="F850" s="52"/>
      <c r="G850" s="23"/>
      <c r="H850" s="24"/>
      <c r="I850" s="24"/>
      <c r="J850" s="445" t="str">
        <f t="shared" ref="J850:J889" si="423">$V$11</f>
        <v>≥70</v>
      </c>
      <c r="K850" s="446"/>
      <c r="L850" s="445" t="str">
        <f t="shared" ref="L850:L889" si="424">$X$11</f>
        <v>C</v>
      </c>
      <c r="M850" s="446"/>
      <c r="N850" s="445" t="str">
        <f t="shared" ref="N850:N889" si="425">$Z$11</f>
        <v>Average</v>
      </c>
      <c r="O850" s="447"/>
      <c r="P850" s="447"/>
      <c r="Q850" s="446"/>
      <c r="R850" s="44"/>
    </row>
    <row r="851" spans="1:18" ht="58.5" customHeight="1">
      <c r="A851" s="53"/>
      <c r="B851" s="520" t="str">
        <f>MIP!AJ168</f>
        <v>DETAINED IN GRADE 11</v>
      </c>
      <c r="C851" s="521"/>
      <c r="D851" s="521"/>
      <c r="E851" s="521"/>
      <c r="F851" s="522"/>
      <c r="G851" s="23"/>
      <c r="H851" s="24"/>
      <c r="I851" s="24"/>
      <c r="J851" s="445" t="str">
        <f t="shared" ref="J851:J890" si="426">$V$12</f>
        <v>≥60</v>
      </c>
      <c r="K851" s="446"/>
      <c r="L851" s="445" t="str">
        <f t="shared" ref="L851:L890" si="427">$X$12</f>
        <v>D</v>
      </c>
      <c r="M851" s="446"/>
      <c r="N851" s="445" t="str">
        <f t="shared" ref="N851:N890" si="428">$Z$12</f>
        <v>Fair</v>
      </c>
      <c r="O851" s="447"/>
      <c r="P851" s="447"/>
      <c r="Q851" s="446"/>
      <c r="R851" s="54"/>
    </row>
    <row r="852" spans="1:18" ht="58.5" customHeight="1">
      <c r="A852" s="53"/>
      <c r="B852" s="523"/>
      <c r="C852" s="524"/>
      <c r="D852" s="524"/>
      <c r="E852" s="524"/>
      <c r="F852" s="525"/>
      <c r="G852" s="23"/>
      <c r="H852" s="24"/>
      <c r="I852" s="24"/>
      <c r="J852" s="445" t="str">
        <f t="shared" ref="J852:J891" si="429">$V$13</f>
        <v>&lt;60</v>
      </c>
      <c r="K852" s="446"/>
      <c r="L852" s="445" t="str">
        <f t="shared" ref="L852:L891" si="430">$X$13</f>
        <v>F</v>
      </c>
      <c r="M852" s="446"/>
      <c r="N852" s="445" t="str">
        <f t="shared" ref="N852:N891" si="431">$Z$13</f>
        <v>Failing</v>
      </c>
      <c r="O852" s="447"/>
      <c r="P852" s="447"/>
      <c r="Q852" s="446"/>
      <c r="R852" s="27"/>
    </row>
    <row r="853" spans="1:18" ht="58.5" customHeight="1">
      <c r="A853" s="53"/>
      <c r="B853" s="523"/>
      <c r="C853" s="524"/>
      <c r="D853" s="524"/>
      <c r="E853" s="524"/>
      <c r="F853" s="525"/>
      <c r="G853" s="23"/>
      <c r="H853" s="24"/>
      <c r="I853" s="24"/>
      <c r="J853" s="443" t="str">
        <f>GI!$D$23</f>
        <v>Academic Director's Name</v>
      </c>
      <c r="K853" s="443"/>
      <c r="L853" s="443"/>
      <c r="M853" s="443"/>
      <c r="N853" s="443"/>
      <c r="O853" s="443"/>
      <c r="P853" s="443"/>
      <c r="Q853" s="443"/>
      <c r="R853" s="27"/>
    </row>
    <row r="854" spans="1:18" ht="58.5" customHeight="1">
      <c r="A854" s="53"/>
      <c r="B854" s="526"/>
      <c r="C854" s="527"/>
      <c r="D854" s="527"/>
      <c r="E854" s="527"/>
      <c r="F854" s="528"/>
      <c r="G854" s="23"/>
      <c r="H854" s="24"/>
      <c r="I854" s="24"/>
      <c r="J854" s="444" t="str">
        <f>GI!$D$31</f>
        <v>Mr. Brhane Yohanes</v>
      </c>
      <c r="K854" s="444"/>
      <c r="L854" s="444"/>
      <c r="M854" s="444"/>
      <c r="N854" s="444"/>
      <c r="O854" s="444"/>
      <c r="P854" s="444"/>
      <c r="Q854" s="444"/>
      <c r="R854" s="444"/>
    </row>
    <row r="855" spans="1:18" ht="58.5" customHeight="1">
      <c r="A855" s="430" t="str">
        <f>$U$15</f>
        <v>If Best is Possible, Better is Not Enough!</v>
      </c>
      <c r="B855" s="430"/>
      <c r="C855" s="430"/>
      <c r="D855" s="430"/>
      <c r="E855" s="430"/>
      <c r="F855" s="430"/>
      <c r="G855" s="430"/>
      <c r="H855" s="430"/>
      <c r="I855" s="430"/>
      <c r="J855" s="430"/>
      <c r="K855" s="430"/>
      <c r="L855" s="430"/>
      <c r="M855" s="430"/>
      <c r="N855" s="430"/>
      <c r="O855" s="430"/>
      <c r="P855" s="430"/>
      <c r="Q855" s="430"/>
      <c r="R855" s="430"/>
    </row>
    <row r="856" spans="1:18" ht="58.5" customHeight="1">
      <c r="A856" s="430"/>
      <c r="B856" s="430"/>
      <c r="C856" s="430"/>
      <c r="D856" s="430"/>
      <c r="E856" s="430"/>
      <c r="F856" s="430"/>
      <c r="G856" s="430"/>
      <c r="H856" s="430"/>
      <c r="I856" s="430"/>
      <c r="J856" s="430"/>
      <c r="K856" s="430"/>
      <c r="L856" s="430"/>
      <c r="M856" s="430"/>
      <c r="N856" s="430"/>
      <c r="O856" s="430"/>
      <c r="P856" s="430"/>
      <c r="Q856" s="430"/>
      <c r="R856" s="430"/>
    </row>
    <row r="857" spans="1:18" ht="58.5" customHeight="1">
      <c r="A857" s="430"/>
      <c r="B857" s="430"/>
      <c r="C857" s="430"/>
      <c r="D857" s="430"/>
      <c r="E857" s="430"/>
      <c r="F857" s="430"/>
      <c r="G857" s="430"/>
      <c r="H857" s="430"/>
      <c r="I857" s="430"/>
      <c r="J857" s="430"/>
      <c r="K857" s="430"/>
      <c r="L857" s="430"/>
      <c r="M857" s="430"/>
      <c r="N857" s="430"/>
      <c r="O857" s="430"/>
      <c r="P857" s="430"/>
      <c r="Q857" s="430"/>
      <c r="R857" s="430"/>
    </row>
    <row r="858" spans="1:18" ht="58.5" customHeight="1">
      <c r="A858" s="22"/>
      <c r="B858" s="22"/>
      <c r="C858" s="23"/>
      <c r="D858" s="23"/>
      <c r="E858" s="23"/>
      <c r="F858" s="23"/>
      <c r="G858" s="23"/>
      <c r="H858" s="24"/>
      <c r="I858" s="24"/>
      <c r="J858" s="24"/>
      <c r="K858" s="24"/>
      <c r="L858" s="24"/>
      <c r="M858" s="24"/>
      <c r="N858" s="24"/>
      <c r="O858" s="23"/>
      <c r="P858" s="23"/>
      <c r="Q858" s="23"/>
      <c r="R858" s="23"/>
    </row>
    <row r="859" spans="1:18" ht="58.5" customHeight="1">
      <c r="A859" s="22"/>
      <c r="B859" s="22"/>
      <c r="C859" s="23"/>
      <c r="D859" s="23"/>
      <c r="E859" s="23"/>
      <c r="F859" s="23"/>
      <c r="G859" s="23"/>
      <c r="H859" s="24"/>
      <c r="I859" s="24"/>
      <c r="J859" s="24"/>
      <c r="K859" s="24"/>
      <c r="L859" s="24"/>
      <c r="M859" s="24"/>
      <c r="N859" s="24"/>
      <c r="O859" s="23"/>
      <c r="P859" s="23"/>
      <c r="Q859" s="23"/>
      <c r="R859" s="23"/>
    </row>
    <row r="860" spans="1:18" ht="58.5" customHeight="1">
      <c r="A860" s="449" t="s">
        <v>14</v>
      </c>
      <c r="B860" s="450"/>
      <c r="C860" s="453">
        <f>GI!$A$3</f>
        <v>11</v>
      </c>
      <c r="D860" s="455" t="str">
        <f>D2</f>
        <v>D</v>
      </c>
      <c r="E860" s="456"/>
      <c r="F860" s="453" t="str">
        <f>GI!$C$3</f>
        <v>D</v>
      </c>
      <c r="G860" s="459">
        <v>23</v>
      </c>
      <c r="H860" s="26"/>
      <c r="I860" s="26"/>
      <c r="J860" s="509" t="s">
        <v>8</v>
      </c>
      <c r="K860" s="510"/>
      <c r="L860" s="511"/>
      <c r="M860" s="484" t="str">
        <f>GI!$H$24</f>
        <v xml:space="preserve">Kaleab Haile Kahsay </v>
      </c>
      <c r="N860" s="485"/>
      <c r="O860" s="485"/>
      <c r="P860" s="485"/>
      <c r="Q860" s="485"/>
      <c r="R860" s="486"/>
    </row>
    <row r="861" spans="1:18" ht="58.5" customHeight="1">
      <c r="A861" s="451"/>
      <c r="B861" s="452"/>
      <c r="C861" s="454"/>
      <c r="D861" s="457"/>
      <c r="E861" s="458"/>
      <c r="F861" s="454"/>
      <c r="G861" s="460"/>
      <c r="H861" s="26"/>
      <c r="I861" s="26"/>
      <c r="J861" s="512"/>
      <c r="K861" s="513"/>
      <c r="L861" s="514"/>
      <c r="M861" s="487"/>
      <c r="N861" s="488"/>
      <c r="O861" s="488"/>
      <c r="P861" s="488"/>
      <c r="Q861" s="488"/>
      <c r="R861" s="489"/>
    </row>
    <row r="862" spans="1:18" ht="58.5" customHeight="1">
      <c r="A862" s="461" t="s">
        <v>1</v>
      </c>
      <c r="B862" s="462"/>
      <c r="C862" s="467"/>
      <c r="D862" s="468"/>
      <c r="E862" s="469"/>
      <c r="F862" s="223" t="s">
        <v>19</v>
      </c>
      <c r="G862" s="448"/>
      <c r="H862" s="27"/>
      <c r="I862" s="27"/>
      <c r="J862" s="475" t="str">
        <f>GI!$A$48</f>
        <v>2025/26 G.C Academic Year Basic Skills and Behavior Progress Report</v>
      </c>
      <c r="K862" s="476"/>
      <c r="L862" s="476"/>
      <c r="M862" s="476"/>
      <c r="N862" s="476"/>
      <c r="O862" s="476"/>
      <c r="P862" s="476"/>
      <c r="Q862" s="476"/>
      <c r="R862" s="477"/>
    </row>
    <row r="863" spans="1:18" ht="58.5" customHeight="1">
      <c r="A863" s="463"/>
      <c r="B863" s="464"/>
      <c r="C863" s="490" t="s">
        <v>172</v>
      </c>
      <c r="D863" s="490" t="s">
        <v>173</v>
      </c>
      <c r="E863" s="493" t="s">
        <v>163</v>
      </c>
      <c r="F863" s="490" t="s">
        <v>164</v>
      </c>
      <c r="G863" s="448"/>
      <c r="H863" s="27"/>
      <c r="I863" s="27"/>
      <c r="J863" s="478"/>
      <c r="K863" s="479"/>
      <c r="L863" s="479"/>
      <c r="M863" s="479"/>
      <c r="N863" s="479"/>
      <c r="O863" s="479"/>
      <c r="P863" s="479"/>
      <c r="Q863" s="479"/>
      <c r="R863" s="480"/>
    </row>
    <row r="864" spans="1:18" ht="58.5" customHeight="1">
      <c r="A864" s="463"/>
      <c r="B864" s="464"/>
      <c r="C864" s="491"/>
      <c r="D864" s="491"/>
      <c r="E864" s="494"/>
      <c r="F864" s="491"/>
      <c r="G864" s="448"/>
      <c r="H864" s="28"/>
      <c r="I864" s="28"/>
      <c r="J864" s="435"/>
      <c r="K864" s="436"/>
      <c r="L864" s="436"/>
      <c r="M864" s="436"/>
      <c r="N864" s="437"/>
      <c r="O864" s="29"/>
      <c r="P864" s="29"/>
      <c r="Q864" s="29"/>
      <c r="R864" s="30"/>
    </row>
    <row r="865" spans="1:18" ht="58.5" customHeight="1">
      <c r="A865" s="463"/>
      <c r="B865" s="464"/>
      <c r="C865" s="491"/>
      <c r="D865" s="491"/>
      <c r="E865" s="494"/>
      <c r="F865" s="491"/>
      <c r="G865" s="448"/>
      <c r="H865" s="28"/>
      <c r="I865" s="28"/>
      <c r="J865" s="438" t="s">
        <v>26</v>
      </c>
      <c r="K865" s="439"/>
      <c r="L865" s="439"/>
      <c r="M865" s="439"/>
      <c r="N865" s="440"/>
      <c r="O865" s="31"/>
      <c r="P865" s="31"/>
      <c r="Q865" s="31"/>
      <c r="R865" s="31"/>
    </row>
    <row r="866" spans="1:18" ht="58.5" customHeight="1">
      <c r="A866" s="463"/>
      <c r="B866" s="464"/>
      <c r="C866" s="491"/>
      <c r="D866" s="491"/>
      <c r="E866" s="494"/>
      <c r="F866" s="491"/>
      <c r="G866" s="448"/>
      <c r="H866" s="28"/>
      <c r="I866" s="28"/>
      <c r="J866" s="438" t="s">
        <v>27</v>
      </c>
      <c r="K866" s="439"/>
      <c r="L866" s="439"/>
      <c r="M866" s="439"/>
      <c r="N866" s="440"/>
      <c r="O866" s="31"/>
      <c r="P866" s="31"/>
      <c r="Q866" s="31"/>
      <c r="R866" s="31"/>
    </row>
    <row r="867" spans="1:18" ht="58.5" customHeight="1">
      <c r="A867" s="463"/>
      <c r="B867" s="464"/>
      <c r="C867" s="491"/>
      <c r="D867" s="491"/>
      <c r="E867" s="494"/>
      <c r="F867" s="491"/>
      <c r="G867" s="448"/>
      <c r="H867" s="28"/>
      <c r="I867" s="28"/>
      <c r="J867" s="438" t="s">
        <v>28</v>
      </c>
      <c r="K867" s="439"/>
      <c r="L867" s="439"/>
      <c r="M867" s="439"/>
      <c r="N867" s="440"/>
      <c r="O867" s="31"/>
      <c r="P867" s="31"/>
      <c r="Q867" s="31"/>
      <c r="R867" s="31"/>
    </row>
    <row r="868" spans="1:18" ht="58.5" customHeight="1">
      <c r="A868" s="463"/>
      <c r="B868" s="464"/>
      <c r="C868" s="491"/>
      <c r="D868" s="491"/>
      <c r="E868" s="494"/>
      <c r="F868" s="491"/>
      <c r="G868" s="448"/>
      <c r="H868" s="28"/>
      <c r="I868" s="28"/>
      <c r="J868" s="438" t="s">
        <v>47</v>
      </c>
      <c r="K868" s="439"/>
      <c r="L868" s="439"/>
      <c r="M868" s="439"/>
      <c r="N868" s="440"/>
      <c r="O868" s="31"/>
      <c r="P868" s="31"/>
      <c r="Q868" s="31"/>
      <c r="R868" s="31"/>
    </row>
    <row r="869" spans="1:18" ht="58.5" customHeight="1">
      <c r="A869" s="463"/>
      <c r="B869" s="464"/>
      <c r="C869" s="491"/>
      <c r="D869" s="491"/>
      <c r="E869" s="494"/>
      <c r="F869" s="491"/>
      <c r="G869" s="448"/>
      <c r="H869" s="28"/>
      <c r="I869" s="28"/>
      <c r="J869" s="438" t="s">
        <v>38</v>
      </c>
      <c r="K869" s="439"/>
      <c r="L869" s="439"/>
      <c r="M869" s="439"/>
      <c r="N869" s="440"/>
      <c r="O869" s="31"/>
      <c r="P869" s="31"/>
      <c r="Q869" s="31"/>
      <c r="R869" s="31"/>
    </row>
    <row r="870" spans="1:18" ht="58.5" customHeight="1">
      <c r="A870" s="465"/>
      <c r="B870" s="466"/>
      <c r="C870" s="492"/>
      <c r="D870" s="492"/>
      <c r="E870" s="495"/>
      <c r="F870" s="492"/>
      <c r="G870" s="448"/>
      <c r="H870" s="28"/>
      <c r="I870" s="28"/>
      <c r="J870" s="438" t="s">
        <v>10</v>
      </c>
      <c r="K870" s="439"/>
      <c r="L870" s="439"/>
      <c r="M870" s="439"/>
      <c r="N870" s="440"/>
      <c r="O870" s="33"/>
      <c r="P870" s="34"/>
      <c r="Q870" s="34"/>
      <c r="R870" s="35"/>
    </row>
    <row r="871" spans="1:18" ht="58.5" customHeight="1">
      <c r="A871" s="441" t="str">
        <f>GI!$B$7</f>
        <v>English</v>
      </c>
      <c r="B871" s="442"/>
      <c r="C871" s="36">
        <f>MIP!$Y$30</f>
        <v>74</v>
      </c>
      <c r="D871" s="36">
        <f>MIP!$Y$97</f>
        <v>0</v>
      </c>
      <c r="E871" s="37">
        <f>MIP!$Y$169</f>
        <v>37</v>
      </c>
      <c r="F871" s="36" t="e">
        <f>MIP!#REF!</f>
        <v>#REF!</v>
      </c>
      <c r="G871" s="231"/>
      <c r="H871" s="28"/>
      <c r="I871" s="28"/>
      <c r="J871" s="438" t="s">
        <v>29</v>
      </c>
      <c r="K871" s="439"/>
      <c r="L871" s="439"/>
      <c r="M871" s="439"/>
      <c r="N871" s="440"/>
      <c r="O871" s="33"/>
      <c r="P871" s="34"/>
      <c r="Q871" s="34"/>
      <c r="R871" s="35"/>
    </row>
    <row r="872" spans="1:18" ht="58.5" customHeight="1">
      <c r="A872" s="441" t="str">
        <f>GI!$B$8</f>
        <v>-</v>
      </c>
      <c r="B872" s="442"/>
      <c r="C872" s="36"/>
      <c r="D872" s="36"/>
      <c r="E872" s="37"/>
      <c r="F872" s="36" t="e">
        <f>MIP!#REF!</f>
        <v>#REF!</v>
      </c>
      <c r="G872" s="231"/>
      <c r="H872" s="28"/>
      <c r="I872" s="28"/>
      <c r="J872" s="438" t="s">
        <v>30</v>
      </c>
      <c r="K872" s="439"/>
      <c r="L872" s="439"/>
      <c r="M872" s="439"/>
      <c r="N872" s="440"/>
      <c r="O872" s="33"/>
      <c r="P872" s="34"/>
      <c r="Q872" s="34"/>
      <c r="R872" s="35"/>
    </row>
    <row r="873" spans="1:18" ht="58.5" customHeight="1">
      <c r="A873" s="441" t="str">
        <f>GI!$B$9</f>
        <v>Mathematics</v>
      </c>
      <c r="B873" s="442"/>
      <c r="C873" s="36">
        <f>MIP!$Z$30</f>
        <v>53</v>
      </c>
      <c r="D873" s="36">
        <f>MIP!$Z$97</f>
        <v>0</v>
      </c>
      <c r="E873" s="37">
        <f>MIP!$Z$169</f>
        <v>26.5</v>
      </c>
      <c r="F873" s="36" t="e">
        <f>MIP!#REF!</f>
        <v>#REF!</v>
      </c>
      <c r="G873" s="231"/>
      <c r="H873" s="28"/>
      <c r="I873" s="28"/>
      <c r="J873" s="438" t="s">
        <v>31</v>
      </c>
      <c r="K873" s="439"/>
      <c r="L873" s="439"/>
      <c r="M873" s="439"/>
      <c r="N873" s="440"/>
      <c r="O873" s="33"/>
      <c r="P873" s="34"/>
      <c r="Q873" s="34"/>
      <c r="R873" s="35"/>
    </row>
    <row r="874" spans="1:18" ht="58.5" customHeight="1">
      <c r="A874" s="441" t="str">
        <f>GI!$B$10</f>
        <v>-</v>
      </c>
      <c r="B874" s="442"/>
      <c r="C874" s="36"/>
      <c r="D874" s="36"/>
      <c r="E874" s="37"/>
      <c r="F874" s="36" t="e">
        <f>MIP!#REF!</f>
        <v>#REF!</v>
      </c>
      <c r="G874" s="231"/>
      <c r="H874" s="28"/>
      <c r="I874" s="28"/>
      <c r="J874" s="438" t="s">
        <v>32</v>
      </c>
      <c r="K874" s="439"/>
      <c r="L874" s="439"/>
      <c r="M874" s="439"/>
      <c r="N874" s="440"/>
      <c r="O874" s="31"/>
      <c r="P874" s="31"/>
      <c r="Q874" s="31"/>
      <c r="R874" s="31"/>
    </row>
    <row r="875" spans="1:18" ht="58.5" customHeight="1">
      <c r="A875" s="441" t="str">
        <f>GI!$B$11</f>
        <v xml:space="preserve">History </v>
      </c>
      <c r="B875" s="442"/>
      <c r="C875" s="36">
        <f>MIP!$AA$30</f>
        <v>82</v>
      </c>
      <c r="D875" s="36">
        <f>MIP!$AA$97</f>
        <v>0</v>
      </c>
      <c r="E875" s="37">
        <f>MIP!$AA$169</f>
        <v>41</v>
      </c>
      <c r="F875" s="36" t="e">
        <f>MIP!#REF!</f>
        <v>#REF!</v>
      </c>
      <c r="G875" s="231"/>
      <c r="H875" s="28"/>
      <c r="I875" s="28"/>
      <c r="J875" s="438" t="s">
        <v>11</v>
      </c>
      <c r="K875" s="439"/>
      <c r="L875" s="439"/>
      <c r="M875" s="439"/>
      <c r="N875" s="440"/>
      <c r="O875" s="31"/>
      <c r="P875" s="31"/>
      <c r="Q875" s="31"/>
      <c r="R875" s="31"/>
    </row>
    <row r="876" spans="1:18" ht="58.5" customHeight="1">
      <c r="A876" s="441" t="str">
        <f>GI!$B$12</f>
        <v xml:space="preserve">Geography </v>
      </c>
      <c r="B876" s="442"/>
      <c r="C876" s="36">
        <f>MIP!$AB$30</f>
        <v>78</v>
      </c>
      <c r="D876" s="36">
        <f>MIP!$AB$97</f>
        <v>0</v>
      </c>
      <c r="E876" s="37">
        <f>MIP!$AB$169</f>
        <v>39</v>
      </c>
      <c r="F876" s="36" t="e">
        <f>MIP!#REF!</f>
        <v>#REF!</v>
      </c>
      <c r="G876" s="231"/>
      <c r="H876" s="28"/>
      <c r="I876" s="28"/>
      <c r="J876" s="438" t="s">
        <v>37</v>
      </c>
      <c r="K876" s="439"/>
      <c r="L876" s="439"/>
      <c r="M876" s="439"/>
      <c r="N876" s="440"/>
      <c r="O876" s="33"/>
      <c r="P876" s="34"/>
      <c r="Q876" s="34"/>
      <c r="R876" s="35"/>
    </row>
    <row r="877" spans="1:18" ht="58.5" customHeight="1">
      <c r="A877" s="441" t="str">
        <f>GI!$B$13</f>
        <v xml:space="preserve">Economics </v>
      </c>
      <c r="B877" s="442"/>
      <c r="C877" s="36">
        <f>MIP!$AC$30</f>
        <v>73</v>
      </c>
      <c r="D877" s="36">
        <f>MIP!$AC$97</f>
        <v>0</v>
      </c>
      <c r="E877" s="37">
        <f>MIP!$AC$169</f>
        <v>36.5</v>
      </c>
      <c r="F877" s="36" t="e">
        <f>MIP!#REF!</f>
        <v>#REF!</v>
      </c>
      <c r="G877" s="231"/>
      <c r="H877" s="38"/>
      <c r="I877" s="38"/>
      <c r="J877" s="438" t="s">
        <v>33</v>
      </c>
      <c r="K877" s="439"/>
      <c r="L877" s="439"/>
      <c r="M877" s="439"/>
      <c r="N877" s="440"/>
      <c r="O877" s="33"/>
      <c r="P877" s="34"/>
      <c r="Q877" s="34"/>
      <c r="R877" s="35"/>
    </row>
    <row r="878" spans="1:18" ht="58.5" customHeight="1">
      <c r="A878" s="441" t="str">
        <f>GI!$B$14</f>
        <v>-</v>
      </c>
      <c r="B878" s="442"/>
      <c r="C878" s="36"/>
      <c r="D878" s="36"/>
      <c r="E878" s="37"/>
      <c r="F878" s="36" t="e">
        <f>MIP!#REF!</f>
        <v>#REF!</v>
      </c>
      <c r="G878" s="231"/>
      <c r="H878" s="38"/>
      <c r="I878" s="38"/>
      <c r="J878" s="438" t="s">
        <v>48</v>
      </c>
      <c r="K878" s="439"/>
      <c r="L878" s="439"/>
      <c r="M878" s="439"/>
      <c r="N878" s="440"/>
      <c r="O878" s="33"/>
      <c r="P878" s="34"/>
      <c r="Q878" s="34"/>
      <c r="R878" s="35"/>
    </row>
    <row r="879" spans="1:18" ht="58.5" customHeight="1">
      <c r="A879" s="441" t="str">
        <f>GI!$B$15</f>
        <v>ICT</v>
      </c>
      <c r="B879" s="442"/>
      <c r="C879" s="36">
        <f>MIP!$AD$30</f>
        <v>84</v>
      </c>
      <c r="D879" s="36">
        <f>MIP!$AD$97</f>
        <v>0</v>
      </c>
      <c r="E879" s="37">
        <f>MIP!$AD$169</f>
        <v>42</v>
      </c>
      <c r="F879" s="36" t="e">
        <f>MIP!#REF!</f>
        <v>#REF!</v>
      </c>
      <c r="G879" s="231"/>
      <c r="H879" s="39"/>
      <c r="I879" s="39"/>
      <c r="J879" s="438" t="s">
        <v>49</v>
      </c>
      <c r="K879" s="439"/>
      <c r="L879" s="439"/>
      <c r="M879" s="439"/>
      <c r="N879" s="440"/>
      <c r="O879" s="40"/>
      <c r="P879" s="34"/>
      <c r="Q879" s="34"/>
      <c r="R879" s="35"/>
    </row>
    <row r="880" spans="1:18" ht="58.5" customHeight="1">
      <c r="A880" s="441" t="str">
        <f>GI!$B$16</f>
        <v>-</v>
      </c>
      <c r="B880" s="442"/>
      <c r="C880" s="36"/>
      <c r="D880" s="36"/>
      <c r="E880" s="37"/>
      <c r="F880" s="36" t="e">
        <f>MIP!#REF!</f>
        <v>#REF!</v>
      </c>
      <c r="G880" s="231"/>
      <c r="H880" s="39"/>
      <c r="I880" s="39"/>
      <c r="J880" s="502" t="s">
        <v>34</v>
      </c>
      <c r="K880" s="503"/>
      <c r="L880" s="503"/>
      <c r="M880" s="503"/>
      <c r="N880" s="503"/>
      <c r="O880" s="503"/>
      <c r="P880" s="503"/>
      <c r="Q880" s="504"/>
      <c r="R880" s="41"/>
    </row>
    <row r="881" spans="1:18" ht="58.5" customHeight="1">
      <c r="A881" s="441" t="str">
        <f>GI!$B$17</f>
        <v xml:space="preserve">Accounting and finance </v>
      </c>
      <c r="B881" s="442"/>
      <c r="C881" s="36">
        <f>MIP!$AE$30</f>
        <v>78</v>
      </c>
      <c r="D881" s="36">
        <f>MIP!$AE$97</f>
        <v>0</v>
      </c>
      <c r="E881" s="37">
        <f>MIP!$AE$169</f>
        <v>39</v>
      </c>
      <c r="F881" s="36" t="e">
        <f>MIP!#REF!</f>
        <v>#REF!</v>
      </c>
      <c r="G881" s="231"/>
      <c r="H881" s="39"/>
      <c r="I881" s="39"/>
      <c r="J881" s="505"/>
      <c r="K881" s="506"/>
      <c r="L881" s="506"/>
      <c r="M881" s="506"/>
      <c r="N881" s="506"/>
      <c r="O881" s="506"/>
      <c r="P881" s="506"/>
      <c r="Q881" s="507"/>
      <c r="R881" s="41"/>
    </row>
    <row r="882" spans="1:18" ht="58.5" customHeight="1">
      <c r="A882" s="441" t="str">
        <f>GI!$B$18</f>
        <v>-</v>
      </c>
      <c r="B882" s="442"/>
      <c r="C882" s="36">
        <f>MIP!$AF$30</f>
        <v>0</v>
      </c>
      <c r="D882" s="36">
        <f>MIP!$AF$97</f>
        <v>0</v>
      </c>
      <c r="E882" s="37">
        <f>MIP!$AF$169</f>
        <v>0</v>
      </c>
      <c r="F882" s="36" t="e">
        <f>MIP!#REF!</f>
        <v>#REF!</v>
      </c>
      <c r="G882" s="231"/>
      <c r="H882" s="39"/>
      <c r="I882" s="39"/>
      <c r="J882" s="505"/>
      <c r="K882" s="506"/>
      <c r="L882" s="506"/>
      <c r="M882" s="506"/>
      <c r="N882" s="506"/>
      <c r="O882" s="506"/>
      <c r="P882" s="506"/>
      <c r="Q882" s="507"/>
      <c r="R882" s="41"/>
    </row>
    <row r="883" spans="1:18" ht="58.5" customHeight="1">
      <c r="A883" s="470" t="s">
        <v>15</v>
      </c>
      <c r="B883" s="471"/>
      <c r="C883" s="36">
        <f>MIP!$AG$30</f>
        <v>522</v>
      </c>
      <c r="D883" s="36">
        <f>MIP!$AG$97</f>
        <v>0</v>
      </c>
      <c r="E883" s="37">
        <f>MIP!$AG$169</f>
        <v>261</v>
      </c>
      <c r="F883" s="36" t="e">
        <f>MIP!#REF!</f>
        <v>#REF!</v>
      </c>
      <c r="G883" s="231"/>
      <c r="H883" s="42"/>
      <c r="I883" s="42"/>
      <c r="J883" s="515" t="str">
        <f t="shared" si="408"/>
        <v>Percentage</v>
      </c>
      <c r="K883" s="516"/>
      <c r="L883" s="496" t="str">
        <f t="shared" si="409"/>
        <v xml:space="preserve">Grade </v>
      </c>
      <c r="M883" s="497"/>
      <c r="N883" s="496" t="str">
        <f t="shared" si="410"/>
        <v>Performance</v>
      </c>
      <c r="O883" s="500"/>
      <c r="P883" s="500"/>
      <c r="Q883" s="497"/>
      <c r="R883" s="43"/>
    </row>
    <row r="884" spans="1:18" ht="58.5" customHeight="1">
      <c r="A884" s="472" t="s">
        <v>16</v>
      </c>
      <c r="B884" s="473"/>
      <c r="C884" s="36">
        <f>MIP!$AH$30</f>
        <v>74.571428571428569</v>
      </c>
      <c r="D884" s="36">
        <f>MIP!$AH$97</f>
        <v>0</v>
      </c>
      <c r="E884" s="37">
        <f>MIP!$AH$169</f>
        <v>37.285714285714285</v>
      </c>
      <c r="F884" s="36" t="e">
        <f>MIP!#REF!</f>
        <v>#REF!</v>
      </c>
      <c r="G884" s="231"/>
      <c r="H884" s="42"/>
      <c r="I884" s="42"/>
      <c r="J884" s="517"/>
      <c r="K884" s="518"/>
      <c r="L884" s="498"/>
      <c r="M884" s="499"/>
      <c r="N884" s="498"/>
      <c r="O884" s="501"/>
      <c r="P884" s="501"/>
      <c r="Q884" s="499"/>
      <c r="R884" s="44"/>
    </row>
    <row r="885" spans="1:18" ht="58.5" customHeight="1">
      <c r="A885" s="472" t="s">
        <v>17</v>
      </c>
      <c r="B885" s="473"/>
      <c r="C885" s="45">
        <f>MIP!$AI$30</f>
        <v>14</v>
      </c>
      <c r="D885" s="45">
        <f>MIP!$AI$97</f>
        <v>1</v>
      </c>
      <c r="E885" s="46">
        <f>MIP!$AI$169</f>
        <v>14</v>
      </c>
      <c r="F885" s="45" t="e">
        <f>MIP!#REF!</f>
        <v>#REF!</v>
      </c>
      <c r="G885" s="232"/>
      <c r="H885" s="42"/>
      <c r="I885" s="42"/>
      <c r="J885" s="483" t="str">
        <f t="shared" si="411"/>
        <v>≥90</v>
      </c>
      <c r="K885" s="446"/>
      <c r="L885" s="483" t="str">
        <f t="shared" si="412"/>
        <v>A+</v>
      </c>
      <c r="M885" s="446"/>
      <c r="N885" s="483" t="str">
        <f t="shared" si="413"/>
        <v>Very Great Distinction</v>
      </c>
      <c r="O885" s="447"/>
      <c r="P885" s="447"/>
      <c r="Q885" s="446"/>
      <c r="R885" s="44"/>
    </row>
    <row r="886" spans="1:18" ht="58.5" customHeight="1">
      <c r="A886" s="472" t="s">
        <v>91</v>
      </c>
      <c r="B886" s="473"/>
      <c r="C886" s="45">
        <f>GI!$C$25</f>
        <v>43</v>
      </c>
      <c r="D886" s="47">
        <f>GI!$C$25</f>
        <v>43</v>
      </c>
      <c r="E886" s="48">
        <f>GI!$C$25</f>
        <v>43</v>
      </c>
      <c r="F886" s="47">
        <f>GI!$C$25</f>
        <v>43</v>
      </c>
      <c r="G886" s="233"/>
      <c r="H886" s="24"/>
      <c r="I886" s="24"/>
      <c r="J886" s="483" t="str">
        <f t="shared" si="414"/>
        <v>≥85</v>
      </c>
      <c r="K886" s="446"/>
      <c r="L886" s="483" t="str">
        <f t="shared" si="415"/>
        <v>A</v>
      </c>
      <c r="M886" s="446"/>
      <c r="N886" s="483" t="str">
        <f t="shared" si="416"/>
        <v>Great Distinction</v>
      </c>
      <c r="O886" s="447"/>
      <c r="P886" s="447"/>
      <c r="Q886" s="446"/>
      <c r="R886" s="44"/>
    </row>
    <row r="887" spans="1:18" ht="58.5" customHeight="1">
      <c r="A887" s="470" t="s">
        <v>12</v>
      </c>
      <c r="B887" s="471"/>
      <c r="C887" s="36"/>
      <c r="D887" s="49"/>
      <c r="E887" s="50"/>
      <c r="F887" s="49"/>
      <c r="G887" s="234"/>
      <c r="H887" s="24"/>
      <c r="I887" s="24"/>
      <c r="J887" s="445" t="str">
        <f t="shared" si="417"/>
        <v>≥80</v>
      </c>
      <c r="K887" s="446"/>
      <c r="L887" s="445" t="str">
        <f t="shared" si="418"/>
        <v>B+</v>
      </c>
      <c r="M887" s="446"/>
      <c r="N887" s="445" t="str">
        <f t="shared" si="419"/>
        <v>Distinction</v>
      </c>
      <c r="O887" s="447"/>
      <c r="P887" s="447"/>
      <c r="Q887" s="446"/>
      <c r="R887" s="44"/>
    </row>
    <row r="888" spans="1:18" ht="58.5" customHeight="1">
      <c r="A888" s="482" t="s">
        <v>18</v>
      </c>
      <c r="B888" s="482"/>
      <c r="C888" s="36"/>
      <c r="D888" s="51"/>
      <c r="E888" s="50"/>
      <c r="F888" s="51"/>
      <c r="G888" s="234"/>
      <c r="H888" s="24"/>
      <c r="I888" s="24"/>
      <c r="J888" s="445" t="str">
        <f t="shared" si="420"/>
        <v>≥75</v>
      </c>
      <c r="K888" s="446"/>
      <c r="L888" s="445" t="str">
        <f t="shared" si="421"/>
        <v>B</v>
      </c>
      <c r="M888" s="446"/>
      <c r="N888" s="445" t="str">
        <f t="shared" si="422"/>
        <v>Good</v>
      </c>
      <c r="O888" s="447"/>
      <c r="P888" s="447"/>
      <c r="Q888" s="446"/>
      <c r="R888" s="44"/>
    </row>
    <row r="889" spans="1:18" ht="58.5" customHeight="1">
      <c r="A889" s="22"/>
      <c r="B889" s="55"/>
      <c r="C889" s="52"/>
      <c r="D889" s="52"/>
      <c r="E889" s="52"/>
      <c r="F889" s="52"/>
      <c r="G889" s="23"/>
      <c r="H889" s="24"/>
      <c r="I889" s="24"/>
      <c r="J889" s="445" t="str">
        <f t="shared" si="423"/>
        <v>≥70</v>
      </c>
      <c r="K889" s="446"/>
      <c r="L889" s="445" t="str">
        <f t="shared" si="424"/>
        <v>C</v>
      </c>
      <c r="M889" s="446"/>
      <c r="N889" s="445" t="str">
        <f t="shared" si="425"/>
        <v>Average</v>
      </c>
      <c r="O889" s="447"/>
      <c r="P889" s="447"/>
      <c r="Q889" s="446"/>
      <c r="R889" s="44"/>
    </row>
    <row r="890" spans="1:18" ht="58.5" customHeight="1">
      <c r="A890" s="53"/>
      <c r="B890" s="520" t="str">
        <f>MIP!AJ169</f>
        <v>DETAINED IN GRADE 11</v>
      </c>
      <c r="C890" s="521"/>
      <c r="D890" s="521"/>
      <c r="E890" s="521"/>
      <c r="F890" s="522"/>
      <c r="G890" s="23"/>
      <c r="H890" s="24"/>
      <c r="I890" s="24"/>
      <c r="J890" s="445" t="str">
        <f t="shared" si="426"/>
        <v>≥60</v>
      </c>
      <c r="K890" s="446"/>
      <c r="L890" s="445" t="str">
        <f t="shared" si="427"/>
        <v>D</v>
      </c>
      <c r="M890" s="446"/>
      <c r="N890" s="445" t="str">
        <f t="shared" si="428"/>
        <v>Fair</v>
      </c>
      <c r="O890" s="447"/>
      <c r="P890" s="447"/>
      <c r="Q890" s="446"/>
      <c r="R890" s="54"/>
    </row>
    <row r="891" spans="1:18" ht="58.5" customHeight="1">
      <c r="A891" s="53"/>
      <c r="B891" s="523"/>
      <c r="C891" s="524"/>
      <c r="D891" s="524"/>
      <c r="E891" s="524"/>
      <c r="F891" s="525"/>
      <c r="G891" s="23"/>
      <c r="H891" s="24"/>
      <c r="I891" s="24"/>
      <c r="J891" s="445" t="str">
        <f t="shared" si="429"/>
        <v>&lt;60</v>
      </c>
      <c r="K891" s="446"/>
      <c r="L891" s="445" t="str">
        <f t="shared" si="430"/>
        <v>F</v>
      </c>
      <c r="M891" s="446"/>
      <c r="N891" s="445" t="str">
        <f t="shared" si="431"/>
        <v>Failing</v>
      </c>
      <c r="O891" s="447"/>
      <c r="P891" s="447"/>
      <c r="Q891" s="446"/>
      <c r="R891" s="27"/>
    </row>
    <row r="892" spans="1:18" ht="58.5" customHeight="1">
      <c r="A892" s="53"/>
      <c r="B892" s="523"/>
      <c r="C892" s="524"/>
      <c r="D892" s="524"/>
      <c r="E892" s="524"/>
      <c r="F892" s="525"/>
      <c r="G892" s="23"/>
      <c r="H892" s="24"/>
      <c r="I892" s="24"/>
      <c r="J892" s="443" t="str">
        <f>GI!$D$23</f>
        <v>Academic Director's Name</v>
      </c>
      <c r="K892" s="443"/>
      <c r="L892" s="443"/>
      <c r="M892" s="443"/>
      <c r="N892" s="443"/>
      <c r="O892" s="443"/>
      <c r="P892" s="443"/>
      <c r="Q892" s="443"/>
      <c r="R892" s="27"/>
    </row>
    <row r="893" spans="1:18" ht="58.5" customHeight="1">
      <c r="A893" s="53"/>
      <c r="B893" s="526"/>
      <c r="C893" s="527"/>
      <c r="D893" s="527"/>
      <c r="E893" s="527"/>
      <c r="F893" s="528"/>
      <c r="G893" s="23"/>
      <c r="H893" s="24"/>
      <c r="I893" s="24"/>
      <c r="J893" s="444" t="str">
        <f>GI!$D$31</f>
        <v>Mr. Brhane Yohanes</v>
      </c>
      <c r="K893" s="444"/>
      <c r="L893" s="444"/>
      <c r="M893" s="444"/>
      <c r="N893" s="444"/>
      <c r="O893" s="444"/>
      <c r="P893" s="444"/>
      <c r="Q893" s="444"/>
      <c r="R893" s="444"/>
    </row>
    <row r="894" spans="1:18" ht="58.5" customHeight="1">
      <c r="A894" s="430" t="str">
        <f>$U$15</f>
        <v>If Best is Possible, Better is Not Enough!</v>
      </c>
      <c r="B894" s="430"/>
      <c r="C894" s="430"/>
      <c r="D894" s="430"/>
      <c r="E894" s="430"/>
      <c r="F894" s="430"/>
      <c r="G894" s="430"/>
      <c r="H894" s="430"/>
      <c r="I894" s="430"/>
      <c r="J894" s="430"/>
      <c r="K894" s="430"/>
      <c r="L894" s="430"/>
      <c r="M894" s="430"/>
      <c r="N894" s="430"/>
      <c r="O894" s="430"/>
      <c r="P894" s="430"/>
      <c r="Q894" s="430"/>
      <c r="R894" s="430"/>
    </row>
    <row r="895" spans="1:18" ht="58.5" customHeight="1">
      <c r="A895" s="430"/>
      <c r="B895" s="430"/>
      <c r="C895" s="430"/>
      <c r="D895" s="430"/>
      <c r="E895" s="430"/>
      <c r="F895" s="430"/>
      <c r="G895" s="430"/>
      <c r="H895" s="430"/>
      <c r="I895" s="430"/>
      <c r="J895" s="430"/>
      <c r="K895" s="430"/>
      <c r="L895" s="430"/>
      <c r="M895" s="430"/>
      <c r="N895" s="430"/>
      <c r="O895" s="430"/>
      <c r="P895" s="430"/>
      <c r="Q895" s="430"/>
      <c r="R895" s="430"/>
    </row>
    <row r="896" spans="1:18" ht="58.5" customHeight="1">
      <c r="A896" s="430"/>
      <c r="B896" s="430"/>
      <c r="C896" s="430"/>
      <c r="D896" s="430"/>
      <c r="E896" s="430"/>
      <c r="F896" s="430"/>
      <c r="G896" s="430"/>
      <c r="H896" s="430"/>
      <c r="I896" s="430"/>
      <c r="J896" s="430"/>
      <c r="K896" s="430"/>
      <c r="L896" s="430"/>
      <c r="M896" s="430"/>
      <c r="N896" s="430"/>
      <c r="O896" s="430"/>
      <c r="P896" s="430"/>
      <c r="Q896" s="430"/>
      <c r="R896" s="430"/>
    </row>
    <row r="897" spans="1:18" ht="58.5" customHeight="1">
      <c r="A897" s="22"/>
      <c r="B897" s="22"/>
      <c r="C897" s="23"/>
      <c r="D897" s="23"/>
      <c r="E897" s="23"/>
      <c r="F897" s="23"/>
      <c r="G897" s="23"/>
      <c r="H897" s="24"/>
      <c r="I897" s="24"/>
      <c r="J897" s="24"/>
      <c r="K897" s="24"/>
      <c r="L897" s="24"/>
      <c r="M897" s="24"/>
      <c r="N897" s="24"/>
      <c r="O897" s="23"/>
      <c r="P897" s="23"/>
      <c r="Q897" s="23"/>
      <c r="R897" s="23"/>
    </row>
    <row r="898" spans="1:18" ht="58.5" customHeight="1">
      <c r="A898" s="22"/>
      <c r="B898" s="22"/>
      <c r="C898" s="23"/>
      <c r="D898" s="23"/>
      <c r="E898" s="23"/>
      <c r="F898" s="23"/>
      <c r="G898" s="23"/>
      <c r="H898" s="24"/>
      <c r="I898" s="24"/>
      <c r="J898" s="24"/>
      <c r="K898" s="24"/>
      <c r="L898" s="24"/>
      <c r="M898" s="24"/>
      <c r="N898" s="24"/>
      <c r="O898" s="23"/>
      <c r="P898" s="23"/>
      <c r="Q898" s="23"/>
      <c r="R898" s="23"/>
    </row>
    <row r="899" spans="1:18" ht="58.5" customHeight="1">
      <c r="A899" s="449" t="s">
        <v>14</v>
      </c>
      <c r="B899" s="450"/>
      <c r="C899" s="453">
        <f>GI!$A$3</f>
        <v>11</v>
      </c>
      <c r="D899" s="455" t="str">
        <f>D2</f>
        <v>D</v>
      </c>
      <c r="E899" s="456"/>
      <c r="F899" s="453" t="str">
        <f>GI!$C$3</f>
        <v>D</v>
      </c>
      <c r="G899" s="459">
        <v>24</v>
      </c>
      <c r="H899" s="26"/>
      <c r="I899" s="26"/>
      <c r="J899" s="509" t="s">
        <v>8</v>
      </c>
      <c r="K899" s="510"/>
      <c r="L899" s="511"/>
      <c r="M899" s="484" t="str">
        <f>GI!$H$25</f>
        <v xml:space="preserve">Kalkidan Haile Berhe </v>
      </c>
      <c r="N899" s="485"/>
      <c r="O899" s="485"/>
      <c r="P899" s="485"/>
      <c r="Q899" s="485"/>
      <c r="R899" s="486"/>
    </row>
    <row r="900" spans="1:18" ht="58.5" customHeight="1">
      <c r="A900" s="451"/>
      <c r="B900" s="452"/>
      <c r="C900" s="454"/>
      <c r="D900" s="457"/>
      <c r="E900" s="458"/>
      <c r="F900" s="454"/>
      <c r="G900" s="460"/>
      <c r="H900" s="26"/>
      <c r="I900" s="26"/>
      <c r="J900" s="512"/>
      <c r="K900" s="513"/>
      <c r="L900" s="514"/>
      <c r="M900" s="487"/>
      <c r="N900" s="488"/>
      <c r="O900" s="488"/>
      <c r="P900" s="488"/>
      <c r="Q900" s="488"/>
      <c r="R900" s="489"/>
    </row>
    <row r="901" spans="1:18" ht="58.5" customHeight="1">
      <c r="A901" s="461" t="s">
        <v>1</v>
      </c>
      <c r="B901" s="462"/>
      <c r="C901" s="467"/>
      <c r="D901" s="468"/>
      <c r="E901" s="469"/>
      <c r="F901" s="223" t="s">
        <v>19</v>
      </c>
      <c r="G901" s="448"/>
      <c r="H901" s="27"/>
      <c r="I901" s="27"/>
      <c r="J901" s="475" t="str">
        <f>GI!$A$48</f>
        <v>2025/26 G.C Academic Year Basic Skills and Behavior Progress Report</v>
      </c>
      <c r="K901" s="476"/>
      <c r="L901" s="476"/>
      <c r="M901" s="476"/>
      <c r="N901" s="476"/>
      <c r="O901" s="476"/>
      <c r="P901" s="476"/>
      <c r="Q901" s="476"/>
      <c r="R901" s="477"/>
    </row>
    <row r="902" spans="1:18" ht="58.5" customHeight="1">
      <c r="A902" s="463"/>
      <c r="B902" s="464"/>
      <c r="C902" s="490" t="s">
        <v>172</v>
      </c>
      <c r="D902" s="490" t="s">
        <v>173</v>
      </c>
      <c r="E902" s="493" t="s">
        <v>163</v>
      </c>
      <c r="F902" s="490" t="s">
        <v>164</v>
      </c>
      <c r="G902" s="448"/>
      <c r="H902" s="27"/>
      <c r="I902" s="27"/>
      <c r="J902" s="478"/>
      <c r="K902" s="479"/>
      <c r="L902" s="479"/>
      <c r="M902" s="479"/>
      <c r="N902" s="479"/>
      <c r="O902" s="479"/>
      <c r="P902" s="479"/>
      <c r="Q902" s="479"/>
      <c r="R902" s="480"/>
    </row>
    <row r="903" spans="1:18" ht="58.5" customHeight="1">
      <c r="A903" s="463"/>
      <c r="B903" s="464"/>
      <c r="C903" s="491"/>
      <c r="D903" s="491"/>
      <c r="E903" s="494"/>
      <c r="F903" s="491"/>
      <c r="G903" s="448"/>
      <c r="H903" s="28"/>
      <c r="I903" s="28"/>
      <c r="J903" s="435"/>
      <c r="K903" s="436"/>
      <c r="L903" s="436"/>
      <c r="M903" s="436"/>
      <c r="N903" s="437"/>
      <c r="O903" s="29"/>
      <c r="P903" s="29"/>
      <c r="Q903" s="29"/>
      <c r="R903" s="30"/>
    </row>
    <row r="904" spans="1:18" ht="58.5" customHeight="1">
      <c r="A904" s="463"/>
      <c r="B904" s="464"/>
      <c r="C904" s="491"/>
      <c r="D904" s="491"/>
      <c r="E904" s="494"/>
      <c r="F904" s="491"/>
      <c r="G904" s="448"/>
      <c r="H904" s="28"/>
      <c r="I904" s="28"/>
      <c r="J904" s="438" t="s">
        <v>26</v>
      </c>
      <c r="K904" s="439"/>
      <c r="L904" s="439"/>
      <c r="M904" s="439"/>
      <c r="N904" s="440"/>
      <c r="O904" s="31"/>
      <c r="P904" s="31"/>
      <c r="Q904" s="31"/>
      <c r="R904" s="31"/>
    </row>
    <row r="905" spans="1:18" ht="58.5" customHeight="1">
      <c r="A905" s="463"/>
      <c r="B905" s="464"/>
      <c r="C905" s="491"/>
      <c r="D905" s="491"/>
      <c r="E905" s="494"/>
      <c r="F905" s="491"/>
      <c r="G905" s="448"/>
      <c r="H905" s="28"/>
      <c r="I905" s="28"/>
      <c r="J905" s="438" t="s">
        <v>27</v>
      </c>
      <c r="K905" s="439"/>
      <c r="L905" s="439"/>
      <c r="M905" s="439"/>
      <c r="N905" s="440"/>
      <c r="O905" s="31"/>
      <c r="P905" s="31"/>
      <c r="Q905" s="31"/>
      <c r="R905" s="31"/>
    </row>
    <row r="906" spans="1:18" ht="58.5" customHeight="1">
      <c r="A906" s="463"/>
      <c r="B906" s="464"/>
      <c r="C906" s="491"/>
      <c r="D906" s="491"/>
      <c r="E906" s="494"/>
      <c r="F906" s="491"/>
      <c r="G906" s="448"/>
      <c r="H906" s="28"/>
      <c r="I906" s="28"/>
      <c r="J906" s="438" t="s">
        <v>28</v>
      </c>
      <c r="K906" s="439"/>
      <c r="L906" s="439"/>
      <c r="M906" s="439"/>
      <c r="N906" s="440"/>
      <c r="O906" s="31"/>
      <c r="P906" s="31"/>
      <c r="Q906" s="31"/>
      <c r="R906" s="31"/>
    </row>
    <row r="907" spans="1:18" ht="58.5" customHeight="1">
      <c r="A907" s="463"/>
      <c r="B907" s="464"/>
      <c r="C907" s="491"/>
      <c r="D907" s="491"/>
      <c r="E907" s="494"/>
      <c r="F907" s="491"/>
      <c r="G907" s="448"/>
      <c r="H907" s="28"/>
      <c r="I907" s="28"/>
      <c r="J907" s="438" t="s">
        <v>47</v>
      </c>
      <c r="K907" s="439"/>
      <c r="L907" s="439"/>
      <c r="M907" s="439"/>
      <c r="N907" s="440"/>
      <c r="O907" s="31"/>
      <c r="P907" s="31"/>
      <c r="Q907" s="31"/>
      <c r="R907" s="31"/>
    </row>
    <row r="908" spans="1:18" ht="58.5" customHeight="1">
      <c r="A908" s="463"/>
      <c r="B908" s="464"/>
      <c r="C908" s="491"/>
      <c r="D908" s="491"/>
      <c r="E908" s="494"/>
      <c r="F908" s="491"/>
      <c r="G908" s="448"/>
      <c r="H908" s="28"/>
      <c r="I908" s="28"/>
      <c r="J908" s="438" t="s">
        <v>38</v>
      </c>
      <c r="K908" s="439"/>
      <c r="L908" s="439"/>
      <c r="M908" s="439"/>
      <c r="N908" s="440"/>
      <c r="O908" s="31"/>
      <c r="P908" s="31"/>
      <c r="Q908" s="31"/>
      <c r="R908" s="31"/>
    </row>
    <row r="909" spans="1:18" ht="58.5" customHeight="1">
      <c r="A909" s="465"/>
      <c r="B909" s="466"/>
      <c r="C909" s="492"/>
      <c r="D909" s="492"/>
      <c r="E909" s="495"/>
      <c r="F909" s="492"/>
      <c r="G909" s="448"/>
      <c r="H909" s="28"/>
      <c r="I909" s="28"/>
      <c r="J909" s="438" t="s">
        <v>10</v>
      </c>
      <c r="K909" s="439"/>
      <c r="L909" s="439"/>
      <c r="M909" s="439"/>
      <c r="N909" s="440"/>
      <c r="O909" s="33"/>
      <c r="P909" s="34"/>
      <c r="Q909" s="34"/>
      <c r="R909" s="35"/>
    </row>
    <row r="910" spans="1:18" ht="58.5" customHeight="1">
      <c r="A910" s="441" t="str">
        <f>GI!$B$7</f>
        <v>English</v>
      </c>
      <c r="B910" s="442"/>
      <c r="C910" s="36">
        <f>MIP!$Y$31</f>
        <v>71</v>
      </c>
      <c r="D910" s="36">
        <f>MIP!$Y$98</f>
        <v>0</v>
      </c>
      <c r="E910" s="37">
        <f>MIP!$Y$170</f>
        <v>35.5</v>
      </c>
      <c r="F910" s="36" t="e">
        <f>MIP!#REF!</f>
        <v>#REF!</v>
      </c>
      <c r="G910" s="231"/>
      <c r="H910" s="28"/>
      <c r="I910" s="28"/>
      <c r="J910" s="438" t="s">
        <v>29</v>
      </c>
      <c r="K910" s="439"/>
      <c r="L910" s="439"/>
      <c r="M910" s="439"/>
      <c r="N910" s="440"/>
      <c r="O910" s="33"/>
      <c r="P910" s="34"/>
      <c r="Q910" s="34"/>
      <c r="R910" s="35"/>
    </row>
    <row r="911" spans="1:18" ht="58.5" customHeight="1">
      <c r="A911" s="441" t="str">
        <f>GI!$B$8</f>
        <v>-</v>
      </c>
      <c r="B911" s="442"/>
      <c r="C911" s="36"/>
      <c r="D911" s="36"/>
      <c r="E911" s="37"/>
      <c r="F911" s="36" t="e">
        <f>MIP!#REF!</f>
        <v>#REF!</v>
      </c>
      <c r="G911" s="231"/>
      <c r="H911" s="28"/>
      <c r="I911" s="28"/>
      <c r="J911" s="438" t="s">
        <v>30</v>
      </c>
      <c r="K911" s="439"/>
      <c r="L911" s="439"/>
      <c r="M911" s="439"/>
      <c r="N911" s="440"/>
      <c r="O911" s="33"/>
      <c r="P911" s="34"/>
      <c r="Q911" s="34"/>
      <c r="R911" s="35"/>
    </row>
    <row r="912" spans="1:18" ht="58.5" customHeight="1">
      <c r="A912" s="441" t="str">
        <f>GI!$B$9</f>
        <v>Mathematics</v>
      </c>
      <c r="B912" s="442"/>
      <c r="C912" s="36">
        <f>MIP!$Z$31</f>
        <v>51</v>
      </c>
      <c r="D912" s="36">
        <f>MIP!$Z$98</f>
        <v>0</v>
      </c>
      <c r="E912" s="37">
        <f>MIP!$Z$170</f>
        <v>25.5</v>
      </c>
      <c r="F912" s="36" t="e">
        <f>MIP!#REF!</f>
        <v>#REF!</v>
      </c>
      <c r="G912" s="231"/>
      <c r="H912" s="28"/>
      <c r="I912" s="28"/>
      <c r="J912" s="438" t="s">
        <v>31</v>
      </c>
      <c r="K912" s="439"/>
      <c r="L912" s="439"/>
      <c r="M912" s="439"/>
      <c r="N912" s="440"/>
      <c r="O912" s="33"/>
      <c r="P912" s="34"/>
      <c r="Q912" s="34"/>
      <c r="R912" s="35"/>
    </row>
    <row r="913" spans="1:18" ht="58.5" customHeight="1">
      <c r="A913" s="441" t="str">
        <f>GI!$B$10</f>
        <v>-</v>
      </c>
      <c r="B913" s="442"/>
      <c r="C913" s="36"/>
      <c r="D913" s="36"/>
      <c r="E913" s="37"/>
      <c r="F913" s="36" t="e">
        <f>MIP!#REF!</f>
        <v>#REF!</v>
      </c>
      <c r="G913" s="231"/>
      <c r="H913" s="28"/>
      <c r="I913" s="28"/>
      <c r="J913" s="438" t="s">
        <v>32</v>
      </c>
      <c r="K913" s="439"/>
      <c r="L913" s="439"/>
      <c r="M913" s="439"/>
      <c r="N913" s="440"/>
      <c r="O913" s="31"/>
      <c r="P913" s="31"/>
      <c r="Q913" s="31"/>
      <c r="R913" s="31"/>
    </row>
    <row r="914" spans="1:18" ht="58.5" customHeight="1">
      <c r="A914" s="441" t="str">
        <f>GI!$B$11</f>
        <v xml:space="preserve">History </v>
      </c>
      <c r="B914" s="442"/>
      <c r="C914" s="36">
        <f>MIP!$AA$31</f>
        <v>55</v>
      </c>
      <c r="D914" s="36">
        <f>MIP!$AA$98</f>
        <v>0</v>
      </c>
      <c r="E914" s="37">
        <f>MIP!$AA$170</f>
        <v>27.5</v>
      </c>
      <c r="F914" s="36" t="e">
        <f>MIP!#REF!</f>
        <v>#REF!</v>
      </c>
      <c r="G914" s="231"/>
      <c r="H914" s="28"/>
      <c r="I914" s="28"/>
      <c r="J914" s="438" t="s">
        <v>11</v>
      </c>
      <c r="K914" s="439"/>
      <c r="L914" s="439"/>
      <c r="M914" s="439"/>
      <c r="N914" s="440"/>
      <c r="O914" s="31"/>
      <c r="P914" s="31"/>
      <c r="Q914" s="31"/>
      <c r="R914" s="31"/>
    </row>
    <row r="915" spans="1:18" ht="58.5" customHeight="1">
      <c r="A915" s="441" t="str">
        <f>GI!$B$12</f>
        <v xml:space="preserve">Geography </v>
      </c>
      <c r="B915" s="442"/>
      <c r="C915" s="36">
        <f>MIP!$AB$31</f>
        <v>51</v>
      </c>
      <c r="D915" s="36">
        <f>MIP!$AB$98</f>
        <v>0</v>
      </c>
      <c r="E915" s="37">
        <f>MIP!$AB$170</f>
        <v>25.5</v>
      </c>
      <c r="F915" s="36" t="e">
        <f>MIP!#REF!</f>
        <v>#REF!</v>
      </c>
      <c r="G915" s="231"/>
      <c r="H915" s="28"/>
      <c r="I915" s="28"/>
      <c r="J915" s="438" t="s">
        <v>37</v>
      </c>
      <c r="K915" s="439"/>
      <c r="L915" s="439"/>
      <c r="M915" s="439"/>
      <c r="N915" s="440"/>
      <c r="O915" s="33"/>
      <c r="P915" s="34"/>
      <c r="Q915" s="34"/>
      <c r="R915" s="35"/>
    </row>
    <row r="916" spans="1:18" ht="58.5" customHeight="1">
      <c r="A916" s="441" t="str">
        <f>GI!$B$13</f>
        <v xml:space="preserve">Economics </v>
      </c>
      <c r="B916" s="442"/>
      <c r="C916" s="36">
        <f>MIP!$AC$31</f>
        <v>58</v>
      </c>
      <c r="D916" s="36">
        <f>MIP!$AC$98</f>
        <v>0</v>
      </c>
      <c r="E916" s="37">
        <f>MIP!$AC$170</f>
        <v>29</v>
      </c>
      <c r="F916" s="36" t="e">
        <f>MIP!#REF!</f>
        <v>#REF!</v>
      </c>
      <c r="G916" s="231"/>
      <c r="H916" s="38"/>
      <c r="I916" s="38"/>
      <c r="J916" s="438" t="s">
        <v>33</v>
      </c>
      <c r="K916" s="439"/>
      <c r="L916" s="439"/>
      <c r="M916" s="439"/>
      <c r="N916" s="440"/>
      <c r="O916" s="33"/>
      <c r="P916" s="34"/>
      <c r="Q916" s="34"/>
      <c r="R916" s="35"/>
    </row>
    <row r="917" spans="1:18" ht="58.5" customHeight="1">
      <c r="A917" s="441" t="str">
        <f>GI!$B$14</f>
        <v>-</v>
      </c>
      <c r="B917" s="442"/>
      <c r="C917" s="36"/>
      <c r="D917" s="36"/>
      <c r="E917" s="37"/>
      <c r="F917" s="36" t="e">
        <f>MIP!#REF!</f>
        <v>#REF!</v>
      </c>
      <c r="G917" s="231"/>
      <c r="H917" s="38"/>
      <c r="I917" s="38"/>
      <c r="J917" s="438" t="s">
        <v>48</v>
      </c>
      <c r="K917" s="439"/>
      <c r="L917" s="439"/>
      <c r="M917" s="439"/>
      <c r="N917" s="440"/>
      <c r="O917" s="33"/>
      <c r="P917" s="34"/>
      <c r="Q917" s="34"/>
      <c r="R917" s="35"/>
    </row>
    <row r="918" spans="1:18" ht="58.5" customHeight="1">
      <c r="A918" s="441" t="str">
        <f>GI!$B$15</f>
        <v>ICT</v>
      </c>
      <c r="B918" s="442"/>
      <c r="C918" s="36">
        <f>MIP!$AD$31</f>
        <v>82</v>
      </c>
      <c r="D918" s="36">
        <f>MIP!$AD$98</f>
        <v>0</v>
      </c>
      <c r="E918" s="37">
        <f>MIP!$AD$170</f>
        <v>41</v>
      </c>
      <c r="F918" s="36" t="e">
        <f>MIP!#REF!</f>
        <v>#REF!</v>
      </c>
      <c r="G918" s="231"/>
      <c r="H918" s="39"/>
      <c r="I918" s="39"/>
      <c r="J918" s="438" t="s">
        <v>49</v>
      </c>
      <c r="K918" s="439"/>
      <c r="L918" s="439"/>
      <c r="M918" s="439"/>
      <c r="N918" s="440"/>
      <c r="O918" s="40"/>
      <c r="P918" s="34"/>
      <c r="Q918" s="34"/>
      <c r="R918" s="35"/>
    </row>
    <row r="919" spans="1:18" ht="58.5" customHeight="1">
      <c r="A919" s="441" t="str">
        <f>GI!$B$16</f>
        <v>-</v>
      </c>
      <c r="B919" s="442"/>
      <c r="C919" s="36"/>
      <c r="D919" s="36"/>
      <c r="E919" s="37"/>
      <c r="F919" s="36" t="e">
        <f>MIP!#REF!</f>
        <v>#REF!</v>
      </c>
      <c r="G919" s="231"/>
      <c r="H919" s="39"/>
      <c r="I919" s="39"/>
      <c r="J919" s="502" t="s">
        <v>34</v>
      </c>
      <c r="K919" s="503"/>
      <c r="L919" s="503"/>
      <c r="M919" s="503"/>
      <c r="N919" s="503"/>
      <c r="O919" s="503"/>
      <c r="P919" s="503"/>
      <c r="Q919" s="504"/>
      <c r="R919" s="41"/>
    </row>
    <row r="920" spans="1:18" ht="58.5" customHeight="1">
      <c r="A920" s="441" t="str">
        <f>GI!$B$17</f>
        <v xml:space="preserve">Accounting and finance </v>
      </c>
      <c r="B920" s="442"/>
      <c r="C920" s="36">
        <f>MIP!$AE$31</f>
        <v>71</v>
      </c>
      <c r="D920" s="36">
        <f>MIP!$AE$98</f>
        <v>0</v>
      </c>
      <c r="E920" s="37">
        <f>MIP!$AE$170</f>
        <v>35.5</v>
      </c>
      <c r="F920" s="36" t="e">
        <f>MIP!#REF!</f>
        <v>#REF!</v>
      </c>
      <c r="G920" s="231"/>
      <c r="H920" s="39"/>
      <c r="I920" s="39"/>
      <c r="J920" s="505"/>
      <c r="K920" s="506"/>
      <c r="L920" s="506"/>
      <c r="M920" s="506"/>
      <c r="N920" s="506"/>
      <c r="O920" s="506"/>
      <c r="P920" s="506"/>
      <c r="Q920" s="507"/>
      <c r="R920" s="41"/>
    </row>
    <row r="921" spans="1:18" ht="58.5" customHeight="1">
      <c r="A921" s="441" t="str">
        <f>GI!$B$18</f>
        <v>-</v>
      </c>
      <c r="B921" s="442"/>
      <c r="C921" s="36">
        <f>MIP!$AF$31</f>
        <v>0</v>
      </c>
      <c r="D921" s="36">
        <f>MIP!$AF$98</f>
        <v>0</v>
      </c>
      <c r="E921" s="37">
        <f>MIP!$AF$170</f>
        <v>0</v>
      </c>
      <c r="F921" s="36" t="e">
        <f>MIP!#REF!</f>
        <v>#REF!</v>
      </c>
      <c r="G921" s="231"/>
      <c r="H921" s="39"/>
      <c r="I921" s="39"/>
      <c r="J921" s="505"/>
      <c r="K921" s="506"/>
      <c r="L921" s="506"/>
      <c r="M921" s="506"/>
      <c r="N921" s="506"/>
      <c r="O921" s="506"/>
      <c r="P921" s="506"/>
      <c r="Q921" s="507"/>
      <c r="R921" s="41"/>
    </row>
    <row r="922" spans="1:18" ht="58.5" customHeight="1">
      <c r="A922" s="470" t="s">
        <v>15</v>
      </c>
      <c r="B922" s="471"/>
      <c r="C922" s="36">
        <f>MIP!$AG$31</f>
        <v>439</v>
      </c>
      <c r="D922" s="36">
        <f>MIP!$AG$98</f>
        <v>0</v>
      </c>
      <c r="E922" s="37">
        <f>MIP!$AG$170</f>
        <v>219.5</v>
      </c>
      <c r="F922" s="36" t="e">
        <f>MIP!#REF!</f>
        <v>#REF!</v>
      </c>
      <c r="G922" s="231"/>
      <c r="H922" s="42"/>
      <c r="I922" s="42"/>
      <c r="J922" s="515" t="str">
        <f t="shared" ref="J922:J961" si="432">$V$5</f>
        <v>Percentage</v>
      </c>
      <c r="K922" s="516"/>
      <c r="L922" s="496" t="str">
        <f t="shared" ref="L922:L961" si="433">$X$5</f>
        <v xml:space="preserve">Grade </v>
      </c>
      <c r="M922" s="497"/>
      <c r="N922" s="496" t="str">
        <f t="shared" ref="N922:N961" si="434">$Z$5</f>
        <v>Performance</v>
      </c>
      <c r="O922" s="500"/>
      <c r="P922" s="500"/>
      <c r="Q922" s="497"/>
      <c r="R922" s="43"/>
    </row>
    <row r="923" spans="1:18" ht="58.5" customHeight="1">
      <c r="A923" s="472" t="s">
        <v>16</v>
      </c>
      <c r="B923" s="473"/>
      <c r="C923" s="36">
        <f>MIP!$AH$31</f>
        <v>62.714285714285715</v>
      </c>
      <c r="D923" s="36">
        <f>MIP!$AH$98</f>
        <v>0</v>
      </c>
      <c r="E923" s="37">
        <f>MIP!$AH$170</f>
        <v>31.357142857142858</v>
      </c>
      <c r="F923" s="36" t="e">
        <f>MIP!#REF!</f>
        <v>#REF!</v>
      </c>
      <c r="G923" s="231"/>
      <c r="H923" s="42"/>
      <c r="I923" s="42"/>
      <c r="J923" s="517"/>
      <c r="K923" s="518"/>
      <c r="L923" s="498"/>
      <c r="M923" s="499"/>
      <c r="N923" s="498"/>
      <c r="O923" s="501"/>
      <c r="P923" s="501"/>
      <c r="Q923" s="499"/>
      <c r="R923" s="44"/>
    </row>
    <row r="924" spans="1:18" ht="58.5" customHeight="1">
      <c r="A924" s="472" t="s">
        <v>17</v>
      </c>
      <c r="B924" s="473"/>
      <c r="C924" s="45">
        <f>MIP!$AI$31</f>
        <v>38</v>
      </c>
      <c r="D924" s="45">
        <f>MIP!$AI$98</f>
        <v>1</v>
      </c>
      <c r="E924" s="46">
        <f>MIP!$AI$170</f>
        <v>38</v>
      </c>
      <c r="F924" s="45" t="e">
        <f>MIP!#REF!</f>
        <v>#REF!</v>
      </c>
      <c r="G924" s="232"/>
      <c r="H924" s="42"/>
      <c r="I924" s="42"/>
      <c r="J924" s="483" t="str">
        <f t="shared" ref="J924:J963" si="435">$V$7</f>
        <v>≥90</v>
      </c>
      <c r="K924" s="446"/>
      <c r="L924" s="483" t="str">
        <f t="shared" ref="L924:L963" si="436">$X$7</f>
        <v>A+</v>
      </c>
      <c r="M924" s="446"/>
      <c r="N924" s="483" t="str">
        <f t="shared" ref="N924:N963" si="437">$Z$7</f>
        <v>Very Great Distinction</v>
      </c>
      <c r="O924" s="447"/>
      <c r="P924" s="447"/>
      <c r="Q924" s="446"/>
      <c r="R924" s="44"/>
    </row>
    <row r="925" spans="1:18" ht="58.5" customHeight="1">
      <c r="A925" s="472" t="s">
        <v>91</v>
      </c>
      <c r="B925" s="473"/>
      <c r="C925" s="45">
        <f>GI!$C$25</f>
        <v>43</v>
      </c>
      <c r="D925" s="47">
        <f>GI!$C$25</f>
        <v>43</v>
      </c>
      <c r="E925" s="48">
        <f>GI!$C$25</f>
        <v>43</v>
      </c>
      <c r="F925" s="47">
        <f>GI!$C$25</f>
        <v>43</v>
      </c>
      <c r="G925" s="233"/>
      <c r="H925" s="24"/>
      <c r="I925" s="24"/>
      <c r="J925" s="483" t="str">
        <f t="shared" ref="J925:J964" si="438">$V$8</f>
        <v>≥85</v>
      </c>
      <c r="K925" s="446"/>
      <c r="L925" s="483" t="str">
        <f t="shared" ref="L925:L964" si="439">$X$8</f>
        <v>A</v>
      </c>
      <c r="M925" s="446"/>
      <c r="N925" s="483" t="str">
        <f t="shared" ref="N925:N964" si="440">$Z$8</f>
        <v>Great Distinction</v>
      </c>
      <c r="O925" s="447"/>
      <c r="P925" s="447"/>
      <c r="Q925" s="446"/>
      <c r="R925" s="44"/>
    </row>
    <row r="926" spans="1:18" ht="58.5" customHeight="1">
      <c r="A926" s="470" t="s">
        <v>12</v>
      </c>
      <c r="B926" s="471"/>
      <c r="C926" s="36"/>
      <c r="D926" s="49"/>
      <c r="E926" s="50"/>
      <c r="F926" s="49"/>
      <c r="G926" s="234"/>
      <c r="H926" s="24"/>
      <c r="I926" s="24"/>
      <c r="J926" s="445" t="str">
        <f t="shared" ref="J926:J965" si="441">$V$9</f>
        <v>≥80</v>
      </c>
      <c r="K926" s="446"/>
      <c r="L926" s="445" t="str">
        <f t="shared" ref="L926:L965" si="442">$X$9</f>
        <v>B+</v>
      </c>
      <c r="M926" s="446"/>
      <c r="N926" s="445" t="str">
        <f t="shared" ref="N926:N965" si="443">$Z$9</f>
        <v>Distinction</v>
      </c>
      <c r="O926" s="447"/>
      <c r="P926" s="447"/>
      <c r="Q926" s="446"/>
      <c r="R926" s="44"/>
    </row>
    <row r="927" spans="1:18" ht="58.5" customHeight="1">
      <c r="A927" s="482" t="s">
        <v>18</v>
      </c>
      <c r="B927" s="482"/>
      <c r="C927" s="36"/>
      <c r="D927" s="51"/>
      <c r="E927" s="50"/>
      <c r="F927" s="51"/>
      <c r="G927" s="234"/>
      <c r="H927" s="24"/>
      <c r="I927" s="24"/>
      <c r="J927" s="445" t="str">
        <f t="shared" ref="J927:J966" si="444">$V$10</f>
        <v>≥75</v>
      </c>
      <c r="K927" s="446"/>
      <c r="L927" s="445" t="str">
        <f t="shared" ref="L927:L966" si="445">$X$10</f>
        <v>B</v>
      </c>
      <c r="M927" s="446"/>
      <c r="N927" s="445" t="str">
        <f t="shared" ref="N927:N966" si="446">$Z$10</f>
        <v>Good</v>
      </c>
      <c r="O927" s="447"/>
      <c r="P927" s="447"/>
      <c r="Q927" s="446"/>
      <c r="R927" s="44"/>
    </row>
    <row r="928" spans="1:18" ht="58.5" customHeight="1">
      <c r="A928" s="22"/>
      <c r="B928" s="55"/>
      <c r="C928" s="52"/>
      <c r="D928" s="52"/>
      <c r="E928" s="52"/>
      <c r="F928" s="52"/>
      <c r="G928" s="23"/>
      <c r="H928" s="24"/>
      <c r="I928" s="24"/>
      <c r="J928" s="445" t="str">
        <f t="shared" ref="J928:J967" si="447">$V$11</f>
        <v>≥70</v>
      </c>
      <c r="K928" s="446"/>
      <c r="L928" s="445" t="str">
        <f t="shared" ref="L928:L967" si="448">$X$11</f>
        <v>C</v>
      </c>
      <c r="M928" s="446"/>
      <c r="N928" s="445" t="str">
        <f t="shared" ref="N928:N967" si="449">$Z$11</f>
        <v>Average</v>
      </c>
      <c r="O928" s="447"/>
      <c r="P928" s="447"/>
      <c r="Q928" s="446"/>
      <c r="R928" s="44"/>
    </row>
    <row r="929" spans="1:18" ht="58.5" customHeight="1">
      <c r="A929" s="53"/>
      <c r="B929" s="520" t="str">
        <f>MIP!AJ170</f>
        <v>DETAINED IN GRADE 11</v>
      </c>
      <c r="C929" s="521"/>
      <c r="D929" s="521"/>
      <c r="E929" s="521"/>
      <c r="F929" s="522"/>
      <c r="G929" s="23"/>
      <c r="H929" s="24"/>
      <c r="I929" s="24"/>
      <c r="J929" s="445" t="str">
        <f t="shared" ref="J929:J968" si="450">$V$12</f>
        <v>≥60</v>
      </c>
      <c r="K929" s="446"/>
      <c r="L929" s="445" t="str">
        <f t="shared" ref="L929:L968" si="451">$X$12</f>
        <v>D</v>
      </c>
      <c r="M929" s="446"/>
      <c r="N929" s="445" t="str">
        <f t="shared" ref="N929:N968" si="452">$Z$12</f>
        <v>Fair</v>
      </c>
      <c r="O929" s="447"/>
      <c r="P929" s="447"/>
      <c r="Q929" s="446"/>
      <c r="R929" s="54"/>
    </row>
    <row r="930" spans="1:18" ht="58.5" customHeight="1">
      <c r="A930" s="53"/>
      <c r="B930" s="523"/>
      <c r="C930" s="524"/>
      <c r="D930" s="524"/>
      <c r="E930" s="524"/>
      <c r="F930" s="525"/>
      <c r="G930" s="23"/>
      <c r="H930" s="24"/>
      <c r="I930" s="24"/>
      <c r="J930" s="445" t="str">
        <f t="shared" ref="J930:J969" si="453">$V$13</f>
        <v>&lt;60</v>
      </c>
      <c r="K930" s="446"/>
      <c r="L930" s="445" t="str">
        <f t="shared" ref="L930:L969" si="454">$X$13</f>
        <v>F</v>
      </c>
      <c r="M930" s="446"/>
      <c r="N930" s="445" t="str">
        <f t="shared" ref="N930:N969" si="455">$Z$13</f>
        <v>Failing</v>
      </c>
      <c r="O930" s="447"/>
      <c r="P930" s="447"/>
      <c r="Q930" s="446"/>
      <c r="R930" s="27"/>
    </row>
    <row r="931" spans="1:18" ht="58.5" customHeight="1">
      <c r="A931" s="53"/>
      <c r="B931" s="523"/>
      <c r="C931" s="524"/>
      <c r="D931" s="524"/>
      <c r="E931" s="524"/>
      <c r="F931" s="525"/>
      <c r="G931" s="23"/>
      <c r="H931" s="24"/>
      <c r="I931" s="24"/>
      <c r="J931" s="443" t="str">
        <f>GI!$D$23</f>
        <v>Academic Director's Name</v>
      </c>
      <c r="K931" s="443"/>
      <c r="L931" s="443"/>
      <c r="M931" s="443"/>
      <c r="N931" s="443"/>
      <c r="O931" s="443"/>
      <c r="P931" s="443"/>
      <c r="Q931" s="443"/>
      <c r="R931" s="27"/>
    </row>
    <row r="932" spans="1:18" ht="58.5" customHeight="1">
      <c r="A932" s="53"/>
      <c r="B932" s="526"/>
      <c r="C932" s="527"/>
      <c r="D932" s="527"/>
      <c r="E932" s="527"/>
      <c r="F932" s="528"/>
      <c r="G932" s="23"/>
      <c r="H932" s="24"/>
      <c r="I932" s="24"/>
      <c r="J932" s="444" t="str">
        <f>GI!$D$31</f>
        <v>Mr. Brhane Yohanes</v>
      </c>
      <c r="K932" s="444"/>
      <c r="L932" s="444"/>
      <c r="M932" s="444"/>
      <c r="N932" s="444"/>
      <c r="O932" s="444"/>
      <c r="P932" s="444"/>
      <c r="Q932" s="444"/>
      <c r="R932" s="444"/>
    </row>
    <row r="933" spans="1:18" ht="58.5" customHeight="1">
      <c r="A933" s="430" t="str">
        <f>$U$15</f>
        <v>If Best is Possible, Better is Not Enough!</v>
      </c>
      <c r="B933" s="430"/>
      <c r="C933" s="430"/>
      <c r="D933" s="430"/>
      <c r="E933" s="430"/>
      <c r="F933" s="430"/>
      <c r="G933" s="430"/>
      <c r="H933" s="430"/>
      <c r="I933" s="430"/>
      <c r="J933" s="430"/>
      <c r="K933" s="430"/>
      <c r="L933" s="430"/>
      <c r="M933" s="430"/>
      <c r="N933" s="430"/>
      <c r="O933" s="430"/>
      <c r="P933" s="430"/>
      <c r="Q933" s="430"/>
      <c r="R933" s="430"/>
    </row>
    <row r="934" spans="1:18" ht="58.5" customHeight="1">
      <c r="A934" s="430"/>
      <c r="B934" s="430"/>
      <c r="C934" s="430"/>
      <c r="D934" s="430"/>
      <c r="E934" s="430"/>
      <c r="F934" s="430"/>
      <c r="G934" s="430"/>
      <c r="H934" s="430"/>
      <c r="I934" s="430"/>
      <c r="J934" s="430"/>
      <c r="K934" s="430"/>
      <c r="L934" s="430"/>
      <c r="M934" s="430"/>
      <c r="N934" s="430"/>
      <c r="O934" s="430"/>
      <c r="P934" s="430"/>
      <c r="Q934" s="430"/>
      <c r="R934" s="430"/>
    </row>
    <row r="935" spans="1:18" ht="58.5" customHeight="1">
      <c r="A935" s="430"/>
      <c r="B935" s="430"/>
      <c r="C935" s="430"/>
      <c r="D935" s="430"/>
      <c r="E935" s="430"/>
      <c r="F935" s="430"/>
      <c r="G935" s="430"/>
      <c r="H935" s="430"/>
      <c r="I935" s="430"/>
      <c r="J935" s="430"/>
      <c r="K935" s="430"/>
      <c r="L935" s="430"/>
      <c r="M935" s="430"/>
      <c r="N935" s="430"/>
      <c r="O935" s="430"/>
      <c r="P935" s="430"/>
      <c r="Q935" s="430"/>
      <c r="R935" s="430"/>
    </row>
    <row r="936" spans="1:18" ht="58.5" customHeight="1">
      <c r="A936" s="22"/>
      <c r="B936" s="22"/>
      <c r="C936" s="23"/>
      <c r="D936" s="23"/>
      <c r="E936" s="23"/>
      <c r="F936" s="23"/>
      <c r="G936" s="23"/>
      <c r="H936" s="24"/>
      <c r="I936" s="24"/>
      <c r="J936" s="24"/>
      <c r="K936" s="24"/>
      <c r="L936" s="24"/>
      <c r="M936" s="24"/>
      <c r="N936" s="24"/>
      <c r="O936" s="23"/>
      <c r="P936" s="23"/>
      <c r="Q936" s="23"/>
      <c r="R936" s="23"/>
    </row>
    <row r="937" spans="1:18" ht="58.5" customHeight="1">
      <c r="A937" s="22"/>
      <c r="B937" s="22"/>
      <c r="C937" s="23"/>
      <c r="D937" s="23"/>
      <c r="E937" s="23"/>
      <c r="F937" s="23"/>
      <c r="G937" s="23"/>
      <c r="H937" s="24"/>
      <c r="I937" s="24"/>
      <c r="J937" s="24"/>
      <c r="K937" s="24"/>
      <c r="L937" s="24"/>
      <c r="M937" s="24"/>
      <c r="N937" s="24"/>
      <c r="O937" s="23"/>
      <c r="P937" s="23"/>
      <c r="Q937" s="23"/>
      <c r="R937" s="23"/>
    </row>
    <row r="938" spans="1:18" ht="58.5" customHeight="1">
      <c r="A938" s="449" t="s">
        <v>14</v>
      </c>
      <c r="B938" s="450"/>
      <c r="C938" s="453">
        <f>GI!$A$3</f>
        <v>11</v>
      </c>
      <c r="D938" s="455" t="str">
        <f>D2</f>
        <v>D</v>
      </c>
      <c r="E938" s="456"/>
      <c r="F938" s="453" t="str">
        <f>GI!$C$3</f>
        <v>D</v>
      </c>
      <c r="G938" s="459">
        <v>25</v>
      </c>
      <c r="H938" s="26"/>
      <c r="I938" s="26"/>
      <c r="J938" s="509" t="s">
        <v>8</v>
      </c>
      <c r="K938" s="510"/>
      <c r="L938" s="511"/>
      <c r="M938" s="484" t="str">
        <f>GI!$H$26</f>
        <v xml:space="preserve">Kidus Tadesse Yewegalet </v>
      </c>
      <c r="N938" s="485"/>
      <c r="O938" s="485"/>
      <c r="P938" s="485"/>
      <c r="Q938" s="485"/>
      <c r="R938" s="486"/>
    </row>
    <row r="939" spans="1:18" ht="58.5" customHeight="1">
      <c r="A939" s="451"/>
      <c r="B939" s="452"/>
      <c r="C939" s="454"/>
      <c r="D939" s="457"/>
      <c r="E939" s="458"/>
      <c r="F939" s="454"/>
      <c r="G939" s="460"/>
      <c r="H939" s="26"/>
      <c r="I939" s="26"/>
      <c r="J939" s="512"/>
      <c r="K939" s="513"/>
      <c r="L939" s="514"/>
      <c r="M939" s="487"/>
      <c r="N939" s="488"/>
      <c r="O939" s="488"/>
      <c r="P939" s="488"/>
      <c r="Q939" s="488"/>
      <c r="R939" s="489"/>
    </row>
    <row r="940" spans="1:18" ht="58.5" customHeight="1">
      <c r="A940" s="461" t="s">
        <v>1</v>
      </c>
      <c r="B940" s="462"/>
      <c r="C940" s="467"/>
      <c r="D940" s="468"/>
      <c r="E940" s="469"/>
      <c r="F940" s="223" t="s">
        <v>19</v>
      </c>
      <c r="G940" s="448"/>
      <c r="H940" s="27"/>
      <c r="I940" s="27"/>
      <c r="J940" s="475" t="str">
        <f>GI!$A$48</f>
        <v>2025/26 G.C Academic Year Basic Skills and Behavior Progress Report</v>
      </c>
      <c r="K940" s="476"/>
      <c r="L940" s="476"/>
      <c r="M940" s="476"/>
      <c r="N940" s="476"/>
      <c r="O940" s="476"/>
      <c r="P940" s="476"/>
      <c r="Q940" s="476"/>
      <c r="R940" s="477"/>
    </row>
    <row r="941" spans="1:18" ht="58.5" customHeight="1">
      <c r="A941" s="463"/>
      <c r="B941" s="464"/>
      <c r="C941" s="490" t="s">
        <v>172</v>
      </c>
      <c r="D941" s="490" t="s">
        <v>173</v>
      </c>
      <c r="E941" s="493" t="s">
        <v>163</v>
      </c>
      <c r="F941" s="490" t="s">
        <v>164</v>
      </c>
      <c r="G941" s="448"/>
      <c r="H941" s="27"/>
      <c r="I941" s="27"/>
      <c r="J941" s="478"/>
      <c r="K941" s="479"/>
      <c r="L941" s="479"/>
      <c r="M941" s="479"/>
      <c r="N941" s="479"/>
      <c r="O941" s="479"/>
      <c r="P941" s="479"/>
      <c r="Q941" s="479"/>
      <c r="R941" s="480"/>
    </row>
    <row r="942" spans="1:18" ht="58.5" customHeight="1">
      <c r="A942" s="463"/>
      <c r="B942" s="464"/>
      <c r="C942" s="491"/>
      <c r="D942" s="491"/>
      <c r="E942" s="494"/>
      <c r="F942" s="491"/>
      <c r="G942" s="448"/>
      <c r="H942" s="28"/>
      <c r="I942" s="28"/>
      <c r="J942" s="435"/>
      <c r="K942" s="436"/>
      <c r="L942" s="436"/>
      <c r="M942" s="436"/>
      <c r="N942" s="437"/>
      <c r="O942" s="29"/>
      <c r="P942" s="29"/>
      <c r="Q942" s="29"/>
      <c r="R942" s="30"/>
    </row>
    <row r="943" spans="1:18" ht="58.5" customHeight="1">
      <c r="A943" s="463"/>
      <c r="B943" s="464"/>
      <c r="C943" s="491"/>
      <c r="D943" s="491"/>
      <c r="E943" s="494"/>
      <c r="F943" s="491"/>
      <c r="G943" s="448"/>
      <c r="H943" s="28"/>
      <c r="I943" s="28"/>
      <c r="J943" s="438" t="s">
        <v>26</v>
      </c>
      <c r="K943" s="439"/>
      <c r="L943" s="439"/>
      <c r="M943" s="439"/>
      <c r="N943" s="440"/>
      <c r="O943" s="31"/>
      <c r="P943" s="31"/>
      <c r="Q943" s="31"/>
      <c r="R943" s="31"/>
    </row>
    <row r="944" spans="1:18" ht="58.5" customHeight="1">
      <c r="A944" s="463"/>
      <c r="B944" s="464"/>
      <c r="C944" s="491"/>
      <c r="D944" s="491"/>
      <c r="E944" s="494"/>
      <c r="F944" s="491"/>
      <c r="G944" s="448"/>
      <c r="H944" s="28"/>
      <c r="I944" s="28"/>
      <c r="J944" s="438" t="s">
        <v>27</v>
      </c>
      <c r="K944" s="439"/>
      <c r="L944" s="439"/>
      <c r="M944" s="439"/>
      <c r="N944" s="440"/>
      <c r="O944" s="31"/>
      <c r="P944" s="31"/>
      <c r="Q944" s="31"/>
      <c r="R944" s="31"/>
    </row>
    <row r="945" spans="1:18" ht="58.5" customHeight="1">
      <c r="A945" s="463"/>
      <c r="B945" s="464"/>
      <c r="C945" s="491"/>
      <c r="D945" s="491"/>
      <c r="E945" s="494"/>
      <c r="F945" s="491"/>
      <c r="G945" s="448"/>
      <c r="H945" s="28"/>
      <c r="I945" s="28"/>
      <c r="J945" s="438" t="s">
        <v>28</v>
      </c>
      <c r="K945" s="439"/>
      <c r="L945" s="439"/>
      <c r="M945" s="439"/>
      <c r="N945" s="440"/>
      <c r="O945" s="31"/>
      <c r="P945" s="31"/>
      <c r="Q945" s="31"/>
      <c r="R945" s="31"/>
    </row>
    <row r="946" spans="1:18" ht="58.5" customHeight="1">
      <c r="A946" s="463"/>
      <c r="B946" s="464"/>
      <c r="C946" s="491"/>
      <c r="D946" s="491"/>
      <c r="E946" s="494"/>
      <c r="F946" s="491"/>
      <c r="G946" s="448"/>
      <c r="H946" s="28"/>
      <c r="I946" s="28"/>
      <c r="J946" s="438" t="s">
        <v>47</v>
      </c>
      <c r="K946" s="439"/>
      <c r="L946" s="439"/>
      <c r="M946" s="439"/>
      <c r="N946" s="440"/>
      <c r="O946" s="31"/>
      <c r="P946" s="31"/>
      <c r="Q946" s="31"/>
      <c r="R946" s="31"/>
    </row>
    <row r="947" spans="1:18" ht="58.5" customHeight="1">
      <c r="A947" s="463"/>
      <c r="B947" s="464"/>
      <c r="C947" s="491"/>
      <c r="D947" s="491"/>
      <c r="E947" s="494"/>
      <c r="F947" s="491"/>
      <c r="G947" s="448"/>
      <c r="H947" s="28"/>
      <c r="I947" s="28"/>
      <c r="J947" s="438" t="s">
        <v>38</v>
      </c>
      <c r="K947" s="439"/>
      <c r="L947" s="439"/>
      <c r="M947" s="439"/>
      <c r="N947" s="440"/>
      <c r="O947" s="31"/>
      <c r="P947" s="31"/>
      <c r="Q947" s="31"/>
      <c r="R947" s="31"/>
    </row>
    <row r="948" spans="1:18" ht="58.5" customHeight="1">
      <c r="A948" s="465"/>
      <c r="B948" s="466"/>
      <c r="C948" s="492"/>
      <c r="D948" s="492"/>
      <c r="E948" s="495"/>
      <c r="F948" s="492"/>
      <c r="G948" s="448"/>
      <c r="H948" s="28"/>
      <c r="I948" s="28"/>
      <c r="J948" s="438" t="s">
        <v>10</v>
      </c>
      <c r="K948" s="439"/>
      <c r="L948" s="439"/>
      <c r="M948" s="439"/>
      <c r="N948" s="440"/>
      <c r="O948" s="33"/>
      <c r="P948" s="34"/>
      <c r="Q948" s="34"/>
      <c r="R948" s="35"/>
    </row>
    <row r="949" spans="1:18" ht="58.5" customHeight="1">
      <c r="A949" s="441" t="str">
        <f>GI!$B$7</f>
        <v>English</v>
      </c>
      <c r="B949" s="442"/>
      <c r="C949" s="36">
        <f>MIP!$Y$32</f>
        <v>59</v>
      </c>
      <c r="D949" s="36">
        <f>MIP!$Y$99</f>
        <v>0</v>
      </c>
      <c r="E949" s="37">
        <f>MIP!$Y$171</f>
        <v>29.5</v>
      </c>
      <c r="F949" s="36" t="e">
        <f>MIP!#REF!</f>
        <v>#REF!</v>
      </c>
      <c r="G949" s="231"/>
      <c r="H949" s="28"/>
      <c r="I949" s="28"/>
      <c r="J949" s="438" t="s">
        <v>29</v>
      </c>
      <c r="K949" s="439"/>
      <c r="L949" s="439"/>
      <c r="M949" s="439"/>
      <c r="N949" s="440"/>
      <c r="O949" s="33"/>
      <c r="P949" s="34"/>
      <c r="Q949" s="34"/>
      <c r="R949" s="35"/>
    </row>
    <row r="950" spans="1:18" ht="58.5" customHeight="1">
      <c r="A950" s="441" t="str">
        <f>GI!$B$8</f>
        <v>-</v>
      </c>
      <c r="B950" s="442"/>
      <c r="C950" s="36"/>
      <c r="D950" s="36"/>
      <c r="E950" s="37"/>
      <c r="F950" s="36" t="e">
        <f>MIP!#REF!</f>
        <v>#REF!</v>
      </c>
      <c r="G950" s="231"/>
      <c r="H950" s="28"/>
      <c r="I950" s="28"/>
      <c r="J950" s="438" t="s">
        <v>30</v>
      </c>
      <c r="K950" s="439"/>
      <c r="L950" s="439"/>
      <c r="M950" s="439"/>
      <c r="N950" s="440"/>
      <c r="O950" s="33"/>
      <c r="P950" s="34"/>
      <c r="Q950" s="34"/>
      <c r="R950" s="35"/>
    </row>
    <row r="951" spans="1:18" ht="58.5" customHeight="1">
      <c r="A951" s="441" t="str">
        <f>GI!$B$9</f>
        <v>Mathematics</v>
      </c>
      <c r="B951" s="442"/>
      <c r="C951" s="36">
        <f>MIP!$Z$32</f>
        <v>60</v>
      </c>
      <c r="D951" s="36">
        <f>MIP!$Z$99</f>
        <v>0</v>
      </c>
      <c r="E951" s="37">
        <f>MIP!$Z$171</f>
        <v>30</v>
      </c>
      <c r="F951" s="36" t="e">
        <f>MIP!#REF!</f>
        <v>#REF!</v>
      </c>
      <c r="G951" s="231"/>
      <c r="H951" s="28"/>
      <c r="I951" s="28"/>
      <c r="J951" s="438" t="s">
        <v>31</v>
      </c>
      <c r="K951" s="439"/>
      <c r="L951" s="439"/>
      <c r="M951" s="439"/>
      <c r="N951" s="440"/>
      <c r="O951" s="33"/>
      <c r="P951" s="34"/>
      <c r="Q951" s="34"/>
      <c r="R951" s="35"/>
    </row>
    <row r="952" spans="1:18" ht="58.5" customHeight="1">
      <c r="A952" s="441" t="str">
        <f>GI!$B$10</f>
        <v>-</v>
      </c>
      <c r="B952" s="442"/>
      <c r="C952" s="36"/>
      <c r="D952" s="36"/>
      <c r="E952" s="37"/>
      <c r="F952" s="36" t="e">
        <f>MIP!#REF!</f>
        <v>#REF!</v>
      </c>
      <c r="G952" s="231"/>
      <c r="H952" s="28"/>
      <c r="I952" s="28"/>
      <c r="J952" s="438" t="s">
        <v>32</v>
      </c>
      <c r="K952" s="439"/>
      <c r="L952" s="439"/>
      <c r="M952" s="439"/>
      <c r="N952" s="440"/>
      <c r="O952" s="31"/>
      <c r="P952" s="31"/>
      <c r="Q952" s="31"/>
      <c r="R952" s="31"/>
    </row>
    <row r="953" spans="1:18" ht="58.5" customHeight="1">
      <c r="A953" s="441" t="str">
        <f>GI!$B$11</f>
        <v xml:space="preserve">History </v>
      </c>
      <c r="B953" s="442"/>
      <c r="C953" s="36">
        <f>MIP!$AA$32</f>
        <v>74</v>
      </c>
      <c r="D953" s="36">
        <f>MIP!$AA$99</f>
        <v>0</v>
      </c>
      <c r="E953" s="37">
        <f>MIP!$AA$171</f>
        <v>37</v>
      </c>
      <c r="F953" s="36" t="e">
        <f>MIP!#REF!</f>
        <v>#REF!</v>
      </c>
      <c r="G953" s="231"/>
      <c r="H953" s="28"/>
      <c r="I953" s="28"/>
      <c r="J953" s="438" t="s">
        <v>11</v>
      </c>
      <c r="K953" s="439"/>
      <c r="L953" s="439"/>
      <c r="M953" s="439"/>
      <c r="N953" s="440"/>
      <c r="O953" s="31"/>
      <c r="P953" s="31"/>
      <c r="Q953" s="31"/>
      <c r="R953" s="31"/>
    </row>
    <row r="954" spans="1:18" ht="58.5" customHeight="1">
      <c r="A954" s="441" t="str">
        <f>GI!$B$12</f>
        <v xml:space="preserve">Geography </v>
      </c>
      <c r="B954" s="442"/>
      <c r="C954" s="36">
        <f>MIP!$AB$32</f>
        <v>72</v>
      </c>
      <c r="D954" s="36">
        <f>MIP!$AB$99</f>
        <v>0</v>
      </c>
      <c r="E954" s="37">
        <f>MIP!$AB$171</f>
        <v>36</v>
      </c>
      <c r="F954" s="36" t="e">
        <f>MIP!#REF!</f>
        <v>#REF!</v>
      </c>
      <c r="G954" s="231"/>
      <c r="H954" s="28"/>
      <c r="I954" s="28"/>
      <c r="J954" s="438" t="s">
        <v>37</v>
      </c>
      <c r="K954" s="439"/>
      <c r="L954" s="439"/>
      <c r="M954" s="439"/>
      <c r="N954" s="440"/>
      <c r="O954" s="33"/>
      <c r="P954" s="34"/>
      <c r="Q954" s="34"/>
      <c r="R954" s="35"/>
    </row>
    <row r="955" spans="1:18" ht="58.5" customHeight="1">
      <c r="A955" s="441" t="str">
        <f>GI!$B$13</f>
        <v xml:space="preserve">Economics </v>
      </c>
      <c r="B955" s="442"/>
      <c r="C955" s="36">
        <f>MIP!$AC$32</f>
        <v>53</v>
      </c>
      <c r="D955" s="36">
        <f>MIP!$AC$99</f>
        <v>0</v>
      </c>
      <c r="E955" s="37">
        <f>MIP!$AC$171</f>
        <v>26.5</v>
      </c>
      <c r="F955" s="36" t="e">
        <f>MIP!#REF!</f>
        <v>#REF!</v>
      </c>
      <c r="G955" s="231"/>
      <c r="H955" s="38"/>
      <c r="I955" s="38"/>
      <c r="J955" s="438" t="s">
        <v>33</v>
      </c>
      <c r="K955" s="439"/>
      <c r="L955" s="439"/>
      <c r="M955" s="439"/>
      <c r="N955" s="440"/>
      <c r="O955" s="33"/>
      <c r="P955" s="34"/>
      <c r="Q955" s="34"/>
      <c r="R955" s="35"/>
    </row>
    <row r="956" spans="1:18" ht="58.5" customHeight="1">
      <c r="A956" s="441" t="str">
        <f>GI!$B$14</f>
        <v>-</v>
      </c>
      <c r="B956" s="442"/>
      <c r="C956" s="36"/>
      <c r="D956" s="36"/>
      <c r="E956" s="37"/>
      <c r="F956" s="36" t="e">
        <f>MIP!#REF!</f>
        <v>#REF!</v>
      </c>
      <c r="G956" s="231"/>
      <c r="H956" s="38"/>
      <c r="I956" s="38"/>
      <c r="J956" s="438" t="s">
        <v>48</v>
      </c>
      <c r="K956" s="439"/>
      <c r="L956" s="439"/>
      <c r="M956" s="439"/>
      <c r="N956" s="440"/>
      <c r="O956" s="33"/>
      <c r="P956" s="34"/>
      <c r="Q956" s="34"/>
      <c r="R956" s="35"/>
    </row>
    <row r="957" spans="1:18" ht="58.5" customHeight="1">
      <c r="A957" s="441" t="str">
        <f>GI!$B$15</f>
        <v>ICT</v>
      </c>
      <c r="B957" s="442"/>
      <c r="C957" s="36">
        <f>MIP!$AD$32</f>
        <v>82</v>
      </c>
      <c r="D957" s="36">
        <f>MIP!$AD$99</f>
        <v>0</v>
      </c>
      <c r="E957" s="37">
        <f>MIP!$AD$171</f>
        <v>41</v>
      </c>
      <c r="F957" s="36" t="e">
        <f>MIP!#REF!</f>
        <v>#REF!</v>
      </c>
      <c r="G957" s="231"/>
      <c r="H957" s="39"/>
      <c r="I957" s="39"/>
      <c r="J957" s="438" t="s">
        <v>49</v>
      </c>
      <c r="K957" s="439"/>
      <c r="L957" s="439"/>
      <c r="M957" s="439"/>
      <c r="N957" s="440"/>
      <c r="O957" s="40"/>
      <c r="P957" s="34"/>
      <c r="Q957" s="34"/>
      <c r="R957" s="35"/>
    </row>
    <row r="958" spans="1:18" ht="58.5" customHeight="1">
      <c r="A958" s="441" t="str">
        <f>GI!$B$16</f>
        <v>-</v>
      </c>
      <c r="B958" s="442"/>
      <c r="C958" s="36"/>
      <c r="D958" s="36"/>
      <c r="E958" s="37"/>
      <c r="F958" s="36" t="e">
        <f>MIP!#REF!</f>
        <v>#REF!</v>
      </c>
      <c r="G958" s="231"/>
      <c r="H958" s="39"/>
      <c r="I958" s="39"/>
      <c r="J958" s="502" t="s">
        <v>34</v>
      </c>
      <c r="K958" s="503"/>
      <c r="L958" s="503"/>
      <c r="M958" s="503"/>
      <c r="N958" s="503"/>
      <c r="O958" s="503"/>
      <c r="P958" s="503"/>
      <c r="Q958" s="504"/>
      <c r="R958" s="41"/>
    </row>
    <row r="959" spans="1:18" ht="58.5" customHeight="1">
      <c r="A959" s="441" t="str">
        <f>GI!$B$17</f>
        <v xml:space="preserve">Accounting and finance </v>
      </c>
      <c r="B959" s="442"/>
      <c r="C959" s="36">
        <f>MIP!$AE$32</f>
        <v>76</v>
      </c>
      <c r="D959" s="36">
        <f>MIP!$AE$99</f>
        <v>0</v>
      </c>
      <c r="E959" s="37">
        <f>MIP!$AE$171</f>
        <v>38</v>
      </c>
      <c r="F959" s="36" t="e">
        <f>MIP!#REF!</f>
        <v>#REF!</v>
      </c>
      <c r="G959" s="231"/>
      <c r="H959" s="39"/>
      <c r="I959" s="39"/>
      <c r="J959" s="505"/>
      <c r="K959" s="506"/>
      <c r="L959" s="506"/>
      <c r="M959" s="506"/>
      <c r="N959" s="506"/>
      <c r="O959" s="506"/>
      <c r="P959" s="506"/>
      <c r="Q959" s="507"/>
      <c r="R959" s="41"/>
    </row>
    <row r="960" spans="1:18" ht="58.5" customHeight="1">
      <c r="A960" s="441" t="str">
        <f>GI!$B$18</f>
        <v>-</v>
      </c>
      <c r="B960" s="442"/>
      <c r="C960" s="36">
        <f>MIP!$AF$32</f>
        <v>0</v>
      </c>
      <c r="D960" s="36">
        <f>MIP!$AF$99</f>
        <v>0</v>
      </c>
      <c r="E960" s="37">
        <f>MIP!$AF$171</f>
        <v>0</v>
      </c>
      <c r="F960" s="36" t="e">
        <f>MIP!#REF!</f>
        <v>#REF!</v>
      </c>
      <c r="G960" s="231"/>
      <c r="H960" s="39"/>
      <c r="I960" s="39"/>
      <c r="J960" s="505"/>
      <c r="K960" s="506"/>
      <c r="L960" s="506"/>
      <c r="M960" s="506"/>
      <c r="N960" s="506"/>
      <c r="O960" s="506"/>
      <c r="P960" s="506"/>
      <c r="Q960" s="507"/>
      <c r="R960" s="41"/>
    </row>
    <row r="961" spans="1:18" ht="58.5" customHeight="1">
      <c r="A961" s="470" t="s">
        <v>15</v>
      </c>
      <c r="B961" s="471"/>
      <c r="C961" s="36">
        <f>MIP!$AG$32</f>
        <v>476</v>
      </c>
      <c r="D961" s="36">
        <f>MIP!$AG$99</f>
        <v>0</v>
      </c>
      <c r="E961" s="37">
        <f>MIP!$AG$171</f>
        <v>238</v>
      </c>
      <c r="F961" s="36" t="e">
        <f>MIP!#REF!</f>
        <v>#REF!</v>
      </c>
      <c r="G961" s="231"/>
      <c r="H961" s="42"/>
      <c r="I961" s="42"/>
      <c r="J961" s="515" t="str">
        <f t="shared" si="432"/>
        <v>Percentage</v>
      </c>
      <c r="K961" s="516"/>
      <c r="L961" s="496" t="str">
        <f t="shared" si="433"/>
        <v xml:space="preserve">Grade </v>
      </c>
      <c r="M961" s="497"/>
      <c r="N961" s="496" t="str">
        <f t="shared" si="434"/>
        <v>Performance</v>
      </c>
      <c r="O961" s="500"/>
      <c r="P961" s="500"/>
      <c r="Q961" s="497"/>
      <c r="R961" s="43"/>
    </row>
    <row r="962" spans="1:18" ht="58.5" customHeight="1">
      <c r="A962" s="472" t="s">
        <v>16</v>
      </c>
      <c r="B962" s="473"/>
      <c r="C962" s="36">
        <f>MIP!$AH$32</f>
        <v>68</v>
      </c>
      <c r="D962" s="36">
        <f>MIP!$AH$99</f>
        <v>0</v>
      </c>
      <c r="E962" s="37">
        <f>MIP!$AH$171</f>
        <v>34</v>
      </c>
      <c r="F962" s="36" t="e">
        <f>MIP!#REF!</f>
        <v>#REF!</v>
      </c>
      <c r="G962" s="231"/>
      <c r="H962" s="42"/>
      <c r="I962" s="42"/>
      <c r="J962" s="517"/>
      <c r="K962" s="518"/>
      <c r="L962" s="498"/>
      <c r="M962" s="499"/>
      <c r="N962" s="498"/>
      <c r="O962" s="501"/>
      <c r="P962" s="501"/>
      <c r="Q962" s="499"/>
      <c r="R962" s="44"/>
    </row>
    <row r="963" spans="1:18" ht="58.5" customHeight="1">
      <c r="A963" s="472" t="s">
        <v>17</v>
      </c>
      <c r="B963" s="473"/>
      <c r="C963" s="45">
        <f>MIP!$AI$32</f>
        <v>29</v>
      </c>
      <c r="D963" s="45">
        <f>MIP!$AI$99</f>
        <v>1</v>
      </c>
      <c r="E963" s="46">
        <f>MIP!$AI$171</f>
        <v>29</v>
      </c>
      <c r="F963" s="45" t="e">
        <f>MIP!#REF!</f>
        <v>#REF!</v>
      </c>
      <c r="G963" s="232"/>
      <c r="H963" s="42"/>
      <c r="I963" s="42"/>
      <c r="J963" s="483" t="str">
        <f t="shared" si="435"/>
        <v>≥90</v>
      </c>
      <c r="K963" s="446"/>
      <c r="L963" s="483" t="str">
        <f t="shared" si="436"/>
        <v>A+</v>
      </c>
      <c r="M963" s="446"/>
      <c r="N963" s="483" t="str">
        <f t="shared" si="437"/>
        <v>Very Great Distinction</v>
      </c>
      <c r="O963" s="447"/>
      <c r="P963" s="447"/>
      <c r="Q963" s="446"/>
      <c r="R963" s="44"/>
    </row>
    <row r="964" spans="1:18" ht="58.5" customHeight="1">
      <c r="A964" s="472" t="s">
        <v>91</v>
      </c>
      <c r="B964" s="473"/>
      <c r="C964" s="45">
        <f>GI!$C$25</f>
        <v>43</v>
      </c>
      <c r="D964" s="47">
        <f>GI!$C$25</f>
        <v>43</v>
      </c>
      <c r="E964" s="48">
        <f>GI!$C$25</f>
        <v>43</v>
      </c>
      <c r="F964" s="47">
        <f>GI!$C$25</f>
        <v>43</v>
      </c>
      <c r="G964" s="233"/>
      <c r="H964" s="24"/>
      <c r="I964" s="24"/>
      <c r="J964" s="483" t="str">
        <f t="shared" si="438"/>
        <v>≥85</v>
      </c>
      <c r="K964" s="446"/>
      <c r="L964" s="483" t="str">
        <f t="shared" si="439"/>
        <v>A</v>
      </c>
      <c r="M964" s="446"/>
      <c r="N964" s="483" t="str">
        <f t="shared" si="440"/>
        <v>Great Distinction</v>
      </c>
      <c r="O964" s="447"/>
      <c r="P964" s="447"/>
      <c r="Q964" s="446"/>
      <c r="R964" s="44"/>
    </row>
    <row r="965" spans="1:18" ht="58.5" customHeight="1">
      <c r="A965" s="470" t="s">
        <v>12</v>
      </c>
      <c r="B965" s="471"/>
      <c r="C965" s="36"/>
      <c r="D965" s="49"/>
      <c r="E965" s="50"/>
      <c r="F965" s="49"/>
      <c r="G965" s="234"/>
      <c r="H965" s="24"/>
      <c r="I965" s="24"/>
      <c r="J965" s="445" t="str">
        <f t="shared" si="441"/>
        <v>≥80</v>
      </c>
      <c r="K965" s="446"/>
      <c r="L965" s="445" t="str">
        <f t="shared" si="442"/>
        <v>B+</v>
      </c>
      <c r="M965" s="446"/>
      <c r="N965" s="445" t="str">
        <f t="shared" si="443"/>
        <v>Distinction</v>
      </c>
      <c r="O965" s="447"/>
      <c r="P965" s="447"/>
      <c r="Q965" s="446"/>
      <c r="R965" s="44"/>
    </row>
    <row r="966" spans="1:18" ht="58.5" customHeight="1">
      <c r="A966" s="482" t="s">
        <v>18</v>
      </c>
      <c r="B966" s="482"/>
      <c r="C966" s="36"/>
      <c r="D966" s="51"/>
      <c r="E966" s="50"/>
      <c r="F966" s="51"/>
      <c r="G966" s="234"/>
      <c r="H966" s="24"/>
      <c r="I966" s="24"/>
      <c r="J966" s="445" t="str">
        <f t="shared" si="444"/>
        <v>≥75</v>
      </c>
      <c r="K966" s="446"/>
      <c r="L966" s="445" t="str">
        <f t="shared" si="445"/>
        <v>B</v>
      </c>
      <c r="M966" s="446"/>
      <c r="N966" s="445" t="str">
        <f t="shared" si="446"/>
        <v>Good</v>
      </c>
      <c r="O966" s="447"/>
      <c r="P966" s="447"/>
      <c r="Q966" s="446"/>
      <c r="R966" s="44"/>
    </row>
    <row r="967" spans="1:18" ht="58.5" customHeight="1">
      <c r="A967" s="22"/>
      <c r="B967" s="55"/>
      <c r="C967" s="52"/>
      <c r="D967" s="52"/>
      <c r="E967" s="52"/>
      <c r="F967" s="52"/>
      <c r="G967" s="23"/>
      <c r="H967" s="24"/>
      <c r="I967" s="24"/>
      <c r="J967" s="445" t="str">
        <f t="shared" si="447"/>
        <v>≥70</v>
      </c>
      <c r="K967" s="446"/>
      <c r="L967" s="445" t="str">
        <f t="shared" si="448"/>
        <v>C</v>
      </c>
      <c r="M967" s="446"/>
      <c r="N967" s="445" t="str">
        <f t="shared" si="449"/>
        <v>Average</v>
      </c>
      <c r="O967" s="447"/>
      <c r="P967" s="447"/>
      <c r="Q967" s="446"/>
      <c r="R967" s="44"/>
    </row>
    <row r="968" spans="1:18" ht="58.5" customHeight="1">
      <c r="A968" s="53"/>
      <c r="B968" s="520" t="str">
        <f>MIP!AJ171</f>
        <v>DETAINED IN GRADE 11</v>
      </c>
      <c r="C968" s="521"/>
      <c r="D968" s="521"/>
      <c r="E968" s="521"/>
      <c r="F968" s="522"/>
      <c r="G968" s="23"/>
      <c r="H968" s="24"/>
      <c r="I968" s="24"/>
      <c r="J968" s="445" t="str">
        <f t="shared" si="450"/>
        <v>≥60</v>
      </c>
      <c r="K968" s="446"/>
      <c r="L968" s="445" t="str">
        <f t="shared" si="451"/>
        <v>D</v>
      </c>
      <c r="M968" s="446"/>
      <c r="N968" s="445" t="str">
        <f t="shared" si="452"/>
        <v>Fair</v>
      </c>
      <c r="O968" s="447"/>
      <c r="P968" s="447"/>
      <c r="Q968" s="446"/>
      <c r="R968" s="54"/>
    </row>
    <row r="969" spans="1:18" ht="58.5" customHeight="1">
      <c r="A969" s="53"/>
      <c r="B969" s="523"/>
      <c r="C969" s="524"/>
      <c r="D969" s="524"/>
      <c r="E969" s="524"/>
      <c r="F969" s="525"/>
      <c r="G969" s="23"/>
      <c r="H969" s="24"/>
      <c r="I969" s="24"/>
      <c r="J969" s="445" t="str">
        <f t="shared" si="453"/>
        <v>&lt;60</v>
      </c>
      <c r="K969" s="446"/>
      <c r="L969" s="445" t="str">
        <f t="shared" si="454"/>
        <v>F</v>
      </c>
      <c r="M969" s="446"/>
      <c r="N969" s="445" t="str">
        <f t="shared" si="455"/>
        <v>Failing</v>
      </c>
      <c r="O969" s="447"/>
      <c r="P969" s="447"/>
      <c r="Q969" s="446"/>
      <c r="R969" s="27"/>
    </row>
    <row r="970" spans="1:18" ht="58.5" customHeight="1">
      <c r="A970" s="53"/>
      <c r="B970" s="523"/>
      <c r="C970" s="524"/>
      <c r="D970" s="524"/>
      <c r="E970" s="524"/>
      <c r="F970" s="525"/>
      <c r="G970" s="23"/>
      <c r="H970" s="24"/>
      <c r="I970" s="24"/>
      <c r="J970" s="443" t="str">
        <f>GI!$D$23</f>
        <v>Academic Director's Name</v>
      </c>
      <c r="K970" s="443"/>
      <c r="L970" s="443"/>
      <c r="M970" s="443"/>
      <c r="N970" s="443"/>
      <c r="O970" s="443"/>
      <c r="P970" s="443"/>
      <c r="Q970" s="443"/>
      <c r="R970" s="27"/>
    </row>
    <row r="971" spans="1:18" ht="58.5" customHeight="1">
      <c r="A971" s="53"/>
      <c r="B971" s="526"/>
      <c r="C971" s="527"/>
      <c r="D971" s="527"/>
      <c r="E971" s="527"/>
      <c r="F971" s="528"/>
      <c r="G971" s="23"/>
      <c r="H971" s="24"/>
      <c r="I971" s="24"/>
      <c r="J971" s="444" t="str">
        <f>GI!$D$31</f>
        <v>Mr. Brhane Yohanes</v>
      </c>
      <c r="K971" s="444"/>
      <c r="L971" s="444"/>
      <c r="M971" s="444"/>
      <c r="N971" s="444"/>
      <c r="O971" s="444"/>
      <c r="P971" s="444"/>
      <c r="Q971" s="444"/>
      <c r="R971" s="444"/>
    </row>
    <row r="972" spans="1:18" ht="58.5" customHeight="1">
      <c r="A972" s="430" t="str">
        <f>$U$15</f>
        <v>If Best is Possible, Better is Not Enough!</v>
      </c>
      <c r="B972" s="430"/>
      <c r="C972" s="430"/>
      <c r="D972" s="430"/>
      <c r="E972" s="430"/>
      <c r="F972" s="430"/>
      <c r="G972" s="430"/>
      <c r="H972" s="430"/>
      <c r="I972" s="430"/>
      <c r="J972" s="430"/>
      <c r="K972" s="430"/>
      <c r="L972" s="430"/>
      <c r="M972" s="430"/>
      <c r="N972" s="430"/>
      <c r="O972" s="430"/>
      <c r="P972" s="430"/>
      <c r="Q972" s="430"/>
      <c r="R972" s="430"/>
    </row>
    <row r="973" spans="1:18" ht="58.5" customHeight="1">
      <c r="A973" s="430"/>
      <c r="B973" s="430"/>
      <c r="C973" s="430"/>
      <c r="D973" s="430"/>
      <c r="E973" s="430"/>
      <c r="F973" s="430"/>
      <c r="G973" s="430"/>
      <c r="H973" s="430"/>
      <c r="I973" s="430"/>
      <c r="J973" s="430"/>
      <c r="K973" s="430"/>
      <c r="L973" s="430"/>
      <c r="M973" s="430"/>
      <c r="N973" s="430"/>
      <c r="O973" s="430"/>
      <c r="P973" s="430"/>
      <c r="Q973" s="430"/>
      <c r="R973" s="430"/>
    </row>
    <row r="974" spans="1:18" ht="58.5" customHeight="1">
      <c r="A974" s="430"/>
      <c r="B974" s="430"/>
      <c r="C974" s="430"/>
      <c r="D974" s="430"/>
      <c r="E974" s="430"/>
      <c r="F974" s="430"/>
      <c r="G974" s="430"/>
      <c r="H974" s="430"/>
      <c r="I974" s="430"/>
      <c r="J974" s="430"/>
      <c r="K974" s="430"/>
      <c r="L974" s="430"/>
      <c r="M974" s="430"/>
      <c r="N974" s="430"/>
      <c r="O974" s="430"/>
      <c r="P974" s="430"/>
      <c r="Q974" s="430"/>
      <c r="R974" s="430"/>
    </row>
    <row r="975" spans="1:18" ht="58.5" customHeight="1">
      <c r="A975" s="22"/>
      <c r="B975" s="22"/>
      <c r="C975" s="23"/>
      <c r="D975" s="23"/>
      <c r="E975" s="23"/>
      <c r="F975" s="23"/>
      <c r="G975" s="23"/>
      <c r="H975" s="24"/>
      <c r="I975" s="24"/>
      <c r="J975" s="24"/>
      <c r="K975" s="24"/>
      <c r="L975" s="24"/>
      <c r="M975" s="24"/>
      <c r="N975" s="24"/>
      <c r="O975" s="23"/>
      <c r="P975" s="23"/>
      <c r="Q975" s="23"/>
      <c r="R975" s="23"/>
    </row>
    <row r="976" spans="1:18" ht="58.5" customHeight="1">
      <c r="A976" s="22"/>
      <c r="B976" s="22"/>
      <c r="C976" s="23"/>
      <c r="D976" s="23"/>
      <c r="E976" s="23"/>
      <c r="F976" s="23"/>
      <c r="G976" s="23"/>
      <c r="H976" s="24"/>
      <c r="I976" s="24"/>
      <c r="J976" s="24"/>
      <c r="K976" s="24"/>
      <c r="L976" s="24"/>
      <c r="M976" s="24"/>
      <c r="N976" s="24"/>
      <c r="O976" s="23"/>
      <c r="P976" s="23"/>
      <c r="Q976" s="23"/>
      <c r="R976" s="23"/>
    </row>
    <row r="977" spans="1:18" ht="58.5" customHeight="1">
      <c r="A977" s="449" t="s">
        <v>14</v>
      </c>
      <c r="B977" s="450"/>
      <c r="C977" s="453">
        <f>GI!$A$3</f>
        <v>11</v>
      </c>
      <c r="D977" s="455" t="str">
        <f>D2</f>
        <v>D</v>
      </c>
      <c r="E977" s="456"/>
      <c r="F977" s="453" t="str">
        <f>GI!$C$3</f>
        <v>D</v>
      </c>
      <c r="G977" s="459">
        <v>26</v>
      </c>
      <c r="H977" s="26"/>
      <c r="I977" s="26"/>
      <c r="J977" s="509" t="s">
        <v>8</v>
      </c>
      <c r="K977" s="510"/>
      <c r="L977" s="511"/>
      <c r="M977" s="484" t="str">
        <f>GI!$H$27</f>
        <v xml:space="preserve">Lidiya Mulu Gebreegzabher </v>
      </c>
      <c r="N977" s="485"/>
      <c r="O977" s="485"/>
      <c r="P977" s="485"/>
      <c r="Q977" s="485"/>
      <c r="R977" s="486"/>
    </row>
    <row r="978" spans="1:18" ht="58.5" customHeight="1">
      <c r="A978" s="451"/>
      <c r="B978" s="452"/>
      <c r="C978" s="454"/>
      <c r="D978" s="457"/>
      <c r="E978" s="458"/>
      <c r="F978" s="454"/>
      <c r="G978" s="460"/>
      <c r="H978" s="26"/>
      <c r="I978" s="26"/>
      <c r="J978" s="512"/>
      <c r="K978" s="513"/>
      <c r="L978" s="514"/>
      <c r="M978" s="487"/>
      <c r="N978" s="488"/>
      <c r="O978" s="488"/>
      <c r="P978" s="488"/>
      <c r="Q978" s="488"/>
      <c r="R978" s="489"/>
    </row>
    <row r="979" spans="1:18" ht="58.5" customHeight="1">
      <c r="A979" s="461" t="s">
        <v>1</v>
      </c>
      <c r="B979" s="462"/>
      <c r="C979" s="467"/>
      <c r="D979" s="468"/>
      <c r="E979" s="469"/>
      <c r="F979" s="223" t="s">
        <v>19</v>
      </c>
      <c r="G979" s="448"/>
      <c r="H979" s="27"/>
      <c r="I979" s="27"/>
      <c r="J979" s="475" t="str">
        <f>GI!$A$48</f>
        <v>2025/26 G.C Academic Year Basic Skills and Behavior Progress Report</v>
      </c>
      <c r="K979" s="476"/>
      <c r="L979" s="476"/>
      <c r="M979" s="476"/>
      <c r="N979" s="476"/>
      <c r="O979" s="476"/>
      <c r="P979" s="476"/>
      <c r="Q979" s="476"/>
      <c r="R979" s="477"/>
    </row>
    <row r="980" spans="1:18" ht="58.5" customHeight="1">
      <c r="A980" s="463"/>
      <c r="B980" s="464"/>
      <c r="C980" s="490" t="s">
        <v>172</v>
      </c>
      <c r="D980" s="490" t="s">
        <v>173</v>
      </c>
      <c r="E980" s="493" t="s">
        <v>163</v>
      </c>
      <c r="F980" s="490" t="s">
        <v>164</v>
      </c>
      <c r="G980" s="448"/>
      <c r="H980" s="27"/>
      <c r="I980" s="27"/>
      <c r="J980" s="478"/>
      <c r="K980" s="479"/>
      <c r="L980" s="479"/>
      <c r="M980" s="479"/>
      <c r="N980" s="479"/>
      <c r="O980" s="479"/>
      <c r="P980" s="479"/>
      <c r="Q980" s="479"/>
      <c r="R980" s="480"/>
    </row>
    <row r="981" spans="1:18" ht="58.5" customHeight="1">
      <c r="A981" s="463"/>
      <c r="B981" s="464"/>
      <c r="C981" s="491"/>
      <c r="D981" s="491"/>
      <c r="E981" s="494"/>
      <c r="F981" s="491"/>
      <c r="G981" s="448"/>
      <c r="H981" s="28"/>
      <c r="I981" s="28"/>
      <c r="J981" s="435"/>
      <c r="K981" s="436"/>
      <c r="L981" s="436"/>
      <c r="M981" s="436"/>
      <c r="N981" s="437"/>
      <c r="O981" s="29"/>
      <c r="P981" s="29"/>
      <c r="Q981" s="29"/>
      <c r="R981" s="30"/>
    </row>
    <row r="982" spans="1:18" ht="58.5" customHeight="1">
      <c r="A982" s="463"/>
      <c r="B982" s="464"/>
      <c r="C982" s="491"/>
      <c r="D982" s="491"/>
      <c r="E982" s="494"/>
      <c r="F982" s="491"/>
      <c r="G982" s="448"/>
      <c r="H982" s="28"/>
      <c r="I982" s="28"/>
      <c r="J982" s="438" t="s">
        <v>26</v>
      </c>
      <c r="K982" s="439"/>
      <c r="L982" s="439"/>
      <c r="M982" s="439"/>
      <c r="N982" s="440"/>
      <c r="O982" s="31"/>
      <c r="P982" s="31"/>
      <c r="Q982" s="31"/>
      <c r="R982" s="31"/>
    </row>
    <row r="983" spans="1:18" ht="58.5" customHeight="1">
      <c r="A983" s="463"/>
      <c r="B983" s="464"/>
      <c r="C983" s="491"/>
      <c r="D983" s="491"/>
      <c r="E983" s="494"/>
      <c r="F983" s="491"/>
      <c r="G983" s="448"/>
      <c r="H983" s="28"/>
      <c r="I983" s="28"/>
      <c r="J983" s="438" t="s">
        <v>27</v>
      </c>
      <c r="K983" s="439"/>
      <c r="L983" s="439"/>
      <c r="M983" s="439"/>
      <c r="N983" s="440"/>
      <c r="O983" s="31"/>
      <c r="P983" s="31"/>
      <c r="Q983" s="31"/>
      <c r="R983" s="31"/>
    </row>
    <row r="984" spans="1:18" ht="58.5" customHeight="1">
      <c r="A984" s="463"/>
      <c r="B984" s="464"/>
      <c r="C984" s="491"/>
      <c r="D984" s="491"/>
      <c r="E984" s="494"/>
      <c r="F984" s="491"/>
      <c r="G984" s="448"/>
      <c r="H984" s="28"/>
      <c r="I984" s="28"/>
      <c r="J984" s="438" t="s">
        <v>28</v>
      </c>
      <c r="K984" s="439"/>
      <c r="L984" s="439"/>
      <c r="M984" s="439"/>
      <c r="N984" s="440"/>
      <c r="O984" s="31"/>
      <c r="P984" s="31"/>
      <c r="Q984" s="31"/>
      <c r="R984" s="31"/>
    </row>
    <row r="985" spans="1:18" ht="58.5" customHeight="1">
      <c r="A985" s="463"/>
      <c r="B985" s="464"/>
      <c r="C985" s="491"/>
      <c r="D985" s="491"/>
      <c r="E985" s="494"/>
      <c r="F985" s="491"/>
      <c r="G985" s="448"/>
      <c r="H985" s="28"/>
      <c r="I985" s="28"/>
      <c r="J985" s="438" t="s">
        <v>47</v>
      </c>
      <c r="K985" s="439"/>
      <c r="L985" s="439"/>
      <c r="M985" s="439"/>
      <c r="N985" s="440"/>
      <c r="O985" s="31"/>
      <c r="P985" s="31"/>
      <c r="Q985" s="31"/>
      <c r="R985" s="31"/>
    </row>
    <row r="986" spans="1:18" ht="58.5" customHeight="1">
      <c r="A986" s="463"/>
      <c r="B986" s="464"/>
      <c r="C986" s="491"/>
      <c r="D986" s="491"/>
      <c r="E986" s="494"/>
      <c r="F986" s="491"/>
      <c r="G986" s="448"/>
      <c r="H986" s="28"/>
      <c r="I986" s="28"/>
      <c r="J986" s="438" t="s">
        <v>38</v>
      </c>
      <c r="K986" s="439"/>
      <c r="L986" s="439"/>
      <c r="M986" s="439"/>
      <c r="N986" s="440"/>
      <c r="O986" s="31"/>
      <c r="P986" s="31"/>
      <c r="Q986" s="31"/>
      <c r="R986" s="31"/>
    </row>
    <row r="987" spans="1:18" ht="58.5" customHeight="1">
      <c r="A987" s="465"/>
      <c r="B987" s="466"/>
      <c r="C987" s="492"/>
      <c r="D987" s="492"/>
      <c r="E987" s="495"/>
      <c r="F987" s="492"/>
      <c r="G987" s="448"/>
      <c r="H987" s="28"/>
      <c r="I987" s="28"/>
      <c r="J987" s="438" t="s">
        <v>10</v>
      </c>
      <c r="K987" s="439"/>
      <c r="L987" s="439"/>
      <c r="M987" s="439"/>
      <c r="N987" s="440"/>
      <c r="O987" s="33"/>
      <c r="P987" s="34"/>
      <c r="Q987" s="34"/>
      <c r="R987" s="35"/>
    </row>
    <row r="988" spans="1:18" ht="58.5" customHeight="1">
      <c r="A988" s="441" t="str">
        <f>GI!$B$7</f>
        <v>English</v>
      </c>
      <c r="B988" s="442"/>
      <c r="C988" s="36">
        <f>MIP!$Y$33</f>
        <v>49</v>
      </c>
      <c r="D988" s="36">
        <f>MIP!$Y$100</f>
        <v>0</v>
      </c>
      <c r="E988" s="37">
        <f>MIP!$Y$172</f>
        <v>24.5</v>
      </c>
      <c r="F988" s="36" t="e">
        <f>MIP!#REF!</f>
        <v>#REF!</v>
      </c>
      <c r="G988" s="231"/>
      <c r="H988" s="28"/>
      <c r="I988" s="28"/>
      <c r="J988" s="438" t="s">
        <v>29</v>
      </c>
      <c r="K988" s="439"/>
      <c r="L988" s="439"/>
      <c r="M988" s="439"/>
      <c r="N988" s="440"/>
      <c r="O988" s="33"/>
      <c r="P988" s="34"/>
      <c r="Q988" s="34"/>
      <c r="R988" s="35"/>
    </row>
    <row r="989" spans="1:18" ht="58.5" customHeight="1">
      <c r="A989" s="441" t="str">
        <f>GI!$B$8</f>
        <v>-</v>
      </c>
      <c r="B989" s="442"/>
      <c r="C989" s="36"/>
      <c r="D989" s="36"/>
      <c r="E989" s="37"/>
      <c r="F989" s="36" t="e">
        <f>MIP!#REF!</f>
        <v>#REF!</v>
      </c>
      <c r="G989" s="231"/>
      <c r="H989" s="28"/>
      <c r="I989" s="28"/>
      <c r="J989" s="438" t="s">
        <v>30</v>
      </c>
      <c r="K989" s="439"/>
      <c r="L989" s="439"/>
      <c r="M989" s="439"/>
      <c r="N989" s="440"/>
      <c r="O989" s="33"/>
      <c r="P989" s="34"/>
      <c r="Q989" s="34"/>
      <c r="R989" s="35"/>
    </row>
    <row r="990" spans="1:18" ht="58.5" customHeight="1">
      <c r="A990" s="441" t="str">
        <f>GI!$B$9</f>
        <v>Mathematics</v>
      </c>
      <c r="B990" s="442"/>
      <c r="C990" s="36">
        <f>MIP!$Z$33</f>
        <v>58</v>
      </c>
      <c r="D990" s="36">
        <f>MIP!$Z$100</f>
        <v>0</v>
      </c>
      <c r="E990" s="37">
        <f>MIP!$Z$172</f>
        <v>29</v>
      </c>
      <c r="F990" s="36" t="e">
        <f>MIP!#REF!</f>
        <v>#REF!</v>
      </c>
      <c r="G990" s="231"/>
      <c r="H990" s="28"/>
      <c r="I990" s="28"/>
      <c r="J990" s="438" t="s">
        <v>31</v>
      </c>
      <c r="K990" s="439"/>
      <c r="L990" s="439"/>
      <c r="M990" s="439"/>
      <c r="N990" s="440"/>
      <c r="O990" s="33"/>
      <c r="P990" s="34"/>
      <c r="Q990" s="34"/>
      <c r="R990" s="35"/>
    </row>
    <row r="991" spans="1:18" ht="58.5" customHeight="1">
      <c r="A991" s="441" t="str">
        <f>GI!$B$10</f>
        <v>-</v>
      </c>
      <c r="B991" s="442"/>
      <c r="C991" s="36"/>
      <c r="D991" s="36"/>
      <c r="E991" s="37"/>
      <c r="F991" s="36" t="e">
        <f>MIP!#REF!</f>
        <v>#REF!</v>
      </c>
      <c r="G991" s="231"/>
      <c r="H991" s="28"/>
      <c r="I991" s="28"/>
      <c r="J991" s="438" t="s">
        <v>32</v>
      </c>
      <c r="K991" s="439"/>
      <c r="L991" s="439"/>
      <c r="M991" s="439"/>
      <c r="N991" s="440"/>
      <c r="O991" s="31"/>
      <c r="P991" s="31"/>
      <c r="Q991" s="31"/>
      <c r="R991" s="31"/>
    </row>
    <row r="992" spans="1:18" ht="58.5" customHeight="1">
      <c r="A992" s="441" t="str">
        <f>GI!$B$11</f>
        <v xml:space="preserve">History </v>
      </c>
      <c r="B992" s="442"/>
      <c r="C992" s="36">
        <f>MIP!$AA$33</f>
        <v>63</v>
      </c>
      <c r="D992" s="36">
        <f>MIP!$AA$100</f>
        <v>0</v>
      </c>
      <c r="E992" s="37">
        <f>MIP!$AA$172</f>
        <v>31.5</v>
      </c>
      <c r="F992" s="36" t="e">
        <f>MIP!#REF!</f>
        <v>#REF!</v>
      </c>
      <c r="G992" s="231"/>
      <c r="H992" s="28"/>
      <c r="I992" s="28"/>
      <c r="J992" s="438" t="s">
        <v>11</v>
      </c>
      <c r="K992" s="439"/>
      <c r="L992" s="439"/>
      <c r="M992" s="439"/>
      <c r="N992" s="440"/>
      <c r="O992" s="31"/>
      <c r="P992" s="31"/>
      <c r="Q992" s="31"/>
      <c r="R992" s="31"/>
    </row>
    <row r="993" spans="1:18" ht="58.5" customHeight="1">
      <c r="A993" s="441" t="str">
        <f>GI!$B$12</f>
        <v xml:space="preserve">Geography </v>
      </c>
      <c r="B993" s="442"/>
      <c r="C993" s="36">
        <f>MIP!$AB$33</f>
        <v>61</v>
      </c>
      <c r="D993" s="36">
        <f>MIP!$AB$100</f>
        <v>0</v>
      </c>
      <c r="E993" s="37">
        <f>MIP!$AB$172</f>
        <v>30.5</v>
      </c>
      <c r="F993" s="36" t="e">
        <f>MIP!#REF!</f>
        <v>#REF!</v>
      </c>
      <c r="G993" s="231"/>
      <c r="H993" s="28"/>
      <c r="I993" s="28"/>
      <c r="J993" s="438" t="s">
        <v>37</v>
      </c>
      <c r="K993" s="439"/>
      <c r="L993" s="439"/>
      <c r="M993" s="439"/>
      <c r="N993" s="440"/>
      <c r="O993" s="33"/>
      <c r="P993" s="34"/>
      <c r="Q993" s="34"/>
      <c r="R993" s="35"/>
    </row>
    <row r="994" spans="1:18" ht="58.5" customHeight="1">
      <c r="A994" s="441" t="str">
        <f>GI!$B$13</f>
        <v xml:space="preserve">Economics </v>
      </c>
      <c r="B994" s="442"/>
      <c r="C994" s="36">
        <f>MIP!$AC$33</f>
        <v>49</v>
      </c>
      <c r="D994" s="36">
        <f>MIP!$AC$100</f>
        <v>0</v>
      </c>
      <c r="E994" s="37">
        <f>MIP!$AC$172</f>
        <v>24.5</v>
      </c>
      <c r="F994" s="36" t="e">
        <f>MIP!#REF!</f>
        <v>#REF!</v>
      </c>
      <c r="G994" s="231"/>
      <c r="H994" s="38"/>
      <c r="I994" s="38"/>
      <c r="J994" s="438" t="s">
        <v>33</v>
      </c>
      <c r="K994" s="439"/>
      <c r="L994" s="439"/>
      <c r="M994" s="439"/>
      <c r="N994" s="440"/>
      <c r="O994" s="33"/>
      <c r="P994" s="34"/>
      <c r="Q994" s="34"/>
      <c r="R994" s="35"/>
    </row>
    <row r="995" spans="1:18" ht="58.5" customHeight="1">
      <c r="A995" s="441" t="str">
        <f>GI!$B$14</f>
        <v>-</v>
      </c>
      <c r="B995" s="442"/>
      <c r="C995" s="36"/>
      <c r="D995" s="36"/>
      <c r="E995" s="37"/>
      <c r="F995" s="36" t="e">
        <f>MIP!#REF!</f>
        <v>#REF!</v>
      </c>
      <c r="G995" s="231"/>
      <c r="H995" s="38"/>
      <c r="I995" s="38"/>
      <c r="J995" s="438" t="s">
        <v>48</v>
      </c>
      <c r="K995" s="439"/>
      <c r="L995" s="439"/>
      <c r="M995" s="439"/>
      <c r="N995" s="440"/>
      <c r="O995" s="33"/>
      <c r="P995" s="34"/>
      <c r="Q995" s="34"/>
      <c r="R995" s="35"/>
    </row>
    <row r="996" spans="1:18" ht="58.5" customHeight="1">
      <c r="A996" s="441" t="str">
        <f>GI!$B$15</f>
        <v>ICT</v>
      </c>
      <c r="B996" s="442"/>
      <c r="C996" s="36">
        <f>MIP!$AD$33</f>
        <v>73</v>
      </c>
      <c r="D996" s="36">
        <f>MIP!$AD$100</f>
        <v>0</v>
      </c>
      <c r="E996" s="37">
        <f>MIP!$AD$172</f>
        <v>36.5</v>
      </c>
      <c r="F996" s="36" t="e">
        <f>MIP!#REF!</f>
        <v>#REF!</v>
      </c>
      <c r="G996" s="231"/>
      <c r="H996" s="39"/>
      <c r="I996" s="39"/>
      <c r="J996" s="438" t="s">
        <v>49</v>
      </c>
      <c r="K996" s="439"/>
      <c r="L996" s="439"/>
      <c r="M996" s="439"/>
      <c r="N996" s="440"/>
      <c r="O996" s="40"/>
      <c r="P996" s="34"/>
      <c r="Q996" s="34"/>
      <c r="R996" s="35"/>
    </row>
    <row r="997" spans="1:18" ht="58.5" customHeight="1">
      <c r="A997" s="441" t="str">
        <f>GI!$B$16</f>
        <v>-</v>
      </c>
      <c r="B997" s="442"/>
      <c r="C997" s="36"/>
      <c r="D997" s="36"/>
      <c r="E997" s="37"/>
      <c r="F997" s="36" t="e">
        <f>MIP!#REF!</f>
        <v>#REF!</v>
      </c>
      <c r="G997" s="231"/>
      <c r="H997" s="39"/>
      <c r="I997" s="39"/>
      <c r="J997" s="502" t="s">
        <v>34</v>
      </c>
      <c r="K997" s="503"/>
      <c r="L997" s="503"/>
      <c r="M997" s="503"/>
      <c r="N997" s="503"/>
      <c r="O997" s="503"/>
      <c r="P997" s="503"/>
      <c r="Q997" s="504"/>
      <c r="R997" s="41"/>
    </row>
    <row r="998" spans="1:18" ht="58.5" customHeight="1">
      <c r="A998" s="441" t="str">
        <f>GI!$B$17</f>
        <v xml:space="preserve">Accounting and finance </v>
      </c>
      <c r="B998" s="442"/>
      <c r="C998" s="36">
        <f>MIP!$AE$33</f>
        <v>74</v>
      </c>
      <c r="D998" s="36">
        <f>MIP!$AE$100</f>
        <v>0</v>
      </c>
      <c r="E998" s="37">
        <f>MIP!$AE$172</f>
        <v>37</v>
      </c>
      <c r="F998" s="36" t="e">
        <f>MIP!#REF!</f>
        <v>#REF!</v>
      </c>
      <c r="G998" s="231"/>
      <c r="H998" s="39"/>
      <c r="I998" s="39"/>
      <c r="J998" s="505"/>
      <c r="K998" s="506"/>
      <c r="L998" s="506"/>
      <c r="M998" s="506"/>
      <c r="N998" s="506"/>
      <c r="O998" s="506"/>
      <c r="P998" s="506"/>
      <c r="Q998" s="507"/>
      <c r="R998" s="41"/>
    </row>
    <row r="999" spans="1:18" ht="58.5" customHeight="1">
      <c r="A999" s="441" t="str">
        <f>GI!$B$18</f>
        <v>-</v>
      </c>
      <c r="B999" s="442"/>
      <c r="C999" s="36">
        <f>MIP!$AF$33</f>
        <v>0</v>
      </c>
      <c r="D999" s="36">
        <f>MIP!$AF$100</f>
        <v>0</v>
      </c>
      <c r="E999" s="37">
        <f>MIP!$AF$172</f>
        <v>0</v>
      </c>
      <c r="F999" s="36" t="e">
        <f>MIP!#REF!</f>
        <v>#REF!</v>
      </c>
      <c r="G999" s="231"/>
      <c r="H999" s="39"/>
      <c r="I999" s="39"/>
      <c r="J999" s="505"/>
      <c r="K999" s="506"/>
      <c r="L999" s="506"/>
      <c r="M999" s="506"/>
      <c r="N999" s="506"/>
      <c r="O999" s="506"/>
      <c r="P999" s="506"/>
      <c r="Q999" s="507"/>
      <c r="R999" s="41"/>
    </row>
    <row r="1000" spans="1:18" ht="58.5" customHeight="1">
      <c r="A1000" s="470" t="s">
        <v>15</v>
      </c>
      <c r="B1000" s="471"/>
      <c r="C1000" s="36">
        <f>MIP!$AG$33</f>
        <v>427</v>
      </c>
      <c r="D1000" s="36">
        <f>MIP!$AG$100</f>
        <v>0</v>
      </c>
      <c r="E1000" s="37">
        <f>MIP!$AG$172</f>
        <v>213.5</v>
      </c>
      <c r="F1000" s="36" t="e">
        <f>MIP!#REF!</f>
        <v>#REF!</v>
      </c>
      <c r="G1000" s="231"/>
      <c r="H1000" s="42"/>
      <c r="I1000" s="42"/>
      <c r="J1000" s="515" t="str">
        <f t="shared" ref="J1000:J1039" si="456">$V$5</f>
        <v>Percentage</v>
      </c>
      <c r="K1000" s="516"/>
      <c r="L1000" s="496" t="str">
        <f t="shared" ref="L1000:L1039" si="457">$X$5</f>
        <v xml:space="preserve">Grade </v>
      </c>
      <c r="M1000" s="497"/>
      <c r="N1000" s="496" t="str">
        <f t="shared" ref="N1000:N1039" si="458">$Z$5</f>
        <v>Performance</v>
      </c>
      <c r="O1000" s="500"/>
      <c r="P1000" s="500"/>
      <c r="Q1000" s="497"/>
      <c r="R1000" s="43"/>
    </row>
    <row r="1001" spans="1:18" ht="58.5" customHeight="1">
      <c r="A1001" s="472" t="s">
        <v>16</v>
      </c>
      <c r="B1001" s="473"/>
      <c r="C1001" s="36">
        <f>MIP!$AH$33</f>
        <v>61</v>
      </c>
      <c r="D1001" s="36">
        <f>MIP!$AH$100</f>
        <v>0</v>
      </c>
      <c r="E1001" s="37">
        <f>MIP!$AH$172</f>
        <v>30.5</v>
      </c>
      <c r="F1001" s="36" t="e">
        <f>MIP!#REF!</f>
        <v>#REF!</v>
      </c>
      <c r="G1001" s="231"/>
      <c r="H1001" s="42"/>
      <c r="I1001" s="42"/>
      <c r="J1001" s="517"/>
      <c r="K1001" s="518"/>
      <c r="L1001" s="498"/>
      <c r="M1001" s="499"/>
      <c r="N1001" s="498"/>
      <c r="O1001" s="501"/>
      <c r="P1001" s="501"/>
      <c r="Q1001" s="499"/>
      <c r="R1001" s="44"/>
    </row>
    <row r="1002" spans="1:18" ht="58.5" customHeight="1">
      <c r="A1002" s="472" t="s">
        <v>17</v>
      </c>
      <c r="B1002" s="473"/>
      <c r="C1002" s="45">
        <f>MIP!$AI$33</f>
        <v>40</v>
      </c>
      <c r="D1002" s="45">
        <f>MIP!$AI$100</f>
        <v>1</v>
      </c>
      <c r="E1002" s="46">
        <f>MIP!$AI$172</f>
        <v>40</v>
      </c>
      <c r="F1002" s="45" t="e">
        <f>MIP!#REF!</f>
        <v>#REF!</v>
      </c>
      <c r="G1002" s="232"/>
      <c r="H1002" s="42"/>
      <c r="I1002" s="42"/>
      <c r="J1002" s="483" t="str">
        <f t="shared" ref="J1002:J1041" si="459">$V$7</f>
        <v>≥90</v>
      </c>
      <c r="K1002" s="446"/>
      <c r="L1002" s="483" t="str">
        <f t="shared" ref="L1002:L1041" si="460">$X$7</f>
        <v>A+</v>
      </c>
      <c r="M1002" s="446"/>
      <c r="N1002" s="483" t="str">
        <f t="shared" ref="N1002:N1041" si="461">$Z$7</f>
        <v>Very Great Distinction</v>
      </c>
      <c r="O1002" s="447"/>
      <c r="P1002" s="447"/>
      <c r="Q1002" s="446"/>
      <c r="R1002" s="44"/>
    </row>
    <row r="1003" spans="1:18" ht="58.5" customHeight="1">
      <c r="A1003" s="472" t="s">
        <v>91</v>
      </c>
      <c r="B1003" s="473"/>
      <c r="C1003" s="45">
        <f>GI!$C$25</f>
        <v>43</v>
      </c>
      <c r="D1003" s="47">
        <f>GI!$C$25</f>
        <v>43</v>
      </c>
      <c r="E1003" s="48">
        <f>GI!$C$25</f>
        <v>43</v>
      </c>
      <c r="F1003" s="47">
        <f>GI!$C$25</f>
        <v>43</v>
      </c>
      <c r="G1003" s="233"/>
      <c r="H1003" s="24"/>
      <c r="I1003" s="24"/>
      <c r="J1003" s="483" t="str">
        <f t="shared" ref="J1003:J1042" si="462">$V$8</f>
        <v>≥85</v>
      </c>
      <c r="K1003" s="446"/>
      <c r="L1003" s="483" t="str">
        <f t="shared" ref="L1003:L1042" si="463">$X$8</f>
        <v>A</v>
      </c>
      <c r="M1003" s="446"/>
      <c r="N1003" s="483" t="str">
        <f t="shared" ref="N1003:N1042" si="464">$Z$8</f>
        <v>Great Distinction</v>
      </c>
      <c r="O1003" s="447"/>
      <c r="P1003" s="447"/>
      <c r="Q1003" s="446"/>
      <c r="R1003" s="44"/>
    </row>
    <row r="1004" spans="1:18" ht="58.5" customHeight="1">
      <c r="A1004" s="470" t="s">
        <v>12</v>
      </c>
      <c r="B1004" s="471"/>
      <c r="C1004" s="36"/>
      <c r="D1004" s="49"/>
      <c r="E1004" s="50"/>
      <c r="F1004" s="49"/>
      <c r="G1004" s="234"/>
      <c r="H1004" s="24"/>
      <c r="I1004" s="24"/>
      <c r="J1004" s="445" t="str">
        <f t="shared" ref="J1004:J1043" si="465">$V$9</f>
        <v>≥80</v>
      </c>
      <c r="K1004" s="446"/>
      <c r="L1004" s="445" t="str">
        <f t="shared" ref="L1004:L1043" si="466">$X$9</f>
        <v>B+</v>
      </c>
      <c r="M1004" s="446"/>
      <c r="N1004" s="445" t="str">
        <f t="shared" ref="N1004:N1043" si="467">$Z$9</f>
        <v>Distinction</v>
      </c>
      <c r="O1004" s="447"/>
      <c r="P1004" s="447"/>
      <c r="Q1004" s="446"/>
      <c r="R1004" s="44"/>
    </row>
    <row r="1005" spans="1:18" ht="58.5" customHeight="1">
      <c r="A1005" s="482" t="s">
        <v>18</v>
      </c>
      <c r="B1005" s="482"/>
      <c r="C1005" s="36"/>
      <c r="D1005" s="51"/>
      <c r="E1005" s="50"/>
      <c r="F1005" s="51"/>
      <c r="G1005" s="234"/>
      <c r="H1005" s="24"/>
      <c r="I1005" s="24"/>
      <c r="J1005" s="445" t="str">
        <f t="shared" ref="J1005:J1044" si="468">$V$10</f>
        <v>≥75</v>
      </c>
      <c r="K1005" s="446"/>
      <c r="L1005" s="445" t="str">
        <f t="shared" ref="L1005:L1044" si="469">$X$10</f>
        <v>B</v>
      </c>
      <c r="M1005" s="446"/>
      <c r="N1005" s="445" t="str">
        <f t="shared" ref="N1005:N1044" si="470">$Z$10</f>
        <v>Good</v>
      </c>
      <c r="O1005" s="447"/>
      <c r="P1005" s="447"/>
      <c r="Q1005" s="446"/>
      <c r="R1005" s="44"/>
    </row>
    <row r="1006" spans="1:18" ht="58.5" customHeight="1">
      <c r="A1006" s="22"/>
      <c r="B1006" s="55"/>
      <c r="C1006" s="52"/>
      <c r="D1006" s="52"/>
      <c r="E1006" s="52"/>
      <c r="F1006" s="52"/>
      <c r="G1006" s="23"/>
      <c r="H1006" s="24"/>
      <c r="I1006" s="24"/>
      <c r="J1006" s="445" t="str">
        <f t="shared" ref="J1006:J1045" si="471">$V$11</f>
        <v>≥70</v>
      </c>
      <c r="K1006" s="446"/>
      <c r="L1006" s="445" t="str">
        <f t="shared" ref="L1006:L1045" si="472">$X$11</f>
        <v>C</v>
      </c>
      <c r="M1006" s="446"/>
      <c r="N1006" s="445" t="str">
        <f t="shared" ref="N1006:N1045" si="473">$Z$11</f>
        <v>Average</v>
      </c>
      <c r="O1006" s="447"/>
      <c r="P1006" s="447"/>
      <c r="Q1006" s="446"/>
      <c r="R1006" s="44"/>
    </row>
    <row r="1007" spans="1:18" ht="58.5" customHeight="1">
      <c r="A1007" s="53"/>
      <c r="B1007" s="520" t="str">
        <f>MIP!AJ172</f>
        <v>DETAINED IN GRADE 11</v>
      </c>
      <c r="C1007" s="521"/>
      <c r="D1007" s="521"/>
      <c r="E1007" s="521"/>
      <c r="F1007" s="522"/>
      <c r="G1007" s="23"/>
      <c r="H1007" s="24"/>
      <c r="I1007" s="24"/>
      <c r="J1007" s="445" t="str">
        <f t="shared" ref="J1007:J1046" si="474">$V$12</f>
        <v>≥60</v>
      </c>
      <c r="K1007" s="446"/>
      <c r="L1007" s="445" t="str">
        <f t="shared" ref="L1007:L1046" si="475">$X$12</f>
        <v>D</v>
      </c>
      <c r="M1007" s="446"/>
      <c r="N1007" s="445" t="str">
        <f t="shared" ref="N1007:N1046" si="476">$Z$12</f>
        <v>Fair</v>
      </c>
      <c r="O1007" s="447"/>
      <c r="P1007" s="447"/>
      <c r="Q1007" s="446"/>
      <c r="R1007" s="54"/>
    </row>
    <row r="1008" spans="1:18" ht="58.5" customHeight="1">
      <c r="A1008" s="53"/>
      <c r="B1008" s="523"/>
      <c r="C1008" s="524"/>
      <c r="D1008" s="524"/>
      <c r="E1008" s="524"/>
      <c r="F1008" s="525"/>
      <c r="G1008" s="23"/>
      <c r="H1008" s="24"/>
      <c r="I1008" s="24"/>
      <c r="J1008" s="445" t="str">
        <f t="shared" ref="J1008:J1047" si="477">$V$13</f>
        <v>&lt;60</v>
      </c>
      <c r="K1008" s="446"/>
      <c r="L1008" s="445" t="str">
        <f t="shared" ref="L1008:L1047" si="478">$X$13</f>
        <v>F</v>
      </c>
      <c r="M1008" s="446"/>
      <c r="N1008" s="445" t="str">
        <f t="shared" ref="N1008:N1047" si="479">$Z$13</f>
        <v>Failing</v>
      </c>
      <c r="O1008" s="447"/>
      <c r="P1008" s="447"/>
      <c r="Q1008" s="446"/>
      <c r="R1008" s="27"/>
    </row>
    <row r="1009" spans="1:18" ht="58.5" customHeight="1">
      <c r="A1009" s="53"/>
      <c r="B1009" s="523"/>
      <c r="C1009" s="524"/>
      <c r="D1009" s="524"/>
      <c r="E1009" s="524"/>
      <c r="F1009" s="525"/>
      <c r="G1009" s="23"/>
      <c r="H1009" s="24"/>
      <c r="I1009" s="24"/>
      <c r="J1009" s="443" t="str">
        <f>GI!$D$23</f>
        <v>Academic Director's Name</v>
      </c>
      <c r="K1009" s="443"/>
      <c r="L1009" s="443"/>
      <c r="M1009" s="443"/>
      <c r="N1009" s="443"/>
      <c r="O1009" s="443"/>
      <c r="P1009" s="443"/>
      <c r="Q1009" s="443"/>
      <c r="R1009" s="27"/>
    </row>
    <row r="1010" spans="1:18" ht="58.5" customHeight="1">
      <c r="A1010" s="53"/>
      <c r="B1010" s="526"/>
      <c r="C1010" s="527"/>
      <c r="D1010" s="527"/>
      <c r="E1010" s="527"/>
      <c r="F1010" s="528"/>
      <c r="G1010" s="23"/>
      <c r="H1010" s="24"/>
      <c r="I1010" s="24"/>
      <c r="J1010" s="444" t="str">
        <f>GI!$D$31</f>
        <v>Mr. Brhane Yohanes</v>
      </c>
      <c r="K1010" s="444"/>
      <c r="L1010" s="444"/>
      <c r="M1010" s="444"/>
      <c r="N1010" s="444"/>
      <c r="O1010" s="444"/>
      <c r="P1010" s="444"/>
      <c r="Q1010" s="444"/>
      <c r="R1010" s="444"/>
    </row>
    <row r="1011" spans="1:18" ht="58.5" customHeight="1">
      <c r="A1011" s="430" t="str">
        <f>$U$15</f>
        <v>If Best is Possible, Better is Not Enough!</v>
      </c>
      <c r="B1011" s="430"/>
      <c r="C1011" s="430"/>
      <c r="D1011" s="430"/>
      <c r="E1011" s="430"/>
      <c r="F1011" s="430"/>
      <c r="G1011" s="430"/>
      <c r="H1011" s="430"/>
      <c r="I1011" s="430"/>
      <c r="J1011" s="430"/>
      <c r="K1011" s="430"/>
      <c r="L1011" s="430"/>
      <c r="M1011" s="430"/>
      <c r="N1011" s="430"/>
      <c r="O1011" s="430"/>
      <c r="P1011" s="430"/>
      <c r="Q1011" s="430"/>
      <c r="R1011" s="430"/>
    </row>
    <row r="1012" spans="1:18" ht="58.5" customHeight="1">
      <c r="A1012" s="430"/>
      <c r="B1012" s="430"/>
      <c r="C1012" s="430"/>
      <c r="D1012" s="430"/>
      <c r="E1012" s="430"/>
      <c r="F1012" s="430"/>
      <c r="G1012" s="430"/>
      <c r="H1012" s="430"/>
      <c r="I1012" s="430"/>
      <c r="J1012" s="430"/>
      <c r="K1012" s="430"/>
      <c r="L1012" s="430"/>
      <c r="M1012" s="430"/>
      <c r="N1012" s="430"/>
      <c r="O1012" s="430"/>
      <c r="P1012" s="430"/>
      <c r="Q1012" s="430"/>
      <c r="R1012" s="430"/>
    </row>
    <row r="1013" spans="1:18" ht="58.5" customHeight="1">
      <c r="A1013" s="430"/>
      <c r="B1013" s="430"/>
      <c r="C1013" s="430"/>
      <c r="D1013" s="430"/>
      <c r="E1013" s="430"/>
      <c r="F1013" s="430"/>
      <c r="G1013" s="430"/>
      <c r="H1013" s="430"/>
      <c r="I1013" s="430"/>
      <c r="J1013" s="430"/>
      <c r="K1013" s="430"/>
      <c r="L1013" s="430"/>
      <c r="M1013" s="430"/>
      <c r="N1013" s="430"/>
      <c r="O1013" s="430"/>
      <c r="P1013" s="430"/>
      <c r="Q1013" s="430"/>
      <c r="R1013" s="430"/>
    </row>
    <row r="1014" spans="1:18" ht="58.5" customHeight="1">
      <c r="A1014" s="22"/>
      <c r="B1014" s="22"/>
      <c r="C1014" s="23"/>
      <c r="D1014" s="23"/>
      <c r="E1014" s="23"/>
      <c r="F1014" s="23"/>
      <c r="G1014" s="23"/>
      <c r="H1014" s="24"/>
      <c r="I1014" s="24"/>
      <c r="J1014" s="24"/>
      <c r="K1014" s="24"/>
      <c r="L1014" s="24"/>
      <c r="M1014" s="24"/>
      <c r="N1014" s="24"/>
      <c r="O1014" s="23"/>
      <c r="P1014" s="23"/>
      <c r="Q1014" s="23"/>
      <c r="R1014" s="23"/>
    </row>
    <row r="1015" spans="1:18" ht="58.5" customHeight="1">
      <c r="A1015" s="22"/>
      <c r="B1015" s="22"/>
      <c r="C1015" s="23"/>
      <c r="D1015" s="23"/>
      <c r="E1015" s="23"/>
      <c r="F1015" s="23"/>
      <c r="G1015" s="23"/>
      <c r="H1015" s="24"/>
      <c r="I1015" s="24"/>
      <c r="J1015" s="24"/>
      <c r="K1015" s="24"/>
      <c r="L1015" s="24"/>
      <c r="M1015" s="24"/>
      <c r="N1015" s="24"/>
      <c r="O1015" s="23"/>
      <c r="P1015" s="23"/>
      <c r="Q1015" s="23"/>
      <c r="R1015" s="23"/>
    </row>
    <row r="1016" spans="1:18" ht="58.5" customHeight="1">
      <c r="A1016" s="449" t="s">
        <v>14</v>
      </c>
      <c r="B1016" s="450"/>
      <c r="C1016" s="453">
        <f>GI!$A$3</f>
        <v>11</v>
      </c>
      <c r="D1016" s="455" t="str">
        <f>D2</f>
        <v>D</v>
      </c>
      <c r="E1016" s="456"/>
      <c r="F1016" s="453" t="str">
        <f>GI!$C$3</f>
        <v>D</v>
      </c>
      <c r="G1016" s="459">
        <v>27</v>
      </c>
      <c r="H1016" s="26"/>
      <c r="I1016" s="26"/>
      <c r="J1016" s="509" t="s">
        <v>8</v>
      </c>
      <c r="K1016" s="510"/>
      <c r="L1016" s="511"/>
      <c r="M1016" s="484" t="str">
        <f>GI!$H$28</f>
        <v xml:space="preserve">Menkem Solomon Yihdego </v>
      </c>
      <c r="N1016" s="485"/>
      <c r="O1016" s="485"/>
      <c r="P1016" s="485"/>
      <c r="Q1016" s="485"/>
      <c r="R1016" s="486"/>
    </row>
    <row r="1017" spans="1:18" ht="58.5" customHeight="1">
      <c r="A1017" s="451"/>
      <c r="B1017" s="452"/>
      <c r="C1017" s="454"/>
      <c r="D1017" s="457"/>
      <c r="E1017" s="458"/>
      <c r="F1017" s="454"/>
      <c r="G1017" s="460"/>
      <c r="H1017" s="26"/>
      <c r="I1017" s="26"/>
      <c r="J1017" s="512"/>
      <c r="K1017" s="513"/>
      <c r="L1017" s="514"/>
      <c r="M1017" s="487"/>
      <c r="N1017" s="488"/>
      <c r="O1017" s="488"/>
      <c r="P1017" s="488"/>
      <c r="Q1017" s="488"/>
      <c r="R1017" s="489"/>
    </row>
    <row r="1018" spans="1:18" ht="58.5" customHeight="1">
      <c r="A1018" s="461" t="s">
        <v>1</v>
      </c>
      <c r="B1018" s="462"/>
      <c r="C1018" s="467"/>
      <c r="D1018" s="468"/>
      <c r="E1018" s="469"/>
      <c r="F1018" s="223" t="s">
        <v>19</v>
      </c>
      <c r="G1018" s="448"/>
      <c r="H1018" s="27"/>
      <c r="I1018" s="27"/>
      <c r="J1018" s="475" t="str">
        <f>GI!$A$48</f>
        <v>2025/26 G.C Academic Year Basic Skills and Behavior Progress Report</v>
      </c>
      <c r="K1018" s="476"/>
      <c r="L1018" s="476"/>
      <c r="M1018" s="476"/>
      <c r="N1018" s="476"/>
      <c r="O1018" s="476"/>
      <c r="P1018" s="476"/>
      <c r="Q1018" s="476"/>
      <c r="R1018" s="477"/>
    </row>
    <row r="1019" spans="1:18" ht="58.5" customHeight="1">
      <c r="A1019" s="463"/>
      <c r="B1019" s="464"/>
      <c r="C1019" s="490" t="s">
        <v>172</v>
      </c>
      <c r="D1019" s="490" t="s">
        <v>173</v>
      </c>
      <c r="E1019" s="493" t="s">
        <v>163</v>
      </c>
      <c r="F1019" s="490" t="s">
        <v>164</v>
      </c>
      <c r="G1019" s="448"/>
      <c r="H1019" s="27"/>
      <c r="I1019" s="27"/>
      <c r="J1019" s="478"/>
      <c r="K1019" s="479"/>
      <c r="L1019" s="479"/>
      <c r="M1019" s="479"/>
      <c r="N1019" s="479"/>
      <c r="O1019" s="479"/>
      <c r="P1019" s="479"/>
      <c r="Q1019" s="479"/>
      <c r="R1019" s="480"/>
    </row>
    <row r="1020" spans="1:18" ht="58.5" customHeight="1">
      <c r="A1020" s="463"/>
      <c r="B1020" s="464"/>
      <c r="C1020" s="491"/>
      <c r="D1020" s="491"/>
      <c r="E1020" s="494"/>
      <c r="F1020" s="491"/>
      <c r="G1020" s="448"/>
      <c r="H1020" s="28"/>
      <c r="I1020" s="28"/>
      <c r="J1020" s="435"/>
      <c r="K1020" s="436"/>
      <c r="L1020" s="436"/>
      <c r="M1020" s="436"/>
      <c r="N1020" s="437"/>
      <c r="O1020" s="29"/>
      <c r="P1020" s="29"/>
      <c r="Q1020" s="29"/>
      <c r="R1020" s="30"/>
    </row>
    <row r="1021" spans="1:18" ht="58.5" customHeight="1">
      <c r="A1021" s="463"/>
      <c r="B1021" s="464"/>
      <c r="C1021" s="491"/>
      <c r="D1021" s="491"/>
      <c r="E1021" s="494"/>
      <c r="F1021" s="491"/>
      <c r="G1021" s="448"/>
      <c r="H1021" s="28"/>
      <c r="I1021" s="28"/>
      <c r="J1021" s="438" t="s">
        <v>26</v>
      </c>
      <c r="K1021" s="439"/>
      <c r="L1021" s="439"/>
      <c r="M1021" s="439"/>
      <c r="N1021" s="440"/>
      <c r="O1021" s="31"/>
      <c r="P1021" s="31"/>
      <c r="Q1021" s="31"/>
      <c r="R1021" s="31"/>
    </row>
    <row r="1022" spans="1:18" ht="58.5" customHeight="1">
      <c r="A1022" s="463"/>
      <c r="B1022" s="464"/>
      <c r="C1022" s="491"/>
      <c r="D1022" s="491"/>
      <c r="E1022" s="494"/>
      <c r="F1022" s="491"/>
      <c r="G1022" s="448"/>
      <c r="H1022" s="28"/>
      <c r="I1022" s="28"/>
      <c r="J1022" s="438" t="s">
        <v>27</v>
      </c>
      <c r="K1022" s="439"/>
      <c r="L1022" s="439"/>
      <c r="M1022" s="439"/>
      <c r="N1022" s="440"/>
      <c r="O1022" s="31"/>
      <c r="P1022" s="31"/>
      <c r="Q1022" s="31"/>
      <c r="R1022" s="31"/>
    </row>
    <row r="1023" spans="1:18" ht="58.5" customHeight="1">
      <c r="A1023" s="463"/>
      <c r="B1023" s="464"/>
      <c r="C1023" s="491"/>
      <c r="D1023" s="491"/>
      <c r="E1023" s="494"/>
      <c r="F1023" s="491"/>
      <c r="G1023" s="448"/>
      <c r="H1023" s="28"/>
      <c r="I1023" s="28"/>
      <c r="J1023" s="438" t="s">
        <v>28</v>
      </c>
      <c r="K1023" s="439"/>
      <c r="L1023" s="439"/>
      <c r="M1023" s="439"/>
      <c r="N1023" s="440"/>
      <c r="O1023" s="31"/>
      <c r="P1023" s="31"/>
      <c r="Q1023" s="31"/>
      <c r="R1023" s="31"/>
    </row>
    <row r="1024" spans="1:18" ht="58.5" customHeight="1">
      <c r="A1024" s="463"/>
      <c r="B1024" s="464"/>
      <c r="C1024" s="491"/>
      <c r="D1024" s="491"/>
      <c r="E1024" s="494"/>
      <c r="F1024" s="491"/>
      <c r="G1024" s="448"/>
      <c r="H1024" s="28"/>
      <c r="I1024" s="28"/>
      <c r="J1024" s="438" t="s">
        <v>47</v>
      </c>
      <c r="K1024" s="439"/>
      <c r="L1024" s="439"/>
      <c r="M1024" s="439"/>
      <c r="N1024" s="440"/>
      <c r="O1024" s="31"/>
      <c r="P1024" s="31"/>
      <c r="Q1024" s="31"/>
      <c r="R1024" s="31"/>
    </row>
    <row r="1025" spans="1:18" ht="58.5" customHeight="1">
      <c r="A1025" s="463"/>
      <c r="B1025" s="464"/>
      <c r="C1025" s="491"/>
      <c r="D1025" s="491"/>
      <c r="E1025" s="494"/>
      <c r="F1025" s="491"/>
      <c r="G1025" s="448"/>
      <c r="H1025" s="28"/>
      <c r="I1025" s="28"/>
      <c r="J1025" s="438" t="s">
        <v>38</v>
      </c>
      <c r="K1025" s="439"/>
      <c r="L1025" s="439"/>
      <c r="M1025" s="439"/>
      <c r="N1025" s="440"/>
      <c r="O1025" s="31"/>
      <c r="P1025" s="31"/>
      <c r="Q1025" s="31"/>
      <c r="R1025" s="31"/>
    </row>
    <row r="1026" spans="1:18" ht="58.5" customHeight="1">
      <c r="A1026" s="465"/>
      <c r="B1026" s="466"/>
      <c r="C1026" s="492"/>
      <c r="D1026" s="492"/>
      <c r="E1026" s="495"/>
      <c r="F1026" s="492"/>
      <c r="G1026" s="448"/>
      <c r="H1026" s="28"/>
      <c r="I1026" s="28"/>
      <c r="J1026" s="438" t="s">
        <v>10</v>
      </c>
      <c r="K1026" s="439"/>
      <c r="L1026" s="439"/>
      <c r="M1026" s="439"/>
      <c r="N1026" s="440"/>
      <c r="O1026" s="33"/>
      <c r="P1026" s="34"/>
      <c r="Q1026" s="34"/>
      <c r="R1026" s="35"/>
    </row>
    <row r="1027" spans="1:18" ht="58.5" customHeight="1">
      <c r="A1027" s="441" t="str">
        <f>GI!$B$7</f>
        <v>English</v>
      </c>
      <c r="B1027" s="442"/>
      <c r="C1027" s="36">
        <f>MIP!$Y$34</f>
        <v>48</v>
      </c>
      <c r="D1027" s="36">
        <f>MIP!$Y$101</f>
        <v>0</v>
      </c>
      <c r="E1027" s="37">
        <f>MIP!$Y$173</f>
        <v>24</v>
      </c>
      <c r="F1027" s="36" t="e">
        <f>MIP!#REF!</f>
        <v>#REF!</v>
      </c>
      <c r="G1027" s="231"/>
      <c r="H1027" s="28"/>
      <c r="I1027" s="28"/>
      <c r="J1027" s="438" t="s">
        <v>29</v>
      </c>
      <c r="K1027" s="439"/>
      <c r="L1027" s="439"/>
      <c r="M1027" s="439"/>
      <c r="N1027" s="440"/>
      <c r="O1027" s="33"/>
      <c r="P1027" s="34"/>
      <c r="Q1027" s="34"/>
      <c r="R1027" s="35"/>
    </row>
    <row r="1028" spans="1:18" ht="58.5" customHeight="1">
      <c r="A1028" s="441" t="str">
        <f>GI!$B$8</f>
        <v>-</v>
      </c>
      <c r="B1028" s="442"/>
      <c r="C1028" s="36"/>
      <c r="D1028" s="36"/>
      <c r="E1028" s="37"/>
      <c r="F1028" s="36" t="e">
        <f>MIP!#REF!</f>
        <v>#REF!</v>
      </c>
      <c r="G1028" s="231"/>
      <c r="H1028" s="28"/>
      <c r="I1028" s="28"/>
      <c r="J1028" s="438" t="s">
        <v>30</v>
      </c>
      <c r="K1028" s="439"/>
      <c r="L1028" s="439"/>
      <c r="M1028" s="439"/>
      <c r="N1028" s="440"/>
      <c r="O1028" s="33"/>
      <c r="P1028" s="34"/>
      <c r="Q1028" s="34"/>
      <c r="R1028" s="35"/>
    </row>
    <row r="1029" spans="1:18" ht="58.5" customHeight="1">
      <c r="A1029" s="441" t="str">
        <f>GI!$B$9</f>
        <v>Mathematics</v>
      </c>
      <c r="B1029" s="442"/>
      <c r="C1029" s="36">
        <f>MIP!$Z$34</f>
        <v>60</v>
      </c>
      <c r="D1029" s="36">
        <f>MIP!$Z$101</f>
        <v>0</v>
      </c>
      <c r="E1029" s="37">
        <f>MIP!$Z$173</f>
        <v>30</v>
      </c>
      <c r="F1029" s="36" t="e">
        <f>MIP!#REF!</f>
        <v>#REF!</v>
      </c>
      <c r="G1029" s="231"/>
      <c r="H1029" s="28"/>
      <c r="I1029" s="28"/>
      <c r="J1029" s="438" t="s">
        <v>31</v>
      </c>
      <c r="K1029" s="439"/>
      <c r="L1029" s="439"/>
      <c r="M1029" s="439"/>
      <c r="N1029" s="440"/>
      <c r="O1029" s="33"/>
      <c r="P1029" s="34"/>
      <c r="Q1029" s="34"/>
      <c r="R1029" s="35"/>
    </row>
    <row r="1030" spans="1:18" ht="58.5" customHeight="1">
      <c r="A1030" s="441" t="str">
        <f>GI!$B$10</f>
        <v>-</v>
      </c>
      <c r="B1030" s="442"/>
      <c r="C1030" s="36"/>
      <c r="D1030" s="36"/>
      <c r="E1030" s="37"/>
      <c r="F1030" s="36" t="e">
        <f>MIP!#REF!</f>
        <v>#REF!</v>
      </c>
      <c r="G1030" s="231"/>
      <c r="H1030" s="28"/>
      <c r="I1030" s="28"/>
      <c r="J1030" s="438" t="s">
        <v>32</v>
      </c>
      <c r="K1030" s="439"/>
      <c r="L1030" s="439"/>
      <c r="M1030" s="439"/>
      <c r="N1030" s="440"/>
      <c r="O1030" s="31"/>
      <c r="P1030" s="31"/>
      <c r="Q1030" s="31"/>
      <c r="R1030" s="31"/>
    </row>
    <row r="1031" spans="1:18" ht="58.5" customHeight="1">
      <c r="A1031" s="441" t="str">
        <f>GI!$B$11</f>
        <v xml:space="preserve">History </v>
      </c>
      <c r="B1031" s="442"/>
      <c r="C1031" s="36">
        <f>MIP!$AA$34</f>
        <v>69</v>
      </c>
      <c r="D1031" s="36">
        <f>MIP!$AA$101</f>
        <v>0</v>
      </c>
      <c r="E1031" s="37">
        <f>MIP!$AA$173</f>
        <v>34.5</v>
      </c>
      <c r="F1031" s="36" t="e">
        <f>MIP!#REF!</f>
        <v>#REF!</v>
      </c>
      <c r="G1031" s="231"/>
      <c r="H1031" s="28"/>
      <c r="I1031" s="28"/>
      <c r="J1031" s="438" t="s">
        <v>11</v>
      </c>
      <c r="K1031" s="439"/>
      <c r="L1031" s="439"/>
      <c r="M1031" s="439"/>
      <c r="N1031" s="440"/>
      <c r="O1031" s="31"/>
      <c r="P1031" s="31"/>
      <c r="Q1031" s="31"/>
      <c r="R1031" s="31"/>
    </row>
    <row r="1032" spans="1:18" ht="58.5" customHeight="1">
      <c r="A1032" s="441" t="str">
        <f>GI!$B$12</f>
        <v xml:space="preserve">Geography </v>
      </c>
      <c r="B1032" s="442"/>
      <c r="C1032" s="36">
        <f>MIP!$AB$34</f>
        <v>71</v>
      </c>
      <c r="D1032" s="36">
        <f>MIP!$AB$101</f>
        <v>0</v>
      </c>
      <c r="E1032" s="37">
        <f>MIP!$AB$173</f>
        <v>35.5</v>
      </c>
      <c r="F1032" s="36" t="e">
        <f>MIP!#REF!</f>
        <v>#REF!</v>
      </c>
      <c r="G1032" s="231"/>
      <c r="H1032" s="28"/>
      <c r="I1032" s="28"/>
      <c r="J1032" s="438" t="s">
        <v>37</v>
      </c>
      <c r="K1032" s="439"/>
      <c r="L1032" s="439"/>
      <c r="M1032" s="439"/>
      <c r="N1032" s="440"/>
      <c r="O1032" s="33"/>
      <c r="P1032" s="34"/>
      <c r="Q1032" s="34"/>
      <c r="R1032" s="35"/>
    </row>
    <row r="1033" spans="1:18" ht="58.5" customHeight="1">
      <c r="A1033" s="441" t="str">
        <f>GI!$B$13</f>
        <v xml:space="preserve">Economics </v>
      </c>
      <c r="B1033" s="442"/>
      <c r="C1033" s="36">
        <f>MIP!$AC$34</f>
        <v>72</v>
      </c>
      <c r="D1033" s="36">
        <f>MIP!$AC$101</f>
        <v>0</v>
      </c>
      <c r="E1033" s="37">
        <f>MIP!$AC$173</f>
        <v>36</v>
      </c>
      <c r="F1033" s="36" t="e">
        <f>MIP!#REF!</f>
        <v>#REF!</v>
      </c>
      <c r="G1033" s="231"/>
      <c r="H1033" s="38"/>
      <c r="I1033" s="38"/>
      <c r="J1033" s="438" t="s">
        <v>33</v>
      </c>
      <c r="K1033" s="439"/>
      <c r="L1033" s="439"/>
      <c r="M1033" s="439"/>
      <c r="N1033" s="440"/>
      <c r="O1033" s="33"/>
      <c r="P1033" s="34"/>
      <c r="Q1033" s="34"/>
      <c r="R1033" s="35"/>
    </row>
    <row r="1034" spans="1:18" ht="58.5" customHeight="1">
      <c r="A1034" s="441" t="str">
        <f>GI!$B$14</f>
        <v>-</v>
      </c>
      <c r="B1034" s="442"/>
      <c r="C1034" s="36"/>
      <c r="D1034" s="36"/>
      <c r="E1034" s="37"/>
      <c r="F1034" s="36" t="e">
        <f>MIP!#REF!</f>
        <v>#REF!</v>
      </c>
      <c r="G1034" s="231"/>
      <c r="H1034" s="38"/>
      <c r="I1034" s="38"/>
      <c r="J1034" s="438" t="s">
        <v>48</v>
      </c>
      <c r="K1034" s="439"/>
      <c r="L1034" s="439"/>
      <c r="M1034" s="439"/>
      <c r="N1034" s="440"/>
      <c r="O1034" s="33"/>
      <c r="P1034" s="34"/>
      <c r="Q1034" s="34"/>
      <c r="R1034" s="35"/>
    </row>
    <row r="1035" spans="1:18" ht="58.5" customHeight="1">
      <c r="A1035" s="441" t="str">
        <f>GI!$B$15</f>
        <v>ICT</v>
      </c>
      <c r="B1035" s="442"/>
      <c r="C1035" s="36">
        <f>MIP!$AD$34</f>
        <v>86</v>
      </c>
      <c r="D1035" s="36">
        <f>MIP!$AD$101</f>
        <v>0</v>
      </c>
      <c r="E1035" s="37">
        <f>MIP!$AD$173</f>
        <v>43</v>
      </c>
      <c r="F1035" s="36" t="e">
        <f>MIP!#REF!</f>
        <v>#REF!</v>
      </c>
      <c r="G1035" s="231"/>
      <c r="H1035" s="39"/>
      <c r="I1035" s="39"/>
      <c r="J1035" s="438" t="s">
        <v>49</v>
      </c>
      <c r="K1035" s="439"/>
      <c r="L1035" s="439"/>
      <c r="M1035" s="439"/>
      <c r="N1035" s="440"/>
      <c r="O1035" s="40"/>
      <c r="P1035" s="34"/>
      <c r="Q1035" s="34"/>
      <c r="R1035" s="35"/>
    </row>
    <row r="1036" spans="1:18" ht="58.5" customHeight="1">
      <c r="A1036" s="441" t="str">
        <f>GI!$B$16</f>
        <v>-</v>
      </c>
      <c r="B1036" s="442"/>
      <c r="C1036" s="36"/>
      <c r="D1036" s="36"/>
      <c r="E1036" s="37"/>
      <c r="F1036" s="36" t="e">
        <f>MIP!#REF!</f>
        <v>#REF!</v>
      </c>
      <c r="G1036" s="231"/>
      <c r="H1036" s="39"/>
      <c r="I1036" s="39"/>
      <c r="J1036" s="502" t="s">
        <v>34</v>
      </c>
      <c r="K1036" s="503"/>
      <c r="L1036" s="503"/>
      <c r="M1036" s="503"/>
      <c r="N1036" s="503"/>
      <c r="O1036" s="503"/>
      <c r="P1036" s="503"/>
      <c r="Q1036" s="504"/>
      <c r="R1036" s="41"/>
    </row>
    <row r="1037" spans="1:18" ht="58.5" customHeight="1">
      <c r="A1037" s="441" t="str">
        <f>GI!$B$17</f>
        <v xml:space="preserve">Accounting and finance </v>
      </c>
      <c r="B1037" s="442"/>
      <c r="C1037" s="36">
        <f>MIP!$AE$34</f>
        <v>63</v>
      </c>
      <c r="D1037" s="36">
        <f>MIP!$AE$101</f>
        <v>0</v>
      </c>
      <c r="E1037" s="37">
        <f>MIP!$AE$173</f>
        <v>31.5</v>
      </c>
      <c r="F1037" s="36" t="e">
        <f>MIP!#REF!</f>
        <v>#REF!</v>
      </c>
      <c r="G1037" s="231"/>
      <c r="H1037" s="39"/>
      <c r="I1037" s="39"/>
      <c r="J1037" s="505"/>
      <c r="K1037" s="506"/>
      <c r="L1037" s="506"/>
      <c r="M1037" s="506"/>
      <c r="N1037" s="506"/>
      <c r="O1037" s="506"/>
      <c r="P1037" s="506"/>
      <c r="Q1037" s="507"/>
      <c r="R1037" s="41"/>
    </row>
    <row r="1038" spans="1:18" ht="58.5" customHeight="1">
      <c r="A1038" s="441" t="str">
        <f>GI!$B$18</f>
        <v>-</v>
      </c>
      <c r="B1038" s="442"/>
      <c r="C1038" s="36">
        <f>MIP!$AF$34</f>
        <v>0</v>
      </c>
      <c r="D1038" s="36">
        <f>MIP!$AF$101</f>
        <v>0</v>
      </c>
      <c r="E1038" s="37">
        <f>MIP!$AF$173</f>
        <v>0</v>
      </c>
      <c r="F1038" s="36" t="e">
        <f>MIP!#REF!</f>
        <v>#REF!</v>
      </c>
      <c r="G1038" s="231"/>
      <c r="H1038" s="39"/>
      <c r="I1038" s="39"/>
      <c r="J1038" s="505"/>
      <c r="K1038" s="506"/>
      <c r="L1038" s="506"/>
      <c r="M1038" s="506"/>
      <c r="N1038" s="506"/>
      <c r="O1038" s="506"/>
      <c r="P1038" s="506"/>
      <c r="Q1038" s="507"/>
      <c r="R1038" s="41"/>
    </row>
    <row r="1039" spans="1:18" ht="58.5" customHeight="1">
      <c r="A1039" s="470" t="s">
        <v>15</v>
      </c>
      <c r="B1039" s="471"/>
      <c r="C1039" s="36">
        <f>MIP!$AG$34</f>
        <v>469</v>
      </c>
      <c r="D1039" s="36">
        <f>MIP!$AG$101</f>
        <v>0</v>
      </c>
      <c r="E1039" s="37">
        <f>MIP!$AG$173</f>
        <v>234.5</v>
      </c>
      <c r="F1039" s="36" t="e">
        <f>MIP!#REF!</f>
        <v>#REF!</v>
      </c>
      <c r="G1039" s="231"/>
      <c r="H1039" s="42"/>
      <c r="I1039" s="42"/>
      <c r="J1039" s="515" t="str">
        <f t="shared" si="456"/>
        <v>Percentage</v>
      </c>
      <c r="K1039" s="516"/>
      <c r="L1039" s="496" t="str">
        <f t="shared" si="457"/>
        <v xml:space="preserve">Grade </v>
      </c>
      <c r="M1039" s="497"/>
      <c r="N1039" s="496" t="str">
        <f t="shared" si="458"/>
        <v>Performance</v>
      </c>
      <c r="O1039" s="500"/>
      <c r="P1039" s="500"/>
      <c r="Q1039" s="497"/>
      <c r="R1039" s="43"/>
    </row>
    <row r="1040" spans="1:18" ht="58.5" customHeight="1">
      <c r="A1040" s="472" t="s">
        <v>16</v>
      </c>
      <c r="B1040" s="473"/>
      <c r="C1040" s="36">
        <f>MIP!$AH$34</f>
        <v>67</v>
      </c>
      <c r="D1040" s="36">
        <f>MIP!$AH$101</f>
        <v>0</v>
      </c>
      <c r="E1040" s="37">
        <f>MIP!$AH$173</f>
        <v>33.5</v>
      </c>
      <c r="F1040" s="36" t="e">
        <f>MIP!#REF!</f>
        <v>#REF!</v>
      </c>
      <c r="G1040" s="231"/>
      <c r="H1040" s="42"/>
      <c r="I1040" s="42"/>
      <c r="J1040" s="517"/>
      <c r="K1040" s="518"/>
      <c r="L1040" s="498"/>
      <c r="M1040" s="499"/>
      <c r="N1040" s="498"/>
      <c r="O1040" s="501"/>
      <c r="P1040" s="501"/>
      <c r="Q1040" s="499"/>
      <c r="R1040" s="44"/>
    </row>
    <row r="1041" spans="1:18" ht="58.5" customHeight="1">
      <c r="A1041" s="472" t="s">
        <v>17</v>
      </c>
      <c r="B1041" s="473"/>
      <c r="C1041" s="45">
        <f>MIP!$AI$34</f>
        <v>32</v>
      </c>
      <c r="D1041" s="45">
        <f>MIP!$AI$101</f>
        <v>1</v>
      </c>
      <c r="E1041" s="46">
        <f>MIP!$AI$173</f>
        <v>32</v>
      </c>
      <c r="F1041" s="45" t="e">
        <f>MIP!#REF!</f>
        <v>#REF!</v>
      </c>
      <c r="G1041" s="232"/>
      <c r="H1041" s="42"/>
      <c r="I1041" s="42"/>
      <c r="J1041" s="483" t="str">
        <f t="shared" si="459"/>
        <v>≥90</v>
      </c>
      <c r="K1041" s="446"/>
      <c r="L1041" s="483" t="str">
        <f t="shared" si="460"/>
        <v>A+</v>
      </c>
      <c r="M1041" s="446"/>
      <c r="N1041" s="483" t="str">
        <f t="shared" si="461"/>
        <v>Very Great Distinction</v>
      </c>
      <c r="O1041" s="447"/>
      <c r="P1041" s="447"/>
      <c r="Q1041" s="446"/>
      <c r="R1041" s="44"/>
    </row>
    <row r="1042" spans="1:18" ht="58.5" customHeight="1">
      <c r="A1042" s="472" t="s">
        <v>91</v>
      </c>
      <c r="B1042" s="473"/>
      <c r="C1042" s="45">
        <f>GI!$C$25</f>
        <v>43</v>
      </c>
      <c r="D1042" s="47">
        <f>GI!$C$25</f>
        <v>43</v>
      </c>
      <c r="E1042" s="48">
        <f>GI!$C$25</f>
        <v>43</v>
      </c>
      <c r="F1042" s="47">
        <f>GI!$C$25</f>
        <v>43</v>
      </c>
      <c r="G1042" s="233"/>
      <c r="H1042" s="24"/>
      <c r="I1042" s="24"/>
      <c r="J1042" s="483" t="str">
        <f t="shared" si="462"/>
        <v>≥85</v>
      </c>
      <c r="K1042" s="446"/>
      <c r="L1042" s="483" t="str">
        <f t="shared" si="463"/>
        <v>A</v>
      </c>
      <c r="M1042" s="446"/>
      <c r="N1042" s="483" t="str">
        <f t="shared" si="464"/>
        <v>Great Distinction</v>
      </c>
      <c r="O1042" s="447"/>
      <c r="P1042" s="447"/>
      <c r="Q1042" s="446"/>
      <c r="R1042" s="44"/>
    </row>
    <row r="1043" spans="1:18" ht="58.5" customHeight="1">
      <c r="A1043" s="470" t="s">
        <v>12</v>
      </c>
      <c r="B1043" s="471"/>
      <c r="C1043" s="36"/>
      <c r="D1043" s="49"/>
      <c r="E1043" s="50"/>
      <c r="F1043" s="49"/>
      <c r="G1043" s="234"/>
      <c r="H1043" s="24"/>
      <c r="I1043" s="24"/>
      <c r="J1043" s="445" t="str">
        <f t="shared" si="465"/>
        <v>≥80</v>
      </c>
      <c r="K1043" s="446"/>
      <c r="L1043" s="445" t="str">
        <f t="shared" si="466"/>
        <v>B+</v>
      </c>
      <c r="M1043" s="446"/>
      <c r="N1043" s="445" t="str">
        <f t="shared" si="467"/>
        <v>Distinction</v>
      </c>
      <c r="O1043" s="447"/>
      <c r="P1043" s="447"/>
      <c r="Q1043" s="446"/>
      <c r="R1043" s="44"/>
    </row>
    <row r="1044" spans="1:18" ht="58.5" customHeight="1">
      <c r="A1044" s="482" t="s">
        <v>18</v>
      </c>
      <c r="B1044" s="482"/>
      <c r="C1044" s="36"/>
      <c r="D1044" s="51"/>
      <c r="E1044" s="50"/>
      <c r="F1044" s="51"/>
      <c r="G1044" s="234"/>
      <c r="H1044" s="24"/>
      <c r="I1044" s="24"/>
      <c r="J1044" s="445" t="str">
        <f t="shared" si="468"/>
        <v>≥75</v>
      </c>
      <c r="K1044" s="446"/>
      <c r="L1044" s="445" t="str">
        <f t="shared" si="469"/>
        <v>B</v>
      </c>
      <c r="M1044" s="446"/>
      <c r="N1044" s="445" t="str">
        <f t="shared" si="470"/>
        <v>Good</v>
      </c>
      <c r="O1044" s="447"/>
      <c r="P1044" s="447"/>
      <c r="Q1044" s="446"/>
      <c r="R1044" s="44"/>
    </row>
    <row r="1045" spans="1:18" ht="58.5" customHeight="1">
      <c r="A1045" s="22"/>
      <c r="B1045" s="55"/>
      <c r="C1045" s="52"/>
      <c r="D1045" s="52"/>
      <c r="E1045" s="52"/>
      <c r="F1045" s="52"/>
      <c r="G1045" s="23"/>
      <c r="H1045" s="24"/>
      <c r="I1045" s="24"/>
      <c r="J1045" s="445" t="str">
        <f t="shared" si="471"/>
        <v>≥70</v>
      </c>
      <c r="K1045" s="446"/>
      <c r="L1045" s="445" t="str">
        <f t="shared" si="472"/>
        <v>C</v>
      </c>
      <c r="M1045" s="446"/>
      <c r="N1045" s="445" t="str">
        <f t="shared" si="473"/>
        <v>Average</v>
      </c>
      <c r="O1045" s="447"/>
      <c r="P1045" s="447"/>
      <c r="Q1045" s="446"/>
      <c r="R1045" s="44"/>
    </row>
    <row r="1046" spans="1:18" ht="58.5" customHeight="1">
      <c r="A1046" s="53"/>
      <c r="B1046" s="520" t="str">
        <f>MIP!AJ173</f>
        <v>DETAINED IN GRADE 11</v>
      </c>
      <c r="C1046" s="521"/>
      <c r="D1046" s="521"/>
      <c r="E1046" s="521"/>
      <c r="F1046" s="522"/>
      <c r="G1046" s="23"/>
      <c r="H1046" s="24"/>
      <c r="I1046" s="24"/>
      <c r="J1046" s="445" t="str">
        <f t="shared" si="474"/>
        <v>≥60</v>
      </c>
      <c r="K1046" s="446"/>
      <c r="L1046" s="445" t="str">
        <f t="shared" si="475"/>
        <v>D</v>
      </c>
      <c r="M1046" s="446"/>
      <c r="N1046" s="445" t="str">
        <f t="shared" si="476"/>
        <v>Fair</v>
      </c>
      <c r="O1046" s="447"/>
      <c r="P1046" s="447"/>
      <c r="Q1046" s="446"/>
      <c r="R1046" s="54"/>
    </row>
    <row r="1047" spans="1:18" ht="58.5" customHeight="1">
      <c r="A1047" s="53"/>
      <c r="B1047" s="523"/>
      <c r="C1047" s="524"/>
      <c r="D1047" s="524"/>
      <c r="E1047" s="524"/>
      <c r="F1047" s="525"/>
      <c r="G1047" s="23"/>
      <c r="H1047" s="24"/>
      <c r="I1047" s="24"/>
      <c r="J1047" s="445" t="str">
        <f t="shared" si="477"/>
        <v>&lt;60</v>
      </c>
      <c r="K1047" s="446"/>
      <c r="L1047" s="445" t="str">
        <f t="shared" si="478"/>
        <v>F</v>
      </c>
      <c r="M1047" s="446"/>
      <c r="N1047" s="445" t="str">
        <f t="shared" si="479"/>
        <v>Failing</v>
      </c>
      <c r="O1047" s="447"/>
      <c r="P1047" s="447"/>
      <c r="Q1047" s="446"/>
      <c r="R1047" s="27"/>
    </row>
    <row r="1048" spans="1:18" ht="58.5" customHeight="1">
      <c r="A1048" s="53"/>
      <c r="B1048" s="523"/>
      <c r="C1048" s="524"/>
      <c r="D1048" s="524"/>
      <c r="E1048" s="524"/>
      <c r="F1048" s="525"/>
      <c r="G1048" s="23"/>
      <c r="H1048" s="24"/>
      <c r="I1048" s="24"/>
      <c r="J1048" s="443" t="str">
        <f>GI!$D$23</f>
        <v>Academic Director's Name</v>
      </c>
      <c r="K1048" s="443"/>
      <c r="L1048" s="443"/>
      <c r="M1048" s="443"/>
      <c r="N1048" s="443"/>
      <c r="O1048" s="443"/>
      <c r="P1048" s="443"/>
      <c r="Q1048" s="443"/>
      <c r="R1048" s="27"/>
    </row>
    <row r="1049" spans="1:18" ht="58.5" customHeight="1">
      <c r="A1049" s="53"/>
      <c r="B1049" s="526"/>
      <c r="C1049" s="527"/>
      <c r="D1049" s="527"/>
      <c r="E1049" s="527"/>
      <c r="F1049" s="528"/>
      <c r="G1049" s="23"/>
      <c r="H1049" s="24"/>
      <c r="I1049" s="24"/>
      <c r="J1049" s="444" t="str">
        <f>GI!$D$31</f>
        <v>Mr. Brhane Yohanes</v>
      </c>
      <c r="K1049" s="444"/>
      <c r="L1049" s="444"/>
      <c r="M1049" s="444"/>
      <c r="N1049" s="444"/>
      <c r="O1049" s="444"/>
      <c r="P1049" s="444"/>
      <c r="Q1049" s="444"/>
      <c r="R1049" s="444"/>
    </row>
    <row r="1050" spans="1:18" ht="58.5" customHeight="1">
      <c r="A1050" s="430" t="str">
        <f>$U$15</f>
        <v>If Best is Possible, Better is Not Enough!</v>
      </c>
      <c r="B1050" s="430"/>
      <c r="C1050" s="430"/>
      <c r="D1050" s="430"/>
      <c r="E1050" s="430"/>
      <c r="F1050" s="430"/>
      <c r="G1050" s="430"/>
      <c r="H1050" s="430"/>
      <c r="I1050" s="430"/>
      <c r="J1050" s="430"/>
      <c r="K1050" s="430"/>
      <c r="L1050" s="430"/>
      <c r="M1050" s="430"/>
      <c r="N1050" s="430"/>
      <c r="O1050" s="430"/>
      <c r="P1050" s="430"/>
      <c r="Q1050" s="430"/>
      <c r="R1050" s="430"/>
    </row>
    <row r="1051" spans="1:18" ht="58.5" customHeight="1">
      <c r="A1051" s="430"/>
      <c r="B1051" s="430"/>
      <c r="C1051" s="430"/>
      <c r="D1051" s="430"/>
      <c r="E1051" s="430"/>
      <c r="F1051" s="430"/>
      <c r="G1051" s="430"/>
      <c r="H1051" s="430"/>
      <c r="I1051" s="430"/>
      <c r="J1051" s="430"/>
      <c r="K1051" s="430"/>
      <c r="L1051" s="430"/>
      <c r="M1051" s="430"/>
      <c r="N1051" s="430"/>
      <c r="O1051" s="430"/>
      <c r="P1051" s="430"/>
      <c r="Q1051" s="430"/>
      <c r="R1051" s="430"/>
    </row>
    <row r="1052" spans="1:18" ht="58.5" customHeight="1">
      <c r="A1052" s="430"/>
      <c r="B1052" s="430"/>
      <c r="C1052" s="430"/>
      <c r="D1052" s="430"/>
      <c r="E1052" s="430"/>
      <c r="F1052" s="430"/>
      <c r="G1052" s="430"/>
      <c r="H1052" s="430"/>
      <c r="I1052" s="430"/>
      <c r="J1052" s="430"/>
      <c r="K1052" s="430"/>
      <c r="L1052" s="430"/>
      <c r="M1052" s="430"/>
      <c r="N1052" s="430"/>
      <c r="O1052" s="430"/>
      <c r="P1052" s="430"/>
      <c r="Q1052" s="430"/>
      <c r="R1052" s="430"/>
    </row>
    <row r="1053" spans="1:18" ht="58.5" customHeight="1">
      <c r="A1053" s="22"/>
      <c r="B1053" s="22"/>
      <c r="C1053" s="23"/>
      <c r="D1053" s="23"/>
      <c r="E1053" s="23"/>
      <c r="F1053" s="23"/>
      <c r="G1053" s="23"/>
      <c r="H1053" s="24"/>
      <c r="I1053" s="24"/>
      <c r="J1053" s="24"/>
      <c r="K1053" s="24"/>
      <c r="L1053" s="24"/>
      <c r="M1053" s="24"/>
      <c r="N1053" s="24"/>
      <c r="O1053" s="23"/>
      <c r="P1053" s="23"/>
      <c r="Q1053" s="23"/>
      <c r="R1053" s="23"/>
    </row>
    <row r="1054" spans="1:18" ht="58.5" customHeight="1">
      <c r="A1054" s="22"/>
      <c r="B1054" s="22"/>
      <c r="C1054" s="23"/>
      <c r="D1054" s="23"/>
      <c r="E1054" s="23"/>
      <c r="F1054" s="23"/>
      <c r="G1054" s="23"/>
      <c r="H1054" s="24"/>
      <c r="I1054" s="24"/>
      <c r="J1054" s="24"/>
      <c r="K1054" s="24"/>
      <c r="L1054" s="24"/>
      <c r="M1054" s="24"/>
      <c r="N1054" s="24"/>
      <c r="O1054" s="23"/>
      <c r="P1054" s="23"/>
      <c r="Q1054" s="23"/>
      <c r="R1054" s="23"/>
    </row>
    <row r="1055" spans="1:18" ht="58.5" customHeight="1">
      <c r="A1055" s="449" t="s">
        <v>14</v>
      </c>
      <c r="B1055" s="450"/>
      <c r="C1055" s="453">
        <f>GI!$A$3</f>
        <v>11</v>
      </c>
      <c r="D1055" s="455" t="str">
        <f>D2</f>
        <v>D</v>
      </c>
      <c r="E1055" s="456"/>
      <c r="F1055" s="453" t="str">
        <f>GI!$C$3</f>
        <v>D</v>
      </c>
      <c r="G1055" s="459">
        <v>28</v>
      </c>
      <c r="H1055" s="26"/>
      <c r="I1055" s="26"/>
      <c r="J1055" s="509" t="s">
        <v>8</v>
      </c>
      <c r="K1055" s="510"/>
      <c r="L1055" s="511"/>
      <c r="M1055" s="484" t="str">
        <f>GI!$H$29</f>
        <v xml:space="preserve">Mewael Semere Tewelde </v>
      </c>
      <c r="N1055" s="485"/>
      <c r="O1055" s="485"/>
      <c r="P1055" s="485"/>
      <c r="Q1055" s="485"/>
      <c r="R1055" s="486"/>
    </row>
    <row r="1056" spans="1:18" ht="58.5" customHeight="1">
      <c r="A1056" s="451"/>
      <c r="B1056" s="452"/>
      <c r="C1056" s="454"/>
      <c r="D1056" s="457"/>
      <c r="E1056" s="458"/>
      <c r="F1056" s="454"/>
      <c r="G1056" s="460"/>
      <c r="H1056" s="26"/>
      <c r="I1056" s="26"/>
      <c r="J1056" s="512"/>
      <c r="K1056" s="513"/>
      <c r="L1056" s="514"/>
      <c r="M1056" s="487"/>
      <c r="N1056" s="488"/>
      <c r="O1056" s="488"/>
      <c r="P1056" s="488"/>
      <c r="Q1056" s="488"/>
      <c r="R1056" s="489"/>
    </row>
    <row r="1057" spans="1:18" ht="58.5" customHeight="1">
      <c r="A1057" s="461" t="s">
        <v>1</v>
      </c>
      <c r="B1057" s="462"/>
      <c r="C1057" s="467"/>
      <c r="D1057" s="468"/>
      <c r="E1057" s="469"/>
      <c r="F1057" s="223" t="s">
        <v>19</v>
      </c>
      <c r="G1057" s="448"/>
      <c r="H1057" s="27"/>
      <c r="I1057" s="27"/>
      <c r="J1057" s="475" t="str">
        <f>GI!$A$48</f>
        <v>2025/26 G.C Academic Year Basic Skills and Behavior Progress Report</v>
      </c>
      <c r="K1057" s="476"/>
      <c r="L1057" s="476"/>
      <c r="M1057" s="476"/>
      <c r="N1057" s="476"/>
      <c r="O1057" s="476"/>
      <c r="P1057" s="476"/>
      <c r="Q1057" s="476"/>
      <c r="R1057" s="477"/>
    </row>
    <row r="1058" spans="1:18" ht="58.5" customHeight="1">
      <c r="A1058" s="463"/>
      <c r="B1058" s="464"/>
      <c r="C1058" s="490" t="s">
        <v>172</v>
      </c>
      <c r="D1058" s="490" t="s">
        <v>173</v>
      </c>
      <c r="E1058" s="493" t="s">
        <v>163</v>
      </c>
      <c r="F1058" s="490" t="s">
        <v>164</v>
      </c>
      <c r="G1058" s="448"/>
      <c r="H1058" s="27"/>
      <c r="I1058" s="27"/>
      <c r="J1058" s="478"/>
      <c r="K1058" s="479"/>
      <c r="L1058" s="479"/>
      <c r="M1058" s="479"/>
      <c r="N1058" s="479"/>
      <c r="O1058" s="479"/>
      <c r="P1058" s="479"/>
      <c r="Q1058" s="479"/>
      <c r="R1058" s="480"/>
    </row>
    <row r="1059" spans="1:18" ht="58.5" customHeight="1">
      <c r="A1059" s="463"/>
      <c r="B1059" s="464"/>
      <c r="C1059" s="491"/>
      <c r="D1059" s="491"/>
      <c r="E1059" s="494"/>
      <c r="F1059" s="491"/>
      <c r="G1059" s="448"/>
      <c r="H1059" s="28"/>
      <c r="I1059" s="28"/>
      <c r="J1059" s="435"/>
      <c r="K1059" s="436"/>
      <c r="L1059" s="436"/>
      <c r="M1059" s="436"/>
      <c r="N1059" s="437"/>
      <c r="O1059" s="29"/>
      <c r="P1059" s="29"/>
      <c r="Q1059" s="29"/>
      <c r="R1059" s="30"/>
    </row>
    <row r="1060" spans="1:18" ht="58.5" customHeight="1">
      <c r="A1060" s="463"/>
      <c r="B1060" s="464"/>
      <c r="C1060" s="491"/>
      <c r="D1060" s="491"/>
      <c r="E1060" s="494"/>
      <c r="F1060" s="491"/>
      <c r="G1060" s="448"/>
      <c r="H1060" s="28"/>
      <c r="I1060" s="28"/>
      <c r="J1060" s="438" t="s">
        <v>26</v>
      </c>
      <c r="K1060" s="439"/>
      <c r="L1060" s="439"/>
      <c r="M1060" s="439"/>
      <c r="N1060" s="440"/>
      <c r="O1060" s="31"/>
      <c r="P1060" s="31"/>
      <c r="Q1060" s="31"/>
      <c r="R1060" s="31"/>
    </row>
    <row r="1061" spans="1:18" ht="58.5" customHeight="1">
      <c r="A1061" s="463"/>
      <c r="B1061" s="464"/>
      <c r="C1061" s="491"/>
      <c r="D1061" s="491"/>
      <c r="E1061" s="494"/>
      <c r="F1061" s="491"/>
      <c r="G1061" s="448"/>
      <c r="H1061" s="28"/>
      <c r="I1061" s="28"/>
      <c r="J1061" s="438" t="s">
        <v>27</v>
      </c>
      <c r="K1061" s="439"/>
      <c r="L1061" s="439"/>
      <c r="M1061" s="439"/>
      <c r="N1061" s="440"/>
      <c r="O1061" s="31"/>
      <c r="P1061" s="31"/>
      <c r="Q1061" s="31"/>
      <c r="R1061" s="31"/>
    </row>
    <row r="1062" spans="1:18" ht="58.5" customHeight="1">
      <c r="A1062" s="463"/>
      <c r="B1062" s="464"/>
      <c r="C1062" s="491"/>
      <c r="D1062" s="491"/>
      <c r="E1062" s="494"/>
      <c r="F1062" s="491"/>
      <c r="G1062" s="448"/>
      <c r="H1062" s="28"/>
      <c r="I1062" s="28"/>
      <c r="J1062" s="438" t="s">
        <v>28</v>
      </c>
      <c r="K1062" s="439"/>
      <c r="L1062" s="439"/>
      <c r="M1062" s="439"/>
      <c r="N1062" s="440"/>
      <c r="O1062" s="31"/>
      <c r="P1062" s="31"/>
      <c r="Q1062" s="31"/>
      <c r="R1062" s="31"/>
    </row>
    <row r="1063" spans="1:18" ht="58.5" customHeight="1">
      <c r="A1063" s="463"/>
      <c r="B1063" s="464"/>
      <c r="C1063" s="491"/>
      <c r="D1063" s="491"/>
      <c r="E1063" s="494"/>
      <c r="F1063" s="491"/>
      <c r="G1063" s="448"/>
      <c r="H1063" s="28"/>
      <c r="I1063" s="28"/>
      <c r="J1063" s="438" t="s">
        <v>47</v>
      </c>
      <c r="K1063" s="439"/>
      <c r="L1063" s="439"/>
      <c r="M1063" s="439"/>
      <c r="N1063" s="440"/>
      <c r="O1063" s="31"/>
      <c r="P1063" s="31"/>
      <c r="Q1063" s="31"/>
      <c r="R1063" s="31"/>
    </row>
    <row r="1064" spans="1:18" ht="58.5" customHeight="1">
      <c r="A1064" s="463"/>
      <c r="B1064" s="464"/>
      <c r="C1064" s="491"/>
      <c r="D1064" s="491"/>
      <c r="E1064" s="494"/>
      <c r="F1064" s="491"/>
      <c r="G1064" s="448"/>
      <c r="H1064" s="28"/>
      <c r="I1064" s="28"/>
      <c r="J1064" s="438" t="s">
        <v>38</v>
      </c>
      <c r="K1064" s="439"/>
      <c r="L1064" s="439"/>
      <c r="M1064" s="439"/>
      <c r="N1064" s="440"/>
      <c r="O1064" s="31"/>
      <c r="P1064" s="31"/>
      <c r="Q1064" s="31"/>
      <c r="R1064" s="31"/>
    </row>
    <row r="1065" spans="1:18" ht="58.5" customHeight="1">
      <c r="A1065" s="465"/>
      <c r="B1065" s="466"/>
      <c r="C1065" s="492"/>
      <c r="D1065" s="492"/>
      <c r="E1065" s="495"/>
      <c r="F1065" s="492"/>
      <c r="G1065" s="448"/>
      <c r="H1065" s="28"/>
      <c r="I1065" s="28"/>
      <c r="J1065" s="438" t="s">
        <v>10</v>
      </c>
      <c r="K1065" s="439"/>
      <c r="L1065" s="439"/>
      <c r="M1065" s="439"/>
      <c r="N1065" s="440"/>
      <c r="O1065" s="33"/>
      <c r="P1065" s="34"/>
      <c r="Q1065" s="34"/>
      <c r="R1065" s="35"/>
    </row>
    <row r="1066" spans="1:18" ht="58.5" customHeight="1">
      <c r="A1066" s="441" t="str">
        <f>GI!$B$7</f>
        <v>English</v>
      </c>
      <c r="B1066" s="442"/>
      <c r="C1066" s="36">
        <f>MIP!$Y$35</f>
        <v>77</v>
      </c>
      <c r="D1066" s="36">
        <f>MIP!$Y$102</f>
        <v>0</v>
      </c>
      <c r="E1066" s="37">
        <f>MIP!$Y$174</f>
        <v>38.5</v>
      </c>
      <c r="F1066" s="36" t="e">
        <f>MIP!#REF!</f>
        <v>#REF!</v>
      </c>
      <c r="G1066" s="231"/>
      <c r="H1066" s="28"/>
      <c r="I1066" s="28"/>
      <c r="J1066" s="438" t="s">
        <v>29</v>
      </c>
      <c r="K1066" s="439"/>
      <c r="L1066" s="439"/>
      <c r="M1066" s="439"/>
      <c r="N1066" s="440"/>
      <c r="O1066" s="33"/>
      <c r="P1066" s="34"/>
      <c r="Q1066" s="34"/>
      <c r="R1066" s="35"/>
    </row>
    <row r="1067" spans="1:18" ht="58.5" customHeight="1">
      <c r="A1067" s="441" t="str">
        <f>GI!$B$8</f>
        <v>-</v>
      </c>
      <c r="B1067" s="442"/>
      <c r="C1067" s="36"/>
      <c r="D1067" s="36"/>
      <c r="E1067" s="37"/>
      <c r="F1067" s="36" t="e">
        <f>MIP!#REF!</f>
        <v>#REF!</v>
      </c>
      <c r="G1067" s="231"/>
      <c r="H1067" s="28"/>
      <c r="I1067" s="28"/>
      <c r="J1067" s="438" t="s">
        <v>30</v>
      </c>
      <c r="K1067" s="439"/>
      <c r="L1067" s="439"/>
      <c r="M1067" s="439"/>
      <c r="N1067" s="440"/>
      <c r="O1067" s="33"/>
      <c r="P1067" s="34"/>
      <c r="Q1067" s="34"/>
      <c r="R1067" s="35"/>
    </row>
    <row r="1068" spans="1:18" ht="58.5" customHeight="1">
      <c r="A1068" s="441" t="str">
        <f>GI!$B$9</f>
        <v>Mathematics</v>
      </c>
      <c r="B1068" s="442"/>
      <c r="C1068" s="36">
        <f>MIP!$Z$35</f>
        <v>57</v>
      </c>
      <c r="D1068" s="36">
        <f>MIP!$Z$102</f>
        <v>0</v>
      </c>
      <c r="E1068" s="37">
        <f>MIP!$Z$174</f>
        <v>28.5</v>
      </c>
      <c r="F1068" s="36" t="e">
        <f>MIP!#REF!</f>
        <v>#REF!</v>
      </c>
      <c r="G1068" s="231"/>
      <c r="H1068" s="28"/>
      <c r="I1068" s="28"/>
      <c r="J1068" s="438" t="s">
        <v>31</v>
      </c>
      <c r="K1068" s="439"/>
      <c r="L1068" s="439"/>
      <c r="M1068" s="439"/>
      <c r="N1068" s="440"/>
      <c r="O1068" s="33"/>
      <c r="P1068" s="34"/>
      <c r="Q1068" s="34"/>
      <c r="R1068" s="35"/>
    </row>
    <row r="1069" spans="1:18" ht="58.5" customHeight="1">
      <c r="A1069" s="441" t="str">
        <f>GI!$B$10</f>
        <v>-</v>
      </c>
      <c r="B1069" s="442"/>
      <c r="C1069" s="36"/>
      <c r="D1069" s="36"/>
      <c r="E1069" s="37"/>
      <c r="F1069" s="36" t="e">
        <f>MIP!#REF!</f>
        <v>#REF!</v>
      </c>
      <c r="G1069" s="231"/>
      <c r="H1069" s="28"/>
      <c r="I1069" s="28"/>
      <c r="J1069" s="438" t="s">
        <v>32</v>
      </c>
      <c r="K1069" s="439"/>
      <c r="L1069" s="439"/>
      <c r="M1069" s="439"/>
      <c r="N1069" s="440"/>
      <c r="O1069" s="31"/>
      <c r="P1069" s="31"/>
      <c r="Q1069" s="31"/>
      <c r="R1069" s="31"/>
    </row>
    <row r="1070" spans="1:18" ht="58.5" customHeight="1">
      <c r="A1070" s="441" t="str">
        <f>GI!$B$11</f>
        <v xml:space="preserve">History </v>
      </c>
      <c r="B1070" s="442"/>
      <c r="C1070" s="36">
        <f>MIP!$AA$35</f>
        <v>80</v>
      </c>
      <c r="D1070" s="36">
        <f>MIP!$AA$102</f>
        <v>0</v>
      </c>
      <c r="E1070" s="37">
        <f>MIP!$AA$174</f>
        <v>40</v>
      </c>
      <c r="F1070" s="36" t="e">
        <f>MIP!#REF!</f>
        <v>#REF!</v>
      </c>
      <c r="G1070" s="231"/>
      <c r="H1070" s="28"/>
      <c r="I1070" s="28"/>
      <c r="J1070" s="438" t="s">
        <v>11</v>
      </c>
      <c r="K1070" s="439"/>
      <c r="L1070" s="439"/>
      <c r="M1070" s="439"/>
      <c r="N1070" s="440"/>
      <c r="O1070" s="31"/>
      <c r="P1070" s="31"/>
      <c r="Q1070" s="31"/>
      <c r="R1070" s="31"/>
    </row>
    <row r="1071" spans="1:18" ht="58.5" customHeight="1">
      <c r="A1071" s="441" t="str">
        <f>GI!$B$12</f>
        <v xml:space="preserve">Geography </v>
      </c>
      <c r="B1071" s="442"/>
      <c r="C1071" s="36">
        <f>MIP!$AB$35</f>
        <v>71</v>
      </c>
      <c r="D1071" s="36">
        <f>MIP!$AB$102</f>
        <v>0</v>
      </c>
      <c r="E1071" s="37">
        <f>MIP!$AB$174</f>
        <v>35.5</v>
      </c>
      <c r="F1071" s="36" t="e">
        <f>MIP!#REF!</f>
        <v>#REF!</v>
      </c>
      <c r="G1071" s="231"/>
      <c r="H1071" s="28"/>
      <c r="I1071" s="28"/>
      <c r="J1071" s="438" t="s">
        <v>37</v>
      </c>
      <c r="K1071" s="439"/>
      <c r="L1071" s="439"/>
      <c r="M1071" s="439"/>
      <c r="N1071" s="440"/>
      <c r="O1071" s="33"/>
      <c r="P1071" s="34"/>
      <c r="Q1071" s="34"/>
      <c r="R1071" s="35"/>
    </row>
    <row r="1072" spans="1:18" ht="58.5" customHeight="1">
      <c r="A1072" s="441" t="str">
        <f>GI!$B$13</f>
        <v xml:space="preserve">Economics </v>
      </c>
      <c r="B1072" s="442"/>
      <c r="C1072" s="36">
        <f>MIP!$AC$35</f>
        <v>65</v>
      </c>
      <c r="D1072" s="36">
        <f>MIP!$AC$102</f>
        <v>0</v>
      </c>
      <c r="E1072" s="37">
        <f>MIP!$AC$174</f>
        <v>32.5</v>
      </c>
      <c r="F1072" s="36" t="e">
        <f>MIP!#REF!</f>
        <v>#REF!</v>
      </c>
      <c r="G1072" s="231"/>
      <c r="H1072" s="38"/>
      <c r="I1072" s="38"/>
      <c r="J1072" s="438" t="s">
        <v>33</v>
      </c>
      <c r="K1072" s="439"/>
      <c r="L1072" s="439"/>
      <c r="M1072" s="439"/>
      <c r="N1072" s="440"/>
      <c r="O1072" s="33"/>
      <c r="P1072" s="34"/>
      <c r="Q1072" s="34"/>
      <c r="R1072" s="35"/>
    </row>
    <row r="1073" spans="1:18" ht="58.5" customHeight="1">
      <c r="A1073" s="441" t="str">
        <f>GI!$B$14</f>
        <v>-</v>
      </c>
      <c r="B1073" s="442"/>
      <c r="C1073" s="36"/>
      <c r="D1073" s="36"/>
      <c r="E1073" s="37"/>
      <c r="F1073" s="36" t="e">
        <f>MIP!#REF!</f>
        <v>#REF!</v>
      </c>
      <c r="G1073" s="231"/>
      <c r="H1073" s="38"/>
      <c r="I1073" s="38"/>
      <c r="J1073" s="438" t="s">
        <v>48</v>
      </c>
      <c r="K1073" s="439"/>
      <c r="L1073" s="439"/>
      <c r="M1073" s="439"/>
      <c r="N1073" s="440"/>
      <c r="O1073" s="33"/>
      <c r="P1073" s="34"/>
      <c r="Q1073" s="34"/>
      <c r="R1073" s="35"/>
    </row>
    <row r="1074" spans="1:18" ht="58.5" customHeight="1">
      <c r="A1074" s="441" t="str">
        <f>GI!$B$15</f>
        <v>ICT</v>
      </c>
      <c r="B1074" s="442"/>
      <c r="C1074" s="36">
        <f>MIP!$AD$35</f>
        <v>88</v>
      </c>
      <c r="D1074" s="36">
        <f>MIP!$AD$102</f>
        <v>0</v>
      </c>
      <c r="E1074" s="37">
        <f>MIP!$AD$174</f>
        <v>44</v>
      </c>
      <c r="F1074" s="36" t="e">
        <f>MIP!#REF!</f>
        <v>#REF!</v>
      </c>
      <c r="G1074" s="231"/>
      <c r="H1074" s="39"/>
      <c r="I1074" s="39"/>
      <c r="J1074" s="438" t="s">
        <v>49</v>
      </c>
      <c r="K1074" s="439"/>
      <c r="L1074" s="439"/>
      <c r="M1074" s="439"/>
      <c r="N1074" s="440"/>
      <c r="O1074" s="40"/>
      <c r="P1074" s="34"/>
      <c r="Q1074" s="34"/>
      <c r="R1074" s="35"/>
    </row>
    <row r="1075" spans="1:18" ht="58.5" customHeight="1">
      <c r="A1075" s="441" t="str">
        <f>GI!$B$16</f>
        <v>-</v>
      </c>
      <c r="B1075" s="442"/>
      <c r="C1075" s="36"/>
      <c r="D1075" s="36"/>
      <c r="E1075" s="37"/>
      <c r="F1075" s="36" t="e">
        <f>MIP!#REF!</f>
        <v>#REF!</v>
      </c>
      <c r="G1075" s="231"/>
      <c r="H1075" s="39"/>
      <c r="I1075" s="39"/>
      <c r="J1075" s="502" t="s">
        <v>34</v>
      </c>
      <c r="K1075" s="503"/>
      <c r="L1075" s="503"/>
      <c r="M1075" s="503"/>
      <c r="N1075" s="503"/>
      <c r="O1075" s="503"/>
      <c r="P1075" s="503"/>
      <c r="Q1075" s="504"/>
      <c r="R1075" s="41"/>
    </row>
    <row r="1076" spans="1:18" ht="58.5" customHeight="1">
      <c r="A1076" s="441" t="str">
        <f>GI!$B$17</f>
        <v xml:space="preserve">Accounting and finance </v>
      </c>
      <c r="B1076" s="442"/>
      <c r="C1076" s="36">
        <f>MIP!$AE$35</f>
        <v>73</v>
      </c>
      <c r="D1076" s="36">
        <f>MIP!$AE$102</f>
        <v>0</v>
      </c>
      <c r="E1076" s="37">
        <f>MIP!$AE$174</f>
        <v>36.5</v>
      </c>
      <c r="F1076" s="36" t="e">
        <f>MIP!#REF!</f>
        <v>#REF!</v>
      </c>
      <c r="G1076" s="231"/>
      <c r="H1076" s="39"/>
      <c r="I1076" s="39"/>
      <c r="J1076" s="505"/>
      <c r="K1076" s="506"/>
      <c r="L1076" s="506"/>
      <c r="M1076" s="506"/>
      <c r="N1076" s="506"/>
      <c r="O1076" s="506"/>
      <c r="P1076" s="506"/>
      <c r="Q1076" s="507"/>
      <c r="R1076" s="41"/>
    </row>
    <row r="1077" spans="1:18" ht="58.5" customHeight="1">
      <c r="A1077" s="441" t="str">
        <f>GI!$B$18</f>
        <v>-</v>
      </c>
      <c r="B1077" s="442"/>
      <c r="C1077" s="36">
        <f>MIP!$AF$35</f>
        <v>0</v>
      </c>
      <c r="D1077" s="36">
        <f>MIP!$AF$102</f>
        <v>0</v>
      </c>
      <c r="E1077" s="37">
        <f>MIP!$AF$174</f>
        <v>0</v>
      </c>
      <c r="F1077" s="36" t="e">
        <f>MIP!#REF!</f>
        <v>#REF!</v>
      </c>
      <c r="G1077" s="231"/>
      <c r="H1077" s="39"/>
      <c r="I1077" s="39"/>
      <c r="J1077" s="505"/>
      <c r="K1077" s="506"/>
      <c r="L1077" s="506"/>
      <c r="M1077" s="506"/>
      <c r="N1077" s="506"/>
      <c r="O1077" s="506"/>
      <c r="P1077" s="506"/>
      <c r="Q1077" s="507"/>
      <c r="R1077" s="41"/>
    </row>
    <row r="1078" spans="1:18" ht="58.5" customHeight="1">
      <c r="A1078" s="470" t="s">
        <v>15</v>
      </c>
      <c r="B1078" s="471"/>
      <c r="C1078" s="36">
        <f>MIP!$AG$35</f>
        <v>511</v>
      </c>
      <c r="D1078" s="36">
        <f>MIP!$AG$102</f>
        <v>0</v>
      </c>
      <c r="E1078" s="37">
        <f>MIP!$AG$174</f>
        <v>255.5</v>
      </c>
      <c r="F1078" s="36" t="e">
        <f>MIP!#REF!</f>
        <v>#REF!</v>
      </c>
      <c r="G1078" s="231"/>
      <c r="H1078" s="42"/>
      <c r="I1078" s="42"/>
      <c r="J1078" s="515" t="str">
        <f t="shared" ref="J1078:J1117" si="480">$V$5</f>
        <v>Percentage</v>
      </c>
      <c r="K1078" s="516"/>
      <c r="L1078" s="496" t="str">
        <f t="shared" ref="L1078:L1117" si="481">$X$5</f>
        <v xml:space="preserve">Grade </v>
      </c>
      <c r="M1078" s="497"/>
      <c r="N1078" s="496" t="str">
        <f t="shared" ref="N1078:N1117" si="482">$Z$5</f>
        <v>Performance</v>
      </c>
      <c r="O1078" s="500"/>
      <c r="P1078" s="500"/>
      <c r="Q1078" s="497"/>
      <c r="R1078" s="43"/>
    </row>
    <row r="1079" spans="1:18" ht="58.5" customHeight="1">
      <c r="A1079" s="472" t="s">
        <v>16</v>
      </c>
      <c r="B1079" s="473"/>
      <c r="C1079" s="36">
        <f>MIP!$AH$35</f>
        <v>73</v>
      </c>
      <c r="D1079" s="36">
        <f>MIP!$AH$102</f>
        <v>0</v>
      </c>
      <c r="E1079" s="37">
        <f>MIP!$AH$174</f>
        <v>36.5</v>
      </c>
      <c r="F1079" s="36" t="e">
        <f>MIP!#REF!</f>
        <v>#REF!</v>
      </c>
      <c r="G1079" s="231"/>
      <c r="H1079" s="42"/>
      <c r="I1079" s="42"/>
      <c r="J1079" s="517"/>
      <c r="K1079" s="518"/>
      <c r="L1079" s="498"/>
      <c r="M1079" s="499"/>
      <c r="N1079" s="498"/>
      <c r="O1079" s="501"/>
      <c r="P1079" s="501"/>
      <c r="Q1079" s="499"/>
      <c r="R1079" s="44"/>
    </row>
    <row r="1080" spans="1:18" ht="58.5" customHeight="1">
      <c r="A1080" s="472" t="s">
        <v>17</v>
      </c>
      <c r="B1080" s="473"/>
      <c r="C1080" s="45">
        <f>MIP!$AI$35</f>
        <v>17</v>
      </c>
      <c r="D1080" s="45">
        <f>MIP!$AI$102</f>
        <v>1</v>
      </c>
      <c r="E1080" s="46">
        <f>MIP!$AI$174</f>
        <v>17</v>
      </c>
      <c r="F1080" s="45" t="e">
        <f>MIP!#REF!</f>
        <v>#REF!</v>
      </c>
      <c r="G1080" s="232"/>
      <c r="H1080" s="42"/>
      <c r="I1080" s="42"/>
      <c r="J1080" s="483" t="str">
        <f t="shared" ref="J1080:J1119" si="483">$V$7</f>
        <v>≥90</v>
      </c>
      <c r="K1080" s="446"/>
      <c r="L1080" s="483" t="str">
        <f t="shared" ref="L1080:L1119" si="484">$X$7</f>
        <v>A+</v>
      </c>
      <c r="M1080" s="446"/>
      <c r="N1080" s="483" t="str">
        <f t="shared" ref="N1080:N1119" si="485">$Z$7</f>
        <v>Very Great Distinction</v>
      </c>
      <c r="O1080" s="447"/>
      <c r="P1080" s="447"/>
      <c r="Q1080" s="446"/>
      <c r="R1080" s="44"/>
    </row>
    <row r="1081" spans="1:18" ht="58.5" customHeight="1">
      <c r="A1081" s="472" t="s">
        <v>91</v>
      </c>
      <c r="B1081" s="473"/>
      <c r="C1081" s="45">
        <f>GI!$C$25</f>
        <v>43</v>
      </c>
      <c r="D1081" s="47">
        <f>GI!$C$25</f>
        <v>43</v>
      </c>
      <c r="E1081" s="48">
        <f>GI!$C$25</f>
        <v>43</v>
      </c>
      <c r="F1081" s="47">
        <f>GI!$C$25</f>
        <v>43</v>
      </c>
      <c r="G1081" s="233"/>
      <c r="H1081" s="24"/>
      <c r="I1081" s="24"/>
      <c r="J1081" s="483" t="str">
        <f t="shared" ref="J1081:J1120" si="486">$V$8</f>
        <v>≥85</v>
      </c>
      <c r="K1081" s="446"/>
      <c r="L1081" s="483" t="str">
        <f t="shared" ref="L1081:L1120" si="487">$X$8</f>
        <v>A</v>
      </c>
      <c r="M1081" s="446"/>
      <c r="N1081" s="483" t="str">
        <f t="shared" ref="N1081:N1120" si="488">$Z$8</f>
        <v>Great Distinction</v>
      </c>
      <c r="O1081" s="447"/>
      <c r="P1081" s="447"/>
      <c r="Q1081" s="446"/>
      <c r="R1081" s="44"/>
    </row>
    <row r="1082" spans="1:18" ht="58.5" customHeight="1">
      <c r="A1082" s="470" t="s">
        <v>12</v>
      </c>
      <c r="B1082" s="471"/>
      <c r="C1082" s="36"/>
      <c r="D1082" s="49"/>
      <c r="E1082" s="50"/>
      <c r="F1082" s="49"/>
      <c r="G1082" s="234"/>
      <c r="H1082" s="24"/>
      <c r="I1082" s="24"/>
      <c r="J1082" s="445" t="str">
        <f t="shared" ref="J1082:J1121" si="489">$V$9</f>
        <v>≥80</v>
      </c>
      <c r="K1082" s="446"/>
      <c r="L1082" s="445" t="str">
        <f t="shared" ref="L1082:L1121" si="490">$X$9</f>
        <v>B+</v>
      </c>
      <c r="M1082" s="446"/>
      <c r="N1082" s="445" t="str">
        <f t="shared" ref="N1082:N1121" si="491">$Z$9</f>
        <v>Distinction</v>
      </c>
      <c r="O1082" s="447"/>
      <c r="P1082" s="447"/>
      <c r="Q1082" s="446"/>
      <c r="R1082" s="44"/>
    </row>
    <row r="1083" spans="1:18" ht="58.5" customHeight="1">
      <c r="A1083" s="482" t="s">
        <v>18</v>
      </c>
      <c r="B1083" s="482"/>
      <c r="C1083" s="36"/>
      <c r="D1083" s="51"/>
      <c r="E1083" s="50"/>
      <c r="F1083" s="51"/>
      <c r="G1083" s="234"/>
      <c r="H1083" s="24"/>
      <c r="I1083" s="24"/>
      <c r="J1083" s="445" t="str">
        <f t="shared" ref="J1083:J1122" si="492">$V$10</f>
        <v>≥75</v>
      </c>
      <c r="K1083" s="446"/>
      <c r="L1083" s="445" t="str">
        <f t="shared" ref="L1083:L1122" si="493">$X$10</f>
        <v>B</v>
      </c>
      <c r="M1083" s="446"/>
      <c r="N1083" s="445" t="str">
        <f t="shared" ref="N1083:N1122" si="494">$Z$10</f>
        <v>Good</v>
      </c>
      <c r="O1083" s="447"/>
      <c r="P1083" s="447"/>
      <c r="Q1083" s="446"/>
      <c r="R1083" s="44"/>
    </row>
    <row r="1084" spans="1:18" ht="58.5" customHeight="1">
      <c r="A1084" s="22"/>
      <c r="B1084" s="55"/>
      <c r="C1084" s="52"/>
      <c r="D1084" s="52"/>
      <c r="E1084" s="52"/>
      <c r="F1084" s="52"/>
      <c r="G1084" s="23"/>
      <c r="H1084" s="24"/>
      <c r="I1084" s="24"/>
      <c r="J1084" s="445" t="str">
        <f t="shared" ref="J1084:J1123" si="495">$V$11</f>
        <v>≥70</v>
      </c>
      <c r="K1084" s="446"/>
      <c r="L1084" s="445" t="str">
        <f t="shared" ref="L1084:L1123" si="496">$X$11</f>
        <v>C</v>
      </c>
      <c r="M1084" s="446"/>
      <c r="N1084" s="445" t="str">
        <f t="shared" ref="N1084:N1123" si="497">$Z$11</f>
        <v>Average</v>
      </c>
      <c r="O1084" s="447"/>
      <c r="P1084" s="447"/>
      <c r="Q1084" s="446"/>
      <c r="R1084" s="44"/>
    </row>
    <row r="1085" spans="1:18" ht="58.5" customHeight="1">
      <c r="A1085" s="53"/>
      <c r="B1085" s="520" t="str">
        <f>MIP!AJ174</f>
        <v>DETAINED IN GRADE 11</v>
      </c>
      <c r="C1085" s="521"/>
      <c r="D1085" s="521"/>
      <c r="E1085" s="521"/>
      <c r="F1085" s="522"/>
      <c r="G1085" s="23"/>
      <c r="H1085" s="24"/>
      <c r="I1085" s="24"/>
      <c r="J1085" s="445" t="str">
        <f t="shared" ref="J1085:J1124" si="498">$V$12</f>
        <v>≥60</v>
      </c>
      <c r="K1085" s="446"/>
      <c r="L1085" s="445" t="str">
        <f t="shared" ref="L1085:L1124" si="499">$X$12</f>
        <v>D</v>
      </c>
      <c r="M1085" s="446"/>
      <c r="N1085" s="445" t="str">
        <f t="shared" ref="N1085:N1124" si="500">$Z$12</f>
        <v>Fair</v>
      </c>
      <c r="O1085" s="447"/>
      <c r="P1085" s="447"/>
      <c r="Q1085" s="446"/>
      <c r="R1085" s="54"/>
    </row>
    <row r="1086" spans="1:18" ht="58.5" customHeight="1">
      <c r="A1086" s="53"/>
      <c r="B1086" s="523"/>
      <c r="C1086" s="524"/>
      <c r="D1086" s="524"/>
      <c r="E1086" s="524"/>
      <c r="F1086" s="525"/>
      <c r="G1086" s="23"/>
      <c r="H1086" s="24"/>
      <c r="I1086" s="24"/>
      <c r="J1086" s="445" t="str">
        <f t="shared" ref="J1086:J1125" si="501">$V$13</f>
        <v>&lt;60</v>
      </c>
      <c r="K1086" s="446"/>
      <c r="L1086" s="445" t="str">
        <f t="shared" ref="L1086:L1125" si="502">$X$13</f>
        <v>F</v>
      </c>
      <c r="M1086" s="446"/>
      <c r="N1086" s="445" t="str">
        <f t="shared" ref="N1086:N1125" si="503">$Z$13</f>
        <v>Failing</v>
      </c>
      <c r="O1086" s="447"/>
      <c r="P1086" s="447"/>
      <c r="Q1086" s="446"/>
      <c r="R1086" s="27"/>
    </row>
    <row r="1087" spans="1:18" ht="58.5" customHeight="1">
      <c r="A1087" s="53"/>
      <c r="B1087" s="523"/>
      <c r="C1087" s="524"/>
      <c r="D1087" s="524"/>
      <c r="E1087" s="524"/>
      <c r="F1087" s="525"/>
      <c r="G1087" s="23"/>
      <c r="H1087" s="24"/>
      <c r="I1087" s="24"/>
      <c r="J1087" s="443" t="str">
        <f>GI!$D$23</f>
        <v>Academic Director's Name</v>
      </c>
      <c r="K1087" s="443"/>
      <c r="L1087" s="443"/>
      <c r="M1087" s="443"/>
      <c r="N1087" s="443"/>
      <c r="O1087" s="443"/>
      <c r="P1087" s="443"/>
      <c r="Q1087" s="443"/>
      <c r="R1087" s="27"/>
    </row>
    <row r="1088" spans="1:18" ht="58.5" customHeight="1">
      <c r="A1088" s="53"/>
      <c r="B1088" s="526"/>
      <c r="C1088" s="527"/>
      <c r="D1088" s="527"/>
      <c r="E1088" s="527"/>
      <c r="F1088" s="528"/>
      <c r="G1088" s="23"/>
      <c r="H1088" s="24"/>
      <c r="I1088" s="24"/>
      <c r="J1088" s="444" t="str">
        <f>GI!$D$31</f>
        <v>Mr. Brhane Yohanes</v>
      </c>
      <c r="K1088" s="444"/>
      <c r="L1088" s="444"/>
      <c r="M1088" s="444"/>
      <c r="N1088" s="444"/>
      <c r="O1088" s="444"/>
      <c r="P1088" s="444"/>
      <c r="Q1088" s="444"/>
      <c r="R1088" s="444"/>
    </row>
    <row r="1089" spans="1:18" ht="58.5" customHeight="1">
      <c r="A1089" s="430" t="str">
        <f>$U$15</f>
        <v>If Best is Possible, Better is Not Enough!</v>
      </c>
      <c r="B1089" s="430"/>
      <c r="C1089" s="430"/>
      <c r="D1089" s="430"/>
      <c r="E1089" s="430"/>
      <c r="F1089" s="430"/>
      <c r="G1089" s="430"/>
      <c r="H1089" s="430"/>
      <c r="I1089" s="430"/>
      <c r="J1089" s="430"/>
      <c r="K1089" s="430"/>
      <c r="L1089" s="430"/>
      <c r="M1089" s="430"/>
      <c r="N1089" s="430"/>
      <c r="O1089" s="430"/>
      <c r="P1089" s="430"/>
      <c r="Q1089" s="430"/>
      <c r="R1089" s="430"/>
    </row>
    <row r="1090" spans="1:18" ht="58.5" customHeight="1">
      <c r="A1090" s="430"/>
      <c r="B1090" s="430"/>
      <c r="C1090" s="430"/>
      <c r="D1090" s="430"/>
      <c r="E1090" s="430"/>
      <c r="F1090" s="430"/>
      <c r="G1090" s="430"/>
      <c r="H1090" s="430"/>
      <c r="I1090" s="430"/>
      <c r="J1090" s="430"/>
      <c r="K1090" s="430"/>
      <c r="L1090" s="430"/>
      <c r="M1090" s="430"/>
      <c r="N1090" s="430"/>
      <c r="O1090" s="430"/>
      <c r="P1090" s="430"/>
      <c r="Q1090" s="430"/>
      <c r="R1090" s="430"/>
    </row>
    <row r="1091" spans="1:18" ht="58.5" customHeight="1">
      <c r="A1091" s="430"/>
      <c r="B1091" s="430"/>
      <c r="C1091" s="430"/>
      <c r="D1091" s="430"/>
      <c r="E1091" s="430"/>
      <c r="F1091" s="430"/>
      <c r="G1091" s="430"/>
      <c r="H1091" s="430"/>
      <c r="I1091" s="430"/>
      <c r="J1091" s="430"/>
      <c r="K1091" s="430"/>
      <c r="L1091" s="430"/>
      <c r="M1091" s="430"/>
      <c r="N1091" s="430"/>
      <c r="O1091" s="430"/>
      <c r="P1091" s="430"/>
      <c r="Q1091" s="430"/>
      <c r="R1091" s="430"/>
    </row>
    <row r="1092" spans="1:18" ht="58.5" customHeight="1">
      <c r="A1092" s="22"/>
      <c r="B1092" s="22"/>
      <c r="C1092" s="23"/>
      <c r="D1092" s="23"/>
      <c r="E1092" s="23"/>
      <c r="F1092" s="23"/>
      <c r="G1092" s="23"/>
      <c r="H1092" s="24"/>
      <c r="I1092" s="24"/>
      <c r="J1092" s="24"/>
      <c r="K1092" s="24"/>
      <c r="L1092" s="24"/>
      <c r="M1092" s="24"/>
      <c r="N1092" s="24"/>
      <c r="O1092" s="23"/>
      <c r="P1092" s="23"/>
      <c r="Q1092" s="23"/>
      <c r="R1092" s="23"/>
    </row>
    <row r="1093" spans="1:18" ht="58.5" customHeight="1">
      <c r="A1093" s="22"/>
      <c r="B1093" s="22"/>
      <c r="C1093" s="23"/>
      <c r="D1093" s="23"/>
      <c r="E1093" s="23"/>
      <c r="F1093" s="23"/>
      <c r="G1093" s="23"/>
      <c r="H1093" s="24"/>
      <c r="I1093" s="24"/>
      <c r="J1093" s="24"/>
      <c r="K1093" s="24"/>
      <c r="L1093" s="24"/>
      <c r="M1093" s="24"/>
      <c r="N1093" s="24"/>
      <c r="O1093" s="23"/>
      <c r="P1093" s="23"/>
      <c r="Q1093" s="23"/>
      <c r="R1093" s="23"/>
    </row>
    <row r="1094" spans="1:18" ht="58.5" customHeight="1">
      <c r="A1094" s="449" t="s">
        <v>14</v>
      </c>
      <c r="B1094" s="450"/>
      <c r="C1094" s="453">
        <f>GI!$A$3</f>
        <v>11</v>
      </c>
      <c r="D1094" s="455" t="str">
        <f>D2</f>
        <v>D</v>
      </c>
      <c r="E1094" s="456"/>
      <c r="F1094" s="453" t="str">
        <f>GI!$C$3</f>
        <v>D</v>
      </c>
      <c r="G1094" s="459">
        <v>29</v>
      </c>
      <c r="H1094" s="26"/>
      <c r="I1094" s="26"/>
      <c r="J1094" s="509" t="s">
        <v>8</v>
      </c>
      <c r="K1094" s="510"/>
      <c r="L1094" s="511"/>
      <c r="M1094" s="484" t="str">
        <f>GI!$H$30</f>
        <v xml:space="preserve">Mikiyas Engida Mesfin </v>
      </c>
      <c r="N1094" s="485"/>
      <c r="O1094" s="485"/>
      <c r="P1094" s="485"/>
      <c r="Q1094" s="485"/>
      <c r="R1094" s="486"/>
    </row>
    <row r="1095" spans="1:18" ht="58.5" customHeight="1">
      <c r="A1095" s="451"/>
      <c r="B1095" s="452"/>
      <c r="C1095" s="454"/>
      <c r="D1095" s="457"/>
      <c r="E1095" s="458"/>
      <c r="F1095" s="454"/>
      <c r="G1095" s="460"/>
      <c r="H1095" s="26"/>
      <c r="I1095" s="26"/>
      <c r="J1095" s="512"/>
      <c r="K1095" s="513"/>
      <c r="L1095" s="514"/>
      <c r="M1095" s="487"/>
      <c r="N1095" s="488"/>
      <c r="O1095" s="488"/>
      <c r="P1095" s="488"/>
      <c r="Q1095" s="488"/>
      <c r="R1095" s="489"/>
    </row>
    <row r="1096" spans="1:18" ht="58.5" customHeight="1">
      <c r="A1096" s="461" t="s">
        <v>1</v>
      </c>
      <c r="B1096" s="462"/>
      <c r="C1096" s="467"/>
      <c r="D1096" s="468"/>
      <c r="E1096" s="469"/>
      <c r="F1096" s="223" t="s">
        <v>19</v>
      </c>
      <c r="G1096" s="448"/>
      <c r="H1096" s="27"/>
      <c r="I1096" s="27"/>
      <c r="J1096" s="475" t="str">
        <f>GI!$A$48</f>
        <v>2025/26 G.C Academic Year Basic Skills and Behavior Progress Report</v>
      </c>
      <c r="K1096" s="476"/>
      <c r="L1096" s="476"/>
      <c r="M1096" s="476"/>
      <c r="N1096" s="476"/>
      <c r="O1096" s="476"/>
      <c r="P1096" s="476"/>
      <c r="Q1096" s="476"/>
      <c r="R1096" s="477"/>
    </row>
    <row r="1097" spans="1:18" ht="58.5" customHeight="1">
      <c r="A1097" s="463"/>
      <c r="B1097" s="464"/>
      <c r="C1097" s="490" t="s">
        <v>172</v>
      </c>
      <c r="D1097" s="490" t="s">
        <v>173</v>
      </c>
      <c r="E1097" s="493" t="s">
        <v>163</v>
      </c>
      <c r="F1097" s="490" t="s">
        <v>164</v>
      </c>
      <c r="G1097" s="448"/>
      <c r="H1097" s="27"/>
      <c r="I1097" s="27"/>
      <c r="J1097" s="478"/>
      <c r="K1097" s="479"/>
      <c r="L1097" s="479"/>
      <c r="M1097" s="479"/>
      <c r="N1097" s="479"/>
      <c r="O1097" s="479"/>
      <c r="P1097" s="479"/>
      <c r="Q1097" s="479"/>
      <c r="R1097" s="480"/>
    </row>
    <row r="1098" spans="1:18" ht="58.5" customHeight="1">
      <c r="A1098" s="463"/>
      <c r="B1098" s="464"/>
      <c r="C1098" s="491"/>
      <c r="D1098" s="491"/>
      <c r="E1098" s="494"/>
      <c r="F1098" s="491"/>
      <c r="G1098" s="448"/>
      <c r="H1098" s="28"/>
      <c r="I1098" s="28"/>
      <c r="J1098" s="435"/>
      <c r="K1098" s="436"/>
      <c r="L1098" s="436"/>
      <c r="M1098" s="436"/>
      <c r="N1098" s="437"/>
      <c r="O1098" s="29"/>
      <c r="P1098" s="29"/>
      <c r="Q1098" s="29"/>
      <c r="R1098" s="30"/>
    </row>
    <row r="1099" spans="1:18" ht="58.5" customHeight="1">
      <c r="A1099" s="463"/>
      <c r="B1099" s="464"/>
      <c r="C1099" s="491"/>
      <c r="D1099" s="491"/>
      <c r="E1099" s="494"/>
      <c r="F1099" s="491"/>
      <c r="G1099" s="448"/>
      <c r="H1099" s="28"/>
      <c r="I1099" s="28"/>
      <c r="J1099" s="438" t="s">
        <v>26</v>
      </c>
      <c r="K1099" s="439"/>
      <c r="L1099" s="439"/>
      <c r="M1099" s="439"/>
      <c r="N1099" s="440"/>
      <c r="O1099" s="31"/>
      <c r="P1099" s="31"/>
      <c r="Q1099" s="31"/>
      <c r="R1099" s="31"/>
    </row>
    <row r="1100" spans="1:18" ht="58.5" customHeight="1">
      <c r="A1100" s="463"/>
      <c r="B1100" s="464"/>
      <c r="C1100" s="491"/>
      <c r="D1100" s="491"/>
      <c r="E1100" s="494"/>
      <c r="F1100" s="491"/>
      <c r="G1100" s="448"/>
      <c r="H1100" s="28"/>
      <c r="I1100" s="28"/>
      <c r="J1100" s="438" t="s">
        <v>27</v>
      </c>
      <c r="K1100" s="439"/>
      <c r="L1100" s="439"/>
      <c r="M1100" s="439"/>
      <c r="N1100" s="440"/>
      <c r="O1100" s="31"/>
      <c r="P1100" s="31"/>
      <c r="Q1100" s="31"/>
      <c r="R1100" s="31"/>
    </row>
    <row r="1101" spans="1:18" ht="58.5" customHeight="1">
      <c r="A1101" s="463"/>
      <c r="B1101" s="464"/>
      <c r="C1101" s="491"/>
      <c r="D1101" s="491"/>
      <c r="E1101" s="494"/>
      <c r="F1101" s="491"/>
      <c r="G1101" s="448"/>
      <c r="H1101" s="28"/>
      <c r="I1101" s="28"/>
      <c r="J1101" s="438" t="s">
        <v>28</v>
      </c>
      <c r="K1101" s="439"/>
      <c r="L1101" s="439"/>
      <c r="M1101" s="439"/>
      <c r="N1101" s="440"/>
      <c r="O1101" s="31"/>
      <c r="P1101" s="31"/>
      <c r="Q1101" s="31"/>
      <c r="R1101" s="31"/>
    </row>
    <row r="1102" spans="1:18" ht="58.5" customHeight="1">
      <c r="A1102" s="463"/>
      <c r="B1102" s="464"/>
      <c r="C1102" s="491"/>
      <c r="D1102" s="491"/>
      <c r="E1102" s="494"/>
      <c r="F1102" s="491"/>
      <c r="G1102" s="448"/>
      <c r="H1102" s="28"/>
      <c r="I1102" s="28"/>
      <c r="J1102" s="438" t="s">
        <v>47</v>
      </c>
      <c r="K1102" s="439"/>
      <c r="L1102" s="439"/>
      <c r="M1102" s="439"/>
      <c r="N1102" s="440"/>
      <c r="O1102" s="31"/>
      <c r="P1102" s="31"/>
      <c r="Q1102" s="31"/>
      <c r="R1102" s="31"/>
    </row>
    <row r="1103" spans="1:18" ht="58.5" customHeight="1">
      <c r="A1103" s="463"/>
      <c r="B1103" s="464"/>
      <c r="C1103" s="491"/>
      <c r="D1103" s="491"/>
      <c r="E1103" s="494"/>
      <c r="F1103" s="491"/>
      <c r="G1103" s="448"/>
      <c r="H1103" s="28"/>
      <c r="I1103" s="28"/>
      <c r="J1103" s="438" t="s">
        <v>38</v>
      </c>
      <c r="K1103" s="439"/>
      <c r="L1103" s="439"/>
      <c r="M1103" s="439"/>
      <c r="N1103" s="440"/>
      <c r="O1103" s="31"/>
      <c r="P1103" s="31"/>
      <c r="Q1103" s="31"/>
      <c r="R1103" s="31"/>
    </row>
    <row r="1104" spans="1:18" ht="58.5" customHeight="1">
      <c r="A1104" s="465"/>
      <c r="B1104" s="466"/>
      <c r="C1104" s="492"/>
      <c r="D1104" s="492"/>
      <c r="E1104" s="495"/>
      <c r="F1104" s="492"/>
      <c r="G1104" s="448"/>
      <c r="H1104" s="28"/>
      <c r="I1104" s="28"/>
      <c r="J1104" s="438" t="s">
        <v>10</v>
      </c>
      <c r="K1104" s="439"/>
      <c r="L1104" s="439"/>
      <c r="M1104" s="439"/>
      <c r="N1104" s="440"/>
      <c r="O1104" s="33"/>
      <c r="P1104" s="34"/>
      <c r="Q1104" s="34"/>
      <c r="R1104" s="35"/>
    </row>
    <row r="1105" spans="1:18" ht="58.5" customHeight="1">
      <c r="A1105" s="441" t="str">
        <f>GI!$B$7</f>
        <v>English</v>
      </c>
      <c r="B1105" s="442"/>
      <c r="C1105" s="36">
        <f>MIP!$Y$36</f>
        <v>62</v>
      </c>
      <c r="D1105" s="36">
        <f>MIP!$Y$103</f>
        <v>0</v>
      </c>
      <c r="E1105" s="37">
        <f>MIP!$Y$175</f>
        <v>31</v>
      </c>
      <c r="F1105" s="36" t="e">
        <f>MIP!#REF!</f>
        <v>#REF!</v>
      </c>
      <c r="G1105" s="231"/>
      <c r="H1105" s="28"/>
      <c r="I1105" s="28"/>
      <c r="J1105" s="438" t="s">
        <v>29</v>
      </c>
      <c r="K1105" s="439"/>
      <c r="L1105" s="439"/>
      <c r="M1105" s="439"/>
      <c r="N1105" s="440"/>
      <c r="O1105" s="33"/>
      <c r="P1105" s="34"/>
      <c r="Q1105" s="34"/>
      <c r="R1105" s="35"/>
    </row>
    <row r="1106" spans="1:18" ht="58.5" customHeight="1">
      <c r="A1106" s="441" t="str">
        <f>GI!$B$8</f>
        <v>-</v>
      </c>
      <c r="B1106" s="442"/>
      <c r="C1106" s="36"/>
      <c r="D1106" s="36"/>
      <c r="E1106" s="37"/>
      <c r="F1106" s="36" t="e">
        <f>MIP!#REF!</f>
        <v>#REF!</v>
      </c>
      <c r="G1106" s="231"/>
      <c r="H1106" s="28"/>
      <c r="I1106" s="28"/>
      <c r="J1106" s="438" t="s">
        <v>30</v>
      </c>
      <c r="K1106" s="439"/>
      <c r="L1106" s="439"/>
      <c r="M1106" s="439"/>
      <c r="N1106" s="440"/>
      <c r="O1106" s="33"/>
      <c r="P1106" s="34"/>
      <c r="Q1106" s="34"/>
      <c r="R1106" s="35"/>
    </row>
    <row r="1107" spans="1:18" ht="58.5" customHeight="1">
      <c r="A1107" s="441" t="str">
        <f>GI!$B$9</f>
        <v>Mathematics</v>
      </c>
      <c r="B1107" s="442"/>
      <c r="C1107" s="36">
        <f>MIP!$Z$36</f>
        <v>63</v>
      </c>
      <c r="D1107" s="36">
        <f>MIP!$Z$103</f>
        <v>0</v>
      </c>
      <c r="E1107" s="37">
        <f>MIP!$Z$175</f>
        <v>31.5</v>
      </c>
      <c r="F1107" s="36" t="e">
        <f>MIP!#REF!</f>
        <v>#REF!</v>
      </c>
      <c r="G1107" s="231"/>
      <c r="H1107" s="28"/>
      <c r="I1107" s="28"/>
      <c r="J1107" s="438" t="s">
        <v>31</v>
      </c>
      <c r="K1107" s="439"/>
      <c r="L1107" s="439"/>
      <c r="M1107" s="439"/>
      <c r="N1107" s="440"/>
      <c r="O1107" s="33"/>
      <c r="P1107" s="34"/>
      <c r="Q1107" s="34"/>
      <c r="R1107" s="35"/>
    </row>
    <row r="1108" spans="1:18" ht="58.5" customHeight="1">
      <c r="A1108" s="441" t="str">
        <f>GI!$B$10</f>
        <v>-</v>
      </c>
      <c r="B1108" s="442"/>
      <c r="C1108" s="36"/>
      <c r="D1108" s="36"/>
      <c r="E1108" s="37"/>
      <c r="F1108" s="36" t="e">
        <f>MIP!#REF!</f>
        <v>#REF!</v>
      </c>
      <c r="G1108" s="231"/>
      <c r="H1108" s="28"/>
      <c r="I1108" s="28"/>
      <c r="J1108" s="438" t="s">
        <v>32</v>
      </c>
      <c r="K1108" s="439"/>
      <c r="L1108" s="439"/>
      <c r="M1108" s="439"/>
      <c r="N1108" s="440"/>
      <c r="O1108" s="31"/>
      <c r="P1108" s="31"/>
      <c r="Q1108" s="31"/>
      <c r="R1108" s="31"/>
    </row>
    <row r="1109" spans="1:18" ht="58.5" customHeight="1">
      <c r="A1109" s="441" t="str">
        <f>GI!$B$11</f>
        <v xml:space="preserve">History </v>
      </c>
      <c r="B1109" s="442"/>
      <c r="C1109" s="36">
        <f>MIP!$AA$36</f>
        <v>70</v>
      </c>
      <c r="D1109" s="36">
        <f>MIP!$AA$103</f>
        <v>0</v>
      </c>
      <c r="E1109" s="37">
        <f>MIP!$AA$175</f>
        <v>35</v>
      </c>
      <c r="F1109" s="36" t="e">
        <f>MIP!#REF!</f>
        <v>#REF!</v>
      </c>
      <c r="G1109" s="231"/>
      <c r="H1109" s="28"/>
      <c r="I1109" s="28"/>
      <c r="J1109" s="438" t="s">
        <v>11</v>
      </c>
      <c r="K1109" s="439"/>
      <c r="L1109" s="439"/>
      <c r="M1109" s="439"/>
      <c r="N1109" s="440"/>
      <c r="O1109" s="31"/>
      <c r="P1109" s="31"/>
      <c r="Q1109" s="31"/>
      <c r="R1109" s="31"/>
    </row>
    <row r="1110" spans="1:18" ht="58.5" customHeight="1">
      <c r="A1110" s="441" t="str">
        <f>GI!$B$12</f>
        <v xml:space="preserve">Geography </v>
      </c>
      <c r="B1110" s="442"/>
      <c r="C1110" s="36">
        <f>MIP!$AB$36</f>
        <v>69</v>
      </c>
      <c r="D1110" s="36">
        <f>MIP!$AB$103</f>
        <v>0</v>
      </c>
      <c r="E1110" s="37">
        <f>MIP!$AB$175</f>
        <v>34.5</v>
      </c>
      <c r="F1110" s="36" t="e">
        <f>MIP!#REF!</f>
        <v>#REF!</v>
      </c>
      <c r="G1110" s="231"/>
      <c r="H1110" s="28"/>
      <c r="I1110" s="28"/>
      <c r="J1110" s="438" t="s">
        <v>37</v>
      </c>
      <c r="K1110" s="439"/>
      <c r="L1110" s="439"/>
      <c r="M1110" s="439"/>
      <c r="N1110" s="440"/>
      <c r="O1110" s="33"/>
      <c r="P1110" s="34"/>
      <c r="Q1110" s="34"/>
      <c r="R1110" s="35"/>
    </row>
    <row r="1111" spans="1:18" ht="58.5" customHeight="1">
      <c r="A1111" s="441" t="str">
        <f>GI!$B$13</f>
        <v xml:space="preserve">Economics </v>
      </c>
      <c r="B1111" s="442"/>
      <c r="C1111" s="36">
        <f>MIP!$AC$36</f>
        <v>57</v>
      </c>
      <c r="D1111" s="36">
        <f>MIP!$AC$103</f>
        <v>0</v>
      </c>
      <c r="E1111" s="37">
        <f>MIP!$AC$175</f>
        <v>28.5</v>
      </c>
      <c r="F1111" s="36" t="e">
        <f>MIP!#REF!</f>
        <v>#REF!</v>
      </c>
      <c r="G1111" s="231"/>
      <c r="H1111" s="38"/>
      <c r="I1111" s="38"/>
      <c r="J1111" s="438" t="s">
        <v>33</v>
      </c>
      <c r="K1111" s="439"/>
      <c r="L1111" s="439"/>
      <c r="M1111" s="439"/>
      <c r="N1111" s="440"/>
      <c r="O1111" s="33"/>
      <c r="P1111" s="34"/>
      <c r="Q1111" s="34"/>
      <c r="R1111" s="35"/>
    </row>
    <row r="1112" spans="1:18" ht="58.5" customHeight="1">
      <c r="A1112" s="441" t="str">
        <f>GI!$B$14</f>
        <v>-</v>
      </c>
      <c r="B1112" s="442"/>
      <c r="C1112" s="36"/>
      <c r="D1112" s="36"/>
      <c r="E1112" s="37"/>
      <c r="F1112" s="36" t="e">
        <f>MIP!#REF!</f>
        <v>#REF!</v>
      </c>
      <c r="G1112" s="231"/>
      <c r="H1112" s="38"/>
      <c r="I1112" s="38"/>
      <c r="J1112" s="438" t="s">
        <v>48</v>
      </c>
      <c r="K1112" s="439"/>
      <c r="L1112" s="439"/>
      <c r="M1112" s="439"/>
      <c r="N1112" s="440"/>
      <c r="O1112" s="33"/>
      <c r="P1112" s="34"/>
      <c r="Q1112" s="34"/>
      <c r="R1112" s="35"/>
    </row>
    <row r="1113" spans="1:18" ht="58.5" customHeight="1">
      <c r="A1113" s="441" t="str">
        <f>GI!$B$15</f>
        <v>ICT</v>
      </c>
      <c r="B1113" s="442"/>
      <c r="C1113" s="36">
        <f>MIP!$AD$36</f>
        <v>85</v>
      </c>
      <c r="D1113" s="36">
        <f>MIP!$AD$103</f>
        <v>0</v>
      </c>
      <c r="E1113" s="37">
        <f>MIP!$AD$175</f>
        <v>42.5</v>
      </c>
      <c r="F1113" s="36" t="e">
        <f>MIP!#REF!</f>
        <v>#REF!</v>
      </c>
      <c r="G1113" s="231"/>
      <c r="H1113" s="39"/>
      <c r="I1113" s="39"/>
      <c r="J1113" s="438" t="s">
        <v>49</v>
      </c>
      <c r="K1113" s="439"/>
      <c r="L1113" s="439"/>
      <c r="M1113" s="439"/>
      <c r="N1113" s="440"/>
      <c r="O1113" s="40"/>
      <c r="P1113" s="34"/>
      <c r="Q1113" s="34"/>
      <c r="R1113" s="35"/>
    </row>
    <row r="1114" spans="1:18" ht="58.5" customHeight="1">
      <c r="A1114" s="441" t="str">
        <f>GI!$B$16</f>
        <v>-</v>
      </c>
      <c r="B1114" s="442"/>
      <c r="C1114" s="36"/>
      <c r="D1114" s="36"/>
      <c r="E1114" s="37"/>
      <c r="F1114" s="36" t="e">
        <f>MIP!#REF!</f>
        <v>#REF!</v>
      </c>
      <c r="G1114" s="231"/>
      <c r="H1114" s="39"/>
      <c r="I1114" s="39"/>
      <c r="J1114" s="502" t="s">
        <v>34</v>
      </c>
      <c r="K1114" s="503"/>
      <c r="L1114" s="503"/>
      <c r="M1114" s="503"/>
      <c r="N1114" s="503"/>
      <c r="O1114" s="503"/>
      <c r="P1114" s="503"/>
      <c r="Q1114" s="504"/>
      <c r="R1114" s="41"/>
    </row>
    <row r="1115" spans="1:18" ht="58.5" customHeight="1">
      <c r="A1115" s="441" t="str">
        <f>GI!$B$17</f>
        <v xml:space="preserve">Accounting and finance </v>
      </c>
      <c r="B1115" s="442"/>
      <c r="C1115" s="36">
        <f>MIP!$AE$36</f>
        <v>68</v>
      </c>
      <c r="D1115" s="36">
        <f>MIP!$AE$103</f>
        <v>0</v>
      </c>
      <c r="E1115" s="37">
        <f>MIP!$AE$175</f>
        <v>34</v>
      </c>
      <c r="F1115" s="36" t="e">
        <f>MIP!#REF!</f>
        <v>#REF!</v>
      </c>
      <c r="G1115" s="231"/>
      <c r="H1115" s="39"/>
      <c r="I1115" s="39"/>
      <c r="J1115" s="505"/>
      <c r="K1115" s="506"/>
      <c r="L1115" s="506"/>
      <c r="M1115" s="506"/>
      <c r="N1115" s="506"/>
      <c r="O1115" s="506"/>
      <c r="P1115" s="506"/>
      <c r="Q1115" s="507"/>
      <c r="R1115" s="41"/>
    </row>
    <row r="1116" spans="1:18" ht="58.5" customHeight="1">
      <c r="A1116" s="441" t="str">
        <f>GI!$B$18</f>
        <v>-</v>
      </c>
      <c r="B1116" s="442"/>
      <c r="C1116" s="36">
        <f>MIP!$AF$36</f>
        <v>0</v>
      </c>
      <c r="D1116" s="36">
        <f>MIP!$AF$103</f>
        <v>0</v>
      </c>
      <c r="E1116" s="37">
        <f>MIP!$AF$175</f>
        <v>0</v>
      </c>
      <c r="F1116" s="36" t="e">
        <f>MIP!#REF!</f>
        <v>#REF!</v>
      </c>
      <c r="G1116" s="231"/>
      <c r="H1116" s="39"/>
      <c r="I1116" s="39"/>
      <c r="J1116" s="505"/>
      <c r="K1116" s="506"/>
      <c r="L1116" s="506"/>
      <c r="M1116" s="506"/>
      <c r="N1116" s="506"/>
      <c r="O1116" s="506"/>
      <c r="P1116" s="506"/>
      <c r="Q1116" s="507"/>
      <c r="R1116" s="41"/>
    </row>
    <row r="1117" spans="1:18" ht="58.5" customHeight="1">
      <c r="A1117" s="470" t="s">
        <v>15</v>
      </c>
      <c r="B1117" s="471"/>
      <c r="C1117" s="36">
        <f>MIP!$AG$36</f>
        <v>474</v>
      </c>
      <c r="D1117" s="36">
        <f>MIP!$AG$103</f>
        <v>0</v>
      </c>
      <c r="E1117" s="37">
        <f>MIP!$AG$175</f>
        <v>237</v>
      </c>
      <c r="F1117" s="36" t="e">
        <f>MIP!#REF!</f>
        <v>#REF!</v>
      </c>
      <c r="G1117" s="231"/>
      <c r="H1117" s="42"/>
      <c r="I1117" s="42"/>
      <c r="J1117" s="515" t="str">
        <f t="shared" si="480"/>
        <v>Percentage</v>
      </c>
      <c r="K1117" s="516"/>
      <c r="L1117" s="496" t="str">
        <f t="shared" si="481"/>
        <v xml:space="preserve">Grade </v>
      </c>
      <c r="M1117" s="497"/>
      <c r="N1117" s="496" t="str">
        <f t="shared" si="482"/>
        <v>Performance</v>
      </c>
      <c r="O1117" s="500"/>
      <c r="P1117" s="500"/>
      <c r="Q1117" s="497"/>
      <c r="R1117" s="43"/>
    </row>
    <row r="1118" spans="1:18" ht="58.5" customHeight="1">
      <c r="A1118" s="472" t="s">
        <v>16</v>
      </c>
      <c r="B1118" s="473"/>
      <c r="C1118" s="36">
        <f>MIP!$AH$36</f>
        <v>67.714285714285708</v>
      </c>
      <c r="D1118" s="36">
        <f>MIP!$AH$103</f>
        <v>0</v>
      </c>
      <c r="E1118" s="37">
        <f>MIP!$AH$175</f>
        <v>33.857142857142854</v>
      </c>
      <c r="F1118" s="36" t="e">
        <f>MIP!#REF!</f>
        <v>#REF!</v>
      </c>
      <c r="G1118" s="231"/>
      <c r="H1118" s="42"/>
      <c r="I1118" s="42"/>
      <c r="J1118" s="517"/>
      <c r="K1118" s="518"/>
      <c r="L1118" s="498"/>
      <c r="M1118" s="499"/>
      <c r="N1118" s="498"/>
      <c r="O1118" s="501"/>
      <c r="P1118" s="501"/>
      <c r="Q1118" s="499"/>
      <c r="R1118" s="44"/>
    </row>
    <row r="1119" spans="1:18" ht="58.5" customHeight="1">
      <c r="A1119" s="472" t="s">
        <v>17</v>
      </c>
      <c r="B1119" s="473"/>
      <c r="C1119" s="45">
        <f>MIP!$AI$36</f>
        <v>30</v>
      </c>
      <c r="D1119" s="45">
        <f>MIP!$AI$103</f>
        <v>1</v>
      </c>
      <c r="E1119" s="46">
        <f>MIP!$AI$175</f>
        <v>30</v>
      </c>
      <c r="F1119" s="45" t="e">
        <f>MIP!#REF!</f>
        <v>#REF!</v>
      </c>
      <c r="G1119" s="232"/>
      <c r="H1119" s="42"/>
      <c r="I1119" s="42"/>
      <c r="J1119" s="483" t="str">
        <f t="shared" si="483"/>
        <v>≥90</v>
      </c>
      <c r="K1119" s="446"/>
      <c r="L1119" s="483" t="str">
        <f t="shared" si="484"/>
        <v>A+</v>
      </c>
      <c r="M1119" s="446"/>
      <c r="N1119" s="483" t="str">
        <f t="shared" si="485"/>
        <v>Very Great Distinction</v>
      </c>
      <c r="O1119" s="447"/>
      <c r="P1119" s="447"/>
      <c r="Q1119" s="446"/>
      <c r="R1119" s="44"/>
    </row>
    <row r="1120" spans="1:18" ht="58.5" customHeight="1">
      <c r="A1120" s="472" t="s">
        <v>91</v>
      </c>
      <c r="B1120" s="473"/>
      <c r="C1120" s="45">
        <f>GI!$C$25</f>
        <v>43</v>
      </c>
      <c r="D1120" s="47">
        <f>GI!$C$25</f>
        <v>43</v>
      </c>
      <c r="E1120" s="48">
        <f>GI!$C$25</f>
        <v>43</v>
      </c>
      <c r="F1120" s="47">
        <f>GI!$C$25</f>
        <v>43</v>
      </c>
      <c r="G1120" s="233"/>
      <c r="H1120" s="24"/>
      <c r="I1120" s="24"/>
      <c r="J1120" s="483" t="str">
        <f t="shared" si="486"/>
        <v>≥85</v>
      </c>
      <c r="K1120" s="446"/>
      <c r="L1120" s="483" t="str">
        <f t="shared" si="487"/>
        <v>A</v>
      </c>
      <c r="M1120" s="446"/>
      <c r="N1120" s="483" t="str">
        <f t="shared" si="488"/>
        <v>Great Distinction</v>
      </c>
      <c r="O1120" s="447"/>
      <c r="P1120" s="447"/>
      <c r="Q1120" s="446"/>
      <c r="R1120" s="44"/>
    </row>
    <row r="1121" spans="1:18" ht="58.5" customHeight="1">
      <c r="A1121" s="470" t="s">
        <v>12</v>
      </c>
      <c r="B1121" s="471"/>
      <c r="C1121" s="36"/>
      <c r="D1121" s="49"/>
      <c r="E1121" s="50"/>
      <c r="F1121" s="49"/>
      <c r="G1121" s="234"/>
      <c r="H1121" s="24"/>
      <c r="I1121" s="24"/>
      <c r="J1121" s="445" t="str">
        <f t="shared" si="489"/>
        <v>≥80</v>
      </c>
      <c r="K1121" s="446"/>
      <c r="L1121" s="445" t="str">
        <f t="shared" si="490"/>
        <v>B+</v>
      </c>
      <c r="M1121" s="446"/>
      <c r="N1121" s="445" t="str">
        <f t="shared" si="491"/>
        <v>Distinction</v>
      </c>
      <c r="O1121" s="447"/>
      <c r="P1121" s="447"/>
      <c r="Q1121" s="446"/>
      <c r="R1121" s="44"/>
    </row>
    <row r="1122" spans="1:18" ht="58.5" customHeight="1">
      <c r="A1122" s="482" t="s">
        <v>18</v>
      </c>
      <c r="B1122" s="482"/>
      <c r="C1122" s="36"/>
      <c r="D1122" s="51"/>
      <c r="E1122" s="50"/>
      <c r="F1122" s="51"/>
      <c r="G1122" s="234"/>
      <c r="H1122" s="24"/>
      <c r="I1122" s="24"/>
      <c r="J1122" s="445" t="str">
        <f t="shared" si="492"/>
        <v>≥75</v>
      </c>
      <c r="K1122" s="446"/>
      <c r="L1122" s="445" t="str">
        <f t="shared" si="493"/>
        <v>B</v>
      </c>
      <c r="M1122" s="446"/>
      <c r="N1122" s="445" t="str">
        <f t="shared" si="494"/>
        <v>Good</v>
      </c>
      <c r="O1122" s="447"/>
      <c r="P1122" s="447"/>
      <c r="Q1122" s="446"/>
      <c r="R1122" s="44"/>
    </row>
    <row r="1123" spans="1:18" ht="58.5" customHeight="1">
      <c r="A1123" s="22"/>
      <c r="B1123" s="55"/>
      <c r="C1123" s="52"/>
      <c r="D1123" s="52"/>
      <c r="E1123" s="52"/>
      <c r="F1123" s="52"/>
      <c r="G1123" s="23"/>
      <c r="H1123" s="24"/>
      <c r="I1123" s="24"/>
      <c r="J1123" s="445" t="str">
        <f t="shared" si="495"/>
        <v>≥70</v>
      </c>
      <c r="K1123" s="446"/>
      <c r="L1123" s="445" t="str">
        <f t="shared" si="496"/>
        <v>C</v>
      </c>
      <c r="M1123" s="446"/>
      <c r="N1123" s="445" t="str">
        <f t="shared" si="497"/>
        <v>Average</v>
      </c>
      <c r="O1123" s="447"/>
      <c r="P1123" s="447"/>
      <c r="Q1123" s="446"/>
      <c r="R1123" s="44"/>
    </row>
    <row r="1124" spans="1:18" ht="58.5" customHeight="1">
      <c r="A1124" s="53"/>
      <c r="B1124" s="520" t="str">
        <f>MIP!AJ175</f>
        <v>DETAINED IN GRADE 11</v>
      </c>
      <c r="C1124" s="521"/>
      <c r="D1124" s="521"/>
      <c r="E1124" s="521"/>
      <c r="F1124" s="522"/>
      <c r="G1124" s="23"/>
      <c r="H1124" s="24"/>
      <c r="I1124" s="24"/>
      <c r="J1124" s="445" t="str">
        <f t="shared" si="498"/>
        <v>≥60</v>
      </c>
      <c r="K1124" s="446"/>
      <c r="L1124" s="445" t="str">
        <f t="shared" si="499"/>
        <v>D</v>
      </c>
      <c r="M1124" s="446"/>
      <c r="N1124" s="445" t="str">
        <f t="shared" si="500"/>
        <v>Fair</v>
      </c>
      <c r="O1124" s="447"/>
      <c r="P1124" s="447"/>
      <c r="Q1124" s="446"/>
      <c r="R1124" s="54"/>
    </row>
    <row r="1125" spans="1:18" ht="58.5" customHeight="1">
      <c r="A1125" s="53"/>
      <c r="B1125" s="523"/>
      <c r="C1125" s="524"/>
      <c r="D1125" s="524"/>
      <c r="E1125" s="524"/>
      <c r="F1125" s="525"/>
      <c r="G1125" s="23"/>
      <c r="H1125" s="24"/>
      <c r="I1125" s="24"/>
      <c r="J1125" s="445" t="str">
        <f t="shared" si="501"/>
        <v>&lt;60</v>
      </c>
      <c r="K1125" s="446"/>
      <c r="L1125" s="445" t="str">
        <f t="shared" si="502"/>
        <v>F</v>
      </c>
      <c r="M1125" s="446"/>
      <c r="N1125" s="445" t="str">
        <f t="shared" si="503"/>
        <v>Failing</v>
      </c>
      <c r="O1125" s="447"/>
      <c r="P1125" s="447"/>
      <c r="Q1125" s="446"/>
      <c r="R1125" s="27"/>
    </row>
    <row r="1126" spans="1:18" ht="58.5" customHeight="1">
      <c r="A1126" s="53"/>
      <c r="B1126" s="523"/>
      <c r="C1126" s="524"/>
      <c r="D1126" s="524"/>
      <c r="E1126" s="524"/>
      <c r="F1126" s="525"/>
      <c r="G1126" s="23"/>
      <c r="H1126" s="24"/>
      <c r="I1126" s="24"/>
      <c r="J1126" s="443" t="str">
        <f>GI!$D$23</f>
        <v>Academic Director's Name</v>
      </c>
      <c r="K1126" s="443"/>
      <c r="L1126" s="443"/>
      <c r="M1126" s="443"/>
      <c r="N1126" s="443"/>
      <c r="O1126" s="443"/>
      <c r="P1126" s="443"/>
      <c r="Q1126" s="443"/>
      <c r="R1126" s="27"/>
    </row>
    <row r="1127" spans="1:18" ht="58.5" customHeight="1">
      <c r="A1127" s="53"/>
      <c r="B1127" s="526"/>
      <c r="C1127" s="527"/>
      <c r="D1127" s="527"/>
      <c r="E1127" s="527"/>
      <c r="F1127" s="528"/>
      <c r="G1127" s="23"/>
      <c r="H1127" s="24"/>
      <c r="I1127" s="24"/>
      <c r="J1127" s="444" t="str">
        <f>GI!$D$31</f>
        <v>Mr. Brhane Yohanes</v>
      </c>
      <c r="K1127" s="444"/>
      <c r="L1127" s="444"/>
      <c r="M1127" s="444"/>
      <c r="N1127" s="444"/>
      <c r="O1127" s="444"/>
      <c r="P1127" s="444"/>
      <c r="Q1127" s="444"/>
      <c r="R1127" s="444"/>
    </row>
    <row r="1128" spans="1:18" ht="58.5" customHeight="1">
      <c r="A1128" s="430" t="str">
        <f>$U$15</f>
        <v>If Best is Possible, Better is Not Enough!</v>
      </c>
      <c r="B1128" s="430"/>
      <c r="C1128" s="430"/>
      <c r="D1128" s="430"/>
      <c r="E1128" s="430"/>
      <c r="F1128" s="430"/>
      <c r="G1128" s="430"/>
      <c r="H1128" s="430"/>
      <c r="I1128" s="430"/>
      <c r="J1128" s="430"/>
      <c r="K1128" s="430"/>
      <c r="L1128" s="430"/>
      <c r="M1128" s="430"/>
      <c r="N1128" s="430"/>
      <c r="O1128" s="430"/>
      <c r="P1128" s="430"/>
      <c r="Q1128" s="430"/>
      <c r="R1128" s="430"/>
    </row>
    <row r="1129" spans="1:18" ht="58.5" customHeight="1">
      <c r="A1129" s="430"/>
      <c r="B1129" s="430"/>
      <c r="C1129" s="430"/>
      <c r="D1129" s="430"/>
      <c r="E1129" s="430"/>
      <c r="F1129" s="430"/>
      <c r="G1129" s="430"/>
      <c r="H1129" s="430"/>
      <c r="I1129" s="430"/>
      <c r="J1129" s="430"/>
      <c r="K1129" s="430"/>
      <c r="L1129" s="430"/>
      <c r="M1129" s="430"/>
      <c r="N1129" s="430"/>
      <c r="O1129" s="430"/>
      <c r="P1129" s="430"/>
      <c r="Q1129" s="430"/>
      <c r="R1129" s="430"/>
    </row>
    <row r="1130" spans="1:18" ht="58.5" customHeight="1">
      <c r="A1130" s="430"/>
      <c r="B1130" s="430"/>
      <c r="C1130" s="430"/>
      <c r="D1130" s="430"/>
      <c r="E1130" s="430"/>
      <c r="F1130" s="430"/>
      <c r="G1130" s="430"/>
      <c r="H1130" s="430"/>
      <c r="I1130" s="430"/>
      <c r="J1130" s="430"/>
      <c r="K1130" s="430"/>
      <c r="L1130" s="430"/>
      <c r="M1130" s="430"/>
      <c r="N1130" s="430"/>
      <c r="O1130" s="430"/>
      <c r="P1130" s="430"/>
      <c r="Q1130" s="430"/>
      <c r="R1130" s="430"/>
    </row>
    <row r="1131" spans="1:18" ht="58.5" customHeight="1">
      <c r="A1131" s="22"/>
      <c r="B1131" s="22"/>
      <c r="C1131" s="23"/>
      <c r="D1131" s="23"/>
      <c r="E1131" s="23"/>
      <c r="F1131" s="23"/>
      <c r="G1131" s="23"/>
      <c r="H1131" s="24"/>
      <c r="I1131" s="24"/>
      <c r="J1131" s="24"/>
      <c r="K1131" s="24"/>
      <c r="L1131" s="24"/>
      <c r="M1131" s="24"/>
      <c r="N1131" s="24"/>
      <c r="O1131" s="23"/>
      <c r="P1131" s="23"/>
      <c r="Q1131" s="23"/>
      <c r="R1131" s="23"/>
    </row>
    <row r="1132" spans="1:18" ht="58.5" customHeight="1">
      <c r="A1132" s="22"/>
      <c r="B1132" s="22"/>
      <c r="C1132" s="23"/>
      <c r="D1132" s="23"/>
      <c r="E1132" s="23"/>
      <c r="F1132" s="23"/>
      <c r="G1132" s="23"/>
      <c r="H1132" s="24"/>
      <c r="I1132" s="24"/>
      <c r="J1132" s="24"/>
      <c r="K1132" s="24"/>
      <c r="L1132" s="24"/>
      <c r="M1132" s="24"/>
      <c r="N1132" s="24"/>
      <c r="O1132" s="23"/>
      <c r="P1132" s="23"/>
      <c r="Q1132" s="23"/>
      <c r="R1132" s="23"/>
    </row>
    <row r="1133" spans="1:18" ht="58.5" customHeight="1">
      <c r="A1133" s="449" t="s">
        <v>14</v>
      </c>
      <c r="B1133" s="450"/>
      <c r="C1133" s="453">
        <f>GI!$A$3</f>
        <v>11</v>
      </c>
      <c r="D1133" s="455" t="str">
        <f>D2</f>
        <v>D</v>
      </c>
      <c r="E1133" s="456"/>
      <c r="F1133" s="453" t="str">
        <f>GI!$C$3</f>
        <v>D</v>
      </c>
      <c r="G1133" s="459">
        <v>30</v>
      </c>
      <c r="H1133" s="26"/>
      <c r="I1133" s="26"/>
      <c r="J1133" s="509" t="s">
        <v>8</v>
      </c>
      <c r="K1133" s="510"/>
      <c r="L1133" s="511"/>
      <c r="M1133" s="484" t="str">
        <f>GI!$H$31</f>
        <v xml:space="preserve">Nahom Gobezay Beyene </v>
      </c>
      <c r="N1133" s="485"/>
      <c r="O1133" s="485"/>
      <c r="P1133" s="485"/>
      <c r="Q1133" s="485"/>
      <c r="R1133" s="486"/>
    </row>
    <row r="1134" spans="1:18" ht="58.5" customHeight="1">
      <c r="A1134" s="451"/>
      <c r="B1134" s="452"/>
      <c r="C1134" s="454"/>
      <c r="D1134" s="457"/>
      <c r="E1134" s="458"/>
      <c r="F1134" s="454"/>
      <c r="G1134" s="460"/>
      <c r="H1134" s="26"/>
      <c r="I1134" s="26"/>
      <c r="J1134" s="512"/>
      <c r="K1134" s="513"/>
      <c r="L1134" s="514"/>
      <c r="M1134" s="487"/>
      <c r="N1134" s="488"/>
      <c r="O1134" s="488"/>
      <c r="P1134" s="488"/>
      <c r="Q1134" s="488"/>
      <c r="R1134" s="489"/>
    </row>
    <row r="1135" spans="1:18" ht="58.5" customHeight="1">
      <c r="A1135" s="461" t="s">
        <v>1</v>
      </c>
      <c r="B1135" s="462"/>
      <c r="C1135" s="467"/>
      <c r="D1135" s="468"/>
      <c r="E1135" s="469"/>
      <c r="F1135" s="223" t="s">
        <v>19</v>
      </c>
      <c r="G1135" s="448"/>
      <c r="H1135" s="27"/>
      <c r="I1135" s="27"/>
      <c r="J1135" s="475" t="str">
        <f>GI!$A$48</f>
        <v>2025/26 G.C Academic Year Basic Skills and Behavior Progress Report</v>
      </c>
      <c r="K1135" s="476"/>
      <c r="L1135" s="476"/>
      <c r="M1135" s="476"/>
      <c r="N1135" s="476"/>
      <c r="O1135" s="476"/>
      <c r="P1135" s="476"/>
      <c r="Q1135" s="476"/>
      <c r="R1135" s="477"/>
    </row>
    <row r="1136" spans="1:18" ht="58.5" customHeight="1">
      <c r="A1136" s="463"/>
      <c r="B1136" s="464"/>
      <c r="C1136" s="490" t="s">
        <v>172</v>
      </c>
      <c r="D1136" s="490" t="s">
        <v>173</v>
      </c>
      <c r="E1136" s="493" t="s">
        <v>163</v>
      </c>
      <c r="F1136" s="490" t="s">
        <v>164</v>
      </c>
      <c r="G1136" s="448"/>
      <c r="H1136" s="27"/>
      <c r="I1136" s="27"/>
      <c r="J1136" s="478"/>
      <c r="K1136" s="479"/>
      <c r="L1136" s="479"/>
      <c r="M1136" s="479"/>
      <c r="N1136" s="479"/>
      <c r="O1136" s="479"/>
      <c r="P1136" s="479"/>
      <c r="Q1136" s="479"/>
      <c r="R1136" s="480"/>
    </row>
    <row r="1137" spans="1:18" ht="58.5" customHeight="1">
      <c r="A1137" s="463"/>
      <c r="B1137" s="464"/>
      <c r="C1137" s="491"/>
      <c r="D1137" s="491"/>
      <c r="E1137" s="494"/>
      <c r="F1137" s="491"/>
      <c r="G1137" s="448"/>
      <c r="H1137" s="28"/>
      <c r="I1137" s="28"/>
      <c r="J1137" s="435"/>
      <c r="K1137" s="436"/>
      <c r="L1137" s="436"/>
      <c r="M1137" s="436"/>
      <c r="N1137" s="437"/>
      <c r="O1137" s="29"/>
      <c r="P1137" s="29"/>
      <c r="Q1137" s="29"/>
      <c r="R1137" s="30"/>
    </row>
    <row r="1138" spans="1:18" ht="58.5" customHeight="1">
      <c r="A1138" s="463"/>
      <c r="B1138" s="464"/>
      <c r="C1138" s="491"/>
      <c r="D1138" s="491"/>
      <c r="E1138" s="494"/>
      <c r="F1138" s="491"/>
      <c r="G1138" s="448"/>
      <c r="H1138" s="28"/>
      <c r="I1138" s="28"/>
      <c r="J1138" s="438" t="s">
        <v>26</v>
      </c>
      <c r="K1138" s="439"/>
      <c r="L1138" s="439"/>
      <c r="M1138" s="439"/>
      <c r="N1138" s="440"/>
      <c r="O1138" s="31"/>
      <c r="P1138" s="31"/>
      <c r="Q1138" s="31"/>
      <c r="R1138" s="31"/>
    </row>
    <row r="1139" spans="1:18" ht="58.5" customHeight="1">
      <c r="A1139" s="463"/>
      <c r="B1139" s="464"/>
      <c r="C1139" s="491"/>
      <c r="D1139" s="491"/>
      <c r="E1139" s="494"/>
      <c r="F1139" s="491"/>
      <c r="G1139" s="448"/>
      <c r="H1139" s="28"/>
      <c r="I1139" s="28"/>
      <c r="J1139" s="438" t="s">
        <v>27</v>
      </c>
      <c r="K1139" s="439"/>
      <c r="L1139" s="439"/>
      <c r="M1139" s="439"/>
      <c r="N1139" s="440"/>
      <c r="O1139" s="31"/>
      <c r="P1139" s="31"/>
      <c r="Q1139" s="31"/>
      <c r="R1139" s="31"/>
    </row>
    <row r="1140" spans="1:18" ht="58.5" customHeight="1">
      <c r="A1140" s="463"/>
      <c r="B1140" s="464"/>
      <c r="C1140" s="491"/>
      <c r="D1140" s="491"/>
      <c r="E1140" s="494"/>
      <c r="F1140" s="491"/>
      <c r="G1140" s="448"/>
      <c r="H1140" s="28"/>
      <c r="I1140" s="28"/>
      <c r="J1140" s="438" t="s">
        <v>28</v>
      </c>
      <c r="K1140" s="439"/>
      <c r="L1140" s="439"/>
      <c r="M1140" s="439"/>
      <c r="N1140" s="440"/>
      <c r="O1140" s="31"/>
      <c r="P1140" s="31"/>
      <c r="Q1140" s="31"/>
      <c r="R1140" s="31"/>
    </row>
    <row r="1141" spans="1:18" ht="58.5" customHeight="1">
      <c r="A1141" s="463"/>
      <c r="B1141" s="464"/>
      <c r="C1141" s="491"/>
      <c r="D1141" s="491"/>
      <c r="E1141" s="494"/>
      <c r="F1141" s="491"/>
      <c r="G1141" s="448"/>
      <c r="H1141" s="28"/>
      <c r="I1141" s="28"/>
      <c r="J1141" s="438" t="s">
        <v>47</v>
      </c>
      <c r="K1141" s="439"/>
      <c r="L1141" s="439"/>
      <c r="M1141" s="439"/>
      <c r="N1141" s="440"/>
      <c r="O1141" s="31"/>
      <c r="P1141" s="31"/>
      <c r="Q1141" s="31"/>
      <c r="R1141" s="31"/>
    </row>
    <row r="1142" spans="1:18" ht="58.5" customHeight="1">
      <c r="A1142" s="463"/>
      <c r="B1142" s="464"/>
      <c r="C1142" s="491"/>
      <c r="D1142" s="491"/>
      <c r="E1142" s="494"/>
      <c r="F1142" s="491"/>
      <c r="G1142" s="448"/>
      <c r="H1142" s="28"/>
      <c r="I1142" s="28"/>
      <c r="J1142" s="438" t="s">
        <v>38</v>
      </c>
      <c r="K1142" s="439"/>
      <c r="L1142" s="439"/>
      <c r="M1142" s="439"/>
      <c r="N1142" s="440"/>
      <c r="O1142" s="31"/>
      <c r="P1142" s="31"/>
      <c r="Q1142" s="31"/>
      <c r="R1142" s="31"/>
    </row>
    <row r="1143" spans="1:18" ht="58.5" customHeight="1">
      <c r="A1143" s="465"/>
      <c r="B1143" s="466"/>
      <c r="C1143" s="492"/>
      <c r="D1143" s="492"/>
      <c r="E1143" s="495"/>
      <c r="F1143" s="492"/>
      <c r="G1143" s="448"/>
      <c r="H1143" s="28"/>
      <c r="I1143" s="28"/>
      <c r="J1143" s="438" t="s">
        <v>10</v>
      </c>
      <c r="K1143" s="439"/>
      <c r="L1143" s="439"/>
      <c r="M1143" s="439"/>
      <c r="N1143" s="440"/>
      <c r="O1143" s="33"/>
      <c r="P1143" s="34"/>
      <c r="Q1143" s="34"/>
      <c r="R1143" s="35"/>
    </row>
    <row r="1144" spans="1:18" ht="58.5" customHeight="1">
      <c r="A1144" s="441" t="str">
        <f>GI!$B$7</f>
        <v>English</v>
      </c>
      <c r="B1144" s="442"/>
      <c r="C1144" s="36">
        <f>MIP!$Y$37</f>
        <v>85</v>
      </c>
      <c r="D1144" s="36">
        <f>MIP!$Y$104</f>
        <v>0</v>
      </c>
      <c r="E1144" s="37">
        <f>MIP!$Y$176</f>
        <v>42.5</v>
      </c>
      <c r="F1144" s="36" t="e">
        <f>MIP!#REF!</f>
        <v>#REF!</v>
      </c>
      <c r="G1144" s="231"/>
      <c r="H1144" s="28"/>
      <c r="I1144" s="28"/>
      <c r="J1144" s="438" t="s">
        <v>29</v>
      </c>
      <c r="K1144" s="439"/>
      <c r="L1144" s="439"/>
      <c r="M1144" s="439"/>
      <c r="N1144" s="440"/>
      <c r="O1144" s="33"/>
      <c r="P1144" s="34"/>
      <c r="Q1144" s="34"/>
      <c r="R1144" s="35"/>
    </row>
    <row r="1145" spans="1:18" ht="58.5" customHeight="1">
      <c r="A1145" s="441" t="str">
        <f>GI!$B$8</f>
        <v>-</v>
      </c>
      <c r="B1145" s="442"/>
      <c r="C1145" s="36"/>
      <c r="D1145" s="36"/>
      <c r="E1145" s="37"/>
      <c r="F1145" s="36" t="e">
        <f>MIP!#REF!</f>
        <v>#REF!</v>
      </c>
      <c r="G1145" s="231"/>
      <c r="H1145" s="28"/>
      <c r="I1145" s="28"/>
      <c r="J1145" s="438" t="s">
        <v>30</v>
      </c>
      <c r="K1145" s="439"/>
      <c r="L1145" s="439"/>
      <c r="M1145" s="439"/>
      <c r="N1145" s="440"/>
      <c r="O1145" s="33"/>
      <c r="P1145" s="34"/>
      <c r="Q1145" s="34"/>
      <c r="R1145" s="35"/>
    </row>
    <row r="1146" spans="1:18" ht="58.5" customHeight="1">
      <c r="A1146" s="441" t="str">
        <f>GI!$B$9</f>
        <v>Mathematics</v>
      </c>
      <c r="B1146" s="442"/>
      <c r="C1146" s="36">
        <f>MIP!$Z$37</f>
        <v>90</v>
      </c>
      <c r="D1146" s="36">
        <f>MIP!$Z$104</f>
        <v>0</v>
      </c>
      <c r="E1146" s="37">
        <f>MIP!$Z$176</f>
        <v>45</v>
      </c>
      <c r="F1146" s="36" t="e">
        <f>MIP!#REF!</f>
        <v>#REF!</v>
      </c>
      <c r="G1146" s="231"/>
      <c r="H1146" s="28"/>
      <c r="I1146" s="28"/>
      <c r="J1146" s="438" t="s">
        <v>31</v>
      </c>
      <c r="K1146" s="439"/>
      <c r="L1146" s="439"/>
      <c r="M1146" s="439"/>
      <c r="N1146" s="440"/>
      <c r="O1146" s="33"/>
      <c r="P1146" s="34"/>
      <c r="Q1146" s="34"/>
      <c r="R1146" s="35"/>
    </row>
    <row r="1147" spans="1:18" ht="58.5" customHeight="1">
      <c r="A1147" s="441" t="str">
        <f>GI!$B$10</f>
        <v>-</v>
      </c>
      <c r="B1147" s="442"/>
      <c r="C1147" s="36"/>
      <c r="D1147" s="36"/>
      <c r="E1147" s="37"/>
      <c r="F1147" s="36" t="e">
        <f>MIP!#REF!</f>
        <v>#REF!</v>
      </c>
      <c r="G1147" s="231"/>
      <c r="H1147" s="28"/>
      <c r="I1147" s="28"/>
      <c r="J1147" s="438" t="s">
        <v>32</v>
      </c>
      <c r="K1147" s="439"/>
      <c r="L1147" s="439"/>
      <c r="M1147" s="439"/>
      <c r="N1147" s="440"/>
      <c r="O1147" s="31"/>
      <c r="P1147" s="31"/>
      <c r="Q1147" s="31"/>
      <c r="R1147" s="31"/>
    </row>
    <row r="1148" spans="1:18" ht="58.5" customHeight="1">
      <c r="A1148" s="441" t="str">
        <f>GI!$B$11</f>
        <v xml:space="preserve">History </v>
      </c>
      <c r="B1148" s="442"/>
      <c r="C1148" s="36">
        <f>MIP!$AA$37</f>
        <v>98</v>
      </c>
      <c r="D1148" s="36">
        <f>MIP!$AA$104</f>
        <v>0</v>
      </c>
      <c r="E1148" s="37">
        <f>MIP!$AA$176</f>
        <v>49</v>
      </c>
      <c r="F1148" s="36" t="e">
        <f>MIP!#REF!</f>
        <v>#REF!</v>
      </c>
      <c r="G1148" s="231"/>
      <c r="H1148" s="28"/>
      <c r="I1148" s="28"/>
      <c r="J1148" s="438" t="s">
        <v>11</v>
      </c>
      <c r="K1148" s="439"/>
      <c r="L1148" s="439"/>
      <c r="M1148" s="439"/>
      <c r="N1148" s="440"/>
      <c r="O1148" s="31"/>
      <c r="P1148" s="31"/>
      <c r="Q1148" s="31"/>
      <c r="R1148" s="31"/>
    </row>
    <row r="1149" spans="1:18" ht="58.5" customHeight="1">
      <c r="A1149" s="441" t="str">
        <f>GI!$B$12</f>
        <v xml:space="preserve">Geography </v>
      </c>
      <c r="B1149" s="442"/>
      <c r="C1149" s="36">
        <f>MIP!$AB$37</f>
        <v>96</v>
      </c>
      <c r="D1149" s="36">
        <f>MIP!$AB$104</f>
        <v>0</v>
      </c>
      <c r="E1149" s="37">
        <f>MIP!$AB$176</f>
        <v>48</v>
      </c>
      <c r="F1149" s="36" t="e">
        <f>MIP!#REF!</f>
        <v>#REF!</v>
      </c>
      <c r="G1149" s="231"/>
      <c r="H1149" s="28"/>
      <c r="I1149" s="28"/>
      <c r="J1149" s="438" t="s">
        <v>37</v>
      </c>
      <c r="K1149" s="439"/>
      <c r="L1149" s="439"/>
      <c r="M1149" s="439"/>
      <c r="N1149" s="440"/>
      <c r="O1149" s="33"/>
      <c r="P1149" s="34"/>
      <c r="Q1149" s="34"/>
      <c r="R1149" s="35"/>
    </row>
    <row r="1150" spans="1:18" ht="58.5" customHeight="1">
      <c r="A1150" s="441" t="str">
        <f>GI!$B$13</f>
        <v xml:space="preserve">Economics </v>
      </c>
      <c r="B1150" s="442"/>
      <c r="C1150" s="36">
        <f>MIP!$AC$37</f>
        <v>91</v>
      </c>
      <c r="D1150" s="36">
        <f>MIP!$AC$104</f>
        <v>0</v>
      </c>
      <c r="E1150" s="37">
        <f>MIP!$AC$176</f>
        <v>45.5</v>
      </c>
      <c r="F1150" s="36" t="e">
        <f>MIP!#REF!</f>
        <v>#REF!</v>
      </c>
      <c r="G1150" s="231"/>
      <c r="H1150" s="38"/>
      <c r="I1150" s="38"/>
      <c r="J1150" s="438" t="s">
        <v>33</v>
      </c>
      <c r="K1150" s="439"/>
      <c r="L1150" s="439"/>
      <c r="M1150" s="439"/>
      <c r="N1150" s="440"/>
      <c r="O1150" s="33"/>
      <c r="P1150" s="34"/>
      <c r="Q1150" s="34"/>
      <c r="R1150" s="35"/>
    </row>
    <row r="1151" spans="1:18" ht="58.5" customHeight="1">
      <c r="A1151" s="441" t="str">
        <f>GI!$B$14</f>
        <v>-</v>
      </c>
      <c r="B1151" s="442"/>
      <c r="C1151" s="36"/>
      <c r="D1151" s="36"/>
      <c r="E1151" s="37"/>
      <c r="F1151" s="36" t="e">
        <f>MIP!#REF!</f>
        <v>#REF!</v>
      </c>
      <c r="G1151" s="231"/>
      <c r="H1151" s="38"/>
      <c r="I1151" s="38"/>
      <c r="J1151" s="438" t="s">
        <v>48</v>
      </c>
      <c r="K1151" s="439"/>
      <c r="L1151" s="439"/>
      <c r="M1151" s="439"/>
      <c r="N1151" s="440"/>
      <c r="O1151" s="33"/>
      <c r="P1151" s="34"/>
      <c r="Q1151" s="34"/>
      <c r="R1151" s="35"/>
    </row>
    <row r="1152" spans="1:18" ht="58.5" customHeight="1">
      <c r="A1152" s="441" t="str">
        <f>GI!$B$15</f>
        <v>ICT</v>
      </c>
      <c r="B1152" s="442"/>
      <c r="C1152" s="36">
        <f>MIP!$AD$37</f>
        <v>97</v>
      </c>
      <c r="D1152" s="36">
        <f>MIP!$AD$104</f>
        <v>0</v>
      </c>
      <c r="E1152" s="37">
        <f>MIP!$AD$176</f>
        <v>48.5</v>
      </c>
      <c r="F1152" s="36" t="e">
        <f>MIP!#REF!</f>
        <v>#REF!</v>
      </c>
      <c r="G1152" s="231"/>
      <c r="H1152" s="39"/>
      <c r="I1152" s="39"/>
      <c r="J1152" s="438" t="s">
        <v>49</v>
      </c>
      <c r="K1152" s="439"/>
      <c r="L1152" s="439"/>
      <c r="M1152" s="439"/>
      <c r="N1152" s="440"/>
      <c r="O1152" s="40"/>
      <c r="P1152" s="34"/>
      <c r="Q1152" s="34"/>
      <c r="R1152" s="35"/>
    </row>
    <row r="1153" spans="1:18" ht="58.5" customHeight="1">
      <c r="A1153" s="441" t="str">
        <f>GI!$B$16</f>
        <v>-</v>
      </c>
      <c r="B1153" s="442"/>
      <c r="C1153" s="36"/>
      <c r="D1153" s="36"/>
      <c r="E1153" s="37"/>
      <c r="F1153" s="36" t="e">
        <f>MIP!#REF!</f>
        <v>#REF!</v>
      </c>
      <c r="G1153" s="231"/>
      <c r="H1153" s="39"/>
      <c r="I1153" s="39"/>
      <c r="J1153" s="502" t="s">
        <v>34</v>
      </c>
      <c r="K1153" s="503"/>
      <c r="L1153" s="503"/>
      <c r="M1153" s="503"/>
      <c r="N1153" s="503"/>
      <c r="O1153" s="503"/>
      <c r="P1153" s="503"/>
      <c r="Q1153" s="504"/>
      <c r="R1153" s="41"/>
    </row>
    <row r="1154" spans="1:18" ht="58.5" customHeight="1">
      <c r="A1154" s="441" t="str">
        <f>GI!$B$17</f>
        <v xml:space="preserve">Accounting and finance </v>
      </c>
      <c r="B1154" s="442"/>
      <c r="C1154" s="36">
        <f>MIP!$AE$37</f>
        <v>86</v>
      </c>
      <c r="D1154" s="36">
        <f>MIP!$AE$104</f>
        <v>0</v>
      </c>
      <c r="E1154" s="37">
        <f>MIP!$AE$176</f>
        <v>43</v>
      </c>
      <c r="F1154" s="36" t="e">
        <f>MIP!#REF!</f>
        <v>#REF!</v>
      </c>
      <c r="G1154" s="231"/>
      <c r="H1154" s="39"/>
      <c r="I1154" s="39"/>
      <c r="J1154" s="505"/>
      <c r="K1154" s="506"/>
      <c r="L1154" s="506"/>
      <c r="M1154" s="506"/>
      <c r="N1154" s="506"/>
      <c r="O1154" s="506"/>
      <c r="P1154" s="506"/>
      <c r="Q1154" s="507"/>
      <c r="R1154" s="41"/>
    </row>
    <row r="1155" spans="1:18" ht="58.5" customHeight="1">
      <c r="A1155" s="441" t="str">
        <f>GI!$B$18</f>
        <v>-</v>
      </c>
      <c r="B1155" s="442"/>
      <c r="C1155" s="36">
        <f>MIP!$AF$37</f>
        <v>0</v>
      </c>
      <c r="D1155" s="36">
        <f>MIP!$AF$104</f>
        <v>0</v>
      </c>
      <c r="E1155" s="37">
        <f>MIP!$AF$176</f>
        <v>0</v>
      </c>
      <c r="F1155" s="36" t="e">
        <f>MIP!#REF!</f>
        <v>#REF!</v>
      </c>
      <c r="G1155" s="231"/>
      <c r="H1155" s="39"/>
      <c r="I1155" s="39"/>
      <c r="J1155" s="505"/>
      <c r="K1155" s="506"/>
      <c r="L1155" s="506"/>
      <c r="M1155" s="506"/>
      <c r="N1155" s="506"/>
      <c r="O1155" s="506"/>
      <c r="P1155" s="506"/>
      <c r="Q1155" s="507"/>
      <c r="R1155" s="41"/>
    </row>
    <row r="1156" spans="1:18" ht="58.5" customHeight="1">
      <c r="A1156" s="470" t="s">
        <v>15</v>
      </c>
      <c r="B1156" s="471"/>
      <c r="C1156" s="36">
        <f>MIP!$AG$37</f>
        <v>643</v>
      </c>
      <c r="D1156" s="36">
        <f>MIP!$AG$104</f>
        <v>0</v>
      </c>
      <c r="E1156" s="37">
        <f>MIP!$AG$176</f>
        <v>321.5</v>
      </c>
      <c r="F1156" s="36" t="e">
        <f>MIP!#REF!</f>
        <v>#REF!</v>
      </c>
      <c r="G1156" s="231"/>
      <c r="H1156" s="42"/>
      <c r="I1156" s="42"/>
      <c r="J1156" s="515" t="str">
        <f t="shared" ref="J1156:J1195" si="504">$V$5</f>
        <v>Percentage</v>
      </c>
      <c r="K1156" s="516"/>
      <c r="L1156" s="496" t="str">
        <f t="shared" ref="L1156:L1195" si="505">$X$5</f>
        <v xml:space="preserve">Grade </v>
      </c>
      <c r="M1156" s="497"/>
      <c r="N1156" s="496" t="str">
        <f t="shared" ref="N1156:N1195" si="506">$Z$5</f>
        <v>Performance</v>
      </c>
      <c r="O1156" s="500"/>
      <c r="P1156" s="500"/>
      <c r="Q1156" s="497"/>
      <c r="R1156" s="43"/>
    </row>
    <row r="1157" spans="1:18" ht="58.5" customHeight="1">
      <c r="A1157" s="472" t="s">
        <v>16</v>
      </c>
      <c r="B1157" s="473"/>
      <c r="C1157" s="36">
        <f>MIP!$AH$37</f>
        <v>91.857142857142861</v>
      </c>
      <c r="D1157" s="36">
        <f>MIP!$AH$104</f>
        <v>0</v>
      </c>
      <c r="E1157" s="37">
        <f>MIP!$AH$176</f>
        <v>45.928571428571431</v>
      </c>
      <c r="F1157" s="36" t="e">
        <f>MIP!#REF!</f>
        <v>#REF!</v>
      </c>
      <c r="G1157" s="231"/>
      <c r="H1157" s="42"/>
      <c r="I1157" s="42"/>
      <c r="J1157" s="517"/>
      <c r="K1157" s="518"/>
      <c r="L1157" s="498"/>
      <c r="M1157" s="499"/>
      <c r="N1157" s="498"/>
      <c r="O1157" s="501"/>
      <c r="P1157" s="501"/>
      <c r="Q1157" s="499"/>
      <c r="R1157" s="44"/>
    </row>
    <row r="1158" spans="1:18" ht="58.5" customHeight="1">
      <c r="A1158" s="472" t="s">
        <v>17</v>
      </c>
      <c r="B1158" s="473"/>
      <c r="C1158" s="45">
        <f>MIP!$AI$37</f>
        <v>1</v>
      </c>
      <c r="D1158" s="45">
        <f>MIP!$AI$104</f>
        <v>1</v>
      </c>
      <c r="E1158" s="46">
        <f>MIP!$AI$176</f>
        <v>1</v>
      </c>
      <c r="F1158" s="45" t="e">
        <f>MIP!#REF!</f>
        <v>#REF!</v>
      </c>
      <c r="G1158" s="232"/>
      <c r="H1158" s="42"/>
      <c r="I1158" s="42"/>
      <c r="J1158" s="483" t="str">
        <f t="shared" ref="J1158:J1197" si="507">$V$7</f>
        <v>≥90</v>
      </c>
      <c r="K1158" s="446"/>
      <c r="L1158" s="483" t="str">
        <f t="shared" ref="L1158:L1197" si="508">$X$7</f>
        <v>A+</v>
      </c>
      <c r="M1158" s="446"/>
      <c r="N1158" s="483" t="str">
        <f t="shared" ref="N1158:N1197" si="509">$Z$7</f>
        <v>Very Great Distinction</v>
      </c>
      <c r="O1158" s="447"/>
      <c r="P1158" s="447"/>
      <c r="Q1158" s="446"/>
      <c r="R1158" s="44"/>
    </row>
    <row r="1159" spans="1:18" ht="58.5" customHeight="1">
      <c r="A1159" s="472" t="s">
        <v>91</v>
      </c>
      <c r="B1159" s="473"/>
      <c r="C1159" s="45">
        <f>GI!$C$25</f>
        <v>43</v>
      </c>
      <c r="D1159" s="47">
        <f>GI!$C$25</f>
        <v>43</v>
      </c>
      <c r="E1159" s="48">
        <f>GI!$C$25</f>
        <v>43</v>
      </c>
      <c r="F1159" s="47">
        <f>GI!$C$25</f>
        <v>43</v>
      </c>
      <c r="G1159" s="233"/>
      <c r="H1159" s="24"/>
      <c r="I1159" s="24"/>
      <c r="J1159" s="483" t="str">
        <f t="shared" ref="J1159:J1198" si="510">$V$8</f>
        <v>≥85</v>
      </c>
      <c r="K1159" s="446"/>
      <c r="L1159" s="483" t="str">
        <f t="shared" ref="L1159:L1198" si="511">$X$8</f>
        <v>A</v>
      </c>
      <c r="M1159" s="446"/>
      <c r="N1159" s="483" t="str">
        <f t="shared" ref="N1159:N1198" si="512">$Z$8</f>
        <v>Great Distinction</v>
      </c>
      <c r="O1159" s="447"/>
      <c r="P1159" s="447"/>
      <c r="Q1159" s="446"/>
      <c r="R1159" s="44"/>
    </row>
    <row r="1160" spans="1:18" ht="58.5" customHeight="1">
      <c r="A1160" s="470" t="s">
        <v>12</v>
      </c>
      <c r="B1160" s="471"/>
      <c r="C1160" s="36"/>
      <c r="D1160" s="49"/>
      <c r="E1160" s="50"/>
      <c r="F1160" s="49"/>
      <c r="G1160" s="234"/>
      <c r="H1160" s="24"/>
      <c r="I1160" s="24"/>
      <c r="J1160" s="445" t="str">
        <f t="shared" ref="J1160:J1199" si="513">$V$9</f>
        <v>≥80</v>
      </c>
      <c r="K1160" s="446"/>
      <c r="L1160" s="445" t="str">
        <f t="shared" ref="L1160:L1199" si="514">$X$9</f>
        <v>B+</v>
      </c>
      <c r="M1160" s="446"/>
      <c r="N1160" s="445" t="str">
        <f t="shared" ref="N1160:N1199" si="515">$Z$9</f>
        <v>Distinction</v>
      </c>
      <c r="O1160" s="447"/>
      <c r="P1160" s="447"/>
      <c r="Q1160" s="446"/>
      <c r="R1160" s="44"/>
    </row>
    <row r="1161" spans="1:18" ht="58.5" customHeight="1">
      <c r="A1161" s="482" t="s">
        <v>18</v>
      </c>
      <c r="B1161" s="482"/>
      <c r="C1161" s="36"/>
      <c r="D1161" s="51"/>
      <c r="E1161" s="50"/>
      <c r="F1161" s="51"/>
      <c r="G1161" s="234"/>
      <c r="H1161" s="24"/>
      <c r="I1161" s="24"/>
      <c r="J1161" s="445" t="str">
        <f t="shared" ref="J1161:J1200" si="516">$V$10</f>
        <v>≥75</v>
      </c>
      <c r="K1161" s="446"/>
      <c r="L1161" s="445" t="str">
        <f t="shared" ref="L1161:L1200" si="517">$X$10</f>
        <v>B</v>
      </c>
      <c r="M1161" s="446"/>
      <c r="N1161" s="445" t="str">
        <f t="shared" ref="N1161:N1200" si="518">$Z$10</f>
        <v>Good</v>
      </c>
      <c r="O1161" s="447"/>
      <c r="P1161" s="447"/>
      <c r="Q1161" s="446"/>
      <c r="R1161" s="44"/>
    </row>
    <row r="1162" spans="1:18" ht="58.5" customHeight="1">
      <c r="A1162" s="22"/>
      <c r="B1162" s="55"/>
      <c r="C1162" s="52"/>
      <c r="D1162" s="52"/>
      <c r="E1162" s="52"/>
      <c r="F1162" s="52"/>
      <c r="G1162" s="23"/>
      <c r="H1162" s="24"/>
      <c r="I1162" s="24"/>
      <c r="J1162" s="445" t="str">
        <f t="shared" ref="J1162:J1201" si="519">$V$11</f>
        <v>≥70</v>
      </c>
      <c r="K1162" s="446"/>
      <c r="L1162" s="445" t="str">
        <f t="shared" ref="L1162:L1201" si="520">$X$11</f>
        <v>C</v>
      </c>
      <c r="M1162" s="446"/>
      <c r="N1162" s="445" t="str">
        <f t="shared" ref="N1162:N1201" si="521">$Z$11</f>
        <v>Average</v>
      </c>
      <c r="O1162" s="447"/>
      <c r="P1162" s="447"/>
      <c r="Q1162" s="446"/>
      <c r="R1162" s="44"/>
    </row>
    <row r="1163" spans="1:18" ht="58.5" customHeight="1">
      <c r="A1163" s="53"/>
      <c r="B1163" s="520" t="str">
        <f>MIP!AJ176</f>
        <v>DETAINED IN GRADE 11</v>
      </c>
      <c r="C1163" s="521"/>
      <c r="D1163" s="521"/>
      <c r="E1163" s="521"/>
      <c r="F1163" s="522"/>
      <c r="G1163" s="23"/>
      <c r="H1163" s="24"/>
      <c r="I1163" s="24"/>
      <c r="J1163" s="445" t="str">
        <f t="shared" ref="J1163:J1202" si="522">$V$12</f>
        <v>≥60</v>
      </c>
      <c r="K1163" s="446"/>
      <c r="L1163" s="445" t="str">
        <f t="shared" ref="L1163:L1202" si="523">$X$12</f>
        <v>D</v>
      </c>
      <c r="M1163" s="446"/>
      <c r="N1163" s="445" t="str">
        <f t="shared" ref="N1163:N1202" si="524">$Z$12</f>
        <v>Fair</v>
      </c>
      <c r="O1163" s="447"/>
      <c r="P1163" s="447"/>
      <c r="Q1163" s="446"/>
      <c r="R1163" s="54"/>
    </row>
    <row r="1164" spans="1:18" ht="58.5" customHeight="1">
      <c r="A1164" s="53"/>
      <c r="B1164" s="523"/>
      <c r="C1164" s="524"/>
      <c r="D1164" s="524"/>
      <c r="E1164" s="524"/>
      <c r="F1164" s="525"/>
      <c r="G1164" s="23"/>
      <c r="H1164" s="24"/>
      <c r="I1164" s="24"/>
      <c r="J1164" s="445" t="str">
        <f t="shared" ref="J1164:J1203" si="525">$V$13</f>
        <v>&lt;60</v>
      </c>
      <c r="K1164" s="446"/>
      <c r="L1164" s="445" t="str">
        <f t="shared" ref="L1164:L1203" si="526">$X$13</f>
        <v>F</v>
      </c>
      <c r="M1164" s="446"/>
      <c r="N1164" s="445" t="str">
        <f t="shared" ref="N1164:N1203" si="527">$Z$13</f>
        <v>Failing</v>
      </c>
      <c r="O1164" s="447"/>
      <c r="P1164" s="447"/>
      <c r="Q1164" s="446"/>
      <c r="R1164" s="27"/>
    </row>
    <row r="1165" spans="1:18" ht="58.5" customHeight="1">
      <c r="A1165" s="53"/>
      <c r="B1165" s="523"/>
      <c r="C1165" s="524"/>
      <c r="D1165" s="524"/>
      <c r="E1165" s="524"/>
      <c r="F1165" s="525"/>
      <c r="G1165" s="23"/>
      <c r="H1165" s="24"/>
      <c r="I1165" s="24"/>
      <c r="J1165" s="443" t="str">
        <f>GI!$D$23</f>
        <v>Academic Director's Name</v>
      </c>
      <c r="K1165" s="443"/>
      <c r="L1165" s="443"/>
      <c r="M1165" s="443"/>
      <c r="N1165" s="443"/>
      <c r="O1165" s="443"/>
      <c r="P1165" s="443"/>
      <c r="Q1165" s="443"/>
      <c r="R1165" s="27"/>
    </row>
    <row r="1166" spans="1:18" ht="58.5" customHeight="1">
      <c r="A1166" s="53"/>
      <c r="B1166" s="526"/>
      <c r="C1166" s="527"/>
      <c r="D1166" s="527"/>
      <c r="E1166" s="527"/>
      <c r="F1166" s="528"/>
      <c r="G1166" s="23"/>
      <c r="H1166" s="24"/>
      <c r="I1166" s="24"/>
      <c r="J1166" s="444" t="str">
        <f>GI!$D$31</f>
        <v>Mr. Brhane Yohanes</v>
      </c>
      <c r="K1166" s="444"/>
      <c r="L1166" s="444"/>
      <c r="M1166" s="444"/>
      <c r="N1166" s="444"/>
      <c r="O1166" s="444"/>
      <c r="P1166" s="444"/>
      <c r="Q1166" s="444"/>
      <c r="R1166" s="444"/>
    </row>
    <row r="1167" spans="1:18" ht="58.5" customHeight="1">
      <c r="A1167" s="430" t="str">
        <f>$U$15</f>
        <v>If Best is Possible, Better is Not Enough!</v>
      </c>
      <c r="B1167" s="430"/>
      <c r="C1167" s="430"/>
      <c r="D1167" s="430"/>
      <c r="E1167" s="430"/>
      <c r="F1167" s="430"/>
      <c r="G1167" s="430"/>
      <c r="H1167" s="430"/>
      <c r="I1167" s="430"/>
      <c r="J1167" s="430"/>
      <c r="K1167" s="430"/>
      <c r="L1167" s="430"/>
      <c r="M1167" s="430"/>
      <c r="N1167" s="430"/>
      <c r="O1167" s="430"/>
      <c r="P1167" s="430"/>
      <c r="Q1167" s="430"/>
      <c r="R1167" s="430"/>
    </row>
    <row r="1168" spans="1:18" ht="58.5" customHeight="1">
      <c r="A1168" s="430"/>
      <c r="B1168" s="430"/>
      <c r="C1168" s="430"/>
      <c r="D1168" s="430"/>
      <c r="E1168" s="430"/>
      <c r="F1168" s="430"/>
      <c r="G1168" s="430"/>
      <c r="H1168" s="430"/>
      <c r="I1168" s="430"/>
      <c r="J1168" s="430"/>
      <c r="K1168" s="430"/>
      <c r="L1168" s="430"/>
      <c r="M1168" s="430"/>
      <c r="N1168" s="430"/>
      <c r="O1168" s="430"/>
      <c r="P1168" s="430"/>
      <c r="Q1168" s="430"/>
      <c r="R1168" s="430"/>
    </row>
    <row r="1169" spans="1:18" ht="58.5" customHeight="1">
      <c r="A1169" s="430"/>
      <c r="B1169" s="430"/>
      <c r="C1169" s="430"/>
      <c r="D1169" s="430"/>
      <c r="E1169" s="430"/>
      <c r="F1169" s="430"/>
      <c r="G1169" s="430"/>
      <c r="H1169" s="430"/>
      <c r="I1169" s="430"/>
      <c r="J1169" s="430"/>
      <c r="K1169" s="430"/>
      <c r="L1169" s="430"/>
      <c r="M1169" s="430"/>
      <c r="N1169" s="430"/>
      <c r="O1169" s="430"/>
      <c r="P1169" s="430"/>
      <c r="Q1169" s="430"/>
      <c r="R1169" s="430"/>
    </row>
    <row r="1170" spans="1:18" ht="58.5" customHeight="1">
      <c r="A1170" s="22"/>
      <c r="B1170" s="22"/>
      <c r="C1170" s="23"/>
      <c r="D1170" s="23"/>
      <c r="E1170" s="23"/>
      <c r="F1170" s="23"/>
      <c r="G1170" s="23"/>
      <c r="H1170" s="24"/>
      <c r="I1170" s="24"/>
      <c r="J1170" s="24"/>
      <c r="K1170" s="24"/>
      <c r="L1170" s="24"/>
      <c r="M1170" s="24"/>
      <c r="N1170" s="24"/>
      <c r="O1170" s="23"/>
      <c r="P1170" s="23"/>
      <c r="Q1170" s="23"/>
      <c r="R1170" s="23"/>
    </row>
    <row r="1171" spans="1:18" ht="58.5" customHeight="1">
      <c r="A1171" s="22"/>
      <c r="B1171" s="22"/>
      <c r="C1171" s="23"/>
      <c r="D1171" s="23"/>
      <c r="E1171" s="23"/>
      <c r="F1171" s="23"/>
      <c r="G1171" s="23"/>
      <c r="H1171" s="24"/>
      <c r="I1171" s="24"/>
      <c r="J1171" s="24"/>
      <c r="K1171" s="24"/>
      <c r="L1171" s="24"/>
      <c r="M1171" s="24"/>
      <c r="N1171" s="24"/>
      <c r="O1171" s="23"/>
      <c r="P1171" s="23"/>
      <c r="Q1171" s="23"/>
      <c r="R1171" s="23"/>
    </row>
    <row r="1172" spans="1:18" ht="58.5" customHeight="1">
      <c r="A1172" s="449" t="s">
        <v>14</v>
      </c>
      <c r="B1172" s="450"/>
      <c r="C1172" s="453">
        <f>GI!$A$3</f>
        <v>11</v>
      </c>
      <c r="D1172" s="455" t="str">
        <f>D2</f>
        <v>D</v>
      </c>
      <c r="E1172" s="456"/>
      <c r="F1172" s="453" t="str">
        <f>GI!$C$3</f>
        <v>D</v>
      </c>
      <c r="G1172" s="459">
        <v>31</v>
      </c>
      <c r="H1172" s="26"/>
      <c r="I1172" s="26"/>
      <c r="J1172" s="509" t="s">
        <v>8</v>
      </c>
      <c r="K1172" s="510"/>
      <c r="L1172" s="511"/>
      <c r="M1172" s="484" t="str">
        <f>GI!$H$32</f>
        <v xml:space="preserve">Nebyu Dawit Tadesse </v>
      </c>
      <c r="N1172" s="485"/>
      <c r="O1172" s="485"/>
      <c r="P1172" s="485"/>
      <c r="Q1172" s="485"/>
      <c r="R1172" s="486"/>
    </row>
    <row r="1173" spans="1:18" ht="58.5" customHeight="1">
      <c r="A1173" s="451"/>
      <c r="B1173" s="452"/>
      <c r="C1173" s="454"/>
      <c r="D1173" s="457"/>
      <c r="E1173" s="458"/>
      <c r="F1173" s="454"/>
      <c r="G1173" s="460"/>
      <c r="H1173" s="26"/>
      <c r="I1173" s="26"/>
      <c r="J1173" s="512"/>
      <c r="K1173" s="513"/>
      <c r="L1173" s="514"/>
      <c r="M1173" s="487"/>
      <c r="N1173" s="488"/>
      <c r="O1173" s="488"/>
      <c r="P1173" s="488"/>
      <c r="Q1173" s="488"/>
      <c r="R1173" s="489"/>
    </row>
    <row r="1174" spans="1:18" ht="58.5" customHeight="1">
      <c r="A1174" s="461" t="s">
        <v>1</v>
      </c>
      <c r="B1174" s="462"/>
      <c r="C1174" s="467"/>
      <c r="D1174" s="468"/>
      <c r="E1174" s="469"/>
      <c r="F1174" s="223" t="s">
        <v>19</v>
      </c>
      <c r="G1174" s="448"/>
      <c r="H1174" s="27"/>
      <c r="I1174" s="27"/>
      <c r="J1174" s="475" t="str">
        <f>GI!$A$48</f>
        <v>2025/26 G.C Academic Year Basic Skills and Behavior Progress Report</v>
      </c>
      <c r="K1174" s="476"/>
      <c r="L1174" s="476"/>
      <c r="M1174" s="476"/>
      <c r="N1174" s="476"/>
      <c r="O1174" s="476"/>
      <c r="P1174" s="476"/>
      <c r="Q1174" s="476"/>
      <c r="R1174" s="477"/>
    </row>
    <row r="1175" spans="1:18" ht="58.5" customHeight="1">
      <c r="A1175" s="463"/>
      <c r="B1175" s="464"/>
      <c r="C1175" s="490" t="s">
        <v>172</v>
      </c>
      <c r="D1175" s="490" t="s">
        <v>173</v>
      </c>
      <c r="E1175" s="493" t="s">
        <v>163</v>
      </c>
      <c r="F1175" s="490" t="s">
        <v>164</v>
      </c>
      <c r="G1175" s="448"/>
      <c r="H1175" s="27"/>
      <c r="I1175" s="27"/>
      <c r="J1175" s="478"/>
      <c r="K1175" s="479"/>
      <c r="L1175" s="479"/>
      <c r="M1175" s="479"/>
      <c r="N1175" s="479"/>
      <c r="O1175" s="479"/>
      <c r="P1175" s="479"/>
      <c r="Q1175" s="479"/>
      <c r="R1175" s="480"/>
    </row>
    <row r="1176" spans="1:18" ht="58.5" customHeight="1">
      <c r="A1176" s="463"/>
      <c r="B1176" s="464"/>
      <c r="C1176" s="491"/>
      <c r="D1176" s="491"/>
      <c r="E1176" s="494"/>
      <c r="F1176" s="491"/>
      <c r="G1176" s="448"/>
      <c r="H1176" s="28"/>
      <c r="I1176" s="28"/>
      <c r="J1176" s="435"/>
      <c r="K1176" s="436"/>
      <c r="L1176" s="436"/>
      <c r="M1176" s="436"/>
      <c r="N1176" s="437"/>
      <c r="O1176" s="29"/>
      <c r="P1176" s="29"/>
      <c r="Q1176" s="29"/>
      <c r="R1176" s="30"/>
    </row>
    <row r="1177" spans="1:18" ht="58.5" customHeight="1">
      <c r="A1177" s="463"/>
      <c r="B1177" s="464"/>
      <c r="C1177" s="491"/>
      <c r="D1177" s="491"/>
      <c r="E1177" s="494"/>
      <c r="F1177" s="491"/>
      <c r="G1177" s="448"/>
      <c r="H1177" s="28"/>
      <c r="I1177" s="28"/>
      <c r="J1177" s="438" t="s">
        <v>26</v>
      </c>
      <c r="K1177" s="439"/>
      <c r="L1177" s="439"/>
      <c r="M1177" s="439"/>
      <c r="N1177" s="440"/>
      <c r="O1177" s="31"/>
      <c r="P1177" s="31"/>
      <c r="Q1177" s="31"/>
      <c r="R1177" s="31"/>
    </row>
    <row r="1178" spans="1:18" ht="58.5" customHeight="1">
      <c r="A1178" s="463"/>
      <c r="B1178" s="464"/>
      <c r="C1178" s="491"/>
      <c r="D1178" s="491"/>
      <c r="E1178" s="494"/>
      <c r="F1178" s="491"/>
      <c r="G1178" s="448"/>
      <c r="H1178" s="28"/>
      <c r="I1178" s="28"/>
      <c r="J1178" s="438" t="s">
        <v>27</v>
      </c>
      <c r="K1178" s="439"/>
      <c r="L1178" s="439"/>
      <c r="M1178" s="439"/>
      <c r="N1178" s="440"/>
      <c r="O1178" s="31"/>
      <c r="P1178" s="31"/>
      <c r="Q1178" s="31"/>
      <c r="R1178" s="31"/>
    </row>
    <row r="1179" spans="1:18" ht="58.5" customHeight="1">
      <c r="A1179" s="463"/>
      <c r="B1179" s="464"/>
      <c r="C1179" s="491"/>
      <c r="D1179" s="491"/>
      <c r="E1179" s="494"/>
      <c r="F1179" s="491"/>
      <c r="G1179" s="448"/>
      <c r="H1179" s="28"/>
      <c r="I1179" s="28"/>
      <c r="J1179" s="438" t="s">
        <v>28</v>
      </c>
      <c r="K1179" s="439"/>
      <c r="L1179" s="439"/>
      <c r="M1179" s="439"/>
      <c r="N1179" s="440"/>
      <c r="O1179" s="31"/>
      <c r="P1179" s="31"/>
      <c r="Q1179" s="31"/>
      <c r="R1179" s="31"/>
    </row>
    <row r="1180" spans="1:18" ht="58.5" customHeight="1">
      <c r="A1180" s="463"/>
      <c r="B1180" s="464"/>
      <c r="C1180" s="491"/>
      <c r="D1180" s="491"/>
      <c r="E1180" s="494"/>
      <c r="F1180" s="491"/>
      <c r="G1180" s="448"/>
      <c r="H1180" s="28"/>
      <c r="I1180" s="28"/>
      <c r="J1180" s="438" t="s">
        <v>47</v>
      </c>
      <c r="K1180" s="439"/>
      <c r="L1180" s="439"/>
      <c r="M1180" s="439"/>
      <c r="N1180" s="440"/>
      <c r="O1180" s="31"/>
      <c r="P1180" s="31"/>
      <c r="Q1180" s="31"/>
      <c r="R1180" s="31"/>
    </row>
    <row r="1181" spans="1:18" ht="58.5" customHeight="1">
      <c r="A1181" s="463"/>
      <c r="B1181" s="464"/>
      <c r="C1181" s="491"/>
      <c r="D1181" s="491"/>
      <c r="E1181" s="494"/>
      <c r="F1181" s="491"/>
      <c r="G1181" s="448"/>
      <c r="H1181" s="28"/>
      <c r="I1181" s="28"/>
      <c r="J1181" s="438" t="s">
        <v>38</v>
      </c>
      <c r="K1181" s="439"/>
      <c r="L1181" s="439"/>
      <c r="M1181" s="439"/>
      <c r="N1181" s="440"/>
      <c r="O1181" s="31"/>
      <c r="P1181" s="31"/>
      <c r="Q1181" s="31"/>
      <c r="R1181" s="31"/>
    </row>
    <row r="1182" spans="1:18" ht="58.5" customHeight="1">
      <c r="A1182" s="465"/>
      <c r="B1182" s="466"/>
      <c r="C1182" s="492"/>
      <c r="D1182" s="492"/>
      <c r="E1182" s="495"/>
      <c r="F1182" s="492"/>
      <c r="G1182" s="448"/>
      <c r="H1182" s="28"/>
      <c r="I1182" s="28"/>
      <c r="J1182" s="438" t="s">
        <v>10</v>
      </c>
      <c r="K1182" s="439"/>
      <c r="L1182" s="439"/>
      <c r="M1182" s="439"/>
      <c r="N1182" s="440"/>
      <c r="O1182" s="33"/>
      <c r="P1182" s="34"/>
      <c r="Q1182" s="34"/>
      <c r="R1182" s="35"/>
    </row>
    <row r="1183" spans="1:18" ht="58.5" customHeight="1">
      <c r="A1183" s="441" t="str">
        <f>GI!$B$7</f>
        <v>English</v>
      </c>
      <c r="B1183" s="442"/>
      <c r="C1183" s="36">
        <f>MIP!$Y$38</f>
        <v>84</v>
      </c>
      <c r="D1183" s="36">
        <f>MIP!$Y$105</f>
        <v>0</v>
      </c>
      <c r="E1183" s="37">
        <f>MIP!$Y$177</f>
        <v>42</v>
      </c>
      <c r="F1183" s="36" t="e">
        <f>MIP!#REF!</f>
        <v>#REF!</v>
      </c>
      <c r="G1183" s="231"/>
      <c r="H1183" s="28"/>
      <c r="I1183" s="28"/>
      <c r="J1183" s="438" t="s">
        <v>29</v>
      </c>
      <c r="K1183" s="439"/>
      <c r="L1183" s="439"/>
      <c r="M1183" s="439"/>
      <c r="N1183" s="440"/>
      <c r="O1183" s="33"/>
      <c r="P1183" s="34"/>
      <c r="Q1183" s="34"/>
      <c r="R1183" s="35"/>
    </row>
    <row r="1184" spans="1:18" ht="58.5" customHeight="1">
      <c r="A1184" s="441" t="str">
        <f>GI!$B$8</f>
        <v>-</v>
      </c>
      <c r="B1184" s="442"/>
      <c r="C1184" s="36"/>
      <c r="D1184" s="36"/>
      <c r="E1184" s="37"/>
      <c r="F1184" s="36" t="e">
        <f>MIP!#REF!</f>
        <v>#REF!</v>
      </c>
      <c r="G1184" s="231"/>
      <c r="H1184" s="28"/>
      <c r="I1184" s="28"/>
      <c r="J1184" s="438" t="s">
        <v>30</v>
      </c>
      <c r="K1184" s="439"/>
      <c r="L1184" s="439"/>
      <c r="M1184" s="439"/>
      <c r="N1184" s="440"/>
      <c r="O1184" s="33"/>
      <c r="P1184" s="34"/>
      <c r="Q1184" s="34"/>
      <c r="R1184" s="35"/>
    </row>
    <row r="1185" spans="1:18" ht="58.5" customHeight="1">
      <c r="A1185" s="441" t="str">
        <f>GI!$B$9</f>
        <v>Mathematics</v>
      </c>
      <c r="B1185" s="442"/>
      <c r="C1185" s="36">
        <f>MIP!$Z$38</f>
        <v>61</v>
      </c>
      <c r="D1185" s="36">
        <f>MIP!$Z$105</f>
        <v>0</v>
      </c>
      <c r="E1185" s="37">
        <f>MIP!$Z$177</f>
        <v>30.5</v>
      </c>
      <c r="F1185" s="36" t="e">
        <f>MIP!#REF!</f>
        <v>#REF!</v>
      </c>
      <c r="G1185" s="231"/>
      <c r="H1185" s="28"/>
      <c r="I1185" s="28"/>
      <c r="J1185" s="438" t="s">
        <v>31</v>
      </c>
      <c r="K1185" s="439"/>
      <c r="L1185" s="439"/>
      <c r="M1185" s="439"/>
      <c r="N1185" s="440"/>
      <c r="O1185" s="33"/>
      <c r="P1185" s="34"/>
      <c r="Q1185" s="34"/>
      <c r="R1185" s="35"/>
    </row>
    <row r="1186" spans="1:18" ht="58.5" customHeight="1">
      <c r="A1186" s="441" t="str">
        <f>GI!$B$10</f>
        <v>-</v>
      </c>
      <c r="B1186" s="442"/>
      <c r="C1186" s="36"/>
      <c r="D1186" s="36"/>
      <c r="E1186" s="37"/>
      <c r="F1186" s="36" t="e">
        <f>MIP!#REF!</f>
        <v>#REF!</v>
      </c>
      <c r="G1186" s="231"/>
      <c r="H1186" s="28"/>
      <c r="I1186" s="28"/>
      <c r="J1186" s="438" t="s">
        <v>32</v>
      </c>
      <c r="K1186" s="439"/>
      <c r="L1186" s="439"/>
      <c r="M1186" s="439"/>
      <c r="N1186" s="440"/>
      <c r="O1186" s="31"/>
      <c r="P1186" s="31"/>
      <c r="Q1186" s="31"/>
      <c r="R1186" s="31"/>
    </row>
    <row r="1187" spans="1:18" ht="58.5" customHeight="1">
      <c r="A1187" s="441" t="str">
        <f>GI!$B$11</f>
        <v xml:space="preserve">History </v>
      </c>
      <c r="B1187" s="442"/>
      <c r="C1187" s="36">
        <f>MIP!$AA$38</f>
        <v>92</v>
      </c>
      <c r="D1187" s="36">
        <f>MIP!$AA$105</f>
        <v>0</v>
      </c>
      <c r="E1187" s="37">
        <f>MIP!$AA$177</f>
        <v>46</v>
      </c>
      <c r="F1187" s="36" t="e">
        <f>MIP!#REF!</f>
        <v>#REF!</v>
      </c>
      <c r="G1187" s="231"/>
      <c r="H1187" s="28"/>
      <c r="I1187" s="28"/>
      <c r="J1187" s="438" t="s">
        <v>11</v>
      </c>
      <c r="K1187" s="439"/>
      <c r="L1187" s="439"/>
      <c r="M1187" s="439"/>
      <c r="N1187" s="440"/>
      <c r="O1187" s="31"/>
      <c r="P1187" s="31"/>
      <c r="Q1187" s="31"/>
      <c r="R1187" s="31"/>
    </row>
    <row r="1188" spans="1:18" ht="58.5" customHeight="1">
      <c r="A1188" s="441" t="str">
        <f>GI!$B$12</f>
        <v xml:space="preserve">Geography </v>
      </c>
      <c r="B1188" s="442"/>
      <c r="C1188" s="36">
        <f>MIP!$AB$38</f>
        <v>84</v>
      </c>
      <c r="D1188" s="36">
        <f>MIP!$AB$105</f>
        <v>0</v>
      </c>
      <c r="E1188" s="37">
        <f>MIP!$AB$177</f>
        <v>42</v>
      </c>
      <c r="F1188" s="36" t="e">
        <f>MIP!#REF!</f>
        <v>#REF!</v>
      </c>
      <c r="G1188" s="231"/>
      <c r="H1188" s="28"/>
      <c r="I1188" s="28"/>
      <c r="J1188" s="438" t="s">
        <v>37</v>
      </c>
      <c r="K1188" s="439"/>
      <c r="L1188" s="439"/>
      <c r="M1188" s="439"/>
      <c r="N1188" s="440"/>
      <c r="O1188" s="33"/>
      <c r="P1188" s="34"/>
      <c r="Q1188" s="34"/>
      <c r="R1188" s="35"/>
    </row>
    <row r="1189" spans="1:18" ht="58.5" customHeight="1">
      <c r="A1189" s="441" t="str">
        <f>GI!$B$13</f>
        <v xml:space="preserve">Economics </v>
      </c>
      <c r="B1189" s="442"/>
      <c r="C1189" s="36">
        <f>MIP!$AC$38</f>
        <v>77</v>
      </c>
      <c r="D1189" s="36">
        <f>MIP!$AC$105</f>
        <v>0</v>
      </c>
      <c r="E1189" s="37">
        <f>MIP!$AC$177</f>
        <v>38.5</v>
      </c>
      <c r="F1189" s="36" t="e">
        <f>MIP!#REF!</f>
        <v>#REF!</v>
      </c>
      <c r="G1189" s="231"/>
      <c r="H1189" s="38"/>
      <c r="I1189" s="38"/>
      <c r="J1189" s="438" t="s">
        <v>33</v>
      </c>
      <c r="K1189" s="439"/>
      <c r="L1189" s="439"/>
      <c r="M1189" s="439"/>
      <c r="N1189" s="440"/>
      <c r="O1189" s="33"/>
      <c r="P1189" s="34"/>
      <c r="Q1189" s="34"/>
      <c r="R1189" s="35"/>
    </row>
    <row r="1190" spans="1:18" ht="58.5" customHeight="1">
      <c r="A1190" s="441" t="str">
        <f>GI!$B$14</f>
        <v>-</v>
      </c>
      <c r="B1190" s="442"/>
      <c r="C1190" s="36"/>
      <c r="D1190" s="36"/>
      <c r="E1190" s="37"/>
      <c r="F1190" s="36" t="e">
        <f>MIP!#REF!</f>
        <v>#REF!</v>
      </c>
      <c r="G1190" s="231"/>
      <c r="H1190" s="38"/>
      <c r="I1190" s="38"/>
      <c r="J1190" s="438" t="s">
        <v>48</v>
      </c>
      <c r="K1190" s="439"/>
      <c r="L1190" s="439"/>
      <c r="M1190" s="439"/>
      <c r="N1190" s="440"/>
      <c r="O1190" s="33"/>
      <c r="P1190" s="34"/>
      <c r="Q1190" s="34"/>
      <c r="R1190" s="35"/>
    </row>
    <row r="1191" spans="1:18" ht="58.5" customHeight="1">
      <c r="A1191" s="441" t="str">
        <f>GI!$B$15</f>
        <v>ICT</v>
      </c>
      <c r="B1191" s="442"/>
      <c r="C1191" s="36">
        <f>MIP!$AD$38</f>
        <v>93</v>
      </c>
      <c r="D1191" s="36">
        <f>MIP!$AD$105</f>
        <v>0</v>
      </c>
      <c r="E1191" s="37">
        <f>MIP!$AD$177</f>
        <v>46.5</v>
      </c>
      <c r="F1191" s="36" t="e">
        <f>MIP!#REF!</f>
        <v>#REF!</v>
      </c>
      <c r="G1191" s="231"/>
      <c r="H1191" s="39"/>
      <c r="I1191" s="39"/>
      <c r="J1191" s="438" t="s">
        <v>49</v>
      </c>
      <c r="K1191" s="439"/>
      <c r="L1191" s="439"/>
      <c r="M1191" s="439"/>
      <c r="N1191" s="440"/>
      <c r="O1191" s="40"/>
      <c r="P1191" s="34"/>
      <c r="Q1191" s="34"/>
      <c r="R1191" s="35"/>
    </row>
    <row r="1192" spans="1:18" ht="58.5" customHeight="1">
      <c r="A1192" s="441" t="str">
        <f>GI!$B$16</f>
        <v>-</v>
      </c>
      <c r="B1192" s="442"/>
      <c r="C1192" s="36"/>
      <c r="D1192" s="36"/>
      <c r="E1192" s="37"/>
      <c r="F1192" s="36" t="e">
        <f>MIP!#REF!</f>
        <v>#REF!</v>
      </c>
      <c r="G1192" s="231"/>
      <c r="H1192" s="39"/>
      <c r="I1192" s="39"/>
      <c r="J1192" s="502" t="s">
        <v>34</v>
      </c>
      <c r="K1192" s="503"/>
      <c r="L1192" s="503"/>
      <c r="M1192" s="503"/>
      <c r="N1192" s="503"/>
      <c r="O1192" s="503"/>
      <c r="P1192" s="503"/>
      <c r="Q1192" s="504"/>
      <c r="R1192" s="41"/>
    </row>
    <row r="1193" spans="1:18" ht="58.5" customHeight="1">
      <c r="A1193" s="441" t="str">
        <f>GI!$B$17</f>
        <v xml:space="preserve">Accounting and finance </v>
      </c>
      <c r="B1193" s="442"/>
      <c r="C1193" s="36">
        <f>MIP!$AE$38</f>
        <v>72</v>
      </c>
      <c r="D1193" s="36">
        <f>MIP!$AE$105</f>
        <v>0</v>
      </c>
      <c r="E1193" s="37">
        <f>MIP!$AE$177</f>
        <v>36</v>
      </c>
      <c r="F1193" s="36" t="e">
        <f>MIP!#REF!</f>
        <v>#REF!</v>
      </c>
      <c r="G1193" s="231"/>
      <c r="H1193" s="39"/>
      <c r="I1193" s="39"/>
      <c r="J1193" s="505"/>
      <c r="K1193" s="506"/>
      <c r="L1193" s="506"/>
      <c r="M1193" s="506"/>
      <c r="N1193" s="506"/>
      <c r="O1193" s="506"/>
      <c r="P1193" s="506"/>
      <c r="Q1193" s="507"/>
      <c r="R1193" s="41"/>
    </row>
    <row r="1194" spans="1:18" ht="58.5" customHeight="1">
      <c r="A1194" s="441" t="str">
        <f>GI!$B$18</f>
        <v>-</v>
      </c>
      <c r="B1194" s="442"/>
      <c r="C1194" s="36">
        <f>MIP!$AF$38</f>
        <v>0</v>
      </c>
      <c r="D1194" s="36">
        <f>MIP!$AF$105</f>
        <v>0</v>
      </c>
      <c r="E1194" s="37">
        <f>MIP!$AF$177</f>
        <v>0</v>
      </c>
      <c r="F1194" s="36" t="e">
        <f>MIP!#REF!</f>
        <v>#REF!</v>
      </c>
      <c r="G1194" s="231"/>
      <c r="H1194" s="39"/>
      <c r="I1194" s="39"/>
      <c r="J1194" s="505"/>
      <c r="K1194" s="506"/>
      <c r="L1194" s="506"/>
      <c r="M1194" s="506"/>
      <c r="N1194" s="506"/>
      <c r="O1194" s="506"/>
      <c r="P1194" s="506"/>
      <c r="Q1194" s="507"/>
      <c r="R1194" s="41"/>
    </row>
    <row r="1195" spans="1:18" ht="58.5" customHeight="1">
      <c r="A1195" s="470" t="s">
        <v>15</v>
      </c>
      <c r="B1195" s="471"/>
      <c r="C1195" s="36">
        <f>MIP!$AG$38</f>
        <v>563</v>
      </c>
      <c r="D1195" s="36">
        <f>MIP!$AG$105</f>
        <v>0</v>
      </c>
      <c r="E1195" s="37">
        <f>MIP!$AG$177</f>
        <v>281.5</v>
      </c>
      <c r="F1195" s="36" t="e">
        <f>MIP!#REF!</f>
        <v>#REF!</v>
      </c>
      <c r="G1195" s="231"/>
      <c r="H1195" s="42"/>
      <c r="I1195" s="42"/>
      <c r="J1195" s="515" t="str">
        <f t="shared" si="504"/>
        <v>Percentage</v>
      </c>
      <c r="K1195" s="516"/>
      <c r="L1195" s="496" t="str">
        <f t="shared" si="505"/>
        <v xml:space="preserve">Grade </v>
      </c>
      <c r="M1195" s="497"/>
      <c r="N1195" s="496" t="str">
        <f t="shared" si="506"/>
        <v>Performance</v>
      </c>
      <c r="O1195" s="500"/>
      <c r="P1195" s="500"/>
      <c r="Q1195" s="497"/>
      <c r="R1195" s="43"/>
    </row>
    <row r="1196" spans="1:18" ht="58.5" customHeight="1">
      <c r="A1196" s="472" t="s">
        <v>16</v>
      </c>
      <c r="B1196" s="473"/>
      <c r="C1196" s="36">
        <f>MIP!$AH$38</f>
        <v>80.428571428571431</v>
      </c>
      <c r="D1196" s="36">
        <f>MIP!$AH$105</f>
        <v>0</v>
      </c>
      <c r="E1196" s="37">
        <f>MIP!$AH$177</f>
        <v>40.214285714285715</v>
      </c>
      <c r="F1196" s="36" t="e">
        <f>MIP!#REF!</f>
        <v>#REF!</v>
      </c>
      <c r="G1196" s="231"/>
      <c r="H1196" s="42"/>
      <c r="I1196" s="42"/>
      <c r="J1196" s="517"/>
      <c r="K1196" s="518"/>
      <c r="L1196" s="498"/>
      <c r="M1196" s="499"/>
      <c r="N1196" s="498"/>
      <c r="O1196" s="501"/>
      <c r="P1196" s="501"/>
      <c r="Q1196" s="499"/>
      <c r="R1196" s="44"/>
    </row>
    <row r="1197" spans="1:18" ht="58.5" customHeight="1">
      <c r="A1197" s="472" t="s">
        <v>17</v>
      </c>
      <c r="B1197" s="473"/>
      <c r="C1197" s="45">
        <f>MIP!$AI$38</f>
        <v>5</v>
      </c>
      <c r="D1197" s="45">
        <f>MIP!$AI$105</f>
        <v>1</v>
      </c>
      <c r="E1197" s="46">
        <f>MIP!$AI$177</f>
        <v>5</v>
      </c>
      <c r="F1197" s="45" t="e">
        <f>MIP!#REF!</f>
        <v>#REF!</v>
      </c>
      <c r="G1197" s="232"/>
      <c r="H1197" s="42"/>
      <c r="I1197" s="42"/>
      <c r="J1197" s="483" t="str">
        <f t="shared" si="507"/>
        <v>≥90</v>
      </c>
      <c r="K1197" s="446"/>
      <c r="L1197" s="483" t="str">
        <f t="shared" si="508"/>
        <v>A+</v>
      </c>
      <c r="M1197" s="446"/>
      <c r="N1197" s="483" t="str">
        <f t="shared" si="509"/>
        <v>Very Great Distinction</v>
      </c>
      <c r="O1197" s="447"/>
      <c r="P1197" s="447"/>
      <c r="Q1197" s="446"/>
      <c r="R1197" s="44"/>
    </row>
    <row r="1198" spans="1:18" ht="58.5" customHeight="1">
      <c r="A1198" s="472" t="s">
        <v>91</v>
      </c>
      <c r="B1198" s="473"/>
      <c r="C1198" s="45">
        <f>GI!$C$25</f>
        <v>43</v>
      </c>
      <c r="D1198" s="47">
        <f>GI!$C$25</f>
        <v>43</v>
      </c>
      <c r="E1198" s="48">
        <f>GI!$C$25</f>
        <v>43</v>
      </c>
      <c r="F1198" s="47">
        <f>GI!$C$25</f>
        <v>43</v>
      </c>
      <c r="G1198" s="233"/>
      <c r="H1198" s="24"/>
      <c r="I1198" s="24"/>
      <c r="J1198" s="483" t="str">
        <f t="shared" si="510"/>
        <v>≥85</v>
      </c>
      <c r="K1198" s="446"/>
      <c r="L1198" s="483" t="str">
        <f t="shared" si="511"/>
        <v>A</v>
      </c>
      <c r="M1198" s="446"/>
      <c r="N1198" s="483" t="str">
        <f t="shared" si="512"/>
        <v>Great Distinction</v>
      </c>
      <c r="O1198" s="447"/>
      <c r="P1198" s="447"/>
      <c r="Q1198" s="446"/>
      <c r="R1198" s="44"/>
    </row>
    <row r="1199" spans="1:18" ht="58.5" customHeight="1">
      <c r="A1199" s="470" t="s">
        <v>12</v>
      </c>
      <c r="B1199" s="471"/>
      <c r="C1199" s="36"/>
      <c r="D1199" s="49"/>
      <c r="E1199" s="50"/>
      <c r="F1199" s="49"/>
      <c r="G1199" s="234"/>
      <c r="H1199" s="24"/>
      <c r="I1199" s="24"/>
      <c r="J1199" s="445" t="str">
        <f t="shared" si="513"/>
        <v>≥80</v>
      </c>
      <c r="K1199" s="446"/>
      <c r="L1199" s="445" t="str">
        <f t="shared" si="514"/>
        <v>B+</v>
      </c>
      <c r="M1199" s="446"/>
      <c r="N1199" s="445" t="str">
        <f t="shared" si="515"/>
        <v>Distinction</v>
      </c>
      <c r="O1199" s="447"/>
      <c r="P1199" s="447"/>
      <c r="Q1199" s="446"/>
      <c r="R1199" s="44"/>
    </row>
    <row r="1200" spans="1:18" ht="58.5" customHeight="1">
      <c r="A1200" s="482" t="s">
        <v>18</v>
      </c>
      <c r="B1200" s="482"/>
      <c r="C1200" s="36"/>
      <c r="D1200" s="51"/>
      <c r="E1200" s="50"/>
      <c r="F1200" s="51"/>
      <c r="G1200" s="234"/>
      <c r="H1200" s="24"/>
      <c r="I1200" s="24"/>
      <c r="J1200" s="445" t="str">
        <f t="shared" si="516"/>
        <v>≥75</v>
      </c>
      <c r="K1200" s="446"/>
      <c r="L1200" s="445" t="str">
        <f t="shared" si="517"/>
        <v>B</v>
      </c>
      <c r="M1200" s="446"/>
      <c r="N1200" s="445" t="str">
        <f t="shared" si="518"/>
        <v>Good</v>
      </c>
      <c r="O1200" s="447"/>
      <c r="P1200" s="447"/>
      <c r="Q1200" s="446"/>
      <c r="R1200" s="44"/>
    </row>
    <row r="1201" spans="1:18" ht="58.5" customHeight="1">
      <c r="A1201" s="22"/>
      <c r="B1201" s="55"/>
      <c r="C1201" s="52"/>
      <c r="D1201" s="52"/>
      <c r="E1201" s="52"/>
      <c r="F1201" s="52"/>
      <c r="G1201" s="23"/>
      <c r="H1201" s="24"/>
      <c r="I1201" s="24"/>
      <c r="J1201" s="445" t="str">
        <f t="shared" si="519"/>
        <v>≥70</v>
      </c>
      <c r="K1201" s="446"/>
      <c r="L1201" s="445" t="str">
        <f t="shared" si="520"/>
        <v>C</v>
      </c>
      <c r="M1201" s="446"/>
      <c r="N1201" s="445" t="str">
        <f t="shared" si="521"/>
        <v>Average</v>
      </c>
      <c r="O1201" s="447"/>
      <c r="P1201" s="447"/>
      <c r="Q1201" s="446"/>
      <c r="R1201" s="44"/>
    </row>
    <row r="1202" spans="1:18" ht="58.5" customHeight="1">
      <c r="A1202" s="53"/>
      <c r="B1202" s="520" t="str">
        <f>MIP!AJ177</f>
        <v>DETAINED IN GRADE 11</v>
      </c>
      <c r="C1202" s="521"/>
      <c r="D1202" s="521"/>
      <c r="E1202" s="521"/>
      <c r="F1202" s="522"/>
      <c r="G1202" s="23"/>
      <c r="H1202" s="24"/>
      <c r="I1202" s="24"/>
      <c r="J1202" s="445" t="str">
        <f t="shared" si="522"/>
        <v>≥60</v>
      </c>
      <c r="K1202" s="446"/>
      <c r="L1202" s="445" t="str">
        <f t="shared" si="523"/>
        <v>D</v>
      </c>
      <c r="M1202" s="446"/>
      <c r="N1202" s="445" t="str">
        <f t="shared" si="524"/>
        <v>Fair</v>
      </c>
      <c r="O1202" s="447"/>
      <c r="P1202" s="447"/>
      <c r="Q1202" s="446"/>
      <c r="R1202" s="54"/>
    </row>
    <row r="1203" spans="1:18" ht="58.5" customHeight="1">
      <c r="A1203" s="53"/>
      <c r="B1203" s="523"/>
      <c r="C1203" s="524"/>
      <c r="D1203" s="524"/>
      <c r="E1203" s="524"/>
      <c r="F1203" s="525"/>
      <c r="G1203" s="23"/>
      <c r="H1203" s="24"/>
      <c r="I1203" s="24"/>
      <c r="J1203" s="445" t="str">
        <f t="shared" si="525"/>
        <v>&lt;60</v>
      </c>
      <c r="K1203" s="446"/>
      <c r="L1203" s="445" t="str">
        <f t="shared" si="526"/>
        <v>F</v>
      </c>
      <c r="M1203" s="446"/>
      <c r="N1203" s="445" t="str">
        <f t="shared" si="527"/>
        <v>Failing</v>
      </c>
      <c r="O1203" s="447"/>
      <c r="P1203" s="447"/>
      <c r="Q1203" s="446"/>
      <c r="R1203" s="27"/>
    </row>
    <row r="1204" spans="1:18" ht="58.5" customHeight="1">
      <c r="A1204" s="53"/>
      <c r="B1204" s="523"/>
      <c r="C1204" s="524"/>
      <c r="D1204" s="524"/>
      <c r="E1204" s="524"/>
      <c r="F1204" s="525"/>
      <c r="G1204" s="23"/>
      <c r="H1204" s="24"/>
      <c r="I1204" s="24"/>
      <c r="J1204" s="443" t="str">
        <f>GI!$D$23</f>
        <v>Academic Director's Name</v>
      </c>
      <c r="K1204" s="443"/>
      <c r="L1204" s="443"/>
      <c r="M1204" s="443"/>
      <c r="N1204" s="443"/>
      <c r="O1204" s="443"/>
      <c r="P1204" s="443"/>
      <c r="Q1204" s="443"/>
      <c r="R1204" s="27"/>
    </row>
    <row r="1205" spans="1:18" ht="58.5" customHeight="1">
      <c r="A1205" s="53"/>
      <c r="B1205" s="526"/>
      <c r="C1205" s="527"/>
      <c r="D1205" s="527"/>
      <c r="E1205" s="527"/>
      <c r="F1205" s="528"/>
      <c r="G1205" s="23"/>
      <c r="H1205" s="24"/>
      <c r="I1205" s="24"/>
      <c r="J1205" s="444" t="str">
        <f>GI!$D$31</f>
        <v>Mr. Brhane Yohanes</v>
      </c>
      <c r="K1205" s="444"/>
      <c r="L1205" s="444"/>
      <c r="M1205" s="444"/>
      <c r="N1205" s="444"/>
      <c r="O1205" s="444"/>
      <c r="P1205" s="444"/>
      <c r="Q1205" s="444"/>
      <c r="R1205" s="444"/>
    </row>
    <row r="1206" spans="1:18" ht="58.5" customHeight="1">
      <c r="A1206" s="430" t="str">
        <f>$U$15</f>
        <v>If Best is Possible, Better is Not Enough!</v>
      </c>
      <c r="B1206" s="430"/>
      <c r="C1206" s="430"/>
      <c r="D1206" s="430"/>
      <c r="E1206" s="430"/>
      <c r="F1206" s="430"/>
      <c r="G1206" s="430"/>
      <c r="H1206" s="430"/>
      <c r="I1206" s="430"/>
      <c r="J1206" s="430"/>
      <c r="K1206" s="430"/>
      <c r="L1206" s="430"/>
      <c r="M1206" s="430"/>
      <c r="N1206" s="430"/>
      <c r="O1206" s="430"/>
      <c r="P1206" s="430"/>
      <c r="Q1206" s="430"/>
      <c r="R1206" s="430"/>
    </row>
    <row r="1207" spans="1:18" ht="58.5" customHeight="1">
      <c r="A1207" s="430"/>
      <c r="B1207" s="430"/>
      <c r="C1207" s="430"/>
      <c r="D1207" s="430"/>
      <c r="E1207" s="430"/>
      <c r="F1207" s="430"/>
      <c r="G1207" s="430"/>
      <c r="H1207" s="430"/>
      <c r="I1207" s="430"/>
      <c r="J1207" s="430"/>
      <c r="K1207" s="430"/>
      <c r="L1207" s="430"/>
      <c r="M1207" s="430"/>
      <c r="N1207" s="430"/>
      <c r="O1207" s="430"/>
      <c r="P1207" s="430"/>
      <c r="Q1207" s="430"/>
      <c r="R1207" s="430"/>
    </row>
    <row r="1208" spans="1:18" ht="58.5" customHeight="1">
      <c r="A1208" s="430"/>
      <c r="B1208" s="430"/>
      <c r="C1208" s="430"/>
      <c r="D1208" s="430"/>
      <c r="E1208" s="430"/>
      <c r="F1208" s="430"/>
      <c r="G1208" s="430"/>
      <c r="H1208" s="430"/>
      <c r="I1208" s="430"/>
      <c r="J1208" s="430"/>
      <c r="K1208" s="430"/>
      <c r="L1208" s="430"/>
      <c r="M1208" s="430"/>
      <c r="N1208" s="430"/>
      <c r="O1208" s="430"/>
      <c r="P1208" s="430"/>
      <c r="Q1208" s="430"/>
      <c r="R1208" s="430"/>
    </row>
    <row r="1209" spans="1:18" ht="58.5" customHeight="1">
      <c r="A1209" s="22"/>
      <c r="B1209" s="22"/>
      <c r="C1209" s="23"/>
      <c r="D1209" s="23"/>
      <c r="E1209" s="23"/>
      <c r="F1209" s="23"/>
      <c r="G1209" s="23"/>
      <c r="H1209" s="24"/>
      <c r="I1209" s="24"/>
      <c r="J1209" s="24"/>
      <c r="K1209" s="24"/>
      <c r="L1209" s="24"/>
      <c r="M1209" s="24"/>
      <c r="N1209" s="24"/>
      <c r="O1209" s="23"/>
      <c r="P1209" s="23"/>
      <c r="Q1209" s="23"/>
      <c r="R1209" s="23"/>
    </row>
    <row r="1210" spans="1:18" ht="58.5" customHeight="1">
      <c r="A1210" s="22"/>
      <c r="B1210" s="22"/>
      <c r="C1210" s="23"/>
      <c r="D1210" s="23"/>
      <c r="E1210" s="23"/>
      <c r="F1210" s="23"/>
      <c r="G1210" s="23"/>
      <c r="H1210" s="24"/>
      <c r="I1210" s="24"/>
      <c r="J1210" s="24"/>
      <c r="K1210" s="24"/>
      <c r="L1210" s="24"/>
      <c r="M1210" s="24"/>
      <c r="N1210" s="24"/>
      <c r="O1210" s="23"/>
      <c r="P1210" s="23"/>
      <c r="Q1210" s="23"/>
      <c r="R1210" s="23"/>
    </row>
    <row r="1211" spans="1:18" ht="58.5" customHeight="1">
      <c r="A1211" s="449" t="s">
        <v>14</v>
      </c>
      <c r="B1211" s="450"/>
      <c r="C1211" s="453">
        <f>GI!$A$3</f>
        <v>11</v>
      </c>
      <c r="D1211" s="455" t="str">
        <f>D2</f>
        <v>D</v>
      </c>
      <c r="E1211" s="456"/>
      <c r="F1211" s="453" t="str">
        <f>GI!$C$3</f>
        <v>D</v>
      </c>
      <c r="G1211" s="459">
        <v>32</v>
      </c>
      <c r="H1211" s="26"/>
      <c r="I1211" s="26"/>
      <c r="J1211" s="509" t="s">
        <v>8</v>
      </c>
      <c r="K1211" s="510"/>
      <c r="L1211" s="511"/>
      <c r="M1211" s="484" t="str">
        <f>GI!$H$33</f>
        <v xml:space="preserve">Rahwa Luel Birhane </v>
      </c>
      <c r="N1211" s="485"/>
      <c r="O1211" s="485"/>
      <c r="P1211" s="485"/>
      <c r="Q1211" s="485"/>
      <c r="R1211" s="486"/>
    </row>
    <row r="1212" spans="1:18" ht="58.5" customHeight="1">
      <c r="A1212" s="451"/>
      <c r="B1212" s="452"/>
      <c r="C1212" s="454"/>
      <c r="D1212" s="457"/>
      <c r="E1212" s="458"/>
      <c r="F1212" s="454"/>
      <c r="G1212" s="460"/>
      <c r="H1212" s="26"/>
      <c r="I1212" s="26"/>
      <c r="J1212" s="512"/>
      <c r="K1212" s="513"/>
      <c r="L1212" s="514"/>
      <c r="M1212" s="487"/>
      <c r="N1212" s="488"/>
      <c r="O1212" s="488"/>
      <c r="P1212" s="488"/>
      <c r="Q1212" s="488"/>
      <c r="R1212" s="489"/>
    </row>
    <row r="1213" spans="1:18" ht="58.5" customHeight="1">
      <c r="A1213" s="461" t="s">
        <v>1</v>
      </c>
      <c r="B1213" s="462"/>
      <c r="C1213" s="467"/>
      <c r="D1213" s="468"/>
      <c r="E1213" s="469"/>
      <c r="F1213" s="223" t="s">
        <v>19</v>
      </c>
      <c r="G1213" s="448"/>
      <c r="H1213" s="27"/>
      <c r="I1213" s="27"/>
      <c r="J1213" s="475" t="str">
        <f>GI!$A$48</f>
        <v>2025/26 G.C Academic Year Basic Skills and Behavior Progress Report</v>
      </c>
      <c r="K1213" s="476"/>
      <c r="L1213" s="476"/>
      <c r="M1213" s="476"/>
      <c r="N1213" s="476"/>
      <c r="O1213" s="476"/>
      <c r="P1213" s="476"/>
      <c r="Q1213" s="476"/>
      <c r="R1213" s="477"/>
    </row>
    <row r="1214" spans="1:18" ht="58.5" customHeight="1">
      <c r="A1214" s="463"/>
      <c r="B1214" s="464"/>
      <c r="C1214" s="490" t="s">
        <v>172</v>
      </c>
      <c r="D1214" s="490" t="s">
        <v>173</v>
      </c>
      <c r="E1214" s="493" t="s">
        <v>163</v>
      </c>
      <c r="F1214" s="490" t="s">
        <v>164</v>
      </c>
      <c r="G1214" s="448"/>
      <c r="H1214" s="27"/>
      <c r="I1214" s="27"/>
      <c r="J1214" s="478"/>
      <c r="K1214" s="479"/>
      <c r="L1214" s="479"/>
      <c r="M1214" s="479"/>
      <c r="N1214" s="479"/>
      <c r="O1214" s="479"/>
      <c r="P1214" s="479"/>
      <c r="Q1214" s="479"/>
      <c r="R1214" s="480"/>
    </row>
    <row r="1215" spans="1:18" ht="58.5" customHeight="1">
      <c r="A1215" s="463"/>
      <c r="B1215" s="464"/>
      <c r="C1215" s="491"/>
      <c r="D1215" s="491"/>
      <c r="E1215" s="494"/>
      <c r="F1215" s="491"/>
      <c r="G1215" s="448"/>
      <c r="H1215" s="28"/>
      <c r="I1215" s="28"/>
      <c r="J1215" s="435"/>
      <c r="K1215" s="436"/>
      <c r="L1215" s="436"/>
      <c r="M1215" s="436"/>
      <c r="N1215" s="437"/>
      <c r="O1215" s="29"/>
      <c r="P1215" s="29"/>
      <c r="Q1215" s="29"/>
      <c r="R1215" s="30"/>
    </row>
    <row r="1216" spans="1:18" ht="58.5" customHeight="1">
      <c r="A1216" s="463"/>
      <c r="B1216" s="464"/>
      <c r="C1216" s="491"/>
      <c r="D1216" s="491"/>
      <c r="E1216" s="494"/>
      <c r="F1216" s="491"/>
      <c r="G1216" s="448"/>
      <c r="H1216" s="28"/>
      <c r="I1216" s="28"/>
      <c r="J1216" s="438" t="s">
        <v>26</v>
      </c>
      <c r="K1216" s="439"/>
      <c r="L1216" s="439"/>
      <c r="M1216" s="439"/>
      <c r="N1216" s="440"/>
      <c r="O1216" s="31"/>
      <c r="P1216" s="31"/>
      <c r="Q1216" s="31"/>
      <c r="R1216" s="31"/>
    </row>
    <row r="1217" spans="1:18" ht="58.5" customHeight="1">
      <c r="A1217" s="463"/>
      <c r="B1217" s="464"/>
      <c r="C1217" s="491"/>
      <c r="D1217" s="491"/>
      <c r="E1217" s="494"/>
      <c r="F1217" s="491"/>
      <c r="G1217" s="448"/>
      <c r="H1217" s="28"/>
      <c r="I1217" s="28"/>
      <c r="J1217" s="438" t="s">
        <v>27</v>
      </c>
      <c r="K1217" s="439"/>
      <c r="L1217" s="439"/>
      <c r="M1217" s="439"/>
      <c r="N1217" s="440"/>
      <c r="O1217" s="31"/>
      <c r="P1217" s="31"/>
      <c r="Q1217" s="31"/>
      <c r="R1217" s="31"/>
    </row>
    <row r="1218" spans="1:18" ht="58.5" customHeight="1">
      <c r="A1218" s="463"/>
      <c r="B1218" s="464"/>
      <c r="C1218" s="491"/>
      <c r="D1218" s="491"/>
      <c r="E1218" s="494"/>
      <c r="F1218" s="491"/>
      <c r="G1218" s="448"/>
      <c r="H1218" s="28"/>
      <c r="I1218" s="28"/>
      <c r="J1218" s="438" t="s">
        <v>28</v>
      </c>
      <c r="K1218" s="439"/>
      <c r="L1218" s="439"/>
      <c r="M1218" s="439"/>
      <c r="N1218" s="440"/>
      <c r="O1218" s="31"/>
      <c r="P1218" s="31"/>
      <c r="Q1218" s="31"/>
      <c r="R1218" s="31"/>
    </row>
    <row r="1219" spans="1:18" ht="58.5" customHeight="1">
      <c r="A1219" s="463"/>
      <c r="B1219" s="464"/>
      <c r="C1219" s="491"/>
      <c r="D1219" s="491"/>
      <c r="E1219" s="494"/>
      <c r="F1219" s="491"/>
      <c r="G1219" s="448"/>
      <c r="H1219" s="28"/>
      <c r="I1219" s="28"/>
      <c r="J1219" s="438" t="s">
        <v>47</v>
      </c>
      <c r="K1219" s="439"/>
      <c r="L1219" s="439"/>
      <c r="M1219" s="439"/>
      <c r="N1219" s="440"/>
      <c r="O1219" s="31"/>
      <c r="P1219" s="31"/>
      <c r="Q1219" s="31"/>
      <c r="R1219" s="31"/>
    </row>
    <row r="1220" spans="1:18" ht="58.5" customHeight="1">
      <c r="A1220" s="463"/>
      <c r="B1220" s="464"/>
      <c r="C1220" s="491"/>
      <c r="D1220" s="491"/>
      <c r="E1220" s="494"/>
      <c r="F1220" s="491"/>
      <c r="G1220" s="448"/>
      <c r="H1220" s="28"/>
      <c r="I1220" s="28"/>
      <c r="J1220" s="438" t="s">
        <v>38</v>
      </c>
      <c r="K1220" s="439"/>
      <c r="L1220" s="439"/>
      <c r="M1220" s="439"/>
      <c r="N1220" s="440"/>
      <c r="O1220" s="31"/>
      <c r="P1220" s="31"/>
      <c r="Q1220" s="31"/>
      <c r="R1220" s="31"/>
    </row>
    <row r="1221" spans="1:18" ht="58.5" customHeight="1">
      <c r="A1221" s="465"/>
      <c r="B1221" s="466"/>
      <c r="C1221" s="492"/>
      <c r="D1221" s="492"/>
      <c r="E1221" s="495"/>
      <c r="F1221" s="492"/>
      <c r="G1221" s="448"/>
      <c r="H1221" s="28"/>
      <c r="I1221" s="28"/>
      <c r="J1221" s="438" t="s">
        <v>10</v>
      </c>
      <c r="K1221" s="439"/>
      <c r="L1221" s="439"/>
      <c r="M1221" s="439"/>
      <c r="N1221" s="440"/>
      <c r="O1221" s="33"/>
      <c r="P1221" s="34"/>
      <c r="Q1221" s="34"/>
      <c r="R1221" s="35"/>
    </row>
    <row r="1222" spans="1:18" ht="58.5" customHeight="1">
      <c r="A1222" s="441" t="str">
        <f>GI!$B$7</f>
        <v>English</v>
      </c>
      <c r="B1222" s="442"/>
      <c r="C1222" s="36">
        <f>MIP!$Y$39</f>
        <v>70</v>
      </c>
      <c r="D1222" s="36">
        <f>MIP!$Y$106</f>
        <v>0</v>
      </c>
      <c r="E1222" s="37">
        <f>MIP!$Y$178</f>
        <v>35</v>
      </c>
      <c r="F1222" s="36" t="e">
        <f>MIP!#REF!</f>
        <v>#REF!</v>
      </c>
      <c r="G1222" s="231"/>
      <c r="H1222" s="28"/>
      <c r="I1222" s="28"/>
      <c r="J1222" s="438" t="s">
        <v>29</v>
      </c>
      <c r="K1222" s="439"/>
      <c r="L1222" s="439"/>
      <c r="M1222" s="439"/>
      <c r="N1222" s="440"/>
      <c r="O1222" s="33"/>
      <c r="P1222" s="34"/>
      <c r="Q1222" s="34"/>
      <c r="R1222" s="35"/>
    </row>
    <row r="1223" spans="1:18" ht="58.5" customHeight="1">
      <c r="A1223" s="441" t="str">
        <f>GI!$B$8</f>
        <v>-</v>
      </c>
      <c r="B1223" s="442"/>
      <c r="C1223" s="36"/>
      <c r="D1223" s="36"/>
      <c r="E1223" s="37"/>
      <c r="F1223" s="36" t="e">
        <f>MIP!#REF!</f>
        <v>#REF!</v>
      </c>
      <c r="G1223" s="231"/>
      <c r="H1223" s="28"/>
      <c r="I1223" s="28"/>
      <c r="J1223" s="438" t="s">
        <v>30</v>
      </c>
      <c r="K1223" s="439"/>
      <c r="L1223" s="439"/>
      <c r="M1223" s="439"/>
      <c r="N1223" s="440"/>
      <c r="O1223" s="33"/>
      <c r="P1223" s="34"/>
      <c r="Q1223" s="34"/>
      <c r="R1223" s="35"/>
    </row>
    <row r="1224" spans="1:18" ht="58.5" customHeight="1">
      <c r="A1224" s="441" t="str">
        <f>GI!$B$9</f>
        <v>Mathematics</v>
      </c>
      <c r="B1224" s="442"/>
      <c r="C1224" s="36">
        <f>MIP!$Z$39</f>
        <v>65</v>
      </c>
      <c r="D1224" s="36">
        <f>MIP!$Z$106</f>
        <v>0</v>
      </c>
      <c r="E1224" s="37">
        <f>MIP!$Z$178</f>
        <v>32.5</v>
      </c>
      <c r="F1224" s="36" t="e">
        <f>MIP!#REF!</f>
        <v>#REF!</v>
      </c>
      <c r="G1224" s="231"/>
      <c r="H1224" s="28"/>
      <c r="I1224" s="28"/>
      <c r="J1224" s="438" t="s">
        <v>31</v>
      </c>
      <c r="K1224" s="439"/>
      <c r="L1224" s="439"/>
      <c r="M1224" s="439"/>
      <c r="N1224" s="440"/>
      <c r="O1224" s="33"/>
      <c r="P1224" s="34"/>
      <c r="Q1224" s="34"/>
      <c r="R1224" s="35"/>
    </row>
    <row r="1225" spans="1:18" ht="58.5" customHeight="1">
      <c r="A1225" s="441" t="str">
        <f>GI!$B$10</f>
        <v>-</v>
      </c>
      <c r="B1225" s="442"/>
      <c r="C1225" s="36"/>
      <c r="D1225" s="36"/>
      <c r="E1225" s="37"/>
      <c r="F1225" s="36" t="e">
        <f>MIP!#REF!</f>
        <v>#REF!</v>
      </c>
      <c r="G1225" s="231"/>
      <c r="H1225" s="28"/>
      <c r="I1225" s="28"/>
      <c r="J1225" s="438" t="s">
        <v>32</v>
      </c>
      <c r="K1225" s="439"/>
      <c r="L1225" s="439"/>
      <c r="M1225" s="439"/>
      <c r="N1225" s="440"/>
      <c r="O1225" s="31"/>
      <c r="P1225" s="31"/>
      <c r="Q1225" s="31"/>
      <c r="R1225" s="31"/>
    </row>
    <row r="1226" spans="1:18" ht="58.5" customHeight="1">
      <c r="A1226" s="441" t="str">
        <f>GI!$B$11</f>
        <v xml:space="preserve">History </v>
      </c>
      <c r="B1226" s="442"/>
      <c r="C1226" s="36">
        <f>MIP!$AA$39</f>
        <v>81</v>
      </c>
      <c r="D1226" s="36">
        <f>MIP!$AA$106</f>
        <v>0</v>
      </c>
      <c r="E1226" s="37">
        <f>MIP!$AA$178</f>
        <v>40.5</v>
      </c>
      <c r="F1226" s="36" t="e">
        <f>MIP!#REF!</f>
        <v>#REF!</v>
      </c>
      <c r="G1226" s="231"/>
      <c r="H1226" s="28"/>
      <c r="I1226" s="28"/>
      <c r="J1226" s="438" t="s">
        <v>11</v>
      </c>
      <c r="K1226" s="439"/>
      <c r="L1226" s="439"/>
      <c r="M1226" s="439"/>
      <c r="N1226" s="440"/>
      <c r="O1226" s="31"/>
      <c r="P1226" s="31"/>
      <c r="Q1226" s="31"/>
      <c r="R1226" s="31"/>
    </row>
    <row r="1227" spans="1:18" ht="58.5" customHeight="1">
      <c r="A1227" s="441" t="str">
        <f>GI!$B$12</f>
        <v xml:space="preserve">Geography </v>
      </c>
      <c r="B1227" s="442"/>
      <c r="C1227" s="36">
        <f>MIP!$AB$39</f>
        <v>94</v>
      </c>
      <c r="D1227" s="36">
        <f>MIP!$AB$106</f>
        <v>0</v>
      </c>
      <c r="E1227" s="37">
        <f>MIP!$AB$178</f>
        <v>47</v>
      </c>
      <c r="F1227" s="36" t="e">
        <f>MIP!#REF!</f>
        <v>#REF!</v>
      </c>
      <c r="G1227" s="231"/>
      <c r="H1227" s="28"/>
      <c r="I1227" s="28"/>
      <c r="J1227" s="438" t="s">
        <v>37</v>
      </c>
      <c r="K1227" s="439"/>
      <c r="L1227" s="439"/>
      <c r="M1227" s="439"/>
      <c r="N1227" s="440"/>
      <c r="O1227" s="33"/>
      <c r="P1227" s="34"/>
      <c r="Q1227" s="34"/>
      <c r="R1227" s="35"/>
    </row>
    <row r="1228" spans="1:18" ht="58.5" customHeight="1">
      <c r="A1228" s="441" t="str">
        <f>GI!$B$13</f>
        <v xml:space="preserve">Economics </v>
      </c>
      <c r="B1228" s="442"/>
      <c r="C1228" s="36">
        <f>MIP!$AC$39</f>
        <v>78</v>
      </c>
      <c r="D1228" s="36">
        <f>MIP!$AC$106</f>
        <v>0</v>
      </c>
      <c r="E1228" s="37">
        <f>MIP!$AC$178</f>
        <v>39</v>
      </c>
      <c r="F1228" s="36" t="e">
        <f>MIP!#REF!</f>
        <v>#REF!</v>
      </c>
      <c r="G1228" s="231"/>
      <c r="H1228" s="38"/>
      <c r="I1228" s="38"/>
      <c r="J1228" s="438" t="s">
        <v>33</v>
      </c>
      <c r="K1228" s="439"/>
      <c r="L1228" s="439"/>
      <c r="M1228" s="439"/>
      <c r="N1228" s="440"/>
      <c r="O1228" s="33"/>
      <c r="P1228" s="34"/>
      <c r="Q1228" s="34"/>
      <c r="R1228" s="35"/>
    </row>
    <row r="1229" spans="1:18" ht="58.5" customHeight="1">
      <c r="A1229" s="441" t="str">
        <f>GI!$B$14</f>
        <v>-</v>
      </c>
      <c r="B1229" s="442"/>
      <c r="C1229" s="36"/>
      <c r="D1229" s="36"/>
      <c r="E1229" s="37"/>
      <c r="F1229" s="36" t="e">
        <f>MIP!#REF!</f>
        <v>#REF!</v>
      </c>
      <c r="G1229" s="231"/>
      <c r="H1229" s="38"/>
      <c r="I1229" s="38"/>
      <c r="J1229" s="438" t="s">
        <v>48</v>
      </c>
      <c r="K1229" s="439"/>
      <c r="L1229" s="439"/>
      <c r="M1229" s="439"/>
      <c r="N1229" s="440"/>
      <c r="O1229" s="33"/>
      <c r="P1229" s="34"/>
      <c r="Q1229" s="34"/>
      <c r="R1229" s="35"/>
    </row>
    <row r="1230" spans="1:18" ht="58.5" customHeight="1">
      <c r="A1230" s="441" t="str">
        <f>GI!$B$15</f>
        <v>ICT</v>
      </c>
      <c r="B1230" s="442"/>
      <c r="C1230" s="36">
        <f>MIP!$AD$39</f>
        <v>88</v>
      </c>
      <c r="D1230" s="36">
        <f>MIP!$AD$106</f>
        <v>0</v>
      </c>
      <c r="E1230" s="37">
        <f>MIP!$AD$178</f>
        <v>44</v>
      </c>
      <c r="F1230" s="36" t="e">
        <f>MIP!#REF!</f>
        <v>#REF!</v>
      </c>
      <c r="G1230" s="231"/>
      <c r="H1230" s="39"/>
      <c r="I1230" s="39"/>
      <c r="J1230" s="438" t="s">
        <v>49</v>
      </c>
      <c r="K1230" s="439"/>
      <c r="L1230" s="439"/>
      <c r="M1230" s="439"/>
      <c r="N1230" s="440"/>
      <c r="O1230" s="40"/>
      <c r="P1230" s="34"/>
      <c r="Q1230" s="34"/>
      <c r="R1230" s="35"/>
    </row>
    <row r="1231" spans="1:18" ht="58.5" customHeight="1">
      <c r="A1231" s="441" t="str">
        <f>GI!$B$16</f>
        <v>-</v>
      </c>
      <c r="B1231" s="442"/>
      <c r="C1231" s="36"/>
      <c r="D1231" s="36"/>
      <c r="E1231" s="37"/>
      <c r="F1231" s="36" t="e">
        <f>MIP!#REF!</f>
        <v>#REF!</v>
      </c>
      <c r="G1231" s="231"/>
      <c r="H1231" s="39"/>
      <c r="I1231" s="39"/>
      <c r="J1231" s="502" t="s">
        <v>34</v>
      </c>
      <c r="K1231" s="503"/>
      <c r="L1231" s="503"/>
      <c r="M1231" s="503"/>
      <c r="N1231" s="503"/>
      <c r="O1231" s="503"/>
      <c r="P1231" s="503"/>
      <c r="Q1231" s="504"/>
      <c r="R1231" s="41"/>
    </row>
    <row r="1232" spans="1:18" ht="58.5" customHeight="1">
      <c r="A1232" s="441" t="str">
        <f>GI!$B$17</f>
        <v xml:space="preserve">Accounting and finance </v>
      </c>
      <c r="B1232" s="442"/>
      <c r="C1232" s="36">
        <f>MIP!$AE$39</f>
        <v>79</v>
      </c>
      <c r="D1232" s="36">
        <f>MIP!$AE$106</f>
        <v>0</v>
      </c>
      <c r="E1232" s="37">
        <f>MIP!$AE$178</f>
        <v>39.5</v>
      </c>
      <c r="F1232" s="36" t="e">
        <f>MIP!#REF!</f>
        <v>#REF!</v>
      </c>
      <c r="G1232" s="231"/>
      <c r="H1232" s="39"/>
      <c r="I1232" s="39"/>
      <c r="J1232" s="505"/>
      <c r="K1232" s="506"/>
      <c r="L1232" s="506"/>
      <c r="M1232" s="506"/>
      <c r="N1232" s="506"/>
      <c r="O1232" s="506"/>
      <c r="P1232" s="506"/>
      <c r="Q1232" s="507"/>
      <c r="R1232" s="41"/>
    </row>
    <row r="1233" spans="1:18" ht="58.5" customHeight="1">
      <c r="A1233" s="441" t="str">
        <f>GI!$B$18</f>
        <v>-</v>
      </c>
      <c r="B1233" s="442"/>
      <c r="C1233" s="36">
        <f>MIP!$AF$39</f>
        <v>0</v>
      </c>
      <c r="D1233" s="36">
        <f>MIP!$AF$106</f>
        <v>0</v>
      </c>
      <c r="E1233" s="37">
        <f>MIP!$AF$178</f>
        <v>0</v>
      </c>
      <c r="F1233" s="36" t="e">
        <f>MIP!#REF!</f>
        <v>#REF!</v>
      </c>
      <c r="G1233" s="231"/>
      <c r="H1233" s="39"/>
      <c r="I1233" s="39"/>
      <c r="J1233" s="505"/>
      <c r="K1233" s="506"/>
      <c r="L1233" s="506"/>
      <c r="M1233" s="506"/>
      <c r="N1233" s="506"/>
      <c r="O1233" s="506"/>
      <c r="P1233" s="506"/>
      <c r="Q1233" s="507"/>
      <c r="R1233" s="41"/>
    </row>
    <row r="1234" spans="1:18" ht="58.5" customHeight="1">
      <c r="A1234" s="470" t="s">
        <v>15</v>
      </c>
      <c r="B1234" s="471"/>
      <c r="C1234" s="36">
        <f>MIP!$AG$39</f>
        <v>555</v>
      </c>
      <c r="D1234" s="36">
        <f>MIP!$AG$106</f>
        <v>0</v>
      </c>
      <c r="E1234" s="37">
        <f>MIP!$AG$178</f>
        <v>277.5</v>
      </c>
      <c r="F1234" s="36" t="e">
        <f>MIP!#REF!</f>
        <v>#REF!</v>
      </c>
      <c r="G1234" s="231"/>
      <c r="H1234" s="42"/>
      <c r="I1234" s="42"/>
      <c r="J1234" s="515" t="str">
        <f t="shared" ref="J1234:J1273" si="528">$V$5</f>
        <v>Percentage</v>
      </c>
      <c r="K1234" s="516"/>
      <c r="L1234" s="496" t="str">
        <f t="shared" ref="L1234:L1273" si="529">$X$5</f>
        <v xml:space="preserve">Grade </v>
      </c>
      <c r="M1234" s="497"/>
      <c r="N1234" s="496" t="str">
        <f t="shared" ref="N1234:N1273" si="530">$Z$5</f>
        <v>Performance</v>
      </c>
      <c r="O1234" s="500"/>
      <c r="P1234" s="500"/>
      <c r="Q1234" s="497"/>
      <c r="R1234" s="43"/>
    </row>
    <row r="1235" spans="1:18" ht="58.5" customHeight="1">
      <c r="A1235" s="472" t="s">
        <v>16</v>
      </c>
      <c r="B1235" s="473"/>
      <c r="C1235" s="36">
        <f>MIP!$AH$39</f>
        <v>79.285714285714292</v>
      </c>
      <c r="D1235" s="36">
        <f>MIP!$AH$106</f>
        <v>0</v>
      </c>
      <c r="E1235" s="37">
        <f>MIP!$AH$178</f>
        <v>39.642857142857146</v>
      </c>
      <c r="F1235" s="36" t="e">
        <f>MIP!#REF!</f>
        <v>#REF!</v>
      </c>
      <c r="G1235" s="231"/>
      <c r="H1235" s="42"/>
      <c r="I1235" s="42"/>
      <c r="J1235" s="517"/>
      <c r="K1235" s="518"/>
      <c r="L1235" s="498"/>
      <c r="M1235" s="499"/>
      <c r="N1235" s="498"/>
      <c r="O1235" s="501"/>
      <c r="P1235" s="501"/>
      <c r="Q1235" s="499"/>
      <c r="R1235" s="44"/>
    </row>
    <row r="1236" spans="1:18" ht="58.5" customHeight="1">
      <c r="A1236" s="472" t="s">
        <v>17</v>
      </c>
      <c r="B1236" s="473"/>
      <c r="C1236" s="45">
        <f>MIP!$AI$39</f>
        <v>7</v>
      </c>
      <c r="D1236" s="45">
        <f>MIP!$AI$106</f>
        <v>1</v>
      </c>
      <c r="E1236" s="46">
        <f>MIP!$AI$178</f>
        <v>7</v>
      </c>
      <c r="F1236" s="45" t="e">
        <f>MIP!#REF!</f>
        <v>#REF!</v>
      </c>
      <c r="G1236" s="232"/>
      <c r="H1236" s="42"/>
      <c r="I1236" s="42"/>
      <c r="J1236" s="483" t="str">
        <f t="shared" ref="J1236:J1275" si="531">$V$7</f>
        <v>≥90</v>
      </c>
      <c r="K1236" s="446"/>
      <c r="L1236" s="483" t="str">
        <f t="shared" ref="L1236:L1275" si="532">$X$7</f>
        <v>A+</v>
      </c>
      <c r="M1236" s="446"/>
      <c r="N1236" s="483" t="str">
        <f t="shared" ref="N1236:N1275" si="533">$Z$7</f>
        <v>Very Great Distinction</v>
      </c>
      <c r="O1236" s="447"/>
      <c r="P1236" s="447"/>
      <c r="Q1236" s="446"/>
      <c r="R1236" s="44"/>
    </row>
    <row r="1237" spans="1:18" ht="58.5" customHeight="1">
      <c r="A1237" s="472" t="s">
        <v>91</v>
      </c>
      <c r="B1237" s="473"/>
      <c r="C1237" s="45">
        <f>GI!$C$25</f>
        <v>43</v>
      </c>
      <c r="D1237" s="47">
        <f>GI!$C$25</f>
        <v>43</v>
      </c>
      <c r="E1237" s="48">
        <f>GI!$C$25</f>
        <v>43</v>
      </c>
      <c r="F1237" s="47">
        <f>GI!$C$25</f>
        <v>43</v>
      </c>
      <c r="G1237" s="233"/>
      <c r="H1237" s="24"/>
      <c r="I1237" s="24"/>
      <c r="J1237" s="483" t="str">
        <f t="shared" ref="J1237:J1276" si="534">$V$8</f>
        <v>≥85</v>
      </c>
      <c r="K1237" s="446"/>
      <c r="L1237" s="483" t="str">
        <f t="shared" ref="L1237:L1276" si="535">$X$8</f>
        <v>A</v>
      </c>
      <c r="M1237" s="446"/>
      <c r="N1237" s="483" t="str">
        <f t="shared" ref="N1237:N1276" si="536">$Z$8</f>
        <v>Great Distinction</v>
      </c>
      <c r="O1237" s="447"/>
      <c r="P1237" s="447"/>
      <c r="Q1237" s="446"/>
      <c r="R1237" s="44"/>
    </row>
    <row r="1238" spans="1:18" ht="58.5" customHeight="1">
      <c r="A1238" s="470" t="s">
        <v>12</v>
      </c>
      <c r="B1238" s="471"/>
      <c r="C1238" s="36"/>
      <c r="D1238" s="49"/>
      <c r="E1238" s="50"/>
      <c r="F1238" s="49"/>
      <c r="G1238" s="234"/>
      <c r="H1238" s="24"/>
      <c r="I1238" s="24"/>
      <c r="J1238" s="445" t="str">
        <f t="shared" ref="J1238:J1277" si="537">$V$9</f>
        <v>≥80</v>
      </c>
      <c r="K1238" s="446"/>
      <c r="L1238" s="445" t="str">
        <f t="shared" ref="L1238:L1277" si="538">$X$9</f>
        <v>B+</v>
      </c>
      <c r="M1238" s="446"/>
      <c r="N1238" s="445" t="str">
        <f t="shared" ref="N1238:N1277" si="539">$Z$9</f>
        <v>Distinction</v>
      </c>
      <c r="O1238" s="447"/>
      <c r="P1238" s="447"/>
      <c r="Q1238" s="446"/>
      <c r="R1238" s="44"/>
    </row>
    <row r="1239" spans="1:18" ht="58.5" customHeight="1">
      <c r="A1239" s="482" t="s">
        <v>18</v>
      </c>
      <c r="B1239" s="482"/>
      <c r="C1239" s="36"/>
      <c r="D1239" s="51"/>
      <c r="E1239" s="50"/>
      <c r="F1239" s="51"/>
      <c r="G1239" s="234"/>
      <c r="H1239" s="24"/>
      <c r="I1239" s="24"/>
      <c r="J1239" s="445" t="str">
        <f t="shared" ref="J1239:J1278" si="540">$V$10</f>
        <v>≥75</v>
      </c>
      <c r="K1239" s="446"/>
      <c r="L1239" s="445" t="str">
        <f t="shared" ref="L1239:L1278" si="541">$X$10</f>
        <v>B</v>
      </c>
      <c r="M1239" s="446"/>
      <c r="N1239" s="445" t="str">
        <f t="shared" ref="N1239:N1278" si="542">$Z$10</f>
        <v>Good</v>
      </c>
      <c r="O1239" s="447"/>
      <c r="P1239" s="447"/>
      <c r="Q1239" s="446"/>
      <c r="R1239" s="44"/>
    </row>
    <row r="1240" spans="1:18" ht="58.5" customHeight="1">
      <c r="A1240" s="22"/>
      <c r="B1240" s="55"/>
      <c r="C1240" s="52"/>
      <c r="D1240" s="52"/>
      <c r="E1240" s="52"/>
      <c r="F1240" s="52"/>
      <c r="G1240" s="23"/>
      <c r="H1240" s="24"/>
      <c r="I1240" s="24"/>
      <c r="J1240" s="445" t="str">
        <f t="shared" ref="J1240:J1279" si="543">$V$11</f>
        <v>≥70</v>
      </c>
      <c r="K1240" s="446"/>
      <c r="L1240" s="445" t="str">
        <f t="shared" ref="L1240:L1279" si="544">$X$11</f>
        <v>C</v>
      </c>
      <c r="M1240" s="446"/>
      <c r="N1240" s="445" t="str">
        <f t="shared" ref="N1240:N1279" si="545">$Z$11</f>
        <v>Average</v>
      </c>
      <c r="O1240" s="447"/>
      <c r="P1240" s="447"/>
      <c r="Q1240" s="446"/>
      <c r="R1240" s="44"/>
    </row>
    <row r="1241" spans="1:18" ht="58.5" customHeight="1">
      <c r="A1241" s="53"/>
      <c r="B1241" s="520" t="str">
        <f>MIP!AJ178</f>
        <v>DETAINED IN GRADE 11</v>
      </c>
      <c r="C1241" s="521"/>
      <c r="D1241" s="521"/>
      <c r="E1241" s="521"/>
      <c r="F1241" s="522"/>
      <c r="G1241" s="23"/>
      <c r="H1241" s="24"/>
      <c r="I1241" s="24"/>
      <c r="J1241" s="445" t="str">
        <f t="shared" ref="J1241:J1280" si="546">$V$12</f>
        <v>≥60</v>
      </c>
      <c r="K1241" s="446"/>
      <c r="L1241" s="445" t="str">
        <f t="shared" ref="L1241:L1280" si="547">$X$12</f>
        <v>D</v>
      </c>
      <c r="M1241" s="446"/>
      <c r="N1241" s="445" t="str">
        <f t="shared" ref="N1241:N1280" si="548">$Z$12</f>
        <v>Fair</v>
      </c>
      <c r="O1241" s="447"/>
      <c r="P1241" s="447"/>
      <c r="Q1241" s="446"/>
      <c r="R1241" s="54"/>
    </row>
    <row r="1242" spans="1:18" ht="58.5" customHeight="1">
      <c r="A1242" s="53"/>
      <c r="B1242" s="523"/>
      <c r="C1242" s="524"/>
      <c r="D1242" s="524"/>
      <c r="E1242" s="524"/>
      <c r="F1242" s="525"/>
      <c r="G1242" s="23"/>
      <c r="H1242" s="24"/>
      <c r="I1242" s="24"/>
      <c r="J1242" s="445" t="str">
        <f t="shared" ref="J1242:J1281" si="549">$V$13</f>
        <v>&lt;60</v>
      </c>
      <c r="K1242" s="446"/>
      <c r="L1242" s="445" t="str">
        <f t="shared" ref="L1242:L1281" si="550">$X$13</f>
        <v>F</v>
      </c>
      <c r="M1242" s="446"/>
      <c r="N1242" s="445" t="str">
        <f t="shared" ref="N1242:N1281" si="551">$Z$13</f>
        <v>Failing</v>
      </c>
      <c r="O1242" s="447"/>
      <c r="P1242" s="447"/>
      <c r="Q1242" s="446"/>
      <c r="R1242" s="27"/>
    </row>
    <row r="1243" spans="1:18" ht="58.5" customHeight="1">
      <c r="A1243" s="53"/>
      <c r="B1243" s="523"/>
      <c r="C1243" s="524"/>
      <c r="D1243" s="524"/>
      <c r="E1243" s="524"/>
      <c r="F1243" s="525"/>
      <c r="G1243" s="23"/>
      <c r="H1243" s="24"/>
      <c r="I1243" s="24"/>
      <c r="J1243" s="443" t="str">
        <f>GI!$D$23</f>
        <v>Academic Director's Name</v>
      </c>
      <c r="K1243" s="443"/>
      <c r="L1243" s="443"/>
      <c r="M1243" s="443"/>
      <c r="N1243" s="443"/>
      <c r="O1243" s="443"/>
      <c r="P1243" s="443"/>
      <c r="Q1243" s="443"/>
      <c r="R1243" s="27"/>
    </row>
    <row r="1244" spans="1:18" ht="58.5" customHeight="1">
      <c r="A1244" s="53"/>
      <c r="B1244" s="526"/>
      <c r="C1244" s="527"/>
      <c r="D1244" s="527"/>
      <c r="E1244" s="527"/>
      <c r="F1244" s="528"/>
      <c r="G1244" s="23"/>
      <c r="H1244" s="24"/>
      <c r="I1244" s="24"/>
      <c r="J1244" s="444" t="str">
        <f>GI!$D$31</f>
        <v>Mr. Brhane Yohanes</v>
      </c>
      <c r="K1244" s="444"/>
      <c r="L1244" s="444"/>
      <c r="M1244" s="444"/>
      <c r="N1244" s="444"/>
      <c r="O1244" s="444"/>
      <c r="P1244" s="444"/>
      <c r="Q1244" s="444"/>
      <c r="R1244" s="444"/>
    </row>
    <row r="1245" spans="1:18" ht="58.5" customHeight="1">
      <c r="A1245" s="430" t="str">
        <f>$U$15</f>
        <v>If Best is Possible, Better is Not Enough!</v>
      </c>
      <c r="B1245" s="430"/>
      <c r="C1245" s="430"/>
      <c r="D1245" s="430"/>
      <c r="E1245" s="430"/>
      <c r="F1245" s="430"/>
      <c r="G1245" s="430"/>
      <c r="H1245" s="430"/>
      <c r="I1245" s="430"/>
      <c r="J1245" s="430"/>
      <c r="K1245" s="430"/>
      <c r="L1245" s="430"/>
      <c r="M1245" s="430"/>
      <c r="N1245" s="430"/>
      <c r="O1245" s="430"/>
      <c r="P1245" s="430"/>
      <c r="Q1245" s="430"/>
      <c r="R1245" s="430"/>
    </row>
    <row r="1246" spans="1:18" ht="58.5" customHeight="1">
      <c r="A1246" s="430"/>
      <c r="B1246" s="430"/>
      <c r="C1246" s="430"/>
      <c r="D1246" s="430"/>
      <c r="E1246" s="430"/>
      <c r="F1246" s="430"/>
      <c r="G1246" s="430"/>
      <c r="H1246" s="430"/>
      <c r="I1246" s="430"/>
      <c r="J1246" s="430"/>
      <c r="K1246" s="430"/>
      <c r="L1246" s="430"/>
      <c r="M1246" s="430"/>
      <c r="N1246" s="430"/>
      <c r="O1246" s="430"/>
      <c r="P1246" s="430"/>
      <c r="Q1246" s="430"/>
      <c r="R1246" s="430"/>
    </row>
    <row r="1247" spans="1:18" ht="58.5" customHeight="1">
      <c r="A1247" s="430"/>
      <c r="B1247" s="430"/>
      <c r="C1247" s="430"/>
      <c r="D1247" s="430"/>
      <c r="E1247" s="430"/>
      <c r="F1247" s="430"/>
      <c r="G1247" s="430"/>
      <c r="H1247" s="430"/>
      <c r="I1247" s="430"/>
      <c r="J1247" s="430"/>
      <c r="K1247" s="430"/>
      <c r="L1247" s="430"/>
      <c r="M1247" s="430"/>
      <c r="N1247" s="430"/>
      <c r="O1247" s="430"/>
      <c r="P1247" s="430"/>
      <c r="Q1247" s="430"/>
      <c r="R1247" s="430"/>
    </row>
    <row r="1248" spans="1:18" ht="58.5" customHeight="1">
      <c r="A1248" s="22"/>
      <c r="B1248" s="22"/>
      <c r="C1248" s="23"/>
      <c r="D1248" s="23"/>
      <c r="E1248" s="23"/>
      <c r="F1248" s="23"/>
      <c r="G1248" s="23"/>
      <c r="H1248" s="24"/>
      <c r="I1248" s="24"/>
      <c r="J1248" s="24"/>
      <c r="K1248" s="24"/>
      <c r="L1248" s="24"/>
      <c r="M1248" s="24"/>
      <c r="N1248" s="24"/>
      <c r="O1248" s="23"/>
      <c r="P1248" s="23"/>
      <c r="Q1248" s="23"/>
      <c r="R1248" s="23"/>
    </row>
    <row r="1249" spans="1:18" ht="58.5" customHeight="1">
      <c r="A1249" s="22"/>
      <c r="B1249" s="22"/>
      <c r="C1249" s="23"/>
      <c r="D1249" s="23"/>
      <c r="E1249" s="23"/>
      <c r="F1249" s="23"/>
      <c r="G1249" s="23"/>
      <c r="H1249" s="24"/>
      <c r="I1249" s="24"/>
      <c r="J1249" s="24"/>
      <c r="K1249" s="24"/>
      <c r="L1249" s="24"/>
      <c r="M1249" s="24"/>
      <c r="N1249" s="24"/>
      <c r="O1249" s="23"/>
      <c r="P1249" s="23"/>
      <c r="Q1249" s="23"/>
      <c r="R1249" s="23"/>
    </row>
    <row r="1250" spans="1:18" ht="58.5" customHeight="1">
      <c r="A1250" s="449" t="s">
        <v>14</v>
      </c>
      <c r="B1250" s="450"/>
      <c r="C1250" s="453">
        <f>GI!$A$3</f>
        <v>11</v>
      </c>
      <c r="D1250" s="455" t="str">
        <f>D2</f>
        <v>D</v>
      </c>
      <c r="E1250" s="456"/>
      <c r="F1250" s="453" t="str">
        <f>GI!$C$3</f>
        <v>D</v>
      </c>
      <c r="G1250" s="459">
        <v>33</v>
      </c>
      <c r="H1250" s="26"/>
      <c r="I1250" s="26"/>
      <c r="J1250" s="509" t="s">
        <v>8</v>
      </c>
      <c r="K1250" s="510"/>
      <c r="L1250" s="511"/>
      <c r="M1250" s="484" t="str">
        <f>GI!$H$34</f>
        <v xml:space="preserve">Raniya Jemal Gidey </v>
      </c>
      <c r="N1250" s="485"/>
      <c r="O1250" s="485"/>
      <c r="P1250" s="485"/>
      <c r="Q1250" s="485"/>
      <c r="R1250" s="486"/>
    </row>
    <row r="1251" spans="1:18" ht="58.5" customHeight="1">
      <c r="A1251" s="451"/>
      <c r="B1251" s="452"/>
      <c r="C1251" s="454"/>
      <c r="D1251" s="457"/>
      <c r="E1251" s="458"/>
      <c r="F1251" s="454"/>
      <c r="G1251" s="460"/>
      <c r="H1251" s="26"/>
      <c r="I1251" s="26"/>
      <c r="J1251" s="512"/>
      <c r="K1251" s="513"/>
      <c r="L1251" s="514"/>
      <c r="M1251" s="487"/>
      <c r="N1251" s="488"/>
      <c r="O1251" s="488"/>
      <c r="P1251" s="488"/>
      <c r="Q1251" s="488"/>
      <c r="R1251" s="489"/>
    </row>
    <row r="1252" spans="1:18" ht="58.5" customHeight="1">
      <c r="A1252" s="461" t="s">
        <v>1</v>
      </c>
      <c r="B1252" s="462"/>
      <c r="C1252" s="467"/>
      <c r="D1252" s="468"/>
      <c r="E1252" s="469"/>
      <c r="F1252" s="223" t="s">
        <v>19</v>
      </c>
      <c r="G1252" s="448"/>
      <c r="H1252" s="27"/>
      <c r="I1252" s="27"/>
      <c r="J1252" s="475" t="str">
        <f>GI!$A$48</f>
        <v>2025/26 G.C Academic Year Basic Skills and Behavior Progress Report</v>
      </c>
      <c r="K1252" s="476"/>
      <c r="L1252" s="476"/>
      <c r="M1252" s="476"/>
      <c r="N1252" s="476"/>
      <c r="O1252" s="476"/>
      <c r="P1252" s="476"/>
      <c r="Q1252" s="476"/>
      <c r="R1252" s="477"/>
    </row>
    <row r="1253" spans="1:18" ht="58.5" customHeight="1">
      <c r="A1253" s="463"/>
      <c r="B1253" s="464"/>
      <c r="C1253" s="490" t="s">
        <v>172</v>
      </c>
      <c r="D1253" s="490" t="s">
        <v>173</v>
      </c>
      <c r="E1253" s="493" t="s">
        <v>163</v>
      </c>
      <c r="F1253" s="490" t="s">
        <v>164</v>
      </c>
      <c r="G1253" s="448"/>
      <c r="H1253" s="27"/>
      <c r="I1253" s="27"/>
      <c r="J1253" s="478"/>
      <c r="K1253" s="479"/>
      <c r="L1253" s="479"/>
      <c r="M1253" s="479"/>
      <c r="N1253" s="479"/>
      <c r="O1253" s="479"/>
      <c r="P1253" s="479"/>
      <c r="Q1253" s="479"/>
      <c r="R1253" s="480"/>
    </row>
    <row r="1254" spans="1:18" ht="58.5" customHeight="1">
      <c r="A1254" s="463"/>
      <c r="B1254" s="464"/>
      <c r="C1254" s="491"/>
      <c r="D1254" s="491"/>
      <c r="E1254" s="494"/>
      <c r="F1254" s="491"/>
      <c r="G1254" s="448"/>
      <c r="H1254" s="28"/>
      <c r="I1254" s="28"/>
      <c r="J1254" s="435"/>
      <c r="K1254" s="436"/>
      <c r="L1254" s="436"/>
      <c r="M1254" s="436"/>
      <c r="N1254" s="437"/>
      <c r="O1254" s="29"/>
      <c r="P1254" s="29"/>
      <c r="Q1254" s="29"/>
      <c r="R1254" s="30"/>
    </row>
    <row r="1255" spans="1:18" ht="58.5" customHeight="1">
      <c r="A1255" s="463"/>
      <c r="B1255" s="464"/>
      <c r="C1255" s="491"/>
      <c r="D1255" s="491"/>
      <c r="E1255" s="494"/>
      <c r="F1255" s="491"/>
      <c r="G1255" s="448"/>
      <c r="H1255" s="28"/>
      <c r="I1255" s="28"/>
      <c r="J1255" s="438" t="s">
        <v>26</v>
      </c>
      <c r="K1255" s="439"/>
      <c r="L1255" s="439"/>
      <c r="M1255" s="439"/>
      <c r="N1255" s="440"/>
      <c r="O1255" s="31"/>
      <c r="P1255" s="31"/>
      <c r="Q1255" s="31"/>
      <c r="R1255" s="31"/>
    </row>
    <row r="1256" spans="1:18" ht="58.5" customHeight="1">
      <c r="A1256" s="463"/>
      <c r="B1256" s="464"/>
      <c r="C1256" s="491"/>
      <c r="D1256" s="491"/>
      <c r="E1256" s="494"/>
      <c r="F1256" s="491"/>
      <c r="G1256" s="448"/>
      <c r="H1256" s="28"/>
      <c r="I1256" s="28"/>
      <c r="J1256" s="438" t="s">
        <v>27</v>
      </c>
      <c r="K1256" s="439"/>
      <c r="L1256" s="439"/>
      <c r="M1256" s="439"/>
      <c r="N1256" s="440"/>
      <c r="O1256" s="31"/>
      <c r="P1256" s="31"/>
      <c r="Q1256" s="31"/>
      <c r="R1256" s="31"/>
    </row>
    <row r="1257" spans="1:18" ht="58.5" customHeight="1">
      <c r="A1257" s="463"/>
      <c r="B1257" s="464"/>
      <c r="C1257" s="491"/>
      <c r="D1257" s="491"/>
      <c r="E1257" s="494"/>
      <c r="F1257" s="491"/>
      <c r="G1257" s="448"/>
      <c r="H1257" s="28"/>
      <c r="I1257" s="28"/>
      <c r="J1257" s="438" t="s">
        <v>28</v>
      </c>
      <c r="K1257" s="439"/>
      <c r="L1257" s="439"/>
      <c r="M1257" s="439"/>
      <c r="N1257" s="440"/>
      <c r="O1257" s="31"/>
      <c r="P1257" s="31"/>
      <c r="Q1257" s="31"/>
      <c r="R1257" s="31"/>
    </row>
    <row r="1258" spans="1:18" ht="58.5" customHeight="1">
      <c r="A1258" s="463"/>
      <c r="B1258" s="464"/>
      <c r="C1258" s="491"/>
      <c r="D1258" s="491"/>
      <c r="E1258" s="494"/>
      <c r="F1258" s="491"/>
      <c r="G1258" s="448"/>
      <c r="H1258" s="28"/>
      <c r="I1258" s="28"/>
      <c r="J1258" s="438" t="s">
        <v>47</v>
      </c>
      <c r="K1258" s="439"/>
      <c r="L1258" s="439"/>
      <c r="M1258" s="439"/>
      <c r="N1258" s="440"/>
      <c r="O1258" s="31"/>
      <c r="P1258" s="31"/>
      <c r="Q1258" s="31"/>
      <c r="R1258" s="31"/>
    </row>
    <row r="1259" spans="1:18" ht="58.5" customHeight="1">
      <c r="A1259" s="463"/>
      <c r="B1259" s="464"/>
      <c r="C1259" s="491"/>
      <c r="D1259" s="491"/>
      <c r="E1259" s="494"/>
      <c r="F1259" s="491"/>
      <c r="G1259" s="448"/>
      <c r="H1259" s="28"/>
      <c r="I1259" s="28"/>
      <c r="J1259" s="438" t="s">
        <v>38</v>
      </c>
      <c r="K1259" s="439"/>
      <c r="L1259" s="439"/>
      <c r="M1259" s="439"/>
      <c r="N1259" s="440"/>
      <c r="O1259" s="31"/>
      <c r="P1259" s="31"/>
      <c r="Q1259" s="31"/>
      <c r="R1259" s="31"/>
    </row>
    <row r="1260" spans="1:18" ht="58.5" customHeight="1">
      <c r="A1260" s="465"/>
      <c r="B1260" s="466"/>
      <c r="C1260" s="492"/>
      <c r="D1260" s="492"/>
      <c r="E1260" s="495"/>
      <c r="F1260" s="492"/>
      <c r="G1260" s="448"/>
      <c r="H1260" s="28"/>
      <c r="I1260" s="28"/>
      <c r="J1260" s="438" t="s">
        <v>10</v>
      </c>
      <c r="K1260" s="439"/>
      <c r="L1260" s="439"/>
      <c r="M1260" s="439"/>
      <c r="N1260" s="440"/>
      <c r="O1260" s="33"/>
      <c r="P1260" s="34"/>
      <c r="Q1260" s="34"/>
      <c r="R1260" s="35"/>
    </row>
    <row r="1261" spans="1:18" ht="58.5" customHeight="1">
      <c r="A1261" s="441" t="str">
        <f>GI!$B$7</f>
        <v>English</v>
      </c>
      <c r="B1261" s="442"/>
      <c r="C1261" s="36">
        <f>MIP!$Y$40</f>
        <v>60</v>
      </c>
      <c r="D1261" s="36">
        <f>MIP!$Y$107</f>
        <v>0</v>
      </c>
      <c r="E1261" s="37">
        <f>MIP!$Y$179</f>
        <v>30</v>
      </c>
      <c r="F1261" s="36" t="e">
        <f>MIP!#REF!</f>
        <v>#REF!</v>
      </c>
      <c r="G1261" s="231"/>
      <c r="H1261" s="28"/>
      <c r="I1261" s="28"/>
      <c r="J1261" s="438" t="s">
        <v>29</v>
      </c>
      <c r="K1261" s="439"/>
      <c r="L1261" s="439"/>
      <c r="M1261" s="439"/>
      <c r="N1261" s="440"/>
      <c r="O1261" s="33"/>
      <c r="P1261" s="34"/>
      <c r="Q1261" s="34"/>
      <c r="R1261" s="35"/>
    </row>
    <row r="1262" spans="1:18" ht="58.5" customHeight="1">
      <c r="A1262" s="441" t="str">
        <f>GI!$B$8</f>
        <v>-</v>
      </c>
      <c r="B1262" s="442"/>
      <c r="C1262" s="36"/>
      <c r="D1262" s="36"/>
      <c r="E1262" s="37"/>
      <c r="F1262" s="36" t="e">
        <f>MIP!#REF!</f>
        <v>#REF!</v>
      </c>
      <c r="G1262" s="231"/>
      <c r="H1262" s="28"/>
      <c r="I1262" s="28"/>
      <c r="J1262" s="438" t="s">
        <v>30</v>
      </c>
      <c r="K1262" s="439"/>
      <c r="L1262" s="439"/>
      <c r="M1262" s="439"/>
      <c r="N1262" s="440"/>
      <c r="O1262" s="33"/>
      <c r="P1262" s="34"/>
      <c r="Q1262" s="34"/>
      <c r="R1262" s="35"/>
    </row>
    <row r="1263" spans="1:18" ht="58.5" customHeight="1">
      <c r="A1263" s="441" t="str">
        <f>GI!$B$9</f>
        <v>Mathematics</v>
      </c>
      <c r="B1263" s="442"/>
      <c r="C1263" s="36">
        <f>MIP!$Z$40</f>
        <v>58</v>
      </c>
      <c r="D1263" s="36">
        <f>MIP!$Z$107</f>
        <v>0</v>
      </c>
      <c r="E1263" s="37">
        <f>MIP!$Z$179</f>
        <v>29</v>
      </c>
      <c r="F1263" s="36" t="e">
        <f>MIP!#REF!</f>
        <v>#REF!</v>
      </c>
      <c r="G1263" s="231"/>
      <c r="H1263" s="28"/>
      <c r="I1263" s="28"/>
      <c r="J1263" s="438" t="s">
        <v>31</v>
      </c>
      <c r="K1263" s="439"/>
      <c r="L1263" s="439"/>
      <c r="M1263" s="439"/>
      <c r="N1263" s="440"/>
      <c r="O1263" s="33"/>
      <c r="P1263" s="34"/>
      <c r="Q1263" s="34"/>
      <c r="R1263" s="35"/>
    </row>
    <row r="1264" spans="1:18" ht="58.5" customHeight="1">
      <c r="A1264" s="441" t="str">
        <f>GI!$B$10</f>
        <v>-</v>
      </c>
      <c r="B1264" s="442"/>
      <c r="C1264" s="36"/>
      <c r="D1264" s="36"/>
      <c r="E1264" s="37"/>
      <c r="F1264" s="36" t="e">
        <f>MIP!#REF!</f>
        <v>#REF!</v>
      </c>
      <c r="G1264" s="231"/>
      <c r="H1264" s="28"/>
      <c r="I1264" s="28"/>
      <c r="J1264" s="438" t="s">
        <v>32</v>
      </c>
      <c r="K1264" s="439"/>
      <c r="L1264" s="439"/>
      <c r="M1264" s="439"/>
      <c r="N1264" s="440"/>
      <c r="O1264" s="31"/>
      <c r="P1264" s="31"/>
      <c r="Q1264" s="31"/>
      <c r="R1264" s="31"/>
    </row>
    <row r="1265" spans="1:18" ht="58.5" customHeight="1">
      <c r="A1265" s="441" t="str">
        <f>GI!$B$11</f>
        <v xml:space="preserve">History </v>
      </c>
      <c r="B1265" s="442"/>
      <c r="C1265" s="36">
        <f>MIP!$AA$40</f>
        <v>64</v>
      </c>
      <c r="D1265" s="36">
        <f>MIP!$AA$107</f>
        <v>0</v>
      </c>
      <c r="E1265" s="37">
        <f>MIP!$AA$179</f>
        <v>32</v>
      </c>
      <c r="F1265" s="36" t="e">
        <f>MIP!#REF!</f>
        <v>#REF!</v>
      </c>
      <c r="G1265" s="231"/>
      <c r="H1265" s="28"/>
      <c r="I1265" s="28"/>
      <c r="J1265" s="438" t="s">
        <v>11</v>
      </c>
      <c r="K1265" s="439"/>
      <c r="L1265" s="439"/>
      <c r="M1265" s="439"/>
      <c r="N1265" s="440"/>
      <c r="O1265" s="31"/>
      <c r="P1265" s="31"/>
      <c r="Q1265" s="31"/>
      <c r="R1265" s="31"/>
    </row>
    <row r="1266" spans="1:18" ht="58.5" customHeight="1">
      <c r="A1266" s="441" t="str">
        <f>GI!$B$12</f>
        <v xml:space="preserve">Geography </v>
      </c>
      <c r="B1266" s="442"/>
      <c r="C1266" s="36">
        <f>MIP!$AB$40</f>
        <v>66</v>
      </c>
      <c r="D1266" s="36">
        <f>MIP!$AB$107</f>
        <v>0</v>
      </c>
      <c r="E1266" s="37">
        <f>MIP!$AB$179</f>
        <v>33</v>
      </c>
      <c r="F1266" s="36" t="e">
        <f>MIP!#REF!</f>
        <v>#REF!</v>
      </c>
      <c r="G1266" s="231"/>
      <c r="H1266" s="28"/>
      <c r="I1266" s="28"/>
      <c r="J1266" s="438" t="s">
        <v>37</v>
      </c>
      <c r="K1266" s="439"/>
      <c r="L1266" s="439"/>
      <c r="M1266" s="439"/>
      <c r="N1266" s="440"/>
      <c r="O1266" s="33"/>
      <c r="P1266" s="34"/>
      <c r="Q1266" s="34"/>
      <c r="R1266" s="35"/>
    </row>
    <row r="1267" spans="1:18" ht="58.5" customHeight="1">
      <c r="A1267" s="441" t="str">
        <f>GI!$B$13</f>
        <v xml:space="preserve">Economics </v>
      </c>
      <c r="B1267" s="442"/>
      <c r="C1267" s="36">
        <f>MIP!$AC$40</f>
        <v>62</v>
      </c>
      <c r="D1267" s="36">
        <f>MIP!$AC$107</f>
        <v>0</v>
      </c>
      <c r="E1267" s="37">
        <f>MIP!$AC$179</f>
        <v>31</v>
      </c>
      <c r="F1267" s="36" t="e">
        <f>MIP!#REF!</f>
        <v>#REF!</v>
      </c>
      <c r="G1267" s="231"/>
      <c r="H1267" s="38"/>
      <c r="I1267" s="38"/>
      <c r="J1267" s="438" t="s">
        <v>33</v>
      </c>
      <c r="K1267" s="439"/>
      <c r="L1267" s="439"/>
      <c r="M1267" s="439"/>
      <c r="N1267" s="440"/>
      <c r="O1267" s="33"/>
      <c r="P1267" s="34"/>
      <c r="Q1267" s="34"/>
      <c r="R1267" s="35"/>
    </row>
    <row r="1268" spans="1:18" ht="58.5" customHeight="1">
      <c r="A1268" s="441" t="str">
        <f>GI!$B$14</f>
        <v>-</v>
      </c>
      <c r="B1268" s="442"/>
      <c r="C1268" s="36"/>
      <c r="D1268" s="36"/>
      <c r="E1268" s="37"/>
      <c r="F1268" s="36" t="e">
        <f>MIP!#REF!</f>
        <v>#REF!</v>
      </c>
      <c r="G1268" s="231"/>
      <c r="H1268" s="38"/>
      <c r="I1268" s="38"/>
      <c r="J1268" s="438" t="s">
        <v>48</v>
      </c>
      <c r="K1268" s="439"/>
      <c r="L1268" s="439"/>
      <c r="M1268" s="439"/>
      <c r="N1268" s="440"/>
      <c r="O1268" s="33"/>
      <c r="P1268" s="34"/>
      <c r="Q1268" s="34"/>
      <c r="R1268" s="35"/>
    </row>
    <row r="1269" spans="1:18" ht="58.5" customHeight="1">
      <c r="A1269" s="441" t="str">
        <f>GI!$B$15</f>
        <v>ICT</v>
      </c>
      <c r="B1269" s="442"/>
      <c r="C1269" s="36">
        <f>MIP!$AD$40</f>
        <v>92</v>
      </c>
      <c r="D1269" s="36">
        <f>MIP!$AD$107</f>
        <v>0</v>
      </c>
      <c r="E1269" s="37">
        <f>MIP!$AD$179</f>
        <v>46</v>
      </c>
      <c r="F1269" s="36" t="e">
        <f>MIP!#REF!</f>
        <v>#REF!</v>
      </c>
      <c r="G1269" s="231"/>
      <c r="H1269" s="39"/>
      <c r="I1269" s="39"/>
      <c r="J1269" s="438" t="s">
        <v>49</v>
      </c>
      <c r="K1269" s="439"/>
      <c r="L1269" s="439"/>
      <c r="M1269" s="439"/>
      <c r="N1269" s="440"/>
      <c r="O1269" s="40"/>
      <c r="P1269" s="34"/>
      <c r="Q1269" s="34"/>
      <c r="R1269" s="35"/>
    </row>
    <row r="1270" spans="1:18" ht="58.5" customHeight="1">
      <c r="A1270" s="441" t="str">
        <f>GI!$B$16</f>
        <v>-</v>
      </c>
      <c r="B1270" s="442"/>
      <c r="C1270" s="36"/>
      <c r="D1270" s="36"/>
      <c r="E1270" s="37"/>
      <c r="F1270" s="36" t="e">
        <f>MIP!#REF!</f>
        <v>#REF!</v>
      </c>
      <c r="G1270" s="231"/>
      <c r="H1270" s="39"/>
      <c r="I1270" s="39"/>
      <c r="J1270" s="502" t="s">
        <v>34</v>
      </c>
      <c r="K1270" s="503"/>
      <c r="L1270" s="503"/>
      <c r="M1270" s="503"/>
      <c r="N1270" s="503"/>
      <c r="O1270" s="503"/>
      <c r="P1270" s="503"/>
      <c r="Q1270" s="504"/>
      <c r="R1270" s="41"/>
    </row>
    <row r="1271" spans="1:18" ht="58.5" customHeight="1">
      <c r="A1271" s="441" t="str">
        <f>GI!$B$17</f>
        <v xml:space="preserve">Accounting and finance </v>
      </c>
      <c r="B1271" s="442"/>
      <c r="C1271" s="36">
        <f>MIP!$AE$40</f>
        <v>75</v>
      </c>
      <c r="D1271" s="36">
        <f>MIP!$AE$107</f>
        <v>0</v>
      </c>
      <c r="E1271" s="37">
        <f>MIP!$AE$179</f>
        <v>37.5</v>
      </c>
      <c r="F1271" s="36" t="e">
        <f>MIP!#REF!</f>
        <v>#REF!</v>
      </c>
      <c r="G1271" s="231"/>
      <c r="H1271" s="39"/>
      <c r="I1271" s="39"/>
      <c r="J1271" s="505"/>
      <c r="K1271" s="506"/>
      <c r="L1271" s="506"/>
      <c r="M1271" s="506"/>
      <c r="N1271" s="506"/>
      <c r="O1271" s="506"/>
      <c r="P1271" s="506"/>
      <c r="Q1271" s="507"/>
      <c r="R1271" s="41"/>
    </row>
    <row r="1272" spans="1:18" ht="58.5" customHeight="1">
      <c r="A1272" s="441" t="str">
        <f>GI!$B$18</f>
        <v>-</v>
      </c>
      <c r="B1272" s="442"/>
      <c r="C1272" s="36">
        <f>MIP!$AF$40</f>
        <v>0</v>
      </c>
      <c r="D1272" s="36">
        <f>MIP!$AF$107</f>
        <v>0</v>
      </c>
      <c r="E1272" s="37">
        <f>MIP!$AF$179</f>
        <v>0</v>
      </c>
      <c r="F1272" s="36" t="e">
        <f>MIP!#REF!</f>
        <v>#REF!</v>
      </c>
      <c r="G1272" s="231"/>
      <c r="H1272" s="39"/>
      <c r="I1272" s="39"/>
      <c r="J1272" s="505"/>
      <c r="K1272" s="506"/>
      <c r="L1272" s="506"/>
      <c r="M1272" s="506"/>
      <c r="N1272" s="506"/>
      <c r="O1272" s="506"/>
      <c r="P1272" s="506"/>
      <c r="Q1272" s="507"/>
      <c r="R1272" s="41"/>
    </row>
    <row r="1273" spans="1:18" ht="58.5" customHeight="1">
      <c r="A1273" s="470" t="s">
        <v>15</v>
      </c>
      <c r="B1273" s="471"/>
      <c r="C1273" s="36">
        <f>MIP!$AG$40</f>
        <v>477</v>
      </c>
      <c r="D1273" s="36">
        <f>MIP!$AG$107</f>
        <v>0</v>
      </c>
      <c r="E1273" s="37">
        <f>MIP!$AG$179</f>
        <v>238.5</v>
      </c>
      <c r="F1273" s="36" t="e">
        <f>MIP!#REF!</f>
        <v>#REF!</v>
      </c>
      <c r="G1273" s="231"/>
      <c r="H1273" s="42"/>
      <c r="I1273" s="42"/>
      <c r="J1273" s="515" t="str">
        <f t="shared" si="528"/>
        <v>Percentage</v>
      </c>
      <c r="K1273" s="516"/>
      <c r="L1273" s="496" t="str">
        <f t="shared" si="529"/>
        <v xml:space="preserve">Grade </v>
      </c>
      <c r="M1273" s="497"/>
      <c r="N1273" s="496" t="str">
        <f t="shared" si="530"/>
        <v>Performance</v>
      </c>
      <c r="O1273" s="500"/>
      <c r="P1273" s="500"/>
      <c r="Q1273" s="497"/>
      <c r="R1273" s="43"/>
    </row>
    <row r="1274" spans="1:18" ht="58.5" customHeight="1">
      <c r="A1274" s="472" t="s">
        <v>16</v>
      </c>
      <c r="B1274" s="473"/>
      <c r="C1274" s="36">
        <f>MIP!$AH$40</f>
        <v>68.142857142857139</v>
      </c>
      <c r="D1274" s="36">
        <f>MIP!$AH$107</f>
        <v>0</v>
      </c>
      <c r="E1274" s="37">
        <f>MIP!$AH$179</f>
        <v>34.071428571428569</v>
      </c>
      <c r="F1274" s="36" t="e">
        <f>MIP!#REF!</f>
        <v>#REF!</v>
      </c>
      <c r="G1274" s="231"/>
      <c r="H1274" s="42"/>
      <c r="I1274" s="42"/>
      <c r="J1274" s="517"/>
      <c r="K1274" s="518"/>
      <c r="L1274" s="498"/>
      <c r="M1274" s="499"/>
      <c r="N1274" s="498"/>
      <c r="O1274" s="501"/>
      <c r="P1274" s="501"/>
      <c r="Q1274" s="499"/>
      <c r="R1274" s="44"/>
    </row>
    <row r="1275" spans="1:18" ht="58.5" customHeight="1">
      <c r="A1275" s="472" t="s">
        <v>17</v>
      </c>
      <c r="B1275" s="473"/>
      <c r="C1275" s="45">
        <f>MIP!$AI$40</f>
        <v>28</v>
      </c>
      <c r="D1275" s="45">
        <f>MIP!$AI$107</f>
        <v>1</v>
      </c>
      <c r="E1275" s="46">
        <f>MIP!$AI$179</f>
        <v>28</v>
      </c>
      <c r="F1275" s="45" t="e">
        <f>MIP!#REF!</f>
        <v>#REF!</v>
      </c>
      <c r="G1275" s="232"/>
      <c r="H1275" s="42"/>
      <c r="I1275" s="42"/>
      <c r="J1275" s="483" t="str">
        <f t="shared" si="531"/>
        <v>≥90</v>
      </c>
      <c r="K1275" s="446"/>
      <c r="L1275" s="483" t="str">
        <f t="shared" si="532"/>
        <v>A+</v>
      </c>
      <c r="M1275" s="446"/>
      <c r="N1275" s="483" t="str">
        <f t="shared" si="533"/>
        <v>Very Great Distinction</v>
      </c>
      <c r="O1275" s="447"/>
      <c r="P1275" s="447"/>
      <c r="Q1275" s="446"/>
      <c r="R1275" s="44"/>
    </row>
    <row r="1276" spans="1:18" ht="58.5" customHeight="1">
      <c r="A1276" s="472" t="s">
        <v>91</v>
      </c>
      <c r="B1276" s="473"/>
      <c r="C1276" s="45">
        <f>GI!$C$25</f>
        <v>43</v>
      </c>
      <c r="D1276" s="47">
        <f>GI!$C$25</f>
        <v>43</v>
      </c>
      <c r="E1276" s="48">
        <f>GI!$C$25</f>
        <v>43</v>
      </c>
      <c r="F1276" s="47">
        <f>GI!$C$25</f>
        <v>43</v>
      </c>
      <c r="G1276" s="233"/>
      <c r="H1276" s="24"/>
      <c r="I1276" s="24"/>
      <c r="J1276" s="483" t="str">
        <f t="shared" si="534"/>
        <v>≥85</v>
      </c>
      <c r="K1276" s="446"/>
      <c r="L1276" s="483" t="str">
        <f t="shared" si="535"/>
        <v>A</v>
      </c>
      <c r="M1276" s="446"/>
      <c r="N1276" s="483" t="str">
        <f t="shared" si="536"/>
        <v>Great Distinction</v>
      </c>
      <c r="O1276" s="447"/>
      <c r="P1276" s="447"/>
      <c r="Q1276" s="446"/>
      <c r="R1276" s="44"/>
    </row>
    <row r="1277" spans="1:18" ht="58.5" customHeight="1">
      <c r="A1277" s="470" t="s">
        <v>12</v>
      </c>
      <c r="B1277" s="471"/>
      <c r="C1277" s="36"/>
      <c r="D1277" s="49"/>
      <c r="E1277" s="50"/>
      <c r="F1277" s="49"/>
      <c r="G1277" s="234"/>
      <c r="H1277" s="24"/>
      <c r="I1277" s="24"/>
      <c r="J1277" s="445" t="str">
        <f t="shared" si="537"/>
        <v>≥80</v>
      </c>
      <c r="K1277" s="446"/>
      <c r="L1277" s="445" t="str">
        <f t="shared" si="538"/>
        <v>B+</v>
      </c>
      <c r="M1277" s="446"/>
      <c r="N1277" s="445" t="str">
        <f t="shared" si="539"/>
        <v>Distinction</v>
      </c>
      <c r="O1277" s="447"/>
      <c r="P1277" s="447"/>
      <c r="Q1277" s="446"/>
      <c r="R1277" s="44"/>
    </row>
    <row r="1278" spans="1:18" ht="58.5" customHeight="1">
      <c r="A1278" s="482" t="s">
        <v>18</v>
      </c>
      <c r="B1278" s="482"/>
      <c r="C1278" s="36"/>
      <c r="D1278" s="51"/>
      <c r="E1278" s="50"/>
      <c r="F1278" s="51"/>
      <c r="G1278" s="234"/>
      <c r="H1278" s="24"/>
      <c r="I1278" s="24"/>
      <c r="J1278" s="445" t="str">
        <f t="shared" si="540"/>
        <v>≥75</v>
      </c>
      <c r="K1278" s="446"/>
      <c r="L1278" s="445" t="str">
        <f t="shared" si="541"/>
        <v>B</v>
      </c>
      <c r="M1278" s="446"/>
      <c r="N1278" s="445" t="str">
        <f t="shared" si="542"/>
        <v>Good</v>
      </c>
      <c r="O1278" s="447"/>
      <c r="P1278" s="447"/>
      <c r="Q1278" s="446"/>
      <c r="R1278" s="44"/>
    </row>
    <row r="1279" spans="1:18" ht="58.5" customHeight="1">
      <c r="A1279" s="22"/>
      <c r="B1279" s="55"/>
      <c r="C1279" s="52"/>
      <c r="D1279" s="52"/>
      <c r="E1279" s="52"/>
      <c r="F1279" s="52"/>
      <c r="G1279" s="23"/>
      <c r="H1279" s="24"/>
      <c r="I1279" s="24"/>
      <c r="J1279" s="445" t="str">
        <f t="shared" si="543"/>
        <v>≥70</v>
      </c>
      <c r="K1279" s="446"/>
      <c r="L1279" s="445" t="str">
        <f t="shared" si="544"/>
        <v>C</v>
      </c>
      <c r="M1279" s="446"/>
      <c r="N1279" s="445" t="str">
        <f t="shared" si="545"/>
        <v>Average</v>
      </c>
      <c r="O1279" s="447"/>
      <c r="P1279" s="447"/>
      <c r="Q1279" s="446"/>
      <c r="R1279" s="44"/>
    </row>
    <row r="1280" spans="1:18" ht="58.5" customHeight="1">
      <c r="A1280" s="53"/>
      <c r="B1280" s="520" t="str">
        <f>MIP!AJ179</f>
        <v>DETAINED IN GRADE 11</v>
      </c>
      <c r="C1280" s="521"/>
      <c r="D1280" s="521"/>
      <c r="E1280" s="521"/>
      <c r="F1280" s="522"/>
      <c r="G1280" s="23"/>
      <c r="H1280" s="24"/>
      <c r="I1280" s="24"/>
      <c r="J1280" s="445" t="str">
        <f t="shared" si="546"/>
        <v>≥60</v>
      </c>
      <c r="K1280" s="446"/>
      <c r="L1280" s="445" t="str">
        <f t="shared" si="547"/>
        <v>D</v>
      </c>
      <c r="M1280" s="446"/>
      <c r="N1280" s="445" t="str">
        <f t="shared" si="548"/>
        <v>Fair</v>
      </c>
      <c r="O1280" s="447"/>
      <c r="P1280" s="447"/>
      <c r="Q1280" s="446"/>
      <c r="R1280" s="54"/>
    </row>
    <row r="1281" spans="1:18" ht="58.5" customHeight="1">
      <c r="A1281" s="53"/>
      <c r="B1281" s="523"/>
      <c r="C1281" s="524"/>
      <c r="D1281" s="524"/>
      <c r="E1281" s="524"/>
      <c r="F1281" s="525"/>
      <c r="G1281" s="23"/>
      <c r="H1281" s="24"/>
      <c r="I1281" s="24"/>
      <c r="J1281" s="445" t="str">
        <f t="shared" si="549"/>
        <v>&lt;60</v>
      </c>
      <c r="K1281" s="446"/>
      <c r="L1281" s="445" t="str">
        <f t="shared" si="550"/>
        <v>F</v>
      </c>
      <c r="M1281" s="446"/>
      <c r="N1281" s="445" t="str">
        <f t="shared" si="551"/>
        <v>Failing</v>
      </c>
      <c r="O1281" s="447"/>
      <c r="P1281" s="447"/>
      <c r="Q1281" s="446"/>
      <c r="R1281" s="27"/>
    </row>
    <row r="1282" spans="1:18" ht="58.5" customHeight="1">
      <c r="A1282" s="53"/>
      <c r="B1282" s="523"/>
      <c r="C1282" s="524"/>
      <c r="D1282" s="524"/>
      <c r="E1282" s="524"/>
      <c r="F1282" s="525"/>
      <c r="G1282" s="23"/>
      <c r="H1282" s="24"/>
      <c r="I1282" s="24"/>
      <c r="J1282" s="443" t="str">
        <f>GI!$D$23</f>
        <v>Academic Director's Name</v>
      </c>
      <c r="K1282" s="443"/>
      <c r="L1282" s="443"/>
      <c r="M1282" s="443"/>
      <c r="N1282" s="443"/>
      <c r="O1282" s="443"/>
      <c r="P1282" s="443"/>
      <c r="Q1282" s="443"/>
      <c r="R1282" s="27"/>
    </row>
    <row r="1283" spans="1:18" ht="58.5" customHeight="1">
      <c r="A1283" s="53"/>
      <c r="B1283" s="526"/>
      <c r="C1283" s="527"/>
      <c r="D1283" s="527"/>
      <c r="E1283" s="527"/>
      <c r="F1283" s="528"/>
      <c r="G1283" s="23"/>
      <c r="H1283" s="24"/>
      <c r="I1283" s="24"/>
      <c r="J1283" s="444" t="str">
        <f>GI!$D$31</f>
        <v>Mr. Brhane Yohanes</v>
      </c>
      <c r="K1283" s="444"/>
      <c r="L1283" s="444"/>
      <c r="M1283" s="444"/>
      <c r="N1283" s="444"/>
      <c r="O1283" s="444"/>
      <c r="P1283" s="444"/>
      <c r="Q1283" s="444"/>
      <c r="R1283" s="444"/>
    </row>
    <row r="1284" spans="1:18" ht="58.5" customHeight="1">
      <c r="A1284" s="430" t="str">
        <f>$U$15</f>
        <v>If Best is Possible, Better is Not Enough!</v>
      </c>
      <c r="B1284" s="430"/>
      <c r="C1284" s="430"/>
      <c r="D1284" s="430"/>
      <c r="E1284" s="430"/>
      <c r="F1284" s="430"/>
      <c r="G1284" s="430"/>
      <c r="H1284" s="430"/>
      <c r="I1284" s="430"/>
      <c r="J1284" s="430"/>
      <c r="K1284" s="430"/>
      <c r="L1284" s="430"/>
      <c r="M1284" s="430"/>
      <c r="N1284" s="430"/>
      <c r="O1284" s="430"/>
      <c r="P1284" s="430"/>
      <c r="Q1284" s="430"/>
      <c r="R1284" s="430"/>
    </row>
    <row r="1285" spans="1:18" ht="58.5" customHeight="1">
      <c r="A1285" s="430"/>
      <c r="B1285" s="430"/>
      <c r="C1285" s="430"/>
      <c r="D1285" s="430"/>
      <c r="E1285" s="430"/>
      <c r="F1285" s="430"/>
      <c r="G1285" s="430"/>
      <c r="H1285" s="430"/>
      <c r="I1285" s="430"/>
      <c r="J1285" s="430"/>
      <c r="K1285" s="430"/>
      <c r="L1285" s="430"/>
      <c r="M1285" s="430"/>
      <c r="N1285" s="430"/>
      <c r="O1285" s="430"/>
      <c r="P1285" s="430"/>
      <c r="Q1285" s="430"/>
      <c r="R1285" s="430"/>
    </row>
    <row r="1286" spans="1:18" ht="58.5" customHeight="1">
      <c r="A1286" s="430"/>
      <c r="B1286" s="430"/>
      <c r="C1286" s="430"/>
      <c r="D1286" s="430"/>
      <c r="E1286" s="430"/>
      <c r="F1286" s="430"/>
      <c r="G1286" s="430"/>
      <c r="H1286" s="430"/>
      <c r="I1286" s="430"/>
      <c r="J1286" s="430"/>
      <c r="K1286" s="430"/>
      <c r="L1286" s="430"/>
      <c r="M1286" s="430"/>
      <c r="N1286" s="430"/>
      <c r="O1286" s="430"/>
      <c r="P1286" s="430"/>
      <c r="Q1286" s="430"/>
      <c r="R1286" s="430"/>
    </row>
    <row r="1287" spans="1:18" ht="58.5" customHeight="1">
      <c r="A1287" s="22"/>
      <c r="B1287" s="22"/>
      <c r="C1287" s="23"/>
      <c r="D1287" s="23"/>
      <c r="E1287" s="23"/>
      <c r="F1287" s="23"/>
      <c r="G1287" s="23"/>
      <c r="H1287" s="24"/>
      <c r="I1287" s="24"/>
      <c r="J1287" s="24"/>
      <c r="K1287" s="24"/>
      <c r="L1287" s="24"/>
      <c r="M1287" s="24"/>
      <c r="N1287" s="24"/>
      <c r="O1287" s="23"/>
      <c r="P1287" s="23"/>
      <c r="Q1287" s="23"/>
      <c r="R1287" s="23"/>
    </row>
    <row r="1288" spans="1:18" ht="58.5" customHeight="1">
      <c r="A1288" s="22"/>
      <c r="B1288" s="22"/>
      <c r="C1288" s="23"/>
      <c r="D1288" s="23"/>
      <c r="E1288" s="23"/>
      <c r="F1288" s="23"/>
      <c r="G1288" s="23"/>
      <c r="H1288" s="24"/>
      <c r="I1288" s="24"/>
      <c r="J1288" s="24"/>
      <c r="K1288" s="24"/>
      <c r="L1288" s="24"/>
      <c r="M1288" s="24"/>
      <c r="N1288" s="24"/>
      <c r="O1288" s="23"/>
      <c r="P1288" s="23"/>
      <c r="Q1288" s="23"/>
      <c r="R1288" s="23"/>
    </row>
    <row r="1289" spans="1:18" ht="58.5" customHeight="1">
      <c r="A1289" s="449" t="s">
        <v>14</v>
      </c>
      <c r="B1289" s="450"/>
      <c r="C1289" s="453">
        <f>GI!$A$3</f>
        <v>11</v>
      </c>
      <c r="D1289" s="455" t="str">
        <f>D2</f>
        <v>D</v>
      </c>
      <c r="E1289" s="456"/>
      <c r="F1289" s="453" t="str">
        <f>GI!$C$3</f>
        <v>D</v>
      </c>
      <c r="G1289" s="459">
        <v>34</v>
      </c>
      <c r="H1289" s="26"/>
      <c r="I1289" s="26"/>
      <c r="J1289" s="509" t="s">
        <v>8</v>
      </c>
      <c r="K1289" s="510"/>
      <c r="L1289" s="511"/>
      <c r="M1289" s="484" t="str">
        <f>GI!$H$35</f>
        <v xml:space="preserve">Samrawit Weldeslassie Kidane </v>
      </c>
      <c r="N1289" s="485"/>
      <c r="O1289" s="485"/>
      <c r="P1289" s="485"/>
      <c r="Q1289" s="485"/>
      <c r="R1289" s="486"/>
    </row>
    <row r="1290" spans="1:18" ht="58.5" customHeight="1">
      <c r="A1290" s="451"/>
      <c r="B1290" s="452"/>
      <c r="C1290" s="454"/>
      <c r="D1290" s="457"/>
      <c r="E1290" s="458"/>
      <c r="F1290" s="454"/>
      <c r="G1290" s="460"/>
      <c r="H1290" s="26"/>
      <c r="I1290" s="26"/>
      <c r="J1290" s="512"/>
      <c r="K1290" s="513"/>
      <c r="L1290" s="514"/>
      <c r="M1290" s="487"/>
      <c r="N1290" s="488"/>
      <c r="O1290" s="488"/>
      <c r="P1290" s="488"/>
      <c r="Q1290" s="488"/>
      <c r="R1290" s="489"/>
    </row>
    <row r="1291" spans="1:18" ht="58.5" customHeight="1">
      <c r="A1291" s="461" t="s">
        <v>1</v>
      </c>
      <c r="B1291" s="462"/>
      <c r="C1291" s="467"/>
      <c r="D1291" s="468"/>
      <c r="E1291" s="469"/>
      <c r="F1291" s="223" t="s">
        <v>19</v>
      </c>
      <c r="G1291" s="448"/>
      <c r="H1291" s="27"/>
      <c r="I1291" s="27"/>
      <c r="J1291" s="475" t="str">
        <f>GI!$A$48</f>
        <v>2025/26 G.C Academic Year Basic Skills and Behavior Progress Report</v>
      </c>
      <c r="K1291" s="476"/>
      <c r="L1291" s="476"/>
      <c r="M1291" s="476"/>
      <c r="N1291" s="476"/>
      <c r="O1291" s="476"/>
      <c r="P1291" s="476"/>
      <c r="Q1291" s="476"/>
      <c r="R1291" s="477"/>
    </row>
    <row r="1292" spans="1:18" ht="58.5" customHeight="1">
      <c r="A1292" s="463"/>
      <c r="B1292" s="464"/>
      <c r="C1292" s="490" t="s">
        <v>172</v>
      </c>
      <c r="D1292" s="490" t="s">
        <v>173</v>
      </c>
      <c r="E1292" s="493" t="s">
        <v>163</v>
      </c>
      <c r="F1292" s="490" t="s">
        <v>164</v>
      </c>
      <c r="G1292" s="448"/>
      <c r="H1292" s="27"/>
      <c r="I1292" s="27"/>
      <c r="J1292" s="478"/>
      <c r="K1292" s="479"/>
      <c r="L1292" s="479"/>
      <c r="M1292" s="479"/>
      <c r="N1292" s="479"/>
      <c r="O1292" s="479"/>
      <c r="P1292" s="479"/>
      <c r="Q1292" s="479"/>
      <c r="R1292" s="480"/>
    </row>
    <row r="1293" spans="1:18" ht="58.5" customHeight="1">
      <c r="A1293" s="463"/>
      <c r="B1293" s="464"/>
      <c r="C1293" s="491"/>
      <c r="D1293" s="491"/>
      <c r="E1293" s="494"/>
      <c r="F1293" s="491"/>
      <c r="G1293" s="448"/>
      <c r="H1293" s="28"/>
      <c r="I1293" s="28"/>
      <c r="J1293" s="435"/>
      <c r="K1293" s="436"/>
      <c r="L1293" s="436"/>
      <c r="M1293" s="436"/>
      <c r="N1293" s="437"/>
      <c r="O1293" s="29"/>
      <c r="P1293" s="29"/>
      <c r="Q1293" s="29"/>
      <c r="R1293" s="30"/>
    </row>
    <row r="1294" spans="1:18" ht="58.5" customHeight="1">
      <c r="A1294" s="463"/>
      <c r="B1294" s="464"/>
      <c r="C1294" s="491"/>
      <c r="D1294" s="491"/>
      <c r="E1294" s="494"/>
      <c r="F1294" s="491"/>
      <c r="G1294" s="448"/>
      <c r="H1294" s="28"/>
      <c r="I1294" s="28"/>
      <c r="J1294" s="438" t="s">
        <v>26</v>
      </c>
      <c r="K1294" s="439"/>
      <c r="L1294" s="439"/>
      <c r="M1294" s="439"/>
      <c r="N1294" s="440"/>
      <c r="O1294" s="31"/>
      <c r="P1294" s="31"/>
      <c r="Q1294" s="31"/>
      <c r="R1294" s="31"/>
    </row>
    <row r="1295" spans="1:18" ht="58.5" customHeight="1">
      <c r="A1295" s="463"/>
      <c r="B1295" s="464"/>
      <c r="C1295" s="491"/>
      <c r="D1295" s="491"/>
      <c r="E1295" s="494"/>
      <c r="F1295" s="491"/>
      <c r="G1295" s="448"/>
      <c r="H1295" s="28"/>
      <c r="I1295" s="28"/>
      <c r="J1295" s="438" t="s">
        <v>27</v>
      </c>
      <c r="K1295" s="439"/>
      <c r="L1295" s="439"/>
      <c r="M1295" s="439"/>
      <c r="N1295" s="440"/>
      <c r="O1295" s="31"/>
      <c r="P1295" s="31"/>
      <c r="Q1295" s="31"/>
      <c r="R1295" s="31"/>
    </row>
    <row r="1296" spans="1:18" ht="58.5" customHeight="1">
      <c r="A1296" s="463"/>
      <c r="B1296" s="464"/>
      <c r="C1296" s="491"/>
      <c r="D1296" s="491"/>
      <c r="E1296" s="494"/>
      <c r="F1296" s="491"/>
      <c r="G1296" s="448"/>
      <c r="H1296" s="28"/>
      <c r="I1296" s="28"/>
      <c r="J1296" s="438" t="s">
        <v>28</v>
      </c>
      <c r="K1296" s="439"/>
      <c r="L1296" s="439"/>
      <c r="M1296" s="439"/>
      <c r="N1296" s="440"/>
      <c r="O1296" s="31"/>
      <c r="P1296" s="31"/>
      <c r="Q1296" s="31"/>
      <c r="R1296" s="31"/>
    </row>
    <row r="1297" spans="1:18" ht="58.5" customHeight="1">
      <c r="A1297" s="463"/>
      <c r="B1297" s="464"/>
      <c r="C1297" s="491"/>
      <c r="D1297" s="491"/>
      <c r="E1297" s="494"/>
      <c r="F1297" s="491"/>
      <c r="G1297" s="448"/>
      <c r="H1297" s="28"/>
      <c r="I1297" s="28"/>
      <c r="J1297" s="438" t="s">
        <v>47</v>
      </c>
      <c r="K1297" s="439"/>
      <c r="L1297" s="439"/>
      <c r="M1297" s="439"/>
      <c r="N1297" s="440"/>
      <c r="O1297" s="31"/>
      <c r="P1297" s="31"/>
      <c r="Q1297" s="31"/>
      <c r="R1297" s="31"/>
    </row>
    <row r="1298" spans="1:18" ht="58.5" customHeight="1">
      <c r="A1298" s="463"/>
      <c r="B1298" s="464"/>
      <c r="C1298" s="491"/>
      <c r="D1298" s="491"/>
      <c r="E1298" s="494"/>
      <c r="F1298" s="491"/>
      <c r="G1298" s="448"/>
      <c r="H1298" s="28"/>
      <c r="I1298" s="28"/>
      <c r="J1298" s="438" t="s">
        <v>38</v>
      </c>
      <c r="K1298" s="439"/>
      <c r="L1298" s="439"/>
      <c r="M1298" s="439"/>
      <c r="N1298" s="440"/>
      <c r="O1298" s="31"/>
      <c r="P1298" s="31"/>
      <c r="Q1298" s="31"/>
      <c r="R1298" s="31"/>
    </row>
    <row r="1299" spans="1:18" ht="58.5" customHeight="1">
      <c r="A1299" s="465"/>
      <c r="B1299" s="466"/>
      <c r="C1299" s="492"/>
      <c r="D1299" s="492"/>
      <c r="E1299" s="495"/>
      <c r="F1299" s="492"/>
      <c r="G1299" s="448"/>
      <c r="H1299" s="28"/>
      <c r="I1299" s="28"/>
      <c r="J1299" s="438" t="s">
        <v>10</v>
      </c>
      <c r="K1299" s="439"/>
      <c r="L1299" s="439"/>
      <c r="M1299" s="439"/>
      <c r="N1299" s="440"/>
      <c r="O1299" s="33"/>
      <c r="P1299" s="34"/>
      <c r="Q1299" s="34"/>
      <c r="R1299" s="35"/>
    </row>
    <row r="1300" spans="1:18" ht="58.5" customHeight="1">
      <c r="A1300" s="441" t="str">
        <f>GI!$B$7</f>
        <v>English</v>
      </c>
      <c r="B1300" s="442"/>
      <c r="C1300" s="36">
        <f>MIP!$Y$41</f>
        <v>70</v>
      </c>
      <c r="D1300" s="36">
        <f>MIP!$Y$108</f>
        <v>0</v>
      </c>
      <c r="E1300" s="37">
        <f>MIP!$Y$180</f>
        <v>35</v>
      </c>
      <c r="F1300" s="36" t="e">
        <f>MIP!#REF!</f>
        <v>#REF!</v>
      </c>
      <c r="G1300" s="231"/>
      <c r="H1300" s="28"/>
      <c r="I1300" s="28"/>
      <c r="J1300" s="438" t="s">
        <v>29</v>
      </c>
      <c r="K1300" s="439"/>
      <c r="L1300" s="439"/>
      <c r="M1300" s="439"/>
      <c r="N1300" s="440"/>
      <c r="O1300" s="33"/>
      <c r="P1300" s="34"/>
      <c r="Q1300" s="34"/>
      <c r="R1300" s="35"/>
    </row>
    <row r="1301" spans="1:18" ht="58.5" customHeight="1">
      <c r="A1301" s="441" t="str">
        <f>GI!$B$8</f>
        <v>-</v>
      </c>
      <c r="B1301" s="442"/>
      <c r="C1301" s="36"/>
      <c r="D1301" s="36"/>
      <c r="E1301" s="37"/>
      <c r="F1301" s="36" t="e">
        <f>MIP!#REF!</f>
        <v>#REF!</v>
      </c>
      <c r="G1301" s="231"/>
      <c r="H1301" s="28"/>
      <c r="I1301" s="28"/>
      <c r="J1301" s="438" t="s">
        <v>30</v>
      </c>
      <c r="K1301" s="439"/>
      <c r="L1301" s="439"/>
      <c r="M1301" s="439"/>
      <c r="N1301" s="440"/>
      <c r="O1301" s="33"/>
      <c r="P1301" s="34"/>
      <c r="Q1301" s="34"/>
      <c r="R1301" s="35"/>
    </row>
    <row r="1302" spans="1:18" ht="58.5" customHeight="1">
      <c r="A1302" s="441" t="str">
        <f>GI!$B$9</f>
        <v>Mathematics</v>
      </c>
      <c r="B1302" s="442"/>
      <c r="C1302" s="36">
        <f>MIP!$Z$41</f>
        <v>54</v>
      </c>
      <c r="D1302" s="36">
        <f>MIP!$Z$108</f>
        <v>0</v>
      </c>
      <c r="E1302" s="37">
        <f>MIP!$Z$180</f>
        <v>27</v>
      </c>
      <c r="F1302" s="36" t="e">
        <f>MIP!#REF!</f>
        <v>#REF!</v>
      </c>
      <c r="G1302" s="231"/>
      <c r="H1302" s="28"/>
      <c r="I1302" s="28"/>
      <c r="J1302" s="438" t="s">
        <v>31</v>
      </c>
      <c r="K1302" s="439"/>
      <c r="L1302" s="439"/>
      <c r="M1302" s="439"/>
      <c r="N1302" s="440"/>
      <c r="O1302" s="33"/>
      <c r="P1302" s="34"/>
      <c r="Q1302" s="34"/>
      <c r="R1302" s="35"/>
    </row>
    <row r="1303" spans="1:18" ht="58.5" customHeight="1">
      <c r="A1303" s="441" t="str">
        <f>GI!$B$10</f>
        <v>-</v>
      </c>
      <c r="B1303" s="442"/>
      <c r="C1303" s="36"/>
      <c r="D1303" s="36"/>
      <c r="E1303" s="37"/>
      <c r="F1303" s="36" t="e">
        <f>MIP!#REF!</f>
        <v>#REF!</v>
      </c>
      <c r="G1303" s="231"/>
      <c r="H1303" s="28"/>
      <c r="I1303" s="28"/>
      <c r="J1303" s="438" t="s">
        <v>32</v>
      </c>
      <c r="K1303" s="439"/>
      <c r="L1303" s="439"/>
      <c r="M1303" s="439"/>
      <c r="N1303" s="440"/>
      <c r="O1303" s="31"/>
      <c r="P1303" s="31"/>
      <c r="Q1303" s="31"/>
      <c r="R1303" s="31"/>
    </row>
    <row r="1304" spans="1:18" ht="58.5" customHeight="1">
      <c r="A1304" s="441" t="str">
        <f>GI!$B$11</f>
        <v xml:space="preserve">History </v>
      </c>
      <c r="B1304" s="442"/>
      <c r="C1304" s="36">
        <f>MIP!$AA$41</f>
        <v>56</v>
      </c>
      <c r="D1304" s="36">
        <f>MIP!$AA$108</f>
        <v>0</v>
      </c>
      <c r="E1304" s="37">
        <f>MIP!$AA$180</f>
        <v>28</v>
      </c>
      <c r="F1304" s="36" t="e">
        <f>MIP!#REF!</f>
        <v>#REF!</v>
      </c>
      <c r="G1304" s="231"/>
      <c r="H1304" s="28"/>
      <c r="I1304" s="28"/>
      <c r="J1304" s="438" t="s">
        <v>11</v>
      </c>
      <c r="K1304" s="439"/>
      <c r="L1304" s="439"/>
      <c r="M1304" s="439"/>
      <c r="N1304" s="440"/>
      <c r="O1304" s="31"/>
      <c r="P1304" s="31"/>
      <c r="Q1304" s="31"/>
      <c r="R1304" s="31"/>
    </row>
    <row r="1305" spans="1:18" ht="58.5" customHeight="1">
      <c r="A1305" s="441" t="str">
        <f>GI!$B$12</f>
        <v xml:space="preserve">Geography </v>
      </c>
      <c r="B1305" s="442"/>
      <c r="C1305" s="36">
        <f>MIP!$AB$41</f>
        <v>75</v>
      </c>
      <c r="D1305" s="36">
        <f>MIP!$AB$108</f>
        <v>0</v>
      </c>
      <c r="E1305" s="37">
        <f>MIP!$AB$180</f>
        <v>37.5</v>
      </c>
      <c r="F1305" s="36" t="e">
        <f>MIP!#REF!</f>
        <v>#REF!</v>
      </c>
      <c r="G1305" s="231"/>
      <c r="H1305" s="28"/>
      <c r="I1305" s="28"/>
      <c r="J1305" s="438" t="s">
        <v>37</v>
      </c>
      <c r="K1305" s="439"/>
      <c r="L1305" s="439"/>
      <c r="M1305" s="439"/>
      <c r="N1305" s="440"/>
      <c r="O1305" s="33"/>
      <c r="P1305" s="34"/>
      <c r="Q1305" s="34"/>
      <c r="R1305" s="35"/>
    </row>
    <row r="1306" spans="1:18" ht="58.5" customHeight="1">
      <c r="A1306" s="441" t="str">
        <f>GI!$B$13</f>
        <v xml:space="preserve">Economics </v>
      </c>
      <c r="B1306" s="442"/>
      <c r="C1306" s="36">
        <f>MIP!$AC$41</f>
        <v>59</v>
      </c>
      <c r="D1306" s="36">
        <f>MIP!$AC$108</f>
        <v>0</v>
      </c>
      <c r="E1306" s="37">
        <f>MIP!$AC$180</f>
        <v>29.5</v>
      </c>
      <c r="F1306" s="36" t="e">
        <f>MIP!#REF!</f>
        <v>#REF!</v>
      </c>
      <c r="G1306" s="231"/>
      <c r="H1306" s="38"/>
      <c r="I1306" s="38"/>
      <c r="J1306" s="438" t="s">
        <v>33</v>
      </c>
      <c r="K1306" s="439"/>
      <c r="L1306" s="439"/>
      <c r="M1306" s="439"/>
      <c r="N1306" s="440"/>
      <c r="O1306" s="33"/>
      <c r="P1306" s="34"/>
      <c r="Q1306" s="34"/>
      <c r="R1306" s="35"/>
    </row>
    <row r="1307" spans="1:18" ht="58.5" customHeight="1">
      <c r="A1307" s="441" t="str">
        <f>GI!$B$14</f>
        <v>-</v>
      </c>
      <c r="B1307" s="442"/>
      <c r="C1307" s="36"/>
      <c r="D1307" s="36"/>
      <c r="E1307" s="37"/>
      <c r="F1307" s="36" t="e">
        <f>MIP!#REF!</f>
        <v>#REF!</v>
      </c>
      <c r="G1307" s="231"/>
      <c r="H1307" s="38"/>
      <c r="I1307" s="38"/>
      <c r="J1307" s="438" t="s">
        <v>48</v>
      </c>
      <c r="K1307" s="439"/>
      <c r="L1307" s="439"/>
      <c r="M1307" s="439"/>
      <c r="N1307" s="440"/>
      <c r="O1307" s="33"/>
      <c r="P1307" s="34"/>
      <c r="Q1307" s="34"/>
      <c r="R1307" s="35"/>
    </row>
    <row r="1308" spans="1:18" ht="58.5" customHeight="1">
      <c r="A1308" s="441" t="str">
        <f>GI!$B$15</f>
        <v>ICT</v>
      </c>
      <c r="B1308" s="442"/>
      <c r="C1308" s="36">
        <f>MIP!$AD$41</f>
        <v>88</v>
      </c>
      <c r="D1308" s="36">
        <f>MIP!$AD$108</f>
        <v>0</v>
      </c>
      <c r="E1308" s="37">
        <f>MIP!$AD$180</f>
        <v>44</v>
      </c>
      <c r="F1308" s="36" t="e">
        <f>MIP!#REF!</f>
        <v>#REF!</v>
      </c>
      <c r="G1308" s="231"/>
      <c r="H1308" s="39"/>
      <c r="I1308" s="39"/>
      <c r="J1308" s="438" t="s">
        <v>49</v>
      </c>
      <c r="K1308" s="439"/>
      <c r="L1308" s="439"/>
      <c r="M1308" s="439"/>
      <c r="N1308" s="440"/>
      <c r="O1308" s="40"/>
      <c r="P1308" s="34"/>
      <c r="Q1308" s="34"/>
      <c r="R1308" s="35"/>
    </row>
    <row r="1309" spans="1:18" ht="58.5" customHeight="1">
      <c r="A1309" s="441" t="str">
        <f>GI!$B$16</f>
        <v>-</v>
      </c>
      <c r="B1309" s="442"/>
      <c r="C1309" s="36"/>
      <c r="D1309" s="36"/>
      <c r="E1309" s="37"/>
      <c r="F1309" s="36" t="e">
        <f>MIP!#REF!</f>
        <v>#REF!</v>
      </c>
      <c r="G1309" s="231"/>
      <c r="H1309" s="39"/>
      <c r="I1309" s="39"/>
      <c r="J1309" s="502" t="s">
        <v>34</v>
      </c>
      <c r="K1309" s="503"/>
      <c r="L1309" s="503"/>
      <c r="M1309" s="503"/>
      <c r="N1309" s="503"/>
      <c r="O1309" s="503"/>
      <c r="P1309" s="503"/>
      <c r="Q1309" s="504"/>
      <c r="R1309" s="41"/>
    </row>
    <row r="1310" spans="1:18" ht="58.5" customHeight="1">
      <c r="A1310" s="441" t="str">
        <f>GI!$B$17</f>
        <v xml:space="preserve">Accounting and finance </v>
      </c>
      <c r="B1310" s="442"/>
      <c r="C1310" s="36">
        <f>MIP!$AE$41</f>
        <v>58</v>
      </c>
      <c r="D1310" s="36">
        <f>MIP!$AE$108</f>
        <v>0</v>
      </c>
      <c r="E1310" s="37">
        <f>MIP!$AE$180</f>
        <v>29</v>
      </c>
      <c r="F1310" s="36" t="e">
        <f>MIP!#REF!</f>
        <v>#REF!</v>
      </c>
      <c r="G1310" s="231"/>
      <c r="H1310" s="39"/>
      <c r="I1310" s="39"/>
      <c r="J1310" s="505"/>
      <c r="K1310" s="506"/>
      <c r="L1310" s="506"/>
      <c r="M1310" s="506"/>
      <c r="N1310" s="506"/>
      <c r="O1310" s="506"/>
      <c r="P1310" s="506"/>
      <c r="Q1310" s="507"/>
      <c r="R1310" s="41"/>
    </row>
    <row r="1311" spans="1:18" ht="58.5" customHeight="1">
      <c r="A1311" s="441" t="str">
        <f>GI!$B$18</f>
        <v>-</v>
      </c>
      <c r="B1311" s="442"/>
      <c r="C1311" s="36">
        <f>MIP!$AF$41</f>
        <v>0</v>
      </c>
      <c r="D1311" s="36">
        <f>MIP!$AF$108</f>
        <v>0</v>
      </c>
      <c r="E1311" s="37">
        <f>MIP!$AF$180</f>
        <v>0</v>
      </c>
      <c r="F1311" s="36" t="e">
        <f>MIP!#REF!</f>
        <v>#REF!</v>
      </c>
      <c r="G1311" s="231"/>
      <c r="H1311" s="39"/>
      <c r="I1311" s="39"/>
      <c r="J1311" s="505"/>
      <c r="K1311" s="506"/>
      <c r="L1311" s="506"/>
      <c r="M1311" s="506"/>
      <c r="N1311" s="506"/>
      <c r="O1311" s="506"/>
      <c r="P1311" s="506"/>
      <c r="Q1311" s="507"/>
      <c r="R1311" s="41"/>
    </row>
    <row r="1312" spans="1:18" ht="58.5" customHeight="1">
      <c r="A1312" s="470" t="s">
        <v>15</v>
      </c>
      <c r="B1312" s="471"/>
      <c r="C1312" s="36">
        <f>MIP!$AG$41</f>
        <v>460</v>
      </c>
      <c r="D1312" s="36">
        <f>MIP!$AG$108</f>
        <v>0</v>
      </c>
      <c r="E1312" s="37">
        <f>MIP!$AG$180</f>
        <v>230</v>
      </c>
      <c r="F1312" s="36" t="e">
        <f>MIP!#REF!</f>
        <v>#REF!</v>
      </c>
      <c r="G1312" s="231"/>
      <c r="H1312" s="42"/>
      <c r="I1312" s="42"/>
      <c r="J1312" s="515" t="str">
        <f t="shared" ref="J1312:J1351" si="552">$V$5</f>
        <v>Percentage</v>
      </c>
      <c r="K1312" s="516"/>
      <c r="L1312" s="496" t="str">
        <f t="shared" ref="L1312:L1351" si="553">$X$5</f>
        <v xml:space="preserve">Grade </v>
      </c>
      <c r="M1312" s="497"/>
      <c r="N1312" s="496" t="str">
        <f t="shared" ref="N1312:N1351" si="554">$Z$5</f>
        <v>Performance</v>
      </c>
      <c r="O1312" s="500"/>
      <c r="P1312" s="500"/>
      <c r="Q1312" s="497"/>
      <c r="R1312" s="43"/>
    </row>
    <row r="1313" spans="1:18" ht="58.5" customHeight="1">
      <c r="A1313" s="472" t="s">
        <v>16</v>
      </c>
      <c r="B1313" s="473"/>
      <c r="C1313" s="36">
        <f>MIP!$AH$41</f>
        <v>65.714285714285708</v>
      </c>
      <c r="D1313" s="36">
        <f>MIP!$AH$108</f>
        <v>0</v>
      </c>
      <c r="E1313" s="37">
        <f>MIP!$AH$180</f>
        <v>32.857142857142854</v>
      </c>
      <c r="F1313" s="36" t="e">
        <f>MIP!#REF!</f>
        <v>#REF!</v>
      </c>
      <c r="G1313" s="231"/>
      <c r="H1313" s="42"/>
      <c r="I1313" s="42"/>
      <c r="J1313" s="517"/>
      <c r="K1313" s="518"/>
      <c r="L1313" s="498"/>
      <c r="M1313" s="499"/>
      <c r="N1313" s="498"/>
      <c r="O1313" s="501"/>
      <c r="P1313" s="501"/>
      <c r="Q1313" s="499"/>
      <c r="R1313" s="44"/>
    </row>
    <row r="1314" spans="1:18" ht="58.5" customHeight="1">
      <c r="A1314" s="472" t="s">
        <v>17</v>
      </c>
      <c r="B1314" s="473"/>
      <c r="C1314" s="45">
        <f>MIP!$AI$41</f>
        <v>34</v>
      </c>
      <c r="D1314" s="45">
        <f>MIP!$AI$108</f>
        <v>1</v>
      </c>
      <c r="E1314" s="46">
        <f>MIP!$AI$180</f>
        <v>34</v>
      </c>
      <c r="F1314" s="45" t="e">
        <f>MIP!#REF!</f>
        <v>#REF!</v>
      </c>
      <c r="G1314" s="232"/>
      <c r="H1314" s="42"/>
      <c r="I1314" s="42"/>
      <c r="J1314" s="483" t="str">
        <f t="shared" ref="J1314:J1353" si="555">$V$7</f>
        <v>≥90</v>
      </c>
      <c r="K1314" s="446"/>
      <c r="L1314" s="483" t="str">
        <f t="shared" ref="L1314:L1353" si="556">$X$7</f>
        <v>A+</v>
      </c>
      <c r="M1314" s="446"/>
      <c r="N1314" s="483" t="str">
        <f t="shared" ref="N1314:N1353" si="557">$Z$7</f>
        <v>Very Great Distinction</v>
      </c>
      <c r="O1314" s="447"/>
      <c r="P1314" s="447"/>
      <c r="Q1314" s="446"/>
      <c r="R1314" s="44"/>
    </row>
    <row r="1315" spans="1:18" ht="58.5" customHeight="1">
      <c r="A1315" s="472" t="s">
        <v>91</v>
      </c>
      <c r="B1315" s="473"/>
      <c r="C1315" s="45">
        <f>GI!$C$25</f>
        <v>43</v>
      </c>
      <c r="D1315" s="47">
        <f>GI!$C$25</f>
        <v>43</v>
      </c>
      <c r="E1315" s="48">
        <f>GI!$C$25</f>
        <v>43</v>
      </c>
      <c r="F1315" s="47">
        <f>GI!$C$25</f>
        <v>43</v>
      </c>
      <c r="G1315" s="233"/>
      <c r="H1315" s="24"/>
      <c r="I1315" s="24"/>
      <c r="J1315" s="483" t="str">
        <f t="shared" ref="J1315:J1354" si="558">$V$8</f>
        <v>≥85</v>
      </c>
      <c r="K1315" s="446"/>
      <c r="L1315" s="483" t="str">
        <f t="shared" ref="L1315:L1354" si="559">$X$8</f>
        <v>A</v>
      </c>
      <c r="M1315" s="446"/>
      <c r="N1315" s="483" t="str">
        <f t="shared" ref="N1315:N1354" si="560">$Z$8</f>
        <v>Great Distinction</v>
      </c>
      <c r="O1315" s="447"/>
      <c r="P1315" s="447"/>
      <c r="Q1315" s="446"/>
      <c r="R1315" s="44"/>
    </row>
    <row r="1316" spans="1:18" ht="58.5" customHeight="1">
      <c r="A1316" s="470" t="s">
        <v>12</v>
      </c>
      <c r="B1316" s="471"/>
      <c r="C1316" s="36"/>
      <c r="D1316" s="49"/>
      <c r="E1316" s="50"/>
      <c r="F1316" s="49"/>
      <c r="G1316" s="234"/>
      <c r="H1316" s="24"/>
      <c r="I1316" s="24"/>
      <c r="J1316" s="445" t="str">
        <f t="shared" ref="J1316:J1355" si="561">$V$9</f>
        <v>≥80</v>
      </c>
      <c r="K1316" s="446"/>
      <c r="L1316" s="445" t="str">
        <f t="shared" ref="L1316:L1355" si="562">$X$9</f>
        <v>B+</v>
      </c>
      <c r="M1316" s="446"/>
      <c r="N1316" s="445" t="str">
        <f t="shared" ref="N1316:N1355" si="563">$Z$9</f>
        <v>Distinction</v>
      </c>
      <c r="O1316" s="447"/>
      <c r="P1316" s="447"/>
      <c r="Q1316" s="446"/>
      <c r="R1316" s="44"/>
    </row>
    <row r="1317" spans="1:18" ht="58.5" customHeight="1">
      <c r="A1317" s="482" t="s">
        <v>18</v>
      </c>
      <c r="B1317" s="482"/>
      <c r="C1317" s="36"/>
      <c r="D1317" s="51"/>
      <c r="E1317" s="50"/>
      <c r="F1317" s="51"/>
      <c r="G1317" s="234"/>
      <c r="H1317" s="24"/>
      <c r="I1317" s="24"/>
      <c r="J1317" s="445" t="str">
        <f t="shared" ref="J1317:J1356" si="564">$V$10</f>
        <v>≥75</v>
      </c>
      <c r="K1317" s="446"/>
      <c r="L1317" s="445" t="str">
        <f t="shared" ref="L1317:L1356" si="565">$X$10</f>
        <v>B</v>
      </c>
      <c r="M1317" s="446"/>
      <c r="N1317" s="445" t="str">
        <f t="shared" ref="N1317:N1356" si="566">$Z$10</f>
        <v>Good</v>
      </c>
      <c r="O1317" s="447"/>
      <c r="P1317" s="447"/>
      <c r="Q1317" s="446"/>
      <c r="R1317" s="44"/>
    </row>
    <row r="1318" spans="1:18" ht="58.5" customHeight="1">
      <c r="A1318" s="22"/>
      <c r="B1318" s="55"/>
      <c r="C1318" s="52"/>
      <c r="D1318" s="52"/>
      <c r="E1318" s="52"/>
      <c r="F1318" s="52"/>
      <c r="G1318" s="23"/>
      <c r="H1318" s="24"/>
      <c r="I1318" s="24"/>
      <c r="J1318" s="445" t="str">
        <f t="shared" ref="J1318:J1357" si="567">$V$11</f>
        <v>≥70</v>
      </c>
      <c r="K1318" s="446"/>
      <c r="L1318" s="445" t="str">
        <f t="shared" ref="L1318:L1357" si="568">$X$11</f>
        <v>C</v>
      </c>
      <c r="M1318" s="446"/>
      <c r="N1318" s="445" t="str">
        <f t="shared" ref="N1318:N1357" si="569">$Z$11</f>
        <v>Average</v>
      </c>
      <c r="O1318" s="447"/>
      <c r="P1318" s="447"/>
      <c r="Q1318" s="446"/>
      <c r="R1318" s="44"/>
    </row>
    <row r="1319" spans="1:18" ht="58.5" customHeight="1">
      <c r="A1319" s="53"/>
      <c r="B1319" s="520" t="str">
        <f>MIP!AJ180</f>
        <v>DETAINED IN GRADE 11</v>
      </c>
      <c r="C1319" s="521"/>
      <c r="D1319" s="521"/>
      <c r="E1319" s="521"/>
      <c r="F1319" s="522"/>
      <c r="G1319" s="23"/>
      <c r="H1319" s="24"/>
      <c r="I1319" s="24"/>
      <c r="J1319" s="445" t="str">
        <f t="shared" ref="J1319:J1358" si="570">$V$12</f>
        <v>≥60</v>
      </c>
      <c r="K1319" s="446"/>
      <c r="L1319" s="445" t="str">
        <f t="shared" ref="L1319:L1358" si="571">$X$12</f>
        <v>D</v>
      </c>
      <c r="M1319" s="446"/>
      <c r="N1319" s="445" t="str">
        <f t="shared" ref="N1319:N1358" si="572">$Z$12</f>
        <v>Fair</v>
      </c>
      <c r="O1319" s="447"/>
      <c r="P1319" s="447"/>
      <c r="Q1319" s="446"/>
      <c r="R1319" s="54"/>
    </row>
    <row r="1320" spans="1:18" ht="58.5" customHeight="1">
      <c r="A1320" s="53"/>
      <c r="B1320" s="523"/>
      <c r="C1320" s="524"/>
      <c r="D1320" s="524"/>
      <c r="E1320" s="524"/>
      <c r="F1320" s="525"/>
      <c r="G1320" s="23"/>
      <c r="H1320" s="24"/>
      <c r="I1320" s="24"/>
      <c r="J1320" s="445" t="str">
        <f t="shared" ref="J1320:J1359" si="573">$V$13</f>
        <v>&lt;60</v>
      </c>
      <c r="K1320" s="446"/>
      <c r="L1320" s="445" t="str">
        <f t="shared" ref="L1320:L1359" si="574">$X$13</f>
        <v>F</v>
      </c>
      <c r="M1320" s="446"/>
      <c r="N1320" s="445" t="str">
        <f t="shared" ref="N1320:N1359" si="575">$Z$13</f>
        <v>Failing</v>
      </c>
      <c r="O1320" s="447"/>
      <c r="P1320" s="447"/>
      <c r="Q1320" s="446"/>
      <c r="R1320" s="27"/>
    </row>
    <row r="1321" spans="1:18" ht="58.5" customHeight="1">
      <c r="A1321" s="53"/>
      <c r="B1321" s="523"/>
      <c r="C1321" s="524"/>
      <c r="D1321" s="524"/>
      <c r="E1321" s="524"/>
      <c r="F1321" s="525"/>
      <c r="G1321" s="23"/>
      <c r="H1321" s="24"/>
      <c r="I1321" s="24"/>
      <c r="J1321" s="443" t="str">
        <f>GI!$D$23</f>
        <v>Academic Director's Name</v>
      </c>
      <c r="K1321" s="443"/>
      <c r="L1321" s="443"/>
      <c r="M1321" s="443"/>
      <c r="N1321" s="443"/>
      <c r="O1321" s="443"/>
      <c r="P1321" s="443"/>
      <c r="Q1321" s="443"/>
      <c r="R1321" s="27"/>
    </row>
    <row r="1322" spans="1:18" ht="58.5" customHeight="1">
      <c r="A1322" s="53"/>
      <c r="B1322" s="526"/>
      <c r="C1322" s="527"/>
      <c r="D1322" s="527"/>
      <c r="E1322" s="527"/>
      <c r="F1322" s="528"/>
      <c r="G1322" s="23"/>
      <c r="H1322" s="24"/>
      <c r="I1322" s="24"/>
      <c r="J1322" s="444" t="str">
        <f>GI!$D$31</f>
        <v>Mr. Brhane Yohanes</v>
      </c>
      <c r="K1322" s="444"/>
      <c r="L1322" s="444"/>
      <c r="M1322" s="444"/>
      <c r="N1322" s="444"/>
      <c r="O1322" s="444"/>
      <c r="P1322" s="444"/>
      <c r="Q1322" s="444"/>
      <c r="R1322" s="444"/>
    </row>
    <row r="1323" spans="1:18" ht="58.5" customHeight="1">
      <c r="A1323" s="430" t="str">
        <f>$U$15</f>
        <v>If Best is Possible, Better is Not Enough!</v>
      </c>
      <c r="B1323" s="430"/>
      <c r="C1323" s="430"/>
      <c r="D1323" s="430"/>
      <c r="E1323" s="430"/>
      <c r="F1323" s="430"/>
      <c r="G1323" s="430"/>
      <c r="H1323" s="430"/>
      <c r="I1323" s="430"/>
      <c r="J1323" s="430"/>
      <c r="K1323" s="430"/>
      <c r="L1323" s="430"/>
      <c r="M1323" s="430"/>
      <c r="N1323" s="430"/>
      <c r="O1323" s="430"/>
      <c r="P1323" s="430"/>
      <c r="Q1323" s="430"/>
      <c r="R1323" s="430"/>
    </row>
    <row r="1324" spans="1:18" ht="58.5" customHeight="1">
      <c r="A1324" s="430"/>
      <c r="B1324" s="430"/>
      <c r="C1324" s="430"/>
      <c r="D1324" s="430"/>
      <c r="E1324" s="430"/>
      <c r="F1324" s="430"/>
      <c r="G1324" s="430"/>
      <c r="H1324" s="430"/>
      <c r="I1324" s="430"/>
      <c r="J1324" s="430"/>
      <c r="K1324" s="430"/>
      <c r="L1324" s="430"/>
      <c r="M1324" s="430"/>
      <c r="N1324" s="430"/>
      <c r="O1324" s="430"/>
      <c r="P1324" s="430"/>
      <c r="Q1324" s="430"/>
      <c r="R1324" s="430"/>
    </row>
    <row r="1325" spans="1:18" ht="58.5" customHeight="1">
      <c r="A1325" s="430"/>
      <c r="B1325" s="430"/>
      <c r="C1325" s="430"/>
      <c r="D1325" s="430"/>
      <c r="E1325" s="430"/>
      <c r="F1325" s="430"/>
      <c r="G1325" s="430"/>
      <c r="H1325" s="430"/>
      <c r="I1325" s="430"/>
      <c r="J1325" s="430"/>
      <c r="K1325" s="430"/>
      <c r="L1325" s="430"/>
      <c r="M1325" s="430"/>
      <c r="N1325" s="430"/>
      <c r="O1325" s="430"/>
      <c r="P1325" s="430"/>
      <c r="Q1325" s="430"/>
      <c r="R1325" s="430"/>
    </row>
    <row r="1326" spans="1:18" ht="58.5" customHeight="1">
      <c r="A1326" s="22"/>
      <c r="B1326" s="22"/>
      <c r="C1326" s="23"/>
      <c r="D1326" s="23"/>
      <c r="E1326" s="23"/>
      <c r="F1326" s="23"/>
      <c r="G1326" s="23"/>
      <c r="H1326" s="24"/>
      <c r="I1326" s="24"/>
      <c r="J1326" s="24"/>
      <c r="K1326" s="24"/>
      <c r="L1326" s="24"/>
      <c r="M1326" s="24"/>
      <c r="N1326" s="24"/>
      <c r="O1326" s="23"/>
      <c r="P1326" s="23"/>
      <c r="Q1326" s="23"/>
      <c r="R1326" s="23"/>
    </row>
    <row r="1327" spans="1:18" ht="58.5" customHeight="1">
      <c r="A1327" s="22"/>
      <c r="B1327" s="22"/>
      <c r="C1327" s="23"/>
      <c r="D1327" s="23"/>
      <c r="E1327" s="23"/>
      <c r="F1327" s="23"/>
      <c r="G1327" s="23"/>
      <c r="H1327" s="24"/>
      <c r="I1327" s="24"/>
      <c r="J1327" s="24"/>
      <c r="K1327" s="24"/>
      <c r="L1327" s="24"/>
      <c r="M1327" s="24"/>
      <c r="N1327" s="24"/>
      <c r="O1327" s="23"/>
      <c r="P1327" s="23"/>
      <c r="Q1327" s="23"/>
      <c r="R1327" s="23"/>
    </row>
    <row r="1328" spans="1:18" ht="58.5" customHeight="1">
      <c r="A1328" s="449" t="s">
        <v>14</v>
      </c>
      <c r="B1328" s="450"/>
      <c r="C1328" s="453">
        <f>GI!$A$3</f>
        <v>11</v>
      </c>
      <c r="D1328" s="455" t="str">
        <f>D2</f>
        <v>D</v>
      </c>
      <c r="E1328" s="456"/>
      <c r="F1328" s="453" t="str">
        <f>GI!$C$3</f>
        <v>D</v>
      </c>
      <c r="G1328" s="459">
        <v>35</v>
      </c>
      <c r="H1328" s="26"/>
      <c r="I1328" s="26"/>
      <c r="J1328" s="509" t="s">
        <v>8</v>
      </c>
      <c r="K1328" s="510"/>
      <c r="L1328" s="511"/>
      <c r="M1328" s="484" t="str">
        <f>GI!$H$36</f>
        <v xml:space="preserve">Samson Tekle Belay </v>
      </c>
      <c r="N1328" s="485"/>
      <c r="O1328" s="485"/>
      <c r="P1328" s="485"/>
      <c r="Q1328" s="485"/>
      <c r="R1328" s="486"/>
    </row>
    <row r="1329" spans="1:18" ht="58.5" customHeight="1">
      <c r="A1329" s="451"/>
      <c r="B1329" s="452"/>
      <c r="C1329" s="454"/>
      <c r="D1329" s="457"/>
      <c r="E1329" s="458"/>
      <c r="F1329" s="454"/>
      <c r="G1329" s="460"/>
      <c r="H1329" s="26"/>
      <c r="I1329" s="26"/>
      <c r="J1329" s="512"/>
      <c r="K1329" s="513"/>
      <c r="L1329" s="514"/>
      <c r="M1329" s="487"/>
      <c r="N1329" s="488"/>
      <c r="O1329" s="488"/>
      <c r="P1329" s="488"/>
      <c r="Q1329" s="488"/>
      <c r="R1329" s="489"/>
    </row>
    <row r="1330" spans="1:18" ht="58.5" customHeight="1">
      <c r="A1330" s="461" t="s">
        <v>1</v>
      </c>
      <c r="B1330" s="462"/>
      <c r="C1330" s="467"/>
      <c r="D1330" s="468"/>
      <c r="E1330" s="469"/>
      <c r="F1330" s="223" t="s">
        <v>19</v>
      </c>
      <c r="G1330" s="448"/>
      <c r="H1330" s="27"/>
      <c r="I1330" s="27"/>
      <c r="J1330" s="475" t="str">
        <f>GI!$A$48</f>
        <v>2025/26 G.C Academic Year Basic Skills and Behavior Progress Report</v>
      </c>
      <c r="K1330" s="476"/>
      <c r="L1330" s="476"/>
      <c r="M1330" s="476"/>
      <c r="N1330" s="476"/>
      <c r="O1330" s="476"/>
      <c r="P1330" s="476"/>
      <c r="Q1330" s="476"/>
      <c r="R1330" s="477"/>
    </row>
    <row r="1331" spans="1:18" ht="58.5" customHeight="1">
      <c r="A1331" s="463"/>
      <c r="B1331" s="464"/>
      <c r="C1331" s="490" t="s">
        <v>172</v>
      </c>
      <c r="D1331" s="490" t="s">
        <v>173</v>
      </c>
      <c r="E1331" s="493" t="s">
        <v>163</v>
      </c>
      <c r="F1331" s="490" t="s">
        <v>164</v>
      </c>
      <c r="G1331" s="448"/>
      <c r="H1331" s="27"/>
      <c r="I1331" s="27"/>
      <c r="J1331" s="478"/>
      <c r="K1331" s="479"/>
      <c r="L1331" s="479"/>
      <c r="M1331" s="479"/>
      <c r="N1331" s="479"/>
      <c r="O1331" s="479"/>
      <c r="P1331" s="479"/>
      <c r="Q1331" s="479"/>
      <c r="R1331" s="480"/>
    </row>
    <row r="1332" spans="1:18" ht="58.5" customHeight="1">
      <c r="A1332" s="463"/>
      <c r="B1332" s="464"/>
      <c r="C1332" s="491"/>
      <c r="D1332" s="491"/>
      <c r="E1332" s="494"/>
      <c r="F1332" s="491"/>
      <c r="G1332" s="448"/>
      <c r="H1332" s="28"/>
      <c r="I1332" s="28"/>
      <c r="J1332" s="435"/>
      <c r="K1332" s="436"/>
      <c r="L1332" s="436"/>
      <c r="M1332" s="436"/>
      <c r="N1332" s="437"/>
      <c r="O1332" s="29"/>
      <c r="P1332" s="29"/>
      <c r="Q1332" s="29"/>
      <c r="R1332" s="30"/>
    </row>
    <row r="1333" spans="1:18" ht="58.5" customHeight="1">
      <c r="A1333" s="463"/>
      <c r="B1333" s="464"/>
      <c r="C1333" s="491"/>
      <c r="D1333" s="491"/>
      <c r="E1333" s="494"/>
      <c r="F1333" s="491"/>
      <c r="G1333" s="448"/>
      <c r="H1333" s="28"/>
      <c r="I1333" s="28"/>
      <c r="J1333" s="438" t="s">
        <v>26</v>
      </c>
      <c r="K1333" s="439"/>
      <c r="L1333" s="439"/>
      <c r="M1333" s="439"/>
      <c r="N1333" s="440"/>
      <c r="O1333" s="31"/>
      <c r="P1333" s="31"/>
      <c r="Q1333" s="31"/>
      <c r="R1333" s="31"/>
    </row>
    <row r="1334" spans="1:18" ht="58.5" customHeight="1">
      <c r="A1334" s="463"/>
      <c r="B1334" s="464"/>
      <c r="C1334" s="491"/>
      <c r="D1334" s="491"/>
      <c r="E1334" s="494"/>
      <c r="F1334" s="491"/>
      <c r="G1334" s="448"/>
      <c r="H1334" s="28"/>
      <c r="I1334" s="28"/>
      <c r="J1334" s="438" t="s">
        <v>27</v>
      </c>
      <c r="K1334" s="439"/>
      <c r="L1334" s="439"/>
      <c r="M1334" s="439"/>
      <c r="N1334" s="440"/>
      <c r="O1334" s="31"/>
      <c r="P1334" s="31"/>
      <c r="Q1334" s="31"/>
      <c r="R1334" s="31"/>
    </row>
    <row r="1335" spans="1:18" ht="58.5" customHeight="1">
      <c r="A1335" s="463"/>
      <c r="B1335" s="464"/>
      <c r="C1335" s="491"/>
      <c r="D1335" s="491"/>
      <c r="E1335" s="494"/>
      <c r="F1335" s="491"/>
      <c r="G1335" s="448"/>
      <c r="H1335" s="28"/>
      <c r="I1335" s="28"/>
      <c r="J1335" s="438" t="s">
        <v>28</v>
      </c>
      <c r="K1335" s="439"/>
      <c r="L1335" s="439"/>
      <c r="M1335" s="439"/>
      <c r="N1335" s="440"/>
      <c r="O1335" s="31"/>
      <c r="P1335" s="31"/>
      <c r="Q1335" s="31"/>
      <c r="R1335" s="31"/>
    </row>
    <row r="1336" spans="1:18" ht="58.5" customHeight="1">
      <c r="A1336" s="463"/>
      <c r="B1336" s="464"/>
      <c r="C1336" s="491"/>
      <c r="D1336" s="491"/>
      <c r="E1336" s="494"/>
      <c r="F1336" s="491"/>
      <c r="G1336" s="448"/>
      <c r="H1336" s="28"/>
      <c r="I1336" s="28"/>
      <c r="J1336" s="438" t="s">
        <v>47</v>
      </c>
      <c r="K1336" s="439"/>
      <c r="L1336" s="439"/>
      <c r="M1336" s="439"/>
      <c r="N1336" s="440"/>
      <c r="O1336" s="31"/>
      <c r="P1336" s="31"/>
      <c r="Q1336" s="31"/>
      <c r="R1336" s="31"/>
    </row>
    <row r="1337" spans="1:18" ht="58.5" customHeight="1">
      <c r="A1337" s="463"/>
      <c r="B1337" s="464"/>
      <c r="C1337" s="491"/>
      <c r="D1337" s="491"/>
      <c r="E1337" s="494"/>
      <c r="F1337" s="491"/>
      <c r="G1337" s="448"/>
      <c r="H1337" s="28"/>
      <c r="I1337" s="28"/>
      <c r="J1337" s="438" t="s">
        <v>38</v>
      </c>
      <c r="K1337" s="439"/>
      <c r="L1337" s="439"/>
      <c r="M1337" s="439"/>
      <c r="N1337" s="440"/>
      <c r="O1337" s="31"/>
      <c r="P1337" s="31"/>
      <c r="Q1337" s="31"/>
      <c r="R1337" s="31"/>
    </row>
    <row r="1338" spans="1:18" ht="58.5" customHeight="1">
      <c r="A1338" s="465"/>
      <c r="B1338" s="466"/>
      <c r="C1338" s="492"/>
      <c r="D1338" s="492"/>
      <c r="E1338" s="495"/>
      <c r="F1338" s="492"/>
      <c r="G1338" s="448"/>
      <c r="H1338" s="28"/>
      <c r="I1338" s="28"/>
      <c r="J1338" s="438" t="s">
        <v>10</v>
      </c>
      <c r="K1338" s="439"/>
      <c r="L1338" s="439"/>
      <c r="M1338" s="439"/>
      <c r="N1338" s="440"/>
      <c r="O1338" s="33"/>
      <c r="P1338" s="34"/>
      <c r="Q1338" s="34"/>
      <c r="R1338" s="35"/>
    </row>
    <row r="1339" spans="1:18" ht="58.5" customHeight="1">
      <c r="A1339" s="441" t="str">
        <f>GI!$B$7</f>
        <v>English</v>
      </c>
      <c r="B1339" s="442"/>
      <c r="C1339" s="36">
        <f>MIP!$Y$42</f>
        <v>62</v>
      </c>
      <c r="D1339" s="36">
        <f>MIP!$Y$109</f>
        <v>0</v>
      </c>
      <c r="E1339" s="37">
        <f>MIP!$Y$181</f>
        <v>31</v>
      </c>
      <c r="F1339" s="36" t="e">
        <f>MIP!#REF!</f>
        <v>#REF!</v>
      </c>
      <c r="G1339" s="231"/>
      <c r="H1339" s="28"/>
      <c r="I1339" s="28"/>
      <c r="J1339" s="438" t="s">
        <v>29</v>
      </c>
      <c r="K1339" s="439"/>
      <c r="L1339" s="439"/>
      <c r="M1339" s="439"/>
      <c r="N1339" s="440"/>
      <c r="O1339" s="33"/>
      <c r="P1339" s="34"/>
      <c r="Q1339" s="34"/>
      <c r="R1339" s="35"/>
    </row>
    <row r="1340" spans="1:18" ht="58.5" customHeight="1">
      <c r="A1340" s="441" t="str">
        <f>GI!$B$8</f>
        <v>-</v>
      </c>
      <c r="B1340" s="442"/>
      <c r="C1340" s="36"/>
      <c r="D1340" s="36"/>
      <c r="E1340" s="37"/>
      <c r="F1340" s="36" t="e">
        <f>MIP!#REF!</f>
        <v>#REF!</v>
      </c>
      <c r="G1340" s="231"/>
      <c r="H1340" s="28"/>
      <c r="I1340" s="28"/>
      <c r="J1340" s="438" t="s">
        <v>30</v>
      </c>
      <c r="K1340" s="439"/>
      <c r="L1340" s="439"/>
      <c r="M1340" s="439"/>
      <c r="N1340" s="440"/>
      <c r="O1340" s="33"/>
      <c r="P1340" s="34"/>
      <c r="Q1340" s="34"/>
      <c r="R1340" s="35"/>
    </row>
    <row r="1341" spans="1:18" ht="58.5" customHeight="1">
      <c r="A1341" s="441" t="str">
        <f>GI!$B$9</f>
        <v>Mathematics</v>
      </c>
      <c r="B1341" s="442"/>
      <c r="C1341" s="36">
        <f>MIP!$Z$42</f>
        <v>48</v>
      </c>
      <c r="D1341" s="36">
        <f>MIP!$Z$109</f>
        <v>0</v>
      </c>
      <c r="E1341" s="37">
        <f>MIP!$Z$181</f>
        <v>24</v>
      </c>
      <c r="F1341" s="36" t="e">
        <f>MIP!#REF!</f>
        <v>#REF!</v>
      </c>
      <c r="G1341" s="231"/>
      <c r="H1341" s="28"/>
      <c r="I1341" s="28"/>
      <c r="J1341" s="438" t="s">
        <v>31</v>
      </c>
      <c r="K1341" s="439"/>
      <c r="L1341" s="439"/>
      <c r="M1341" s="439"/>
      <c r="N1341" s="440"/>
      <c r="O1341" s="33"/>
      <c r="P1341" s="34"/>
      <c r="Q1341" s="34"/>
      <c r="R1341" s="35"/>
    </row>
    <row r="1342" spans="1:18" ht="58.5" customHeight="1">
      <c r="A1342" s="441" t="str">
        <f>GI!$B$10</f>
        <v>-</v>
      </c>
      <c r="B1342" s="442"/>
      <c r="C1342" s="36"/>
      <c r="D1342" s="36"/>
      <c r="E1342" s="37"/>
      <c r="F1342" s="36" t="e">
        <f>MIP!#REF!</f>
        <v>#REF!</v>
      </c>
      <c r="G1342" s="231"/>
      <c r="H1342" s="28"/>
      <c r="I1342" s="28"/>
      <c r="J1342" s="438" t="s">
        <v>32</v>
      </c>
      <c r="K1342" s="439"/>
      <c r="L1342" s="439"/>
      <c r="M1342" s="439"/>
      <c r="N1342" s="440"/>
      <c r="O1342" s="31"/>
      <c r="P1342" s="31"/>
      <c r="Q1342" s="31"/>
      <c r="R1342" s="31"/>
    </row>
    <row r="1343" spans="1:18" ht="58.5" customHeight="1">
      <c r="A1343" s="441" t="str">
        <f>GI!$B$11</f>
        <v xml:space="preserve">History </v>
      </c>
      <c r="B1343" s="442"/>
      <c r="C1343" s="36">
        <f>MIP!$AA$42</f>
        <v>72</v>
      </c>
      <c r="D1343" s="36">
        <f>MIP!$AA$109</f>
        <v>0</v>
      </c>
      <c r="E1343" s="37">
        <f>MIP!$AA$181</f>
        <v>36</v>
      </c>
      <c r="F1343" s="36" t="e">
        <f>MIP!#REF!</f>
        <v>#REF!</v>
      </c>
      <c r="G1343" s="231"/>
      <c r="H1343" s="28"/>
      <c r="I1343" s="28"/>
      <c r="J1343" s="438" t="s">
        <v>11</v>
      </c>
      <c r="K1343" s="439"/>
      <c r="L1343" s="439"/>
      <c r="M1343" s="439"/>
      <c r="N1343" s="440"/>
      <c r="O1343" s="31"/>
      <c r="P1343" s="31"/>
      <c r="Q1343" s="31"/>
      <c r="R1343" s="31"/>
    </row>
    <row r="1344" spans="1:18" ht="58.5" customHeight="1">
      <c r="A1344" s="441" t="str">
        <f>GI!$B$12</f>
        <v xml:space="preserve">Geography </v>
      </c>
      <c r="B1344" s="442"/>
      <c r="C1344" s="36">
        <f>MIP!$AB$42</f>
        <v>71</v>
      </c>
      <c r="D1344" s="36">
        <f>MIP!$AB$109</f>
        <v>0</v>
      </c>
      <c r="E1344" s="37">
        <f>MIP!$AB$181</f>
        <v>35.5</v>
      </c>
      <c r="F1344" s="36" t="e">
        <f>MIP!#REF!</f>
        <v>#REF!</v>
      </c>
      <c r="G1344" s="231"/>
      <c r="H1344" s="28"/>
      <c r="I1344" s="28"/>
      <c r="J1344" s="438" t="s">
        <v>37</v>
      </c>
      <c r="K1344" s="439"/>
      <c r="L1344" s="439"/>
      <c r="M1344" s="439"/>
      <c r="N1344" s="440"/>
      <c r="O1344" s="33"/>
      <c r="P1344" s="34"/>
      <c r="Q1344" s="34"/>
      <c r="R1344" s="35"/>
    </row>
    <row r="1345" spans="1:18" ht="58.5" customHeight="1">
      <c r="A1345" s="441" t="str">
        <f>GI!$B$13</f>
        <v xml:space="preserve">Economics </v>
      </c>
      <c r="B1345" s="442"/>
      <c r="C1345" s="36">
        <f>MIP!$AC$42</f>
        <v>65</v>
      </c>
      <c r="D1345" s="36">
        <f>MIP!$AC$109</f>
        <v>0</v>
      </c>
      <c r="E1345" s="37">
        <f>MIP!$AC$181</f>
        <v>32.5</v>
      </c>
      <c r="F1345" s="36" t="e">
        <f>MIP!#REF!</f>
        <v>#REF!</v>
      </c>
      <c r="G1345" s="231"/>
      <c r="H1345" s="38"/>
      <c r="I1345" s="38"/>
      <c r="J1345" s="438" t="s">
        <v>33</v>
      </c>
      <c r="K1345" s="439"/>
      <c r="L1345" s="439"/>
      <c r="M1345" s="439"/>
      <c r="N1345" s="440"/>
      <c r="O1345" s="33"/>
      <c r="P1345" s="34"/>
      <c r="Q1345" s="34"/>
      <c r="R1345" s="35"/>
    </row>
    <row r="1346" spans="1:18" ht="58.5" customHeight="1">
      <c r="A1346" s="441" t="str">
        <f>GI!$B$14</f>
        <v>-</v>
      </c>
      <c r="B1346" s="442"/>
      <c r="C1346" s="36"/>
      <c r="D1346" s="36"/>
      <c r="E1346" s="37"/>
      <c r="F1346" s="36" t="e">
        <f>MIP!#REF!</f>
        <v>#REF!</v>
      </c>
      <c r="G1346" s="231"/>
      <c r="H1346" s="38"/>
      <c r="I1346" s="38"/>
      <c r="J1346" s="438" t="s">
        <v>48</v>
      </c>
      <c r="K1346" s="439"/>
      <c r="L1346" s="439"/>
      <c r="M1346" s="439"/>
      <c r="N1346" s="440"/>
      <c r="O1346" s="33"/>
      <c r="P1346" s="34"/>
      <c r="Q1346" s="34"/>
      <c r="R1346" s="35"/>
    </row>
    <row r="1347" spans="1:18" ht="58.5" customHeight="1">
      <c r="A1347" s="441" t="str">
        <f>GI!$B$15</f>
        <v>ICT</v>
      </c>
      <c r="B1347" s="442"/>
      <c r="C1347" s="36">
        <f>MIP!$AD$42</f>
        <v>75</v>
      </c>
      <c r="D1347" s="36">
        <f>MIP!$AD$109</f>
        <v>0</v>
      </c>
      <c r="E1347" s="37">
        <f>MIP!$AD$181</f>
        <v>37.5</v>
      </c>
      <c r="F1347" s="36" t="e">
        <f>MIP!#REF!</f>
        <v>#REF!</v>
      </c>
      <c r="G1347" s="231"/>
      <c r="H1347" s="39"/>
      <c r="I1347" s="39"/>
      <c r="J1347" s="438" t="s">
        <v>49</v>
      </c>
      <c r="K1347" s="439"/>
      <c r="L1347" s="439"/>
      <c r="M1347" s="439"/>
      <c r="N1347" s="440"/>
      <c r="O1347" s="40"/>
      <c r="P1347" s="34"/>
      <c r="Q1347" s="34"/>
      <c r="R1347" s="35"/>
    </row>
    <row r="1348" spans="1:18" ht="58.5" customHeight="1">
      <c r="A1348" s="441" t="str">
        <f>GI!$B$16</f>
        <v>-</v>
      </c>
      <c r="B1348" s="442"/>
      <c r="C1348" s="36"/>
      <c r="D1348" s="36"/>
      <c r="E1348" s="37"/>
      <c r="F1348" s="36" t="e">
        <f>MIP!#REF!</f>
        <v>#REF!</v>
      </c>
      <c r="G1348" s="231"/>
      <c r="H1348" s="39"/>
      <c r="I1348" s="39"/>
      <c r="J1348" s="502" t="s">
        <v>34</v>
      </c>
      <c r="K1348" s="503"/>
      <c r="L1348" s="503"/>
      <c r="M1348" s="503"/>
      <c r="N1348" s="503"/>
      <c r="O1348" s="503"/>
      <c r="P1348" s="503"/>
      <c r="Q1348" s="504"/>
      <c r="R1348" s="41"/>
    </row>
    <row r="1349" spans="1:18" ht="58.5" customHeight="1">
      <c r="A1349" s="441" t="str">
        <f>GI!$B$17</f>
        <v xml:space="preserve">Accounting and finance </v>
      </c>
      <c r="B1349" s="442"/>
      <c r="C1349" s="36">
        <f>MIP!$AE$42</f>
        <v>76</v>
      </c>
      <c r="D1349" s="36">
        <f>MIP!$AE$109</f>
        <v>0</v>
      </c>
      <c r="E1349" s="37">
        <f>MIP!$AE$181</f>
        <v>38</v>
      </c>
      <c r="F1349" s="36" t="e">
        <f>MIP!#REF!</f>
        <v>#REF!</v>
      </c>
      <c r="G1349" s="231"/>
      <c r="H1349" s="39"/>
      <c r="I1349" s="39"/>
      <c r="J1349" s="505"/>
      <c r="K1349" s="506"/>
      <c r="L1349" s="506"/>
      <c r="M1349" s="506"/>
      <c r="N1349" s="506"/>
      <c r="O1349" s="506"/>
      <c r="P1349" s="506"/>
      <c r="Q1349" s="507"/>
      <c r="R1349" s="41"/>
    </row>
    <row r="1350" spans="1:18" ht="58.5" customHeight="1">
      <c r="A1350" s="441" t="str">
        <f>GI!$B$18</f>
        <v>-</v>
      </c>
      <c r="B1350" s="442"/>
      <c r="C1350" s="36">
        <f>MIP!$AF$42</f>
        <v>0</v>
      </c>
      <c r="D1350" s="36">
        <f>MIP!$AF$109</f>
        <v>0</v>
      </c>
      <c r="E1350" s="37">
        <f>MIP!$AF$181</f>
        <v>0</v>
      </c>
      <c r="F1350" s="36" t="e">
        <f>MIP!#REF!</f>
        <v>#REF!</v>
      </c>
      <c r="G1350" s="231"/>
      <c r="H1350" s="39"/>
      <c r="I1350" s="39"/>
      <c r="J1350" s="505"/>
      <c r="K1350" s="506"/>
      <c r="L1350" s="506"/>
      <c r="M1350" s="506"/>
      <c r="N1350" s="506"/>
      <c r="O1350" s="506"/>
      <c r="P1350" s="506"/>
      <c r="Q1350" s="507"/>
      <c r="R1350" s="41"/>
    </row>
    <row r="1351" spans="1:18" ht="58.5" customHeight="1">
      <c r="A1351" s="470" t="s">
        <v>15</v>
      </c>
      <c r="B1351" s="471"/>
      <c r="C1351" s="36">
        <f>MIP!$AG$42</f>
        <v>469</v>
      </c>
      <c r="D1351" s="36">
        <f>MIP!$AG$109</f>
        <v>0</v>
      </c>
      <c r="E1351" s="37">
        <f>MIP!$AG$181</f>
        <v>234.5</v>
      </c>
      <c r="F1351" s="36" t="e">
        <f>MIP!#REF!</f>
        <v>#REF!</v>
      </c>
      <c r="G1351" s="231"/>
      <c r="H1351" s="42"/>
      <c r="I1351" s="42"/>
      <c r="J1351" s="515" t="str">
        <f t="shared" si="552"/>
        <v>Percentage</v>
      </c>
      <c r="K1351" s="516"/>
      <c r="L1351" s="496" t="str">
        <f t="shared" si="553"/>
        <v xml:space="preserve">Grade </v>
      </c>
      <c r="M1351" s="497"/>
      <c r="N1351" s="496" t="str">
        <f t="shared" si="554"/>
        <v>Performance</v>
      </c>
      <c r="O1351" s="500"/>
      <c r="P1351" s="500"/>
      <c r="Q1351" s="497"/>
      <c r="R1351" s="43"/>
    </row>
    <row r="1352" spans="1:18" ht="58.5" customHeight="1">
      <c r="A1352" s="472" t="s">
        <v>16</v>
      </c>
      <c r="B1352" s="473"/>
      <c r="C1352" s="36">
        <f>MIP!$AH$42</f>
        <v>67</v>
      </c>
      <c r="D1352" s="36">
        <f>MIP!$AH$109</f>
        <v>0</v>
      </c>
      <c r="E1352" s="37">
        <f>MIP!$AH$181</f>
        <v>33.5</v>
      </c>
      <c r="F1352" s="36" t="e">
        <f>MIP!#REF!</f>
        <v>#REF!</v>
      </c>
      <c r="G1352" s="231"/>
      <c r="H1352" s="42"/>
      <c r="I1352" s="42"/>
      <c r="J1352" s="517"/>
      <c r="K1352" s="518"/>
      <c r="L1352" s="498"/>
      <c r="M1352" s="499"/>
      <c r="N1352" s="498"/>
      <c r="O1352" s="501"/>
      <c r="P1352" s="501"/>
      <c r="Q1352" s="499"/>
      <c r="R1352" s="44"/>
    </row>
    <row r="1353" spans="1:18" ht="58.5" customHeight="1">
      <c r="A1353" s="472" t="s">
        <v>17</v>
      </c>
      <c r="B1353" s="473"/>
      <c r="C1353" s="45">
        <f>MIP!$AI$42</f>
        <v>32</v>
      </c>
      <c r="D1353" s="45">
        <f>MIP!$AI$109</f>
        <v>1</v>
      </c>
      <c r="E1353" s="46">
        <f>MIP!$AI$181</f>
        <v>32</v>
      </c>
      <c r="F1353" s="45" t="e">
        <f>MIP!#REF!</f>
        <v>#REF!</v>
      </c>
      <c r="G1353" s="232"/>
      <c r="H1353" s="42"/>
      <c r="I1353" s="42"/>
      <c r="J1353" s="483" t="str">
        <f t="shared" si="555"/>
        <v>≥90</v>
      </c>
      <c r="K1353" s="446"/>
      <c r="L1353" s="483" t="str">
        <f t="shared" si="556"/>
        <v>A+</v>
      </c>
      <c r="M1353" s="446"/>
      <c r="N1353" s="483" t="str">
        <f t="shared" si="557"/>
        <v>Very Great Distinction</v>
      </c>
      <c r="O1353" s="447"/>
      <c r="P1353" s="447"/>
      <c r="Q1353" s="446"/>
      <c r="R1353" s="44"/>
    </row>
    <row r="1354" spans="1:18" ht="58.5" customHeight="1">
      <c r="A1354" s="472" t="s">
        <v>91</v>
      </c>
      <c r="B1354" s="473"/>
      <c r="C1354" s="45">
        <f>GI!$C$25</f>
        <v>43</v>
      </c>
      <c r="D1354" s="47">
        <f>GI!$C$25</f>
        <v>43</v>
      </c>
      <c r="E1354" s="48">
        <f>GI!$C$25</f>
        <v>43</v>
      </c>
      <c r="F1354" s="47">
        <f>GI!$C$25</f>
        <v>43</v>
      </c>
      <c r="G1354" s="233"/>
      <c r="H1354" s="24"/>
      <c r="I1354" s="24"/>
      <c r="J1354" s="483" t="str">
        <f t="shared" si="558"/>
        <v>≥85</v>
      </c>
      <c r="K1354" s="446"/>
      <c r="L1354" s="483" t="str">
        <f t="shared" si="559"/>
        <v>A</v>
      </c>
      <c r="M1354" s="446"/>
      <c r="N1354" s="483" t="str">
        <f t="shared" si="560"/>
        <v>Great Distinction</v>
      </c>
      <c r="O1354" s="447"/>
      <c r="P1354" s="447"/>
      <c r="Q1354" s="446"/>
      <c r="R1354" s="44"/>
    </row>
    <row r="1355" spans="1:18" ht="58.5" customHeight="1">
      <c r="A1355" s="470" t="s">
        <v>12</v>
      </c>
      <c r="B1355" s="471"/>
      <c r="C1355" s="36"/>
      <c r="D1355" s="49"/>
      <c r="E1355" s="50"/>
      <c r="F1355" s="49"/>
      <c r="G1355" s="234"/>
      <c r="H1355" s="24"/>
      <c r="I1355" s="24"/>
      <c r="J1355" s="445" t="str">
        <f t="shared" si="561"/>
        <v>≥80</v>
      </c>
      <c r="K1355" s="446"/>
      <c r="L1355" s="445" t="str">
        <f t="shared" si="562"/>
        <v>B+</v>
      </c>
      <c r="M1355" s="446"/>
      <c r="N1355" s="445" t="str">
        <f t="shared" si="563"/>
        <v>Distinction</v>
      </c>
      <c r="O1355" s="447"/>
      <c r="P1355" s="447"/>
      <c r="Q1355" s="446"/>
      <c r="R1355" s="44"/>
    </row>
    <row r="1356" spans="1:18" ht="58.5" customHeight="1">
      <c r="A1356" s="482" t="s">
        <v>18</v>
      </c>
      <c r="B1356" s="482"/>
      <c r="C1356" s="36"/>
      <c r="D1356" s="51"/>
      <c r="E1356" s="50"/>
      <c r="F1356" s="51"/>
      <c r="G1356" s="234"/>
      <c r="H1356" s="24"/>
      <c r="I1356" s="24"/>
      <c r="J1356" s="445" t="str">
        <f t="shared" si="564"/>
        <v>≥75</v>
      </c>
      <c r="K1356" s="446"/>
      <c r="L1356" s="445" t="str">
        <f t="shared" si="565"/>
        <v>B</v>
      </c>
      <c r="M1356" s="446"/>
      <c r="N1356" s="445" t="str">
        <f t="shared" si="566"/>
        <v>Good</v>
      </c>
      <c r="O1356" s="447"/>
      <c r="P1356" s="447"/>
      <c r="Q1356" s="446"/>
      <c r="R1356" s="44"/>
    </row>
    <row r="1357" spans="1:18" ht="58.5" customHeight="1">
      <c r="A1357" s="22"/>
      <c r="B1357" s="55"/>
      <c r="C1357" s="52"/>
      <c r="D1357" s="52"/>
      <c r="E1357" s="52"/>
      <c r="F1357" s="52"/>
      <c r="G1357" s="23"/>
      <c r="H1357" s="24"/>
      <c r="I1357" s="24"/>
      <c r="J1357" s="445" t="str">
        <f t="shared" si="567"/>
        <v>≥70</v>
      </c>
      <c r="K1357" s="446"/>
      <c r="L1357" s="445" t="str">
        <f t="shared" si="568"/>
        <v>C</v>
      </c>
      <c r="M1357" s="446"/>
      <c r="N1357" s="445" t="str">
        <f t="shared" si="569"/>
        <v>Average</v>
      </c>
      <c r="O1357" s="447"/>
      <c r="P1357" s="447"/>
      <c r="Q1357" s="446"/>
      <c r="R1357" s="44"/>
    </row>
    <row r="1358" spans="1:18" ht="58.5" customHeight="1">
      <c r="A1358" s="53"/>
      <c r="B1358" s="520" t="str">
        <f>MIP!AJ181</f>
        <v>DETAINED IN GRADE 11</v>
      </c>
      <c r="C1358" s="521"/>
      <c r="D1358" s="521"/>
      <c r="E1358" s="521"/>
      <c r="F1358" s="522"/>
      <c r="G1358" s="23"/>
      <c r="H1358" s="24"/>
      <c r="I1358" s="24"/>
      <c r="J1358" s="445" t="str">
        <f t="shared" si="570"/>
        <v>≥60</v>
      </c>
      <c r="K1358" s="446"/>
      <c r="L1358" s="445" t="str">
        <f t="shared" si="571"/>
        <v>D</v>
      </c>
      <c r="M1358" s="446"/>
      <c r="N1358" s="445" t="str">
        <f t="shared" si="572"/>
        <v>Fair</v>
      </c>
      <c r="O1358" s="447"/>
      <c r="P1358" s="447"/>
      <c r="Q1358" s="446"/>
      <c r="R1358" s="54"/>
    </row>
    <row r="1359" spans="1:18" ht="58.5" customHeight="1">
      <c r="A1359" s="53"/>
      <c r="B1359" s="523"/>
      <c r="C1359" s="524"/>
      <c r="D1359" s="524"/>
      <c r="E1359" s="524"/>
      <c r="F1359" s="525"/>
      <c r="G1359" s="23"/>
      <c r="H1359" s="24"/>
      <c r="I1359" s="24"/>
      <c r="J1359" s="445" t="str">
        <f t="shared" si="573"/>
        <v>&lt;60</v>
      </c>
      <c r="K1359" s="446"/>
      <c r="L1359" s="445" t="str">
        <f t="shared" si="574"/>
        <v>F</v>
      </c>
      <c r="M1359" s="446"/>
      <c r="N1359" s="445" t="str">
        <f t="shared" si="575"/>
        <v>Failing</v>
      </c>
      <c r="O1359" s="447"/>
      <c r="P1359" s="447"/>
      <c r="Q1359" s="446"/>
      <c r="R1359" s="27"/>
    </row>
    <row r="1360" spans="1:18" ht="58.5" customHeight="1">
      <c r="A1360" s="53"/>
      <c r="B1360" s="523"/>
      <c r="C1360" s="524"/>
      <c r="D1360" s="524"/>
      <c r="E1360" s="524"/>
      <c r="F1360" s="525"/>
      <c r="G1360" s="23"/>
      <c r="H1360" s="24"/>
      <c r="I1360" s="24"/>
      <c r="J1360" s="443" t="str">
        <f>GI!$D$23</f>
        <v>Academic Director's Name</v>
      </c>
      <c r="K1360" s="443"/>
      <c r="L1360" s="443"/>
      <c r="M1360" s="443"/>
      <c r="N1360" s="443"/>
      <c r="O1360" s="443"/>
      <c r="P1360" s="443"/>
      <c r="Q1360" s="443"/>
      <c r="R1360" s="27"/>
    </row>
    <row r="1361" spans="1:18" ht="58.5" customHeight="1">
      <c r="A1361" s="53"/>
      <c r="B1361" s="526"/>
      <c r="C1361" s="527"/>
      <c r="D1361" s="527"/>
      <c r="E1361" s="527"/>
      <c r="F1361" s="528"/>
      <c r="G1361" s="23"/>
      <c r="H1361" s="24"/>
      <c r="I1361" s="24"/>
      <c r="J1361" s="444" t="str">
        <f>GI!$D$31</f>
        <v>Mr. Brhane Yohanes</v>
      </c>
      <c r="K1361" s="444"/>
      <c r="L1361" s="444"/>
      <c r="M1361" s="444"/>
      <c r="N1361" s="444"/>
      <c r="O1361" s="444"/>
      <c r="P1361" s="444"/>
      <c r="Q1361" s="444"/>
      <c r="R1361" s="444"/>
    </row>
    <row r="1362" spans="1:18" ht="58.5" customHeight="1">
      <c r="A1362" s="430" t="str">
        <f>$U$15</f>
        <v>If Best is Possible, Better is Not Enough!</v>
      </c>
      <c r="B1362" s="430"/>
      <c r="C1362" s="430"/>
      <c r="D1362" s="430"/>
      <c r="E1362" s="430"/>
      <c r="F1362" s="430"/>
      <c r="G1362" s="430"/>
      <c r="H1362" s="430"/>
      <c r="I1362" s="430"/>
      <c r="J1362" s="430"/>
      <c r="K1362" s="430"/>
      <c r="L1362" s="430"/>
      <c r="M1362" s="430"/>
      <c r="N1362" s="430"/>
      <c r="O1362" s="430"/>
      <c r="P1362" s="430"/>
      <c r="Q1362" s="430"/>
      <c r="R1362" s="430"/>
    </row>
    <row r="1363" spans="1:18" ht="58.5" customHeight="1">
      <c r="A1363" s="430"/>
      <c r="B1363" s="430"/>
      <c r="C1363" s="430"/>
      <c r="D1363" s="430"/>
      <c r="E1363" s="430"/>
      <c r="F1363" s="430"/>
      <c r="G1363" s="430"/>
      <c r="H1363" s="430"/>
      <c r="I1363" s="430"/>
      <c r="J1363" s="430"/>
      <c r="K1363" s="430"/>
      <c r="L1363" s="430"/>
      <c r="M1363" s="430"/>
      <c r="N1363" s="430"/>
      <c r="O1363" s="430"/>
      <c r="P1363" s="430"/>
      <c r="Q1363" s="430"/>
      <c r="R1363" s="430"/>
    </row>
    <row r="1364" spans="1:18" ht="58.5" customHeight="1">
      <c r="A1364" s="430"/>
      <c r="B1364" s="430"/>
      <c r="C1364" s="430"/>
      <c r="D1364" s="430"/>
      <c r="E1364" s="430"/>
      <c r="F1364" s="430"/>
      <c r="G1364" s="430"/>
      <c r="H1364" s="430"/>
      <c r="I1364" s="430"/>
      <c r="J1364" s="430"/>
      <c r="K1364" s="430"/>
      <c r="L1364" s="430"/>
      <c r="M1364" s="430"/>
      <c r="N1364" s="430"/>
      <c r="O1364" s="430"/>
      <c r="P1364" s="430"/>
      <c r="Q1364" s="430"/>
      <c r="R1364" s="430"/>
    </row>
    <row r="1365" spans="1:18" ht="58.5" customHeight="1">
      <c r="A1365" s="22"/>
      <c r="B1365" s="22"/>
      <c r="C1365" s="23"/>
      <c r="D1365" s="23"/>
      <c r="E1365" s="23"/>
      <c r="F1365" s="23"/>
      <c r="G1365" s="23"/>
      <c r="H1365" s="24"/>
      <c r="I1365" s="24"/>
      <c r="J1365" s="24"/>
      <c r="K1365" s="24"/>
      <c r="L1365" s="24"/>
      <c r="M1365" s="24"/>
      <c r="N1365" s="24"/>
      <c r="O1365" s="23"/>
      <c r="P1365" s="23"/>
      <c r="Q1365" s="23"/>
      <c r="R1365" s="23"/>
    </row>
    <row r="1366" spans="1:18" ht="58.5" customHeight="1">
      <c r="A1366" s="22"/>
      <c r="B1366" s="22"/>
      <c r="C1366" s="23"/>
      <c r="D1366" s="23"/>
      <c r="E1366" s="23"/>
      <c r="F1366" s="23"/>
      <c r="G1366" s="23"/>
      <c r="H1366" s="24"/>
      <c r="I1366" s="24"/>
      <c r="J1366" s="24"/>
      <c r="K1366" s="24"/>
      <c r="L1366" s="24"/>
      <c r="M1366" s="24"/>
      <c r="N1366" s="24"/>
      <c r="O1366" s="23"/>
      <c r="P1366" s="23"/>
      <c r="Q1366" s="23"/>
      <c r="R1366" s="23"/>
    </row>
    <row r="1367" spans="1:18" ht="58.5" customHeight="1">
      <c r="A1367" s="449" t="s">
        <v>14</v>
      </c>
      <c r="B1367" s="450"/>
      <c r="C1367" s="453">
        <f>GI!$A$3</f>
        <v>11</v>
      </c>
      <c r="D1367" s="455" t="str">
        <f>D2</f>
        <v>D</v>
      </c>
      <c r="E1367" s="456"/>
      <c r="F1367" s="453" t="str">
        <f>GI!$C$3</f>
        <v>D</v>
      </c>
      <c r="G1367" s="459">
        <v>36</v>
      </c>
      <c r="H1367" s="26"/>
      <c r="I1367" s="26"/>
      <c r="J1367" s="509" t="s">
        <v>8</v>
      </c>
      <c r="K1367" s="510"/>
      <c r="L1367" s="511"/>
      <c r="M1367" s="484" t="str">
        <f>GI!$H$37</f>
        <v xml:space="preserve">Sinados Solomon Kiflehadera </v>
      </c>
      <c r="N1367" s="485"/>
      <c r="O1367" s="485"/>
      <c r="P1367" s="485"/>
      <c r="Q1367" s="485"/>
      <c r="R1367" s="486"/>
    </row>
    <row r="1368" spans="1:18" ht="58.5" customHeight="1">
      <c r="A1368" s="451"/>
      <c r="B1368" s="452"/>
      <c r="C1368" s="454"/>
      <c r="D1368" s="457"/>
      <c r="E1368" s="458"/>
      <c r="F1368" s="454"/>
      <c r="G1368" s="460"/>
      <c r="H1368" s="26"/>
      <c r="I1368" s="26"/>
      <c r="J1368" s="512"/>
      <c r="K1368" s="513"/>
      <c r="L1368" s="514"/>
      <c r="M1368" s="487"/>
      <c r="N1368" s="488"/>
      <c r="O1368" s="488"/>
      <c r="P1368" s="488"/>
      <c r="Q1368" s="488"/>
      <c r="R1368" s="489"/>
    </row>
    <row r="1369" spans="1:18" ht="58.5" customHeight="1">
      <c r="A1369" s="461" t="s">
        <v>1</v>
      </c>
      <c r="B1369" s="462"/>
      <c r="C1369" s="467"/>
      <c r="D1369" s="468"/>
      <c r="E1369" s="469"/>
      <c r="F1369" s="223" t="s">
        <v>19</v>
      </c>
      <c r="G1369" s="448"/>
      <c r="H1369" s="27"/>
      <c r="I1369" s="27"/>
      <c r="J1369" s="475" t="str">
        <f>GI!$A$48</f>
        <v>2025/26 G.C Academic Year Basic Skills and Behavior Progress Report</v>
      </c>
      <c r="K1369" s="476"/>
      <c r="L1369" s="476"/>
      <c r="M1369" s="476"/>
      <c r="N1369" s="476"/>
      <c r="O1369" s="476"/>
      <c r="P1369" s="476"/>
      <c r="Q1369" s="476"/>
      <c r="R1369" s="477"/>
    </row>
    <row r="1370" spans="1:18" ht="58.5" customHeight="1">
      <c r="A1370" s="463"/>
      <c r="B1370" s="464"/>
      <c r="C1370" s="490" t="s">
        <v>172</v>
      </c>
      <c r="D1370" s="490" t="s">
        <v>173</v>
      </c>
      <c r="E1370" s="493" t="s">
        <v>163</v>
      </c>
      <c r="F1370" s="490" t="s">
        <v>164</v>
      </c>
      <c r="G1370" s="448"/>
      <c r="H1370" s="27"/>
      <c r="I1370" s="27"/>
      <c r="J1370" s="478"/>
      <c r="K1370" s="479"/>
      <c r="L1370" s="479"/>
      <c r="M1370" s="479"/>
      <c r="N1370" s="479"/>
      <c r="O1370" s="479"/>
      <c r="P1370" s="479"/>
      <c r="Q1370" s="479"/>
      <c r="R1370" s="480"/>
    </row>
    <row r="1371" spans="1:18" ht="58.5" customHeight="1">
      <c r="A1371" s="463"/>
      <c r="B1371" s="464"/>
      <c r="C1371" s="491"/>
      <c r="D1371" s="491"/>
      <c r="E1371" s="494"/>
      <c r="F1371" s="491"/>
      <c r="G1371" s="448"/>
      <c r="H1371" s="28"/>
      <c r="I1371" s="28"/>
      <c r="J1371" s="435"/>
      <c r="K1371" s="436"/>
      <c r="L1371" s="436"/>
      <c r="M1371" s="436"/>
      <c r="N1371" s="437"/>
      <c r="O1371" s="29"/>
      <c r="P1371" s="29"/>
      <c r="Q1371" s="29"/>
      <c r="R1371" s="30"/>
    </row>
    <row r="1372" spans="1:18" ht="58.5" customHeight="1">
      <c r="A1372" s="463"/>
      <c r="B1372" s="464"/>
      <c r="C1372" s="491"/>
      <c r="D1372" s="491"/>
      <c r="E1372" s="494"/>
      <c r="F1372" s="491"/>
      <c r="G1372" s="448"/>
      <c r="H1372" s="28"/>
      <c r="I1372" s="28"/>
      <c r="J1372" s="438" t="s">
        <v>26</v>
      </c>
      <c r="K1372" s="439"/>
      <c r="L1372" s="439"/>
      <c r="M1372" s="439"/>
      <c r="N1372" s="440"/>
      <c r="O1372" s="31"/>
      <c r="P1372" s="31"/>
      <c r="Q1372" s="31"/>
      <c r="R1372" s="31"/>
    </row>
    <row r="1373" spans="1:18" ht="58.5" customHeight="1">
      <c r="A1373" s="463"/>
      <c r="B1373" s="464"/>
      <c r="C1373" s="491"/>
      <c r="D1373" s="491"/>
      <c r="E1373" s="494"/>
      <c r="F1373" s="491"/>
      <c r="G1373" s="448"/>
      <c r="H1373" s="28"/>
      <c r="I1373" s="28"/>
      <c r="J1373" s="438" t="s">
        <v>27</v>
      </c>
      <c r="K1373" s="439"/>
      <c r="L1373" s="439"/>
      <c r="M1373" s="439"/>
      <c r="N1373" s="440"/>
      <c r="O1373" s="31"/>
      <c r="P1373" s="31"/>
      <c r="Q1373" s="31"/>
      <c r="R1373" s="31"/>
    </row>
    <row r="1374" spans="1:18" ht="58.5" customHeight="1">
      <c r="A1374" s="463"/>
      <c r="B1374" s="464"/>
      <c r="C1374" s="491"/>
      <c r="D1374" s="491"/>
      <c r="E1374" s="494"/>
      <c r="F1374" s="491"/>
      <c r="G1374" s="448"/>
      <c r="H1374" s="28"/>
      <c r="I1374" s="28"/>
      <c r="J1374" s="438" t="s">
        <v>28</v>
      </c>
      <c r="K1374" s="439"/>
      <c r="L1374" s="439"/>
      <c r="M1374" s="439"/>
      <c r="N1374" s="440"/>
      <c r="O1374" s="31"/>
      <c r="P1374" s="31"/>
      <c r="Q1374" s="31"/>
      <c r="R1374" s="31"/>
    </row>
    <row r="1375" spans="1:18" ht="58.5" customHeight="1">
      <c r="A1375" s="463"/>
      <c r="B1375" s="464"/>
      <c r="C1375" s="491"/>
      <c r="D1375" s="491"/>
      <c r="E1375" s="494"/>
      <c r="F1375" s="491"/>
      <c r="G1375" s="448"/>
      <c r="H1375" s="28"/>
      <c r="I1375" s="28"/>
      <c r="J1375" s="438" t="s">
        <v>47</v>
      </c>
      <c r="K1375" s="439"/>
      <c r="L1375" s="439"/>
      <c r="M1375" s="439"/>
      <c r="N1375" s="440"/>
      <c r="O1375" s="31"/>
      <c r="P1375" s="31"/>
      <c r="Q1375" s="31"/>
      <c r="R1375" s="31"/>
    </row>
    <row r="1376" spans="1:18" ht="58.5" customHeight="1">
      <c r="A1376" s="463"/>
      <c r="B1376" s="464"/>
      <c r="C1376" s="491"/>
      <c r="D1376" s="491"/>
      <c r="E1376" s="494"/>
      <c r="F1376" s="491"/>
      <c r="G1376" s="448"/>
      <c r="H1376" s="28"/>
      <c r="I1376" s="28"/>
      <c r="J1376" s="438" t="s">
        <v>38</v>
      </c>
      <c r="K1376" s="439"/>
      <c r="L1376" s="439"/>
      <c r="M1376" s="439"/>
      <c r="N1376" s="440"/>
      <c r="O1376" s="31"/>
      <c r="P1376" s="31"/>
      <c r="Q1376" s="31"/>
      <c r="R1376" s="31"/>
    </row>
    <row r="1377" spans="1:18" ht="58.5" customHeight="1">
      <c r="A1377" s="465"/>
      <c r="B1377" s="466"/>
      <c r="C1377" s="492"/>
      <c r="D1377" s="492"/>
      <c r="E1377" s="495"/>
      <c r="F1377" s="492"/>
      <c r="G1377" s="448"/>
      <c r="H1377" s="28"/>
      <c r="I1377" s="28"/>
      <c r="J1377" s="438" t="s">
        <v>10</v>
      </c>
      <c r="K1377" s="439"/>
      <c r="L1377" s="439"/>
      <c r="M1377" s="439"/>
      <c r="N1377" s="440"/>
      <c r="O1377" s="33"/>
      <c r="P1377" s="34"/>
      <c r="Q1377" s="34"/>
      <c r="R1377" s="35"/>
    </row>
    <row r="1378" spans="1:18" ht="58.5" customHeight="1">
      <c r="A1378" s="441" t="str">
        <f>GI!$B$7</f>
        <v>English</v>
      </c>
      <c r="B1378" s="442"/>
      <c r="C1378" s="36">
        <f>MIP!$Y$43</f>
        <v>68</v>
      </c>
      <c r="D1378" s="36">
        <f>MIP!$Y$110</f>
        <v>0</v>
      </c>
      <c r="E1378" s="37">
        <f>MIP!$Y$182</f>
        <v>34</v>
      </c>
      <c r="F1378" s="36" t="e">
        <f>MIP!#REF!</f>
        <v>#REF!</v>
      </c>
      <c r="G1378" s="231"/>
      <c r="H1378" s="28"/>
      <c r="I1378" s="28"/>
      <c r="J1378" s="438" t="s">
        <v>29</v>
      </c>
      <c r="K1378" s="439"/>
      <c r="L1378" s="439"/>
      <c r="M1378" s="439"/>
      <c r="N1378" s="440"/>
      <c r="O1378" s="33"/>
      <c r="P1378" s="34"/>
      <c r="Q1378" s="34"/>
      <c r="R1378" s="35"/>
    </row>
    <row r="1379" spans="1:18" ht="58.5" customHeight="1">
      <c r="A1379" s="441" t="str">
        <f>GI!$B$8</f>
        <v>-</v>
      </c>
      <c r="B1379" s="442"/>
      <c r="C1379" s="36"/>
      <c r="D1379" s="36"/>
      <c r="E1379" s="37"/>
      <c r="F1379" s="36" t="e">
        <f>MIP!#REF!</f>
        <v>#REF!</v>
      </c>
      <c r="G1379" s="231"/>
      <c r="H1379" s="28"/>
      <c r="I1379" s="28"/>
      <c r="J1379" s="438" t="s">
        <v>30</v>
      </c>
      <c r="K1379" s="439"/>
      <c r="L1379" s="439"/>
      <c r="M1379" s="439"/>
      <c r="N1379" s="440"/>
      <c r="O1379" s="33"/>
      <c r="P1379" s="34"/>
      <c r="Q1379" s="34"/>
      <c r="R1379" s="35"/>
    </row>
    <row r="1380" spans="1:18" ht="58.5" customHeight="1">
      <c r="A1380" s="441" t="str">
        <f>GI!$B$9</f>
        <v>Mathematics</v>
      </c>
      <c r="B1380" s="442"/>
      <c r="C1380" s="36">
        <f>MIP!$Z$43</f>
        <v>49</v>
      </c>
      <c r="D1380" s="36">
        <f>MIP!$Z$110</f>
        <v>0</v>
      </c>
      <c r="E1380" s="37">
        <f>MIP!$Z$182</f>
        <v>24.5</v>
      </c>
      <c r="F1380" s="36" t="e">
        <f>MIP!#REF!</f>
        <v>#REF!</v>
      </c>
      <c r="G1380" s="231"/>
      <c r="H1380" s="28"/>
      <c r="I1380" s="28"/>
      <c r="J1380" s="438" t="s">
        <v>31</v>
      </c>
      <c r="K1380" s="439"/>
      <c r="L1380" s="439"/>
      <c r="M1380" s="439"/>
      <c r="N1380" s="440"/>
      <c r="O1380" s="33"/>
      <c r="P1380" s="34"/>
      <c r="Q1380" s="34"/>
      <c r="R1380" s="35"/>
    </row>
    <row r="1381" spans="1:18" ht="58.5" customHeight="1">
      <c r="A1381" s="441" t="str">
        <f>GI!$B$10</f>
        <v>-</v>
      </c>
      <c r="B1381" s="442"/>
      <c r="C1381" s="36"/>
      <c r="D1381" s="36"/>
      <c r="E1381" s="37"/>
      <c r="F1381" s="36" t="e">
        <f>MIP!#REF!</f>
        <v>#REF!</v>
      </c>
      <c r="G1381" s="231"/>
      <c r="H1381" s="28"/>
      <c r="I1381" s="28"/>
      <c r="J1381" s="438" t="s">
        <v>32</v>
      </c>
      <c r="K1381" s="439"/>
      <c r="L1381" s="439"/>
      <c r="M1381" s="439"/>
      <c r="N1381" s="440"/>
      <c r="O1381" s="31"/>
      <c r="P1381" s="31"/>
      <c r="Q1381" s="31"/>
      <c r="R1381" s="31"/>
    </row>
    <row r="1382" spans="1:18" ht="58.5" customHeight="1">
      <c r="A1382" s="441" t="str">
        <f>GI!$B$11</f>
        <v xml:space="preserve">History </v>
      </c>
      <c r="B1382" s="442"/>
      <c r="C1382" s="36">
        <f>MIP!$AA$43</f>
        <v>66</v>
      </c>
      <c r="D1382" s="36">
        <f>MIP!$AA$110</f>
        <v>0</v>
      </c>
      <c r="E1382" s="37">
        <f>MIP!$AA$182</f>
        <v>33</v>
      </c>
      <c r="F1382" s="36" t="e">
        <f>MIP!#REF!</f>
        <v>#REF!</v>
      </c>
      <c r="G1382" s="231"/>
      <c r="H1382" s="28"/>
      <c r="I1382" s="28"/>
      <c r="J1382" s="438" t="s">
        <v>11</v>
      </c>
      <c r="K1382" s="439"/>
      <c r="L1382" s="439"/>
      <c r="M1382" s="439"/>
      <c r="N1382" s="440"/>
      <c r="O1382" s="31"/>
      <c r="P1382" s="31"/>
      <c r="Q1382" s="31"/>
      <c r="R1382" s="31"/>
    </row>
    <row r="1383" spans="1:18" ht="58.5" customHeight="1">
      <c r="A1383" s="441" t="str">
        <f>GI!$B$12</f>
        <v xml:space="preserve">Geography </v>
      </c>
      <c r="B1383" s="442"/>
      <c r="C1383" s="36">
        <f>MIP!$AB$43</f>
        <v>68</v>
      </c>
      <c r="D1383" s="36">
        <f>MIP!$AB$110</f>
        <v>0</v>
      </c>
      <c r="E1383" s="37">
        <f>MIP!$AB$182</f>
        <v>34</v>
      </c>
      <c r="F1383" s="36" t="e">
        <f>MIP!#REF!</f>
        <v>#REF!</v>
      </c>
      <c r="G1383" s="231"/>
      <c r="H1383" s="28"/>
      <c r="I1383" s="28"/>
      <c r="J1383" s="438" t="s">
        <v>37</v>
      </c>
      <c r="K1383" s="439"/>
      <c r="L1383" s="439"/>
      <c r="M1383" s="439"/>
      <c r="N1383" s="440"/>
      <c r="O1383" s="33"/>
      <c r="P1383" s="34"/>
      <c r="Q1383" s="34"/>
      <c r="R1383" s="35"/>
    </row>
    <row r="1384" spans="1:18" ht="58.5" customHeight="1">
      <c r="A1384" s="441" t="str">
        <f>GI!$B$13</f>
        <v xml:space="preserve">Economics </v>
      </c>
      <c r="B1384" s="442"/>
      <c r="C1384" s="36">
        <f>MIP!$AC$43</f>
        <v>59</v>
      </c>
      <c r="D1384" s="36">
        <f>MIP!$AC$110</f>
        <v>0</v>
      </c>
      <c r="E1384" s="37">
        <f>MIP!$AC$182</f>
        <v>29.5</v>
      </c>
      <c r="F1384" s="36" t="e">
        <f>MIP!#REF!</f>
        <v>#REF!</v>
      </c>
      <c r="G1384" s="231"/>
      <c r="H1384" s="38"/>
      <c r="I1384" s="38"/>
      <c r="J1384" s="438" t="s">
        <v>33</v>
      </c>
      <c r="K1384" s="439"/>
      <c r="L1384" s="439"/>
      <c r="M1384" s="439"/>
      <c r="N1384" s="440"/>
      <c r="O1384" s="33"/>
      <c r="P1384" s="34"/>
      <c r="Q1384" s="34"/>
      <c r="R1384" s="35"/>
    </row>
    <row r="1385" spans="1:18" ht="58.5" customHeight="1">
      <c r="A1385" s="441" t="str">
        <f>GI!$B$14</f>
        <v>-</v>
      </c>
      <c r="B1385" s="442"/>
      <c r="C1385" s="36"/>
      <c r="D1385" s="36"/>
      <c r="E1385" s="37"/>
      <c r="F1385" s="36" t="e">
        <f>MIP!#REF!</f>
        <v>#REF!</v>
      </c>
      <c r="G1385" s="231"/>
      <c r="H1385" s="38"/>
      <c r="I1385" s="38"/>
      <c r="J1385" s="438" t="s">
        <v>48</v>
      </c>
      <c r="K1385" s="439"/>
      <c r="L1385" s="439"/>
      <c r="M1385" s="439"/>
      <c r="N1385" s="440"/>
      <c r="O1385" s="33"/>
      <c r="P1385" s="34"/>
      <c r="Q1385" s="34"/>
      <c r="R1385" s="35"/>
    </row>
    <row r="1386" spans="1:18" ht="58.5" customHeight="1">
      <c r="A1386" s="441" t="str">
        <f>GI!$B$15</f>
        <v>ICT</v>
      </c>
      <c r="B1386" s="442"/>
      <c r="C1386" s="36">
        <f>MIP!$AD$43</f>
        <v>58</v>
      </c>
      <c r="D1386" s="36">
        <f>MIP!$AD$110</f>
        <v>0</v>
      </c>
      <c r="E1386" s="37">
        <f>MIP!$AD$182</f>
        <v>29</v>
      </c>
      <c r="F1386" s="36" t="e">
        <f>MIP!#REF!</f>
        <v>#REF!</v>
      </c>
      <c r="G1386" s="231"/>
      <c r="H1386" s="39"/>
      <c r="I1386" s="39"/>
      <c r="J1386" s="438" t="s">
        <v>49</v>
      </c>
      <c r="K1386" s="439"/>
      <c r="L1386" s="439"/>
      <c r="M1386" s="439"/>
      <c r="N1386" s="440"/>
      <c r="O1386" s="40"/>
      <c r="P1386" s="34"/>
      <c r="Q1386" s="34"/>
      <c r="R1386" s="35"/>
    </row>
    <row r="1387" spans="1:18" ht="58.5" customHeight="1">
      <c r="A1387" s="441" t="str">
        <f>GI!$B$16</f>
        <v>-</v>
      </c>
      <c r="B1387" s="442"/>
      <c r="C1387" s="36"/>
      <c r="D1387" s="36"/>
      <c r="E1387" s="37"/>
      <c r="F1387" s="36" t="e">
        <f>MIP!#REF!</f>
        <v>#REF!</v>
      </c>
      <c r="G1387" s="231"/>
      <c r="H1387" s="39"/>
      <c r="I1387" s="39"/>
      <c r="J1387" s="502" t="s">
        <v>34</v>
      </c>
      <c r="K1387" s="503"/>
      <c r="L1387" s="503"/>
      <c r="M1387" s="503"/>
      <c r="N1387" s="503"/>
      <c r="O1387" s="503"/>
      <c r="P1387" s="503"/>
      <c r="Q1387" s="504"/>
      <c r="R1387" s="41"/>
    </row>
    <row r="1388" spans="1:18" ht="58.5" customHeight="1">
      <c r="A1388" s="441" t="str">
        <f>GI!$B$17</f>
        <v xml:space="preserve">Accounting and finance </v>
      </c>
      <c r="B1388" s="442"/>
      <c r="C1388" s="36">
        <f>MIP!$AE$43</f>
        <v>70</v>
      </c>
      <c r="D1388" s="36">
        <f>MIP!$AE$110</f>
        <v>0</v>
      </c>
      <c r="E1388" s="37">
        <f>MIP!$AE$182</f>
        <v>35</v>
      </c>
      <c r="F1388" s="36" t="e">
        <f>MIP!#REF!</f>
        <v>#REF!</v>
      </c>
      <c r="G1388" s="231"/>
      <c r="H1388" s="39"/>
      <c r="I1388" s="39"/>
      <c r="J1388" s="505"/>
      <c r="K1388" s="506"/>
      <c r="L1388" s="506"/>
      <c r="M1388" s="506"/>
      <c r="N1388" s="506"/>
      <c r="O1388" s="506"/>
      <c r="P1388" s="506"/>
      <c r="Q1388" s="507"/>
      <c r="R1388" s="41"/>
    </row>
    <row r="1389" spans="1:18" ht="58.5" customHeight="1">
      <c r="A1389" s="441" t="str">
        <f>GI!$B$18</f>
        <v>-</v>
      </c>
      <c r="B1389" s="442"/>
      <c r="C1389" s="36">
        <f>MIP!$AF$43</f>
        <v>0</v>
      </c>
      <c r="D1389" s="36">
        <f>MIP!$AF$110</f>
        <v>0</v>
      </c>
      <c r="E1389" s="37">
        <f>MIP!$AF$182</f>
        <v>0</v>
      </c>
      <c r="F1389" s="36" t="e">
        <f>MIP!#REF!</f>
        <v>#REF!</v>
      </c>
      <c r="G1389" s="231"/>
      <c r="H1389" s="39"/>
      <c r="I1389" s="39"/>
      <c r="J1389" s="505"/>
      <c r="K1389" s="506"/>
      <c r="L1389" s="506"/>
      <c r="M1389" s="506"/>
      <c r="N1389" s="506"/>
      <c r="O1389" s="506"/>
      <c r="P1389" s="506"/>
      <c r="Q1389" s="507"/>
      <c r="R1389" s="41"/>
    </row>
    <row r="1390" spans="1:18" ht="58.5" customHeight="1">
      <c r="A1390" s="470" t="s">
        <v>15</v>
      </c>
      <c r="B1390" s="471"/>
      <c r="C1390" s="36">
        <f>MIP!$AG$43</f>
        <v>438</v>
      </c>
      <c r="D1390" s="36">
        <f>MIP!$AG$110</f>
        <v>0</v>
      </c>
      <c r="E1390" s="37">
        <f>MIP!$AG$182</f>
        <v>219</v>
      </c>
      <c r="F1390" s="36" t="e">
        <f>MIP!#REF!</f>
        <v>#REF!</v>
      </c>
      <c r="G1390" s="231"/>
      <c r="H1390" s="42"/>
      <c r="I1390" s="42"/>
      <c r="J1390" s="515" t="str">
        <f t="shared" ref="J1390:J1429" si="576">$V$5</f>
        <v>Percentage</v>
      </c>
      <c r="K1390" s="516"/>
      <c r="L1390" s="496" t="str">
        <f t="shared" ref="L1390:L1429" si="577">$X$5</f>
        <v xml:space="preserve">Grade </v>
      </c>
      <c r="M1390" s="497"/>
      <c r="N1390" s="496" t="str">
        <f t="shared" ref="N1390:N1429" si="578">$Z$5</f>
        <v>Performance</v>
      </c>
      <c r="O1390" s="500"/>
      <c r="P1390" s="500"/>
      <c r="Q1390" s="497"/>
      <c r="R1390" s="43"/>
    </row>
    <row r="1391" spans="1:18" ht="58.5" customHeight="1">
      <c r="A1391" s="472" t="s">
        <v>16</v>
      </c>
      <c r="B1391" s="473"/>
      <c r="C1391" s="36">
        <f>MIP!$AH$43</f>
        <v>62.571428571428569</v>
      </c>
      <c r="D1391" s="36">
        <f>MIP!$AH$110</f>
        <v>0</v>
      </c>
      <c r="E1391" s="37">
        <f>MIP!$AH$182</f>
        <v>31.285714285714285</v>
      </c>
      <c r="F1391" s="36" t="e">
        <f>MIP!#REF!</f>
        <v>#REF!</v>
      </c>
      <c r="G1391" s="231"/>
      <c r="H1391" s="42"/>
      <c r="I1391" s="42"/>
      <c r="J1391" s="517"/>
      <c r="K1391" s="518"/>
      <c r="L1391" s="498"/>
      <c r="M1391" s="499"/>
      <c r="N1391" s="498"/>
      <c r="O1391" s="501"/>
      <c r="P1391" s="501"/>
      <c r="Q1391" s="499"/>
      <c r="R1391" s="44"/>
    </row>
    <row r="1392" spans="1:18" ht="58.5" customHeight="1">
      <c r="A1392" s="472" t="s">
        <v>17</v>
      </c>
      <c r="B1392" s="473"/>
      <c r="C1392" s="45">
        <f>MIP!$AI$43</f>
        <v>39</v>
      </c>
      <c r="D1392" s="45">
        <f>MIP!$AI$110</f>
        <v>1</v>
      </c>
      <c r="E1392" s="46">
        <f>MIP!$AI$182</f>
        <v>39</v>
      </c>
      <c r="F1392" s="45" t="e">
        <f>MIP!#REF!</f>
        <v>#REF!</v>
      </c>
      <c r="G1392" s="232"/>
      <c r="H1392" s="42"/>
      <c r="I1392" s="42"/>
      <c r="J1392" s="483" t="str">
        <f t="shared" ref="J1392:J1431" si="579">$V$7</f>
        <v>≥90</v>
      </c>
      <c r="K1392" s="446"/>
      <c r="L1392" s="483" t="str">
        <f t="shared" ref="L1392:L1431" si="580">$X$7</f>
        <v>A+</v>
      </c>
      <c r="M1392" s="446"/>
      <c r="N1392" s="483" t="str">
        <f t="shared" ref="N1392:N1431" si="581">$Z$7</f>
        <v>Very Great Distinction</v>
      </c>
      <c r="O1392" s="447"/>
      <c r="P1392" s="447"/>
      <c r="Q1392" s="446"/>
      <c r="R1392" s="44"/>
    </row>
    <row r="1393" spans="1:18" ht="58.5" customHeight="1">
      <c r="A1393" s="472" t="s">
        <v>91</v>
      </c>
      <c r="B1393" s="473"/>
      <c r="C1393" s="45">
        <f>GI!$C$25</f>
        <v>43</v>
      </c>
      <c r="D1393" s="47">
        <f>GI!$C$25</f>
        <v>43</v>
      </c>
      <c r="E1393" s="48">
        <f>GI!$C$25</f>
        <v>43</v>
      </c>
      <c r="F1393" s="47">
        <f>GI!$C$25</f>
        <v>43</v>
      </c>
      <c r="G1393" s="233"/>
      <c r="H1393" s="24"/>
      <c r="I1393" s="24"/>
      <c r="J1393" s="483" t="str">
        <f t="shared" ref="J1393:J1432" si="582">$V$8</f>
        <v>≥85</v>
      </c>
      <c r="K1393" s="446"/>
      <c r="L1393" s="483" t="str">
        <f t="shared" ref="L1393:L1432" si="583">$X$8</f>
        <v>A</v>
      </c>
      <c r="M1393" s="446"/>
      <c r="N1393" s="483" t="str">
        <f t="shared" ref="N1393:N1432" si="584">$Z$8</f>
        <v>Great Distinction</v>
      </c>
      <c r="O1393" s="447"/>
      <c r="P1393" s="447"/>
      <c r="Q1393" s="446"/>
      <c r="R1393" s="44"/>
    </row>
    <row r="1394" spans="1:18" ht="58.5" customHeight="1">
      <c r="A1394" s="470" t="s">
        <v>12</v>
      </c>
      <c r="B1394" s="471"/>
      <c r="C1394" s="36"/>
      <c r="D1394" s="49"/>
      <c r="E1394" s="50"/>
      <c r="F1394" s="49"/>
      <c r="G1394" s="234"/>
      <c r="H1394" s="24"/>
      <c r="I1394" s="24"/>
      <c r="J1394" s="445" t="str">
        <f t="shared" ref="J1394:J1433" si="585">$V$9</f>
        <v>≥80</v>
      </c>
      <c r="K1394" s="446"/>
      <c r="L1394" s="445" t="str">
        <f t="shared" ref="L1394:L1433" si="586">$X$9</f>
        <v>B+</v>
      </c>
      <c r="M1394" s="446"/>
      <c r="N1394" s="445" t="str">
        <f t="shared" ref="N1394:N1433" si="587">$Z$9</f>
        <v>Distinction</v>
      </c>
      <c r="O1394" s="447"/>
      <c r="P1394" s="447"/>
      <c r="Q1394" s="446"/>
      <c r="R1394" s="44"/>
    </row>
    <row r="1395" spans="1:18" ht="58.5" customHeight="1">
      <c r="A1395" s="482" t="s">
        <v>18</v>
      </c>
      <c r="B1395" s="482"/>
      <c r="C1395" s="36"/>
      <c r="D1395" s="51"/>
      <c r="E1395" s="50"/>
      <c r="F1395" s="51"/>
      <c r="G1395" s="234"/>
      <c r="H1395" s="24"/>
      <c r="I1395" s="24"/>
      <c r="J1395" s="445" t="str">
        <f t="shared" ref="J1395:J1434" si="588">$V$10</f>
        <v>≥75</v>
      </c>
      <c r="K1395" s="446"/>
      <c r="L1395" s="445" t="str">
        <f t="shared" ref="L1395:L1434" si="589">$X$10</f>
        <v>B</v>
      </c>
      <c r="M1395" s="446"/>
      <c r="N1395" s="445" t="str">
        <f t="shared" ref="N1395:N1434" si="590">$Z$10</f>
        <v>Good</v>
      </c>
      <c r="O1395" s="447"/>
      <c r="P1395" s="447"/>
      <c r="Q1395" s="446"/>
      <c r="R1395" s="44"/>
    </row>
    <row r="1396" spans="1:18" ht="58.5" customHeight="1">
      <c r="A1396" s="22"/>
      <c r="B1396" s="55"/>
      <c r="C1396" s="52"/>
      <c r="D1396" s="52"/>
      <c r="E1396" s="52"/>
      <c r="F1396" s="52"/>
      <c r="G1396" s="23"/>
      <c r="H1396" s="24"/>
      <c r="I1396" s="24"/>
      <c r="J1396" s="445" t="str">
        <f t="shared" ref="J1396:J1435" si="591">$V$11</f>
        <v>≥70</v>
      </c>
      <c r="K1396" s="446"/>
      <c r="L1396" s="445" t="str">
        <f t="shared" ref="L1396:L1435" si="592">$X$11</f>
        <v>C</v>
      </c>
      <c r="M1396" s="446"/>
      <c r="N1396" s="445" t="str">
        <f t="shared" ref="N1396:N1435" si="593">$Z$11</f>
        <v>Average</v>
      </c>
      <c r="O1396" s="447"/>
      <c r="P1396" s="447"/>
      <c r="Q1396" s="446"/>
      <c r="R1396" s="44"/>
    </row>
    <row r="1397" spans="1:18" ht="58.5" customHeight="1">
      <c r="A1397" s="53"/>
      <c r="B1397" s="520" t="str">
        <f>MIP!AJ182</f>
        <v>DETAINED IN GRADE 11</v>
      </c>
      <c r="C1397" s="521"/>
      <c r="D1397" s="521"/>
      <c r="E1397" s="521"/>
      <c r="F1397" s="522"/>
      <c r="G1397" s="23"/>
      <c r="H1397" s="24"/>
      <c r="I1397" s="24"/>
      <c r="J1397" s="445" t="str">
        <f t="shared" ref="J1397:J1436" si="594">$V$12</f>
        <v>≥60</v>
      </c>
      <c r="K1397" s="446"/>
      <c r="L1397" s="445" t="str">
        <f t="shared" ref="L1397:L1436" si="595">$X$12</f>
        <v>D</v>
      </c>
      <c r="M1397" s="446"/>
      <c r="N1397" s="445" t="str">
        <f t="shared" ref="N1397:N1436" si="596">$Z$12</f>
        <v>Fair</v>
      </c>
      <c r="O1397" s="447"/>
      <c r="P1397" s="447"/>
      <c r="Q1397" s="446"/>
      <c r="R1397" s="54"/>
    </row>
    <row r="1398" spans="1:18" ht="58.5" customHeight="1">
      <c r="A1398" s="53"/>
      <c r="B1398" s="523"/>
      <c r="C1398" s="524"/>
      <c r="D1398" s="524"/>
      <c r="E1398" s="524"/>
      <c r="F1398" s="525"/>
      <c r="G1398" s="23"/>
      <c r="H1398" s="24"/>
      <c r="I1398" s="24"/>
      <c r="J1398" s="445" t="str">
        <f t="shared" ref="J1398:J1437" si="597">$V$13</f>
        <v>&lt;60</v>
      </c>
      <c r="K1398" s="446"/>
      <c r="L1398" s="445" t="str">
        <f t="shared" ref="L1398:L1437" si="598">$X$13</f>
        <v>F</v>
      </c>
      <c r="M1398" s="446"/>
      <c r="N1398" s="445" t="str">
        <f t="shared" ref="N1398:N1437" si="599">$Z$13</f>
        <v>Failing</v>
      </c>
      <c r="O1398" s="447"/>
      <c r="P1398" s="447"/>
      <c r="Q1398" s="446"/>
      <c r="R1398" s="27"/>
    </row>
    <row r="1399" spans="1:18" ht="58.5" customHeight="1">
      <c r="A1399" s="53"/>
      <c r="B1399" s="523"/>
      <c r="C1399" s="524"/>
      <c r="D1399" s="524"/>
      <c r="E1399" s="524"/>
      <c r="F1399" s="525"/>
      <c r="G1399" s="23"/>
      <c r="H1399" s="24"/>
      <c r="I1399" s="24"/>
      <c r="J1399" s="443" t="str">
        <f>GI!$D$23</f>
        <v>Academic Director's Name</v>
      </c>
      <c r="K1399" s="443"/>
      <c r="L1399" s="443"/>
      <c r="M1399" s="443"/>
      <c r="N1399" s="443"/>
      <c r="O1399" s="443"/>
      <c r="P1399" s="443"/>
      <c r="Q1399" s="443"/>
      <c r="R1399" s="27"/>
    </row>
    <row r="1400" spans="1:18" ht="58.5" customHeight="1">
      <c r="A1400" s="53"/>
      <c r="B1400" s="526"/>
      <c r="C1400" s="527"/>
      <c r="D1400" s="527"/>
      <c r="E1400" s="527"/>
      <c r="F1400" s="528"/>
      <c r="G1400" s="23"/>
      <c r="H1400" s="24"/>
      <c r="I1400" s="24"/>
      <c r="J1400" s="444" t="str">
        <f>GI!$D$31</f>
        <v>Mr. Brhane Yohanes</v>
      </c>
      <c r="K1400" s="444"/>
      <c r="L1400" s="444"/>
      <c r="M1400" s="444"/>
      <c r="N1400" s="444"/>
      <c r="O1400" s="444"/>
      <c r="P1400" s="444"/>
      <c r="Q1400" s="444"/>
      <c r="R1400" s="444"/>
    </row>
    <row r="1401" spans="1:18" ht="58.5" customHeight="1">
      <c r="A1401" s="430" t="str">
        <f>$U$15</f>
        <v>If Best is Possible, Better is Not Enough!</v>
      </c>
      <c r="B1401" s="430"/>
      <c r="C1401" s="430"/>
      <c r="D1401" s="430"/>
      <c r="E1401" s="430"/>
      <c r="F1401" s="430"/>
      <c r="G1401" s="430"/>
      <c r="H1401" s="430"/>
      <c r="I1401" s="430"/>
      <c r="J1401" s="430"/>
      <c r="K1401" s="430"/>
      <c r="L1401" s="430"/>
      <c r="M1401" s="430"/>
      <c r="N1401" s="430"/>
      <c r="O1401" s="430"/>
      <c r="P1401" s="430"/>
      <c r="Q1401" s="430"/>
      <c r="R1401" s="430"/>
    </row>
    <row r="1402" spans="1:18" ht="58.5" customHeight="1">
      <c r="A1402" s="430"/>
      <c r="B1402" s="430"/>
      <c r="C1402" s="430"/>
      <c r="D1402" s="430"/>
      <c r="E1402" s="430"/>
      <c r="F1402" s="430"/>
      <c r="G1402" s="430"/>
      <c r="H1402" s="430"/>
      <c r="I1402" s="430"/>
      <c r="J1402" s="430"/>
      <c r="K1402" s="430"/>
      <c r="L1402" s="430"/>
      <c r="M1402" s="430"/>
      <c r="N1402" s="430"/>
      <c r="O1402" s="430"/>
      <c r="P1402" s="430"/>
      <c r="Q1402" s="430"/>
      <c r="R1402" s="430"/>
    </row>
    <row r="1403" spans="1:18" ht="58.5" customHeight="1">
      <c r="A1403" s="430"/>
      <c r="B1403" s="430"/>
      <c r="C1403" s="430"/>
      <c r="D1403" s="430"/>
      <c r="E1403" s="430"/>
      <c r="F1403" s="430"/>
      <c r="G1403" s="430"/>
      <c r="H1403" s="430"/>
      <c r="I1403" s="430"/>
      <c r="J1403" s="430"/>
      <c r="K1403" s="430"/>
      <c r="L1403" s="430"/>
      <c r="M1403" s="430"/>
      <c r="N1403" s="430"/>
      <c r="O1403" s="430"/>
      <c r="P1403" s="430"/>
      <c r="Q1403" s="430"/>
      <c r="R1403" s="430"/>
    </row>
    <row r="1404" spans="1:18" ht="58.5" customHeight="1">
      <c r="A1404" s="22"/>
      <c r="B1404" s="22"/>
      <c r="C1404" s="23"/>
      <c r="D1404" s="23"/>
      <c r="E1404" s="23"/>
      <c r="F1404" s="23"/>
      <c r="G1404" s="23"/>
      <c r="H1404" s="24"/>
      <c r="I1404" s="24"/>
      <c r="J1404" s="24"/>
      <c r="K1404" s="24"/>
      <c r="L1404" s="24"/>
      <c r="M1404" s="24"/>
      <c r="N1404" s="24"/>
      <c r="O1404" s="23"/>
      <c r="P1404" s="23"/>
      <c r="Q1404" s="23"/>
      <c r="R1404" s="23"/>
    </row>
    <row r="1405" spans="1:18" ht="58.5" customHeight="1">
      <c r="A1405" s="22"/>
      <c r="B1405" s="22"/>
      <c r="C1405" s="23"/>
      <c r="D1405" s="23"/>
      <c r="E1405" s="23"/>
      <c r="F1405" s="23"/>
      <c r="G1405" s="23"/>
      <c r="H1405" s="24"/>
      <c r="I1405" s="24"/>
      <c r="J1405" s="24"/>
      <c r="K1405" s="24"/>
      <c r="L1405" s="24"/>
      <c r="M1405" s="24"/>
      <c r="N1405" s="24"/>
      <c r="O1405" s="23"/>
      <c r="P1405" s="23"/>
      <c r="Q1405" s="23"/>
      <c r="R1405" s="23"/>
    </row>
    <row r="1406" spans="1:18" ht="58.5" customHeight="1">
      <c r="A1406" s="449" t="s">
        <v>14</v>
      </c>
      <c r="B1406" s="450"/>
      <c r="C1406" s="453">
        <f>GI!$A$3</f>
        <v>11</v>
      </c>
      <c r="D1406" s="455" t="str">
        <f>D2</f>
        <v>D</v>
      </c>
      <c r="E1406" s="456"/>
      <c r="F1406" s="453" t="str">
        <f>GI!$C$3</f>
        <v>D</v>
      </c>
      <c r="G1406" s="459">
        <v>37</v>
      </c>
      <c r="H1406" s="26"/>
      <c r="I1406" s="26"/>
      <c r="J1406" s="509" t="s">
        <v>8</v>
      </c>
      <c r="K1406" s="510"/>
      <c r="L1406" s="511"/>
      <c r="M1406" s="484" t="str">
        <f>GI!$H$38</f>
        <v xml:space="preserve">Yeabsira Rezene Gebrecherkos </v>
      </c>
      <c r="N1406" s="485"/>
      <c r="O1406" s="485"/>
      <c r="P1406" s="485"/>
      <c r="Q1406" s="485"/>
      <c r="R1406" s="486"/>
    </row>
    <row r="1407" spans="1:18" ht="58.5" customHeight="1">
      <c r="A1407" s="451"/>
      <c r="B1407" s="452"/>
      <c r="C1407" s="454"/>
      <c r="D1407" s="457"/>
      <c r="E1407" s="458"/>
      <c r="F1407" s="454"/>
      <c r="G1407" s="460"/>
      <c r="H1407" s="26"/>
      <c r="I1407" s="26"/>
      <c r="J1407" s="512"/>
      <c r="K1407" s="513"/>
      <c r="L1407" s="514"/>
      <c r="M1407" s="487"/>
      <c r="N1407" s="488"/>
      <c r="O1407" s="488"/>
      <c r="P1407" s="488"/>
      <c r="Q1407" s="488"/>
      <c r="R1407" s="489"/>
    </row>
    <row r="1408" spans="1:18" ht="58.5" customHeight="1">
      <c r="A1408" s="461" t="s">
        <v>1</v>
      </c>
      <c r="B1408" s="462"/>
      <c r="C1408" s="467"/>
      <c r="D1408" s="468"/>
      <c r="E1408" s="469"/>
      <c r="F1408" s="223" t="s">
        <v>19</v>
      </c>
      <c r="G1408" s="448"/>
      <c r="H1408" s="27"/>
      <c r="I1408" s="27"/>
      <c r="J1408" s="475" t="str">
        <f>GI!$A$48</f>
        <v>2025/26 G.C Academic Year Basic Skills and Behavior Progress Report</v>
      </c>
      <c r="K1408" s="476"/>
      <c r="L1408" s="476"/>
      <c r="M1408" s="476"/>
      <c r="N1408" s="476"/>
      <c r="O1408" s="476"/>
      <c r="P1408" s="476"/>
      <c r="Q1408" s="476"/>
      <c r="R1408" s="477"/>
    </row>
    <row r="1409" spans="1:18" ht="58.5" customHeight="1">
      <c r="A1409" s="463"/>
      <c r="B1409" s="464"/>
      <c r="C1409" s="490" t="s">
        <v>172</v>
      </c>
      <c r="D1409" s="490" t="s">
        <v>173</v>
      </c>
      <c r="E1409" s="493" t="s">
        <v>163</v>
      </c>
      <c r="F1409" s="490" t="s">
        <v>164</v>
      </c>
      <c r="G1409" s="448"/>
      <c r="H1409" s="27"/>
      <c r="I1409" s="27"/>
      <c r="J1409" s="478"/>
      <c r="K1409" s="479"/>
      <c r="L1409" s="479"/>
      <c r="M1409" s="479"/>
      <c r="N1409" s="479"/>
      <c r="O1409" s="479"/>
      <c r="P1409" s="479"/>
      <c r="Q1409" s="479"/>
      <c r="R1409" s="480"/>
    </row>
    <row r="1410" spans="1:18" ht="58.5" customHeight="1">
      <c r="A1410" s="463"/>
      <c r="B1410" s="464"/>
      <c r="C1410" s="491"/>
      <c r="D1410" s="491"/>
      <c r="E1410" s="494"/>
      <c r="F1410" s="491"/>
      <c r="G1410" s="448"/>
      <c r="H1410" s="28"/>
      <c r="I1410" s="28"/>
      <c r="J1410" s="435"/>
      <c r="K1410" s="436"/>
      <c r="L1410" s="436"/>
      <c r="M1410" s="436"/>
      <c r="N1410" s="437"/>
      <c r="O1410" s="29"/>
      <c r="P1410" s="29"/>
      <c r="Q1410" s="29"/>
      <c r="R1410" s="30"/>
    </row>
    <row r="1411" spans="1:18" ht="58.5" customHeight="1">
      <c r="A1411" s="463"/>
      <c r="B1411" s="464"/>
      <c r="C1411" s="491"/>
      <c r="D1411" s="491"/>
      <c r="E1411" s="494"/>
      <c r="F1411" s="491"/>
      <c r="G1411" s="448"/>
      <c r="H1411" s="28"/>
      <c r="I1411" s="28"/>
      <c r="J1411" s="438" t="s">
        <v>26</v>
      </c>
      <c r="K1411" s="439"/>
      <c r="L1411" s="439"/>
      <c r="M1411" s="439"/>
      <c r="N1411" s="440"/>
      <c r="O1411" s="31"/>
      <c r="P1411" s="31"/>
      <c r="Q1411" s="31"/>
      <c r="R1411" s="31"/>
    </row>
    <row r="1412" spans="1:18" ht="58.5" customHeight="1">
      <c r="A1412" s="463"/>
      <c r="B1412" s="464"/>
      <c r="C1412" s="491"/>
      <c r="D1412" s="491"/>
      <c r="E1412" s="494"/>
      <c r="F1412" s="491"/>
      <c r="G1412" s="448"/>
      <c r="H1412" s="28"/>
      <c r="I1412" s="28"/>
      <c r="J1412" s="438" t="s">
        <v>27</v>
      </c>
      <c r="K1412" s="439"/>
      <c r="L1412" s="439"/>
      <c r="M1412" s="439"/>
      <c r="N1412" s="440"/>
      <c r="O1412" s="31"/>
      <c r="P1412" s="31"/>
      <c r="Q1412" s="31"/>
      <c r="R1412" s="31"/>
    </row>
    <row r="1413" spans="1:18" ht="58.5" customHeight="1">
      <c r="A1413" s="463"/>
      <c r="B1413" s="464"/>
      <c r="C1413" s="491"/>
      <c r="D1413" s="491"/>
      <c r="E1413" s="494"/>
      <c r="F1413" s="491"/>
      <c r="G1413" s="448"/>
      <c r="H1413" s="28"/>
      <c r="I1413" s="28"/>
      <c r="J1413" s="438" t="s">
        <v>28</v>
      </c>
      <c r="K1413" s="439"/>
      <c r="L1413" s="439"/>
      <c r="M1413" s="439"/>
      <c r="N1413" s="440"/>
      <c r="O1413" s="31"/>
      <c r="P1413" s="31"/>
      <c r="Q1413" s="31"/>
      <c r="R1413" s="31"/>
    </row>
    <row r="1414" spans="1:18" ht="58.5" customHeight="1">
      <c r="A1414" s="463"/>
      <c r="B1414" s="464"/>
      <c r="C1414" s="491"/>
      <c r="D1414" s="491"/>
      <c r="E1414" s="494"/>
      <c r="F1414" s="491"/>
      <c r="G1414" s="448"/>
      <c r="H1414" s="28"/>
      <c r="I1414" s="28"/>
      <c r="J1414" s="438" t="s">
        <v>47</v>
      </c>
      <c r="K1414" s="439"/>
      <c r="L1414" s="439"/>
      <c r="M1414" s="439"/>
      <c r="N1414" s="440"/>
      <c r="O1414" s="31"/>
      <c r="P1414" s="31"/>
      <c r="Q1414" s="31"/>
      <c r="R1414" s="31"/>
    </row>
    <row r="1415" spans="1:18" ht="58.5" customHeight="1">
      <c r="A1415" s="463"/>
      <c r="B1415" s="464"/>
      <c r="C1415" s="491"/>
      <c r="D1415" s="491"/>
      <c r="E1415" s="494"/>
      <c r="F1415" s="491"/>
      <c r="G1415" s="448"/>
      <c r="H1415" s="28"/>
      <c r="I1415" s="28"/>
      <c r="J1415" s="438" t="s">
        <v>38</v>
      </c>
      <c r="K1415" s="439"/>
      <c r="L1415" s="439"/>
      <c r="M1415" s="439"/>
      <c r="N1415" s="440"/>
      <c r="O1415" s="31"/>
      <c r="P1415" s="31"/>
      <c r="Q1415" s="31"/>
      <c r="R1415" s="31"/>
    </row>
    <row r="1416" spans="1:18" ht="58.5" customHeight="1">
      <c r="A1416" s="465"/>
      <c r="B1416" s="466"/>
      <c r="C1416" s="492"/>
      <c r="D1416" s="492"/>
      <c r="E1416" s="495"/>
      <c r="F1416" s="492"/>
      <c r="G1416" s="448"/>
      <c r="H1416" s="28"/>
      <c r="I1416" s="28"/>
      <c r="J1416" s="438" t="s">
        <v>10</v>
      </c>
      <c r="K1416" s="439"/>
      <c r="L1416" s="439"/>
      <c r="M1416" s="439"/>
      <c r="N1416" s="440"/>
      <c r="O1416" s="33"/>
      <c r="P1416" s="34"/>
      <c r="Q1416" s="34"/>
      <c r="R1416" s="35"/>
    </row>
    <row r="1417" spans="1:18" ht="58.5" customHeight="1">
      <c r="A1417" s="441" t="str">
        <f>GI!$B$7</f>
        <v>English</v>
      </c>
      <c r="B1417" s="442"/>
      <c r="C1417" s="36">
        <f>MIP!$Y$44</f>
        <v>75</v>
      </c>
      <c r="D1417" s="36">
        <f>MIP!$Y$111</f>
        <v>0</v>
      </c>
      <c r="E1417" s="37">
        <f>MIP!$Y$183</f>
        <v>37.5</v>
      </c>
      <c r="F1417" s="36" t="e">
        <f>MIP!#REF!</f>
        <v>#REF!</v>
      </c>
      <c r="G1417" s="231"/>
      <c r="H1417" s="28"/>
      <c r="I1417" s="28"/>
      <c r="J1417" s="438" t="s">
        <v>29</v>
      </c>
      <c r="K1417" s="439"/>
      <c r="L1417" s="439"/>
      <c r="M1417" s="439"/>
      <c r="N1417" s="440"/>
      <c r="O1417" s="33"/>
      <c r="P1417" s="34"/>
      <c r="Q1417" s="34"/>
      <c r="R1417" s="35"/>
    </row>
    <row r="1418" spans="1:18" ht="58.5" customHeight="1">
      <c r="A1418" s="441" t="str">
        <f>GI!$B$8</f>
        <v>-</v>
      </c>
      <c r="B1418" s="442"/>
      <c r="C1418" s="36"/>
      <c r="D1418" s="36"/>
      <c r="E1418" s="37"/>
      <c r="F1418" s="36" t="e">
        <f>MIP!#REF!</f>
        <v>#REF!</v>
      </c>
      <c r="G1418" s="231"/>
      <c r="H1418" s="28"/>
      <c r="I1418" s="28"/>
      <c r="J1418" s="438" t="s">
        <v>30</v>
      </c>
      <c r="K1418" s="439"/>
      <c r="L1418" s="439"/>
      <c r="M1418" s="439"/>
      <c r="N1418" s="440"/>
      <c r="O1418" s="33"/>
      <c r="P1418" s="34"/>
      <c r="Q1418" s="34"/>
      <c r="R1418" s="35"/>
    </row>
    <row r="1419" spans="1:18" ht="58.5" customHeight="1">
      <c r="A1419" s="441" t="str">
        <f>GI!$B$9</f>
        <v>Mathematics</v>
      </c>
      <c r="B1419" s="442"/>
      <c r="C1419" s="36">
        <f>MIP!$Z$44</f>
        <v>63</v>
      </c>
      <c r="D1419" s="36">
        <f>MIP!$Z$111</f>
        <v>0</v>
      </c>
      <c r="E1419" s="37">
        <f>MIP!$Z$183</f>
        <v>31.5</v>
      </c>
      <c r="F1419" s="36" t="e">
        <f>MIP!#REF!</f>
        <v>#REF!</v>
      </c>
      <c r="G1419" s="231"/>
      <c r="H1419" s="28"/>
      <c r="I1419" s="28"/>
      <c r="J1419" s="438" t="s">
        <v>31</v>
      </c>
      <c r="K1419" s="439"/>
      <c r="L1419" s="439"/>
      <c r="M1419" s="439"/>
      <c r="N1419" s="440"/>
      <c r="O1419" s="33"/>
      <c r="P1419" s="34"/>
      <c r="Q1419" s="34"/>
      <c r="R1419" s="35"/>
    </row>
    <row r="1420" spans="1:18" ht="58.5" customHeight="1">
      <c r="A1420" s="441" t="str">
        <f>GI!$B$10</f>
        <v>-</v>
      </c>
      <c r="B1420" s="442"/>
      <c r="C1420" s="36"/>
      <c r="D1420" s="36"/>
      <c r="E1420" s="37"/>
      <c r="F1420" s="36" t="e">
        <f>MIP!#REF!</f>
        <v>#REF!</v>
      </c>
      <c r="G1420" s="231"/>
      <c r="H1420" s="28"/>
      <c r="I1420" s="28"/>
      <c r="J1420" s="438" t="s">
        <v>32</v>
      </c>
      <c r="K1420" s="439"/>
      <c r="L1420" s="439"/>
      <c r="M1420" s="439"/>
      <c r="N1420" s="440"/>
      <c r="O1420" s="31"/>
      <c r="P1420" s="31"/>
      <c r="Q1420" s="31"/>
      <c r="R1420" s="31"/>
    </row>
    <row r="1421" spans="1:18" ht="58.5" customHeight="1">
      <c r="A1421" s="441" t="str">
        <f>GI!$B$11</f>
        <v xml:space="preserve">History </v>
      </c>
      <c r="B1421" s="442"/>
      <c r="C1421" s="36">
        <f>MIP!$AA$44</f>
        <v>69</v>
      </c>
      <c r="D1421" s="36">
        <f>MIP!$AA$111</f>
        <v>0</v>
      </c>
      <c r="E1421" s="37">
        <f>MIP!$AA$183</f>
        <v>34.5</v>
      </c>
      <c r="F1421" s="36" t="e">
        <f>MIP!#REF!</f>
        <v>#REF!</v>
      </c>
      <c r="G1421" s="231"/>
      <c r="H1421" s="28"/>
      <c r="I1421" s="28"/>
      <c r="J1421" s="438" t="s">
        <v>11</v>
      </c>
      <c r="K1421" s="439"/>
      <c r="L1421" s="439"/>
      <c r="M1421" s="439"/>
      <c r="N1421" s="440"/>
      <c r="O1421" s="31"/>
      <c r="P1421" s="31"/>
      <c r="Q1421" s="31"/>
      <c r="R1421" s="31"/>
    </row>
    <row r="1422" spans="1:18" ht="58.5" customHeight="1">
      <c r="A1422" s="441" t="str">
        <f>GI!$B$12</f>
        <v xml:space="preserve">Geography </v>
      </c>
      <c r="B1422" s="442"/>
      <c r="C1422" s="36">
        <f>MIP!$AB$44</f>
        <v>68</v>
      </c>
      <c r="D1422" s="36">
        <f>MIP!$AB$111</f>
        <v>0</v>
      </c>
      <c r="E1422" s="37">
        <f>MIP!$AB$183</f>
        <v>34</v>
      </c>
      <c r="F1422" s="36" t="e">
        <f>MIP!#REF!</f>
        <v>#REF!</v>
      </c>
      <c r="G1422" s="231"/>
      <c r="H1422" s="28"/>
      <c r="I1422" s="28"/>
      <c r="J1422" s="438" t="s">
        <v>37</v>
      </c>
      <c r="K1422" s="439"/>
      <c r="L1422" s="439"/>
      <c r="M1422" s="439"/>
      <c r="N1422" s="440"/>
      <c r="O1422" s="33"/>
      <c r="P1422" s="34"/>
      <c r="Q1422" s="34"/>
      <c r="R1422" s="35"/>
    </row>
    <row r="1423" spans="1:18" ht="58.5" customHeight="1">
      <c r="A1423" s="441" t="str">
        <f>GI!$B$13</f>
        <v xml:space="preserve">Economics </v>
      </c>
      <c r="B1423" s="442"/>
      <c r="C1423" s="36">
        <f>MIP!$AC$44</f>
        <v>67</v>
      </c>
      <c r="D1423" s="36">
        <f>MIP!$AC$111</f>
        <v>0</v>
      </c>
      <c r="E1423" s="37">
        <f>MIP!$AC$183</f>
        <v>33.5</v>
      </c>
      <c r="F1423" s="36" t="e">
        <f>MIP!#REF!</f>
        <v>#REF!</v>
      </c>
      <c r="G1423" s="231"/>
      <c r="H1423" s="38"/>
      <c r="I1423" s="38"/>
      <c r="J1423" s="438" t="s">
        <v>33</v>
      </c>
      <c r="K1423" s="439"/>
      <c r="L1423" s="439"/>
      <c r="M1423" s="439"/>
      <c r="N1423" s="440"/>
      <c r="O1423" s="33"/>
      <c r="P1423" s="34"/>
      <c r="Q1423" s="34"/>
      <c r="R1423" s="35"/>
    </row>
    <row r="1424" spans="1:18" ht="58.5" customHeight="1">
      <c r="A1424" s="441" t="str">
        <f>GI!$B$14</f>
        <v>-</v>
      </c>
      <c r="B1424" s="442"/>
      <c r="C1424" s="36"/>
      <c r="D1424" s="36"/>
      <c r="E1424" s="37"/>
      <c r="F1424" s="36" t="e">
        <f>MIP!#REF!</f>
        <v>#REF!</v>
      </c>
      <c r="G1424" s="231"/>
      <c r="H1424" s="38"/>
      <c r="I1424" s="38"/>
      <c r="J1424" s="438" t="s">
        <v>48</v>
      </c>
      <c r="K1424" s="439"/>
      <c r="L1424" s="439"/>
      <c r="M1424" s="439"/>
      <c r="N1424" s="440"/>
      <c r="O1424" s="33"/>
      <c r="P1424" s="34"/>
      <c r="Q1424" s="34"/>
      <c r="R1424" s="35"/>
    </row>
    <row r="1425" spans="1:18" ht="58.5" customHeight="1">
      <c r="A1425" s="441" t="str">
        <f>GI!$B$15</f>
        <v>ICT</v>
      </c>
      <c r="B1425" s="442"/>
      <c r="C1425" s="36">
        <f>MIP!$AD$44</f>
        <v>82</v>
      </c>
      <c r="D1425" s="36">
        <f>MIP!$AD$111</f>
        <v>0</v>
      </c>
      <c r="E1425" s="37">
        <f>MIP!$AD$183</f>
        <v>41</v>
      </c>
      <c r="F1425" s="36" t="e">
        <f>MIP!#REF!</f>
        <v>#REF!</v>
      </c>
      <c r="G1425" s="231"/>
      <c r="H1425" s="39"/>
      <c r="I1425" s="39"/>
      <c r="J1425" s="438" t="s">
        <v>49</v>
      </c>
      <c r="K1425" s="439"/>
      <c r="L1425" s="439"/>
      <c r="M1425" s="439"/>
      <c r="N1425" s="440"/>
      <c r="O1425" s="40"/>
      <c r="P1425" s="34"/>
      <c r="Q1425" s="34"/>
      <c r="R1425" s="35"/>
    </row>
    <row r="1426" spans="1:18" ht="58.5" customHeight="1">
      <c r="A1426" s="441" t="str">
        <f>GI!$B$16</f>
        <v>-</v>
      </c>
      <c r="B1426" s="442"/>
      <c r="C1426" s="36"/>
      <c r="D1426" s="36"/>
      <c r="E1426" s="37"/>
      <c r="F1426" s="36" t="e">
        <f>MIP!#REF!</f>
        <v>#REF!</v>
      </c>
      <c r="G1426" s="231"/>
      <c r="H1426" s="39"/>
      <c r="I1426" s="39"/>
      <c r="J1426" s="502" t="s">
        <v>34</v>
      </c>
      <c r="K1426" s="503"/>
      <c r="L1426" s="503"/>
      <c r="M1426" s="503"/>
      <c r="N1426" s="503"/>
      <c r="O1426" s="503"/>
      <c r="P1426" s="503"/>
      <c r="Q1426" s="504"/>
      <c r="R1426" s="41"/>
    </row>
    <row r="1427" spans="1:18" ht="58.5" customHeight="1">
      <c r="A1427" s="441" t="str">
        <f>GI!$B$17</f>
        <v xml:space="preserve">Accounting and finance </v>
      </c>
      <c r="B1427" s="442"/>
      <c r="C1427" s="36">
        <f>MIP!$AE$44</f>
        <v>74</v>
      </c>
      <c r="D1427" s="36">
        <f>MIP!$AE$111</f>
        <v>0</v>
      </c>
      <c r="E1427" s="37">
        <f>MIP!$AE$183</f>
        <v>37</v>
      </c>
      <c r="F1427" s="36" t="e">
        <f>MIP!#REF!</f>
        <v>#REF!</v>
      </c>
      <c r="G1427" s="231"/>
      <c r="H1427" s="39"/>
      <c r="I1427" s="39"/>
      <c r="J1427" s="505"/>
      <c r="K1427" s="506"/>
      <c r="L1427" s="506"/>
      <c r="M1427" s="506"/>
      <c r="N1427" s="506"/>
      <c r="O1427" s="506"/>
      <c r="P1427" s="506"/>
      <c r="Q1427" s="507"/>
      <c r="R1427" s="41"/>
    </row>
    <row r="1428" spans="1:18" ht="58.5" customHeight="1">
      <c r="A1428" s="441" t="str">
        <f>GI!$B$18</f>
        <v>-</v>
      </c>
      <c r="B1428" s="442"/>
      <c r="C1428" s="36">
        <f>MIP!$AF$44</f>
        <v>0</v>
      </c>
      <c r="D1428" s="36">
        <f>MIP!$AF$111</f>
        <v>0</v>
      </c>
      <c r="E1428" s="37">
        <f>MIP!$AF$183</f>
        <v>0</v>
      </c>
      <c r="F1428" s="36" t="e">
        <f>MIP!#REF!</f>
        <v>#REF!</v>
      </c>
      <c r="G1428" s="231"/>
      <c r="H1428" s="39"/>
      <c r="I1428" s="39"/>
      <c r="J1428" s="505"/>
      <c r="K1428" s="506"/>
      <c r="L1428" s="506"/>
      <c r="M1428" s="506"/>
      <c r="N1428" s="506"/>
      <c r="O1428" s="506"/>
      <c r="P1428" s="506"/>
      <c r="Q1428" s="507"/>
      <c r="R1428" s="41"/>
    </row>
    <row r="1429" spans="1:18" ht="58.5" customHeight="1">
      <c r="A1429" s="470" t="s">
        <v>15</v>
      </c>
      <c r="B1429" s="471"/>
      <c r="C1429" s="36">
        <f>MIP!$AG$44</f>
        <v>498</v>
      </c>
      <c r="D1429" s="36">
        <f>MIP!$AG$111</f>
        <v>0</v>
      </c>
      <c r="E1429" s="37">
        <f>MIP!$AG$183</f>
        <v>249</v>
      </c>
      <c r="F1429" s="36" t="e">
        <f>MIP!#REF!</f>
        <v>#REF!</v>
      </c>
      <c r="G1429" s="231"/>
      <c r="H1429" s="42"/>
      <c r="I1429" s="42"/>
      <c r="J1429" s="515" t="str">
        <f t="shared" si="576"/>
        <v>Percentage</v>
      </c>
      <c r="K1429" s="516"/>
      <c r="L1429" s="496" t="str">
        <f t="shared" si="577"/>
        <v xml:space="preserve">Grade </v>
      </c>
      <c r="M1429" s="497"/>
      <c r="N1429" s="496" t="str">
        <f t="shared" si="578"/>
        <v>Performance</v>
      </c>
      <c r="O1429" s="500"/>
      <c r="P1429" s="500"/>
      <c r="Q1429" s="497"/>
      <c r="R1429" s="43"/>
    </row>
    <row r="1430" spans="1:18" ht="58.5" customHeight="1">
      <c r="A1430" s="472" t="s">
        <v>16</v>
      </c>
      <c r="B1430" s="473"/>
      <c r="C1430" s="36">
        <f>MIP!$AH$44</f>
        <v>71.142857142857139</v>
      </c>
      <c r="D1430" s="36">
        <f>MIP!$AH$111</f>
        <v>0</v>
      </c>
      <c r="E1430" s="37">
        <f>MIP!$AH$183</f>
        <v>35.571428571428569</v>
      </c>
      <c r="F1430" s="36" t="e">
        <f>MIP!#REF!</f>
        <v>#REF!</v>
      </c>
      <c r="G1430" s="231"/>
      <c r="H1430" s="42"/>
      <c r="I1430" s="42"/>
      <c r="J1430" s="517"/>
      <c r="K1430" s="518"/>
      <c r="L1430" s="498"/>
      <c r="M1430" s="499"/>
      <c r="N1430" s="498"/>
      <c r="O1430" s="501"/>
      <c r="P1430" s="501"/>
      <c r="Q1430" s="499"/>
      <c r="R1430" s="44"/>
    </row>
    <row r="1431" spans="1:18" ht="58.5" customHeight="1">
      <c r="A1431" s="472" t="s">
        <v>17</v>
      </c>
      <c r="B1431" s="473"/>
      <c r="C1431" s="45">
        <f>MIP!$AI$44</f>
        <v>22</v>
      </c>
      <c r="D1431" s="45">
        <f>MIP!$AI$111</f>
        <v>1</v>
      </c>
      <c r="E1431" s="46">
        <f>MIP!$AI$183</f>
        <v>22</v>
      </c>
      <c r="F1431" s="45" t="e">
        <f>MIP!#REF!</f>
        <v>#REF!</v>
      </c>
      <c r="G1431" s="232"/>
      <c r="H1431" s="42"/>
      <c r="I1431" s="42"/>
      <c r="J1431" s="483" t="str">
        <f t="shared" si="579"/>
        <v>≥90</v>
      </c>
      <c r="K1431" s="446"/>
      <c r="L1431" s="483" t="str">
        <f t="shared" si="580"/>
        <v>A+</v>
      </c>
      <c r="M1431" s="446"/>
      <c r="N1431" s="483" t="str">
        <f t="shared" si="581"/>
        <v>Very Great Distinction</v>
      </c>
      <c r="O1431" s="447"/>
      <c r="P1431" s="447"/>
      <c r="Q1431" s="446"/>
      <c r="R1431" s="44"/>
    </row>
    <row r="1432" spans="1:18" ht="58.5" customHeight="1">
      <c r="A1432" s="472" t="s">
        <v>91</v>
      </c>
      <c r="B1432" s="473"/>
      <c r="C1432" s="45">
        <f>GI!$C$25</f>
        <v>43</v>
      </c>
      <c r="D1432" s="47">
        <f>GI!$C$25</f>
        <v>43</v>
      </c>
      <c r="E1432" s="48">
        <f>GI!$C$25</f>
        <v>43</v>
      </c>
      <c r="F1432" s="47">
        <f>GI!$C$25</f>
        <v>43</v>
      </c>
      <c r="G1432" s="233"/>
      <c r="H1432" s="24"/>
      <c r="I1432" s="24"/>
      <c r="J1432" s="483" t="str">
        <f t="shared" si="582"/>
        <v>≥85</v>
      </c>
      <c r="K1432" s="446"/>
      <c r="L1432" s="483" t="str">
        <f t="shared" si="583"/>
        <v>A</v>
      </c>
      <c r="M1432" s="446"/>
      <c r="N1432" s="483" t="str">
        <f t="shared" si="584"/>
        <v>Great Distinction</v>
      </c>
      <c r="O1432" s="447"/>
      <c r="P1432" s="447"/>
      <c r="Q1432" s="446"/>
      <c r="R1432" s="44"/>
    </row>
    <row r="1433" spans="1:18" ht="58.5" customHeight="1">
      <c r="A1433" s="470" t="s">
        <v>12</v>
      </c>
      <c r="B1433" s="471"/>
      <c r="C1433" s="36"/>
      <c r="D1433" s="49"/>
      <c r="E1433" s="50"/>
      <c r="F1433" s="49"/>
      <c r="G1433" s="234"/>
      <c r="H1433" s="24"/>
      <c r="I1433" s="24"/>
      <c r="J1433" s="445" t="str">
        <f t="shared" si="585"/>
        <v>≥80</v>
      </c>
      <c r="K1433" s="446"/>
      <c r="L1433" s="445" t="str">
        <f t="shared" si="586"/>
        <v>B+</v>
      </c>
      <c r="M1433" s="446"/>
      <c r="N1433" s="445" t="str">
        <f t="shared" si="587"/>
        <v>Distinction</v>
      </c>
      <c r="O1433" s="447"/>
      <c r="P1433" s="447"/>
      <c r="Q1433" s="446"/>
      <c r="R1433" s="44"/>
    </row>
    <row r="1434" spans="1:18" ht="58.5" customHeight="1">
      <c r="A1434" s="482" t="s">
        <v>18</v>
      </c>
      <c r="B1434" s="482"/>
      <c r="C1434" s="36"/>
      <c r="D1434" s="51"/>
      <c r="E1434" s="50"/>
      <c r="F1434" s="51"/>
      <c r="G1434" s="234"/>
      <c r="H1434" s="24"/>
      <c r="I1434" s="24"/>
      <c r="J1434" s="445" t="str">
        <f t="shared" si="588"/>
        <v>≥75</v>
      </c>
      <c r="K1434" s="446"/>
      <c r="L1434" s="445" t="str">
        <f t="shared" si="589"/>
        <v>B</v>
      </c>
      <c r="M1434" s="446"/>
      <c r="N1434" s="445" t="str">
        <f t="shared" si="590"/>
        <v>Good</v>
      </c>
      <c r="O1434" s="447"/>
      <c r="P1434" s="447"/>
      <c r="Q1434" s="446"/>
      <c r="R1434" s="44"/>
    </row>
    <row r="1435" spans="1:18" ht="58.5" customHeight="1">
      <c r="A1435" s="22"/>
      <c r="B1435" s="55"/>
      <c r="C1435" s="52"/>
      <c r="D1435" s="52"/>
      <c r="E1435" s="52"/>
      <c r="F1435" s="52"/>
      <c r="G1435" s="23"/>
      <c r="H1435" s="24"/>
      <c r="I1435" s="24"/>
      <c r="J1435" s="445" t="str">
        <f t="shared" si="591"/>
        <v>≥70</v>
      </c>
      <c r="K1435" s="446"/>
      <c r="L1435" s="445" t="str">
        <f t="shared" si="592"/>
        <v>C</v>
      </c>
      <c r="M1435" s="446"/>
      <c r="N1435" s="445" t="str">
        <f t="shared" si="593"/>
        <v>Average</v>
      </c>
      <c r="O1435" s="447"/>
      <c r="P1435" s="447"/>
      <c r="Q1435" s="446"/>
      <c r="R1435" s="44"/>
    </row>
    <row r="1436" spans="1:18" ht="58.5" customHeight="1">
      <c r="A1436" s="53"/>
      <c r="B1436" s="520" t="str">
        <f>MIP!AJ183</f>
        <v>DETAINED IN GRADE 11</v>
      </c>
      <c r="C1436" s="521"/>
      <c r="D1436" s="521"/>
      <c r="E1436" s="521"/>
      <c r="F1436" s="522"/>
      <c r="G1436" s="23"/>
      <c r="H1436" s="24"/>
      <c r="I1436" s="24"/>
      <c r="J1436" s="445" t="str">
        <f t="shared" si="594"/>
        <v>≥60</v>
      </c>
      <c r="K1436" s="446"/>
      <c r="L1436" s="445" t="str">
        <f t="shared" si="595"/>
        <v>D</v>
      </c>
      <c r="M1436" s="446"/>
      <c r="N1436" s="445" t="str">
        <f t="shared" si="596"/>
        <v>Fair</v>
      </c>
      <c r="O1436" s="447"/>
      <c r="P1436" s="447"/>
      <c r="Q1436" s="446"/>
      <c r="R1436" s="54"/>
    </row>
    <row r="1437" spans="1:18" ht="58.5" customHeight="1">
      <c r="A1437" s="53"/>
      <c r="B1437" s="523"/>
      <c r="C1437" s="524"/>
      <c r="D1437" s="524"/>
      <c r="E1437" s="524"/>
      <c r="F1437" s="525"/>
      <c r="G1437" s="23"/>
      <c r="H1437" s="24"/>
      <c r="I1437" s="24"/>
      <c r="J1437" s="445" t="str">
        <f t="shared" si="597"/>
        <v>&lt;60</v>
      </c>
      <c r="K1437" s="446"/>
      <c r="L1437" s="445" t="str">
        <f t="shared" si="598"/>
        <v>F</v>
      </c>
      <c r="M1437" s="446"/>
      <c r="N1437" s="445" t="str">
        <f t="shared" si="599"/>
        <v>Failing</v>
      </c>
      <c r="O1437" s="447"/>
      <c r="P1437" s="447"/>
      <c r="Q1437" s="446"/>
      <c r="R1437" s="27"/>
    </row>
    <row r="1438" spans="1:18" ht="58.5" customHeight="1">
      <c r="A1438" s="53"/>
      <c r="B1438" s="523"/>
      <c r="C1438" s="524"/>
      <c r="D1438" s="524"/>
      <c r="E1438" s="524"/>
      <c r="F1438" s="525"/>
      <c r="G1438" s="23"/>
      <c r="H1438" s="24"/>
      <c r="I1438" s="24"/>
      <c r="J1438" s="443" t="str">
        <f>GI!$D$23</f>
        <v>Academic Director's Name</v>
      </c>
      <c r="K1438" s="443"/>
      <c r="L1438" s="443"/>
      <c r="M1438" s="443"/>
      <c r="N1438" s="443"/>
      <c r="O1438" s="443"/>
      <c r="P1438" s="443"/>
      <c r="Q1438" s="443"/>
      <c r="R1438" s="27"/>
    </row>
    <row r="1439" spans="1:18" ht="58.5" customHeight="1">
      <c r="A1439" s="53"/>
      <c r="B1439" s="526"/>
      <c r="C1439" s="527"/>
      <c r="D1439" s="527"/>
      <c r="E1439" s="527"/>
      <c r="F1439" s="528"/>
      <c r="G1439" s="23"/>
      <c r="H1439" s="24"/>
      <c r="I1439" s="24"/>
      <c r="J1439" s="444" t="str">
        <f>GI!$D$31</f>
        <v>Mr. Brhane Yohanes</v>
      </c>
      <c r="K1439" s="444"/>
      <c r="L1439" s="444"/>
      <c r="M1439" s="444"/>
      <c r="N1439" s="444"/>
      <c r="O1439" s="444"/>
      <c r="P1439" s="444"/>
      <c r="Q1439" s="444"/>
      <c r="R1439" s="444"/>
    </row>
    <row r="1440" spans="1:18" ht="58.5" customHeight="1">
      <c r="A1440" s="430" t="str">
        <f>$U$15</f>
        <v>If Best is Possible, Better is Not Enough!</v>
      </c>
      <c r="B1440" s="430"/>
      <c r="C1440" s="430"/>
      <c r="D1440" s="430"/>
      <c r="E1440" s="430"/>
      <c r="F1440" s="430"/>
      <c r="G1440" s="430"/>
      <c r="H1440" s="430"/>
      <c r="I1440" s="430"/>
      <c r="J1440" s="430"/>
      <c r="K1440" s="430"/>
      <c r="L1440" s="430"/>
      <c r="M1440" s="430"/>
      <c r="N1440" s="430"/>
      <c r="O1440" s="430"/>
      <c r="P1440" s="430"/>
      <c r="Q1440" s="430"/>
      <c r="R1440" s="430"/>
    </row>
    <row r="1441" spans="1:18" ht="58.5" customHeight="1">
      <c r="A1441" s="430"/>
      <c r="B1441" s="430"/>
      <c r="C1441" s="430"/>
      <c r="D1441" s="430"/>
      <c r="E1441" s="430"/>
      <c r="F1441" s="430"/>
      <c r="G1441" s="430"/>
      <c r="H1441" s="430"/>
      <c r="I1441" s="430"/>
      <c r="J1441" s="430"/>
      <c r="K1441" s="430"/>
      <c r="L1441" s="430"/>
      <c r="M1441" s="430"/>
      <c r="N1441" s="430"/>
      <c r="O1441" s="430"/>
      <c r="P1441" s="430"/>
      <c r="Q1441" s="430"/>
      <c r="R1441" s="430"/>
    </row>
    <row r="1442" spans="1:18" ht="58.5" customHeight="1">
      <c r="A1442" s="430"/>
      <c r="B1442" s="430"/>
      <c r="C1442" s="430"/>
      <c r="D1442" s="430"/>
      <c r="E1442" s="430"/>
      <c r="F1442" s="430"/>
      <c r="G1442" s="430"/>
      <c r="H1442" s="430"/>
      <c r="I1442" s="430"/>
      <c r="J1442" s="430"/>
      <c r="K1442" s="430"/>
      <c r="L1442" s="430"/>
      <c r="M1442" s="430"/>
      <c r="N1442" s="430"/>
      <c r="O1442" s="430"/>
      <c r="P1442" s="430"/>
      <c r="Q1442" s="430"/>
      <c r="R1442" s="430"/>
    </row>
    <row r="1443" spans="1:18" ht="58.5" customHeight="1">
      <c r="A1443" s="22"/>
      <c r="B1443" s="22"/>
      <c r="C1443" s="23"/>
      <c r="D1443" s="23"/>
      <c r="E1443" s="23"/>
      <c r="F1443" s="23"/>
      <c r="G1443" s="23"/>
      <c r="H1443" s="24"/>
      <c r="I1443" s="24"/>
      <c r="J1443" s="24"/>
      <c r="K1443" s="24"/>
      <c r="L1443" s="24"/>
      <c r="M1443" s="24"/>
      <c r="N1443" s="24"/>
      <c r="O1443" s="23"/>
      <c r="P1443" s="23"/>
      <c r="Q1443" s="23"/>
      <c r="R1443" s="23"/>
    </row>
    <row r="1444" spans="1:18" ht="58.5" customHeight="1">
      <c r="A1444" s="22"/>
      <c r="B1444" s="22"/>
      <c r="C1444" s="23"/>
      <c r="D1444" s="23"/>
      <c r="E1444" s="23"/>
      <c r="F1444" s="23"/>
      <c r="G1444" s="23"/>
      <c r="H1444" s="24"/>
      <c r="I1444" s="24"/>
      <c r="J1444" s="24"/>
      <c r="K1444" s="24"/>
      <c r="L1444" s="24"/>
      <c r="M1444" s="24"/>
      <c r="N1444" s="24"/>
      <c r="O1444" s="23"/>
      <c r="P1444" s="23"/>
      <c r="Q1444" s="23"/>
      <c r="R1444" s="23"/>
    </row>
    <row r="1445" spans="1:18" ht="58.5" customHeight="1">
      <c r="A1445" s="449" t="s">
        <v>14</v>
      </c>
      <c r="B1445" s="450"/>
      <c r="C1445" s="453">
        <f>GI!$A$3</f>
        <v>11</v>
      </c>
      <c r="D1445" s="455" t="str">
        <f>D2</f>
        <v>D</v>
      </c>
      <c r="E1445" s="456"/>
      <c r="F1445" s="453" t="str">
        <f>GI!$C$3</f>
        <v>D</v>
      </c>
      <c r="G1445" s="459">
        <v>38</v>
      </c>
      <c r="H1445" s="26"/>
      <c r="I1445" s="26"/>
      <c r="J1445" s="509" t="s">
        <v>8</v>
      </c>
      <c r="K1445" s="510"/>
      <c r="L1445" s="511"/>
      <c r="M1445" s="484" t="str">
        <f>GI!$H$39</f>
        <v xml:space="preserve">Yohannes Gebregergis Weldegebriel </v>
      </c>
      <c r="N1445" s="485"/>
      <c r="O1445" s="485"/>
      <c r="P1445" s="485"/>
      <c r="Q1445" s="485"/>
      <c r="R1445" s="486"/>
    </row>
    <row r="1446" spans="1:18" ht="58.5" customHeight="1">
      <c r="A1446" s="451"/>
      <c r="B1446" s="452"/>
      <c r="C1446" s="454"/>
      <c r="D1446" s="457"/>
      <c r="E1446" s="458"/>
      <c r="F1446" s="454"/>
      <c r="G1446" s="460"/>
      <c r="H1446" s="26"/>
      <c r="I1446" s="26"/>
      <c r="J1446" s="512"/>
      <c r="K1446" s="513"/>
      <c r="L1446" s="514"/>
      <c r="M1446" s="487"/>
      <c r="N1446" s="488"/>
      <c r="O1446" s="488"/>
      <c r="P1446" s="488"/>
      <c r="Q1446" s="488"/>
      <c r="R1446" s="489"/>
    </row>
    <row r="1447" spans="1:18" ht="58.5" customHeight="1">
      <c r="A1447" s="461" t="s">
        <v>1</v>
      </c>
      <c r="B1447" s="462"/>
      <c r="C1447" s="467"/>
      <c r="D1447" s="468"/>
      <c r="E1447" s="469"/>
      <c r="F1447" s="223" t="s">
        <v>19</v>
      </c>
      <c r="G1447" s="448"/>
      <c r="H1447" s="27"/>
      <c r="I1447" s="27"/>
      <c r="J1447" s="475" t="str">
        <f>GI!$A$48</f>
        <v>2025/26 G.C Academic Year Basic Skills and Behavior Progress Report</v>
      </c>
      <c r="K1447" s="476"/>
      <c r="L1447" s="476"/>
      <c r="M1447" s="476"/>
      <c r="N1447" s="476"/>
      <c r="O1447" s="476"/>
      <c r="P1447" s="476"/>
      <c r="Q1447" s="476"/>
      <c r="R1447" s="477"/>
    </row>
    <row r="1448" spans="1:18" ht="58.5" customHeight="1">
      <c r="A1448" s="463"/>
      <c r="B1448" s="464"/>
      <c r="C1448" s="490" t="s">
        <v>172</v>
      </c>
      <c r="D1448" s="490" t="s">
        <v>173</v>
      </c>
      <c r="E1448" s="493" t="s">
        <v>163</v>
      </c>
      <c r="F1448" s="490" t="s">
        <v>164</v>
      </c>
      <c r="G1448" s="448"/>
      <c r="H1448" s="27"/>
      <c r="I1448" s="27"/>
      <c r="J1448" s="478"/>
      <c r="K1448" s="479"/>
      <c r="L1448" s="479"/>
      <c r="M1448" s="479"/>
      <c r="N1448" s="479"/>
      <c r="O1448" s="479"/>
      <c r="P1448" s="479"/>
      <c r="Q1448" s="479"/>
      <c r="R1448" s="480"/>
    </row>
    <row r="1449" spans="1:18" ht="58.5" customHeight="1">
      <c r="A1449" s="463"/>
      <c r="B1449" s="464"/>
      <c r="C1449" s="491"/>
      <c r="D1449" s="491"/>
      <c r="E1449" s="494"/>
      <c r="F1449" s="491"/>
      <c r="G1449" s="448"/>
      <c r="H1449" s="28"/>
      <c r="I1449" s="28"/>
      <c r="J1449" s="435"/>
      <c r="K1449" s="436"/>
      <c r="L1449" s="436"/>
      <c r="M1449" s="436"/>
      <c r="N1449" s="437"/>
      <c r="O1449" s="29"/>
      <c r="P1449" s="29"/>
      <c r="Q1449" s="29"/>
      <c r="R1449" s="30"/>
    </row>
    <row r="1450" spans="1:18" ht="58.5" customHeight="1">
      <c r="A1450" s="463"/>
      <c r="B1450" s="464"/>
      <c r="C1450" s="491"/>
      <c r="D1450" s="491"/>
      <c r="E1450" s="494"/>
      <c r="F1450" s="491"/>
      <c r="G1450" s="448"/>
      <c r="H1450" s="28"/>
      <c r="I1450" s="28"/>
      <c r="J1450" s="438" t="s">
        <v>26</v>
      </c>
      <c r="K1450" s="439"/>
      <c r="L1450" s="439"/>
      <c r="M1450" s="439"/>
      <c r="N1450" s="440"/>
      <c r="O1450" s="31"/>
      <c r="P1450" s="31"/>
      <c r="Q1450" s="31"/>
      <c r="R1450" s="31"/>
    </row>
    <row r="1451" spans="1:18" ht="58.5" customHeight="1">
      <c r="A1451" s="463"/>
      <c r="B1451" s="464"/>
      <c r="C1451" s="491"/>
      <c r="D1451" s="491"/>
      <c r="E1451" s="494"/>
      <c r="F1451" s="491"/>
      <c r="G1451" s="448"/>
      <c r="H1451" s="28"/>
      <c r="I1451" s="28"/>
      <c r="J1451" s="438" t="s">
        <v>27</v>
      </c>
      <c r="K1451" s="439"/>
      <c r="L1451" s="439"/>
      <c r="M1451" s="439"/>
      <c r="N1451" s="440"/>
      <c r="O1451" s="31"/>
      <c r="P1451" s="31"/>
      <c r="Q1451" s="31"/>
      <c r="R1451" s="31"/>
    </row>
    <row r="1452" spans="1:18" ht="58.5" customHeight="1">
      <c r="A1452" s="463"/>
      <c r="B1452" s="464"/>
      <c r="C1452" s="491"/>
      <c r="D1452" s="491"/>
      <c r="E1452" s="494"/>
      <c r="F1452" s="491"/>
      <c r="G1452" s="448"/>
      <c r="H1452" s="28"/>
      <c r="I1452" s="28"/>
      <c r="J1452" s="438" t="s">
        <v>28</v>
      </c>
      <c r="K1452" s="439"/>
      <c r="L1452" s="439"/>
      <c r="M1452" s="439"/>
      <c r="N1452" s="440"/>
      <c r="O1452" s="31"/>
      <c r="P1452" s="31"/>
      <c r="Q1452" s="31"/>
      <c r="R1452" s="31"/>
    </row>
    <row r="1453" spans="1:18" ht="58.5" customHeight="1">
      <c r="A1453" s="463"/>
      <c r="B1453" s="464"/>
      <c r="C1453" s="491"/>
      <c r="D1453" s="491"/>
      <c r="E1453" s="494"/>
      <c r="F1453" s="491"/>
      <c r="G1453" s="448"/>
      <c r="H1453" s="28"/>
      <c r="I1453" s="28"/>
      <c r="J1453" s="438" t="s">
        <v>47</v>
      </c>
      <c r="K1453" s="439"/>
      <c r="L1453" s="439"/>
      <c r="M1453" s="439"/>
      <c r="N1453" s="440"/>
      <c r="O1453" s="31"/>
      <c r="P1453" s="31"/>
      <c r="Q1453" s="31"/>
      <c r="R1453" s="31"/>
    </row>
    <row r="1454" spans="1:18" ht="58.5" customHeight="1">
      <c r="A1454" s="463"/>
      <c r="B1454" s="464"/>
      <c r="C1454" s="491"/>
      <c r="D1454" s="491"/>
      <c r="E1454" s="494"/>
      <c r="F1454" s="491"/>
      <c r="G1454" s="448"/>
      <c r="H1454" s="28"/>
      <c r="I1454" s="28"/>
      <c r="J1454" s="438" t="s">
        <v>38</v>
      </c>
      <c r="K1454" s="439"/>
      <c r="L1454" s="439"/>
      <c r="M1454" s="439"/>
      <c r="N1454" s="440"/>
      <c r="O1454" s="31"/>
      <c r="P1454" s="31"/>
      <c r="Q1454" s="31"/>
      <c r="R1454" s="31"/>
    </row>
    <row r="1455" spans="1:18" ht="58.5" customHeight="1">
      <c r="A1455" s="465"/>
      <c r="B1455" s="466"/>
      <c r="C1455" s="492"/>
      <c r="D1455" s="492"/>
      <c r="E1455" s="495"/>
      <c r="F1455" s="492"/>
      <c r="G1455" s="448"/>
      <c r="H1455" s="28"/>
      <c r="I1455" s="28"/>
      <c r="J1455" s="438" t="s">
        <v>10</v>
      </c>
      <c r="K1455" s="439"/>
      <c r="L1455" s="439"/>
      <c r="M1455" s="439"/>
      <c r="N1455" s="440"/>
      <c r="O1455" s="33"/>
      <c r="P1455" s="34"/>
      <c r="Q1455" s="34"/>
      <c r="R1455" s="35"/>
    </row>
    <row r="1456" spans="1:18" ht="58.5" customHeight="1">
      <c r="A1456" s="441" t="str">
        <f>GI!$B$7</f>
        <v>English</v>
      </c>
      <c r="B1456" s="442"/>
      <c r="C1456" s="36">
        <f>MIP!$Y$45</f>
        <v>58</v>
      </c>
      <c r="D1456" s="36">
        <f>MIP!$Y$112</f>
        <v>0</v>
      </c>
      <c r="E1456" s="37">
        <f>MIP!$Y$184</f>
        <v>29</v>
      </c>
      <c r="F1456" s="36" t="e">
        <f>MIP!#REF!</f>
        <v>#REF!</v>
      </c>
      <c r="G1456" s="231"/>
      <c r="H1456" s="28"/>
      <c r="I1456" s="28"/>
      <c r="J1456" s="438" t="s">
        <v>29</v>
      </c>
      <c r="K1456" s="439"/>
      <c r="L1456" s="439"/>
      <c r="M1456" s="439"/>
      <c r="N1456" s="440"/>
      <c r="O1456" s="33"/>
      <c r="P1456" s="34"/>
      <c r="Q1456" s="34"/>
      <c r="R1456" s="35"/>
    </row>
    <row r="1457" spans="1:18" ht="58.5" customHeight="1">
      <c r="A1457" s="441" t="str">
        <f>GI!$B$8</f>
        <v>-</v>
      </c>
      <c r="B1457" s="442"/>
      <c r="C1457" s="36"/>
      <c r="D1457" s="36"/>
      <c r="E1457" s="37"/>
      <c r="F1457" s="36" t="e">
        <f>MIP!#REF!</f>
        <v>#REF!</v>
      </c>
      <c r="G1457" s="231"/>
      <c r="H1457" s="28"/>
      <c r="I1457" s="28"/>
      <c r="J1457" s="438" t="s">
        <v>30</v>
      </c>
      <c r="K1457" s="439"/>
      <c r="L1457" s="439"/>
      <c r="M1457" s="439"/>
      <c r="N1457" s="440"/>
      <c r="O1457" s="33"/>
      <c r="P1457" s="34"/>
      <c r="Q1457" s="34"/>
      <c r="R1457" s="35"/>
    </row>
    <row r="1458" spans="1:18" ht="58.5" customHeight="1">
      <c r="A1458" s="441" t="str">
        <f>GI!$B$9</f>
        <v>Mathematics</v>
      </c>
      <c r="B1458" s="442"/>
      <c r="C1458" s="36">
        <f>MIP!$Z$45</f>
        <v>61</v>
      </c>
      <c r="D1458" s="36">
        <f>MIP!$Z$112</f>
        <v>0</v>
      </c>
      <c r="E1458" s="37">
        <f>MIP!$Z$184</f>
        <v>30.5</v>
      </c>
      <c r="F1458" s="36" t="e">
        <f>MIP!#REF!</f>
        <v>#REF!</v>
      </c>
      <c r="G1458" s="231"/>
      <c r="H1458" s="28"/>
      <c r="I1458" s="28"/>
      <c r="J1458" s="438" t="s">
        <v>31</v>
      </c>
      <c r="K1458" s="439"/>
      <c r="L1458" s="439"/>
      <c r="M1458" s="439"/>
      <c r="N1458" s="440"/>
      <c r="O1458" s="33"/>
      <c r="P1458" s="34"/>
      <c r="Q1458" s="34"/>
      <c r="R1458" s="35"/>
    </row>
    <row r="1459" spans="1:18" ht="58.5" customHeight="1">
      <c r="A1459" s="441" t="str">
        <f>GI!$B$10</f>
        <v>-</v>
      </c>
      <c r="B1459" s="442"/>
      <c r="C1459" s="36"/>
      <c r="D1459" s="36"/>
      <c r="E1459" s="37"/>
      <c r="F1459" s="36" t="e">
        <f>MIP!#REF!</f>
        <v>#REF!</v>
      </c>
      <c r="G1459" s="231"/>
      <c r="H1459" s="28"/>
      <c r="I1459" s="28"/>
      <c r="J1459" s="438" t="s">
        <v>32</v>
      </c>
      <c r="K1459" s="439"/>
      <c r="L1459" s="439"/>
      <c r="M1459" s="439"/>
      <c r="N1459" s="440"/>
      <c r="O1459" s="31"/>
      <c r="P1459" s="31"/>
      <c r="Q1459" s="31"/>
      <c r="R1459" s="31"/>
    </row>
    <row r="1460" spans="1:18" ht="58.5" customHeight="1">
      <c r="A1460" s="441" t="str">
        <f>GI!$B$11</f>
        <v xml:space="preserve">History </v>
      </c>
      <c r="B1460" s="442"/>
      <c r="C1460" s="36">
        <f>MIP!$AA$45</f>
        <v>76</v>
      </c>
      <c r="D1460" s="36">
        <f>MIP!$AA$112</f>
        <v>0</v>
      </c>
      <c r="E1460" s="37">
        <f>MIP!$AA$184</f>
        <v>38</v>
      </c>
      <c r="F1460" s="36" t="e">
        <f>MIP!#REF!</f>
        <v>#REF!</v>
      </c>
      <c r="G1460" s="231"/>
      <c r="H1460" s="28"/>
      <c r="I1460" s="28"/>
      <c r="J1460" s="438" t="s">
        <v>11</v>
      </c>
      <c r="K1460" s="439"/>
      <c r="L1460" s="439"/>
      <c r="M1460" s="439"/>
      <c r="N1460" s="440"/>
      <c r="O1460" s="31"/>
      <c r="P1460" s="31"/>
      <c r="Q1460" s="31"/>
      <c r="R1460" s="31"/>
    </row>
    <row r="1461" spans="1:18" ht="58.5" customHeight="1">
      <c r="A1461" s="441" t="str">
        <f>GI!$B$12</f>
        <v xml:space="preserve">Geography </v>
      </c>
      <c r="B1461" s="442"/>
      <c r="C1461" s="36">
        <f>MIP!$AB$45</f>
        <v>65</v>
      </c>
      <c r="D1461" s="36">
        <f>MIP!$AB$112</f>
        <v>0</v>
      </c>
      <c r="E1461" s="37">
        <f>MIP!$AB$184</f>
        <v>32.5</v>
      </c>
      <c r="F1461" s="36" t="e">
        <f>MIP!#REF!</f>
        <v>#REF!</v>
      </c>
      <c r="G1461" s="231"/>
      <c r="H1461" s="28"/>
      <c r="I1461" s="28"/>
      <c r="J1461" s="438" t="s">
        <v>37</v>
      </c>
      <c r="K1461" s="439"/>
      <c r="L1461" s="439"/>
      <c r="M1461" s="439"/>
      <c r="N1461" s="440"/>
      <c r="O1461" s="33"/>
      <c r="P1461" s="34"/>
      <c r="Q1461" s="34"/>
      <c r="R1461" s="35"/>
    </row>
    <row r="1462" spans="1:18" ht="58.5" customHeight="1">
      <c r="A1462" s="441" t="str">
        <f>GI!$B$13</f>
        <v xml:space="preserve">Economics </v>
      </c>
      <c r="B1462" s="442"/>
      <c r="C1462" s="36">
        <f>MIP!$AC$45</f>
        <v>63</v>
      </c>
      <c r="D1462" s="36">
        <f>MIP!$AC$112</f>
        <v>0</v>
      </c>
      <c r="E1462" s="37">
        <f>MIP!$AC$184</f>
        <v>31.5</v>
      </c>
      <c r="F1462" s="36" t="e">
        <f>MIP!#REF!</f>
        <v>#REF!</v>
      </c>
      <c r="G1462" s="231"/>
      <c r="H1462" s="38"/>
      <c r="I1462" s="38"/>
      <c r="J1462" s="438" t="s">
        <v>33</v>
      </c>
      <c r="K1462" s="439"/>
      <c r="L1462" s="439"/>
      <c r="M1462" s="439"/>
      <c r="N1462" s="440"/>
      <c r="O1462" s="33"/>
      <c r="P1462" s="34"/>
      <c r="Q1462" s="34"/>
      <c r="R1462" s="35"/>
    </row>
    <row r="1463" spans="1:18" ht="58.5" customHeight="1">
      <c r="A1463" s="441" t="str">
        <f>GI!$B$14</f>
        <v>-</v>
      </c>
      <c r="B1463" s="442"/>
      <c r="C1463" s="36"/>
      <c r="D1463" s="36"/>
      <c r="E1463" s="37"/>
      <c r="F1463" s="36" t="e">
        <f>MIP!#REF!</f>
        <v>#REF!</v>
      </c>
      <c r="G1463" s="231"/>
      <c r="H1463" s="38"/>
      <c r="I1463" s="38"/>
      <c r="J1463" s="438" t="s">
        <v>48</v>
      </c>
      <c r="K1463" s="439"/>
      <c r="L1463" s="439"/>
      <c r="M1463" s="439"/>
      <c r="N1463" s="440"/>
      <c r="O1463" s="33"/>
      <c r="P1463" s="34"/>
      <c r="Q1463" s="34"/>
      <c r="R1463" s="35"/>
    </row>
    <row r="1464" spans="1:18" ht="58.5" customHeight="1">
      <c r="A1464" s="441" t="str">
        <f>GI!$B$15</f>
        <v>ICT</v>
      </c>
      <c r="B1464" s="442"/>
      <c r="C1464" s="36">
        <f>MIP!$AD$45</f>
        <v>75</v>
      </c>
      <c r="D1464" s="36">
        <f>MIP!$AD$112</f>
        <v>0</v>
      </c>
      <c r="E1464" s="37">
        <f>MIP!$AD$184</f>
        <v>37.5</v>
      </c>
      <c r="F1464" s="36" t="e">
        <f>MIP!#REF!</f>
        <v>#REF!</v>
      </c>
      <c r="G1464" s="231"/>
      <c r="H1464" s="39"/>
      <c r="I1464" s="39"/>
      <c r="J1464" s="438" t="s">
        <v>49</v>
      </c>
      <c r="K1464" s="439"/>
      <c r="L1464" s="439"/>
      <c r="M1464" s="439"/>
      <c r="N1464" s="440"/>
      <c r="O1464" s="40"/>
      <c r="P1464" s="34"/>
      <c r="Q1464" s="34"/>
      <c r="R1464" s="35"/>
    </row>
    <row r="1465" spans="1:18" ht="58.5" customHeight="1">
      <c r="A1465" s="441" t="str">
        <f>GI!$B$16</f>
        <v>-</v>
      </c>
      <c r="B1465" s="442"/>
      <c r="C1465" s="36"/>
      <c r="D1465" s="36"/>
      <c r="E1465" s="37"/>
      <c r="F1465" s="36" t="e">
        <f>MIP!#REF!</f>
        <v>#REF!</v>
      </c>
      <c r="G1465" s="231"/>
      <c r="H1465" s="39"/>
      <c r="I1465" s="39"/>
      <c r="J1465" s="502" t="s">
        <v>34</v>
      </c>
      <c r="K1465" s="503"/>
      <c r="L1465" s="503"/>
      <c r="M1465" s="503"/>
      <c r="N1465" s="503"/>
      <c r="O1465" s="503"/>
      <c r="P1465" s="503"/>
      <c r="Q1465" s="504"/>
      <c r="R1465" s="41"/>
    </row>
    <row r="1466" spans="1:18" ht="58.5" customHeight="1">
      <c r="A1466" s="441" t="str">
        <f>GI!$B$17</f>
        <v xml:space="preserve">Accounting and finance </v>
      </c>
      <c r="B1466" s="442"/>
      <c r="C1466" s="36">
        <f>MIP!$AE$45</f>
        <v>73</v>
      </c>
      <c r="D1466" s="36">
        <f>MIP!$AE$112</f>
        <v>0</v>
      </c>
      <c r="E1466" s="37">
        <f>MIP!$AE$184</f>
        <v>36.5</v>
      </c>
      <c r="F1466" s="36" t="e">
        <f>MIP!#REF!</f>
        <v>#REF!</v>
      </c>
      <c r="G1466" s="231"/>
      <c r="H1466" s="39"/>
      <c r="I1466" s="39"/>
      <c r="J1466" s="505"/>
      <c r="K1466" s="506"/>
      <c r="L1466" s="506"/>
      <c r="M1466" s="506"/>
      <c r="N1466" s="506"/>
      <c r="O1466" s="506"/>
      <c r="P1466" s="506"/>
      <c r="Q1466" s="507"/>
      <c r="R1466" s="41"/>
    </row>
    <row r="1467" spans="1:18" ht="58.5" customHeight="1">
      <c r="A1467" s="441" t="str">
        <f>GI!$B$18</f>
        <v>-</v>
      </c>
      <c r="B1467" s="442"/>
      <c r="C1467" s="36">
        <f>MIP!$AF$45</f>
        <v>0</v>
      </c>
      <c r="D1467" s="36">
        <f>MIP!$AF$112</f>
        <v>0</v>
      </c>
      <c r="E1467" s="37">
        <f>MIP!$AF$184</f>
        <v>0</v>
      </c>
      <c r="F1467" s="36" t="e">
        <f>MIP!#REF!</f>
        <v>#REF!</v>
      </c>
      <c r="G1467" s="231"/>
      <c r="H1467" s="39"/>
      <c r="I1467" s="39"/>
      <c r="J1467" s="505"/>
      <c r="K1467" s="506"/>
      <c r="L1467" s="506"/>
      <c r="M1467" s="506"/>
      <c r="N1467" s="506"/>
      <c r="O1467" s="506"/>
      <c r="P1467" s="506"/>
      <c r="Q1467" s="507"/>
      <c r="R1467" s="41"/>
    </row>
    <row r="1468" spans="1:18" ht="58.5" customHeight="1">
      <c r="A1468" s="470" t="s">
        <v>15</v>
      </c>
      <c r="B1468" s="471"/>
      <c r="C1468" s="36">
        <f>MIP!$AG$45</f>
        <v>471</v>
      </c>
      <c r="D1468" s="36">
        <f>MIP!$AG$112</f>
        <v>0</v>
      </c>
      <c r="E1468" s="37">
        <f>MIP!$AG$184</f>
        <v>235.5</v>
      </c>
      <c r="F1468" s="36" t="e">
        <f>MIP!#REF!</f>
        <v>#REF!</v>
      </c>
      <c r="G1468" s="231"/>
      <c r="H1468" s="42"/>
      <c r="I1468" s="42"/>
      <c r="J1468" s="515" t="str">
        <f t="shared" ref="J1468:J1507" si="600">$V$5</f>
        <v>Percentage</v>
      </c>
      <c r="K1468" s="516"/>
      <c r="L1468" s="496" t="str">
        <f t="shared" ref="L1468:L1507" si="601">$X$5</f>
        <v xml:space="preserve">Grade </v>
      </c>
      <c r="M1468" s="497"/>
      <c r="N1468" s="496" t="str">
        <f t="shared" ref="N1468:N1507" si="602">$Z$5</f>
        <v>Performance</v>
      </c>
      <c r="O1468" s="500"/>
      <c r="P1468" s="500"/>
      <c r="Q1468" s="497"/>
      <c r="R1468" s="43"/>
    </row>
    <row r="1469" spans="1:18" ht="58.5" customHeight="1">
      <c r="A1469" s="472" t="s">
        <v>16</v>
      </c>
      <c r="B1469" s="473"/>
      <c r="C1469" s="36">
        <f>MIP!$AH$45</f>
        <v>67.285714285714292</v>
      </c>
      <c r="D1469" s="36">
        <f>MIP!$AH$112</f>
        <v>0</v>
      </c>
      <c r="E1469" s="37">
        <f>MIP!$AH$184</f>
        <v>33.642857142857146</v>
      </c>
      <c r="F1469" s="36" t="e">
        <f>MIP!#REF!</f>
        <v>#REF!</v>
      </c>
      <c r="G1469" s="231"/>
      <c r="H1469" s="42"/>
      <c r="I1469" s="42"/>
      <c r="J1469" s="517"/>
      <c r="K1469" s="518"/>
      <c r="L1469" s="498"/>
      <c r="M1469" s="499"/>
      <c r="N1469" s="498"/>
      <c r="O1469" s="501"/>
      <c r="P1469" s="501"/>
      <c r="Q1469" s="499"/>
      <c r="R1469" s="44"/>
    </row>
    <row r="1470" spans="1:18" ht="58.5" customHeight="1">
      <c r="A1470" s="472" t="s">
        <v>17</v>
      </c>
      <c r="B1470" s="473"/>
      <c r="C1470" s="45">
        <f>MIP!$AI$45</f>
        <v>31</v>
      </c>
      <c r="D1470" s="45">
        <f>MIP!$AI$112</f>
        <v>1</v>
      </c>
      <c r="E1470" s="46">
        <f>MIP!$AI$184</f>
        <v>31</v>
      </c>
      <c r="F1470" s="45" t="e">
        <f>MIP!#REF!</f>
        <v>#REF!</v>
      </c>
      <c r="G1470" s="232"/>
      <c r="H1470" s="42"/>
      <c r="I1470" s="42"/>
      <c r="J1470" s="483" t="str">
        <f t="shared" ref="J1470:J1509" si="603">$V$7</f>
        <v>≥90</v>
      </c>
      <c r="K1470" s="446"/>
      <c r="L1470" s="483" t="str">
        <f t="shared" ref="L1470:L1509" si="604">$X$7</f>
        <v>A+</v>
      </c>
      <c r="M1470" s="446"/>
      <c r="N1470" s="483" t="str">
        <f t="shared" ref="N1470:N1509" si="605">$Z$7</f>
        <v>Very Great Distinction</v>
      </c>
      <c r="O1470" s="447"/>
      <c r="P1470" s="447"/>
      <c r="Q1470" s="446"/>
      <c r="R1470" s="44"/>
    </row>
    <row r="1471" spans="1:18" ht="58.5" customHeight="1">
      <c r="A1471" s="472" t="s">
        <v>91</v>
      </c>
      <c r="B1471" s="473"/>
      <c r="C1471" s="45">
        <f>GI!$C$25</f>
        <v>43</v>
      </c>
      <c r="D1471" s="47">
        <f>GI!$C$25</f>
        <v>43</v>
      </c>
      <c r="E1471" s="48">
        <f>GI!$C$25</f>
        <v>43</v>
      </c>
      <c r="F1471" s="47">
        <f>GI!$C$25</f>
        <v>43</v>
      </c>
      <c r="G1471" s="233"/>
      <c r="H1471" s="24"/>
      <c r="I1471" s="24"/>
      <c r="J1471" s="483" t="str">
        <f t="shared" ref="J1471:J1510" si="606">$V$8</f>
        <v>≥85</v>
      </c>
      <c r="K1471" s="446"/>
      <c r="L1471" s="483" t="str">
        <f t="shared" ref="L1471:L1510" si="607">$X$8</f>
        <v>A</v>
      </c>
      <c r="M1471" s="446"/>
      <c r="N1471" s="483" t="str">
        <f t="shared" ref="N1471:N1510" si="608">$Z$8</f>
        <v>Great Distinction</v>
      </c>
      <c r="O1471" s="447"/>
      <c r="P1471" s="447"/>
      <c r="Q1471" s="446"/>
      <c r="R1471" s="44"/>
    </row>
    <row r="1472" spans="1:18" ht="58.5" customHeight="1">
      <c r="A1472" s="470" t="s">
        <v>12</v>
      </c>
      <c r="B1472" s="471"/>
      <c r="C1472" s="36"/>
      <c r="D1472" s="49"/>
      <c r="E1472" s="50"/>
      <c r="F1472" s="49"/>
      <c r="G1472" s="234"/>
      <c r="H1472" s="24"/>
      <c r="I1472" s="24"/>
      <c r="J1472" s="445" t="str">
        <f t="shared" ref="J1472:J1511" si="609">$V$9</f>
        <v>≥80</v>
      </c>
      <c r="K1472" s="446"/>
      <c r="L1472" s="445" t="str">
        <f t="shared" ref="L1472:L1511" si="610">$X$9</f>
        <v>B+</v>
      </c>
      <c r="M1472" s="446"/>
      <c r="N1472" s="445" t="str">
        <f t="shared" ref="N1472:N1511" si="611">$Z$9</f>
        <v>Distinction</v>
      </c>
      <c r="O1472" s="447"/>
      <c r="P1472" s="447"/>
      <c r="Q1472" s="446"/>
      <c r="R1472" s="44"/>
    </row>
    <row r="1473" spans="1:18" ht="58.5" customHeight="1">
      <c r="A1473" s="482" t="s">
        <v>18</v>
      </c>
      <c r="B1473" s="482"/>
      <c r="C1473" s="36"/>
      <c r="D1473" s="51"/>
      <c r="E1473" s="50"/>
      <c r="F1473" s="51"/>
      <c r="G1473" s="234"/>
      <c r="H1473" s="24"/>
      <c r="I1473" s="24"/>
      <c r="J1473" s="445" t="str">
        <f t="shared" ref="J1473:J1512" si="612">$V$10</f>
        <v>≥75</v>
      </c>
      <c r="K1473" s="446"/>
      <c r="L1473" s="445" t="str">
        <f t="shared" ref="L1473:L1512" si="613">$X$10</f>
        <v>B</v>
      </c>
      <c r="M1473" s="446"/>
      <c r="N1473" s="445" t="str">
        <f t="shared" ref="N1473:N1512" si="614">$Z$10</f>
        <v>Good</v>
      </c>
      <c r="O1473" s="447"/>
      <c r="P1473" s="447"/>
      <c r="Q1473" s="446"/>
      <c r="R1473" s="44"/>
    </row>
    <row r="1474" spans="1:18" ht="58.5" customHeight="1">
      <c r="A1474" s="22"/>
      <c r="B1474" s="55"/>
      <c r="C1474" s="52"/>
      <c r="D1474" s="52"/>
      <c r="E1474" s="52"/>
      <c r="F1474" s="52"/>
      <c r="G1474" s="23"/>
      <c r="H1474" s="24"/>
      <c r="I1474" s="24"/>
      <c r="J1474" s="445" t="str">
        <f t="shared" ref="J1474:J1513" si="615">$V$11</f>
        <v>≥70</v>
      </c>
      <c r="K1474" s="446"/>
      <c r="L1474" s="445" t="str">
        <f t="shared" ref="L1474:L1513" si="616">$X$11</f>
        <v>C</v>
      </c>
      <c r="M1474" s="446"/>
      <c r="N1474" s="445" t="str">
        <f t="shared" ref="N1474:N1513" si="617">$Z$11</f>
        <v>Average</v>
      </c>
      <c r="O1474" s="447"/>
      <c r="P1474" s="447"/>
      <c r="Q1474" s="446"/>
      <c r="R1474" s="44"/>
    </row>
    <row r="1475" spans="1:18" ht="58.5" customHeight="1">
      <c r="A1475" s="53"/>
      <c r="B1475" s="520" t="str">
        <f>MIP!AJ184</f>
        <v>DETAINED IN GRADE 11</v>
      </c>
      <c r="C1475" s="521"/>
      <c r="D1475" s="521"/>
      <c r="E1475" s="521"/>
      <c r="F1475" s="522"/>
      <c r="G1475" s="23"/>
      <c r="H1475" s="24"/>
      <c r="I1475" s="24"/>
      <c r="J1475" s="445" t="str">
        <f t="shared" ref="J1475:J1514" si="618">$V$12</f>
        <v>≥60</v>
      </c>
      <c r="K1475" s="446"/>
      <c r="L1475" s="445" t="str">
        <f t="shared" ref="L1475:L1514" si="619">$X$12</f>
        <v>D</v>
      </c>
      <c r="M1475" s="446"/>
      <c r="N1475" s="445" t="str">
        <f t="shared" ref="N1475:N1514" si="620">$Z$12</f>
        <v>Fair</v>
      </c>
      <c r="O1475" s="447"/>
      <c r="P1475" s="447"/>
      <c r="Q1475" s="446"/>
      <c r="R1475" s="54"/>
    </row>
    <row r="1476" spans="1:18" ht="58.5" customHeight="1">
      <c r="A1476" s="53"/>
      <c r="B1476" s="523"/>
      <c r="C1476" s="524"/>
      <c r="D1476" s="524"/>
      <c r="E1476" s="524"/>
      <c r="F1476" s="525"/>
      <c r="G1476" s="23"/>
      <c r="H1476" s="24"/>
      <c r="I1476" s="24"/>
      <c r="J1476" s="445" t="str">
        <f t="shared" ref="J1476:J1515" si="621">$V$13</f>
        <v>&lt;60</v>
      </c>
      <c r="K1476" s="446"/>
      <c r="L1476" s="445" t="str">
        <f t="shared" ref="L1476:L1515" si="622">$X$13</f>
        <v>F</v>
      </c>
      <c r="M1476" s="446"/>
      <c r="N1476" s="445" t="str">
        <f t="shared" ref="N1476:N1515" si="623">$Z$13</f>
        <v>Failing</v>
      </c>
      <c r="O1476" s="447"/>
      <c r="P1476" s="447"/>
      <c r="Q1476" s="446"/>
      <c r="R1476" s="27"/>
    </row>
    <row r="1477" spans="1:18" ht="58.5" customHeight="1">
      <c r="A1477" s="53"/>
      <c r="B1477" s="523"/>
      <c r="C1477" s="524"/>
      <c r="D1477" s="524"/>
      <c r="E1477" s="524"/>
      <c r="F1477" s="525"/>
      <c r="G1477" s="23"/>
      <c r="H1477" s="24"/>
      <c r="I1477" s="24"/>
      <c r="J1477" s="443" t="str">
        <f>GI!$D$23</f>
        <v>Academic Director's Name</v>
      </c>
      <c r="K1477" s="443"/>
      <c r="L1477" s="443"/>
      <c r="M1477" s="443"/>
      <c r="N1477" s="443"/>
      <c r="O1477" s="443"/>
      <c r="P1477" s="443"/>
      <c r="Q1477" s="443"/>
      <c r="R1477" s="27"/>
    </row>
    <row r="1478" spans="1:18" ht="58.5" customHeight="1">
      <c r="A1478" s="53"/>
      <c r="B1478" s="526"/>
      <c r="C1478" s="527"/>
      <c r="D1478" s="527"/>
      <c r="E1478" s="527"/>
      <c r="F1478" s="528"/>
      <c r="G1478" s="23"/>
      <c r="H1478" s="24"/>
      <c r="I1478" s="24"/>
      <c r="J1478" s="444" t="str">
        <f>GI!$D$31</f>
        <v>Mr. Brhane Yohanes</v>
      </c>
      <c r="K1478" s="444"/>
      <c r="L1478" s="444"/>
      <c r="M1478" s="444"/>
      <c r="N1478" s="444"/>
      <c r="O1478" s="444"/>
      <c r="P1478" s="444"/>
      <c r="Q1478" s="444"/>
      <c r="R1478" s="444"/>
    </row>
    <row r="1479" spans="1:18" ht="58.5" customHeight="1">
      <c r="A1479" s="430" t="str">
        <f>$U$15</f>
        <v>If Best is Possible, Better is Not Enough!</v>
      </c>
      <c r="B1479" s="430"/>
      <c r="C1479" s="430"/>
      <c r="D1479" s="430"/>
      <c r="E1479" s="430"/>
      <c r="F1479" s="430"/>
      <c r="G1479" s="430"/>
      <c r="H1479" s="430"/>
      <c r="I1479" s="430"/>
      <c r="J1479" s="430"/>
      <c r="K1479" s="430"/>
      <c r="L1479" s="430"/>
      <c r="M1479" s="430"/>
      <c r="N1479" s="430"/>
      <c r="O1479" s="430"/>
      <c r="P1479" s="430"/>
      <c r="Q1479" s="430"/>
      <c r="R1479" s="430"/>
    </row>
    <row r="1480" spans="1:18" ht="58.5" customHeight="1">
      <c r="A1480" s="430"/>
      <c r="B1480" s="430"/>
      <c r="C1480" s="430"/>
      <c r="D1480" s="430"/>
      <c r="E1480" s="430"/>
      <c r="F1480" s="430"/>
      <c r="G1480" s="430"/>
      <c r="H1480" s="430"/>
      <c r="I1480" s="430"/>
      <c r="J1480" s="430"/>
      <c r="K1480" s="430"/>
      <c r="L1480" s="430"/>
      <c r="M1480" s="430"/>
      <c r="N1480" s="430"/>
      <c r="O1480" s="430"/>
      <c r="P1480" s="430"/>
      <c r="Q1480" s="430"/>
      <c r="R1480" s="430"/>
    </row>
    <row r="1481" spans="1:18" ht="58.5" customHeight="1">
      <c r="A1481" s="430"/>
      <c r="B1481" s="430"/>
      <c r="C1481" s="430"/>
      <c r="D1481" s="430"/>
      <c r="E1481" s="430"/>
      <c r="F1481" s="430"/>
      <c r="G1481" s="430"/>
      <c r="H1481" s="430"/>
      <c r="I1481" s="430"/>
      <c r="J1481" s="430"/>
      <c r="K1481" s="430"/>
      <c r="L1481" s="430"/>
      <c r="M1481" s="430"/>
      <c r="N1481" s="430"/>
      <c r="O1481" s="430"/>
      <c r="P1481" s="430"/>
      <c r="Q1481" s="430"/>
      <c r="R1481" s="430"/>
    </row>
    <row r="1482" spans="1:18" ht="58.5" customHeight="1">
      <c r="A1482" s="22"/>
      <c r="B1482" s="22"/>
      <c r="C1482" s="23"/>
      <c r="D1482" s="23"/>
      <c r="E1482" s="23"/>
      <c r="F1482" s="23"/>
      <c r="G1482" s="23"/>
      <c r="H1482" s="24"/>
      <c r="I1482" s="24"/>
      <c r="J1482" s="24"/>
      <c r="K1482" s="24"/>
      <c r="L1482" s="24"/>
      <c r="M1482" s="24"/>
      <c r="N1482" s="24"/>
      <c r="O1482" s="23"/>
      <c r="P1482" s="23"/>
      <c r="Q1482" s="23"/>
      <c r="R1482" s="23"/>
    </row>
    <row r="1483" spans="1:18" ht="58.5" customHeight="1">
      <c r="A1483" s="22"/>
      <c r="B1483" s="22"/>
      <c r="C1483" s="23"/>
      <c r="D1483" s="23"/>
      <c r="E1483" s="23"/>
      <c r="F1483" s="23"/>
      <c r="G1483" s="23"/>
      <c r="H1483" s="24"/>
      <c r="I1483" s="24"/>
      <c r="J1483" s="24"/>
      <c r="K1483" s="24"/>
      <c r="L1483" s="24"/>
      <c r="M1483" s="24"/>
      <c r="N1483" s="24"/>
      <c r="O1483" s="23"/>
      <c r="P1483" s="23"/>
      <c r="Q1483" s="23"/>
      <c r="R1483" s="23"/>
    </row>
    <row r="1484" spans="1:18" ht="58.5" customHeight="1">
      <c r="A1484" s="449" t="s">
        <v>14</v>
      </c>
      <c r="B1484" s="450"/>
      <c r="C1484" s="453">
        <f>GI!$A$3</f>
        <v>11</v>
      </c>
      <c r="D1484" s="455" t="str">
        <f>D2</f>
        <v>D</v>
      </c>
      <c r="E1484" s="456"/>
      <c r="F1484" s="453" t="str">
        <f>GI!$C$3</f>
        <v>D</v>
      </c>
      <c r="G1484" s="459">
        <v>39</v>
      </c>
      <c r="H1484" s="26"/>
      <c r="I1484" s="26"/>
      <c r="J1484" s="509" t="s">
        <v>8</v>
      </c>
      <c r="K1484" s="510"/>
      <c r="L1484" s="511"/>
      <c r="M1484" s="484" t="str">
        <f>GI!$H$40</f>
        <v xml:space="preserve">Yohanns Gebremedhin Aregawi </v>
      </c>
      <c r="N1484" s="485"/>
      <c r="O1484" s="485"/>
      <c r="P1484" s="485"/>
      <c r="Q1484" s="485"/>
      <c r="R1484" s="486"/>
    </row>
    <row r="1485" spans="1:18" ht="58.5" customHeight="1">
      <c r="A1485" s="451"/>
      <c r="B1485" s="452"/>
      <c r="C1485" s="454"/>
      <c r="D1485" s="457"/>
      <c r="E1485" s="458"/>
      <c r="F1485" s="454"/>
      <c r="G1485" s="460"/>
      <c r="H1485" s="26"/>
      <c r="I1485" s="26"/>
      <c r="J1485" s="512"/>
      <c r="K1485" s="513"/>
      <c r="L1485" s="514"/>
      <c r="M1485" s="487"/>
      <c r="N1485" s="488"/>
      <c r="O1485" s="488"/>
      <c r="P1485" s="488"/>
      <c r="Q1485" s="488"/>
      <c r="R1485" s="489"/>
    </row>
    <row r="1486" spans="1:18" ht="58.5" customHeight="1">
      <c r="A1486" s="461" t="s">
        <v>1</v>
      </c>
      <c r="B1486" s="462"/>
      <c r="C1486" s="467"/>
      <c r="D1486" s="468"/>
      <c r="E1486" s="469"/>
      <c r="F1486" s="223" t="s">
        <v>19</v>
      </c>
      <c r="G1486" s="448"/>
      <c r="H1486" s="27"/>
      <c r="I1486" s="27"/>
      <c r="J1486" s="475" t="str">
        <f>GI!$A$48</f>
        <v>2025/26 G.C Academic Year Basic Skills and Behavior Progress Report</v>
      </c>
      <c r="K1486" s="476"/>
      <c r="L1486" s="476"/>
      <c r="M1486" s="476"/>
      <c r="N1486" s="476"/>
      <c r="O1486" s="476"/>
      <c r="P1486" s="476"/>
      <c r="Q1486" s="476"/>
      <c r="R1486" s="477"/>
    </row>
    <row r="1487" spans="1:18" ht="58.5" customHeight="1">
      <c r="A1487" s="463"/>
      <c r="B1487" s="464"/>
      <c r="C1487" s="490" t="s">
        <v>172</v>
      </c>
      <c r="D1487" s="490" t="s">
        <v>173</v>
      </c>
      <c r="E1487" s="493" t="s">
        <v>163</v>
      </c>
      <c r="F1487" s="490" t="s">
        <v>164</v>
      </c>
      <c r="G1487" s="448"/>
      <c r="H1487" s="27"/>
      <c r="I1487" s="27"/>
      <c r="J1487" s="478"/>
      <c r="K1487" s="479"/>
      <c r="L1487" s="479"/>
      <c r="M1487" s="479"/>
      <c r="N1487" s="479"/>
      <c r="O1487" s="479"/>
      <c r="P1487" s="479"/>
      <c r="Q1487" s="479"/>
      <c r="R1487" s="480"/>
    </row>
    <row r="1488" spans="1:18" ht="58.5" customHeight="1">
      <c r="A1488" s="463"/>
      <c r="B1488" s="464"/>
      <c r="C1488" s="491"/>
      <c r="D1488" s="491"/>
      <c r="E1488" s="494"/>
      <c r="F1488" s="491"/>
      <c r="G1488" s="448"/>
      <c r="H1488" s="28"/>
      <c r="I1488" s="28"/>
      <c r="J1488" s="435"/>
      <c r="K1488" s="436"/>
      <c r="L1488" s="436"/>
      <c r="M1488" s="436"/>
      <c r="N1488" s="437"/>
      <c r="O1488" s="29"/>
      <c r="P1488" s="29"/>
      <c r="Q1488" s="29"/>
      <c r="R1488" s="30"/>
    </row>
    <row r="1489" spans="1:18" ht="58.5" customHeight="1">
      <c r="A1489" s="463"/>
      <c r="B1489" s="464"/>
      <c r="C1489" s="491"/>
      <c r="D1489" s="491"/>
      <c r="E1489" s="494"/>
      <c r="F1489" s="491"/>
      <c r="G1489" s="448"/>
      <c r="H1489" s="28"/>
      <c r="I1489" s="28"/>
      <c r="J1489" s="438" t="s">
        <v>26</v>
      </c>
      <c r="K1489" s="439"/>
      <c r="L1489" s="439"/>
      <c r="M1489" s="439"/>
      <c r="N1489" s="440"/>
      <c r="O1489" s="31"/>
      <c r="P1489" s="31"/>
      <c r="Q1489" s="31"/>
      <c r="R1489" s="31"/>
    </row>
    <row r="1490" spans="1:18" ht="58.5" customHeight="1">
      <c r="A1490" s="463"/>
      <c r="B1490" s="464"/>
      <c r="C1490" s="491"/>
      <c r="D1490" s="491"/>
      <c r="E1490" s="494"/>
      <c r="F1490" s="491"/>
      <c r="G1490" s="448"/>
      <c r="H1490" s="28"/>
      <c r="I1490" s="28"/>
      <c r="J1490" s="438" t="s">
        <v>27</v>
      </c>
      <c r="K1490" s="439"/>
      <c r="L1490" s="439"/>
      <c r="M1490" s="439"/>
      <c r="N1490" s="440"/>
      <c r="O1490" s="31"/>
      <c r="P1490" s="31"/>
      <c r="Q1490" s="31"/>
      <c r="R1490" s="31"/>
    </row>
    <row r="1491" spans="1:18" ht="58.5" customHeight="1">
      <c r="A1491" s="463"/>
      <c r="B1491" s="464"/>
      <c r="C1491" s="491"/>
      <c r="D1491" s="491"/>
      <c r="E1491" s="494"/>
      <c r="F1491" s="491"/>
      <c r="G1491" s="448"/>
      <c r="H1491" s="28"/>
      <c r="I1491" s="28"/>
      <c r="J1491" s="438" t="s">
        <v>28</v>
      </c>
      <c r="K1491" s="439"/>
      <c r="L1491" s="439"/>
      <c r="M1491" s="439"/>
      <c r="N1491" s="440"/>
      <c r="O1491" s="31"/>
      <c r="P1491" s="31"/>
      <c r="Q1491" s="31"/>
      <c r="R1491" s="31"/>
    </row>
    <row r="1492" spans="1:18" ht="58.5" customHeight="1">
      <c r="A1492" s="463"/>
      <c r="B1492" s="464"/>
      <c r="C1492" s="491"/>
      <c r="D1492" s="491"/>
      <c r="E1492" s="494"/>
      <c r="F1492" s="491"/>
      <c r="G1492" s="448"/>
      <c r="H1492" s="28"/>
      <c r="I1492" s="28"/>
      <c r="J1492" s="438" t="s">
        <v>47</v>
      </c>
      <c r="K1492" s="439"/>
      <c r="L1492" s="439"/>
      <c r="M1492" s="439"/>
      <c r="N1492" s="440"/>
      <c r="O1492" s="31"/>
      <c r="P1492" s="31"/>
      <c r="Q1492" s="31"/>
      <c r="R1492" s="31"/>
    </row>
    <row r="1493" spans="1:18" ht="58.5" customHeight="1">
      <c r="A1493" s="463"/>
      <c r="B1493" s="464"/>
      <c r="C1493" s="491"/>
      <c r="D1493" s="491"/>
      <c r="E1493" s="494"/>
      <c r="F1493" s="491"/>
      <c r="G1493" s="448"/>
      <c r="H1493" s="28"/>
      <c r="I1493" s="28"/>
      <c r="J1493" s="438" t="s">
        <v>38</v>
      </c>
      <c r="K1493" s="439"/>
      <c r="L1493" s="439"/>
      <c r="M1493" s="439"/>
      <c r="N1493" s="440"/>
      <c r="O1493" s="31"/>
      <c r="P1493" s="31"/>
      <c r="Q1493" s="31"/>
      <c r="R1493" s="31"/>
    </row>
    <row r="1494" spans="1:18" ht="58.5" customHeight="1">
      <c r="A1494" s="465"/>
      <c r="B1494" s="466"/>
      <c r="C1494" s="492"/>
      <c r="D1494" s="492"/>
      <c r="E1494" s="495"/>
      <c r="F1494" s="492"/>
      <c r="G1494" s="448"/>
      <c r="H1494" s="28"/>
      <c r="I1494" s="28"/>
      <c r="J1494" s="438" t="s">
        <v>10</v>
      </c>
      <c r="K1494" s="439"/>
      <c r="L1494" s="439"/>
      <c r="M1494" s="439"/>
      <c r="N1494" s="440"/>
      <c r="O1494" s="33"/>
      <c r="P1494" s="34"/>
      <c r="Q1494" s="34"/>
      <c r="R1494" s="35"/>
    </row>
    <row r="1495" spans="1:18" ht="58.5" customHeight="1">
      <c r="A1495" s="441" t="str">
        <f>GI!$B$7</f>
        <v>English</v>
      </c>
      <c r="B1495" s="442"/>
      <c r="C1495" s="36">
        <f>MIP!$Y$46</f>
        <v>64</v>
      </c>
      <c r="D1495" s="36">
        <f>MIP!$Y$113</f>
        <v>0</v>
      </c>
      <c r="E1495" s="37">
        <f>MIP!$Y$185</f>
        <v>32</v>
      </c>
      <c r="F1495" s="36" t="e">
        <f>MIP!#REF!</f>
        <v>#REF!</v>
      </c>
      <c r="G1495" s="231"/>
      <c r="H1495" s="28"/>
      <c r="I1495" s="28"/>
      <c r="J1495" s="438" t="s">
        <v>29</v>
      </c>
      <c r="K1495" s="439"/>
      <c r="L1495" s="439"/>
      <c r="M1495" s="439"/>
      <c r="N1495" s="440"/>
      <c r="O1495" s="33"/>
      <c r="P1495" s="34"/>
      <c r="Q1495" s="34"/>
      <c r="R1495" s="35"/>
    </row>
    <row r="1496" spans="1:18" ht="58.5" customHeight="1">
      <c r="A1496" s="441" t="str">
        <f>GI!$B$8</f>
        <v>-</v>
      </c>
      <c r="B1496" s="442"/>
      <c r="C1496" s="36"/>
      <c r="D1496" s="36"/>
      <c r="E1496" s="37"/>
      <c r="F1496" s="36" t="e">
        <f>MIP!#REF!</f>
        <v>#REF!</v>
      </c>
      <c r="G1496" s="231"/>
      <c r="H1496" s="28"/>
      <c r="I1496" s="28"/>
      <c r="J1496" s="438" t="s">
        <v>30</v>
      </c>
      <c r="K1496" s="439"/>
      <c r="L1496" s="439"/>
      <c r="M1496" s="439"/>
      <c r="N1496" s="440"/>
      <c r="O1496" s="33"/>
      <c r="P1496" s="34"/>
      <c r="Q1496" s="34"/>
      <c r="R1496" s="35"/>
    </row>
    <row r="1497" spans="1:18" ht="58.5" customHeight="1">
      <c r="A1497" s="441" t="str">
        <f>GI!$B$9</f>
        <v>Mathematics</v>
      </c>
      <c r="B1497" s="442"/>
      <c r="C1497" s="36">
        <f>MIP!$Z$46</f>
        <v>64</v>
      </c>
      <c r="D1497" s="36">
        <f>MIP!$Z$113</f>
        <v>0</v>
      </c>
      <c r="E1497" s="37">
        <f>MIP!$Z$185</f>
        <v>32</v>
      </c>
      <c r="F1497" s="36" t="e">
        <f>MIP!#REF!</f>
        <v>#REF!</v>
      </c>
      <c r="G1497" s="231"/>
      <c r="H1497" s="28"/>
      <c r="I1497" s="28"/>
      <c r="J1497" s="438" t="s">
        <v>31</v>
      </c>
      <c r="K1497" s="439"/>
      <c r="L1497" s="439"/>
      <c r="M1497" s="439"/>
      <c r="N1497" s="440"/>
      <c r="O1497" s="33"/>
      <c r="P1497" s="34"/>
      <c r="Q1497" s="34"/>
      <c r="R1497" s="35"/>
    </row>
    <row r="1498" spans="1:18" ht="58.5" customHeight="1">
      <c r="A1498" s="441" t="str">
        <f>GI!$B$10</f>
        <v>-</v>
      </c>
      <c r="B1498" s="442"/>
      <c r="C1498" s="36"/>
      <c r="D1498" s="36"/>
      <c r="E1498" s="37"/>
      <c r="F1498" s="36" t="e">
        <f>MIP!#REF!</f>
        <v>#REF!</v>
      </c>
      <c r="G1498" s="231"/>
      <c r="H1498" s="28"/>
      <c r="I1498" s="28"/>
      <c r="J1498" s="438" t="s">
        <v>32</v>
      </c>
      <c r="K1498" s="439"/>
      <c r="L1498" s="439"/>
      <c r="M1498" s="439"/>
      <c r="N1498" s="440"/>
      <c r="O1498" s="31"/>
      <c r="P1498" s="31"/>
      <c r="Q1498" s="31"/>
      <c r="R1498" s="31"/>
    </row>
    <row r="1499" spans="1:18" ht="58.5" customHeight="1">
      <c r="A1499" s="441" t="str">
        <f>GI!$B$11</f>
        <v xml:space="preserve">History </v>
      </c>
      <c r="B1499" s="442"/>
      <c r="C1499" s="36">
        <f>MIP!$AA$46</f>
        <v>73</v>
      </c>
      <c r="D1499" s="36">
        <f>MIP!$AA$113</f>
        <v>0</v>
      </c>
      <c r="E1499" s="37">
        <f>MIP!$AA$185</f>
        <v>36.5</v>
      </c>
      <c r="F1499" s="36" t="e">
        <f>MIP!#REF!</f>
        <v>#REF!</v>
      </c>
      <c r="G1499" s="231"/>
      <c r="H1499" s="28"/>
      <c r="I1499" s="28"/>
      <c r="J1499" s="438" t="s">
        <v>11</v>
      </c>
      <c r="K1499" s="439"/>
      <c r="L1499" s="439"/>
      <c r="M1499" s="439"/>
      <c r="N1499" s="440"/>
      <c r="O1499" s="31"/>
      <c r="P1499" s="31"/>
      <c r="Q1499" s="31"/>
      <c r="R1499" s="31"/>
    </row>
    <row r="1500" spans="1:18" ht="58.5" customHeight="1">
      <c r="A1500" s="441" t="str">
        <f>GI!$B$12</f>
        <v xml:space="preserve">Geography </v>
      </c>
      <c r="B1500" s="442"/>
      <c r="C1500" s="36">
        <f>MIP!$AB$46</f>
        <v>72</v>
      </c>
      <c r="D1500" s="36">
        <f>MIP!$AB$113</f>
        <v>0</v>
      </c>
      <c r="E1500" s="37">
        <f>MIP!$AB$185</f>
        <v>36</v>
      </c>
      <c r="F1500" s="36" t="e">
        <f>MIP!#REF!</f>
        <v>#REF!</v>
      </c>
      <c r="G1500" s="231"/>
      <c r="H1500" s="28"/>
      <c r="I1500" s="28"/>
      <c r="J1500" s="438" t="s">
        <v>37</v>
      </c>
      <c r="K1500" s="439"/>
      <c r="L1500" s="439"/>
      <c r="M1500" s="439"/>
      <c r="N1500" s="440"/>
      <c r="O1500" s="33"/>
      <c r="P1500" s="34"/>
      <c r="Q1500" s="34"/>
      <c r="R1500" s="35"/>
    </row>
    <row r="1501" spans="1:18" ht="58.5" customHeight="1">
      <c r="A1501" s="441" t="str">
        <f>GI!$B$13</f>
        <v xml:space="preserve">Economics </v>
      </c>
      <c r="B1501" s="442"/>
      <c r="C1501" s="36">
        <f>MIP!$AC$46</f>
        <v>56</v>
      </c>
      <c r="D1501" s="36">
        <f>MIP!$AC$113</f>
        <v>0</v>
      </c>
      <c r="E1501" s="37">
        <f>MIP!$AC$185</f>
        <v>28</v>
      </c>
      <c r="F1501" s="36" t="e">
        <f>MIP!#REF!</f>
        <v>#REF!</v>
      </c>
      <c r="G1501" s="231"/>
      <c r="H1501" s="38"/>
      <c r="I1501" s="38"/>
      <c r="J1501" s="438" t="s">
        <v>33</v>
      </c>
      <c r="K1501" s="439"/>
      <c r="L1501" s="439"/>
      <c r="M1501" s="439"/>
      <c r="N1501" s="440"/>
      <c r="O1501" s="33"/>
      <c r="P1501" s="34"/>
      <c r="Q1501" s="34"/>
      <c r="R1501" s="35"/>
    </row>
    <row r="1502" spans="1:18" ht="58.5" customHeight="1">
      <c r="A1502" s="441" t="str">
        <f>GI!$B$14</f>
        <v>-</v>
      </c>
      <c r="B1502" s="442"/>
      <c r="C1502" s="36"/>
      <c r="D1502" s="36"/>
      <c r="E1502" s="37"/>
      <c r="F1502" s="36" t="e">
        <f>MIP!#REF!</f>
        <v>#REF!</v>
      </c>
      <c r="G1502" s="231"/>
      <c r="H1502" s="38"/>
      <c r="I1502" s="38"/>
      <c r="J1502" s="438" t="s">
        <v>48</v>
      </c>
      <c r="K1502" s="439"/>
      <c r="L1502" s="439"/>
      <c r="M1502" s="439"/>
      <c r="N1502" s="440"/>
      <c r="O1502" s="33"/>
      <c r="P1502" s="34"/>
      <c r="Q1502" s="34"/>
      <c r="R1502" s="35"/>
    </row>
    <row r="1503" spans="1:18" ht="58.5" customHeight="1">
      <c r="A1503" s="441" t="str">
        <f>GI!$B$15</f>
        <v>ICT</v>
      </c>
      <c r="B1503" s="442"/>
      <c r="C1503" s="36">
        <f>MIP!$AD$46</f>
        <v>88</v>
      </c>
      <c r="D1503" s="36">
        <f>MIP!$AD$113</f>
        <v>0</v>
      </c>
      <c r="E1503" s="37">
        <f>MIP!$AD$185</f>
        <v>44</v>
      </c>
      <c r="F1503" s="36" t="e">
        <f>MIP!#REF!</f>
        <v>#REF!</v>
      </c>
      <c r="G1503" s="231"/>
      <c r="H1503" s="39"/>
      <c r="I1503" s="39"/>
      <c r="J1503" s="438" t="s">
        <v>49</v>
      </c>
      <c r="K1503" s="439"/>
      <c r="L1503" s="439"/>
      <c r="M1503" s="439"/>
      <c r="N1503" s="440"/>
      <c r="O1503" s="40"/>
      <c r="P1503" s="34"/>
      <c r="Q1503" s="34"/>
      <c r="R1503" s="35"/>
    </row>
    <row r="1504" spans="1:18" ht="58.5" customHeight="1">
      <c r="A1504" s="441" t="str">
        <f>GI!$B$16</f>
        <v>-</v>
      </c>
      <c r="B1504" s="442"/>
      <c r="C1504" s="36"/>
      <c r="D1504" s="36"/>
      <c r="E1504" s="37"/>
      <c r="F1504" s="36" t="e">
        <f>MIP!#REF!</f>
        <v>#REF!</v>
      </c>
      <c r="G1504" s="231"/>
      <c r="H1504" s="39"/>
      <c r="I1504" s="39"/>
      <c r="J1504" s="502" t="s">
        <v>34</v>
      </c>
      <c r="K1504" s="503"/>
      <c r="L1504" s="503"/>
      <c r="M1504" s="503"/>
      <c r="N1504" s="503"/>
      <c r="O1504" s="503"/>
      <c r="P1504" s="503"/>
      <c r="Q1504" s="504"/>
      <c r="R1504" s="41"/>
    </row>
    <row r="1505" spans="1:18" ht="58.5" customHeight="1">
      <c r="A1505" s="441" t="str">
        <f>GI!$B$17</f>
        <v xml:space="preserve">Accounting and finance </v>
      </c>
      <c r="B1505" s="442"/>
      <c r="C1505" s="36">
        <f>MIP!$AE$46</f>
        <v>82</v>
      </c>
      <c r="D1505" s="36">
        <f>MIP!$AE$113</f>
        <v>0</v>
      </c>
      <c r="E1505" s="37">
        <f>MIP!$AE$185</f>
        <v>41</v>
      </c>
      <c r="F1505" s="36" t="e">
        <f>MIP!#REF!</f>
        <v>#REF!</v>
      </c>
      <c r="G1505" s="231"/>
      <c r="H1505" s="39"/>
      <c r="I1505" s="39"/>
      <c r="J1505" s="505"/>
      <c r="K1505" s="506"/>
      <c r="L1505" s="506"/>
      <c r="M1505" s="506"/>
      <c r="N1505" s="506"/>
      <c r="O1505" s="506"/>
      <c r="P1505" s="506"/>
      <c r="Q1505" s="507"/>
      <c r="R1505" s="41"/>
    </row>
    <row r="1506" spans="1:18" ht="58.5" customHeight="1">
      <c r="A1506" s="441" t="str">
        <f>GI!$B$18</f>
        <v>-</v>
      </c>
      <c r="B1506" s="442"/>
      <c r="C1506" s="36">
        <f>MIP!$AF$46</f>
        <v>0</v>
      </c>
      <c r="D1506" s="36">
        <f>MIP!$AF$113</f>
        <v>0</v>
      </c>
      <c r="E1506" s="37">
        <f>MIP!$AF$185</f>
        <v>0</v>
      </c>
      <c r="F1506" s="36" t="e">
        <f>MIP!#REF!</f>
        <v>#REF!</v>
      </c>
      <c r="G1506" s="231"/>
      <c r="H1506" s="39"/>
      <c r="I1506" s="39"/>
      <c r="J1506" s="505"/>
      <c r="K1506" s="506"/>
      <c r="L1506" s="506"/>
      <c r="M1506" s="506"/>
      <c r="N1506" s="506"/>
      <c r="O1506" s="506"/>
      <c r="P1506" s="506"/>
      <c r="Q1506" s="507"/>
      <c r="R1506" s="41"/>
    </row>
    <row r="1507" spans="1:18" ht="58.5" customHeight="1">
      <c r="A1507" s="470" t="s">
        <v>15</v>
      </c>
      <c r="B1507" s="471"/>
      <c r="C1507" s="36">
        <f>MIP!$AG$46</f>
        <v>499</v>
      </c>
      <c r="D1507" s="36">
        <f>MIP!$AG$113</f>
        <v>0</v>
      </c>
      <c r="E1507" s="37">
        <f>MIP!$AG$185</f>
        <v>249.5</v>
      </c>
      <c r="F1507" s="36" t="e">
        <f>MIP!#REF!</f>
        <v>#REF!</v>
      </c>
      <c r="G1507" s="231"/>
      <c r="H1507" s="42"/>
      <c r="I1507" s="42"/>
      <c r="J1507" s="515" t="str">
        <f t="shared" si="600"/>
        <v>Percentage</v>
      </c>
      <c r="K1507" s="516"/>
      <c r="L1507" s="496" t="str">
        <f t="shared" si="601"/>
        <v xml:space="preserve">Grade </v>
      </c>
      <c r="M1507" s="497"/>
      <c r="N1507" s="496" t="str">
        <f t="shared" si="602"/>
        <v>Performance</v>
      </c>
      <c r="O1507" s="500"/>
      <c r="P1507" s="500"/>
      <c r="Q1507" s="497"/>
      <c r="R1507" s="43"/>
    </row>
    <row r="1508" spans="1:18" ht="58.5" customHeight="1">
      <c r="A1508" s="472" t="s">
        <v>16</v>
      </c>
      <c r="B1508" s="473"/>
      <c r="C1508" s="36">
        <f>MIP!$AH$46</f>
        <v>71.285714285714292</v>
      </c>
      <c r="D1508" s="36">
        <f>MIP!$AH$113</f>
        <v>0</v>
      </c>
      <c r="E1508" s="37">
        <f>MIP!$AH$185</f>
        <v>35.642857142857146</v>
      </c>
      <c r="F1508" s="36" t="e">
        <f>MIP!#REF!</f>
        <v>#REF!</v>
      </c>
      <c r="G1508" s="231"/>
      <c r="H1508" s="42"/>
      <c r="I1508" s="42"/>
      <c r="J1508" s="517"/>
      <c r="K1508" s="518"/>
      <c r="L1508" s="498"/>
      <c r="M1508" s="499"/>
      <c r="N1508" s="498"/>
      <c r="O1508" s="501"/>
      <c r="P1508" s="501"/>
      <c r="Q1508" s="499"/>
      <c r="R1508" s="44"/>
    </row>
    <row r="1509" spans="1:18" ht="58.5" customHeight="1">
      <c r="A1509" s="472" t="s">
        <v>17</v>
      </c>
      <c r="B1509" s="473"/>
      <c r="C1509" s="45">
        <f>MIP!$AI$46</f>
        <v>21</v>
      </c>
      <c r="D1509" s="45">
        <f>MIP!$AI$113</f>
        <v>1</v>
      </c>
      <c r="E1509" s="46">
        <f>MIP!$AI$185</f>
        <v>21</v>
      </c>
      <c r="F1509" s="45" t="e">
        <f>MIP!#REF!</f>
        <v>#REF!</v>
      </c>
      <c r="G1509" s="232"/>
      <c r="H1509" s="42"/>
      <c r="I1509" s="42"/>
      <c r="J1509" s="483" t="str">
        <f t="shared" si="603"/>
        <v>≥90</v>
      </c>
      <c r="K1509" s="446"/>
      <c r="L1509" s="483" t="str">
        <f t="shared" si="604"/>
        <v>A+</v>
      </c>
      <c r="M1509" s="446"/>
      <c r="N1509" s="483" t="str">
        <f t="shared" si="605"/>
        <v>Very Great Distinction</v>
      </c>
      <c r="O1509" s="447"/>
      <c r="P1509" s="447"/>
      <c r="Q1509" s="446"/>
      <c r="R1509" s="44"/>
    </row>
    <row r="1510" spans="1:18" ht="58.5" customHeight="1">
      <c r="A1510" s="472" t="s">
        <v>91</v>
      </c>
      <c r="B1510" s="473"/>
      <c r="C1510" s="45">
        <f>GI!$C$25</f>
        <v>43</v>
      </c>
      <c r="D1510" s="47">
        <f>GI!$C$25</f>
        <v>43</v>
      </c>
      <c r="E1510" s="48">
        <f>GI!$C$25</f>
        <v>43</v>
      </c>
      <c r="F1510" s="47">
        <f>GI!$C$25</f>
        <v>43</v>
      </c>
      <c r="G1510" s="233"/>
      <c r="H1510" s="24"/>
      <c r="I1510" s="24"/>
      <c r="J1510" s="483" t="str">
        <f t="shared" si="606"/>
        <v>≥85</v>
      </c>
      <c r="K1510" s="446"/>
      <c r="L1510" s="483" t="str">
        <f t="shared" si="607"/>
        <v>A</v>
      </c>
      <c r="M1510" s="446"/>
      <c r="N1510" s="483" t="str">
        <f t="shared" si="608"/>
        <v>Great Distinction</v>
      </c>
      <c r="O1510" s="447"/>
      <c r="P1510" s="447"/>
      <c r="Q1510" s="446"/>
      <c r="R1510" s="44"/>
    </row>
    <row r="1511" spans="1:18" ht="58.5" customHeight="1">
      <c r="A1511" s="470" t="s">
        <v>12</v>
      </c>
      <c r="B1511" s="471"/>
      <c r="C1511" s="36"/>
      <c r="D1511" s="49"/>
      <c r="E1511" s="50"/>
      <c r="F1511" s="49"/>
      <c r="G1511" s="234"/>
      <c r="H1511" s="24"/>
      <c r="I1511" s="24"/>
      <c r="J1511" s="445" t="str">
        <f t="shared" si="609"/>
        <v>≥80</v>
      </c>
      <c r="K1511" s="446"/>
      <c r="L1511" s="445" t="str">
        <f t="shared" si="610"/>
        <v>B+</v>
      </c>
      <c r="M1511" s="446"/>
      <c r="N1511" s="445" t="str">
        <f t="shared" si="611"/>
        <v>Distinction</v>
      </c>
      <c r="O1511" s="447"/>
      <c r="P1511" s="447"/>
      <c r="Q1511" s="446"/>
      <c r="R1511" s="44"/>
    </row>
    <row r="1512" spans="1:18" ht="58.5" customHeight="1">
      <c r="A1512" s="482" t="s">
        <v>18</v>
      </c>
      <c r="B1512" s="482"/>
      <c r="C1512" s="36"/>
      <c r="D1512" s="51"/>
      <c r="E1512" s="50"/>
      <c r="F1512" s="51"/>
      <c r="G1512" s="234"/>
      <c r="H1512" s="24"/>
      <c r="I1512" s="24"/>
      <c r="J1512" s="445" t="str">
        <f t="shared" si="612"/>
        <v>≥75</v>
      </c>
      <c r="K1512" s="446"/>
      <c r="L1512" s="445" t="str">
        <f t="shared" si="613"/>
        <v>B</v>
      </c>
      <c r="M1512" s="446"/>
      <c r="N1512" s="445" t="str">
        <f t="shared" si="614"/>
        <v>Good</v>
      </c>
      <c r="O1512" s="447"/>
      <c r="P1512" s="447"/>
      <c r="Q1512" s="446"/>
      <c r="R1512" s="44"/>
    </row>
    <row r="1513" spans="1:18" ht="58.5" customHeight="1">
      <c r="A1513" s="22"/>
      <c r="B1513" s="55"/>
      <c r="C1513" s="52"/>
      <c r="D1513" s="52"/>
      <c r="E1513" s="52"/>
      <c r="F1513" s="52"/>
      <c r="G1513" s="23"/>
      <c r="H1513" s="24"/>
      <c r="I1513" s="24"/>
      <c r="J1513" s="445" t="str">
        <f t="shared" si="615"/>
        <v>≥70</v>
      </c>
      <c r="K1513" s="446"/>
      <c r="L1513" s="445" t="str">
        <f t="shared" si="616"/>
        <v>C</v>
      </c>
      <c r="M1513" s="446"/>
      <c r="N1513" s="445" t="str">
        <f t="shared" si="617"/>
        <v>Average</v>
      </c>
      <c r="O1513" s="447"/>
      <c r="P1513" s="447"/>
      <c r="Q1513" s="446"/>
      <c r="R1513" s="44"/>
    </row>
    <row r="1514" spans="1:18" ht="58.5" customHeight="1">
      <c r="A1514" s="53"/>
      <c r="B1514" s="520" t="str">
        <f>MIP!AJ185</f>
        <v>DETAINED IN GRADE 11</v>
      </c>
      <c r="C1514" s="521"/>
      <c r="D1514" s="521"/>
      <c r="E1514" s="521"/>
      <c r="F1514" s="522"/>
      <c r="G1514" s="23"/>
      <c r="H1514" s="24"/>
      <c r="I1514" s="24"/>
      <c r="J1514" s="445" t="str">
        <f t="shared" si="618"/>
        <v>≥60</v>
      </c>
      <c r="K1514" s="446"/>
      <c r="L1514" s="445" t="str">
        <f t="shared" si="619"/>
        <v>D</v>
      </c>
      <c r="M1514" s="446"/>
      <c r="N1514" s="445" t="str">
        <f t="shared" si="620"/>
        <v>Fair</v>
      </c>
      <c r="O1514" s="447"/>
      <c r="P1514" s="447"/>
      <c r="Q1514" s="446"/>
      <c r="R1514" s="54"/>
    </row>
    <row r="1515" spans="1:18" ht="58.5" customHeight="1">
      <c r="A1515" s="53"/>
      <c r="B1515" s="523"/>
      <c r="C1515" s="524"/>
      <c r="D1515" s="524"/>
      <c r="E1515" s="524"/>
      <c r="F1515" s="525"/>
      <c r="G1515" s="23"/>
      <c r="H1515" s="24"/>
      <c r="I1515" s="24"/>
      <c r="J1515" s="445" t="str">
        <f t="shared" si="621"/>
        <v>&lt;60</v>
      </c>
      <c r="K1515" s="446"/>
      <c r="L1515" s="445" t="str">
        <f t="shared" si="622"/>
        <v>F</v>
      </c>
      <c r="M1515" s="446"/>
      <c r="N1515" s="445" t="str">
        <f t="shared" si="623"/>
        <v>Failing</v>
      </c>
      <c r="O1515" s="447"/>
      <c r="P1515" s="447"/>
      <c r="Q1515" s="446"/>
      <c r="R1515" s="27"/>
    </row>
    <row r="1516" spans="1:18" ht="58.5" customHeight="1">
      <c r="A1516" s="53"/>
      <c r="B1516" s="523"/>
      <c r="C1516" s="524"/>
      <c r="D1516" s="524"/>
      <c r="E1516" s="524"/>
      <c r="F1516" s="525"/>
      <c r="G1516" s="23"/>
      <c r="H1516" s="24"/>
      <c r="I1516" s="24"/>
      <c r="J1516" s="443" t="str">
        <f>GI!$D$23</f>
        <v>Academic Director's Name</v>
      </c>
      <c r="K1516" s="443"/>
      <c r="L1516" s="443"/>
      <c r="M1516" s="443"/>
      <c r="N1516" s="443"/>
      <c r="O1516" s="443"/>
      <c r="P1516" s="443"/>
      <c r="Q1516" s="443"/>
      <c r="R1516" s="27"/>
    </row>
    <row r="1517" spans="1:18" ht="58.5" customHeight="1">
      <c r="A1517" s="53"/>
      <c r="B1517" s="526"/>
      <c r="C1517" s="527"/>
      <c r="D1517" s="527"/>
      <c r="E1517" s="527"/>
      <c r="F1517" s="528"/>
      <c r="G1517" s="23"/>
      <c r="H1517" s="24"/>
      <c r="I1517" s="24"/>
      <c r="J1517" s="444" t="str">
        <f>GI!$D$31</f>
        <v>Mr. Brhane Yohanes</v>
      </c>
      <c r="K1517" s="444"/>
      <c r="L1517" s="444"/>
      <c r="M1517" s="444"/>
      <c r="N1517" s="444"/>
      <c r="O1517" s="444"/>
      <c r="P1517" s="444"/>
      <c r="Q1517" s="444"/>
      <c r="R1517" s="444"/>
    </row>
    <row r="1518" spans="1:18" ht="58.5" customHeight="1">
      <c r="A1518" s="430" t="str">
        <f>$U$15</f>
        <v>If Best is Possible, Better is Not Enough!</v>
      </c>
      <c r="B1518" s="430"/>
      <c r="C1518" s="430"/>
      <c r="D1518" s="430"/>
      <c r="E1518" s="430"/>
      <c r="F1518" s="430"/>
      <c r="G1518" s="430"/>
      <c r="H1518" s="430"/>
      <c r="I1518" s="430"/>
      <c r="J1518" s="430"/>
      <c r="K1518" s="430"/>
      <c r="L1518" s="430"/>
      <c r="M1518" s="430"/>
      <c r="N1518" s="430"/>
      <c r="O1518" s="430"/>
      <c r="P1518" s="430"/>
      <c r="Q1518" s="430"/>
      <c r="R1518" s="430"/>
    </row>
    <row r="1519" spans="1:18" ht="58.5" customHeight="1">
      <c r="A1519" s="430"/>
      <c r="B1519" s="430"/>
      <c r="C1519" s="430"/>
      <c r="D1519" s="430"/>
      <c r="E1519" s="430"/>
      <c r="F1519" s="430"/>
      <c r="G1519" s="430"/>
      <c r="H1519" s="430"/>
      <c r="I1519" s="430"/>
      <c r="J1519" s="430"/>
      <c r="K1519" s="430"/>
      <c r="L1519" s="430"/>
      <c r="M1519" s="430"/>
      <c r="N1519" s="430"/>
      <c r="O1519" s="430"/>
      <c r="P1519" s="430"/>
      <c r="Q1519" s="430"/>
      <c r="R1519" s="430"/>
    </row>
    <row r="1520" spans="1:18" ht="58.5" customHeight="1">
      <c r="A1520" s="430"/>
      <c r="B1520" s="430"/>
      <c r="C1520" s="430"/>
      <c r="D1520" s="430"/>
      <c r="E1520" s="430"/>
      <c r="F1520" s="430"/>
      <c r="G1520" s="430"/>
      <c r="H1520" s="430"/>
      <c r="I1520" s="430"/>
      <c r="J1520" s="430"/>
      <c r="K1520" s="430"/>
      <c r="L1520" s="430"/>
      <c r="M1520" s="430"/>
      <c r="N1520" s="430"/>
      <c r="O1520" s="430"/>
      <c r="P1520" s="430"/>
      <c r="Q1520" s="430"/>
      <c r="R1520" s="430"/>
    </row>
    <row r="1521" spans="1:18" ht="58.5" customHeight="1">
      <c r="A1521" s="22"/>
      <c r="B1521" s="22"/>
      <c r="C1521" s="23"/>
      <c r="D1521" s="23"/>
      <c r="E1521" s="23"/>
      <c r="F1521" s="23"/>
      <c r="G1521" s="23"/>
      <c r="H1521" s="24"/>
      <c r="I1521" s="24"/>
      <c r="J1521" s="24"/>
      <c r="K1521" s="24"/>
      <c r="L1521" s="24"/>
      <c r="M1521" s="24"/>
      <c r="N1521" s="24"/>
      <c r="O1521" s="23"/>
      <c r="P1521" s="23"/>
      <c r="Q1521" s="23"/>
      <c r="R1521" s="23"/>
    </row>
    <row r="1522" spans="1:18" ht="58.5" customHeight="1">
      <c r="A1522" s="22"/>
      <c r="B1522" s="22"/>
      <c r="C1522" s="23"/>
      <c r="D1522" s="23"/>
      <c r="E1522" s="23"/>
      <c r="F1522" s="23"/>
      <c r="G1522" s="23"/>
      <c r="H1522" s="24"/>
      <c r="I1522" s="24"/>
      <c r="J1522" s="24"/>
      <c r="K1522" s="24"/>
      <c r="L1522" s="24"/>
      <c r="M1522" s="24"/>
      <c r="N1522" s="24"/>
      <c r="O1522" s="23"/>
      <c r="P1522" s="23"/>
      <c r="Q1522" s="23"/>
      <c r="R1522" s="23"/>
    </row>
    <row r="1523" spans="1:18" ht="58.5" customHeight="1">
      <c r="A1523" s="449" t="s">
        <v>14</v>
      </c>
      <c r="B1523" s="450"/>
      <c r="C1523" s="453">
        <f>GI!$A$3</f>
        <v>11</v>
      </c>
      <c r="D1523" s="455" t="str">
        <f>D2</f>
        <v>D</v>
      </c>
      <c r="E1523" s="456"/>
      <c r="F1523" s="453" t="str">
        <f>GI!$C$3</f>
        <v>D</v>
      </c>
      <c r="G1523" s="459">
        <v>40</v>
      </c>
      <c r="H1523" s="26"/>
      <c r="I1523" s="26"/>
      <c r="J1523" s="509" t="s">
        <v>8</v>
      </c>
      <c r="K1523" s="510"/>
      <c r="L1523" s="511"/>
      <c r="M1523" s="484" t="str">
        <f>GI!$H$41</f>
        <v xml:space="preserve">Yonatan Mulu Araya </v>
      </c>
      <c r="N1523" s="485"/>
      <c r="O1523" s="485"/>
      <c r="P1523" s="485"/>
      <c r="Q1523" s="485"/>
      <c r="R1523" s="486"/>
    </row>
    <row r="1524" spans="1:18" ht="58.5" customHeight="1">
      <c r="A1524" s="451"/>
      <c r="B1524" s="452"/>
      <c r="C1524" s="454"/>
      <c r="D1524" s="457"/>
      <c r="E1524" s="458"/>
      <c r="F1524" s="454"/>
      <c r="G1524" s="460"/>
      <c r="H1524" s="26"/>
      <c r="I1524" s="26"/>
      <c r="J1524" s="512"/>
      <c r="K1524" s="513"/>
      <c r="L1524" s="514"/>
      <c r="M1524" s="487"/>
      <c r="N1524" s="488"/>
      <c r="O1524" s="488"/>
      <c r="P1524" s="488"/>
      <c r="Q1524" s="488"/>
      <c r="R1524" s="489"/>
    </row>
    <row r="1525" spans="1:18" ht="58.5" customHeight="1">
      <c r="A1525" s="461" t="s">
        <v>1</v>
      </c>
      <c r="B1525" s="462"/>
      <c r="C1525" s="467"/>
      <c r="D1525" s="468"/>
      <c r="E1525" s="469"/>
      <c r="F1525" s="223" t="s">
        <v>19</v>
      </c>
      <c r="G1525" s="448"/>
      <c r="H1525" s="27"/>
      <c r="I1525" s="27"/>
      <c r="J1525" s="475" t="str">
        <f>GI!$A$48</f>
        <v>2025/26 G.C Academic Year Basic Skills and Behavior Progress Report</v>
      </c>
      <c r="K1525" s="476"/>
      <c r="L1525" s="476"/>
      <c r="M1525" s="476"/>
      <c r="N1525" s="476"/>
      <c r="O1525" s="476"/>
      <c r="P1525" s="476"/>
      <c r="Q1525" s="476"/>
      <c r="R1525" s="477"/>
    </row>
    <row r="1526" spans="1:18" ht="58.5" customHeight="1">
      <c r="A1526" s="463"/>
      <c r="B1526" s="464"/>
      <c r="C1526" s="490" t="s">
        <v>172</v>
      </c>
      <c r="D1526" s="490" t="s">
        <v>173</v>
      </c>
      <c r="E1526" s="493" t="s">
        <v>163</v>
      </c>
      <c r="F1526" s="490" t="s">
        <v>164</v>
      </c>
      <c r="G1526" s="448"/>
      <c r="H1526" s="27"/>
      <c r="I1526" s="27"/>
      <c r="J1526" s="478"/>
      <c r="K1526" s="479"/>
      <c r="L1526" s="479"/>
      <c r="M1526" s="479"/>
      <c r="N1526" s="479"/>
      <c r="O1526" s="479"/>
      <c r="P1526" s="479"/>
      <c r="Q1526" s="479"/>
      <c r="R1526" s="480"/>
    </row>
    <row r="1527" spans="1:18" ht="58.5" customHeight="1">
      <c r="A1527" s="463"/>
      <c r="B1527" s="464"/>
      <c r="C1527" s="491"/>
      <c r="D1527" s="491"/>
      <c r="E1527" s="494"/>
      <c r="F1527" s="491"/>
      <c r="G1527" s="448"/>
      <c r="H1527" s="28"/>
      <c r="I1527" s="28"/>
      <c r="J1527" s="435"/>
      <c r="K1527" s="436"/>
      <c r="L1527" s="436"/>
      <c r="M1527" s="436"/>
      <c r="N1527" s="437"/>
      <c r="O1527" s="29"/>
      <c r="P1527" s="29"/>
      <c r="Q1527" s="29"/>
      <c r="R1527" s="30"/>
    </row>
    <row r="1528" spans="1:18" ht="58.5" customHeight="1">
      <c r="A1528" s="463"/>
      <c r="B1528" s="464"/>
      <c r="C1528" s="491"/>
      <c r="D1528" s="491"/>
      <c r="E1528" s="494"/>
      <c r="F1528" s="491"/>
      <c r="G1528" s="448"/>
      <c r="H1528" s="28"/>
      <c r="I1528" s="28"/>
      <c r="J1528" s="438" t="s">
        <v>26</v>
      </c>
      <c r="K1528" s="439"/>
      <c r="L1528" s="439"/>
      <c r="M1528" s="439"/>
      <c r="N1528" s="440"/>
      <c r="O1528" s="31"/>
      <c r="P1528" s="31"/>
      <c r="Q1528" s="31"/>
      <c r="R1528" s="31"/>
    </row>
    <row r="1529" spans="1:18" ht="58.5" customHeight="1">
      <c r="A1529" s="463"/>
      <c r="B1529" s="464"/>
      <c r="C1529" s="491"/>
      <c r="D1529" s="491"/>
      <c r="E1529" s="494"/>
      <c r="F1529" s="491"/>
      <c r="G1529" s="448"/>
      <c r="H1529" s="28"/>
      <c r="I1529" s="28"/>
      <c r="J1529" s="438" t="s">
        <v>27</v>
      </c>
      <c r="K1529" s="439"/>
      <c r="L1529" s="439"/>
      <c r="M1529" s="439"/>
      <c r="N1529" s="440"/>
      <c r="O1529" s="31"/>
      <c r="P1529" s="31"/>
      <c r="Q1529" s="31"/>
      <c r="R1529" s="31"/>
    </row>
    <row r="1530" spans="1:18" ht="58.5" customHeight="1">
      <c r="A1530" s="463"/>
      <c r="B1530" s="464"/>
      <c r="C1530" s="491"/>
      <c r="D1530" s="491"/>
      <c r="E1530" s="494"/>
      <c r="F1530" s="491"/>
      <c r="G1530" s="448"/>
      <c r="H1530" s="28"/>
      <c r="I1530" s="28"/>
      <c r="J1530" s="438" t="s">
        <v>28</v>
      </c>
      <c r="K1530" s="439"/>
      <c r="L1530" s="439"/>
      <c r="M1530" s="439"/>
      <c r="N1530" s="440"/>
      <c r="O1530" s="31"/>
      <c r="P1530" s="31"/>
      <c r="Q1530" s="31"/>
      <c r="R1530" s="31"/>
    </row>
    <row r="1531" spans="1:18" ht="58.5" customHeight="1">
      <c r="A1531" s="463"/>
      <c r="B1531" s="464"/>
      <c r="C1531" s="491"/>
      <c r="D1531" s="491"/>
      <c r="E1531" s="494"/>
      <c r="F1531" s="491"/>
      <c r="G1531" s="448"/>
      <c r="H1531" s="28"/>
      <c r="I1531" s="28"/>
      <c r="J1531" s="438" t="s">
        <v>47</v>
      </c>
      <c r="K1531" s="439"/>
      <c r="L1531" s="439"/>
      <c r="M1531" s="439"/>
      <c r="N1531" s="440"/>
      <c r="O1531" s="31"/>
      <c r="P1531" s="31"/>
      <c r="Q1531" s="31"/>
      <c r="R1531" s="31"/>
    </row>
    <row r="1532" spans="1:18" ht="58.5" customHeight="1">
      <c r="A1532" s="463"/>
      <c r="B1532" s="464"/>
      <c r="C1532" s="491"/>
      <c r="D1532" s="491"/>
      <c r="E1532" s="494"/>
      <c r="F1532" s="491"/>
      <c r="G1532" s="448"/>
      <c r="H1532" s="28"/>
      <c r="I1532" s="28"/>
      <c r="J1532" s="438" t="s">
        <v>38</v>
      </c>
      <c r="K1532" s="439"/>
      <c r="L1532" s="439"/>
      <c r="M1532" s="439"/>
      <c r="N1532" s="440"/>
      <c r="O1532" s="31"/>
      <c r="P1532" s="31"/>
      <c r="Q1532" s="31"/>
      <c r="R1532" s="31"/>
    </row>
    <row r="1533" spans="1:18" ht="58.5" customHeight="1">
      <c r="A1533" s="465"/>
      <c r="B1533" s="466"/>
      <c r="C1533" s="492"/>
      <c r="D1533" s="492"/>
      <c r="E1533" s="495"/>
      <c r="F1533" s="492"/>
      <c r="G1533" s="448"/>
      <c r="H1533" s="28"/>
      <c r="I1533" s="28"/>
      <c r="J1533" s="438" t="s">
        <v>10</v>
      </c>
      <c r="K1533" s="439"/>
      <c r="L1533" s="439"/>
      <c r="M1533" s="439"/>
      <c r="N1533" s="440"/>
      <c r="O1533" s="33"/>
      <c r="P1533" s="34"/>
      <c r="Q1533" s="34"/>
      <c r="R1533" s="35"/>
    </row>
    <row r="1534" spans="1:18" ht="58.5" customHeight="1">
      <c r="A1534" s="441" t="str">
        <f>GI!$B$7</f>
        <v>English</v>
      </c>
      <c r="B1534" s="442"/>
      <c r="C1534" s="36">
        <f>MIP!$Y$47</f>
        <v>68</v>
      </c>
      <c r="D1534" s="36">
        <f>MIP!$Y$114</f>
        <v>0</v>
      </c>
      <c r="E1534" s="37">
        <f>MIP!$Y$186</f>
        <v>34</v>
      </c>
      <c r="F1534" s="36" t="e">
        <f>MIP!#REF!</f>
        <v>#REF!</v>
      </c>
      <c r="G1534" s="231"/>
      <c r="H1534" s="28"/>
      <c r="I1534" s="28"/>
      <c r="J1534" s="438" t="s">
        <v>29</v>
      </c>
      <c r="K1534" s="439"/>
      <c r="L1534" s="439"/>
      <c r="M1534" s="439"/>
      <c r="N1534" s="440"/>
      <c r="O1534" s="33"/>
      <c r="P1534" s="34"/>
      <c r="Q1534" s="34"/>
      <c r="R1534" s="35"/>
    </row>
    <row r="1535" spans="1:18" ht="58.5" customHeight="1">
      <c r="A1535" s="441" t="str">
        <f>GI!$B$8</f>
        <v>-</v>
      </c>
      <c r="B1535" s="442"/>
      <c r="C1535" s="36"/>
      <c r="D1535" s="36"/>
      <c r="E1535" s="37"/>
      <c r="F1535" s="36" t="e">
        <f>MIP!#REF!</f>
        <v>#REF!</v>
      </c>
      <c r="G1535" s="231"/>
      <c r="H1535" s="28"/>
      <c r="I1535" s="28"/>
      <c r="J1535" s="438" t="s">
        <v>30</v>
      </c>
      <c r="K1535" s="439"/>
      <c r="L1535" s="439"/>
      <c r="M1535" s="439"/>
      <c r="N1535" s="440"/>
      <c r="O1535" s="33"/>
      <c r="P1535" s="34"/>
      <c r="Q1535" s="34"/>
      <c r="R1535" s="35"/>
    </row>
    <row r="1536" spans="1:18" ht="58.5" customHeight="1">
      <c r="A1536" s="441" t="str">
        <f>GI!$B$9</f>
        <v>Mathematics</v>
      </c>
      <c r="B1536" s="442"/>
      <c r="C1536" s="36">
        <f>MIP!$Z$47</f>
        <v>59</v>
      </c>
      <c r="D1536" s="36">
        <f>MIP!$Z$114</f>
        <v>0</v>
      </c>
      <c r="E1536" s="37">
        <f>MIP!$Z$186</f>
        <v>29.5</v>
      </c>
      <c r="F1536" s="36" t="e">
        <f>MIP!#REF!</f>
        <v>#REF!</v>
      </c>
      <c r="G1536" s="231"/>
      <c r="H1536" s="28"/>
      <c r="I1536" s="28"/>
      <c r="J1536" s="438" t="s">
        <v>31</v>
      </c>
      <c r="K1536" s="439"/>
      <c r="L1536" s="439"/>
      <c r="M1536" s="439"/>
      <c r="N1536" s="440"/>
      <c r="O1536" s="33"/>
      <c r="P1536" s="34"/>
      <c r="Q1536" s="34"/>
      <c r="R1536" s="35"/>
    </row>
    <row r="1537" spans="1:18" ht="58.5" customHeight="1">
      <c r="A1537" s="441" t="str">
        <f>GI!$B$10</f>
        <v>-</v>
      </c>
      <c r="B1537" s="442"/>
      <c r="C1537" s="36"/>
      <c r="D1537" s="36"/>
      <c r="E1537" s="37"/>
      <c r="F1537" s="36" t="e">
        <f>MIP!#REF!</f>
        <v>#REF!</v>
      </c>
      <c r="G1537" s="231"/>
      <c r="H1537" s="28"/>
      <c r="I1537" s="28"/>
      <c r="J1537" s="438" t="s">
        <v>32</v>
      </c>
      <c r="K1537" s="439"/>
      <c r="L1537" s="439"/>
      <c r="M1537" s="439"/>
      <c r="N1537" s="440"/>
      <c r="O1537" s="31"/>
      <c r="P1537" s="31"/>
      <c r="Q1537" s="31"/>
      <c r="R1537" s="31"/>
    </row>
    <row r="1538" spans="1:18" ht="58.5" customHeight="1">
      <c r="A1538" s="441" t="str">
        <f>GI!$B$11</f>
        <v xml:space="preserve">History </v>
      </c>
      <c r="B1538" s="442"/>
      <c r="C1538" s="36">
        <f>MIP!$AA$47</f>
        <v>82</v>
      </c>
      <c r="D1538" s="36">
        <f>MIP!$AA$114</f>
        <v>0</v>
      </c>
      <c r="E1538" s="37">
        <f>MIP!$AA$186</f>
        <v>41</v>
      </c>
      <c r="F1538" s="36" t="e">
        <f>MIP!#REF!</f>
        <v>#REF!</v>
      </c>
      <c r="G1538" s="231"/>
      <c r="H1538" s="28"/>
      <c r="I1538" s="28"/>
      <c r="J1538" s="438" t="s">
        <v>11</v>
      </c>
      <c r="K1538" s="439"/>
      <c r="L1538" s="439"/>
      <c r="M1538" s="439"/>
      <c r="N1538" s="440"/>
      <c r="O1538" s="31"/>
      <c r="P1538" s="31"/>
      <c r="Q1538" s="31"/>
      <c r="R1538" s="31"/>
    </row>
    <row r="1539" spans="1:18" ht="58.5" customHeight="1">
      <c r="A1539" s="441" t="str">
        <f>GI!$B$12</f>
        <v xml:space="preserve">Geography </v>
      </c>
      <c r="B1539" s="442"/>
      <c r="C1539" s="36">
        <f>MIP!$AB$47</f>
        <v>65</v>
      </c>
      <c r="D1539" s="36">
        <f>MIP!$AB$114</f>
        <v>0</v>
      </c>
      <c r="E1539" s="37">
        <f>MIP!$AB$186</f>
        <v>32.5</v>
      </c>
      <c r="F1539" s="36" t="e">
        <f>MIP!#REF!</f>
        <v>#REF!</v>
      </c>
      <c r="G1539" s="231"/>
      <c r="H1539" s="28"/>
      <c r="I1539" s="28"/>
      <c r="J1539" s="438" t="s">
        <v>37</v>
      </c>
      <c r="K1539" s="439"/>
      <c r="L1539" s="439"/>
      <c r="M1539" s="439"/>
      <c r="N1539" s="440"/>
      <c r="O1539" s="33"/>
      <c r="P1539" s="34"/>
      <c r="Q1539" s="34"/>
      <c r="R1539" s="35"/>
    </row>
    <row r="1540" spans="1:18" ht="58.5" customHeight="1">
      <c r="A1540" s="441" t="str">
        <f>GI!$B$13</f>
        <v xml:space="preserve">Economics </v>
      </c>
      <c r="B1540" s="442"/>
      <c r="C1540" s="36">
        <f>MIP!$AC$47</f>
        <v>56</v>
      </c>
      <c r="D1540" s="36">
        <f>MIP!$AC$114</f>
        <v>0</v>
      </c>
      <c r="E1540" s="37">
        <f>MIP!$AC$186</f>
        <v>28</v>
      </c>
      <c r="F1540" s="36" t="e">
        <f>MIP!#REF!</f>
        <v>#REF!</v>
      </c>
      <c r="G1540" s="231"/>
      <c r="H1540" s="38"/>
      <c r="I1540" s="38"/>
      <c r="J1540" s="438" t="s">
        <v>33</v>
      </c>
      <c r="K1540" s="439"/>
      <c r="L1540" s="439"/>
      <c r="M1540" s="439"/>
      <c r="N1540" s="440"/>
      <c r="O1540" s="33"/>
      <c r="P1540" s="34"/>
      <c r="Q1540" s="34"/>
      <c r="R1540" s="35"/>
    </row>
    <row r="1541" spans="1:18" ht="58.5" customHeight="1">
      <c r="A1541" s="441" t="str">
        <f>GI!$B$14</f>
        <v>-</v>
      </c>
      <c r="B1541" s="442"/>
      <c r="C1541" s="36"/>
      <c r="D1541" s="36"/>
      <c r="E1541" s="37"/>
      <c r="F1541" s="36" t="e">
        <f>MIP!#REF!</f>
        <v>#REF!</v>
      </c>
      <c r="G1541" s="231"/>
      <c r="H1541" s="38"/>
      <c r="I1541" s="38"/>
      <c r="J1541" s="438" t="s">
        <v>48</v>
      </c>
      <c r="K1541" s="439"/>
      <c r="L1541" s="439"/>
      <c r="M1541" s="439"/>
      <c r="N1541" s="440"/>
      <c r="O1541" s="33"/>
      <c r="P1541" s="34"/>
      <c r="Q1541" s="34"/>
      <c r="R1541" s="35"/>
    </row>
    <row r="1542" spans="1:18" ht="58.5" customHeight="1">
      <c r="A1542" s="441" t="str">
        <f>GI!$B$15</f>
        <v>ICT</v>
      </c>
      <c r="B1542" s="442"/>
      <c r="C1542" s="36">
        <f>MIP!$AD$47</f>
        <v>88</v>
      </c>
      <c r="D1542" s="36">
        <f>MIP!$AD$114</f>
        <v>0</v>
      </c>
      <c r="E1542" s="37">
        <f>MIP!$AD$186</f>
        <v>44</v>
      </c>
      <c r="F1542" s="36" t="e">
        <f>MIP!#REF!</f>
        <v>#REF!</v>
      </c>
      <c r="G1542" s="231"/>
      <c r="H1542" s="39"/>
      <c r="I1542" s="39"/>
      <c r="J1542" s="438" t="s">
        <v>49</v>
      </c>
      <c r="K1542" s="439"/>
      <c r="L1542" s="439"/>
      <c r="M1542" s="439"/>
      <c r="N1542" s="440"/>
      <c r="O1542" s="40"/>
      <c r="P1542" s="34"/>
      <c r="Q1542" s="34"/>
      <c r="R1542" s="35"/>
    </row>
    <row r="1543" spans="1:18" ht="58.5" customHeight="1">
      <c r="A1543" s="441" t="str">
        <f>GI!$B$16</f>
        <v>-</v>
      </c>
      <c r="B1543" s="442"/>
      <c r="C1543" s="36"/>
      <c r="D1543" s="36"/>
      <c r="E1543" s="37"/>
      <c r="F1543" s="36" t="e">
        <f>MIP!#REF!</f>
        <v>#REF!</v>
      </c>
      <c r="G1543" s="231"/>
      <c r="H1543" s="39"/>
      <c r="I1543" s="39"/>
      <c r="J1543" s="502" t="s">
        <v>34</v>
      </c>
      <c r="K1543" s="503"/>
      <c r="L1543" s="503"/>
      <c r="M1543" s="503"/>
      <c r="N1543" s="503"/>
      <c r="O1543" s="503"/>
      <c r="P1543" s="503"/>
      <c r="Q1543" s="504"/>
      <c r="R1543" s="41"/>
    </row>
    <row r="1544" spans="1:18" ht="58.5" customHeight="1">
      <c r="A1544" s="441" t="str">
        <f>GI!$B$17</f>
        <v xml:space="preserve">Accounting and finance </v>
      </c>
      <c r="B1544" s="442"/>
      <c r="C1544" s="36">
        <f>MIP!$AE$47</f>
        <v>63</v>
      </c>
      <c r="D1544" s="36">
        <f>MIP!$AE$114</f>
        <v>0</v>
      </c>
      <c r="E1544" s="37">
        <f>MIP!$AE$186</f>
        <v>31.5</v>
      </c>
      <c r="F1544" s="36" t="e">
        <f>MIP!#REF!</f>
        <v>#REF!</v>
      </c>
      <c r="G1544" s="231"/>
      <c r="H1544" s="39"/>
      <c r="I1544" s="39"/>
      <c r="J1544" s="505"/>
      <c r="K1544" s="506"/>
      <c r="L1544" s="506"/>
      <c r="M1544" s="506"/>
      <c r="N1544" s="506"/>
      <c r="O1544" s="506"/>
      <c r="P1544" s="506"/>
      <c r="Q1544" s="507"/>
      <c r="R1544" s="41"/>
    </row>
    <row r="1545" spans="1:18" ht="58.5" customHeight="1">
      <c r="A1545" s="441" t="str">
        <f>GI!$B$18</f>
        <v>-</v>
      </c>
      <c r="B1545" s="442"/>
      <c r="C1545" s="36">
        <f>MIP!$AF$47</f>
        <v>0</v>
      </c>
      <c r="D1545" s="36">
        <f>MIP!$AF$114</f>
        <v>0</v>
      </c>
      <c r="E1545" s="37">
        <f>MIP!$AF$186</f>
        <v>0</v>
      </c>
      <c r="F1545" s="36" t="e">
        <f>MIP!#REF!</f>
        <v>#REF!</v>
      </c>
      <c r="G1545" s="231"/>
      <c r="H1545" s="39"/>
      <c r="I1545" s="39"/>
      <c r="J1545" s="505"/>
      <c r="K1545" s="506"/>
      <c r="L1545" s="506"/>
      <c r="M1545" s="506"/>
      <c r="N1545" s="506"/>
      <c r="O1545" s="506"/>
      <c r="P1545" s="506"/>
      <c r="Q1545" s="507"/>
      <c r="R1545" s="41"/>
    </row>
    <row r="1546" spans="1:18" ht="58.5" customHeight="1">
      <c r="A1546" s="470" t="s">
        <v>15</v>
      </c>
      <c r="B1546" s="471"/>
      <c r="C1546" s="36">
        <f>MIP!$AG$47</f>
        <v>481</v>
      </c>
      <c r="D1546" s="36">
        <f>MIP!$AG$114</f>
        <v>0</v>
      </c>
      <c r="E1546" s="37">
        <f>MIP!$AG$186</f>
        <v>240.5</v>
      </c>
      <c r="F1546" s="36" t="e">
        <f>MIP!#REF!</f>
        <v>#REF!</v>
      </c>
      <c r="G1546" s="231"/>
      <c r="H1546" s="42"/>
      <c r="I1546" s="42"/>
      <c r="J1546" s="515" t="str">
        <f t="shared" ref="J1546" si="624">$V$5</f>
        <v>Percentage</v>
      </c>
      <c r="K1546" s="516"/>
      <c r="L1546" s="496" t="str">
        <f t="shared" ref="L1546" si="625">$X$5</f>
        <v xml:space="preserve">Grade </v>
      </c>
      <c r="M1546" s="497"/>
      <c r="N1546" s="496" t="str">
        <f t="shared" ref="N1546" si="626">$Z$5</f>
        <v>Performance</v>
      </c>
      <c r="O1546" s="500"/>
      <c r="P1546" s="500"/>
      <c r="Q1546" s="497"/>
      <c r="R1546" s="43"/>
    </row>
    <row r="1547" spans="1:18" ht="58.5" customHeight="1">
      <c r="A1547" s="472" t="s">
        <v>16</v>
      </c>
      <c r="B1547" s="473"/>
      <c r="C1547" s="36">
        <f>MIP!$AH$47</f>
        <v>68.714285714285708</v>
      </c>
      <c r="D1547" s="36">
        <f>MIP!$AH$114</f>
        <v>0</v>
      </c>
      <c r="E1547" s="37">
        <f>MIP!$AH$186</f>
        <v>34.357142857142854</v>
      </c>
      <c r="F1547" s="36" t="e">
        <f>MIP!#REF!</f>
        <v>#REF!</v>
      </c>
      <c r="G1547" s="231"/>
      <c r="H1547" s="42"/>
      <c r="I1547" s="42"/>
      <c r="J1547" s="517"/>
      <c r="K1547" s="518"/>
      <c r="L1547" s="498"/>
      <c r="M1547" s="499"/>
      <c r="N1547" s="498"/>
      <c r="O1547" s="501"/>
      <c r="P1547" s="501"/>
      <c r="Q1547" s="499"/>
      <c r="R1547" s="44"/>
    </row>
    <row r="1548" spans="1:18" ht="58.5" customHeight="1">
      <c r="A1548" s="472" t="s">
        <v>17</v>
      </c>
      <c r="B1548" s="473"/>
      <c r="C1548" s="45">
        <f>MIP!$AI$47</f>
        <v>26</v>
      </c>
      <c r="D1548" s="45">
        <f>MIP!$AI$114</f>
        <v>1</v>
      </c>
      <c r="E1548" s="46">
        <f>MIP!$AI$186</f>
        <v>26</v>
      </c>
      <c r="F1548" s="45" t="e">
        <f>MIP!#REF!</f>
        <v>#REF!</v>
      </c>
      <c r="G1548" s="232"/>
      <c r="H1548" s="42"/>
      <c r="I1548" s="42"/>
      <c r="J1548" s="483" t="str">
        <f t="shared" ref="J1548" si="627">$V$7</f>
        <v>≥90</v>
      </c>
      <c r="K1548" s="446"/>
      <c r="L1548" s="483" t="str">
        <f t="shared" ref="L1548" si="628">$X$7</f>
        <v>A+</v>
      </c>
      <c r="M1548" s="446"/>
      <c r="N1548" s="483" t="str">
        <f t="shared" ref="N1548" si="629">$Z$7</f>
        <v>Very Great Distinction</v>
      </c>
      <c r="O1548" s="447"/>
      <c r="P1548" s="447"/>
      <c r="Q1548" s="446"/>
      <c r="R1548" s="44"/>
    </row>
    <row r="1549" spans="1:18" ht="58.5" customHeight="1">
      <c r="A1549" s="472" t="s">
        <v>91</v>
      </c>
      <c r="B1549" s="473"/>
      <c r="C1549" s="45">
        <f>GI!$C$25</f>
        <v>43</v>
      </c>
      <c r="D1549" s="47">
        <f>GI!$C$25</f>
        <v>43</v>
      </c>
      <c r="E1549" s="48">
        <f>GI!$C$25</f>
        <v>43</v>
      </c>
      <c r="F1549" s="47">
        <f>GI!$C$25</f>
        <v>43</v>
      </c>
      <c r="G1549" s="233"/>
      <c r="H1549" s="24"/>
      <c r="I1549" s="24"/>
      <c r="J1549" s="483" t="str">
        <f t="shared" ref="J1549" si="630">$V$8</f>
        <v>≥85</v>
      </c>
      <c r="K1549" s="446"/>
      <c r="L1549" s="483" t="str">
        <f t="shared" ref="L1549" si="631">$X$8</f>
        <v>A</v>
      </c>
      <c r="M1549" s="446"/>
      <c r="N1549" s="483" t="str">
        <f t="shared" ref="N1549" si="632">$Z$8</f>
        <v>Great Distinction</v>
      </c>
      <c r="O1549" s="447"/>
      <c r="P1549" s="447"/>
      <c r="Q1549" s="446"/>
      <c r="R1549" s="44"/>
    </row>
    <row r="1550" spans="1:18" ht="58.5" customHeight="1">
      <c r="A1550" s="470" t="s">
        <v>12</v>
      </c>
      <c r="B1550" s="471"/>
      <c r="C1550" s="36"/>
      <c r="D1550" s="49"/>
      <c r="E1550" s="50"/>
      <c r="F1550" s="49"/>
      <c r="G1550" s="234"/>
      <c r="H1550" s="24"/>
      <c r="I1550" s="24"/>
      <c r="J1550" s="445" t="str">
        <f t="shared" ref="J1550" si="633">$V$9</f>
        <v>≥80</v>
      </c>
      <c r="K1550" s="446"/>
      <c r="L1550" s="445" t="str">
        <f t="shared" ref="L1550" si="634">$X$9</f>
        <v>B+</v>
      </c>
      <c r="M1550" s="446"/>
      <c r="N1550" s="445" t="str">
        <f t="shared" ref="N1550" si="635">$Z$9</f>
        <v>Distinction</v>
      </c>
      <c r="O1550" s="447"/>
      <c r="P1550" s="447"/>
      <c r="Q1550" s="446"/>
      <c r="R1550" s="44"/>
    </row>
    <row r="1551" spans="1:18" ht="58.5" customHeight="1">
      <c r="A1551" s="482" t="s">
        <v>18</v>
      </c>
      <c r="B1551" s="482"/>
      <c r="C1551" s="36"/>
      <c r="D1551" s="51"/>
      <c r="E1551" s="50"/>
      <c r="F1551" s="51"/>
      <c r="G1551" s="234"/>
      <c r="H1551" s="24"/>
      <c r="I1551" s="24"/>
      <c r="J1551" s="445" t="str">
        <f t="shared" ref="J1551" si="636">$V$10</f>
        <v>≥75</v>
      </c>
      <c r="K1551" s="446"/>
      <c r="L1551" s="445" t="str">
        <f t="shared" ref="L1551" si="637">$X$10</f>
        <v>B</v>
      </c>
      <c r="M1551" s="446"/>
      <c r="N1551" s="445" t="str">
        <f t="shared" ref="N1551" si="638">$Z$10</f>
        <v>Good</v>
      </c>
      <c r="O1551" s="447"/>
      <c r="P1551" s="447"/>
      <c r="Q1551" s="446"/>
      <c r="R1551" s="44"/>
    </row>
    <row r="1552" spans="1:18" ht="58.5" customHeight="1">
      <c r="A1552" s="22"/>
      <c r="B1552" s="55"/>
      <c r="C1552" s="52"/>
      <c r="D1552" s="52"/>
      <c r="E1552" s="52"/>
      <c r="F1552" s="52"/>
      <c r="G1552" s="23"/>
      <c r="H1552" s="24"/>
      <c r="I1552" s="24"/>
      <c r="J1552" s="445" t="str">
        <f t="shared" ref="J1552" si="639">$V$11</f>
        <v>≥70</v>
      </c>
      <c r="K1552" s="446"/>
      <c r="L1552" s="445" t="str">
        <f t="shared" ref="L1552" si="640">$X$11</f>
        <v>C</v>
      </c>
      <c r="M1552" s="446"/>
      <c r="N1552" s="445" t="str">
        <f t="shared" ref="N1552" si="641">$Z$11</f>
        <v>Average</v>
      </c>
      <c r="O1552" s="447"/>
      <c r="P1552" s="447"/>
      <c r="Q1552" s="446"/>
      <c r="R1552" s="44"/>
    </row>
    <row r="1553" spans="1:18" ht="58.5" customHeight="1">
      <c r="A1553" s="53"/>
      <c r="B1553" s="520" t="str">
        <f>MIP!AJ186</f>
        <v>DETAINED IN GRADE 11</v>
      </c>
      <c r="C1553" s="521"/>
      <c r="D1553" s="521"/>
      <c r="E1553" s="521"/>
      <c r="F1553" s="522"/>
      <c r="G1553" s="23"/>
      <c r="H1553" s="24"/>
      <c r="I1553" s="24"/>
      <c r="J1553" s="445" t="str">
        <f t="shared" ref="J1553" si="642">$V$12</f>
        <v>≥60</v>
      </c>
      <c r="K1553" s="446"/>
      <c r="L1553" s="445" t="str">
        <f t="shared" ref="L1553" si="643">$X$12</f>
        <v>D</v>
      </c>
      <c r="M1553" s="446"/>
      <c r="N1553" s="445" t="str">
        <f t="shared" ref="N1553" si="644">$Z$12</f>
        <v>Fair</v>
      </c>
      <c r="O1553" s="447"/>
      <c r="P1553" s="447"/>
      <c r="Q1553" s="446"/>
      <c r="R1553" s="54"/>
    </row>
    <row r="1554" spans="1:18" ht="58.5" customHeight="1">
      <c r="A1554" s="53"/>
      <c r="B1554" s="523"/>
      <c r="C1554" s="524"/>
      <c r="D1554" s="524"/>
      <c r="E1554" s="524"/>
      <c r="F1554" s="525"/>
      <c r="G1554" s="23"/>
      <c r="H1554" s="24"/>
      <c r="I1554" s="24"/>
      <c r="J1554" s="445" t="str">
        <f t="shared" ref="J1554" si="645">$V$13</f>
        <v>&lt;60</v>
      </c>
      <c r="K1554" s="446"/>
      <c r="L1554" s="445" t="str">
        <f t="shared" ref="L1554" si="646">$X$13</f>
        <v>F</v>
      </c>
      <c r="M1554" s="446"/>
      <c r="N1554" s="445" t="str">
        <f t="shared" ref="N1554" si="647">$Z$13</f>
        <v>Failing</v>
      </c>
      <c r="O1554" s="447"/>
      <c r="P1554" s="447"/>
      <c r="Q1554" s="446"/>
      <c r="R1554" s="27"/>
    </row>
    <row r="1555" spans="1:18" ht="58.5" customHeight="1">
      <c r="A1555" s="53"/>
      <c r="B1555" s="523"/>
      <c r="C1555" s="524"/>
      <c r="D1555" s="524"/>
      <c r="E1555" s="524"/>
      <c r="F1555" s="525"/>
      <c r="G1555" s="23"/>
      <c r="H1555" s="24"/>
      <c r="I1555" s="24"/>
      <c r="J1555" s="443" t="str">
        <f>GI!$D$23</f>
        <v>Academic Director's Name</v>
      </c>
      <c r="K1555" s="443"/>
      <c r="L1555" s="443"/>
      <c r="M1555" s="443"/>
      <c r="N1555" s="443"/>
      <c r="O1555" s="443"/>
      <c r="P1555" s="443"/>
      <c r="Q1555" s="443"/>
      <c r="R1555" s="27"/>
    </row>
    <row r="1556" spans="1:18" ht="58.5" customHeight="1">
      <c r="A1556" s="53"/>
      <c r="B1556" s="526"/>
      <c r="C1556" s="527"/>
      <c r="D1556" s="527"/>
      <c r="E1556" s="527"/>
      <c r="F1556" s="528"/>
      <c r="G1556" s="23"/>
      <c r="H1556" s="24"/>
      <c r="I1556" s="24"/>
      <c r="J1556" s="444" t="str">
        <f>GI!$D$31</f>
        <v>Mr. Brhane Yohanes</v>
      </c>
      <c r="K1556" s="444"/>
      <c r="L1556" s="444"/>
      <c r="M1556" s="444"/>
      <c r="N1556" s="444"/>
      <c r="O1556" s="444"/>
      <c r="P1556" s="444"/>
      <c r="Q1556" s="444"/>
      <c r="R1556" s="444"/>
    </row>
    <row r="1557" spans="1:18" ht="58.5" customHeight="1">
      <c r="A1557" s="430" t="str">
        <f>$U$15</f>
        <v>If Best is Possible, Better is Not Enough!</v>
      </c>
      <c r="B1557" s="430"/>
      <c r="C1557" s="430"/>
      <c r="D1557" s="430"/>
      <c r="E1557" s="430"/>
      <c r="F1557" s="430"/>
      <c r="G1557" s="430"/>
      <c r="H1557" s="430"/>
      <c r="I1557" s="430"/>
      <c r="J1557" s="430"/>
      <c r="K1557" s="430"/>
      <c r="L1557" s="430"/>
      <c r="M1557" s="430"/>
      <c r="N1557" s="430"/>
      <c r="O1557" s="430"/>
      <c r="P1557" s="430"/>
      <c r="Q1557" s="430"/>
      <c r="R1557" s="430"/>
    </row>
    <row r="1558" spans="1:18" ht="58.5" customHeight="1">
      <c r="A1558" s="430"/>
      <c r="B1558" s="430"/>
      <c r="C1558" s="430"/>
      <c r="D1558" s="430"/>
      <c r="E1558" s="430"/>
      <c r="F1558" s="430"/>
      <c r="G1558" s="430"/>
      <c r="H1558" s="430"/>
      <c r="I1558" s="430"/>
      <c r="J1558" s="430"/>
      <c r="K1558" s="430"/>
      <c r="L1558" s="430"/>
      <c r="M1558" s="430"/>
      <c r="N1558" s="430"/>
      <c r="O1558" s="430"/>
      <c r="P1558" s="430"/>
      <c r="Q1558" s="430"/>
      <c r="R1558" s="430"/>
    </row>
    <row r="1559" spans="1:18" ht="58.5" customHeight="1">
      <c r="A1559" s="430"/>
      <c r="B1559" s="430"/>
      <c r="C1559" s="430"/>
      <c r="D1559" s="430"/>
      <c r="E1559" s="430"/>
      <c r="F1559" s="430"/>
      <c r="G1559" s="430"/>
      <c r="H1559" s="430"/>
      <c r="I1559" s="430"/>
      <c r="J1559" s="430"/>
      <c r="K1559" s="430"/>
      <c r="L1559" s="430"/>
      <c r="M1559" s="430"/>
      <c r="N1559" s="430"/>
      <c r="O1559" s="430"/>
      <c r="P1559" s="430"/>
      <c r="Q1559" s="430"/>
      <c r="R1559" s="430"/>
    </row>
    <row r="1560" spans="1:18" ht="58.5" customHeight="1">
      <c r="A1560" s="22"/>
      <c r="B1560" s="22"/>
      <c r="C1560" s="23"/>
      <c r="D1560" s="23"/>
      <c r="E1560" s="23"/>
      <c r="F1560" s="23"/>
      <c r="G1560" s="23"/>
      <c r="H1560" s="24"/>
      <c r="I1560" s="24"/>
      <c r="J1560" s="24"/>
      <c r="K1560" s="24"/>
      <c r="L1560" s="24"/>
      <c r="M1560" s="24"/>
      <c r="N1560" s="24"/>
      <c r="O1560" s="23"/>
      <c r="P1560" s="23"/>
      <c r="Q1560" s="23"/>
      <c r="R1560" s="23"/>
    </row>
    <row r="1561" spans="1:18" ht="58.5" customHeight="1">
      <c r="A1561" s="22"/>
      <c r="B1561" s="22"/>
      <c r="C1561" s="23"/>
      <c r="D1561" s="23"/>
      <c r="E1561" s="23"/>
      <c r="F1561" s="23"/>
      <c r="G1561" s="23"/>
      <c r="H1561" s="24"/>
      <c r="I1561" s="24"/>
      <c r="J1561" s="24"/>
      <c r="K1561" s="24"/>
      <c r="L1561" s="24"/>
      <c r="M1561" s="24"/>
      <c r="N1561" s="24"/>
      <c r="O1561" s="23"/>
      <c r="P1561" s="23"/>
      <c r="Q1561" s="23"/>
      <c r="R1561" s="23"/>
    </row>
    <row r="1562" spans="1:18" ht="58.5" customHeight="1">
      <c r="A1562" s="449" t="s">
        <v>14</v>
      </c>
      <c r="B1562" s="450"/>
      <c r="C1562" s="453">
        <f>GI!$A$3</f>
        <v>11</v>
      </c>
      <c r="D1562" s="455" t="str">
        <f>D2</f>
        <v>D</v>
      </c>
      <c r="E1562" s="456"/>
      <c r="F1562" s="453" t="str">
        <f>GI!$C$3</f>
        <v>D</v>
      </c>
      <c r="G1562" s="459">
        <v>41</v>
      </c>
      <c r="H1562" s="26"/>
      <c r="I1562" s="26"/>
      <c r="J1562" s="509" t="s">
        <v>8</v>
      </c>
      <c r="K1562" s="510"/>
      <c r="L1562" s="511"/>
      <c r="M1562" s="484" t="str">
        <f>GI!$H$42</f>
        <v xml:space="preserve">Yordanos Weldeslassie Kidane </v>
      </c>
      <c r="N1562" s="485"/>
      <c r="O1562" s="485"/>
      <c r="P1562" s="485"/>
      <c r="Q1562" s="485"/>
      <c r="R1562" s="486"/>
    </row>
    <row r="1563" spans="1:18" ht="58.5" customHeight="1">
      <c r="A1563" s="451"/>
      <c r="B1563" s="452"/>
      <c r="C1563" s="454"/>
      <c r="D1563" s="457"/>
      <c r="E1563" s="458"/>
      <c r="F1563" s="454"/>
      <c r="G1563" s="460"/>
      <c r="H1563" s="26"/>
      <c r="I1563" s="26"/>
      <c r="J1563" s="512"/>
      <c r="K1563" s="513"/>
      <c r="L1563" s="514"/>
      <c r="M1563" s="487"/>
      <c r="N1563" s="488"/>
      <c r="O1563" s="488"/>
      <c r="P1563" s="488"/>
      <c r="Q1563" s="488"/>
      <c r="R1563" s="489"/>
    </row>
    <row r="1564" spans="1:18" ht="58.5" customHeight="1">
      <c r="A1564" s="461" t="s">
        <v>1</v>
      </c>
      <c r="B1564" s="462"/>
      <c r="C1564" s="467"/>
      <c r="D1564" s="468"/>
      <c r="E1564" s="469"/>
      <c r="F1564" s="223" t="s">
        <v>19</v>
      </c>
      <c r="G1564" s="448"/>
      <c r="H1564" s="27"/>
      <c r="I1564" s="27"/>
      <c r="J1564" s="475" t="str">
        <f>GI!$A$48</f>
        <v>2025/26 G.C Academic Year Basic Skills and Behavior Progress Report</v>
      </c>
      <c r="K1564" s="476"/>
      <c r="L1564" s="476"/>
      <c r="M1564" s="476"/>
      <c r="N1564" s="476"/>
      <c r="O1564" s="476"/>
      <c r="P1564" s="476"/>
      <c r="Q1564" s="476"/>
      <c r="R1564" s="477"/>
    </row>
    <row r="1565" spans="1:18" ht="58.5" customHeight="1">
      <c r="A1565" s="463"/>
      <c r="B1565" s="464"/>
      <c r="C1565" s="490" t="s">
        <v>172</v>
      </c>
      <c r="D1565" s="490" t="s">
        <v>173</v>
      </c>
      <c r="E1565" s="493" t="s">
        <v>163</v>
      </c>
      <c r="F1565" s="490" t="s">
        <v>164</v>
      </c>
      <c r="G1565" s="448"/>
      <c r="H1565" s="27"/>
      <c r="I1565" s="27"/>
      <c r="J1565" s="478"/>
      <c r="K1565" s="479"/>
      <c r="L1565" s="479"/>
      <c r="M1565" s="479"/>
      <c r="N1565" s="479"/>
      <c r="O1565" s="479"/>
      <c r="P1565" s="479"/>
      <c r="Q1565" s="479"/>
      <c r="R1565" s="480"/>
    </row>
    <row r="1566" spans="1:18" ht="58.5" customHeight="1">
      <c r="A1566" s="463"/>
      <c r="B1566" s="464"/>
      <c r="C1566" s="491"/>
      <c r="D1566" s="491"/>
      <c r="E1566" s="494"/>
      <c r="F1566" s="491"/>
      <c r="G1566" s="448"/>
      <c r="H1566" s="28"/>
      <c r="I1566" s="28"/>
      <c r="J1566" s="435"/>
      <c r="K1566" s="436"/>
      <c r="L1566" s="436"/>
      <c r="M1566" s="436"/>
      <c r="N1566" s="437"/>
      <c r="O1566" s="29"/>
      <c r="P1566" s="29"/>
      <c r="Q1566" s="29"/>
      <c r="R1566" s="30"/>
    </row>
    <row r="1567" spans="1:18" ht="58.5" customHeight="1">
      <c r="A1567" s="463"/>
      <c r="B1567" s="464"/>
      <c r="C1567" s="491"/>
      <c r="D1567" s="491"/>
      <c r="E1567" s="494"/>
      <c r="F1567" s="491"/>
      <c r="G1567" s="448"/>
      <c r="H1567" s="28"/>
      <c r="I1567" s="28"/>
      <c r="J1567" s="438" t="s">
        <v>26</v>
      </c>
      <c r="K1567" s="439"/>
      <c r="L1567" s="439"/>
      <c r="M1567" s="439"/>
      <c r="N1567" s="440"/>
      <c r="O1567" s="31"/>
      <c r="P1567" s="31"/>
      <c r="Q1567" s="31"/>
      <c r="R1567" s="31"/>
    </row>
    <row r="1568" spans="1:18" ht="58.5" customHeight="1">
      <c r="A1568" s="463"/>
      <c r="B1568" s="464"/>
      <c r="C1568" s="491"/>
      <c r="D1568" s="491"/>
      <c r="E1568" s="494"/>
      <c r="F1568" s="491"/>
      <c r="G1568" s="448"/>
      <c r="H1568" s="28"/>
      <c r="I1568" s="28"/>
      <c r="J1568" s="438" t="s">
        <v>27</v>
      </c>
      <c r="K1568" s="439"/>
      <c r="L1568" s="439"/>
      <c r="M1568" s="439"/>
      <c r="N1568" s="440"/>
      <c r="O1568" s="31"/>
      <c r="P1568" s="31"/>
      <c r="Q1568" s="31"/>
      <c r="R1568" s="31"/>
    </row>
    <row r="1569" spans="1:18" ht="58.5" customHeight="1">
      <c r="A1569" s="463"/>
      <c r="B1569" s="464"/>
      <c r="C1569" s="491"/>
      <c r="D1569" s="491"/>
      <c r="E1569" s="494"/>
      <c r="F1569" s="491"/>
      <c r="G1569" s="448"/>
      <c r="H1569" s="28"/>
      <c r="I1569" s="28"/>
      <c r="J1569" s="438" t="s">
        <v>28</v>
      </c>
      <c r="K1569" s="439"/>
      <c r="L1569" s="439"/>
      <c r="M1569" s="439"/>
      <c r="N1569" s="440"/>
      <c r="O1569" s="31"/>
      <c r="P1569" s="31"/>
      <c r="Q1569" s="31"/>
      <c r="R1569" s="31"/>
    </row>
    <row r="1570" spans="1:18" ht="58.5" customHeight="1">
      <c r="A1570" s="463"/>
      <c r="B1570" s="464"/>
      <c r="C1570" s="491"/>
      <c r="D1570" s="491"/>
      <c r="E1570" s="494"/>
      <c r="F1570" s="491"/>
      <c r="G1570" s="448"/>
      <c r="H1570" s="28"/>
      <c r="I1570" s="28"/>
      <c r="J1570" s="438" t="s">
        <v>47</v>
      </c>
      <c r="K1570" s="439"/>
      <c r="L1570" s="439"/>
      <c r="M1570" s="439"/>
      <c r="N1570" s="440"/>
      <c r="O1570" s="31"/>
      <c r="P1570" s="31"/>
      <c r="Q1570" s="31"/>
      <c r="R1570" s="31"/>
    </row>
    <row r="1571" spans="1:18" ht="58.5" customHeight="1">
      <c r="A1571" s="463"/>
      <c r="B1571" s="464"/>
      <c r="C1571" s="491"/>
      <c r="D1571" s="491"/>
      <c r="E1571" s="494"/>
      <c r="F1571" s="491"/>
      <c r="G1571" s="448"/>
      <c r="H1571" s="28"/>
      <c r="I1571" s="28"/>
      <c r="J1571" s="438" t="s">
        <v>38</v>
      </c>
      <c r="K1571" s="439"/>
      <c r="L1571" s="439"/>
      <c r="M1571" s="439"/>
      <c r="N1571" s="440"/>
      <c r="O1571" s="31"/>
      <c r="P1571" s="31"/>
      <c r="Q1571" s="31"/>
      <c r="R1571" s="31"/>
    </row>
    <row r="1572" spans="1:18" ht="58.5" customHeight="1">
      <c r="A1572" s="465"/>
      <c r="B1572" s="466"/>
      <c r="C1572" s="492"/>
      <c r="D1572" s="492"/>
      <c r="E1572" s="495"/>
      <c r="F1572" s="492"/>
      <c r="G1572" s="448"/>
      <c r="H1572" s="28"/>
      <c r="I1572" s="28"/>
      <c r="J1572" s="438" t="s">
        <v>10</v>
      </c>
      <c r="K1572" s="439"/>
      <c r="L1572" s="439"/>
      <c r="M1572" s="439"/>
      <c r="N1572" s="440"/>
      <c r="O1572" s="33"/>
      <c r="P1572" s="34"/>
      <c r="Q1572" s="34"/>
      <c r="R1572" s="35"/>
    </row>
    <row r="1573" spans="1:18" ht="58.5" customHeight="1">
      <c r="A1573" s="441" t="str">
        <f>GI!$B$7</f>
        <v>English</v>
      </c>
      <c r="B1573" s="442"/>
      <c r="C1573" s="36">
        <f>MIP!$Y$48</f>
        <v>66</v>
      </c>
      <c r="D1573" s="36">
        <f>MIP!$Y$115</f>
        <v>0</v>
      </c>
      <c r="E1573" s="37">
        <f>MIP!$Y$187</f>
        <v>33</v>
      </c>
      <c r="F1573" s="36" t="e">
        <f>MIP!#REF!</f>
        <v>#REF!</v>
      </c>
      <c r="G1573" s="231"/>
      <c r="H1573" s="28"/>
      <c r="I1573" s="28"/>
      <c r="J1573" s="438" t="s">
        <v>29</v>
      </c>
      <c r="K1573" s="439"/>
      <c r="L1573" s="439"/>
      <c r="M1573" s="439"/>
      <c r="N1573" s="440"/>
      <c r="O1573" s="33"/>
      <c r="P1573" s="34"/>
      <c r="Q1573" s="34"/>
      <c r="R1573" s="35"/>
    </row>
    <row r="1574" spans="1:18" ht="58.5" customHeight="1">
      <c r="A1574" s="441" t="str">
        <f>GI!$B$8</f>
        <v>-</v>
      </c>
      <c r="B1574" s="442"/>
      <c r="C1574" s="36"/>
      <c r="D1574" s="36"/>
      <c r="E1574" s="37"/>
      <c r="F1574" s="36" t="e">
        <f>MIP!#REF!</f>
        <v>#REF!</v>
      </c>
      <c r="G1574" s="231"/>
      <c r="H1574" s="28"/>
      <c r="I1574" s="28"/>
      <c r="J1574" s="438" t="s">
        <v>30</v>
      </c>
      <c r="K1574" s="439"/>
      <c r="L1574" s="439"/>
      <c r="M1574" s="439"/>
      <c r="N1574" s="440"/>
      <c r="O1574" s="33"/>
      <c r="P1574" s="34"/>
      <c r="Q1574" s="34"/>
      <c r="R1574" s="35"/>
    </row>
    <row r="1575" spans="1:18" ht="58.5" customHeight="1">
      <c r="A1575" s="441" t="str">
        <f>GI!$B$9</f>
        <v>Mathematics</v>
      </c>
      <c r="B1575" s="442"/>
      <c r="C1575" s="36">
        <f>MIP!$Z$48</f>
        <v>63</v>
      </c>
      <c r="D1575" s="36">
        <f>MIP!$Z$115</f>
        <v>0</v>
      </c>
      <c r="E1575" s="37">
        <f>MIP!$Z$187</f>
        <v>31.5</v>
      </c>
      <c r="F1575" s="36" t="e">
        <f>MIP!#REF!</f>
        <v>#REF!</v>
      </c>
      <c r="G1575" s="231"/>
      <c r="H1575" s="28"/>
      <c r="I1575" s="28"/>
      <c r="J1575" s="438" t="s">
        <v>31</v>
      </c>
      <c r="K1575" s="439"/>
      <c r="L1575" s="439"/>
      <c r="M1575" s="439"/>
      <c r="N1575" s="440"/>
      <c r="O1575" s="33"/>
      <c r="P1575" s="34"/>
      <c r="Q1575" s="34"/>
      <c r="R1575" s="35"/>
    </row>
    <row r="1576" spans="1:18" ht="58.5" customHeight="1">
      <c r="A1576" s="441" t="str">
        <f>GI!$B$10</f>
        <v>-</v>
      </c>
      <c r="B1576" s="442"/>
      <c r="C1576" s="36"/>
      <c r="D1576" s="36"/>
      <c r="E1576" s="37"/>
      <c r="F1576" s="36" t="e">
        <f>MIP!#REF!</f>
        <v>#REF!</v>
      </c>
      <c r="G1576" s="231"/>
      <c r="H1576" s="28"/>
      <c r="I1576" s="28"/>
      <c r="J1576" s="438" t="s">
        <v>32</v>
      </c>
      <c r="K1576" s="439"/>
      <c r="L1576" s="439"/>
      <c r="M1576" s="439"/>
      <c r="N1576" s="440"/>
      <c r="O1576" s="31"/>
      <c r="P1576" s="31"/>
      <c r="Q1576" s="31"/>
      <c r="R1576" s="31"/>
    </row>
    <row r="1577" spans="1:18" ht="58.5" customHeight="1">
      <c r="A1577" s="441" t="str">
        <f>GI!$B$11</f>
        <v xml:space="preserve">History </v>
      </c>
      <c r="B1577" s="442"/>
      <c r="C1577" s="36">
        <f>MIP!$AA$48</f>
        <v>81</v>
      </c>
      <c r="D1577" s="36">
        <f>MIP!$AA$115</f>
        <v>0</v>
      </c>
      <c r="E1577" s="37">
        <f>MIP!$AA$187</f>
        <v>40.5</v>
      </c>
      <c r="F1577" s="36" t="e">
        <f>MIP!#REF!</f>
        <v>#REF!</v>
      </c>
      <c r="G1577" s="231"/>
      <c r="H1577" s="28"/>
      <c r="I1577" s="28"/>
      <c r="J1577" s="438" t="s">
        <v>11</v>
      </c>
      <c r="K1577" s="439"/>
      <c r="L1577" s="439"/>
      <c r="M1577" s="439"/>
      <c r="N1577" s="440"/>
      <c r="O1577" s="31"/>
      <c r="P1577" s="31"/>
      <c r="Q1577" s="31"/>
      <c r="R1577" s="31"/>
    </row>
    <row r="1578" spans="1:18" ht="58.5" customHeight="1">
      <c r="A1578" s="441" t="str">
        <f>GI!$B$12</f>
        <v xml:space="preserve">Geography </v>
      </c>
      <c r="B1578" s="442"/>
      <c r="C1578" s="36">
        <f>MIP!$AB$48</f>
        <v>69</v>
      </c>
      <c r="D1578" s="36">
        <f>MIP!$AB$115</f>
        <v>0</v>
      </c>
      <c r="E1578" s="37">
        <f>MIP!$AB$187</f>
        <v>34.5</v>
      </c>
      <c r="F1578" s="36" t="e">
        <f>MIP!#REF!</f>
        <v>#REF!</v>
      </c>
      <c r="G1578" s="231"/>
      <c r="H1578" s="28"/>
      <c r="I1578" s="28"/>
      <c r="J1578" s="438" t="s">
        <v>37</v>
      </c>
      <c r="K1578" s="439"/>
      <c r="L1578" s="439"/>
      <c r="M1578" s="439"/>
      <c r="N1578" s="440"/>
      <c r="O1578" s="33"/>
      <c r="P1578" s="34"/>
      <c r="Q1578" s="34"/>
      <c r="R1578" s="35"/>
    </row>
    <row r="1579" spans="1:18" ht="58.5" customHeight="1">
      <c r="A1579" s="441" t="str">
        <f>GI!$B$13</f>
        <v xml:space="preserve">Economics </v>
      </c>
      <c r="B1579" s="442"/>
      <c r="C1579" s="36">
        <f>MIP!$AC$48</f>
        <v>57</v>
      </c>
      <c r="D1579" s="36">
        <f>MIP!$AC$115</f>
        <v>0</v>
      </c>
      <c r="E1579" s="37">
        <f>MIP!$AC$187</f>
        <v>28.5</v>
      </c>
      <c r="F1579" s="36" t="e">
        <f>MIP!#REF!</f>
        <v>#REF!</v>
      </c>
      <c r="G1579" s="231"/>
      <c r="H1579" s="38"/>
      <c r="I1579" s="38"/>
      <c r="J1579" s="438" t="s">
        <v>33</v>
      </c>
      <c r="K1579" s="439"/>
      <c r="L1579" s="439"/>
      <c r="M1579" s="439"/>
      <c r="N1579" s="440"/>
      <c r="O1579" s="33"/>
      <c r="P1579" s="34"/>
      <c r="Q1579" s="34"/>
      <c r="R1579" s="35"/>
    </row>
    <row r="1580" spans="1:18" ht="58.5" customHeight="1">
      <c r="A1580" s="441" t="str">
        <f>GI!$B$14</f>
        <v>-</v>
      </c>
      <c r="B1580" s="442"/>
      <c r="C1580" s="36"/>
      <c r="D1580" s="36"/>
      <c r="E1580" s="37"/>
      <c r="F1580" s="36" t="e">
        <f>MIP!#REF!</f>
        <v>#REF!</v>
      </c>
      <c r="G1580" s="231"/>
      <c r="H1580" s="38"/>
      <c r="I1580" s="38"/>
      <c r="J1580" s="438" t="s">
        <v>48</v>
      </c>
      <c r="K1580" s="439"/>
      <c r="L1580" s="439"/>
      <c r="M1580" s="439"/>
      <c r="N1580" s="440"/>
      <c r="O1580" s="33"/>
      <c r="P1580" s="34"/>
      <c r="Q1580" s="34"/>
      <c r="R1580" s="35"/>
    </row>
    <row r="1581" spans="1:18" ht="58.5" customHeight="1">
      <c r="A1581" s="441" t="str">
        <f>GI!$B$15</f>
        <v>ICT</v>
      </c>
      <c r="B1581" s="442"/>
      <c r="C1581" s="36">
        <f>MIP!$AD$48</f>
        <v>83</v>
      </c>
      <c r="D1581" s="36">
        <f>MIP!$AD$115</f>
        <v>0</v>
      </c>
      <c r="E1581" s="37">
        <f>MIP!$AD$187</f>
        <v>41.5</v>
      </c>
      <c r="F1581" s="36" t="e">
        <f>MIP!#REF!</f>
        <v>#REF!</v>
      </c>
      <c r="G1581" s="231"/>
      <c r="H1581" s="39"/>
      <c r="I1581" s="39"/>
      <c r="J1581" s="438" t="s">
        <v>49</v>
      </c>
      <c r="K1581" s="439"/>
      <c r="L1581" s="439"/>
      <c r="M1581" s="439"/>
      <c r="N1581" s="440"/>
      <c r="O1581" s="40"/>
      <c r="P1581" s="34"/>
      <c r="Q1581" s="34"/>
      <c r="R1581" s="35"/>
    </row>
    <row r="1582" spans="1:18" ht="58.5" customHeight="1">
      <c r="A1582" s="441" t="str">
        <f>GI!$B$16</f>
        <v>-</v>
      </c>
      <c r="B1582" s="442"/>
      <c r="C1582" s="36"/>
      <c r="D1582" s="36"/>
      <c r="E1582" s="37"/>
      <c r="F1582" s="36" t="e">
        <f>MIP!#REF!</f>
        <v>#REF!</v>
      </c>
      <c r="G1582" s="231"/>
      <c r="H1582" s="39"/>
      <c r="I1582" s="39"/>
      <c r="J1582" s="502" t="s">
        <v>34</v>
      </c>
      <c r="K1582" s="503"/>
      <c r="L1582" s="503"/>
      <c r="M1582" s="503"/>
      <c r="N1582" s="503"/>
      <c r="O1582" s="503"/>
      <c r="P1582" s="503"/>
      <c r="Q1582" s="504"/>
      <c r="R1582" s="41"/>
    </row>
    <row r="1583" spans="1:18" ht="58.5" customHeight="1">
      <c r="A1583" s="441" t="str">
        <f>GI!$B$17</f>
        <v xml:space="preserve">Accounting and finance </v>
      </c>
      <c r="B1583" s="442"/>
      <c r="C1583" s="36">
        <f>MIP!$AE$48</f>
        <v>77</v>
      </c>
      <c r="D1583" s="36">
        <f>MIP!$AE$115</f>
        <v>0</v>
      </c>
      <c r="E1583" s="37">
        <f>MIP!$AE$187</f>
        <v>38.5</v>
      </c>
      <c r="F1583" s="36" t="e">
        <f>MIP!#REF!</f>
        <v>#REF!</v>
      </c>
      <c r="G1583" s="231"/>
      <c r="H1583" s="39"/>
      <c r="I1583" s="39"/>
      <c r="J1583" s="505"/>
      <c r="K1583" s="506"/>
      <c r="L1583" s="506"/>
      <c r="M1583" s="506"/>
      <c r="N1583" s="506"/>
      <c r="O1583" s="506"/>
      <c r="P1583" s="506"/>
      <c r="Q1583" s="507"/>
      <c r="R1583" s="41"/>
    </row>
    <row r="1584" spans="1:18" ht="58.5" customHeight="1">
      <c r="A1584" s="441" t="str">
        <f>GI!$B$18</f>
        <v>-</v>
      </c>
      <c r="B1584" s="442"/>
      <c r="C1584" s="36">
        <f>MIP!$AF$48</f>
        <v>0</v>
      </c>
      <c r="D1584" s="36">
        <f>MIP!$AF$115</f>
        <v>0</v>
      </c>
      <c r="E1584" s="37">
        <f>MIP!$AF$187</f>
        <v>0</v>
      </c>
      <c r="F1584" s="36" t="e">
        <f>MIP!#REF!</f>
        <v>#REF!</v>
      </c>
      <c r="G1584" s="231"/>
      <c r="H1584" s="39"/>
      <c r="I1584" s="39"/>
      <c r="J1584" s="505"/>
      <c r="K1584" s="506"/>
      <c r="L1584" s="506"/>
      <c r="M1584" s="506"/>
      <c r="N1584" s="506"/>
      <c r="O1584" s="506"/>
      <c r="P1584" s="506"/>
      <c r="Q1584" s="507"/>
      <c r="R1584" s="41"/>
    </row>
    <row r="1585" spans="1:18" ht="58.5" customHeight="1">
      <c r="A1585" s="470" t="s">
        <v>15</v>
      </c>
      <c r="B1585" s="471"/>
      <c r="C1585" s="36">
        <f>MIP!$AG$48</f>
        <v>496</v>
      </c>
      <c r="D1585" s="36">
        <f>MIP!$AG$115</f>
        <v>0</v>
      </c>
      <c r="E1585" s="37">
        <f>MIP!$AG$187</f>
        <v>248</v>
      </c>
      <c r="F1585" s="36" t="e">
        <f>MIP!#REF!</f>
        <v>#REF!</v>
      </c>
      <c r="G1585" s="231"/>
      <c r="H1585" s="42"/>
      <c r="I1585" s="42"/>
      <c r="J1585" s="515" t="str">
        <f t="shared" ref="J1585:J1624" si="648">$V$5</f>
        <v>Percentage</v>
      </c>
      <c r="K1585" s="516"/>
      <c r="L1585" s="496" t="str">
        <f t="shared" ref="L1585:L1624" si="649">$X$5</f>
        <v xml:space="preserve">Grade </v>
      </c>
      <c r="M1585" s="497"/>
      <c r="N1585" s="496" t="str">
        <f t="shared" ref="N1585:N1624" si="650">$Z$5</f>
        <v>Performance</v>
      </c>
      <c r="O1585" s="500"/>
      <c r="P1585" s="500"/>
      <c r="Q1585" s="497"/>
      <c r="R1585" s="43"/>
    </row>
    <row r="1586" spans="1:18" ht="58.5" customHeight="1">
      <c r="A1586" s="472" t="s">
        <v>16</v>
      </c>
      <c r="B1586" s="473"/>
      <c r="C1586" s="36">
        <f>MIP!$AH$48</f>
        <v>70.857142857142861</v>
      </c>
      <c r="D1586" s="36">
        <f>MIP!$AH$115</f>
        <v>0</v>
      </c>
      <c r="E1586" s="37">
        <f>MIP!$AH$187</f>
        <v>35.428571428571431</v>
      </c>
      <c r="F1586" s="36" t="e">
        <f>MIP!#REF!</f>
        <v>#REF!</v>
      </c>
      <c r="G1586" s="231"/>
      <c r="H1586" s="42"/>
      <c r="I1586" s="42"/>
      <c r="J1586" s="517"/>
      <c r="K1586" s="518"/>
      <c r="L1586" s="498"/>
      <c r="M1586" s="499"/>
      <c r="N1586" s="498"/>
      <c r="O1586" s="501"/>
      <c r="P1586" s="501"/>
      <c r="Q1586" s="499"/>
      <c r="R1586" s="44"/>
    </row>
    <row r="1587" spans="1:18" ht="58.5" customHeight="1">
      <c r="A1587" s="472" t="s">
        <v>17</v>
      </c>
      <c r="B1587" s="473"/>
      <c r="C1587" s="45">
        <f>MIP!$AI$48</f>
        <v>23</v>
      </c>
      <c r="D1587" s="45">
        <f>MIP!$AI$115</f>
        <v>1</v>
      </c>
      <c r="E1587" s="46">
        <f>MIP!$AI$187</f>
        <v>23</v>
      </c>
      <c r="F1587" s="45" t="e">
        <f>MIP!#REF!</f>
        <v>#REF!</v>
      </c>
      <c r="G1587" s="232"/>
      <c r="H1587" s="42"/>
      <c r="I1587" s="42"/>
      <c r="J1587" s="483" t="str">
        <f t="shared" ref="J1587:J1626" si="651">$V$7</f>
        <v>≥90</v>
      </c>
      <c r="K1587" s="446"/>
      <c r="L1587" s="483" t="str">
        <f t="shared" ref="L1587:L1626" si="652">$X$7</f>
        <v>A+</v>
      </c>
      <c r="M1587" s="446"/>
      <c r="N1587" s="483" t="str">
        <f t="shared" ref="N1587:N1626" si="653">$Z$7</f>
        <v>Very Great Distinction</v>
      </c>
      <c r="O1587" s="447"/>
      <c r="P1587" s="447"/>
      <c r="Q1587" s="446"/>
      <c r="R1587" s="44"/>
    </row>
    <row r="1588" spans="1:18" ht="58.5" customHeight="1">
      <c r="A1588" s="472" t="s">
        <v>91</v>
      </c>
      <c r="B1588" s="473"/>
      <c r="C1588" s="45">
        <f>GI!$C$25</f>
        <v>43</v>
      </c>
      <c r="D1588" s="47">
        <f>GI!$C$25</f>
        <v>43</v>
      </c>
      <c r="E1588" s="48">
        <f>GI!$C$25</f>
        <v>43</v>
      </c>
      <c r="F1588" s="47">
        <f>GI!$C$25</f>
        <v>43</v>
      </c>
      <c r="G1588" s="233"/>
      <c r="H1588" s="24"/>
      <c r="I1588" s="24"/>
      <c r="J1588" s="483" t="str">
        <f t="shared" ref="J1588:J1627" si="654">$V$8</f>
        <v>≥85</v>
      </c>
      <c r="K1588" s="446"/>
      <c r="L1588" s="483" t="str">
        <f t="shared" ref="L1588:L1627" si="655">$X$8</f>
        <v>A</v>
      </c>
      <c r="M1588" s="446"/>
      <c r="N1588" s="483" t="str">
        <f t="shared" ref="N1588:N1627" si="656">$Z$8</f>
        <v>Great Distinction</v>
      </c>
      <c r="O1588" s="447"/>
      <c r="P1588" s="447"/>
      <c r="Q1588" s="446"/>
      <c r="R1588" s="44"/>
    </row>
    <row r="1589" spans="1:18" ht="58.5" customHeight="1">
      <c r="A1589" s="470" t="s">
        <v>12</v>
      </c>
      <c r="B1589" s="471"/>
      <c r="C1589" s="36"/>
      <c r="D1589" s="49"/>
      <c r="E1589" s="50"/>
      <c r="F1589" s="49"/>
      <c r="G1589" s="234"/>
      <c r="H1589" s="24"/>
      <c r="I1589" s="24"/>
      <c r="J1589" s="445" t="str">
        <f t="shared" ref="J1589:J1628" si="657">$V$9</f>
        <v>≥80</v>
      </c>
      <c r="K1589" s="446"/>
      <c r="L1589" s="445" t="str">
        <f t="shared" ref="L1589:L1628" si="658">$X$9</f>
        <v>B+</v>
      </c>
      <c r="M1589" s="446"/>
      <c r="N1589" s="445" t="str">
        <f t="shared" ref="N1589:N1628" si="659">$Z$9</f>
        <v>Distinction</v>
      </c>
      <c r="O1589" s="447"/>
      <c r="P1589" s="447"/>
      <c r="Q1589" s="446"/>
      <c r="R1589" s="44"/>
    </row>
    <row r="1590" spans="1:18" ht="58.5" customHeight="1">
      <c r="A1590" s="482" t="s">
        <v>18</v>
      </c>
      <c r="B1590" s="482"/>
      <c r="C1590" s="36"/>
      <c r="D1590" s="51"/>
      <c r="E1590" s="50"/>
      <c r="F1590" s="51"/>
      <c r="G1590" s="234"/>
      <c r="H1590" s="24"/>
      <c r="I1590" s="24"/>
      <c r="J1590" s="445" t="str">
        <f t="shared" ref="J1590:J1629" si="660">$V$10</f>
        <v>≥75</v>
      </c>
      <c r="K1590" s="446"/>
      <c r="L1590" s="445" t="str">
        <f t="shared" ref="L1590:L1629" si="661">$X$10</f>
        <v>B</v>
      </c>
      <c r="M1590" s="446"/>
      <c r="N1590" s="445" t="str">
        <f t="shared" ref="N1590:N1629" si="662">$Z$10</f>
        <v>Good</v>
      </c>
      <c r="O1590" s="447"/>
      <c r="P1590" s="447"/>
      <c r="Q1590" s="446"/>
      <c r="R1590" s="44"/>
    </row>
    <row r="1591" spans="1:18" ht="58.5" customHeight="1">
      <c r="A1591" s="22"/>
      <c r="B1591" s="55"/>
      <c r="C1591" s="52"/>
      <c r="D1591" s="52"/>
      <c r="E1591" s="52"/>
      <c r="F1591" s="52"/>
      <c r="G1591" s="23"/>
      <c r="H1591" s="24"/>
      <c r="I1591" s="24"/>
      <c r="J1591" s="445" t="str">
        <f t="shared" ref="J1591:J1630" si="663">$V$11</f>
        <v>≥70</v>
      </c>
      <c r="K1591" s="446"/>
      <c r="L1591" s="445" t="str">
        <f t="shared" ref="L1591:L1630" si="664">$X$11</f>
        <v>C</v>
      </c>
      <c r="M1591" s="446"/>
      <c r="N1591" s="445" t="str">
        <f t="shared" ref="N1591:N1630" si="665">$Z$11</f>
        <v>Average</v>
      </c>
      <c r="O1591" s="447"/>
      <c r="P1591" s="447"/>
      <c r="Q1591" s="446"/>
      <c r="R1591" s="44"/>
    </row>
    <row r="1592" spans="1:18" ht="58.5" customHeight="1">
      <c r="A1592" s="53"/>
      <c r="B1592" s="520" t="str">
        <f>MIP!AJ187</f>
        <v>DETAINED IN GRADE 11</v>
      </c>
      <c r="C1592" s="521"/>
      <c r="D1592" s="521"/>
      <c r="E1592" s="521"/>
      <c r="F1592" s="522"/>
      <c r="G1592" s="23"/>
      <c r="H1592" s="24"/>
      <c r="I1592" s="24"/>
      <c r="J1592" s="445" t="str">
        <f t="shared" ref="J1592:J1631" si="666">$V$12</f>
        <v>≥60</v>
      </c>
      <c r="K1592" s="446"/>
      <c r="L1592" s="445" t="str">
        <f t="shared" ref="L1592:L1631" si="667">$X$12</f>
        <v>D</v>
      </c>
      <c r="M1592" s="446"/>
      <c r="N1592" s="445" t="str">
        <f t="shared" ref="N1592:N1631" si="668">$Z$12</f>
        <v>Fair</v>
      </c>
      <c r="O1592" s="447"/>
      <c r="P1592" s="447"/>
      <c r="Q1592" s="446"/>
      <c r="R1592" s="54"/>
    </row>
    <row r="1593" spans="1:18" ht="58.5" customHeight="1">
      <c r="A1593" s="53"/>
      <c r="B1593" s="523"/>
      <c r="C1593" s="524"/>
      <c r="D1593" s="524"/>
      <c r="E1593" s="524"/>
      <c r="F1593" s="525"/>
      <c r="G1593" s="23"/>
      <c r="H1593" s="24"/>
      <c r="I1593" s="24"/>
      <c r="J1593" s="445" t="str">
        <f t="shared" ref="J1593:J1632" si="669">$V$13</f>
        <v>&lt;60</v>
      </c>
      <c r="K1593" s="446"/>
      <c r="L1593" s="445" t="str">
        <f t="shared" ref="L1593:L1632" si="670">$X$13</f>
        <v>F</v>
      </c>
      <c r="M1593" s="446"/>
      <c r="N1593" s="445" t="str">
        <f t="shared" ref="N1593:N1632" si="671">$Z$13</f>
        <v>Failing</v>
      </c>
      <c r="O1593" s="447"/>
      <c r="P1593" s="447"/>
      <c r="Q1593" s="446"/>
      <c r="R1593" s="27"/>
    </row>
    <row r="1594" spans="1:18" ht="58.5" customHeight="1">
      <c r="A1594" s="53"/>
      <c r="B1594" s="523"/>
      <c r="C1594" s="524"/>
      <c r="D1594" s="524"/>
      <c r="E1594" s="524"/>
      <c r="F1594" s="525"/>
      <c r="G1594" s="23"/>
      <c r="H1594" s="24"/>
      <c r="I1594" s="24"/>
      <c r="J1594" s="443" t="str">
        <f>GI!$D$23</f>
        <v>Academic Director's Name</v>
      </c>
      <c r="K1594" s="443"/>
      <c r="L1594" s="443"/>
      <c r="M1594" s="443"/>
      <c r="N1594" s="443"/>
      <c r="O1594" s="443"/>
      <c r="P1594" s="443"/>
      <c r="Q1594" s="443"/>
      <c r="R1594" s="27"/>
    </row>
    <row r="1595" spans="1:18" ht="58.5" customHeight="1">
      <c r="A1595" s="53"/>
      <c r="B1595" s="526"/>
      <c r="C1595" s="527"/>
      <c r="D1595" s="527"/>
      <c r="E1595" s="527"/>
      <c r="F1595" s="528"/>
      <c r="G1595" s="23"/>
      <c r="H1595" s="24"/>
      <c r="I1595" s="24"/>
      <c r="J1595" s="444" t="str">
        <f>GI!$D$31</f>
        <v>Mr. Brhane Yohanes</v>
      </c>
      <c r="K1595" s="444"/>
      <c r="L1595" s="444"/>
      <c r="M1595" s="444"/>
      <c r="N1595" s="444"/>
      <c r="O1595" s="444"/>
      <c r="P1595" s="444"/>
      <c r="Q1595" s="444"/>
      <c r="R1595" s="444"/>
    </row>
    <row r="1596" spans="1:18" ht="58.5" customHeight="1">
      <c r="A1596" s="430" t="str">
        <f>$U$15</f>
        <v>If Best is Possible, Better is Not Enough!</v>
      </c>
      <c r="B1596" s="430"/>
      <c r="C1596" s="430"/>
      <c r="D1596" s="430"/>
      <c r="E1596" s="430"/>
      <c r="F1596" s="430"/>
      <c r="G1596" s="430"/>
      <c r="H1596" s="430"/>
      <c r="I1596" s="430"/>
      <c r="J1596" s="430"/>
      <c r="K1596" s="430"/>
      <c r="L1596" s="430"/>
      <c r="M1596" s="430"/>
      <c r="N1596" s="430"/>
      <c r="O1596" s="430"/>
      <c r="P1596" s="430"/>
      <c r="Q1596" s="430"/>
      <c r="R1596" s="430"/>
    </row>
    <row r="1597" spans="1:18" ht="58.5" customHeight="1">
      <c r="A1597" s="430"/>
      <c r="B1597" s="430"/>
      <c r="C1597" s="430"/>
      <c r="D1597" s="430"/>
      <c r="E1597" s="430"/>
      <c r="F1597" s="430"/>
      <c r="G1597" s="430"/>
      <c r="H1597" s="430"/>
      <c r="I1597" s="430"/>
      <c r="J1597" s="430"/>
      <c r="K1597" s="430"/>
      <c r="L1597" s="430"/>
      <c r="M1597" s="430"/>
      <c r="N1597" s="430"/>
      <c r="O1597" s="430"/>
      <c r="P1597" s="430"/>
      <c r="Q1597" s="430"/>
      <c r="R1597" s="430"/>
    </row>
    <row r="1598" spans="1:18" ht="58.5" customHeight="1">
      <c r="A1598" s="430"/>
      <c r="B1598" s="430"/>
      <c r="C1598" s="430"/>
      <c r="D1598" s="430"/>
      <c r="E1598" s="430"/>
      <c r="F1598" s="430"/>
      <c r="G1598" s="430"/>
      <c r="H1598" s="430"/>
      <c r="I1598" s="430"/>
      <c r="J1598" s="430"/>
      <c r="K1598" s="430"/>
      <c r="L1598" s="430"/>
      <c r="M1598" s="430"/>
      <c r="N1598" s="430"/>
      <c r="O1598" s="430"/>
      <c r="P1598" s="430"/>
      <c r="Q1598" s="430"/>
      <c r="R1598" s="430"/>
    </row>
    <row r="1599" spans="1:18" ht="58.5" customHeight="1">
      <c r="A1599" s="22"/>
      <c r="B1599" s="22"/>
      <c r="C1599" s="23"/>
      <c r="D1599" s="23"/>
      <c r="E1599" s="23"/>
      <c r="F1599" s="23"/>
      <c r="G1599" s="23"/>
      <c r="H1599" s="24"/>
      <c r="I1599" s="24"/>
      <c r="J1599" s="24"/>
      <c r="K1599" s="24"/>
      <c r="L1599" s="24"/>
      <c r="M1599" s="24"/>
      <c r="N1599" s="24"/>
      <c r="O1599" s="23"/>
      <c r="P1599" s="23"/>
      <c r="Q1599" s="23"/>
      <c r="R1599" s="23"/>
    </row>
    <row r="1600" spans="1:18" ht="58.5" customHeight="1">
      <c r="A1600" s="22"/>
      <c r="B1600" s="22"/>
      <c r="C1600" s="23"/>
      <c r="D1600" s="23"/>
      <c r="E1600" s="23"/>
      <c r="F1600" s="23"/>
      <c r="G1600" s="23"/>
      <c r="H1600" s="24"/>
      <c r="I1600" s="24"/>
      <c r="J1600" s="24"/>
      <c r="K1600" s="24"/>
      <c r="L1600" s="24"/>
      <c r="M1600" s="24"/>
      <c r="N1600" s="24"/>
      <c r="O1600" s="23"/>
      <c r="P1600" s="23"/>
      <c r="Q1600" s="23"/>
      <c r="R1600" s="23"/>
    </row>
    <row r="1601" spans="1:18" ht="58.5" customHeight="1">
      <c r="A1601" s="449" t="s">
        <v>14</v>
      </c>
      <c r="B1601" s="450"/>
      <c r="C1601" s="453">
        <f>GI!$A$3</f>
        <v>11</v>
      </c>
      <c r="D1601" s="455" t="str">
        <f>D2</f>
        <v>D</v>
      </c>
      <c r="E1601" s="456"/>
      <c r="F1601" s="453" t="str">
        <f>GI!$C$3</f>
        <v>D</v>
      </c>
      <c r="G1601" s="459">
        <v>42</v>
      </c>
      <c r="H1601" s="26"/>
      <c r="I1601" s="26"/>
      <c r="J1601" s="509" t="s">
        <v>8</v>
      </c>
      <c r="K1601" s="510"/>
      <c r="L1601" s="511"/>
      <c r="M1601" s="484" t="str">
        <f>GI!$H$43</f>
        <v xml:space="preserve">Yosef Mesfin Hailemicheal </v>
      </c>
      <c r="N1601" s="485"/>
      <c r="O1601" s="485"/>
      <c r="P1601" s="485"/>
      <c r="Q1601" s="485"/>
      <c r="R1601" s="486"/>
    </row>
    <row r="1602" spans="1:18" ht="58.5" customHeight="1">
      <c r="A1602" s="451"/>
      <c r="B1602" s="452"/>
      <c r="C1602" s="454"/>
      <c r="D1602" s="457"/>
      <c r="E1602" s="458"/>
      <c r="F1602" s="454"/>
      <c r="G1602" s="460"/>
      <c r="H1602" s="26"/>
      <c r="I1602" s="26"/>
      <c r="J1602" s="512"/>
      <c r="K1602" s="513"/>
      <c r="L1602" s="514"/>
      <c r="M1602" s="487"/>
      <c r="N1602" s="488"/>
      <c r="O1602" s="488"/>
      <c r="P1602" s="488"/>
      <c r="Q1602" s="488"/>
      <c r="R1602" s="489"/>
    </row>
    <row r="1603" spans="1:18" ht="58.5" customHeight="1">
      <c r="A1603" s="461" t="s">
        <v>1</v>
      </c>
      <c r="B1603" s="462"/>
      <c r="C1603" s="467"/>
      <c r="D1603" s="468"/>
      <c r="E1603" s="469"/>
      <c r="F1603" s="223" t="s">
        <v>19</v>
      </c>
      <c r="G1603" s="448"/>
      <c r="H1603" s="27"/>
      <c r="I1603" s="27"/>
      <c r="J1603" s="475" t="str">
        <f>GI!$A$48</f>
        <v>2025/26 G.C Academic Year Basic Skills and Behavior Progress Report</v>
      </c>
      <c r="K1603" s="476"/>
      <c r="L1603" s="476"/>
      <c r="M1603" s="476"/>
      <c r="N1603" s="476"/>
      <c r="O1603" s="476"/>
      <c r="P1603" s="476"/>
      <c r="Q1603" s="476"/>
      <c r="R1603" s="477"/>
    </row>
    <row r="1604" spans="1:18" ht="58.5" customHeight="1">
      <c r="A1604" s="463"/>
      <c r="B1604" s="464"/>
      <c r="C1604" s="490" t="s">
        <v>172</v>
      </c>
      <c r="D1604" s="490" t="s">
        <v>173</v>
      </c>
      <c r="E1604" s="493" t="s">
        <v>163</v>
      </c>
      <c r="F1604" s="490" t="s">
        <v>164</v>
      </c>
      <c r="G1604" s="448"/>
      <c r="H1604" s="27"/>
      <c r="I1604" s="27"/>
      <c r="J1604" s="478"/>
      <c r="K1604" s="479"/>
      <c r="L1604" s="479"/>
      <c r="M1604" s="479"/>
      <c r="N1604" s="479"/>
      <c r="O1604" s="479"/>
      <c r="P1604" s="479"/>
      <c r="Q1604" s="479"/>
      <c r="R1604" s="480"/>
    </row>
    <row r="1605" spans="1:18" ht="58.5" customHeight="1">
      <c r="A1605" s="463"/>
      <c r="B1605" s="464"/>
      <c r="C1605" s="491"/>
      <c r="D1605" s="491"/>
      <c r="E1605" s="494"/>
      <c r="F1605" s="491"/>
      <c r="G1605" s="448"/>
      <c r="H1605" s="28"/>
      <c r="I1605" s="28"/>
      <c r="J1605" s="435"/>
      <c r="K1605" s="436"/>
      <c r="L1605" s="436"/>
      <c r="M1605" s="436"/>
      <c r="N1605" s="437"/>
      <c r="O1605" s="29"/>
      <c r="P1605" s="29"/>
      <c r="Q1605" s="29"/>
      <c r="R1605" s="30"/>
    </row>
    <row r="1606" spans="1:18" ht="58.5" customHeight="1">
      <c r="A1606" s="463"/>
      <c r="B1606" s="464"/>
      <c r="C1606" s="491"/>
      <c r="D1606" s="491"/>
      <c r="E1606" s="494"/>
      <c r="F1606" s="491"/>
      <c r="G1606" s="448"/>
      <c r="H1606" s="28"/>
      <c r="I1606" s="28"/>
      <c r="J1606" s="438" t="s">
        <v>26</v>
      </c>
      <c r="K1606" s="439"/>
      <c r="L1606" s="439"/>
      <c r="M1606" s="439"/>
      <c r="N1606" s="440"/>
      <c r="O1606" s="31"/>
      <c r="P1606" s="31"/>
      <c r="Q1606" s="31"/>
      <c r="R1606" s="31"/>
    </row>
    <row r="1607" spans="1:18" ht="58.5" customHeight="1">
      <c r="A1607" s="463"/>
      <c r="B1607" s="464"/>
      <c r="C1607" s="491"/>
      <c r="D1607" s="491"/>
      <c r="E1607" s="494"/>
      <c r="F1607" s="491"/>
      <c r="G1607" s="448"/>
      <c r="H1607" s="28"/>
      <c r="I1607" s="28"/>
      <c r="J1607" s="438" t="s">
        <v>27</v>
      </c>
      <c r="K1607" s="439"/>
      <c r="L1607" s="439"/>
      <c r="M1607" s="439"/>
      <c r="N1607" s="440"/>
      <c r="O1607" s="31"/>
      <c r="P1607" s="31"/>
      <c r="Q1607" s="31"/>
      <c r="R1607" s="31"/>
    </row>
    <row r="1608" spans="1:18" ht="58.5" customHeight="1">
      <c r="A1608" s="463"/>
      <c r="B1608" s="464"/>
      <c r="C1608" s="491"/>
      <c r="D1608" s="491"/>
      <c r="E1608" s="494"/>
      <c r="F1608" s="491"/>
      <c r="G1608" s="448"/>
      <c r="H1608" s="28"/>
      <c r="I1608" s="28"/>
      <c r="J1608" s="438" t="s">
        <v>28</v>
      </c>
      <c r="K1608" s="439"/>
      <c r="L1608" s="439"/>
      <c r="M1608" s="439"/>
      <c r="N1608" s="440"/>
      <c r="O1608" s="31"/>
      <c r="P1608" s="31"/>
      <c r="Q1608" s="31"/>
      <c r="R1608" s="31"/>
    </row>
    <row r="1609" spans="1:18" ht="58.5" customHeight="1">
      <c r="A1609" s="463"/>
      <c r="B1609" s="464"/>
      <c r="C1609" s="491"/>
      <c r="D1609" s="491"/>
      <c r="E1609" s="494"/>
      <c r="F1609" s="491"/>
      <c r="G1609" s="448"/>
      <c r="H1609" s="28"/>
      <c r="I1609" s="28"/>
      <c r="J1609" s="438" t="s">
        <v>47</v>
      </c>
      <c r="K1609" s="439"/>
      <c r="L1609" s="439"/>
      <c r="M1609" s="439"/>
      <c r="N1609" s="440"/>
      <c r="O1609" s="31"/>
      <c r="P1609" s="31"/>
      <c r="Q1609" s="31"/>
      <c r="R1609" s="31"/>
    </row>
    <row r="1610" spans="1:18" ht="58.5" customHeight="1">
      <c r="A1610" s="463"/>
      <c r="B1610" s="464"/>
      <c r="C1610" s="491"/>
      <c r="D1610" s="491"/>
      <c r="E1610" s="494"/>
      <c r="F1610" s="491"/>
      <c r="G1610" s="448"/>
      <c r="H1610" s="28"/>
      <c r="I1610" s="28"/>
      <c r="J1610" s="438" t="s">
        <v>38</v>
      </c>
      <c r="K1610" s="439"/>
      <c r="L1610" s="439"/>
      <c r="M1610" s="439"/>
      <c r="N1610" s="440"/>
      <c r="O1610" s="31"/>
      <c r="P1610" s="31"/>
      <c r="Q1610" s="31"/>
      <c r="R1610" s="31"/>
    </row>
    <row r="1611" spans="1:18" ht="58.5" customHeight="1">
      <c r="A1611" s="465"/>
      <c r="B1611" s="466"/>
      <c r="C1611" s="492"/>
      <c r="D1611" s="492"/>
      <c r="E1611" s="495"/>
      <c r="F1611" s="492"/>
      <c r="G1611" s="448"/>
      <c r="H1611" s="28"/>
      <c r="I1611" s="28"/>
      <c r="J1611" s="438" t="s">
        <v>10</v>
      </c>
      <c r="K1611" s="439"/>
      <c r="L1611" s="439"/>
      <c r="M1611" s="439"/>
      <c r="N1611" s="440"/>
      <c r="O1611" s="33"/>
      <c r="P1611" s="34"/>
      <c r="Q1611" s="34"/>
      <c r="R1611" s="35"/>
    </row>
    <row r="1612" spans="1:18" ht="58.5" customHeight="1">
      <c r="A1612" s="441" t="str">
        <f>GI!$B$7</f>
        <v>English</v>
      </c>
      <c r="B1612" s="442"/>
      <c r="C1612" s="36">
        <f>MIP!$Y$49</f>
        <v>55</v>
      </c>
      <c r="D1612" s="36">
        <f>MIP!$Y$116</f>
        <v>0</v>
      </c>
      <c r="E1612" s="37">
        <f>MIP!$Y$188</f>
        <v>27.5</v>
      </c>
      <c r="F1612" s="36" t="e">
        <f>MIP!#REF!</f>
        <v>#REF!</v>
      </c>
      <c r="G1612" s="231"/>
      <c r="H1612" s="28"/>
      <c r="I1612" s="28"/>
      <c r="J1612" s="438" t="s">
        <v>29</v>
      </c>
      <c r="K1612" s="439"/>
      <c r="L1612" s="439"/>
      <c r="M1612" s="439"/>
      <c r="N1612" s="440"/>
      <c r="O1612" s="33"/>
      <c r="P1612" s="34"/>
      <c r="Q1612" s="34"/>
      <c r="R1612" s="35"/>
    </row>
    <row r="1613" spans="1:18" ht="58.5" customHeight="1">
      <c r="A1613" s="441" t="str">
        <f>GI!$B$8</f>
        <v>-</v>
      </c>
      <c r="B1613" s="442"/>
      <c r="C1613" s="36"/>
      <c r="D1613" s="36"/>
      <c r="E1613" s="37"/>
      <c r="F1613" s="36" t="e">
        <f>MIP!#REF!</f>
        <v>#REF!</v>
      </c>
      <c r="G1613" s="231"/>
      <c r="H1613" s="28"/>
      <c r="I1613" s="28"/>
      <c r="J1613" s="438" t="s">
        <v>30</v>
      </c>
      <c r="K1613" s="439"/>
      <c r="L1613" s="439"/>
      <c r="M1613" s="439"/>
      <c r="N1613" s="440"/>
      <c r="O1613" s="33"/>
      <c r="P1613" s="34"/>
      <c r="Q1613" s="34"/>
      <c r="R1613" s="35"/>
    </row>
    <row r="1614" spans="1:18" ht="58.5" customHeight="1">
      <c r="A1614" s="441" t="str">
        <f>GI!$B$9</f>
        <v>Mathematics</v>
      </c>
      <c r="B1614" s="442"/>
      <c r="C1614" s="36">
        <f>MIP!$Z$49</f>
        <v>46</v>
      </c>
      <c r="D1614" s="36">
        <f>MIP!$Z$116</f>
        <v>0</v>
      </c>
      <c r="E1614" s="37">
        <f>MIP!$Z$188</f>
        <v>23</v>
      </c>
      <c r="F1614" s="36" t="e">
        <f>MIP!#REF!</f>
        <v>#REF!</v>
      </c>
      <c r="G1614" s="231"/>
      <c r="H1614" s="28"/>
      <c r="I1614" s="28"/>
      <c r="J1614" s="438" t="s">
        <v>31</v>
      </c>
      <c r="K1614" s="439"/>
      <c r="L1614" s="439"/>
      <c r="M1614" s="439"/>
      <c r="N1614" s="440"/>
      <c r="O1614" s="33"/>
      <c r="P1614" s="34"/>
      <c r="Q1614" s="34"/>
      <c r="R1614" s="35"/>
    </row>
    <row r="1615" spans="1:18" ht="58.5" customHeight="1">
      <c r="A1615" s="441" t="str">
        <f>GI!$B$10</f>
        <v>-</v>
      </c>
      <c r="B1615" s="442"/>
      <c r="C1615" s="36"/>
      <c r="D1615" s="36"/>
      <c r="E1615" s="37"/>
      <c r="F1615" s="36" t="e">
        <f>MIP!#REF!</f>
        <v>#REF!</v>
      </c>
      <c r="G1615" s="231"/>
      <c r="H1615" s="28"/>
      <c r="I1615" s="28"/>
      <c r="J1615" s="438" t="s">
        <v>32</v>
      </c>
      <c r="K1615" s="439"/>
      <c r="L1615" s="439"/>
      <c r="M1615" s="439"/>
      <c r="N1615" s="440"/>
      <c r="O1615" s="31"/>
      <c r="P1615" s="31"/>
      <c r="Q1615" s="31"/>
      <c r="R1615" s="31"/>
    </row>
    <row r="1616" spans="1:18" ht="58.5" customHeight="1">
      <c r="A1616" s="441" t="str">
        <f>GI!$B$11</f>
        <v xml:space="preserve">History </v>
      </c>
      <c r="B1616" s="442"/>
      <c r="C1616" s="36">
        <f>MIP!$AA$49</f>
        <v>74</v>
      </c>
      <c r="D1616" s="36">
        <f>MIP!$AA$116</f>
        <v>0</v>
      </c>
      <c r="E1616" s="37">
        <f>MIP!$AA$188</f>
        <v>37</v>
      </c>
      <c r="F1616" s="36" t="e">
        <f>MIP!#REF!</f>
        <v>#REF!</v>
      </c>
      <c r="G1616" s="231"/>
      <c r="H1616" s="28"/>
      <c r="I1616" s="28"/>
      <c r="J1616" s="438" t="s">
        <v>11</v>
      </c>
      <c r="K1616" s="439"/>
      <c r="L1616" s="439"/>
      <c r="M1616" s="439"/>
      <c r="N1616" s="440"/>
      <c r="O1616" s="31"/>
      <c r="P1616" s="31"/>
      <c r="Q1616" s="31"/>
      <c r="R1616" s="31"/>
    </row>
    <row r="1617" spans="1:18" ht="58.5" customHeight="1">
      <c r="A1617" s="441" t="str">
        <f>GI!$B$12</f>
        <v xml:space="preserve">Geography </v>
      </c>
      <c r="B1617" s="442"/>
      <c r="C1617" s="36">
        <f>MIP!$AB$49</f>
        <v>61</v>
      </c>
      <c r="D1617" s="36">
        <f>MIP!$AB$116</f>
        <v>0</v>
      </c>
      <c r="E1617" s="37">
        <f>MIP!$AB$188</f>
        <v>30.5</v>
      </c>
      <c r="F1617" s="36" t="e">
        <f>MIP!#REF!</f>
        <v>#REF!</v>
      </c>
      <c r="G1617" s="231"/>
      <c r="H1617" s="28"/>
      <c r="I1617" s="28"/>
      <c r="J1617" s="438" t="s">
        <v>37</v>
      </c>
      <c r="K1617" s="439"/>
      <c r="L1617" s="439"/>
      <c r="M1617" s="439"/>
      <c r="N1617" s="440"/>
      <c r="O1617" s="33"/>
      <c r="P1617" s="34"/>
      <c r="Q1617" s="34"/>
      <c r="R1617" s="35"/>
    </row>
    <row r="1618" spans="1:18" ht="58.5" customHeight="1">
      <c r="A1618" s="441" t="str">
        <f>GI!$B$13</f>
        <v xml:space="preserve">Economics </v>
      </c>
      <c r="B1618" s="442"/>
      <c r="C1618" s="36">
        <f>MIP!$AC$49</f>
        <v>57</v>
      </c>
      <c r="D1618" s="36">
        <f>MIP!$AC$116</f>
        <v>0</v>
      </c>
      <c r="E1618" s="37">
        <f>MIP!$AC$188</f>
        <v>28.5</v>
      </c>
      <c r="F1618" s="36" t="e">
        <f>MIP!#REF!</f>
        <v>#REF!</v>
      </c>
      <c r="G1618" s="231"/>
      <c r="H1618" s="38"/>
      <c r="I1618" s="38"/>
      <c r="J1618" s="438" t="s">
        <v>33</v>
      </c>
      <c r="K1618" s="439"/>
      <c r="L1618" s="439"/>
      <c r="M1618" s="439"/>
      <c r="N1618" s="440"/>
      <c r="O1618" s="33"/>
      <c r="P1618" s="34"/>
      <c r="Q1618" s="34"/>
      <c r="R1618" s="35"/>
    </row>
    <row r="1619" spans="1:18" ht="58.5" customHeight="1">
      <c r="A1619" s="441" t="str">
        <f>GI!$B$14</f>
        <v>-</v>
      </c>
      <c r="B1619" s="442"/>
      <c r="C1619" s="36"/>
      <c r="D1619" s="36"/>
      <c r="E1619" s="37"/>
      <c r="F1619" s="36" t="e">
        <f>MIP!#REF!</f>
        <v>#REF!</v>
      </c>
      <c r="G1619" s="231"/>
      <c r="H1619" s="38"/>
      <c r="I1619" s="38"/>
      <c r="J1619" s="438" t="s">
        <v>48</v>
      </c>
      <c r="K1619" s="439"/>
      <c r="L1619" s="439"/>
      <c r="M1619" s="439"/>
      <c r="N1619" s="440"/>
      <c r="O1619" s="33"/>
      <c r="P1619" s="34"/>
      <c r="Q1619" s="34"/>
      <c r="R1619" s="35"/>
    </row>
    <row r="1620" spans="1:18" ht="58.5" customHeight="1">
      <c r="A1620" s="441" t="str">
        <f>GI!$B$15</f>
        <v>ICT</v>
      </c>
      <c r="B1620" s="442"/>
      <c r="C1620" s="36">
        <f>MIP!$AD$49</f>
        <v>82</v>
      </c>
      <c r="D1620" s="36">
        <f>MIP!$AD$116</f>
        <v>0</v>
      </c>
      <c r="E1620" s="37">
        <f>MIP!$AD$188</f>
        <v>41</v>
      </c>
      <c r="F1620" s="36" t="e">
        <f>MIP!#REF!</f>
        <v>#REF!</v>
      </c>
      <c r="G1620" s="231"/>
      <c r="H1620" s="39"/>
      <c r="I1620" s="39"/>
      <c r="J1620" s="438" t="s">
        <v>49</v>
      </c>
      <c r="K1620" s="439"/>
      <c r="L1620" s="439"/>
      <c r="M1620" s="439"/>
      <c r="N1620" s="440"/>
      <c r="O1620" s="40"/>
      <c r="P1620" s="34"/>
      <c r="Q1620" s="34"/>
      <c r="R1620" s="35"/>
    </row>
    <row r="1621" spans="1:18" ht="58.5" customHeight="1">
      <c r="A1621" s="441" t="str">
        <f>GI!$B$16</f>
        <v>-</v>
      </c>
      <c r="B1621" s="442"/>
      <c r="C1621" s="36"/>
      <c r="D1621" s="36"/>
      <c r="E1621" s="37"/>
      <c r="F1621" s="36" t="e">
        <f>MIP!#REF!</f>
        <v>#REF!</v>
      </c>
      <c r="G1621" s="231"/>
      <c r="H1621" s="39"/>
      <c r="I1621" s="39"/>
      <c r="J1621" s="502" t="s">
        <v>34</v>
      </c>
      <c r="K1621" s="503"/>
      <c r="L1621" s="503"/>
      <c r="M1621" s="503"/>
      <c r="N1621" s="503"/>
      <c r="O1621" s="503"/>
      <c r="P1621" s="503"/>
      <c r="Q1621" s="504"/>
      <c r="R1621" s="41"/>
    </row>
    <row r="1622" spans="1:18" ht="58.5" customHeight="1">
      <c r="A1622" s="441" t="str">
        <f>GI!$B$17</f>
        <v xml:space="preserve">Accounting and finance </v>
      </c>
      <c r="B1622" s="442"/>
      <c r="C1622" s="36">
        <f>MIP!$AE$49</f>
        <v>78</v>
      </c>
      <c r="D1622" s="36">
        <f>MIP!$AE$116</f>
        <v>0</v>
      </c>
      <c r="E1622" s="37">
        <f>MIP!$AE$188</f>
        <v>39</v>
      </c>
      <c r="F1622" s="36" t="e">
        <f>MIP!#REF!</f>
        <v>#REF!</v>
      </c>
      <c r="G1622" s="231"/>
      <c r="H1622" s="39"/>
      <c r="I1622" s="39"/>
      <c r="J1622" s="505"/>
      <c r="K1622" s="506"/>
      <c r="L1622" s="506"/>
      <c r="M1622" s="506"/>
      <c r="N1622" s="506"/>
      <c r="O1622" s="506"/>
      <c r="P1622" s="506"/>
      <c r="Q1622" s="507"/>
      <c r="R1622" s="41"/>
    </row>
    <row r="1623" spans="1:18" ht="58.5" customHeight="1">
      <c r="A1623" s="441" t="str">
        <f>GI!$B$18</f>
        <v>-</v>
      </c>
      <c r="B1623" s="442"/>
      <c r="C1623" s="36">
        <f>MIP!$AF$49</f>
        <v>0</v>
      </c>
      <c r="D1623" s="36">
        <f>MIP!$AF$116</f>
        <v>0</v>
      </c>
      <c r="E1623" s="37">
        <f>MIP!$AF$188</f>
        <v>0</v>
      </c>
      <c r="F1623" s="36" t="e">
        <f>MIP!#REF!</f>
        <v>#REF!</v>
      </c>
      <c r="G1623" s="231"/>
      <c r="H1623" s="39"/>
      <c r="I1623" s="39"/>
      <c r="J1623" s="505"/>
      <c r="K1623" s="506"/>
      <c r="L1623" s="506"/>
      <c r="M1623" s="506"/>
      <c r="N1623" s="506"/>
      <c r="O1623" s="506"/>
      <c r="P1623" s="506"/>
      <c r="Q1623" s="507"/>
      <c r="R1623" s="41"/>
    </row>
    <row r="1624" spans="1:18" ht="58.5" customHeight="1">
      <c r="A1624" s="470" t="s">
        <v>15</v>
      </c>
      <c r="B1624" s="471"/>
      <c r="C1624" s="36">
        <f>MIP!$AG$49</f>
        <v>453</v>
      </c>
      <c r="D1624" s="36">
        <f>MIP!$AG$116</f>
        <v>0</v>
      </c>
      <c r="E1624" s="37">
        <f>MIP!$AG$188</f>
        <v>226.5</v>
      </c>
      <c r="F1624" s="36" t="e">
        <f>MIP!#REF!</f>
        <v>#REF!</v>
      </c>
      <c r="G1624" s="231"/>
      <c r="H1624" s="42"/>
      <c r="I1624" s="42"/>
      <c r="J1624" s="515" t="str">
        <f t="shared" si="648"/>
        <v>Percentage</v>
      </c>
      <c r="K1624" s="516"/>
      <c r="L1624" s="496" t="str">
        <f t="shared" si="649"/>
        <v xml:space="preserve">Grade </v>
      </c>
      <c r="M1624" s="497"/>
      <c r="N1624" s="496" t="str">
        <f t="shared" si="650"/>
        <v>Performance</v>
      </c>
      <c r="O1624" s="500"/>
      <c r="P1624" s="500"/>
      <c r="Q1624" s="497"/>
      <c r="R1624" s="43"/>
    </row>
    <row r="1625" spans="1:18" ht="58.5" customHeight="1">
      <c r="A1625" s="472" t="s">
        <v>16</v>
      </c>
      <c r="B1625" s="473"/>
      <c r="C1625" s="36">
        <f>MIP!$AH$49</f>
        <v>64.714285714285708</v>
      </c>
      <c r="D1625" s="36">
        <f>MIP!$AH$116</f>
        <v>0</v>
      </c>
      <c r="E1625" s="37">
        <f>MIP!$AH$188</f>
        <v>32.357142857142854</v>
      </c>
      <c r="F1625" s="36" t="e">
        <f>MIP!#REF!</f>
        <v>#REF!</v>
      </c>
      <c r="G1625" s="231"/>
      <c r="H1625" s="42"/>
      <c r="I1625" s="42"/>
      <c r="J1625" s="517"/>
      <c r="K1625" s="518"/>
      <c r="L1625" s="498"/>
      <c r="M1625" s="499"/>
      <c r="N1625" s="498"/>
      <c r="O1625" s="501"/>
      <c r="P1625" s="501"/>
      <c r="Q1625" s="499"/>
      <c r="R1625" s="44"/>
    </row>
    <row r="1626" spans="1:18" ht="58.5" customHeight="1">
      <c r="A1626" s="472" t="s">
        <v>17</v>
      </c>
      <c r="B1626" s="473"/>
      <c r="C1626" s="45">
        <f>MIP!$AI$49</f>
        <v>37</v>
      </c>
      <c r="D1626" s="45">
        <f>MIP!$AI$116</f>
        <v>1</v>
      </c>
      <c r="E1626" s="46">
        <f>MIP!$AI$188</f>
        <v>37</v>
      </c>
      <c r="F1626" s="45" t="e">
        <f>MIP!#REF!</f>
        <v>#REF!</v>
      </c>
      <c r="G1626" s="232"/>
      <c r="H1626" s="42"/>
      <c r="I1626" s="42"/>
      <c r="J1626" s="483" t="str">
        <f t="shared" si="651"/>
        <v>≥90</v>
      </c>
      <c r="K1626" s="446"/>
      <c r="L1626" s="483" t="str">
        <f t="shared" si="652"/>
        <v>A+</v>
      </c>
      <c r="M1626" s="446"/>
      <c r="N1626" s="483" t="str">
        <f t="shared" si="653"/>
        <v>Very Great Distinction</v>
      </c>
      <c r="O1626" s="447"/>
      <c r="P1626" s="447"/>
      <c r="Q1626" s="446"/>
      <c r="R1626" s="44"/>
    </row>
    <row r="1627" spans="1:18" ht="58.5" customHeight="1">
      <c r="A1627" s="472" t="s">
        <v>91</v>
      </c>
      <c r="B1627" s="473"/>
      <c r="C1627" s="45">
        <f>GI!$C$25</f>
        <v>43</v>
      </c>
      <c r="D1627" s="47">
        <f>GI!$C$25</f>
        <v>43</v>
      </c>
      <c r="E1627" s="48">
        <f>GI!$C$25</f>
        <v>43</v>
      </c>
      <c r="F1627" s="47">
        <f>GI!$C$25</f>
        <v>43</v>
      </c>
      <c r="G1627" s="233"/>
      <c r="H1627" s="24"/>
      <c r="I1627" s="24"/>
      <c r="J1627" s="483" t="str">
        <f t="shared" si="654"/>
        <v>≥85</v>
      </c>
      <c r="K1627" s="446"/>
      <c r="L1627" s="483" t="str">
        <f t="shared" si="655"/>
        <v>A</v>
      </c>
      <c r="M1627" s="446"/>
      <c r="N1627" s="483" t="str">
        <f t="shared" si="656"/>
        <v>Great Distinction</v>
      </c>
      <c r="O1627" s="447"/>
      <c r="P1627" s="447"/>
      <c r="Q1627" s="446"/>
      <c r="R1627" s="44"/>
    </row>
    <row r="1628" spans="1:18" ht="58.5" customHeight="1">
      <c r="A1628" s="470" t="s">
        <v>12</v>
      </c>
      <c r="B1628" s="471"/>
      <c r="C1628" s="36"/>
      <c r="D1628" s="49"/>
      <c r="E1628" s="50"/>
      <c r="F1628" s="49"/>
      <c r="G1628" s="234"/>
      <c r="H1628" s="24"/>
      <c r="I1628" s="24"/>
      <c r="J1628" s="445" t="str">
        <f t="shared" si="657"/>
        <v>≥80</v>
      </c>
      <c r="K1628" s="446"/>
      <c r="L1628" s="445" t="str">
        <f t="shared" si="658"/>
        <v>B+</v>
      </c>
      <c r="M1628" s="446"/>
      <c r="N1628" s="445" t="str">
        <f t="shared" si="659"/>
        <v>Distinction</v>
      </c>
      <c r="O1628" s="447"/>
      <c r="P1628" s="447"/>
      <c r="Q1628" s="446"/>
      <c r="R1628" s="44"/>
    </row>
    <row r="1629" spans="1:18" ht="58.5" customHeight="1">
      <c r="A1629" s="482" t="s">
        <v>18</v>
      </c>
      <c r="B1629" s="482"/>
      <c r="C1629" s="36"/>
      <c r="D1629" s="51"/>
      <c r="E1629" s="50"/>
      <c r="F1629" s="51"/>
      <c r="G1629" s="234"/>
      <c r="H1629" s="24"/>
      <c r="I1629" s="24"/>
      <c r="J1629" s="445" t="str">
        <f t="shared" si="660"/>
        <v>≥75</v>
      </c>
      <c r="K1629" s="446"/>
      <c r="L1629" s="445" t="str">
        <f t="shared" si="661"/>
        <v>B</v>
      </c>
      <c r="M1629" s="446"/>
      <c r="N1629" s="445" t="str">
        <f t="shared" si="662"/>
        <v>Good</v>
      </c>
      <c r="O1629" s="447"/>
      <c r="P1629" s="447"/>
      <c r="Q1629" s="446"/>
      <c r="R1629" s="44"/>
    </row>
    <row r="1630" spans="1:18" ht="58.5" customHeight="1">
      <c r="A1630" s="22"/>
      <c r="B1630" s="55"/>
      <c r="C1630" s="52"/>
      <c r="D1630" s="52"/>
      <c r="E1630" s="52"/>
      <c r="F1630" s="52"/>
      <c r="G1630" s="23"/>
      <c r="H1630" s="24"/>
      <c r="I1630" s="24"/>
      <c r="J1630" s="445" t="str">
        <f t="shared" si="663"/>
        <v>≥70</v>
      </c>
      <c r="K1630" s="446"/>
      <c r="L1630" s="445" t="str">
        <f t="shared" si="664"/>
        <v>C</v>
      </c>
      <c r="M1630" s="446"/>
      <c r="N1630" s="445" t="str">
        <f t="shared" si="665"/>
        <v>Average</v>
      </c>
      <c r="O1630" s="447"/>
      <c r="P1630" s="447"/>
      <c r="Q1630" s="446"/>
      <c r="R1630" s="44"/>
    </row>
    <row r="1631" spans="1:18" ht="58.5" customHeight="1">
      <c r="A1631" s="53"/>
      <c r="B1631" s="520" t="str">
        <f>MIP!AJ188</f>
        <v>DETAINED IN GRADE 11</v>
      </c>
      <c r="C1631" s="521"/>
      <c r="D1631" s="521"/>
      <c r="E1631" s="521"/>
      <c r="F1631" s="522"/>
      <c r="G1631" s="23"/>
      <c r="H1631" s="24"/>
      <c r="I1631" s="24"/>
      <c r="J1631" s="445" t="str">
        <f t="shared" si="666"/>
        <v>≥60</v>
      </c>
      <c r="K1631" s="446"/>
      <c r="L1631" s="445" t="str">
        <f t="shared" si="667"/>
        <v>D</v>
      </c>
      <c r="M1631" s="446"/>
      <c r="N1631" s="445" t="str">
        <f t="shared" si="668"/>
        <v>Fair</v>
      </c>
      <c r="O1631" s="447"/>
      <c r="P1631" s="447"/>
      <c r="Q1631" s="446"/>
      <c r="R1631" s="54"/>
    </row>
    <row r="1632" spans="1:18" ht="58.5" customHeight="1">
      <c r="A1632" s="53"/>
      <c r="B1632" s="523"/>
      <c r="C1632" s="524"/>
      <c r="D1632" s="524"/>
      <c r="E1632" s="524"/>
      <c r="F1632" s="525"/>
      <c r="G1632" s="23"/>
      <c r="H1632" s="24"/>
      <c r="I1632" s="24"/>
      <c r="J1632" s="445" t="str">
        <f t="shared" si="669"/>
        <v>&lt;60</v>
      </c>
      <c r="K1632" s="446"/>
      <c r="L1632" s="445" t="str">
        <f t="shared" si="670"/>
        <v>F</v>
      </c>
      <c r="M1632" s="446"/>
      <c r="N1632" s="445" t="str">
        <f t="shared" si="671"/>
        <v>Failing</v>
      </c>
      <c r="O1632" s="447"/>
      <c r="P1632" s="447"/>
      <c r="Q1632" s="446"/>
      <c r="R1632" s="27"/>
    </row>
    <row r="1633" spans="1:18" ht="58.5" customHeight="1">
      <c r="A1633" s="53"/>
      <c r="B1633" s="523"/>
      <c r="C1633" s="524"/>
      <c r="D1633" s="524"/>
      <c r="E1633" s="524"/>
      <c r="F1633" s="525"/>
      <c r="G1633" s="23"/>
      <c r="H1633" s="24"/>
      <c r="I1633" s="24"/>
      <c r="J1633" s="443" t="str">
        <f>GI!$D$23</f>
        <v>Academic Director's Name</v>
      </c>
      <c r="K1633" s="443"/>
      <c r="L1633" s="443"/>
      <c r="M1633" s="443"/>
      <c r="N1633" s="443"/>
      <c r="O1633" s="443"/>
      <c r="P1633" s="443"/>
      <c r="Q1633" s="443"/>
      <c r="R1633" s="27"/>
    </row>
    <row r="1634" spans="1:18" ht="58.5" customHeight="1">
      <c r="A1634" s="53"/>
      <c r="B1634" s="526"/>
      <c r="C1634" s="527"/>
      <c r="D1634" s="527"/>
      <c r="E1634" s="527"/>
      <c r="F1634" s="528"/>
      <c r="G1634" s="23"/>
      <c r="H1634" s="24"/>
      <c r="I1634" s="24"/>
      <c r="J1634" s="444" t="str">
        <f>GI!$D$31</f>
        <v>Mr. Brhane Yohanes</v>
      </c>
      <c r="K1634" s="444"/>
      <c r="L1634" s="444"/>
      <c r="M1634" s="444"/>
      <c r="N1634" s="444"/>
      <c r="O1634" s="444"/>
      <c r="P1634" s="444"/>
      <c r="Q1634" s="444"/>
      <c r="R1634" s="444"/>
    </row>
    <row r="1635" spans="1:18" ht="58.5" customHeight="1">
      <c r="A1635" s="430" t="str">
        <f>$U$15</f>
        <v>If Best is Possible, Better is Not Enough!</v>
      </c>
      <c r="B1635" s="430"/>
      <c r="C1635" s="430"/>
      <c r="D1635" s="430"/>
      <c r="E1635" s="430"/>
      <c r="F1635" s="430"/>
      <c r="G1635" s="430"/>
      <c r="H1635" s="430"/>
      <c r="I1635" s="430"/>
      <c r="J1635" s="430"/>
      <c r="K1635" s="430"/>
      <c r="L1635" s="430"/>
      <c r="M1635" s="430"/>
      <c r="N1635" s="430"/>
      <c r="O1635" s="430"/>
      <c r="P1635" s="430"/>
      <c r="Q1635" s="430"/>
      <c r="R1635" s="430"/>
    </row>
    <row r="1636" spans="1:18" ht="58.5" customHeight="1">
      <c r="A1636" s="430"/>
      <c r="B1636" s="430"/>
      <c r="C1636" s="430"/>
      <c r="D1636" s="430"/>
      <c r="E1636" s="430"/>
      <c r="F1636" s="430"/>
      <c r="G1636" s="430"/>
      <c r="H1636" s="430"/>
      <c r="I1636" s="430"/>
      <c r="J1636" s="430"/>
      <c r="K1636" s="430"/>
      <c r="L1636" s="430"/>
      <c r="M1636" s="430"/>
      <c r="N1636" s="430"/>
      <c r="O1636" s="430"/>
      <c r="P1636" s="430"/>
      <c r="Q1636" s="430"/>
      <c r="R1636" s="430"/>
    </row>
    <row r="1637" spans="1:18" ht="58.5" customHeight="1">
      <c r="A1637" s="430"/>
      <c r="B1637" s="430"/>
      <c r="C1637" s="430"/>
      <c r="D1637" s="430"/>
      <c r="E1637" s="430"/>
      <c r="F1637" s="430"/>
      <c r="G1637" s="430"/>
      <c r="H1637" s="430"/>
      <c r="I1637" s="430"/>
      <c r="J1637" s="430"/>
      <c r="K1637" s="430"/>
      <c r="L1637" s="430"/>
      <c r="M1637" s="430"/>
      <c r="N1637" s="430"/>
      <c r="O1637" s="430"/>
      <c r="P1637" s="430"/>
      <c r="Q1637" s="430"/>
      <c r="R1637" s="430"/>
    </row>
    <row r="1638" spans="1:18" ht="58.5" customHeight="1">
      <c r="A1638" s="22"/>
      <c r="B1638" s="22"/>
      <c r="C1638" s="23"/>
      <c r="D1638" s="23"/>
      <c r="E1638" s="23"/>
      <c r="F1638" s="23"/>
      <c r="G1638" s="23"/>
      <c r="H1638" s="24"/>
      <c r="I1638" s="24"/>
      <c r="J1638" s="24"/>
      <c r="K1638" s="24"/>
      <c r="L1638" s="24"/>
      <c r="M1638" s="24"/>
      <c r="N1638" s="24"/>
      <c r="O1638" s="23"/>
      <c r="P1638" s="23"/>
      <c r="Q1638" s="23"/>
      <c r="R1638" s="23"/>
    </row>
    <row r="1639" spans="1:18" ht="58.5" customHeight="1">
      <c r="A1639" s="22"/>
      <c r="B1639" s="22"/>
      <c r="C1639" s="23"/>
      <c r="D1639" s="23"/>
      <c r="E1639" s="23"/>
      <c r="F1639" s="23"/>
      <c r="G1639" s="23"/>
      <c r="H1639" s="24"/>
      <c r="I1639" s="24"/>
      <c r="J1639" s="24"/>
      <c r="K1639" s="24"/>
      <c r="L1639" s="24"/>
      <c r="M1639" s="24"/>
      <c r="N1639" s="24"/>
      <c r="O1639" s="23"/>
      <c r="P1639" s="23"/>
      <c r="Q1639" s="23"/>
      <c r="R1639" s="23"/>
    </row>
    <row r="1640" spans="1:18" ht="58.5" customHeight="1">
      <c r="A1640" s="449" t="s">
        <v>14</v>
      </c>
      <c r="B1640" s="450"/>
      <c r="C1640" s="453">
        <f>GI!$A$3</f>
        <v>11</v>
      </c>
      <c r="D1640" s="455" t="str">
        <f>D2</f>
        <v>D</v>
      </c>
      <c r="E1640" s="456"/>
      <c r="F1640" s="453" t="str">
        <f>GI!$C$3</f>
        <v>D</v>
      </c>
      <c r="G1640" s="459">
        <v>43</v>
      </c>
      <c r="H1640" s="26"/>
      <c r="I1640" s="26"/>
      <c r="J1640" s="509" t="s">
        <v>8</v>
      </c>
      <c r="K1640" s="510"/>
      <c r="L1640" s="511"/>
      <c r="M1640" s="484" t="str">
        <f>GI!$H$44</f>
        <v xml:space="preserve">Yudana Dawit Tsegay </v>
      </c>
      <c r="N1640" s="485"/>
      <c r="O1640" s="485"/>
      <c r="P1640" s="485"/>
      <c r="Q1640" s="485"/>
      <c r="R1640" s="486"/>
    </row>
    <row r="1641" spans="1:18" ht="58.5" customHeight="1">
      <c r="A1641" s="451"/>
      <c r="B1641" s="452"/>
      <c r="C1641" s="454"/>
      <c r="D1641" s="457"/>
      <c r="E1641" s="458"/>
      <c r="F1641" s="454"/>
      <c r="G1641" s="460"/>
      <c r="H1641" s="26"/>
      <c r="I1641" s="26"/>
      <c r="J1641" s="512"/>
      <c r="K1641" s="513"/>
      <c r="L1641" s="514"/>
      <c r="M1641" s="487"/>
      <c r="N1641" s="488"/>
      <c r="O1641" s="488"/>
      <c r="P1641" s="488"/>
      <c r="Q1641" s="488"/>
      <c r="R1641" s="489"/>
    </row>
    <row r="1642" spans="1:18" ht="58.5" customHeight="1">
      <c r="A1642" s="461" t="s">
        <v>1</v>
      </c>
      <c r="B1642" s="462"/>
      <c r="C1642" s="467"/>
      <c r="D1642" s="468"/>
      <c r="E1642" s="469"/>
      <c r="F1642" s="223" t="s">
        <v>19</v>
      </c>
      <c r="G1642" s="448"/>
      <c r="H1642" s="27"/>
      <c r="I1642" s="27"/>
      <c r="J1642" s="475" t="str">
        <f>GI!$A$48</f>
        <v>2025/26 G.C Academic Year Basic Skills and Behavior Progress Report</v>
      </c>
      <c r="K1642" s="476"/>
      <c r="L1642" s="476"/>
      <c r="M1642" s="476"/>
      <c r="N1642" s="476"/>
      <c r="O1642" s="476"/>
      <c r="P1642" s="476"/>
      <c r="Q1642" s="476"/>
      <c r="R1642" s="477"/>
    </row>
    <row r="1643" spans="1:18" ht="58.5" customHeight="1">
      <c r="A1643" s="463"/>
      <c r="B1643" s="464"/>
      <c r="C1643" s="490" t="s">
        <v>172</v>
      </c>
      <c r="D1643" s="490" t="s">
        <v>173</v>
      </c>
      <c r="E1643" s="493" t="s">
        <v>163</v>
      </c>
      <c r="F1643" s="490" t="s">
        <v>164</v>
      </c>
      <c r="G1643" s="448"/>
      <c r="H1643" s="27"/>
      <c r="I1643" s="27"/>
      <c r="J1643" s="478"/>
      <c r="K1643" s="479"/>
      <c r="L1643" s="479"/>
      <c r="M1643" s="479"/>
      <c r="N1643" s="479"/>
      <c r="O1643" s="479"/>
      <c r="P1643" s="479"/>
      <c r="Q1643" s="479"/>
      <c r="R1643" s="480"/>
    </row>
    <row r="1644" spans="1:18" ht="58.5" customHeight="1">
      <c r="A1644" s="463"/>
      <c r="B1644" s="464"/>
      <c r="C1644" s="491"/>
      <c r="D1644" s="491"/>
      <c r="E1644" s="494"/>
      <c r="F1644" s="491"/>
      <c r="G1644" s="448"/>
      <c r="H1644" s="28"/>
      <c r="I1644" s="28"/>
      <c r="J1644" s="435"/>
      <c r="K1644" s="436"/>
      <c r="L1644" s="436"/>
      <c r="M1644" s="436"/>
      <c r="N1644" s="437"/>
      <c r="O1644" s="29"/>
      <c r="P1644" s="29"/>
      <c r="Q1644" s="29"/>
      <c r="R1644" s="30"/>
    </row>
    <row r="1645" spans="1:18" ht="58.5" customHeight="1">
      <c r="A1645" s="463"/>
      <c r="B1645" s="464"/>
      <c r="C1645" s="491"/>
      <c r="D1645" s="491"/>
      <c r="E1645" s="494"/>
      <c r="F1645" s="491"/>
      <c r="G1645" s="448"/>
      <c r="H1645" s="28"/>
      <c r="I1645" s="28"/>
      <c r="J1645" s="438" t="s">
        <v>26</v>
      </c>
      <c r="K1645" s="439"/>
      <c r="L1645" s="439"/>
      <c r="M1645" s="439"/>
      <c r="N1645" s="440"/>
      <c r="O1645" s="31"/>
      <c r="P1645" s="31"/>
      <c r="Q1645" s="31"/>
      <c r="R1645" s="31"/>
    </row>
    <row r="1646" spans="1:18" ht="58.5" customHeight="1">
      <c r="A1646" s="463"/>
      <c r="B1646" s="464"/>
      <c r="C1646" s="491"/>
      <c r="D1646" s="491"/>
      <c r="E1646" s="494"/>
      <c r="F1646" s="491"/>
      <c r="G1646" s="448"/>
      <c r="H1646" s="28"/>
      <c r="I1646" s="28"/>
      <c r="J1646" s="438" t="s">
        <v>27</v>
      </c>
      <c r="K1646" s="439"/>
      <c r="L1646" s="439"/>
      <c r="M1646" s="439"/>
      <c r="N1646" s="440"/>
      <c r="O1646" s="31"/>
      <c r="P1646" s="31"/>
      <c r="Q1646" s="31"/>
      <c r="R1646" s="31"/>
    </row>
    <row r="1647" spans="1:18" ht="58.5" customHeight="1">
      <c r="A1647" s="463"/>
      <c r="B1647" s="464"/>
      <c r="C1647" s="491"/>
      <c r="D1647" s="491"/>
      <c r="E1647" s="494"/>
      <c r="F1647" s="491"/>
      <c r="G1647" s="448"/>
      <c r="H1647" s="28"/>
      <c r="I1647" s="28"/>
      <c r="J1647" s="438" t="s">
        <v>28</v>
      </c>
      <c r="K1647" s="439"/>
      <c r="L1647" s="439"/>
      <c r="M1647" s="439"/>
      <c r="N1647" s="440"/>
      <c r="O1647" s="31"/>
      <c r="P1647" s="31"/>
      <c r="Q1647" s="31"/>
      <c r="R1647" s="31"/>
    </row>
    <row r="1648" spans="1:18" ht="58.5" customHeight="1">
      <c r="A1648" s="463"/>
      <c r="B1648" s="464"/>
      <c r="C1648" s="491"/>
      <c r="D1648" s="491"/>
      <c r="E1648" s="494"/>
      <c r="F1648" s="491"/>
      <c r="G1648" s="448"/>
      <c r="H1648" s="28"/>
      <c r="I1648" s="28"/>
      <c r="J1648" s="438" t="s">
        <v>47</v>
      </c>
      <c r="K1648" s="439"/>
      <c r="L1648" s="439"/>
      <c r="M1648" s="439"/>
      <c r="N1648" s="440"/>
      <c r="O1648" s="31"/>
      <c r="P1648" s="31"/>
      <c r="Q1648" s="31"/>
      <c r="R1648" s="31"/>
    </row>
    <row r="1649" spans="1:18" ht="58.5" customHeight="1">
      <c r="A1649" s="463"/>
      <c r="B1649" s="464"/>
      <c r="C1649" s="491"/>
      <c r="D1649" s="491"/>
      <c r="E1649" s="494"/>
      <c r="F1649" s="491"/>
      <c r="G1649" s="448"/>
      <c r="H1649" s="28"/>
      <c r="I1649" s="28"/>
      <c r="J1649" s="438" t="s">
        <v>38</v>
      </c>
      <c r="K1649" s="439"/>
      <c r="L1649" s="439"/>
      <c r="M1649" s="439"/>
      <c r="N1649" s="440"/>
      <c r="O1649" s="31"/>
      <c r="P1649" s="31"/>
      <c r="Q1649" s="31"/>
      <c r="R1649" s="31"/>
    </row>
    <row r="1650" spans="1:18" ht="58.5" customHeight="1">
      <c r="A1650" s="465"/>
      <c r="B1650" s="466"/>
      <c r="C1650" s="492"/>
      <c r="D1650" s="492"/>
      <c r="E1650" s="495"/>
      <c r="F1650" s="492"/>
      <c r="G1650" s="448"/>
      <c r="H1650" s="28"/>
      <c r="I1650" s="28"/>
      <c r="J1650" s="438" t="s">
        <v>10</v>
      </c>
      <c r="K1650" s="439"/>
      <c r="L1650" s="439"/>
      <c r="M1650" s="439"/>
      <c r="N1650" s="440"/>
      <c r="O1650" s="33"/>
      <c r="P1650" s="34"/>
      <c r="Q1650" s="34"/>
      <c r="R1650" s="35"/>
    </row>
    <row r="1651" spans="1:18" ht="58.5" customHeight="1">
      <c r="A1651" s="441" t="str">
        <f>GI!$B$7</f>
        <v>English</v>
      </c>
      <c r="B1651" s="442"/>
      <c r="C1651" s="36">
        <f>MIP!$Y$50</f>
        <v>67</v>
      </c>
      <c r="D1651" s="36">
        <f>MIP!$Y$117</f>
        <v>0</v>
      </c>
      <c r="E1651" s="37">
        <f>MIP!$Y$189</f>
        <v>33.5</v>
      </c>
      <c r="F1651" s="36" t="e">
        <f>MIP!#REF!</f>
        <v>#REF!</v>
      </c>
      <c r="G1651" s="231"/>
      <c r="H1651" s="28"/>
      <c r="I1651" s="28"/>
      <c r="J1651" s="438" t="s">
        <v>29</v>
      </c>
      <c r="K1651" s="439"/>
      <c r="L1651" s="439"/>
      <c r="M1651" s="439"/>
      <c r="N1651" s="440"/>
      <c r="O1651" s="33"/>
      <c r="P1651" s="34"/>
      <c r="Q1651" s="34"/>
      <c r="R1651" s="35"/>
    </row>
    <row r="1652" spans="1:18" ht="58.5" customHeight="1">
      <c r="A1652" s="441" t="str">
        <f>GI!$B$8</f>
        <v>-</v>
      </c>
      <c r="B1652" s="442"/>
      <c r="C1652" s="36"/>
      <c r="D1652" s="36"/>
      <c r="E1652" s="37"/>
      <c r="F1652" s="36" t="e">
        <f>MIP!#REF!</f>
        <v>#REF!</v>
      </c>
      <c r="G1652" s="231"/>
      <c r="H1652" s="28"/>
      <c r="I1652" s="28"/>
      <c r="J1652" s="438" t="s">
        <v>30</v>
      </c>
      <c r="K1652" s="439"/>
      <c r="L1652" s="439"/>
      <c r="M1652" s="439"/>
      <c r="N1652" s="440"/>
      <c r="O1652" s="33"/>
      <c r="P1652" s="34"/>
      <c r="Q1652" s="34"/>
      <c r="R1652" s="35"/>
    </row>
    <row r="1653" spans="1:18" ht="58.5" customHeight="1">
      <c r="A1653" s="441" t="str">
        <f>GI!$B$9</f>
        <v>Mathematics</v>
      </c>
      <c r="B1653" s="442"/>
      <c r="C1653" s="36">
        <f>MIP!$Z$50</f>
        <v>60</v>
      </c>
      <c r="D1653" s="36">
        <f>MIP!$Z$117</f>
        <v>0</v>
      </c>
      <c r="E1653" s="37">
        <f>MIP!$Z$189</f>
        <v>30</v>
      </c>
      <c r="F1653" s="36" t="e">
        <f>MIP!#REF!</f>
        <v>#REF!</v>
      </c>
      <c r="G1653" s="231"/>
      <c r="H1653" s="28"/>
      <c r="I1653" s="28"/>
      <c r="J1653" s="438" t="s">
        <v>31</v>
      </c>
      <c r="K1653" s="439"/>
      <c r="L1653" s="439"/>
      <c r="M1653" s="439"/>
      <c r="N1653" s="440"/>
      <c r="O1653" s="33"/>
      <c r="P1653" s="34"/>
      <c r="Q1653" s="34"/>
      <c r="R1653" s="35"/>
    </row>
    <row r="1654" spans="1:18" ht="58.5" customHeight="1">
      <c r="A1654" s="441" t="str">
        <f>GI!$B$10</f>
        <v>-</v>
      </c>
      <c r="B1654" s="442"/>
      <c r="C1654" s="36"/>
      <c r="D1654" s="36"/>
      <c r="E1654" s="37"/>
      <c r="F1654" s="36" t="e">
        <f>MIP!#REF!</f>
        <v>#REF!</v>
      </c>
      <c r="G1654" s="231"/>
      <c r="H1654" s="28"/>
      <c r="I1654" s="28"/>
      <c r="J1654" s="438" t="s">
        <v>32</v>
      </c>
      <c r="K1654" s="439"/>
      <c r="L1654" s="439"/>
      <c r="M1654" s="439"/>
      <c r="N1654" s="440"/>
      <c r="O1654" s="31"/>
      <c r="P1654" s="31"/>
      <c r="Q1654" s="31"/>
      <c r="R1654" s="31"/>
    </row>
    <row r="1655" spans="1:18" ht="58.5" customHeight="1">
      <c r="A1655" s="441" t="str">
        <f>GI!$B$11</f>
        <v xml:space="preserve">History </v>
      </c>
      <c r="B1655" s="442"/>
      <c r="C1655" s="36">
        <f>MIP!$AA$50</f>
        <v>83</v>
      </c>
      <c r="D1655" s="36">
        <f>MIP!$AA$117</f>
        <v>0</v>
      </c>
      <c r="E1655" s="37">
        <f>MIP!$AA$189</f>
        <v>41.5</v>
      </c>
      <c r="F1655" s="36" t="e">
        <f>MIP!#REF!</f>
        <v>#REF!</v>
      </c>
      <c r="G1655" s="231"/>
      <c r="H1655" s="28"/>
      <c r="I1655" s="28"/>
      <c r="J1655" s="438" t="s">
        <v>11</v>
      </c>
      <c r="K1655" s="439"/>
      <c r="L1655" s="439"/>
      <c r="M1655" s="439"/>
      <c r="N1655" s="440"/>
      <c r="O1655" s="31"/>
      <c r="P1655" s="31"/>
      <c r="Q1655" s="31"/>
      <c r="R1655" s="31"/>
    </row>
    <row r="1656" spans="1:18" ht="58.5" customHeight="1">
      <c r="A1656" s="441" t="str">
        <f>GI!$B$12</f>
        <v xml:space="preserve">Geography </v>
      </c>
      <c r="B1656" s="442"/>
      <c r="C1656" s="36">
        <f>MIP!$AB$50</f>
        <v>72</v>
      </c>
      <c r="D1656" s="36">
        <f>MIP!$AB$117</f>
        <v>0</v>
      </c>
      <c r="E1656" s="37">
        <f>MIP!$AB$189</f>
        <v>36</v>
      </c>
      <c r="F1656" s="36" t="e">
        <f>MIP!#REF!</f>
        <v>#REF!</v>
      </c>
      <c r="G1656" s="231"/>
      <c r="H1656" s="28"/>
      <c r="I1656" s="28"/>
      <c r="J1656" s="438" t="s">
        <v>37</v>
      </c>
      <c r="K1656" s="439"/>
      <c r="L1656" s="439"/>
      <c r="M1656" s="439"/>
      <c r="N1656" s="440"/>
      <c r="O1656" s="33"/>
      <c r="P1656" s="34"/>
      <c r="Q1656" s="34"/>
      <c r="R1656" s="35"/>
    </row>
    <row r="1657" spans="1:18" ht="58.5" customHeight="1">
      <c r="A1657" s="441" t="str">
        <f>GI!$B$13</f>
        <v xml:space="preserve">Economics </v>
      </c>
      <c r="B1657" s="442"/>
      <c r="C1657" s="36">
        <f>MIP!$AC$50</f>
        <v>71</v>
      </c>
      <c r="D1657" s="36">
        <f>MIP!$AC$117</f>
        <v>0</v>
      </c>
      <c r="E1657" s="37">
        <f>MIP!$AC$189</f>
        <v>35.5</v>
      </c>
      <c r="F1657" s="36" t="e">
        <f>MIP!#REF!</f>
        <v>#REF!</v>
      </c>
      <c r="G1657" s="231"/>
      <c r="H1657" s="38"/>
      <c r="I1657" s="38"/>
      <c r="J1657" s="438" t="s">
        <v>33</v>
      </c>
      <c r="K1657" s="439"/>
      <c r="L1657" s="439"/>
      <c r="M1657" s="439"/>
      <c r="N1657" s="440"/>
      <c r="O1657" s="33"/>
      <c r="P1657" s="34"/>
      <c r="Q1657" s="34"/>
      <c r="R1657" s="35"/>
    </row>
    <row r="1658" spans="1:18" ht="58.5" customHeight="1">
      <c r="A1658" s="441" t="str">
        <f>GI!$B$14</f>
        <v>-</v>
      </c>
      <c r="B1658" s="442"/>
      <c r="C1658" s="36"/>
      <c r="D1658" s="36"/>
      <c r="E1658" s="37"/>
      <c r="F1658" s="36" t="e">
        <f>MIP!#REF!</f>
        <v>#REF!</v>
      </c>
      <c r="G1658" s="231"/>
      <c r="H1658" s="38"/>
      <c r="I1658" s="38"/>
      <c r="J1658" s="438" t="s">
        <v>48</v>
      </c>
      <c r="K1658" s="439"/>
      <c r="L1658" s="439"/>
      <c r="M1658" s="439"/>
      <c r="N1658" s="440"/>
      <c r="O1658" s="33"/>
      <c r="P1658" s="34"/>
      <c r="Q1658" s="34"/>
      <c r="R1658" s="35"/>
    </row>
    <row r="1659" spans="1:18" ht="58.5" customHeight="1">
      <c r="A1659" s="441" t="str">
        <f>GI!$B$15</f>
        <v>ICT</v>
      </c>
      <c r="B1659" s="442"/>
      <c r="C1659" s="36">
        <f>MIP!$AD$50</f>
        <v>87</v>
      </c>
      <c r="D1659" s="36">
        <f>MIP!$AD$117</f>
        <v>0</v>
      </c>
      <c r="E1659" s="37">
        <f>MIP!$AD$189</f>
        <v>43.5</v>
      </c>
      <c r="F1659" s="36" t="e">
        <f>MIP!#REF!</f>
        <v>#REF!</v>
      </c>
      <c r="G1659" s="231"/>
      <c r="H1659" s="39"/>
      <c r="I1659" s="39"/>
      <c r="J1659" s="438" t="s">
        <v>49</v>
      </c>
      <c r="K1659" s="439"/>
      <c r="L1659" s="439"/>
      <c r="M1659" s="439"/>
      <c r="N1659" s="440"/>
      <c r="O1659" s="40"/>
      <c r="P1659" s="34"/>
      <c r="Q1659" s="34"/>
      <c r="R1659" s="35"/>
    </row>
    <row r="1660" spans="1:18" ht="58.5" customHeight="1">
      <c r="A1660" s="441" t="str">
        <f>GI!$B$16</f>
        <v>-</v>
      </c>
      <c r="B1660" s="442"/>
      <c r="C1660" s="36"/>
      <c r="D1660" s="36"/>
      <c r="E1660" s="37"/>
      <c r="F1660" s="36" t="e">
        <f>MIP!#REF!</f>
        <v>#REF!</v>
      </c>
      <c r="G1660" s="231"/>
      <c r="H1660" s="39"/>
      <c r="I1660" s="39"/>
      <c r="J1660" s="502" t="s">
        <v>34</v>
      </c>
      <c r="K1660" s="503"/>
      <c r="L1660" s="503"/>
      <c r="M1660" s="503"/>
      <c r="N1660" s="503"/>
      <c r="O1660" s="503"/>
      <c r="P1660" s="503"/>
      <c r="Q1660" s="504"/>
      <c r="R1660" s="41"/>
    </row>
    <row r="1661" spans="1:18" ht="58.5" customHeight="1">
      <c r="A1661" s="441" t="str">
        <f>GI!$B$17</f>
        <v xml:space="preserve">Accounting and finance </v>
      </c>
      <c r="B1661" s="442"/>
      <c r="C1661" s="36">
        <f>MIP!$AE$50</f>
        <v>82</v>
      </c>
      <c r="D1661" s="36">
        <f>MIP!$AE$117</f>
        <v>0</v>
      </c>
      <c r="E1661" s="37">
        <f>MIP!$AE$189</f>
        <v>41</v>
      </c>
      <c r="F1661" s="36" t="e">
        <f>MIP!#REF!</f>
        <v>#REF!</v>
      </c>
      <c r="G1661" s="231"/>
      <c r="H1661" s="39"/>
      <c r="I1661" s="39"/>
      <c r="J1661" s="505"/>
      <c r="K1661" s="506"/>
      <c r="L1661" s="506"/>
      <c r="M1661" s="506"/>
      <c r="N1661" s="506"/>
      <c r="O1661" s="506"/>
      <c r="P1661" s="506"/>
      <c r="Q1661" s="507"/>
      <c r="R1661" s="41"/>
    </row>
    <row r="1662" spans="1:18" ht="58.5" customHeight="1">
      <c r="A1662" s="441" t="str">
        <f>GI!$B$18</f>
        <v>-</v>
      </c>
      <c r="B1662" s="442"/>
      <c r="C1662" s="36">
        <f>MIP!$AF$50</f>
        <v>0</v>
      </c>
      <c r="D1662" s="36">
        <f>MIP!$AF$117</f>
        <v>0</v>
      </c>
      <c r="E1662" s="37">
        <f>MIP!$AF$189</f>
        <v>0</v>
      </c>
      <c r="F1662" s="36" t="e">
        <f>MIP!#REF!</f>
        <v>#REF!</v>
      </c>
      <c r="G1662" s="231"/>
      <c r="H1662" s="39"/>
      <c r="I1662" s="39"/>
      <c r="J1662" s="505"/>
      <c r="K1662" s="506"/>
      <c r="L1662" s="506"/>
      <c r="M1662" s="506"/>
      <c r="N1662" s="506"/>
      <c r="O1662" s="506"/>
      <c r="P1662" s="506"/>
      <c r="Q1662" s="507"/>
      <c r="R1662" s="41"/>
    </row>
    <row r="1663" spans="1:18" ht="58.5" customHeight="1">
      <c r="A1663" s="470" t="s">
        <v>15</v>
      </c>
      <c r="B1663" s="471"/>
      <c r="C1663" s="36">
        <f>MIP!$AG$50</f>
        <v>522</v>
      </c>
      <c r="D1663" s="36">
        <f>MIP!$AG$117</f>
        <v>0</v>
      </c>
      <c r="E1663" s="37">
        <f>MIP!$AG$189</f>
        <v>261</v>
      </c>
      <c r="F1663" s="36" t="e">
        <f>MIP!#REF!</f>
        <v>#REF!</v>
      </c>
      <c r="G1663" s="231"/>
      <c r="H1663" s="42"/>
      <c r="I1663" s="42"/>
      <c r="J1663" s="515" t="str">
        <f t="shared" ref="J1663:J1702" si="672">$V$5</f>
        <v>Percentage</v>
      </c>
      <c r="K1663" s="516"/>
      <c r="L1663" s="496" t="str">
        <f t="shared" ref="L1663:L1702" si="673">$X$5</f>
        <v xml:space="preserve">Grade </v>
      </c>
      <c r="M1663" s="497"/>
      <c r="N1663" s="496" t="str">
        <f t="shared" ref="N1663:N1702" si="674">$Z$5</f>
        <v>Performance</v>
      </c>
      <c r="O1663" s="500"/>
      <c r="P1663" s="500"/>
      <c r="Q1663" s="497"/>
      <c r="R1663" s="43"/>
    </row>
    <row r="1664" spans="1:18" ht="58.5" customHeight="1">
      <c r="A1664" s="472" t="s">
        <v>16</v>
      </c>
      <c r="B1664" s="473"/>
      <c r="C1664" s="36">
        <f>MIP!$AH$50</f>
        <v>74.571428571428569</v>
      </c>
      <c r="D1664" s="36">
        <f>MIP!$AH$117</f>
        <v>0</v>
      </c>
      <c r="E1664" s="37">
        <f>MIP!$AH$189</f>
        <v>37.285714285714285</v>
      </c>
      <c r="F1664" s="36" t="e">
        <f>MIP!#REF!</f>
        <v>#REF!</v>
      </c>
      <c r="G1664" s="231"/>
      <c r="H1664" s="42"/>
      <c r="I1664" s="42"/>
      <c r="J1664" s="517"/>
      <c r="K1664" s="518"/>
      <c r="L1664" s="498"/>
      <c r="M1664" s="499"/>
      <c r="N1664" s="498"/>
      <c r="O1664" s="501"/>
      <c r="P1664" s="501"/>
      <c r="Q1664" s="499"/>
      <c r="R1664" s="44"/>
    </row>
    <row r="1665" spans="1:18" ht="58.5" customHeight="1">
      <c r="A1665" s="472" t="s">
        <v>17</v>
      </c>
      <c r="B1665" s="473"/>
      <c r="C1665" s="45">
        <f>MIP!$AI$50</f>
        <v>14</v>
      </c>
      <c r="D1665" s="45">
        <f>MIP!$AI$117</f>
        <v>1</v>
      </c>
      <c r="E1665" s="46">
        <f>MIP!$AI$189</f>
        <v>14</v>
      </c>
      <c r="F1665" s="45" t="e">
        <f>MIP!#REF!</f>
        <v>#REF!</v>
      </c>
      <c r="G1665" s="232"/>
      <c r="H1665" s="42"/>
      <c r="I1665" s="42"/>
      <c r="J1665" s="483" t="str">
        <f t="shared" ref="J1665:J1704" si="675">$V$7</f>
        <v>≥90</v>
      </c>
      <c r="K1665" s="446"/>
      <c r="L1665" s="483" t="str">
        <f t="shared" ref="L1665:L1704" si="676">$X$7</f>
        <v>A+</v>
      </c>
      <c r="M1665" s="446"/>
      <c r="N1665" s="483" t="str">
        <f t="shared" ref="N1665:N1704" si="677">$Z$7</f>
        <v>Very Great Distinction</v>
      </c>
      <c r="O1665" s="447"/>
      <c r="P1665" s="447"/>
      <c r="Q1665" s="446"/>
      <c r="R1665" s="44"/>
    </row>
    <row r="1666" spans="1:18" ht="58.5" customHeight="1">
      <c r="A1666" s="472" t="s">
        <v>91</v>
      </c>
      <c r="B1666" s="473"/>
      <c r="C1666" s="45">
        <f>GI!$C$25</f>
        <v>43</v>
      </c>
      <c r="D1666" s="47">
        <f>GI!$C$25</f>
        <v>43</v>
      </c>
      <c r="E1666" s="48">
        <f>GI!$C$25</f>
        <v>43</v>
      </c>
      <c r="F1666" s="47">
        <f>GI!$C$25</f>
        <v>43</v>
      </c>
      <c r="G1666" s="233"/>
      <c r="H1666" s="24"/>
      <c r="I1666" s="24"/>
      <c r="J1666" s="483" t="str">
        <f t="shared" ref="J1666:J1705" si="678">$V$8</f>
        <v>≥85</v>
      </c>
      <c r="K1666" s="446"/>
      <c r="L1666" s="483" t="str">
        <f t="shared" ref="L1666:L1705" si="679">$X$8</f>
        <v>A</v>
      </c>
      <c r="M1666" s="446"/>
      <c r="N1666" s="483" t="str">
        <f t="shared" ref="N1666:N1705" si="680">$Z$8</f>
        <v>Great Distinction</v>
      </c>
      <c r="O1666" s="447"/>
      <c r="P1666" s="447"/>
      <c r="Q1666" s="446"/>
      <c r="R1666" s="44"/>
    </row>
    <row r="1667" spans="1:18" ht="58.5" customHeight="1">
      <c r="A1667" s="470" t="s">
        <v>12</v>
      </c>
      <c r="B1667" s="471"/>
      <c r="C1667" s="36"/>
      <c r="D1667" s="49"/>
      <c r="E1667" s="50"/>
      <c r="F1667" s="49"/>
      <c r="G1667" s="234"/>
      <c r="H1667" s="24"/>
      <c r="I1667" s="24"/>
      <c r="J1667" s="445" t="str">
        <f t="shared" ref="J1667:J1706" si="681">$V$9</f>
        <v>≥80</v>
      </c>
      <c r="K1667" s="446"/>
      <c r="L1667" s="445" t="str">
        <f t="shared" ref="L1667:L1706" si="682">$X$9</f>
        <v>B+</v>
      </c>
      <c r="M1667" s="446"/>
      <c r="N1667" s="445" t="str">
        <f t="shared" ref="N1667:N1706" si="683">$Z$9</f>
        <v>Distinction</v>
      </c>
      <c r="O1667" s="447"/>
      <c r="P1667" s="447"/>
      <c r="Q1667" s="446"/>
      <c r="R1667" s="44"/>
    </row>
    <row r="1668" spans="1:18" ht="58.5" customHeight="1">
      <c r="A1668" s="482" t="s">
        <v>18</v>
      </c>
      <c r="B1668" s="482"/>
      <c r="C1668" s="36"/>
      <c r="D1668" s="51"/>
      <c r="E1668" s="50"/>
      <c r="F1668" s="51"/>
      <c r="G1668" s="234"/>
      <c r="H1668" s="24"/>
      <c r="I1668" s="24"/>
      <c r="J1668" s="445" t="str">
        <f t="shared" ref="J1668:J1707" si="684">$V$10</f>
        <v>≥75</v>
      </c>
      <c r="K1668" s="446"/>
      <c r="L1668" s="445" t="str">
        <f t="shared" ref="L1668:L1707" si="685">$X$10</f>
        <v>B</v>
      </c>
      <c r="M1668" s="446"/>
      <c r="N1668" s="445" t="str">
        <f t="shared" ref="N1668:N1707" si="686">$Z$10</f>
        <v>Good</v>
      </c>
      <c r="O1668" s="447"/>
      <c r="P1668" s="447"/>
      <c r="Q1668" s="446"/>
      <c r="R1668" s="44"/>
    </row>
    <row r="1669" spans="1:18" ht="58.5" customHeight="1">
      <c r="A1669" s="22"/>
      <c r="B1669" s="55"/>
      <c r="C1669" s="52"/>
      <c r="D1669" s="52"/>
      <c r="E1669" s="52"/>
      <c r="F1669" s="52"/>
      <c r="G1669" s="23"/>
      <c r="H1669" s="24"/>
      <c r="I1669" s="24"/>
      <c r="J1669" s="445" t="str">
        <f t="shared" ref="J1669:J1708" si="687">$V$11</f>
        <v>≥70</v>
      </c>
      <c r="K1669" s="446"/>
      <c r="L1669" s="445" t="str">
        <f t="shared" ref="L1669:L1708" si="688">$X$11</f>
        <v>C</v>
      </c>
      <c r="M1669" s="446"/>
      <c r="N1669" s="445" t="str">
        <f t="shared" ref="N1669:N1708" si="689">$Z$11</f>
        <v>Average</v>
      </c>
      <c r="O1669" s="447"/>
      <c r="P1669" s="447"/>
      <c r="Q1669" s="446"/>
      <c r="R1669" s="44"/>
    </row>
    <row r="1670" spans="1:18" ht="58.5" customHeight="1">
      <c r="A1670" s="53"/>
      <c r="B1670" s="520" t="str">
        <f>MIP!AJ189</f>
        <v>DETAINED IN GRADE 11</v>
      </c>
      <c r="C1670" s="521"/>
      <c r="D1670" s="521"/>
      <c r="E1670" s="521"/>
      <c r="F1670" s="522"/>
      <c r="G1670" s="23"/>
      <c r="H1670" s="24"/>
      <c r="I1670" s="24"/>
      <c r="J1670" s="445" t="str">
        <f t="shared" ref="J1670:J1709" si="690">$V$12</f>
        <v>≥60</v>
      </c>
      <c r="K1670" s="446"/>
      <c r="L1670" s="445" t="str">
        <f t="shared" ref="L1670:L1709" si="691">$X$12</f>
        <v>D</v>
      </c>
      <c r="M1670" s="446"/>
      <c r="N1670" s="445" t="str">
        <f t="shared" ref="N1670:N1709" si="692">$Z$12</f>
        <v>Fair</v>
      </c>
      <c r="O1670" s="447"/>
      <c r="P1670" s="447"/>
      <c r="Q1670" s="446"/>
      <c r="R1670" s="54"/>
    </row>
    <row r="1671" spans="1:18" ht="58.5" customHeight="1">
      <c r="A1671" s="53"/>
      <c r="B1671" s="523"/>
      <c r="C1671" s="524"/>
      <c r="D1671" s="524"/>
      <c r="E1671" s="524"/>
      <c r="F1671" s="525"/>
      <c r="G1671" s="23"/>
      <c r="H1671" s="24"/>
      <c r="I1671" s="24"/>
      <c r="J1671" s="445" t="str">
        <f t="shared" ref="J1671:J1710" si="693">$V$13</f>
        <v>&lt;60</v>
      </c>
      <c r="K1671" s="446"/>
      <c r="L1671" s="445" t="str">
        <f t="shared" ref="L1671:L1710" si="694">$X$13</f>
        <v>F</v>
      </c>
      <c r="M1671" s="446"/>
      <c r="N1671" s="445" t="str">
        <f t="shared" ref="N1671:N1710" si="695">$Z$13</f>
        <v>Failing</v>
      </c>
      <c r="O1671" s="447"/>
      <c r="P1671" s="447"/>
      <c r="Q1671" s="446"/>
      <c r="R1671" s="27"/>
    </row>
    <row r="1672" spans="1:18" ht="58.5" customHeight="1">
      <c r="A1672" s="53"/>
      <c r="B1672" s="523"/>
      <c r="C1672" s="524"/>
      <c r="D1672" s="524"/>
      <c r="E1672" s="524"/>
      <c r="F1672" s="525"/>
      <c r="G1672" s="23"/>
      <c r="H1672" s="24"/>
      <c r="I1672" s="24"/>
      <c r="J1672" s="443" t="str">
        <f>GI!$D$23</f>
        <v>Academic Director's Name</v>
      </c>
      <c r="K1672" s="443"/>
      <c r="L1672" s="443"/>
      <c r="M1672" s="443"/>
      <c r="N1672" s="443"/>
      <c r="O1672" s="443"/>
      <c r="P1672" s="443"/>
      <c r="Q1672" s="443"/>
      <c r="R1672" s="27"/>
    </row>
    <row r="1673" spans="1:18" ht="58.5" customHeight="1">
      <c r="A1673" s="53"/>
      <c r="B1673" s="526"/>
      <c r="C1673" s="527"/>
      <c r="D1673" s="527"/>
      <c r="E1673" s="527"/>
      <c r="F1673" s="528"/>
      <c r="G1673" s="23"/>
      <c r="H1673" s="24"/>
      <c r="I1673" s="24"/>
      <c r="J1673" s="444" t="str">
        <f>GI!$D$31</f>
        <v>Mr. Brhane Yohanes</v>
      </c>
      <c r="K1673" s="444"/>
      <c r="L1673" s="444"/>
      <c r="M1673" s="444"/>
      <c r="N1673" s="444"/>
      <c r="O1673" s="444"/>
      <c r="P1673" s="444"/>
      <c r="Q1673" s="444"/>
      <c r="R1673" s="444"/>
    </row>
    <row r="1674" spans="1:18" ht="58.5" customHeight="1">
      <c r="A1674" s="430" t="str">
        <f>$U$15</f>
        <v>If Best is Possible, Better is Not Enough!</v>
      </c>
      <c r="B1674" s="430"/>
      <c r="C1674" s="430"/>
      <c r="D1674" s="430"/>
      <c r="E1674" s="430"/>
      <c r="F1674" s="430"/>
      <c r="G1674" s="430"/>
      <c r="H1674" s="430"/>
      <c r="I1674" s="430"/>
      <c r="J1674" s="430"/>
      <c r="K1674" s="430"/>
      <c r="L1674" s="430"/>
      <c r="M1674" s="430"/>
      <c r="N1674" s="430"/>
      <c r="O1674" s="430"/>
      <c r="P1674" s="430"/>
      <c r="Q1674" s="430"/>
      <c r="R1674" s="430"/>
    </row>
    <row r="1675" spans="1:18" ht="58.5" customHeight="1">
      <c r="A1675" s="430"/>
      <c r="B1675" s="430"/>
      <c r="C1675" s="430"/>
      <c r="D1675" s="430"/>
      <c r="E1675" s="430"/>
      <c r="F1675" s="430"/>
      <c r="G1675" s="430"/>
      <c r="H1675" s="430"/>
      <c r="I1675" s="430"/>
      <c r="J1675" s="430"/>
      <c r="K1675" s="430"/>
      <c r="L1675" s="430"/>
      <c r="M1675" s="430"/>
      <c r="N1675" s="430"/>
      <c r="O1675" s="430"/>
      <c r="P1675" s="430"/>
      <c r="Q1675" s="430"/>
      <c r="R1675" s="430"/>
    </row>
    <row r="1676" spans="1:18" ht="58.5" customHeight="1">
      <c r="A1676" s="430"/>
      <c r="B1676" s="430"/>
      <c r="C1676" s="430"/>
      <c r="D1676" s="430"/>
      <c r="E1676" s="430"/>
      <c r="F1676" s="430"/>
      <c r="G1676" s="430"/>
      <c r="H1676" s="430"/>
      <c r="I1676" s="430"/>
      <c r="J1676" s="430"/>
      <c r="K1676" s="430"/>
      <c r="L1676" s="430"/>
      <c r="M1676" s="430"/>
      <c r="N1676" s="430"/>
      <c r="O1676" s="430"/>
      <c r="P1676" s="430"/>
      <c r="Q1676" s="430"/>
      <c r="R1676" s="430"/>
    </row>
    <row r="1677" spans="1:18" ht="58.5" customHeight="1">
      <c r="A1677" s="22"/>
      <c r="B1677" s="22"/>
      <c r="C1677" s="23"/>
      <c r="D1677" s="23"/>
      <c r="E1677" s="23"/>
      <c r="F1677" s="23"/>
      <c r="G1677" s="23"/>
      <c r="H1677" s="24"/>
      <c r="I1677" s="24"/>
      <c r="J1677" s="24"/>
      <c r="K1677" s="24"/>
      <c r="L1677" s="24"/>
      <c r="M1677" s="24"/>
      <c r="N1677" s="24"/>
      <c r="O1677" s="23"/>
      <c r="P1677" s="23"/>
      <c r="Q1677" s="23"/>
      <c r="R1677" s="23"/>
    </row>
    <row r="1678" spans="1:18" ht="58.5" customHeight="1">
      <c r="A1678" s="22"/>
      <c r="B1678" s="22"/>
      <c r="C1678" s="23"/>
      <c r="D1678" s="23"/>
      <c r="E1678" s="23"/>
      <c r="F1678" s="23"/>
      <c r="G1678" s="23"/>
      <c r="H1678" s="24"/>
      <c r="I1678" s="24"/>
      <c r="J1678" s="24"/>
      <c r="K1678" s="24"/>
      <c r="L1678" s="24"/>
      <c r="M1678" s="24"/>
      <c r="N1678" s="24"/>
      <c r="O1678" s="23"/>
      <c r="P1678" s="23"/>
      <c r="Q1678" s="23"/>
      <c r="R1678" s="23"/>
    </row>
    <row r="1679" spans="1:18" ht="58.5" customHeight="1">
      <c r="A1679" s="449" t="s">
        <v>14</v>
      </c>
      <c r="B1679" s="450"/>
      <c r="C1679" s="453">
        <f>GI!$A$3</f>
        <v>11</v>
      </c>
      <c r="D1679" s="455" t="str">
        <f>D2</f>
        <v>D</v>
      </c>
      <c r="E1679" s="456"/>
      <c r="F1679" s="453" t="str">
        <f>GI!$C$3</f>
        <v>D</v>
      </c>
      <c r="G1679" s="459">
        <v>44</v>
      </c>
      <c r="H1679" s="26"/>
      <c r="I1679" s="26"/>
      <c r="J1679" s="509" t="s">
        <v>8</v>
      </c>
      <c r="K1679" s="510"/>
      <c r="L1679" s="511"/>
      <c r="M1679" s="484">
        <f>GI!$H$45</f>
        <v>0</v>
      </c>
      <c r="N1679" s="485"/>
      <c r="O1679" s="485"/>
      <c r="P1679" s="485"/>
      <c r="Q1679" s="485"/>
      <c r="R1679" s="486"/>
    </row>
    <row r="1680" spans="1:18" ht="58.5" customHeight="1">
      <c r="A1680" s="451"/>
      <c r="B1680" s="452"/>
      <c r="C1680" s="454"/>
      <c r="D1680" s="457"/>
      <c r="E1680" s="458"/>
      <c r="F1680" s="454"/>
      <c r="G1680" s="460"/>
      <c r="H1680" s="26"/>
      <c r="I1680" s="26"/>
      <c r="J1680" s="512"/>
      <c r="K1680" s="513"/>
      <c r="L1680" s="514"/>
      <c r="M1680" s="487"/>
      <c r="N1680" s="488"/>
      <c r="O1680" s="488"/>
      <c r="P1680" s="488"/>
      <c r="Q1680" s="488"/>
      <c r="R1680" s="489"/>
    </row>
    <row r="1681" spans="1:18" ht="58.5" customHeight="1">
      <c r="A1681" s="461" t="s">
        <v>1</v>
      </c>
      <c r="B1681" s="462"/>
      <c r="C1681" s="467"/>
      <c r="D1681" s="468"/>
      <c r="E1681" s="469"/>
      <c r="F1681" s="223" t="s">
        <v>19</v>
      </c>
      <c r="G1681" s="448"/>
      <c r="H1681" s="27"/>
      <c r="I1681" s="27"/>
      <c r="J1681" s="475" t="str">
        <f>GI!$A$48</f>
        <v>2025/26 G.C Academic Year Basic Skills and Behavior Progress Report</v>
      </c>
      <c r="K1681" s="476"/>
      <c r="L1681" s="476"/>
      <c r="M1681" s="476"/>
      <c r="N1681" s="476"/>
      <c r="O1681" s="476"/>
      <c r="P1681" s="476"/>
      <c r="Q1681" s="476"/>
      <c r="R1681" s="477"/>
    </row>
    <row r="1682" spans="1:18" ht="58.5" customHeight="1">
      <c r="A1682" s="463"/>
      <c r="B1682" s="464"/>
      <c r="C1682" s="490" t="s">
        <v>172</v>
      </c>
      <c r="D1682" s="490" t="s">
        <v>173</v>
      </c>
      <c r="E1682" s="493" t="s">
        <v>163</v>
      </c>
      <c r="F1682" s="490" t="s">
        <v>164</v>
      </c>
      <c r="G1682" s="448"/>
      <c r="H1682" s="27"/>
      <c r="I1682" s="27"/>
      <c r="J1682" s="478"/>
      <c r="K1682" s="479"/>
      <c r="L1682" s="479"/>
      <c r="M1682" s="479"/>
      <c r="N1682" s="479"/>
      <c r="O1682" s="479"/>
      <c r="P1682" s="479"/>
      <c r="Q1682" s="479"/>
      <c r="R1682" s="480"/>
    </row>
    <row r="1683" spans="1:18" ht="58.5" customHeight="1">
      <c r="A1683" s="463"/>
      <c r="B1683" s="464"/>
      <c r="C1683" s="491"/>
      <c r="D1683" s="491"/>
      <c r="E1683" s="494"/>
      <c r="F1683" s="491"/>
      <c r="G1683" s="448"/>
      <c r="H1683" s="28"/>
      <c r="I1683" s="28"/>
      <c r="J1683" s="435"/>
      <c r="K1683" s="436"/>
      <c r="L1683" s="436"/>
      <c r="M1683" s="436"/>
      <c r="N1683" s="437"/>
      <c r="O1683" s="29"/>
      <c r="P1683" s="29"/>
      <c r="Q1683" s="29"/>
      <c r="R1683" s="30"/>
    </row>
    <row r="1684" spans="1:18" ht="58.5" customHeight="1">
      <c r="A1684" s="463"/>
      <c r="B1684" s="464"/>
      <c r="C1684" s="491"/>
      <c r="D1684" s="491"/>
      <c r="E1684" s="494"/>
      <c r="F1684" s="491"/>
      <c r="G1684" s="448"/>
      <c r="H1684" s="28"/>
      <c r="I1684" s="28"/>
      <c r="J1684" s="438" t="s">
        <v>26</v>
      </c>
      <c r="K1684" s="439"/>
      <c r="L1684" s="439"/>
      <c r="M1684" s="439"/>
      <c r="N1684" s="440"/>
      <c r="O1684" s="31"/>
      <c r="P1684" s="31"/>
      <c r="Q1684" s="31"/>
      <c r="R1684" s="31"/>
    </row>
    <row r="1685" spans="1:18" ht="58.5" customHeight="1">
      <c r="A1685" s="463"/>
      <c r="B1685" s="464"/>
      <c r="C1685" s="491"/>
      <c r="D1685" s="491"/>
      <c r="E1685" s="494"/>
      <c r="F1685" s="491"/>
      <c r="G1685" s="448"/>
      <c r="H1685" s="28"/>
      <c r="I1685" s="28"/>
      <c r="J1685" s="438" t="s">
        <v>27</v>
      </c>
      <c r="K1685" s="439"/>
      <c r="L1685" s="439"/>
      <c r="M1685" s="439"/>
      <c r="N1685" s="440"/>
      <c r="O1685" s="31"/>
      <c r="P1685" s="31"/>
      <c r="Q1685" s="31"/>
      <c r="R1685" s="31"/>
    </row>
    <row r="1686" spans="1:18" ht="58.5" customHeight="1">
      <c r="A1686" s="463"/>
      <c r="B1686" s="464"/>
      <c r="C1686" s="491"/>
      <c r="D1686" s="491"/>
      <c r="E1686" s="494"/>
      <c r="F1686" s="491"/>
      <c r="G1686" s="448"/>
      <c r="H1686" s="28"/>
      <c r="I1686" s="28"/>
      <c r="J1686" s="438" t="s">
        <v>28</v>
      </c>
      <c r="K1686" s="439"/>
      <c r="L1686" s="439"/>
      <c r="M1686" s="439"/>
      <c r="N1686" s="440"/>
      <c r="O1686" s="31"/>
      <c r="P1686" s="31"/>
      <c r="Q1686" s="31"/>
      <c r="R1686" s="31"/>
    </row>
    <row r="1687" spans="1:18" ht="58.5" customHeight="1">
      <c r="A1687" s="463"/>
      <c r="B1687" s="464"/>
      <c r="C1687" s="491"/>
      <c r="D1687" s="491"/>
      <c r="E1687" s="494"/>
      <c r="F1687" s="491"/>
      <c r="G1687" s="448"/>
      <c r="H1687" s="28"/>
      <c r="I1687" s="28"/>
      <c r="J1687" s="438" t="s">
        <v>47</v>
      </c>
      <c r="K1687" s="439"/>
      <c r="L1687" s="439"/>
      <c r="M1687" s="439"/>
      <c r="N1687" s="440"/>
      <c r="O1687" s="31"/>
      <c r="P1687" s="31"/>
      <c r="Q1687" s="31"/>
      <c r="R1687" s="31"/>
    </row>
    <row r="1688" spans="1:18" ht="58.5" customHeight="1">
      <c r="A1688" s="463"/>
      <c r="B1688" s="464"/>
      <c r="C1688" s="491"/>
      <c r="D1688" s="491"/>
      <c r="E1688" s="494"/>
      <c r="F1688" s="491"/>
      <c r="G1688" s="448"/>
      <c r="H1688" s="28"/>
      <c r="I1688" s="28"/>
      <c r="J1688" s="438" t="s">
        <v>38</v>
      </c>
      <c r="K1688" s="439"/>
      <c r="L1688" s="439"/>
      <c r="M1688" s="439"/>
      <c r="N1688" s="440"/>
      <c r="O1688" s="31"/>
      <c r="P1688" s="31"/>
      <c r="Q1688" s="31"/>
      <c r="R1688" s="31"/>
    </row>
    <row r="1689" spans="1:18" ht="58.5" customHeight="1">
      <c r="A1689" s="465"/>
      <c r="B1689" s="466"/>
      <c r="C1689" s="492"/>
      <c r="D1689" s="492"/>
      <c r="E1689" s="495"/>
      <c r="F1689" s="492"/>
      <c r="G1689" s="448"/>
      <c r="H1689" s="28"/>
      <c r="I1689" s="28"/>
      <c r="J1689" s="438" t="s">
        <v>10</v>
      </c>
      <c r="K1689" s="439"/>
      <c r="L1689" s="439"/>
      <c r="M1689" s="439"/>
      <c r="N1689" s="440"/>
      <c r="O1689" s="33"/>
      <c r="P1689" s="34"/>
      <c r="Q1689" s="34"/>
      <c r="R1689" s="35"/>
    </row>
    <row r="1690" spans="1:18" ht="58.5" customHeight="1">
      <c r="A1690" s="441" t="str">
        <f>GI!$B$7</f>
        <v>English</v>
      </c>
      <c r="B1690" s="442"/>
      <c r="C1690" s="36">
        <f>MIP!$Y$51</f>
        <v>0</v>
      </c>
      <c r="D1690" s="36">
        <f>MIP!$Y$118</f>
        <v>0</v>
      </c>
      <c r="E1690" s="37">
        <f>MIP!$Y$190</f>
        <v>0</v>
      </c>
      <c r="F1690" s="36" t="e">
        <f>MIP!#REF!</f>
        <v>#REF!</v>
      </c>
      <c r="G1690" s="231"/>
      <c r="H1690" s="28"/>
      <c r="I1690" s="28"/>
      <c r="J1690" s="438" t="s">
        <v>29</v>
      </c>
      <c r="K1690" s="439"/>
      <c r="L1690" s="439"/>
      <c r="M1690" s="439"/>
      <c r="N1690" s="440"/>
      <c r="O1690" s="33"/>
      <c r="P1690" s="34"/>
      <c r="Q1690" s="34"/>
      <c r="R1690" s="35"/>
    </row>
    <row r="1691" spans="1:18" ht="58.5" customHeight="1">
      <c r="A1691" s="441" t="str">
        <f>GI!$B$8</f>
        <v>-</v>
      </c>
      <c r="B1691" s="442"/>
      <c r="C1691" s="36"/>
      <c r="D1691" s="36"/>
      <c r="E1691" s="37"/>
      <c r="F1691" s="36" t="e">
        <f>MIP!#REF!</f>
        <v>#REF!</v>
      </c>
      <c r="G1691" s="231"/>
      <c r="H1691" s="28"/>
      <c r="I1691" s="28"/>
      <c r="J1691" s="438" t="s">
        <v>30</v>
      </c>
      <c r="K1691" s="439"/>
      <c r="L1691" s="439"/>
      <c r="M1691" s="439"/>
      <c r="N1691" s="440"/>
      <c r="O1691" s="33"/>
      <c r="P1691" s="34"/>
      <c r="Q1691" s="34"/>
      <c r="R1691" s="35"/>
    </row>
    <row r="1692" spans="1:18" ht="58.5" customHeight="1">
      <c r="A1692" s="441" t="str">
        <f>GI!$B$9</f>
        <v>Mathematics</v>
      </c>
      <c r="B1692" s="442"/>
      <c r="C1692" s="36">
        <f>MIP!$Z$51</f>
        <v>0</v>
      </c>
      <c r="D1692" s="36">
        <f>MIP!$Z$118</f>
        <v>0</v>
      </c>
      <c r="E1692" s="37">
        <f>MIP!$Z$190</f>
        <v>0</v>
      </c>
      <c r="F1692" s="36" t="e">
        <f>MIP!#REF!</f>
        <v>#REF!</v>
      </c>
      <c r="G1692" s="231"/>
      <c r="H1692" s="28"/>
      <c r="I1692" s="28"/>
      <c r="J1692" s="438" t="s">
        <v>31</v>
      </c>
      <c r="K1692" s="439"/>
      <c r="L1692" s="439"/>
      <c r="M1692" s="439"/>
      <c r="N1692" s="440"/>
      <c r="O1692" s="33"/>
      <c r="P1692" s="34"/>
      <c r="Q1692" s="34"/>
      <c r="R1692" s="35"/>
    </row>
    <row r="1693" spans="1:18" ht="58.5" customHeight="1">
      <c r="A1693" s="441" t="str">
        <f>GI!$B$10</f>
        <v>-</v>
      </c>
      <c r="B1693" s="442"/>
      <c r="C1693" s="36"/>
      <c r="D1693" s="36"/>
      <c r="E1693" s="37"/>
      <c r="F1693" s="36" t="e">
        <f>MIP!#REF!</f>
        <v>#REF!</v>
      </c>
      <c r="G1693" s="231"/>
      <c r="H1693" s="28"/>
      <c r="I1693" s="28"/>
      <c r="J1693" s="438" t="s">
        <v>32</v>
      </c>
      <c r="K1693" s="439"/>
      <c r="L1693" s="439"/>
      <c r="M1693" s="439"/>
      <c r="N1693" s="440"/>
      <c r="O1693" s="31"/>
      <c r="P1693" s="31"/>
      <c r="Q1693" s="31"/>
      <c r="R1693" s="31"/>
    </row>
    <row r="1694" spans="1:18" ht="58.5" customHeight="1">
      <c r="A1694" s="441" t="str">
        <f>GI!$B$11</f>
        <v xml:space="preserve">History </v>
      </c>
      <c r="B1694" s="442"/>
      <c r="C1694" s="36">
        <f>MIP!$AA$51</f>
        <v>0</v>
      </c>
      <c r="D1694" s="36">
        <f>MIP!$AA$118</f>
        <v>0</v>
      </c>
      <c r="E1694" s="37">
        <f>MIP!$AA$190</f>
        <v>0</v>
      </c>
      <c r="F1694" s="36" t="e">
        <f>MIP!#REF!</f>
        <v>#REF!</v>
      </c>
      <c r="G1694" s="231"/>
      <c r="H1694" s="28"/>
      <c r="I1694" s="28"/>
      <c r="J1694" s="438" t="s">
        <v>11</v>
      </c>
      <c r="K1694" s="439"/>
      <c r="L1694" s="439"/>
      <c r="M1694" s="439"/>
      <c r="N1694" s="440"/>
      <c r="O1694" s="31"/>
      <c r="P1694" s="31"/>
      <c r="Q1694" s="31"/>
      <c r="R1694" s="31"/>
    </row>
    <row r="1695" spans="1:18" ht="58.5" customHeight="1">
      <c r="A1695" s="441" t="str">
        <f>GI!$B$12</f>
        <v xml:space="preserve">Geography </v>
      </c>
      <c r="B1695" s="442"/>
      <c r="C1695" s="36">
        <f>MIP!$AB$51</f>
        <v>0</v>
      </c>
      <c r="D1695" s="36">
        <f>MIP!$AB$118</f>
        <v>0</v>
      </c>
      <c r="E1695" s="37">
        <f>MIP!$AB$190</f>
        <v>0</v>
      </c>
      <c r="F1695" s="36" t="e">
        <f>MIP!#REF!</f>
        <v>#REF!</v>
      </c>
      <c r="G1695" s="231"/>
      <c r="H1695" s="28"/>
      <c r="I1695" s="28"/>
      <c r="J1695" s="438" t="s">
        <v>37</v>
      </c>
      <c r="K1695" s="439"/>
      <c r="L1695" s="439"/>
      <c r="M1695" s="439"/>
      <c r="N1695" s="440"/>
      <c r="O1695" s="33"/>
      <c r="P1695" s="34"/>
      <c r="Q1695" s="34"/>
      <c r="R1695" s="35"/>
    </row>
    <row r="1696" spans="1:18" ht="58.5" customHeight="1">
      <c r="A1696" s="441" t="str">
        <f>GI!$B$13</f>
        <v xml:space="preserve">Economics </v>
      </c>
      <c r="B1696" s="442"/>
      <c r="C1696" s="36">
        <f>MIP!$AC$51</f>
        <v>0</v>
      </c>
      <c r="D1696" s="36">
        <f>MIP!$AC$118</f>
        <v>0</v>
      </c>
      <c r="E1696" s="37">
        <f>MIP!$AC$190</f>
        <v>0</v>
      </c>
      <c r="F1696" s="36" t="e">
        <f>MIP!#REF!</f>
        <v>#REF!</v>
      </c>
      <c r="G1696" s="231"/>
      <c r="H1696" s="38"/>
      <c r="I1696" s="38"/>
      <c r="J1696" s="438" t="s">
        <v>33</v>
      </c>
      <c r="K1696" s="439"/>
      <c r="L1696" s="439"/>
      <c r="M1696" s="439"/>
      <c r="N1696" s="440"/>
      <c r="O1696" s="33"/>
      <c r="P1696" s="34"/>
      <c r="Q1696" s="34"/>
      <c r="R1696" s="35"/>
    </row>
    <row r="1697" spans="1:18" ht="58.5" customHeight="1">
      <c r="A1697" s="441" t="str">
        <f>GI!$B$14</f>
        <v>-</v>
      </c>
      <c r="B1697" s="442"/>
      <c r="C1697" s="36"/>
      <c r="D1697" s="36"/>
      <c r="E1697" s="37"/>
      <c r="F1697" s="36" t="e">
        <f>MIP!#REF!</f>
        <v>#REF!</v>
      </c>
      <c r="G1697" s="231"/>
      <c r="H1697" s="38"/>
      <c r="I1697" s="38"/>
      <c r="J1697" s="438" t="s">
        <v>48</v>
      </c>
      <c r="K1697" s="439"/>
      <c r="L1697" s="439"/>
      <c r="M1697" s="439"/>
      <c r="N1697" s="440"/>
      <c r="O1697" s="33"/>
      <c r="P1697" s="34"/>
      <c r="Q1697" s="34"/>
      <c r="R1697" s="35"/>
    </row>
    <row r="1698" spans="1:18" ht="58.5" customHeight="1">
      <c r="A1698" s="441" t="str">
        <f>GI!$B$15</f>
        <v>ICT</v>
      </c>
      <c r="B1698" s="442"/>
      <c r="C1698" s="36">
        <f>MIP!$AD$51</f>
        <v>0</v>
      </c>
      <c r="D1698" s="36">
        <f>MIP!$AD$118</f>
        <v>0</v>
      </c>
      <c r="E1698" s="37">
        <f>MIP!$AD$190</f>
        <v>0</v>
      </c>
      <c r="F1698" s="36" t="e">
        <f>MIP!#REF!</f>
        <v>#REF!</v>
      </c>
      <c r="G1698" s="231"/>
      <c r="H1698" s="39"/>
      <c r="I1698" s="39"/>
      <c r="J1698" s="438" t="s">
        <v>49</v>
      </c>
      <c r="K1698" s="439"/>
      <c r="L1698" s="439"/>
      <c r="M1698" s="439"/>
      <c r="N1698" s="440"/>
      <c r="O1698" s="40"/>
      <c r="P1698" s="34"/>
      <c r="Q1698" s="34"/>
      <c r="R1698" s="35"/>
    </row>
    <row r="1699" spans="1:18" ht="58.5" customHeight="1">
      <c r="A1699" s="441" t="str">
        <f>GI!$B$16</f>
        <v>-</v>
      </c>
      <c r="B1699" s="442"/>
      <c r="C1699" s="36"/>
      <c r="D1699" s="36"/>
      <c r="E1699" s="37"/>
      <c r="F1699" s="36" t="e">
        <f>MIP!#REF!</f>
        <v>#REF!</v>
      </c>
      <c r="G1699" s="231"/>
      <c r="H1699" s="39"/>
      <c r="I1699" s="39"/>
      <c r="J1699" s="502" t="s">
        <v>34</v>
      </c>
      <c r="K1699" s="503"/>
      <c r="L1699" s="503"/>
      <c r="M1699" s="503"/>
      <c r="N1699" s="503"/>
      <c r="O1699" s="503"/>
      <c r="P1699" s="503"/>
      <c r="Q1699" s="504"/>
      <c r="R1699" s="41"/>
    </row>
    <row r="1700" spans="1:18" ht="58.5" customHeight="1">
      <c r="A1700" s="441" t="str">
        <f>GI!$B$17</f>
        <v xml:space="preserve">Accounting and finance </v>
      </c>
      <c r="B1700" s="442"/>
      <c r="C1700" s="36">
        <f>MIP!$AE$51</f>
        <v>0</v>
      </c>
      <c r="D1700" s="36">
        <f>MIP!$AE$118</f>
        <v>0</v>
      </c>
      <c r="E1700" s="37">
        <f>MIP!$AE$190</f>
        <v>0</v>
      </c>
      <c r="F1700" s="36" t="e">
        <f>MIP!#REF!</f>
        <v>#REF!</v>
      </c>
      <c r="G1700" s="231"/>
      <c r="H1700" s="39"/>
      <c r="I1700" s="39"/>
      <c r="J1700" s="505"/>
      <c r="K1700" s="506"/>
      <c r="L1700" s="506"/>
      <c r="M1700" s="506"/>
      <c r="N1700" s="506"/>
      <c r="O1700" s="506"/>
      <c r="P1700" s="506"/>
      <c r="Q1700" s="507"/>
      <c r="R1700" s="41"/>
    </row>
    <row r="1701" spans="1:18" ht="58.5" customHeight="1">
      <c r="A1701" s="441" t="str">
        <f>GI!$B$18</f>
        <v>-</v>
      </c>
      <c r="B1701" s="442"/>
      <c r="C1701" s="36">
        <f>MIP!$AF$51</f>
        <v>0</v>
      </c>
      <c r="D1701" s="36">
        <f>MIP!$AF$118</f>
        <v>0</v>
      </c>
      <c r="E1701" s="37">
        <f>MIP!$AF$190</f>
        <v>0</v>
      </c>
      <c r="F1701" s="36" t="e">
        <f>MIP!#REF!</f>
        <v>#REF!</v>
      </c>
      <c r="G1701" s="231"/>
      <c r="H1701" s="39"/>
      <c r="I1701" s="39"/>
      <c r="J1701" s="505"/>
      <c r="K1701" s="506"/>
      <c r="L1701" s="506"/>
      <c r="M1701" s="506"/>
      <c r="N1701" s="506"/>
      <c r="O1701" s="506"/>
      <c r="P1701" s="506"/>
      <c r="Q1701" s="507"/>
      <c r="R1701" s="41"/>
    </row>
    <row r="1702" spans="1:18" ht="58.5" customHeight="1">
      <c r="A1702" s="470" t="s">
        <v>15</v>
      </c>
      <c r="B1702" s="471"/>
      <c r="C1702" s="36">
        <f>MIP!$AG$51</f>
        <v>0</v>
      </c>
      <c r="D1702" s="36">
        <f>MIP!$AG$118</f>
        <v>0</v>
      </c>
      <c r="E1702" s="37">
        <f>MIP!$AG$190</f>
        <v>0</v>
      </c>
      <c r="F1702" s="36" t="e">
        <f>MIP!#REF!</f>
        <v>#REF!</v>
      </c>
      <c r="G1702" s="231"/>
      <c r="H1702" s="42"/>
      <c r="I1702" s="42"/>
      <c r="J1702" s="515" t="str">
        <f t="shared" si="672"/>
        <v>Percentage</v>
      </c>
      <c r="K1702" s="516"/>
      <c r="L1702" s="496" t="str">
        <f t="shared" si="673"/>
        <v xml:space="preserve">Grade </v>
      </c>
      <c r="M1702" s="497"/>
      <c r="N1702" s="496" t="str">
        <f t="shared" si="674"/>
        <v>Performance</v>
      </c>
      <c r="O1702" s="500"/>
      <c r="P1702" s="500"/>
      <c r="Q1702" s="497"/>
      <c r="R1702" s="43"/>
    </row>
    <row r="1703" spans="1:18" ht="58.5" customHeight="1">
      <c r="A1703" s="472" t="s">
        <v>16</v>
      </c>
      <c r="B1703" s="473"/>
      <c r="C1703" s="36">
        <f>MIP!$AH$51</f>
        <v>0</v>
      </c>
      <c r="D1703" s="36">
        <f>MIP!$AH$118</f>
        <v>0</v>
      </c>
      <c r="E1703" s="37">
        <f>MIP!$AH$190</f>
        <v>0</v>
      </c>
      <c r="F1703" s="36" t="e">
        <f>MIP!#REF!</f>
        <v>#REF!</v>
      </c>
      <c r="G1703" s="231"/>
      <c r="H1703" s="42"/>
      <c r="I1703" s="42"/>
      <c r="J1703" s="517"/>
      <c r="K1703" s="518"/>
      <c r="L1703" s="498"/>
      <c r="M1703" s="499"/>
      <c r="N1703" s="498"/>
      <c r="O1703" s="501"/>
      <c r="P1703" s="501"/>
      <c r="Q1703" s="499"/>
      <c r="R1703" s="44"/>
    </row>
    <row r="1704" spans="1:18" ht="58.5" customHeight="1">
      <c r="A1704" s="472" t="s">
        <v>17</v>
      </c>
      <c r="B1704" s="473"/>
      <c r="C1704" s="45">
        <f>MIP!$AI$51</f>
        <v>44</v>
      </c>
      <c r="D1704" s="45">
        <f>MIP!$AI$118</f>
        <v>1</v>
      </c>
      <c r="E1704" s="46">
        <f>MIP!$AI$190</f>
        <v>44</v>
      </c>
      <c r="F1704" s="45" t="e">
        <f>MIP!#REF!</f>
        <v>#REF!</v>
      </c>
      <c r="G1704" s="232"/>
      <c r="H1704" s="42"/>
      <c r="I1704" s="42"/>
      <c r="J1704" s="483" t="str">
        <f t="shared" si="675"/>
        <v>≥90</v>
      </c>
      <c r="K1704" s="446"/>
      <c r="L1704" s="483" t="str">
        <f t="shared" si="676"/>
        <v>A+</v>
      </c>
      <c r="M1704" s="446"/>
      <c r="N1704" s="483" t="str">
        <f t="shared" si="677"/>
        <v>Very Great Distinction</v>
      </c>
      <c r="O1704" s="447"/>
      <c r="P1704" s="447"/>
      <c r="Q1704" s="446"/>
      <c r="R1704" s="44"/>
    </row>
    <row r="1705" spans="1:18" ht="58.5" customHeight="1">
      <c r="A1705" s="472" t="s">
        <v>91</v>
      </c>
      <c r="B1705" s="473"/>
      <c r="C1705" s="47">
        <f>GI!$C$25</f>
        <v>43</v>
      </c>
      <c r="D1705" s="47">
        <f>GI!$C$25</f>
        <v>43</v>
      </c>
      <c r="E1705" s="48">
        <f>GI!$C$25</f>
        <v>43</v>
      </c>
      <c r="F1705" s="47">
        <f>GI!$C$25</f>
        <v>43</v>
      </c>
      <c r="G1705" s="233"/>
      <c r="H1705" s="24"/>
      <c r="I1705" s="24"/>
      <c r="J1705" s="483" t="str">
        <f t="shared" si="678"/>
        <v>≥85</v>
      </c>
      <c r="K1705" s="446"/>
      <c r="L1705" s="483" t="str">
        <f t="shared" si="679"/>
        <v>A</v>
      </c>
      <c r="M1705" s="446"/>
      <c r="N1705" s="483" t="str">
        <f t="shared" si="680"/>
        <v>Great Distinction</v>
      </c>
      <c r="O1705" s="447"/>
      <c r="P1705" s="447"/>
      <c r="Q1705" s="446"/>
      <c r="R1705" s="44"/>
    </row>
    <row r="1706" spans="1:18" ht="58.5" customHeight="1">
      <c r="A1706" s="470" t="s">
        <v>12</v>
      </c>
      <c r="B1706" s="471"/>
      <c r="C1706" s="36"/>
      <c r="D1706" s="49"/>
      <c r="E1706" s="50"/>
      <c r="F1706" s="49"/>
      <c r="G1706" s="234"/>
      <c r="H1706" s="24"/>
      <c r="I1706" s="24"/>
      <c r="J1706" s="445" t="str">
        <f t="shared" si="681"/>
        <v>≥80</v>
      </c>
      <c r="K1706" s="446"/>
      <c r="L1706" s="445" t="str">
        <f t="shared" si="682"/>
        <v>B+</v>
      </c>
      <c r="M1706" s="446"/>
      <c r="N1706" s="445" t="str">
        <f t="shared" si="683"/>
        <v>Distinction</v>
      </c>
      <c r="O1706" s="447"/>
      <c r="P1706" s="447"/>
      <c r="Q1706" s="446"/>
      <c r="R1706" s="44"/>
    </row>
    <row r="1707" spans="1:18" ht="58.5" customHeight="1">
      <c r="A1707" s="482" t="s">
        <v>18</v>
      </c>
      <c r="B1707" s="482"/>
      <c r="C1707" s="36"/>
      <c r="D1707" s="51"/>
      <c r="E1707" s="50"/>
      <c r="F1707" s="51"/>
      <c r="G1707" s="234"/>
      <c r="H1707" s="24"/>
      <c r="I1707" s="24"/>
      <c r="J1707" s="445" t="str">
        <f t="shared" si="684"/>
        <v>≥75</v>
      </c>
      <c r="K1707" s="446"/>
      <c r="L1707" s="445" t="str">
        <f t="shared" si="685"/>
        <v>B</v>
      </c>
      <c r="M1707" s="446"/>
      <c r="N1707" s="445" t="str">
        <f t="shared" si="686"/>
        <v>Good</v>
      </c>
      <c r="O1707" s="447"/>
      <c r="P1707" s="447"/>
      <c r="Q1707" s="446"/>
      <c r="R1707" s="44"/>
    </row>
    <row r="1708" spans="1:18" ht="58.5" customHeight="1">
      <c r="A1708" s="22"/>
      <c r="B1708" s="55"/>
      <c r="C1708" s="52"/>
      <c r="D1708" s="52"/>
      <c r="E1708" s="52"/>
      <c r="F1708" s="52"/>
      <c r="G1708" s="23"/>
      <c r="H1708" s="24"/>
      <c r="I1708" s="24"/>
      <c r="J1708" s="445" t="str">
        <f t="shared" si="687"/>
        <v>≥70</v>
      </c>
      <c r="K1708" s="446"/>
      <c r="L1708" s="445" t="str">
        <f t="shared" si="688"/>
        <v>C</v>
      </c>
      <c r="M1708" s="446"/>
      <c r="N1708" s="445" t="str">
        <f t="shared" si="689"/>
        <v>Average</v>
      </c>
      <c r="O1708" s="447"/>
      <c r="P1708" s="447"/>
      <c r="Q1708" s="446"/>
      <c r="R1708" s="44"/>
    </row>
    <row r="1709" spans="1:18" ht="58.5" customHeight="1">
      <c r="A1709" s="53"/>
      <c r="B1709" s="520" t="str">
        <f>MIP!AJ190</f>
        <v>DETAINED IN GRADE 11</v>
      </c>
      <c r="C1709" s="521"/>
      <c r="D1709" s="521"/>
      <c r="E1709" s="521"/>
      <c r="F1709" s="522"/>
      <c r="G1709" s="23"/>
      <c r="H1709" s="24"/>
      <c r="I1709" s="24"/>
      <c r="J1709" s="445" t="str">
        <f t="shared" si="690"/>
        <v>≥60</v>
      </c>
      <c r="K1709" s="446"/>
      <c r="L1709" s="445" t="str">
        <f t="shared" si="691"/>
        <v>D</v>
      </c>
      <c r="M1709" s="446"/>
      <c r="N1709" s="445" t="str">
        <f t="shared" si="692"/>
        <v>Fair</v>
      </c>
      <c r="O1709" s="447"/>
      <c r="P1709" s="447"/>
      <c r="Q1709" s="446"/>
      <c r="R1709" s="54"/>
    </row>
    <row r="1710" spans="1:18" ht="58.5" customHeight="1">
      <c r="A1710" s="53"/>
      <c r="B1710" s="523"/>
      <c r="C1710" s="524"/>
      <c r="D1710" s="524"/>
      <c r="E1710" s="524"/>
      <c r="F1710" s="525"/>
      <c r="G1710" s="23"/>
      <c r="H1710" s="24"/>
      <c r="I1710" s="24"/>
      <c r="J1710" s="445" t="str">
        <f t="shared" si="693"/>
        <v>&lt;60</v>
      </c>
      <c r="K1710" s="446"/>
      <c r="L1710" s="445" t="str">
        <f t="shared" si="694"/>
        <v>F</v>
      </c>
      <c r="M1710" s="446"/>
      <c r="N1710" s="445" t="str">
        <f t="shared" si="695"/>
        <v>Failing</v>
      </c>
      <c r="O1710" s="447"/>
      <c r="P1710" s="447"/>
      <c r="Q1710" s="446"/>
      <c r="R1710" s="27"/>
    </row>
    <row r="1711" spans="1:18" ht="58.5" customHeight="1">
      <c r="A1711" s="53"/>
      <c r="B1711" s="523"/>
      <c r="C1711" s="524"/>
      <c r="D1711" s="524"/>
      <c r="E1711" s="524"/>
      <c r="F1711" s="525"/>
      <c r="G1711" s="23"/>
      <c r="H1711" s="24"/>
      <c r="I1711" s="24"/>
      <c r="J1711" s="443" t="str">
        <f>GI!$D$23</f>
        <v>Academic Director's Name</v>
      </c>
      <c r="K1711" s="443"/>
      <c r="L1711" s="443"/>
      <c r="M1711" s="443"/>
      <c r="N1711" s="443"/>
      <c r="O1711" s="443"/>
      <c r="P1711" s="443"/>
      <c r="Q1711" s="443"/>
      <c r="R1711" s="27"/>
    </row>
    <row r="1712" spans="1:18" ht="58.5" customHeight="1">
      <c r="A1712" s="53"/>
      <c r="B1712" s="526"/>
      <c r="C1712" s="527"/>
      <c r="D1712" s="527"/>
      <c r="E1712" s="527"/>
      <c r="F1712" s="528"/>
      <c r="G1712" s="23"/>
      <c r="H1712" s="24"/>
      <c r="I1712" s="24"/>
      <c r="J1712" s="444" t="str">
        <f>GI!$D$31</f>
        <v>Mr. Brhane Yohanes</v>
      </c>
      <c r="K1712" s="444"/>
      <c r="L1712" s="444"/>
      <c r="M1712" s="444"/>
      <c r="N1712" s="444"/>
      <c r="O1712" s="444"/>
      <c r="P1712" s="444"/>
      <c r="Q1712" s="444"/>
      <c r="R1712" s="444"/>
    </row>
    <row r="1713" spans="1:18" ht="58.5" customHeight="1">
      <c r="A1713" s="430" t="str">
        <f>$U$15</f>
        <v>If Best is Possible, Better is Not Enough!</v>
      </c>
      <c r="B1713" s="430"/>
      <c r="C1713" s="430"/>
      <c r="D1713" s="430"/>
      <c r="E1713" s="430"/>
      <c r="F1713" s="430"/>
      <c r="G1713" s="430"/>
      <c r="H1713" s="430"/>
      <c r="I1713" s="430"/>
      <c r="J1713" s="430"/>
      <c r="K1713" s="430"/>
      <c r="L1713" s="430"/>
      <c r="M1713" s="430"/>
      <c r="N1713" s="430"/>
      <c r="O1713" s="430"/>
      <c r="P1713" s="430"/>
      <c r="Q1713" s="430"/>
      <c r="R1713" s="430"/>
    </row>
    <row r="1714" spans="1:18" ht="58.5" customHeight="1">
      <c r="A1714" s="430"/>
      <c r="B1714" s="430"/>
      <c r="C1714" s="430"/>
      <c r="D1714" s="430"/>
      <c r="E1714" s="430"/>
      <c r="F1714" s="430"/>
      <c r="G1714" s="430"/>
      <c r="H1714" s="430"/>
      <c r="I1714" s="430"/>
      <c r="J1714" s="430"/>
      <c r="K1714" s="430"/>
      <c r="L1714" s="430"/>
      <c r="M1714" s="430"/>
      <c r="N1714" s="430"/>
      <c r="O1714" s="430"/>
      <c r="P1714" s="430"/>
      <c r="Q1714" s="430"/>
      <c r="R1714" s="430"/>
    </row>
    <row r="1715" spans="1:18" ht="58.5" customHeight="1">
      <c r="A1715" s="430"/>
      <c r="B1715" s="430"/>
      <c r="C1715" s="430"/>
      <c r="D1715" s="430"/>
      <c r="E1715" s="430"/>
      <c r="F1715" s="430"/>
      <c r="G1715" s="430"/>
      <c r="H1715" s="430"/>
      <c r="I1715" s="430"/>
      <c r="J1715" s="430"/>
      <c r="K1715" s="430"/>
      <c r="L1715" s="430"/>
      <c r="M1715" s="430"/>
      <c r="N1715" s="430"/>
      <c r="O1715" s="430"/>
      <c r="P1715" s="430"/>
      <c r="Q1715" s="430"/>
      <c r="R1715" s="430"/>
    </row>
    <row r="1716" spans="1:18" ht="58.5" customHeight="1">
      <c r="A1716" s="22"/>
      <c r="B1716" s="22"/>
      <c r="C1716" s="23"/>
      <c r="D1716" s="23"/>
      <c r="E1716" s="23"/>
      <c r="F1716" s="23"/>
      <c r="G1716" s="23"/>
      <c r="H1716" s="24"/>
      <c r="I1716" s="24"/>
      <c r="J1716" s="24"/>
      <c r="K1716" s="24"/>
      <c r="L1716" s="24"/>
      <c r="M1716" s="24"/>
      <c r="N1716" s="24"/>
      <c r="O1716" s="23"/>
      <c r="P1716" s="23"/>
      <c r="Q1716" s="23"/>
      <c r="R1716" s="23"/>
    </row>
    <row r="1717" spans="1:18" ht="58.5" customHeight="1">
      <c r="A1717" s="22"/>
      <c r="B1717" s="22"/>
      <c r="C1717" s="23"/>
      <c r="D1717" s="23"/>
      <c r="E1717" s="23"/>
      <c r="F1717" s="23"/>
      <c r="G1717" s="23"/>
      <c r="H1717" s="24"/>
      <c r="I1717" s="24"/>
      <c r="J1717" s="24"/>
      <c r="K1717" s="24"/>
      <c r="L1717" s="24"/>
      <c r="M1717" s="24"/>
      <c r="N1717" s="24"/>
      <c r="O1717" s="23"/>
      <c r="P1717" s="23"/>
      <c r="Q1717" s="23"/>
      <c r="R1717" s="23"/>
    </row>
    <row r="1718" spans="1:18" ht="58.5" customHeight="1">
      <c r="A1718" s="449" t="s">
        <v>14</v>
      </c>
      <c r="B1718" s="450"/>
      <c r="C1718" s="453">
        <f>GI!$A$3</f>
        <v>11</v>
      </c>
      <c r="D1718" s="455" t="str">
        <f>D2</f>
        <v>D</v>
      </c>
      <c r="E1718" s="456"/>
      <c r="F1718" s="453" t="str">
        <f>GI!$C$3</f>
        <v>D</v>
      </c>
      <c r="G1718" s="459">
        <v>45</v>
      </c>
      <c r="H1718" s="26"/>
      <c r="I1718" s="26"/>
      <c r="J1718" s="509" t="s">
        <v>8</v>
      </c>
      <c r="K1718" s="510"/>
      <c r="L1718" s="511"/>
      <c r="M1718" s="484">
        <f>GI!$H$46</f>
        <v>0</v>
      </c>
      <c r="N1718" s="485"/>
      <c r="O1718" s="485"/>
      <c r="P1718" s="485"/>
      <c r="Q1718" s="485"/>
      <c r="R1718" s="486"/>
    </row>
    <row r="1719" spans="1:18" ht="58.5" customHeight="1">
      <c r="A1719" s="451"/>
      <c r="B1719" s="452"/>
      <c r="C1719" s="454"/>
      <c r="D1719" s="457"/>
      <c r="E1719" s="458"/>
      <c r="F1719" s="454"/>
      <c r="G1719" s="460"/>
      <c r="H1719" s="26"/>
      <c r="I1719" s="26"/>
      <c r="J1719" s="512"/>
      <c r="K1719" s="513"/>
      <c r="L1719" s="514"/>
      <c r="M1719" s="487"/>
      <c r="N1719" s="488"/>
      <c r="O1719" s="488"/>
      <c r="P1719" s="488"/>
      <c r="Q1719" s="488"/>
      <c r="R1719" s="489"/>
    </row>
    <row r="1720" spans="1:18" ht="58.5" customHeight="1">
      <c r="A1720" s="461" t="s">
        <v>1</v>
      </c>
      <c r="B1720" s="462"/>
      <c r="C1720" s="467"/>
      <c r="D1720" s="468"/>
      <c r="E1720" s="469"/>
      <c r="F1720" s="223" t="s">
        <v>19</v>
      </c>
      <c r="G1720" s="448"/>
      <c r="H1720" s="27"/>
      <c r="I1720" s="27"/>
      <c r="J1720" s="475" t="str">
        <f>GI!$A$48</f>
        <v>2025/26 G.C Academic Year Basic Skills and Behavior Progress Report</v>
      </c>
      <c r="K1720" s="476"/>
      <c r="L1720" s="476"/>
      <c r="M1720" s="476"/>
      <c r="N1720" s="476"/>
      <c r="O1720" s="476"/>
      <c r="P1720" s="476"/>
      <c r="Q1720" s="476"/>
      <c r="R1720" s="477"/>
    </row>
    <row r="1721" spans="1:18" ht="58.5" customHeight="1">
      <c r="A1721" s="463"/>
      <c r="B1721" s="464"/>
      <c r="C1721" s="490" t="s">
        <v>172</v>
      </c>
      <c r="D1721" s="490" t="s">
        <v>173</v>
      </c>
      <c r="E1721" s="493" t="s">
        <v>163</v>
      </c>
      <c r="F1721" s="490" t="s">
        <v>164</v>
      </c>
      <c r="G1721" s="448"/>
      <c r="H1721" s="27"/>
      <c r="I1721" s="27"/>
      <c r="J1721" s="478"/>
      <c r="K1721" s="479"/>
      <c r="L1721" s="479"/>
      <c r="M1721" s="479"/>
      <c r="N1721" s="479"/>
      <c r="O1721" s="479"/>
      <c r="P1721" s="479"/>
      <c r="Q1721" s="479"/>
      <c r="R1721" s="480"/>
    </row>
    <row r="1722" spans="1:18" ht="58.5" customHeight="1">
      <c r="A1722" s="463"/>
      <c r="B1722" s="464"/>
      <c r="C1722" s="491"/>
      <c r="D1722" s="491"/>
      <c r="E1722" s="494"/>
      <c r="F1722" s="491"/>
      <c r="G1722" s="448"/>
      <c r="H1722" s="28"/>
      <c r="I1722" s="28"/>
      <c r="J1722" s="435"/>
      <c r="K1722" s="436"/>
      <c r="L1722" s="436"/>
      <c r="M1722" s="436"/>
      <c r="N1722" s="437"/>
      <c r="O1722" s="29"/>
      <c r="P1722" s="29"/>
      <c r="Q1722" s="29"/>
      <c r="R1722" s="30"/>
    </row>
    <row r="1723" spans="1:18" ht="58.5" customHeight="1">
      <c r="A1723" s="463"/>
      <c r="B1723" s="464"/>
      <c r="C1723" s="491"/>
      <c r="D1723" s="491"/>
      <c r="E1723" s="494"/>
      <c r="F1723" s="491"/>
      <c r="G1723" s="448"/>
      <c r="H1723" s="28"/>
      <c r="I1723" s="28"/>
      <c r="J1723" s="438" t="s">
        <v>26</v>
      </c>
      <c r="K1723" s="439"/>
      <c r="L1723" s="439"/>
      <c r="M1723" s="439"/>
      <c r="N1723" s="440"/>
      <c r="O1723" s="31"/>
      <c r="P1723" s="31"/>
      <c r="Q1723" s="31"/>
      <c r="R1723" s="31"/>
    </row>
    <row r="1724" spans="1:18" ht="58.5" customHeight="1">
      <c r="A1724" s="463"/>
      <c r="B1724" s="464"/>
      <c r="C1724" s="491"/>
      <c r="D1724" s="491"/>
      <c r="E1724" s="494"/>
      <c r="F1724" s="491"/>
      <c r="G1724" s="448"/>
      <c r="H1724" s="28"/>
      <c r="I1724" s="28"/>
      <c r="J1724" s="438" t="s">
        <v>27</v>
      </c>
      <c r="K1724" s="439"/>
      <c r="L1724" s="439"/>
      <c r="M1724" s="439"/>
      <c r="N1724" s="440"/>
      <c r="O1724" s="31"/>
      <c r="P1724" s="31"/>
      <c r="Q1724" s="31"/>
      <c r="R1724" s="31"/>
    </row>
    <row r="1725" spans="1:18" ht="58.5" customHeight="1">
      <c r="A1725" s="463"/>
      <c r="B1725" s="464"/>
      <c r="C1725" s="491"/>
      <c r="D1725" s="491"/>
      <c r="E1725" s="494"/>
      <c r="F1725" s="491"/>
      <c r="G1725" s="448"/>
      <c r="H1725" s="28"/>
      <c r="I1725" s="28"/>
      <c r="J1725" s="438" t="s">
        <v>28</v>
      </c>
      <c r="K1725" s="439"/>
      <c r="L1725" s="439"/>
      <c r="M1725" s="439"/>
      <c r="N1725" s="440"/>
      <c r="O1725" s="31"/>
      <c r="P1725" s="31"/>
      <c r="Q1725" s="31"/>
      <c r="R1725" s="31"/>
    </row>
    <row r="1726" spans="1:18" ht="58.5" customHeight="1">
      <c r="A1726" s="463"/>
      <c r="B1726" s="464"/>
      <c r="C1726" s="491"/>
      <c r="D1726" s="491"/>
      <c r="E1726" s="494"/>
      <c r="F1726" s="491"/>
      <c r="G1726" s="448"/>
      <c r="H1726" s="28"/>
      <c r="I1726" s="28"/>
      <c r="J1726" s="438" t="s">
        <v>47</v>
      </c>
      <c r="K1726" s="439"/>
      <c r="L1726" s="439"/>
      <c r="M1726" s="439"/>
      <c r="N1726" s="440"/>
      <c r="O1726" s="31"/>
      <c r="P1726" s="31"/>
      <c r="Q1726" s="31"/>
      <c r="R1726" s="31"/>
    </row>
    <row r="1727" spans="1:18" ht="58.5" customHeight="1">
      <c r="A1727" s="463"/>
      <c r="B1727" s="464"/>
      <c r="C1727" s="491"/>
      <c r="D1727" s="491"/>
      <c r="E1727" s="494"/>
      <c r="F1727" s="491"/>
      <c r="G1727" s="448"/>
      <c r="H1727" s="28"/>
      <c r="I1727" s="28"/>
      <c r="J1727" s="438" t="s">
        <v>38</v>
      </c>
      <c r="K1727" s="439"/>
      <c r="L1727" s="439"/>
      <c r="M1727" s="439"/>
      <c r="N1727" s="440"/>
      <c r="O1727" s="31"/>
      <c r="P1727" s="31"/>
      <c r="Q1727" s="31"/>
      <c r="R1727" s="31"/>
    </row>
    <row r="1728" spans="1:18" ht="58.5" customHeight="1">
      <c r="A1728" s="465"/>
      <c r="B1728" s="466"/>
      <c r="C1728" s="492"/>
      <c r="D1728" s="492"/>
      <c r="E1728" s="495"/>
      <c r="F1728" s="492"/>
      <c r="G1728" s="448"/>
      <c r="H1728" s="28"/>
      <c r="I1728" s="28"/>
      <c r="J1728" s="438" t="s">
        <v>10</v>
      </c>
      <c r="K1728" s="439"/>
      <c r="L1728" s="439"/>
      <c r="M1728" s="439"/>
      <c r="N1728" s="440"/>
      <c r="O1728" s="33"/>
      <c r="P1728" s="34"/>
      <c r="Q1728" s="34"/>
      <c r="R1728" s="35"/>
    </row>
    <row r="1729" spans="1:18" ht="58.5" customHeight="1">
      <c r="A1729" s="441" t="str">
        <f>GI!$B$7</f>
        <v>English</v>
      </c>
      <c r="B1729" s="442"/>
      <c r="C1729" s="36">
        <f>MIP!$Y$52</f>
        <v>0</v>
      </c>
      <c r="D1729" s="36">
        <f>MIP!$Y$119</f>
        <v>0</v>
      </c>
      <c r="E1729" s="37">
        <f>MIP!$Y$191</f>
        <v>0</v>
      </c>
      <c r="F1729" s="36" t="e">
        <f>MIP!#REF!</f>
        <v>#REF!</v>
      </c>
      <c r="G1729" s="231"/>
      <c r="H1729" s="28"/>
      <c r="I1729" s="28"/>
      <c r="J1729" s="438" t="s">
        <v>29</v>
      </c>
      <c r="K1729" s="439"/>
      <c r="L1729" s="439"/>
      <c r="M1729" s="439"/>
      <c r="N1729" s="440"/>
      <c r="O1729" s="33"/>
      <c r="P1729" s="34"/>
      <c r="Q1729" s="34"/>
      <c r="R1729" s="35"/>
    </row>
    <row r="1730" spans="1:18" ht="58.5" customHeight="1">
      <c r="A1730" s="441" t="str">
        <f>GI!$B$8</f>
        <v>-</v>
      </c>
      <c r="B1730" s="442"/>
      <c r="C1730" s="36"/>
      <c r="D1730" s="36"/>
      <c r="E1730" s="37"/>
      <c r="F1730" s="36" t="e">
        <f>MIP!#REF!</f>
        <v>#REF!</v>
      </c>
      <c r="G1730" s="231"/>
      <c r="H1730" s="28"/>
      <c r="I1730" s="28"/>
      <c r="J1730" s="438" t="s">
        <v>30</v>
      </c>
      <c r="K1730" s="439"/>
      <c r="L1730" s="439"/>
      <c r="M1730" s="439"/>
      <c r="N1730" s="440"/>
      <c r="O1730" s="33"/>
      <c r="P1730" s="34"/>
      <c r="Q1730" s="34"/>
      <c r="R1730" s="35"/>
    </row>
    <row r="1731" spans="1:18" ht="58.5" customHeight="1">
      <c r="A1731" s="441" t="str">
        <f>GI!$B$9</f>
        <v>Mathematics</v>
      </c>
      <c r="B1731" s="442"/>
      <c r="C1731" s="36">
        <f>MIP!$Z$52</f>
        <v>0</v>
      </c>
      <c r="D1731" s="36">
        <f>MIP!$Z$119</f>
        <v>0</v>
      </c>
      <c r="E1731" s="37">
        <f>MIP!$Z$191</f>
        <v>0</v>
      </c>
      <c r="F1731" s="36" t="e">
        <f>MIP!#REF!</f>
        <v>#REF!</v>
      </c>
      <c r="G1731" s="231"/>
      <c r="H1731" s="28"/>
      <c r="I1731" s="28"/>
      <c r="J1731" s="438" t="s">
        <v>31</v>
      </c>
      <c r="K1731" s="439"/>
      <c r="L1731" s="439"/>
      <c r="M1731" s="439"/>
      <c r="N1731" s="440"/>
      <c r="O1731" s="33"/>
      <c r="P1731" s="34"/>
      <c r="Q1731" s="34"/>
      <c r="R1731" s="35"/>
    </row>
    <row r="1732" spans="1:18" ht="58.5" customHeight="1">
      <c r="A1732" s="441" t="str">
        <f>GI!$B$10</f>
        <v>-</v>
      </c>
      <c r="B1732" s="442"/>
      <c r="C1732" s="36"/>
      <c r="D1732" s="36"/>
      <c r="E1732" s="37"/>
      <c r="F1732" s="36" t="e">
        <f>MIP!#REF!</f>
        <v>#REF!</v>
      </c>
      <c r="G1732" s="231"/>
      <c r="H1732" s="28"/>
      <c r="I1732" s="28"/>
      <c r="J1732" s="438" t="s">
        <v>32</v>
      </c>
      <c r="K1732" s="439"/>
      <c r="L1732" s="439"/>
      <c r="M1732" s="439"/>
      <c r="N1732" s="440"/>
      <c r="O1732" s="31"/>
      <c r="P1732" s="31"/>
      <c r="Q1732" s="31"/>
      <c r="R1732" s="31"/>
    </row>
    <row r="1733" spans="1:18" ht="58.5" customHeight="1">
      <c r="A1733" s="441" t="str">
        <f>GI!$B$11</f>
        <v xml:space="preserve">History </v>
      </c>
      <c r="B1733" s="442"/>
      <c r="C1733" s="36">
        <f>MIP!$AA$52</f>
        <v>0</v>
      </c>
      <c r="D1733" s="36">
        <f>MIP!$AA$119</f>
        <v>0</v>
      </c>
      <c r="E1733" s="37">
        <f>MIP!$AA$191</f>
        <v>0</v>
      </c>
      <c r="F1733" s="36" t="e">
        <f>MIP!#REF!</f>
        <v>#REF!</v>
      </c>
      <c r="G1733" s="231"/>
      <c r="H1733" s="28"/>
      <c r="I1733" s="28"/>
      <c r="J1733" s="438" t="s">
        <v>11</v>
      </c>
      <c r="K1733" s="439"/>
      <c r="L1733" s="439"/>
      <c r="M1733" s="439"/>
      <c r="N1733" s="440"/>
      <c r="O1733" s="31"/>
      <c r="P1733" s="31"/>
      <c r="Q1733" s="31"/>
      <c r="R1733" s="31"/>
    </row>
    <row r="1734" spans="1:18" ht="58.5" customHeight="1">
      <c r="A1734" s="441" t="str">
        <f>GI!$B$12</f>
        <v xml:space="preserve">Geography </v>
      </c>
      <c r="B1734" s="442"/>
      <c r="C1734" s="36">
        <f>MIP!$AB$52</f>
        <v>0</v>
      </c>
      <c r="D1734" s="36">
        <f>MIP!$AB$119</f>
        <v>0</v>
      </c>
      <c r="E1734" s="37">
        <f>MIP!$AB$191</f>
        <v>0</v>
      </c>
      <c r="F1734" s="36" t="e">
        <f>MIP!#REF!</f>
        <v>#REF!</v>
      </c>
      <c r="G1734" s="231"/>
      <c r="H1734" s="28"/>
      <c r="I1734" s="28"/>
      <c r="J1734" s="438" t="s">
        <v>37</v>
      </c>
      <c r="K1734" s="439"/>
      <c r="L1734" s="439"/>
      <c r="M1734" s="439"/>
      <c r="N1734" s="440"/>
      <c r="O1734" s="33"/>
      <c r="P1734" s="34"/>
      <c r="Q1734" s="34"/>
      <c r="R1734" s="35"/>
    </row>
    <row r="1735" spans="1:18" ht="58.5" customHeight="1">
      <c r="A1735" s="441" t="str">
        <f>GI!$B$13</f>
        <v xml:space="preserve">Economics </v>
      </c>
      <c r="B1735" s="442"/>
      <c r="C1735" s="36">
        <f>MIP!$AC$52</f>
        <v>0</v>
      </c>
      <c r="D1735" s="36">
        <f>MIP!$AC$119</f>
        <v>0</v>
      </c>
      <c r="E1735" s="37">
        <f>MIP!$AC$191</f>
        <v>0</v>
      </c>
      <c r="F1735" s="36" t="e">
        <f>MIP!#REF!</f>
        <v>#REF!</v>
      </c>
      <c r="G1735" s="231"/>
      <c r="H1735" s="38"/>
      <c r="I1735" s="38"/>
      <c r="J1735" s="438" t="s">
        <v>33</v>
      </c>
      <c r="K1735" s="439"/>
      <c r="L1735" s="439"/>
      <c r="M1735" s="439"/>
      <c r="N1735" s="440"/>
      <c r="O1735" s="33"/>
      <c r="P1735" s="34"/>
      <c r="Q1735" s="34"/>
      <c r="R1735" s="35"/>
    </row>
    <row r="1736" spans="1:18" ht="58.5" customHeight="1">
      <c r="A1736" s="441" t="str">
        <f>GI!$B$14</f>
        <v>-</v>
      </c>
      <c r="B1736" s="442"/>
      <c r="C1736" s="36"/>
      <c r="D1736" s="36"/>
      <c r="E1736" s="37"/>
      <c r="F1736" s="36" t="e">
        <f>MIP!#REF!</f>
        <v>#REF!</v>
      </c>
      <c r="G1736" s="231"/>
      <c r="H1736" s="38"/>
      <c r="I1736" s="38"/>
      <c r="J1736" s="438" t="s">
        <v>48</v>
      </c>
      <c r="K1736" s="439"/>
      <c r="L1736" s="439"/>
      <c r="M1736" s="439"/>
      <c r="N1736" s="440"/>
      <c r="O1736" s="33"/>
      <c r="P1736" s="34"/>
      <c r="Q1736" s="34"/>
      <c r="R1736" s="35"/>
    </row>
    <row r="1737" spans="1:18" ht="58.5" customHeight="1">
      <c r="A1737" s="441" t="str">
        <f>GI!$B$15</f>
        <v>ICT</v>
      </c>
      <c r="B1737" s="442"/>
      <c r="C1737" s="36">
        <f>MIP!$AD$52</f>
        <v>0</v>
      </c>
      <c r="D1737" s="36">
        <f>MIP!$AD$119</f>
        <v>0</v>
      </c>
      <c r="E1737" s="37">
        <f>MIP!$AD$191</f>
        <v>0</v>
      </c>
      <c r="F1737" s="36" t="e">
        <f>MIP!#REF!</f>
        <v>#REF!</v>
      </c>
      <c r="G1737" s="231"/>
      <c r="H1737" s="39"/>
      <c r="I1737" s="39"/>
      <c r="J1737" s="438" t="s">
        <v>49</v>
      </c>
      <c r="K1737" s="439"/>
      <c r="L1737" s="439"/>
      <c r="M1737" s="439"/>
      <c r="N1737" s="440"/>
      <c r="O1737" s="40"/>
      <c r="P1737" s="34"/>
      <c r="Q1737" s="34"/>
      <c r="R1737" s="35"/>
    </row>
    <row r="1738" spans="1:18" ht="58.5" customHeight="1">
      <c r="A1738" s="441" t="str">
        <f>GI!$B$16</f>
        <v>-</v>
      </c>
      <c r="B1738" s="442"/>
      <c r="C1738" s="36"/>
      <c r="D1738" s="36"/>
      <c r="E1738" s="37"/>
      <c r="F1738" s="36" t="e">
        <f>MIP!#REF!</f>
        <v>#REF!</v>
      </c>
      <c r="G1738" s="231"/>
      <c r="H1738" s="39"/>
      <c r="I1738" s="39"/>
      <c r="J1738" s="502" t="s">
        <v>34</v>
      </c>
      <c r="K1738" s="503"/>
      <c r="L1738" s="503"/>
      <c r="M1738" s="503"/>
      <c r="N1738" s="503"/>
      <c r="O1738" s="503"/>
      <c r="P1738" s="503"/>
      <c r="Q1738" s="504"/>
      <c r="R1738" s="41"/>
    </row>
    <row r="1739" spans="1:18" ht="58.5" customHeight="1">
      <c r="A1739" s="441" t="str">
        <f>GI!$B$17</f>
        <v xml:space="preserve">Accounting and finance </v>
      </c>
      <c r="B1739" s="442"/>
      <c r="C1739" s="36">
        <f>MIP!$AE$52</f>
        <v>0</v>
      </c>
      <c r="D1739" s="36">
        <f>MIP!$AE$119</f>
        <v>0</v>
      </c>
      <c r="E1739" s="37">
        <f>MIP!$AE$191</f>
        <v>0</v>
      </c>
      <c r="F1739" s="36" t="e">
        <f>MIP!#REF!</f>
        <v>#REF!</v>
      </c>
      <c r="G1739" s="231"/>
      <c r="H1739" s="39"/>
      <c r="I1739" s="39"/>
      <c r="J1739" s="505"/>
      <c r="K1739" s="506"/>
      <c r="L1739" s="506"/>
      <c r="M1739" s="506"/>
      <c r="N1739" s="506"/>
      <c r="O1739" s="506"/>
      <c r="P1739" s="506"/>
      <c r="Q1739" s="507"/>
      <c r="R1739" s="41"/>
    </row>
    <row r="1740" spans="1:18" ht="58.5" customHeight="1">
      <c r="A1740" s="441" t="str">
        <f>GI!$B$18</f>
        <v>-</v>
      </c>
      <c r="B1740" s="442"/>
      <c r="C1740" s="36">
        <f>MIP!$AF$52</f>
        <v>0</v>
      </c>
      <c r="D1740" s="36">
        <f>MIP!$AF$119</f>
        <v>0</v>
      </c>
      <c r="E1740" s="37">
        <f>MIP!$AF$191</f>
        <v>0</v>
      </c>
      <c r="F1740" s="36" t="e">
        <f>MIP!#REF!</f>
        <v>#REF!</v>
      </c>
      <c r="G1740" s="231"/>
      <c r="H1740" s="39"/>
      <c r="I1740" s="39"/>
      <c r="J1740" s="505"/>
      <c r="K1740" s="506"/>
      <c r="L1740" s="506"/>
      <c r="M1740" s="506"/>
      <c r="N1740" s="506"/>
      <c r="O1740" s="506"/>
      <c r="P1740" s="506"/>
      <c r="Q1740" s="507"/>
      <c r="R1740" s="41"/>
    </row>
    <row r="1741" spans="1:18" ht="58.5" customHeight="1">
      <c r="A1741" s="470" t="s">
        <v>15</v>
      </c>
      <c r="B1741" s="471"/>
      <c r="C1741" s="36">
        <f>MIP!$AG$52</f>
        <v>0</v>
      </c>
      <c r="D1741" s="36">
        <f>MIP!$AG$119</f>
        <v>0</v>
      </c>
      <c r="E1741" s="37">
        <f>MIP!$AG$191</f>
        <v>0</v>
      </c>
      <c r="F1741" s="36" t="e">
        <f>MIP!#REF!</f>
        <v>#REF!</v>
      </c>
      <c r="G1741" s="231"/>
      <c r="H1741" s="42"/>
      <c r="I1741" s="42"/>
      <c r="J1741" s="515" t="str">
        <f t="shared" ref="J1741:J1780" si="696">$V$5</f>
        <v>Percentage</v>
      </c>
      <c r="K1741" s="516"/>
      <c r="L1741" s="496" t="str">
        <f t="shared" ref="L1741:L1780" si="697">$X$5</f>
        <v xml:space="preserve">Grade </v>
      </c>
      <c r="M1741" s="497"/>
      <c r="N1741" s="496" t="str">
        <f t="shared" ref="N1741:N1780" si="698">$Z$5</f>
        <v>Performance</v>
      </c>
      <c r="O1741" s="500"/>
      <c r="P1741" s="500"/>
      <c r="Q1741" s="497"/>
      <c r="R1741" s="43"/>
    </row>
    <row r="1742" spans="1:18" ht="58.5" customHeight="1">
      <c r="A1742" s="472" t="s">
        <v>16</v>
      </c>
      <c r="B1742" s="473"/>
      <c r="C1742" s="36">
        <f>MIP!$AH$52</f>
        <v>0</v>
      </c>
      <c r="D1742" s="36">
        <f>MIP!$AH$119</f>
        <v>0</v>
      </c>
      <c r="E1742" s="37">
        <f>MIP!$AH$191</f>
        <v>0</v>
      </c>
      <c r="F1742" s="36" t="e">
        <f>MIP!#REF!</f>
        <v>#REF!</v>
      </c>
      <c r="G1742" s="231"/>
      <c r="H1742" s="42"/>
      <c r="I1742" s="42"/>
      <c r="J1742" s="517"/>
      <c r="K1742" s="518"/>
      <c r="L1742" s="498"/>
      <c r="M1742" s="499"/>
      <c r="N1742" s="498"/>
      <c r="O1742" s="501"/>
      <c r="P1742" s="501"/>
      <c r="Q1742" s="499"/>
      <c r="R1742" s="44"/>
    </row>
    <row r="1743" spans="1:18" ht="58.5" customHeight="1">
      <c r="A1743" s="472" t="s">
        <v>17</v>
      </c>
      <c r="B1743" s="473"/>
      <c r="C1743" s="45">
        <f>MIP!$AI$52</f>
        <v>44</v>
      </c>
      <c r="D1743" s="45">
        <f>MIP!$AI$119</f>
        <v>1</v>
      </c>
      <c r="E1743" s="46">
        <f>MIP!$AI$191</f>
        <v>44</v>
      </c>
      <c r="F1743" s="45" t="e">
        <f>MIP!#REF!</f>
        <v>#REF!</v>
      </c>
      <c r="G1743" s="232"/>
      <c r="H1743" s="42"/>
      <c r="I1743" s="42"/>
      <c r="J1743" s="483" t="str">
        <f t="shared" ref="J1743:J1782" si="699">$V$7</f>
        <v>≥90</v>
      </c>
      <c r="K1743" s="446"/>
      <c r="L1743" s="483" t="str">
        <f t="shared" ref="L1743:L1782" si="700">$X$7</f>
        <v>A+</v>
      </c>
      <c r="M1743" s="446"/>
      <c r="N1743" s="483" t="str">
        <f t="shared" ref="N1743:N1782" si="701">$Z$7</f>
        <v>Very Great Distinction</v>
      </c>
      <c r="O1743" s="447"/>
      <c r="P1743" s="447"/>
      <c r="Q1743" s="446"/>
      <c r="R1743" s="44"/>
    </row>
    <row r="1744" spans="1:18" ht="58.5" customHeight="1">
      <c r="A1744" s="472" t="s">
        <v>91</v>
      </c>
      <c r="B1744" s="473"/>
      <c r="C1744" s="47">
        <f>GI!$C$25</f>
        <v>43</v>
      </c>
      <c r="D1744" s="47">
        <f>GI!$C$25</f>
        <v>43</v>
      </c>
      <c r="E1744" s="48">
        <f>GI!$C$25</f>
        <v>43</v>
      </c>
      <c r="F1744" s="47">
        <f>GI!$C$25</f>
        <v>43</v>
      </c>
      <c r="G1744" s="233"/>
      <c r="H1744" s="24"/>
      <c r="I1744" s="24"/>
      <c r="J1744" s="483" t="str">
        <f t="shared" ref="J1744:J1783" si="702">$V$8</f>
        <v>≥85</v>
      </c>
      <c r="K1744" s="446"/>
      <c r="L1744" s="483" t="str">
        <f t="shared" ref="L1744:L1783" si="703">$X$8</f>
        <v>A</v>
      </c>
      <c r="M1744" s="446"/>
      <c r="N1744" s="483" t="str">
        <f t="shared" ref="N1744:N1783" si="704">$Z$8</f>
        <v>Great Distinction</v>
      </c>
      <c r="O1744" s="447"/>
      <c r="P1744" s="447"/>
      <c r="Q1744" s="446"/>
      <c r="R1744" s="44"/>
    </row>
    <row r="1745" spans="1:18" ht="58.5" customHeight="1">
      <c r="A1745" s="470" t="s">
        <v>12</v>
      </c>
      <c r="B1745" s="471"/>
      <c r="C1745" s="36"/>
      <c r="D1745" s="49"/>
      <c r="E1745" s="50"/>
      <c r="F1745" s="49"/>
      <c r="G1745" s="234"/>
      <c r="H1745" s="24"/>
      <c r="I1745" s="24"/>
      <c r="J1745" s="445" t="str">
        <f t="shared" ref="J1745:J1784" si="705">$V$9</f>
        <v>≥80</v>
      </c>
      <c r="K1745" s="446"/>
      <c r="L1745" s="445" t="str">
        <f t="shared" ref="L1745:L1784" si="706">$X$9</f>
        <v>B+</v>
      </c>
      <c r="M1745" s="446"/>
      <c r="N1745" s="445" t="str">
        <f t="shared" ref="N1745:N1784" si="707">$Z$9</f>
        <v>Distinction</v>
      </c>
      <c r="O1745" s="447"/>
      <c r="P1745" s="447"/>
      <c r="Q1745" s="446"/>
      <c r="R1745" s="44"/>
    </row>
    <row r="1746" spans="1:18" ht="58.5" customHeight="1">
      <c r="A1746" s="482" t="s">
        <v>18</v>
      </c>
      <c r="B1746" s="482"/>
      <c r="C1746" s="36"/>
      <c r="D1746" s="51"/>
      <c r="E1746" s="50"/>
      <c r="F1746" s="51"/>
      <c r="G1746" s="234"/>
      <c r="H1746" s="24"/>
      <c r="I1746" s="24"/>
      <c r="J1746" s="445" t="str">
        <f t="shared" ref="J1746:J1785" si="708">$V$10</f>
        <v>≥75</v>
      </c>
      <c r="K1746" s="446"/>
      <c r="L1746" s="445" t="str">
        <f t="shared" ref="L1746:L1785" si="709">$X$10</f>
        <v>B</v>
      </c>
      <c r="M1746" s="446"/>
      <c r="N1746" s="445" t="str">
        <f t="shared" ref="N1746:N1785" si="710">$Z$10</f>
        <v>Good</v>
      </c>
      <c r="O1746" s="447"/>
      <c r="P1746" s="447"/>
      <c r="Q1746" s="446"/>
      <c r="R1746" s="44"/>
    </row>
    <row r="1747" spans="1:18" ht="58.5" customHeight="1">
      <c r="A1747" s="22"/>
      <c r="B1747" s="55"/>
      <c r="C1747" s="52"/>
      <c r="D1747" s="52"/>
      <c r="E1747" s="52"/>
      <c r="F1747" s="52"/>
      <c r="G1747" s="23"/>
      <c r="H1747" s="24"/>
      <c r="I1747" s="24"/>
      <c r="J1747" s="445" t="str">
        <f t="shared" ref="J1747:J1786" si="711">$V$11</f>
        <v>≥70</v>
      </c>
      <c r="K1747" s="446"/>
      <c r="L1747" s="445" t="str">
        <f t="shared" ref="L1747:L1786" si="712">$X$11</f>
        <v>C</v>
      </c>
      <c r="M1747" s="446"/>
      <c r="N1747" s="445" t="str">
        <f t="shared" ref="N1747:N1786" si="713">$Z$11</f>
        <v>Average</v>
      </c>
      <c r="O1747" s="447"/>
      <c r="P1747" s="447"/>
      <c r="Q1747" s="446"/>
      <c r="R1747" s="44"/>
    </row>
    <row r="1748" spans="1:18" ht="58.5" customHeight="1">
      <c r="A1748" s="53"/>
      <c r="B1748" s="520" t="str">
        <f>MIP!AJ191</f>
        <v>DETAINED IN GRADE 11</v>
      </c>
      <c r="C1748" s="521"/>
      <c r="D1748" s="521"/>
      <c r="E1748" s="521"/>
      <c r="F1748" s="522"/>
      <c r="G1748" s="23"/>
      <c r="H1748" s="24"/>
      <c r="I1748" s="24"/>
      <c r="J1748" s="445" t="str">
        <f t="shared" ref="J1748:J1787" si="714">$V$12</f>
        <v>≥60</v>
      </c>
      <c r="K1748" s="446"/>
      <c r="L1748" s="445" t="str">
        <f t="shared" ref="L1748:L1787" si="715">$X$12</f>
        <v>D</v>
      </c>
      <c r="M1748" s="446"/>
      <c r="N1748" s="445" t="str">
        <f t="shared" ref="N1748:N1787" si="716">$Z$12</f>
        <v>Fair</v>
      </c>
      <c r="O1748" s="447"/>
      <c r="P1748" s="447"/>
      <c r="Q1748" s="446"/>
      <c r="R1748" s="54"/>
    </row>
    <row r="1749" spans="1:18" ht="58.5" customHeight="1">
      <c r="A1749" s="53"/>
      <c r="B1749" s="523"/>
      <c r="C1749" s="524"/>
      <c r="D1749" s="524"/>
      <c r="E1749" s="524"/>
      <c r="F1749" s="525"/>
      <c r="G1749" s="23"/>
      <c r="H1749" s="24"/>
      <c r="I1749" s="24"/>
      <c r="J1749" s="445" t="str">
        <f t="shared" ref="J1749:J1788" si="717">$V$13</f>
        <v>&lt;60</v>
      </c>
      <c r="K1749" s="446"/>
      <c r="L1749" s="445" t="str">
        <f t="shared" ref="L1749:L1788" si="718">$X$13</f>
        <v>F</v>
      </c>
      <c r="M1749" s="446"/>
      <c r="N1749" s="445" t="str">
        <f t="shared" ref="N1749:N1788" si="719">$Z$13</f>
        <v>Failing</v>
      </c>
      <c r="O1749" s="447"/>
      <c r="P1749" s="447"/>
      <c r="Q1749" s="446"/>
      <c r="R1749" s="27"/>
    </row>
    <row r="1750" spans="1:18" ht="58.5" customHeight="1">
      <c r="A1750" s="53"/>
      <c r="B1750" s="523"/>
      <c r="C1750" s="524"/>
      <c r="D1750" s="524"/>
      <c r="E1750" s="524"/>
      <c r="F1750" s="525"/>
      <c r="G1750" s="23"/>
      <c r="H1750" s="24"/>
      <c r="I1750" s="24"/>
      <c r="J1750" s="443" t="str">
        <f>GI!$D$23</f>
        <v>Academic Director's Name</v>
      </c>
      <c r="K1750" s="443"/>
      <c r="L1750" s="443"/>
      <c r="M1750" s="443"/>
      <c r="N1750" s="443"/>
      <c r="O1750" s="443"/>
      <c r="P1750" s="443"/>
      <c r="Q1750" s="443"/>
      <c r="R1750" s="27"/>
    </row>
    <row r="1751" spans="1:18" ht="58.5" customHeight="1">
      <c r="A1751" s="53"/>
      <c r="B1751" s="526"/>
      <c r="C1751" s="527"/>
      <c r="D1751" s="527"/>
      <c r="E1751" s="527"/>
      <c r="F1751" s="528"/>
      <c r="G1751" s="23"/>
      <c r="H1751" s="24"/>
      <c r="I1751" s="24"/>
      <c r="J1751" s="444" t="str">
        <f>GI!$D$31</f>
        <v>Mr. Brhane Yohanes</v>
      </c>
      <c r="K1751" s="444"/>
      <c r="L1751" s="444"/>
      <c r="M1751" s="444"/>
      <c r="N1751" s="444"/>
      <c r="O1751" s="444"/>
      <c r="P1751" s="444"/>
      <c r="Q1751" s="444"/>
      <c r="R1751" s="444"/>
    </row>
    <row r="1752" spans="1:18" ht="58.5" customHeight="1">
      <c r="A1752" s="430" t="str">
        <f>$U$15</f>
        <v>If Best is Possible, Better is Not Enough!</v>
      </c>
      <c r="B1752" s="430"/>
      <c r="C1752" s="430"/>
      <c r="D1752" s="430"/>
      <c r="E1752" s="430"/>
      <c r="F1752" s="430"/>
      <c r="G1752" s="430"/>
      <c r="H1752" s="430"/>
      <c r="I1752" s="430"/>
      <c r="J1752" s="430"/>
      <c r="K1752" s="430"/>
      <c r="L1752" s="430"/>
      <c r="M1752" s="430"/>
      <c r="N1752" s="430"/>
      <c r="O1752" s="430"/>
      <c r="P1752" s="430"/>
      <c r="Q1752" s="430"/>
      <c r="R1752" s="430"/>
    </row>
    <row r="1753" spans="1:18" ht="58.5" customHeight="1">
      <c r="A1753" s="430"/>
      <c r="B1753" s="430"/>
      <c r="C1753" s="430"/>
      <c r="D1753" s="430"/>
      <c r="E1753" s="430"/>
      <c r="F1753" s="430"/>
      <c r="G1753" s="430"/>
      <c r="H1753" s="430"/>
      <c r="I1753" s="430"/>
      <c r="J1753" s="430"/>
      <c r="K1753" s="430"/>
      <c r="L1753" s="430"/>
      <c r="M1753" s="430"/>
      <c r="N1753" s="430"/>
      <c r="O1753" s="430"/>
      <c r="P1753" s="430"/>
      <c r="Q1753" s="430"/>
      <c r="R1753" s="430"/>
    </row>
    <row r="1754" spans="1:18" ht="58.5" customHeight="1">
      <c r="A1754" s="430"/>
      <c r="B1754" s="430"/>
      <c r="C1754" s="430"/>
      <c r="D1754" s="430"/>
      <c r="E1754" s="430"/>
      <c r="F1754" s="430"/>
      <c r="G1754" s="430"/>
      <c r="H1754" s="430"/>
      <c r="I1754" s="430"/>
      <c r="J1754" s="430"/>
      <c r="K1754" s="430"/>
      <c r="L1754" s="430"/>
      <c r="M1754" s="430"/>
      <c r="N1754" s="430"/>
      <c r="O1754" s="430"/>
      <c r="P1754" s="430"/>
      <c r="Q1754" s="430"/>
      <c r="R1754" s="430"/>
    </row>
    <row r="1755" spans="1:18" ht="58.5" customHeight="1">
      <c r="A1755" s="22"/>
      <c r="B1755" s="22"/>
      <c r="C1755" s="23"/>
      <c r="D1755" s="23"/>
      <c r="E1755" s="23"/>
      <c r="F1755" s="23"/>
      <c r="G1755" s="23"/>
      <c r="H1755" s="24"/>
      <c r="I1755" s="24"/>
      <c r="J1755" s="24"/>
      <c r="K1755" s="24"/>
      <c r="L1755" s="24"/>
      <c r="M1755" s="24"/>
      <c r="N1755" s="24"/>
      <c r="O1755" s="23"/>
      <c r="P1755" s="23"/>
      <c r="Q1755" s="23"/>
      <c r="R1755" s="23"/>
    </row>
    <row r="1756" spans="1:18" ht="58.5" customHeight="1">
      <c r="A1756" s="22"/>
      <c r="B1756" s="22"/>
      <c r="C1756" s="23"/>
      <c r="D1756" s="23"/>
      <c r="E1756" s="23"/>
      <c r="F1756" s="23"/>
      <c r="G1756" s="23"/>
      <c r="H1756" s="24"/>
      <c r="I1756" s="24"/>
      <c r="J1756" s="24"/>
      <c r="K1756" s="24"/>
      <c r="L1756" s="24"/>
      <c r="M1756" s="24"/>
      <c r="N1756" s="24"/>
      <c r="O1756" s="23"/>
      <c r="P1756" s="23"/>
      <c r="Q1756" s="23"/>
      <c r="R1756" s="23"/>
    </row>
    <row r="1757" spans="1:18" ht="58.5" customHeight="1">
      <c r="A1757" s="449" t="s">
        <v>14</v>
      </c>
      <c r="B1757" s="450"/>
      <c r="C1757" s="453">
        <f>GI!$A$3</f>
        <v>11</v>
      </c>
      <c r="D1757" s="455" t="str">
        <f>D2</f>
        <v>D</v>
      </c>
      <c r="E1757" s="456"/>
      <c r="F1757" s="453" t="str">
        <f>GI!$C$3</f>
        <v>D</v>
      </c>
      <c r="G1757" s="459">
        <v>46</v>
      </c>
      <c r="H1757" s="26"/>
      <c r="I1757" s="26"/>
      <c r="J1757" s="509" t="s">
        <v>8</v>
      </c>
      <c r="K1757" s="510"/>
      <c r="L1757" s="511"/>
      <c r="M1757" s="484">
        <f>GI!$H$47</f>
        <v>0</v>
      </c>
      <c r="N1757" s="485"/>
      <c r="O1757" s="485"/>
      <c r="P1757" s="485"/>
      <c r="Q1757" s="485"/>
      <c r="R1757" s="486"/>
    </row>
    <row r="1758" spans="1:18" ht="58.5" customHeight="1">
      <c r="A1758" s="451"/>
      <c r="B1758" s="452"/>
      <c r="C1758" s="454"/>
      <c r="D1758" s="457"/>
      <c r="E1758" s="458"/>
      <c r="F1758" s="454"/>
      <c r="G1758" s="460"/>
      <c r="H1758" s="26"/>
      <c r="I1758" s="26"/>
      <c r="J1758" s="512"/>
      <c r="K1758" s="513"/>
      <c r="L1758" s="514"/>
      <c r="M1758" s="487"/>
      <c r="N1758" s="488"/>
      <c r="O1758" s="488"/>
      <c r="P1758" s="488"/>
      <c r="Q1758" s="488"/>
      <c r="R1758" s="489"/>
    </row>
    <row r="1759" spans="1:18" ht="58.5" customHeight="1">
      <c r="A1759" s="461" t="s">
        <v>1</v>
      </c>
      <c r="B1759" s="462"/>
      <c r="C1759" s="467"/>
      <c r="D1759" s="468"/>
      <c r="E1759" s="469"/>
      <c r="F1759" s="223" t="s">
        <v>19</v>
      </c>
      <c r="G1759" s="448"/>
      <c r="H1759" s="27"/>
      <c r="I1759" s="27"/>
      <c r="J1759" s="475" t="str">
        <f>GI!$A$48</f>
        <v>2025/26 G.C Academic Year Basic Skills and Behavior Progress Report</v>
      </c>
      <c r="K1759" s="476"/>
      <c r="L1759" s="476"/>
      <c r="M1759" s="476"/>
      <c r="N1759" s="476"/>
      <c r="O1759" s="476"/>
      <c r="P1759" s="476"/>
      <c r="Q1759" s="476"/>
      <c r="R1759" s="477"/>
    </row>
    <row r="1760" spans="1:18" ht="58.5" customHeight="1">
      <c r="A1760" s="463"/>
      <c r="B1760" s="464"/>
      <c r="C1760" s="490" t="s">
        <v>172</v>
      </c>
      <c r="D1760" s="490" t="s">
        <v>173</v>
      </c>
      <c r="E1760" s="493" t="s">
        <v>163</v>
      </c>
      <c r="F1760" s="490" t="s">
        <v>164</v>
      </c>
      <c r="G1760" s="448"/>
      <c r="H1760" s="27"/>
      <c r="I1760" s="27"/>
      <c r="J1760" s="478"/>
      <c r="K1760" s="479"/>
      <c r="L1760" s="479"/>
      <c r="M1760" s="479"/>
      <c r="N1760" s="479"/>
      <c r="O1760" s="479"/>
      <c r="P1760" s="479"/>
      <c r="Q1760" s="479"/>
      <c r="R1760" s="480"/>
    </row>
    <row r="1761" spans="1:18" ht="58.5" customHeight="1">
      <c r="A1761" s="463"/>
      <c r="B1761" s="464"/>
      <c r="C1761" s="491"/>
      <c r="D1761" s="491"/>
      <c r="E1761" s="494"/>
      <c r="F1761" s="491"/>
      <c r="G1761" s="448"/>
      <c r="H1761" s="28"/>
      <c r="I1761" s="28"/>
      <c r="J1761" s="435"/>
      <c r="K1761" s="436"/>
      <c r="L1761" s="436"/>
      <c r="M1761" s="436"/>
      <c r="N1761" s="437"/>
      <c r="O1761" s="29"/>
      <c r="P1761" s="29"/>
      <c r="Q1761" s="29"/>
      <c r="R1761" s="30"/>
    </row>
    <row r="1762" spans="1:18" ht="58.5" customHeight="1">
      <c r="A1762" s="463"/>
      <c r="B1762" s="464"/>
      <c r="C1762" s="491"/>
      <c r="D1762" s="491"/>
      <c r="E1762" s="494"/>
      <c r="F1762" s="491"/>
      <c r="G1762" s="448"/>
      <c r="H1762" s="28"/>
      <c r="I1762" s="28"/>
      <c r="J1762" s="438" t="s">
        <v>26</v>
      </c>
      <c r="K1762" s="439"/>
      <c r="L1762" s="439"/>
      <c r="M1762" s="439"/>
      <c r="N1762" s="440"/>
      <c r="O1762" s="31"/>
      <c r="P1762" s="31"/>
      <c r="Q1762" s="31"/>
      <c r="R1762" s="31"/>
    </row>
    <row r="1763" spans="1:18" ht="58.5" customHeight="1">
      <c r="A1763" s="463"/>
      <c r="B1763" s="464"/>
      <c r="C1763" s="491"/>
      <c r="D1763" s="491"/>
      <c r="E1763" s="494"/>
      <c r="F1763" s="491"/>
      <c r="G1763" s="448"/>
      <c r="H1763" s="28"/>
      <c r="I1763" s="28"/>
      <c r="J1763" s="438" t="s">
        <v>27</v>
      </c>
      <c r="K1763" s="439"/>
      <c r="L1763" s="439"/>
      <c r="M1763" s="439"/>
      <c r="N1763" s="440"/>
      <c r="O1763" s="31"/>
      <c r="P1763" s="31"/>
      <c r="Q1763" s="31"/>
      <c r="R1763" s="31"/>
    </row>
    <row r="1764" spans="1:18" ht="58.5" customHeight="1">
      <c r="A1764" s="463"/>
      <c r="B1764" s="464"/>
      <c r="C1764" s="491"/>
      <c r="D1764" s="491"/>
      <c r="E1764" s="494"/>
      <c r="F1764" s="491"/>
      <c r="G1764" s="448"/>
      <c r="H1764" s="28"/>
      <c r="I1764" s="28"/>
      <c r="J1764" s="438" t="s">
        <v>28</v>
      </c>
      <c r="K1764" s="439"/>
      <c r="L1764" s="439"/>
      <c r="M1764" s="439"/>
      <c r="N1764" s="440"/>
      <c r="O1764" s="31"/>
      <c r="P1764" s="31"/>
      <c r="Q1764" s="31"/>
      <c r="R1764" s="31"/>
    </row>
    <row r="1765" spans="1:18" ht="58.5" customHeight="1">
      <c r="A1765" s="463"/>
      <c r="B1765" s="464"/>
      <c r="C1765" s="491"/>
      <c r="D1765" s="491"/>
      <c r="E1765" s="494"/>
      <c r="F1765" s="491"/>
      <c r="G1765" s="448"/>
      <c r="H1765" s="28"/>
      <c r="I1765" s="28"/>
      <c r="J1765" s="438" t="s">
        <v>47</v>
      </c>
      <c r="K1765" s="439"/>
      <c r="L1765" s="439"/>
      <c r="M1765" s="439"/>
      <c r="N1765" s="440"/>
      <c r="O1765" s="31"/>
      <c r="P1765" s="31"/>
      <c r="Q1765" s="31"/>
      <c r="R1765" s="31"/>
    </row>
    <row r="1766" spans="1:18" ht="58.5" customHeight="1">
      <c r="A1766" s="463"/>
      <c r="B1766" s="464"/>
      <c r="C1766" s="491"/>
      <c r="D1766" s="491"/>
      <c r="E1766" s="494"/>
      <c r="F1766" s="491"/>
      <c r="G1766" s="448"/>
      <c r="H1766" s="28"/>
      <c r="I1766" s="28"/>
      <c r="J1766" s="438" t="s">
        <v>38</v>
      </c>
      <c r="K1766" s="439"/>
      <c r="L1766" s="439"/>
      <c r="M1766" s="439"/>
      <c r="N1766" s="440"/>
      <c r="O1766" s="31"/>
      <c r="P1766" s="31"/>
      <c r="Q1766" s="31"/>
      <c r="R1766" s="31"/>
    </row>
    <row r="1767" spans="1:18" ht="58.5" customHeight="1">
      <c r="A1767" s="465"/>
      <c r="B1767" s="466"/>
      <c r="C1767" s="492"/>
      <c r="D1767" s="492"/>
      <c r="E1767" s="495"/>
      <c r="F1767" s="492"/>
      <c r="G1767" s="448"/>
      <c r="H1767" s="28"/>
      <c r="I1767" s="28"/>
      <c r="J1767" s="438" t="s">
        <v>10</v>
      </c>
      <c r="K1767" s="439"/>
      <c r="L1767" s="439"/>
      <c r="M1767" s="439"/>
      <c r="N1767" s="440"/>
      <c r="O1767" s="33"/>
      <c r="P1767" s="34"/>
      <c r="Q1767" s="34"/>
      <c r="R1767" s="35"/>
    </row>
    <row r="1768" spans="1:18" ht="58.5" customHeight="1">
      <c r="A1768" s="441" t="str">
        <f>GI!$B$7</f>
        <v>English</v>
      </c>
      <c r="B1768" s="442"/>
      <c r="C1768" s="36">
        <f>MIP!$Y$53</f>
        <v>0</v>
      </c>
      <c r="D1768" s="36">
        <f>MIP!$Y$120</f>
        <v>0</v>
      </c>
      <c r="E1768" s="37">
        <f>MIP!$Y$192</f>
        <v>0</v>
      </c>
      <c r="F1768" s="36" t="e">
        <f>MIP!#REF!</f>
        <v>#REF!</v>
      </c>
      <c r="G1768" s="231"/>
      <c r="H1768" s="28"/>
      <c r="I1768" s="28"/>
      <c r="J1768" s="438" t="s">
        <v>29</v>
      </c>
      <c r="K1768" s="439"/>
      <c r="L1768" s="439"/>
      <c r="M1768" s="439"/>
      <c r="N1768" s="440"/>
      <c r="O1768" s="33"/>
      <c r="P1768" s="34"/>
      <c r="Q1768" s="34"/>
      <c r="R1768" s="35"/>
    </row>
    <row r="1769" spans="1:18" ht="58.5" customHeight="1">
      <c r="A1769" s="441" t="str">
        <f>GI!$B$8</f>
        <v>-</v>
      </c>
      <c r="B1769" s="442"/>
      <c r="C1769" s="36"/>
      <c r="D1769" s="36"/>
      <c r="E1769" s="37"/>
      <c r="F1769" s="36" t="e">
        <f>MIP!#REF!</f>
        <v>#REF!</v>
      </c>
      <c r="G1769" s="231"/>
      <c r="H1769" s="28"/>
      <c r="I1769" s="28"/>
      <c r="J1769" s="438" t="s">
        <v>30</v>
      </c>
      <c r="K1769" s="439"/>
      <c r="L1769" s="439"/>
      <c r="M1769" s="439"/>
      <c r="N1769" s="440"/>
      <c r="O1769" s="33"/>
      <c r="P1769" s="34"/>
      <c r="Q1769" s="34"/>
      <c r="R1769" s="35"/>
    </row>
    <row r="1770" spans="1:18" ht="58.5" customHeight="1">
      <c r="A1770" s="441" t="str">
        <f>GI!$B$9</f>
        <v>Mathematics</v>
      </c>
      <c r="B1770" s="442"/>
      <c r="C1770" s="36">
        <f>MIP!$Z$53</f>
        <v>0</v>
      </c>
      <c r="D1770" s="36">
        <f>MIP!$Z$120</f>
        <v>0</v>
      </c>
      <c r="E1770" s="37">
        <f>MIP!$Z$192</f>
        <v>0</v>
      </c>
      <c r="F1770" s="36" t="e">
        <f>MIP!#REF!</f>
        <v>#REF!</v>
      </c>
      <c r="G1770" s="231"/>
      <c r="H1770" s="28"/>
      <c r="I1770" s="28"/>
      <c r="J1770" s="438" t="s">
        <v>31</v>
      </c>
      <c r="K1770" s="439"/>
      <c r="L1770" s="439"/>
      <c r="M1770" s="439"/>
      <c r="N1770" s="440"/>
      <c r="O1770" s="33"/>
      <c r="P1770" s="34"/>
      <c r="Q1770" s="34"/>
      <c r="R1770" s="35"/>
    </row>
    <row r="1771" spans="1:18" ht="58.5" customHeight="1">
      <c r="A1771" s="441" t="str">
        <f>GI!$B$10</f>
        <v>-</v>
      </c>
      <c r="B1771" s="442"/>
      <c r="C1771" s="36"/>
      <c r="D1771" s="36"/>
      <c r="E1771" s="37"/>
      <c r="F1771" s="36" t="e">
        <f>MIP!#REF!</f>
        <v>#REF!</v>
      </c>
      <c r="G1771" s="231"/>
      <c r="H1771" s="28"/>
      <c r="I1771" s="28"/>
      <c r="J1771" s="438" t="s">
        <v>32</v>
      </c>
      <c r="K1771" s="439"/>
      <c r="L1771" s="439"/>
      <c r="M1771" s="439"/>
      <c r="N1771" s="440"/>
      <c r="O1771" s="31"/>
      <c r="P1771" s="31"/>
      <c r="Q1771" s="31"/>
      <c r="R1771" s="31"/>
    </row>
    <row r="1772" spans="1:18" ht="58.5" customHeight="1">
      <c r="A1772" s="441" t="str">
        <f>GI!$B$11</f>
        <v xml:space="preserve">History </v>
      </c>
      <c r="B1772" s="442"/>
      <c r="C1772" s="36">
        <f>MIP!$AA$53</f>
        <v>0</v>
      </c>
      <c r="D1772" s="36">
        <f>MIP!$AA$120</f>
        <v>0</v>
      </c>
      <c r="E1772" s="37">
        <f>MIP!$AA$192</f>
        <v>0</v>
      </c>
      <c r="F1772" s="36" t="e">
        <f>MIP!#REF!</f>
        <v>#REF!</v>
      </c>
      <c r="G1772" s="231"/>
      <c r="H1772" s="28"/>
      <c r="I1772" s="28"/>
      <c r="J1772" s="438" t="s">
        <v>11</v>
      </c>
      <c r="K1772" s="439"/>
      <c r="L1772" s="439"/>
      <c r="M1772" s="439"/>
      <c r="N1772" s="440"/>
      <c r="O1772" s="31"/>
      <c r="P1772" s="31"/>
      <c r="Q1772" s="31"/>
      <c r="R1772" s="31"/>
    </row>
    <row r="1773" spans="1:18" ht="58.5" customHeight="1">
      <c r="A1773" s="441" t="str">
        <f>GI!$B$12</f>
        <v xml:space="preserve">Geography </v>
      </c>
      <c r="B1773" s="442"/>
      <c r="C1773" s="36">
        <f>MIP!$AB$53</f>
        <v>0</v>
      </c>
      <c r="D1773" s="36">
        <f>MIP!$AB$120</f>
        <v>0</v>
      </c>
      <c r="E1773" s="37">
        <f>MIP!$AB$192</f>
        <v>0</v>
      </c>
      <c r="F1773" s="36" t="e">
        <f>MIP!#REF!</f>
        <v>#REF!</v>
      </c>
      <c r="G1773" s="231"/>
      <c r="H1773" s="28"/>
      <c r="I1773" s="28"/>
      <c r="J1773" s="438" t="s">
        <v>37</v>
      </c>
      <c r="K1773" s="439"/>
      <c r="L1773" s="439"/>
      <c r="M1773" s="439"/>
      <c r="N1773" s="440"/>
      <c r="O1773" s="33"/>
      <c r="P1773" s="34"/>
      <c r="Q1773" s="34"/>
      <c r="R1773" s="35"/>
    </row>
    <row r="1774" spans="1:18" ht="58.5" customHeight="1">
      <c r="A1774" s="441" t="str">
        <f>GI!$B$13</f>
        <v xml:space="preserve">Economics </v>
      </c>
      <c r="B1774" s="442"/>
      <c r="C1774" s="36">
        <f>MIP!$AC$53</f>
        <v>0</v>
      </c>
      <c r="D1774" s="36">
        <f>MIP!$AC$120</f>
        <v>0</v>
      </c>
      <c r="E1774" s="37">
        <f>MIP!$AC$192</f>
        <v>0</v>
      </c>
      <c r="F1774" s="36" t="e">
        <f>MIP!#REF!</f>
        <v>#REF!</v>
      </c>
      <c r="G1774" s="231"/>
      <c r="H1774" s="38"/>
      <c r="I1774" s="38"/>
      <c r="J1774" s="438" t="s">
        <v>33</v>
      </c>
      <c r="K1774" s="439"/>
      <c r="L1774" s="439"/>
      <c r="M1774" s="439"/>
      <c r="N1774" s="440"/>
      <c r="O1774" s="33"/>
      <c r="P1774" s="34"/>
      <c r="Q1774" s="34"/>
      <c r="R1774" s="35"/>
    </row>
    <row r="1775" spans="1:18" ht="58.5" customHeight="1">
      <c r="A1775" s="441" t="str">
        <f>GI!$B$14</f>
        <v>-</v>
      </c>
      <c r="B1775" s="442"/>
      <c r="C1775" s="36"/>
      <c r="D1775" s="36"/>
      <c r="E1775" s="37"/>
      <c r="F1775" s="36" t="e">
        <f>MIP!#REF!</f>
        <v>#REF!</v>
      </c>
      <c r="G1775" s="231"/>
      <c r="H1775" s="38"/>
      <c r="I1775" s="38"/>
      <c r="J1775" s="438" t="s">
        <v>48</v>
      </c>
      <c r="K1775" s="439"/>
      <c r="L1775" s="439"/>
      <c r="M1775" s="439"/>
      <c r="N1775" s="440"/>
      <c r="O1775" s="33"/>
      <c r="P1775" s="34"/>
      <c r="Q1775" s="34"/>
      <c r="R1775" s="35"/>
    </row>
    <row r="1776" spans="1:18" ht="58.5" customHeight="1">
      <c r="A1776" s="441" t="str">
        <f>GI!$B$15</f>
        <v>ICT</v>
      </c>
      <c r="B1776" s="442"/>
      <c r="C1776" s="36">
        <f>MIP!$AD$53</f>
        <v>0</v>
      </c>
      <c r="D1776" s="36">
        <f>MIP!$AD$120</f>
        <v>0</v>
      </c>
      <c r="E1776" s="37">
        <f>MIP!$AD$192</f>
        <v>0</v>
      </c>
      <c r="F1776" s="36" t="e">
        <f>MIP!#REF!</f>
        <v>#REF!</v>
      </c>
      <c r="G1776" s="231"/>
      <c r="H1776" s="39"/>
      <c r="I1776" s="39"/>
      <c r="J1776" s="438" t="s">
        <v>49</v>
      </c>
      <c r="K1776" s="439"/>
      <c r="L1776" s="439"/>
      <c r="M1776" s="439"/>
      <c r="N1776" s="440"/>
      <c r="O1776" s="40"/>
      <c r="P1776" s="34"/>
      <c r="Q1776" s="34"/>
      <c r="R1776" s="35"/>
    </row>
    <row r="1777" spans="1:18" ht="58.5" customHeight="1">
      <c r="A1777" s="441" t="str">
        <f>GI!$B$16</f>
        <v>-</v>
      </c>
      <c r="B1777" s="442"/>
      <c r="C1777" s="36"/>
      <c r="D1777" s="36"/>
      <c r="E1777" s="37"/>
      <c r="F1777" s="36" t="e">
        <f>MIP!#REF!</f>
        <v>#REF!</v>
      </c>
      <c r="G1777" s="231"/>
      <c r="H1777" s="39"/>
      <c r="I1777" s="39"/>
      <c r="J1777" s="502" t="s">
        <v>34</v>
      </c>
      <c r="K1777" s="503"/>
      <c r="L1777" s="503"/>
      <c r="M1777" s="503"/>
      <c r="N1777" s="503"/>
      <c r="O1777" s="503"/>
      <c r="P1777" s="503"/>
      <c r="Q1777" s="504"/>
      <c r="R1777" s="41"/>
    </row>
    <row r="1778" spans="1:18" ht="58.5" customHeight="1">
      <c r="A1778" s="441" t="str">
        <f>GI!$B$17</f>
        <v xml:space="preserve">Accounting and finance </v>
      </c>
      <c r="B1778" s="442"/>
      <c r="C1778" s="36">
        <f>MIP!$AE$53</f>
        <v>0</v>
      </c>
      <c r="D1778" s="36">
        <f>MIP!$AE$120</f>
        <v>0</v>
      </c>
      <c r="E1778" s="37">
        <f>MIP!$AE$192</f>
        <v>0</v>
      </c>
      <c r="F1778" s="36" t="e">
        <f>MIP!#REF!</f>
        <v>#REF!</v>
      </c>
      <c r="G1778" s="231"/>
      <c r="H1778" s="39"/>
      <c r="I1778" s="39"/>
      <c r="J1778" s="505"/>
      <c r="K1778" s="506"/>
      <c r="L1778" s="506"/>
      <c r="M1778" s="506"/>
      <c r="N1778" s="506"/>
      <c r="O1778" s="506"/>
      <c r="P1778" s="506"/>
      <c r="Q1778" s="507"/>
      <c r="R1778" s="41"/>
    </row>
    <row r="1779" spans="1:18" ht="58.5" customHeight="1">
      <c r="A1779" s="441" t="str">
        <f>GI!$B$18</f>
        <v>-</v>
      </c>
      <c r="B1779" s="442"/>
      <c r="C1779" s="36">
        <f>MIP!$AF$53</f>
        <v>0</v>
      </c>
      <c r="D1779" s="36">
        <f>MIP!$AF$120</f>
        <v>0</v>
      </c>
      <c r="E1779" s="37">
        <f>MIP!$AF$192</f>
        <v>0</v>
      </c>
      <c r="F1779" s="36" t="e">
        <f>MIP!#REF!</f>
        <v>#REF!</v>
      </c>
      <c r="G1779" s="231"/>
      <c r="H1779" s="39"/>
      <c r="I1779" s="39"/>
      <c r="J1779" s="505"/>
      <c r="K1779" s="506"/>
      <c r="L1779" s="506"/>
      <c r="M1779" s="506"/>
      <c r="N1779" s="506"/>
      <c r="O1779" s="506"/>
      <c r="P1779" s="506"/>
      <c r="Q1779" s="507"/>
      <c r="R1779" s="41"/>
    </row>
    <row r="1780" spans="1:18" ht="58.5" customHeight="1">
      <c r="A1780" s="470" t="s">
        <v>15</v>
      </c>
      <c r="B1780" s="471"/>
      <c r="C1780" s="36">
        <f>MIP!$AG$53</f>
        <v>0</v>
      </c>
      <c r="D1780" s="36">
        <f>MIP!$AG$120</f>
        <v>0</v>
      </c>
      <c r="E1780" s="37">
        <f>MIP!$AG$192</f>
        <v>0</v>
      </c>
      <c r="F1780" s="36" t="e">
        <f>MIP!#REF!</f>
        <v>#REF!</v>
      </c>
      <c r="G1780" s="231"/>
      <c r="H1780" s="42"/>
      <c r="I1780" s="42"/>
      <c r="J1780" s="515" t="str">
        <f t="shared" si="696"/>
        <v>Percentage</v>
      </c>
      <c r="K1780" s="516"/>
      <c r="L1780" s="496" t="str">
        <f t="shared" si="697"/>
        <v xml:space="preserve">Grade </v>
      </c>
      <c r="M1780" s="497"/>
      <c r="N1780" s="496" t="str">
        <f t="shared" si="698"/>
        <v>Performance</v>
      </c>
      <c r="O1780" s="500"/>
      <c r="P1780" s="500"/>
      <c r="Q1780" s="497"/>
      <c r="R1780" s="43"/>
    </row>
    <row r="1781" spans="1:18" ht="58.5" customHeight="1">
      <c r="A1781" s="472" t="s">
        <v>16</v>
      </c>
      <c r="B1781" s="473"/>
      <c r="C1781" s="36">
        <f>MIP!$AH$53</f>
        <v>0</v>
      </c>
      <c r="D1781" s="36">
        <f>MIP!$AH$120</f>
        <v>0</v>
      </c>
      <c r="E1781" s="37">
        <f>MIP!$AH$192</f>
        <v>0</v>
      </c>
      <c r="F1781" s="36" t="e">
        <f>MIP!#REF!</f>
        <v>#REF!</v>
      </c>
      <c r="G1781" s="231"/>
      <c r="H1781" s="42"/>
      <c r="I1781" s="42"/>
      <c r="J1781" s="517"/>
      <c r="K1781" s="518"/>
      <c r="L1781" s="498"/>
      <c r="M1781" s="499"/>
      <c r="N1781" s="498"/>
      <c r="O1781" s="501"/>
      <c r="P1781" s="501"/>
      <c r="Q1781" s="499"/>
      <c r="R1781" s="44"/>
    </row>
    <row r="1782" spans="1:18" ht="58.5" customHeight="1">
      <c r="A1782" s="472" t="s">
        <v>17</v>
      </c>
      <c r="B1782" s="473"/>
      <c r="C1782" s="45">
        <f>MIP!$AI$53</f>
        <v>44</v>
      </c>
      <c r="D1782" s="45">
        <f>MIP!$AI$120</f>
        <v>1</v>
      </c>
      <c r="E1782" s="46">
        <f>MIP!$AI$192</f>
        <v>44</v>
      </c>
      <c r="F1782" s="45" t="e">
        <f>MIP!#REF!</f>
        <v>#REF!</v>
      </c>
      <c r="G1782" s="232"/>
      <c r="H1782" s="42"/>
      <c r="I1782" s="42"/>
      <c r="J1782" s="483" t="str">
        <f t="shared" si="699"/>
        <v>≥90</v>
      </c>
      <c r="K1782" s="446"/>
      <c r="L1782" s="483" t="str">
        <f t="shared" si="700"/>
        <v>A+</v>
      </c>
      <c r="M1782" s="446"/>
      <c r="N1782" s="483" t="str">
        <f t="shared" si="701"/>
        <v>Very Great Distinction</v>
      </c>
      <c r="O1782" s="447"/>
      <c r="P1782" s="447"/>
      <c r="Q1782" s="446"/>
      <c r="R1782" s="44"/>
    </row>
    <row r="1783" spans="1:18" ht="58.5" customHeight="1">
      <c r="A1783" s="472" t="s">
        <v>91</v>
      </c>
      <c r="B1783" s="473"/>
      <c r="C1783" s="47">
        <f>GI!$C$25</f>
        <v>43</v>
      </c>
      <c r="D1783" s="47">
        <f>GI!$C$25</f>
        <v>43</v>
      </c>
      <c r="E1783" s="48">
        <f>GI!$C$25</f>
        <v>43</v>
      </c>
      <c r="F1783" s="47">
        <f>GI!$C$25</f>
        <v>43</v>
      </c>
      <c r="G1783" s="233"/>
      <c r="H1783" s="24"/>
      <c r="I1783" s="24"/>
      <c r="J1783" s="483" t="str">
        <f t="shared" si="702"/>
        <v>≥85</v>
      </c>
      <c r="K1783" s="446"/>
      <c r="L1783" s="483" t="str">
        <f t="shared" si="703"/>
        <v>A</v>
      </c>
      <c r="M1783" s="446"/>
      <c r="N1783" s="483" t="str">
        <f t="shared" si="704"/>
        <v>Great Distinction</v>
      </c>
      <c r="O1783" s="447"/>
      <c r="P1783" s="447"/>
      <c r="Q1783" s="446"/>
      <c r="R1783" s="44"/>
    </row>
    <row r="1784" spans="1:18" ht="58.5" customHeight="1">
      <c r="A1784" s="470" t="s">
        <v>12</v>
      </c>
      <c r="B1784" s="471"/>
      <c r="C1784" s="36"/>
      <c r="D1784" s="49"/>
      <c r="E1784" s="50"/>
      <c r="F1784" s="49"/>
      <c r="G1784" s="234"/>
      <c r="H1784" s="24"/>
      <c r="I1784" s="24"/>
      <c r="J1784" s="445" t="str">
        <f t="shared" si="705"/>
        <v>≥80</v>
      </c>
      <c r="K1784" s="446"/>
      <c r="L1784" s="445" t="str">
        <f t="shared" si="706"/>
        <v>B+</v>
      </c>
      <c r="M1784" s="446"/>
      <c r="N1784" s="445" t="str">
        <f t="shared" si="707"/>
        <v>Distinction</v>
      </c>
      <c r="O1784" s="447"/>
      <c r="P1784" s="447"/>
      <c r="Q1784" s="446"/>
      <c r="R1784" s="44"/>
    </row>
    <row r="1785" spans="1:18" ht="58.5" customHeight="1">
      <c r="A1785" s="482" t="s">
        <v>18</v>
      </c>
      <c r="B1785" s="482"/>
      <c r="C1785" s="36"/>
      <c r="D1785" s="51"/>
      <c r="E1785" s="50"/>
      <c r="F1785" s="51"/>
      <c r="G1785" s="234"/>
      <c r="H1785" s="24"/>
      <c r="I1785" s="24"/>
      <c r="J1785" s="445" t="str">
        <f t="shared" si="708"/>
        <v>≥75</v>
      </c>
      <c r="K1785" s="446"/>
      <c r="L1785" s="445" t="str">
        <f t="shared" si="709"/>
        <v>B</v>
      </c>
      <c r="M1785" s="446"/>
      <c r="N1785" s="445" t="str">
        <f t="shared" si="710"/>
        <v>Good</v>
      </c>
      <c r="O1785" s="447"/>
      <c r="P1785" s="447"/>
      <c r="Q1785" s="446"/>
      <c r="R1785" s="44"/>
    </row>
    <row r="1786" spans="1:18" ht="58.5" customHeight="1">
      <c r="A1786" s="22"/>
      <c r="B1786" s="55"/>
      <c r="C1786" s="52"/>
      <c r="D1786" s="52"/>
      <c r="E1786" s="52"/>
      <c r="F1786" s="52"/>
      <c r="G1786" s="23"/>
      <c r="H1786" s="24"/>
      <c r="I1786" s="24"/>
      <c r="J1786" s="445" t="str">
        <f t="shared" si="711"/>
        <v>≥70</v>
      </c>
      <c r="K1786" s="446"/>
      <c r="L1786" s="445" t="str">
        <f t="shared" si="712"/>
        <v>C</v>
      </c>
      <c r="M1786" s="446"/>
      <c r="N1786" s="445" t="str">
        <f t="shared" si="713"/>
        <v>Average</v>
      </c>
      <c r="O1786" s="447"/>
      <c r="P1786" s="447"/>
      <c r="Q1786" s="446"/>
      <c r="R1786" s="44"/>
    </row>
    <row r="1787" spans="1:18" ht="58.5" customHeight="1">
      <c r="A1787" s="53"/>
      <c r="B1787" s="520" t="str">
        <f>MIP!AJ192</f>
        <v>DETAINED IN GRADE 11</v>
      </c>
      <c r="C1787" s="521"/>
      <c r="D1787" s="521"/>
      <c r="E1787" s="521"/>
      <c r="F1787" s="522"/>
      <c r="G1787" s="23"/>
      <c r="H1787" s="24"/>
      <c r="I1787" s="24"/>
      <c r="J1787" s="445" t="str">
        <f t="shared" si="714"/>
        <v>≥60</v>
      </c>
      <c r="K1787" s="446"/>
      <c r="L1787" s="445" t="str">
        <f t="shared" si="715"/>
        <v>D</v>
      </c>
      <c r="M1787" s="446"/>
      <c r="N1787" s="445" t="str">
        <f t="shared" si="716"/>
        <v>Fair</v>
      </c>
      <c r="O1787" s="447"/>
      <c r="P1787" s="447"/>
      <c r="Q1787" s="446"/>
      <c r="R1787" s="54"/>
    </row>
    <row r="1788" spans="1:18" ht="58.5" customHeight="1">
      <c r="A1788" s="53"/>
      <c r="B1788" s="523"/>
      <c r="C1788" s="524"/>
      <c r="D1788" s="524"/>
      <c r="E1788" s="524"/>
      <c r="F1788" s="525"/>
      <c r="G1788" s="23"/>
      <c r="H1788" s="24"/>
      <c r="I1788" s="24"/>
      <c r="J1788" s="445" t="str">
        <f t="shared" si="717"/>
        <v>&lt;60</v>
      </c>
      <c r="K1788" s="446"/>
      <c r="L1788" s="445" t="str">
        <f t="shared" si="718"/>
        <v>F</v>
      </c>
      <c r="M1788" s="446"/>
      <c r="N1788" s="445" t="str">
        <f t="shared" si="719"/>
        <v>Failing</v>
      </c>
      <c r="O1788" s="447"/>
      <c r="P1788" s="447"/>
      <c r="Q1788" s="446"/>
      <c r="R1788" s="27"/>
    </row>
    <row r="1789" spans="1:18" ht="58.5" customHeight="1">
      <c r="A1789" s="53"/>
      <c r="B1789" s="523"/>
      <c r="C1789" s="524"/>
      <c r="D1789" s="524"/>
      <c r="E1789" s="524"/>
      <c r="F1789" s="525"/>
      <c r="G1789" s="23"/>
      <c r="H1789" s="24"/>
      <c r="I1789" s="24"/>
      <c r="J1789" s="443" t="str">
        <f>GI!$D$23</f>
        <v>Academic Director's Name</v>
      </c>
      <c r="K1789" s="443"/>
      <c r="L1789" s="443"/>
      <c r="M1789" s="443"/>
      <c r="N1789" s="443"/>
      <c r="O1789" s="443"/>
      <c r="P1789" s="443"/>
      <c r="Q1789" s="443"/>
      <c r="R1789" s="27"/>
    </row>
    <row r="1790" spans="1:18" ht="58.5" customHeight="1">
      <c r="A1790" s="53"/>
      <c r="B1790" s="526"/>
      <c r="C1790" s="527"/>
      <c r="D1790" s="527"/>
      <c r="E1790" s="527"/>
      <c r="F1790" s="528"/>
      <c r="G1790" s="23"/>
      <c r="H1790" s="24"/>
      <c r="I1790" s="24"/>
      <c r="J1790" s="444" t="str">
        <f>GI!$D$31</f>
        <v>Mr. Brhane Yohanes</v>
      </c>
      <c r="K1790" s="444"/>
      <c r="L1790" s="444"/>
      <c r="M1790" s="444"/>
      <c r="N1790" s="444"/>
      <c r="O1790" s="444"/>
      <c r="P1790" s="444"/>
      <c r="Q1790" s="444"/>
      <c r="R1790" s="444"/>
    </row>
    <row r="1791" spans="1:18" ht="58.5" customHeight="1">
      <c r="A1791" s="430" t="str">
        <f>$U$15</f>
        <v>If Best is Possible, Better is Not Enough!</v>
      </c>
      <c r="B1791" s="430"/>
      <c r="C1791" s="430"/>
      <c r="D1791" s="430"/>
      <c r="E1791" s="430"/>
      <c r="F1791" s="430"/>
      <c r="G1791" s="430"/>
      <c r="H1791" s="430"/>
      <c r="I1791" s="430"/>
      <c r="J1791" s="430"/>
      <c r="K1791" s="430"/>
      <c r="L1791" s="430"/>
      <c r="M1791" s="430"/>
      <c r="N1791" s="430"/>
      <c r="O1791" s="430"/>
      <c r="P1791" s="430"/>
      <c r="Q1791" s="430"/>
      <c r="R1791" s="430"/>
    </row>
    <row r="1792" spans="1:18" ht="58.5" customHeight="1">
      <c r="A1792" s="430"/>
      <c r="B1792" s="430"/>
      <c r="C1792" s="430"/>
      <c r="D1792" s="430"/>
      <c r="E1792" s="430"/>
      <c r="F1792" s="430"/>
      <c r="G1792" s="430"/>
      <c r="H1792" s="430"/>
      <c r="I1792" s="430"/>
      <c r="J1792" s="430"/>
      <c r="K1792" s="430"/>
      <c r="L1792" s="430"/>
      <c r="M1792" s="430"/>
      <c r="N1792" s="430"/>
      <c r="O1792" s="430"/>
      <c r="P1792" s="430"/>
      <c r="Q1792" s="430"/>
      <c r="R1792" s="430"/>
    </row>
    <row r="1793" spans="1:18" ht="58.5" customHeight="1">
      <c r="A1793" s="430"/>
      <c r="B1793" s="430"/>
      <c r="C1793" s="430"/>
      <c r="D1793" s="430"/>
      <c r="E1793" s="430"/>
      <c r="F1793" s="430"/>
      <c r="G1793" s="430"/>
      <c r="H1793" s="430"/>
      <c r="I1793" s="430"/>
      <c r="J1793" s="430"/>
      <c r="K1793" s="430"/>
      <c r="L1793" s="430"/>
      <c r="M1793" s="430"/>
      <c r="N1793" s="430"/>
      <c r="O1793" s="430"/>
      <c r="P1793" s="430"/>
      <c r="Q1793" s="430"/>
      <c r="R1793" s="430"/>
    </row>
    <row r="1794" spans="1:18" ht="58.5" customHeight="1">
      <c r="A1794" s="22"/>
      <c r="B1794" s="22"/>
      <c r="C1794" s="23"/>
      <c r="D1794" s="23"/>
      <c r="E1794" s="23"/>
      <c r="F1794" s="23"/>
      <c r="G1794" s="23"/>
      <c r="H1794" s="24"/>
      <c r="I1794" s="24"/>
      <c r="J1794" s="24"/>
      <c r="K1794" s="24"/>
      <c r="L1794" s="24"/>
      <c r="M1794" s="24"/>
      <c r="N1794" s="24"/>
      <c r="O1794" s="23"/>
      <c r="P1794" s="23"/>
      <c r="Q1794" s="23"/>
      <c r="R1794" s="23"/>
    </row>
    <row r="1795" spans="1:18" ht="58.5" customHeight="1">
      <c r="A1795" s="22"/>
      <c r="B1795" s="22"/>
      <c r="C1795" s="23"/>
      <c r="D1795" s="23"/>
      <c r="E1795" s="23"/>
      <c r="F1795" s="23"/>
      <c r="G1795" s="23"/>
      <c r="H1795" s="24"/>
      <c r="I1795" s="24"/>
      <c r="J1795" s="24"/>
      <c r="K1795" s="24"/>
      <c r="L1795" s="24"/>
      <c r="M1795" s="24"/>
      <c r="N1795" s="24"/>
      <c r="O1795" s="23"/>
      <c r="P1795" s="23"/>
      <c r="Q1795" s="23"/>
      <c r="R1795" s="23"/>
    </row>
    <row r="1796" spans="1:18" ht="58.5" customHeight="1">
      <c r="A1796" s="449" t="s">
        <v>14</v>
      </c>
      <c r="B1796" s="450"/>
      <c r="C1796" s="453">
        <f>GI!$A$3</f>
        <v>11</v>
      </c>
      <c r="D1796" s="455" t="str">
        <f>D2</f>
        <v>D</v>
      </c>
      <c r="E1796" s="456"/>
      <c r="F1796" s="453" t="str">
        <f>GI!$C$3</f>
        <v>D</v>
      </c>
      <c r="G1796" s="459">
        <v>47</v>
      </c>
      <c r="H1796" s="26"/>
      <c r="I1796" s="26"/>
      <c r="J1796" s="509" t="s">
        <v>8</v>
      </c>
      <c r="K1796" s="510"/>
      <c r="L1796" s="511"/>
      <c r="M1796" s="484">
        <f>GI!$H$48</f>
        <v>0</v>
      </c>
      <c r="N1796" s="485"/>
      <c r="O1796" s="485"/>
      <c r="P1796" s="485"/>
      <c r="Q1796" s="485"/>
      <c r="R1796" s="486"/>
    </row>
    <row r="1797" spans="1:18" ht="58.5" customHeight="1">
      <c r="A1797" s="451"/>
      <c r="B1797" s="452"/>
      <c r="C1797" s="454"/>
      <c r="D1797" s="457"/>
      <c r="E1797" s="458"/>
      <c r="F1797" s="454"/>
      <c r="G1797" s="460"/>
      <c r="H1797" s="26"/>
      <c r="I1797" s="26"/>
      <c r="J1797" s="512"/>
      <c r="K1797" s="513"/>
      <c r="L1797" s="514"/>
      <c r="M1797" s="487"/>
      <c r="N1797" s="488"/>
      <c r="O1797" s="488"/>
      <c r="P1797" s="488"/>
      <c r="Q1797" s="488"/>
      <c r="R1797" s="489"/>
    </row>
    <row r="1798" spans="1:18" ht="58.5" customHeight="1">
      <c r="A1798" s="461" t="s">
        <v>1</v>
      </c>
      <c r="B1798" s="462"/>
      <c r="C1798" s="467"/>
      <c r="D1798" s="468"/>
      <c r="E1798" s="469"/>
      <c r="F1798" s="223" t="s">
        <v>19</v>
      </c>
      <c r="G1798" s="448"/>
      <c r="H1798" s="27"/>
      <c r="I1798" s="27"/>
      <c r="J1798" s="475" t="str">
        <f>GI!$A$48</f>
        <v>2025/26 G.C Academic Year Basic Skills and Behavior Progress Report</v>
      </c>
      <c r="K1798" s="476"/>
      <c r="L1798" s="476"/>
      <c r="M1798" s="476"/>
      <c r="N1798" s="476"/>
      <c r="O1798" s="476"/>
      <c r="P1798" s="476"/>
      <c r="Q1798" s="476"/>
      <c r="R1798" s="477"/>
    </row>
    <row r="1799" spans="1:18" ht="58.5" customHeight="1">
      <c r="A1799" s="463"/>
      <c r="B1799" s="464"/>
      <c r="C1799" s="490" t="s">
        <v>172</v>
      </c>
      <c r="D1799" s="490" t="s">
        <v>173</v>
      </c>
      <c r="E1799" s="493" t="s">
        <v>163</v>
      </c>
      <c r="F1799" s="490" t="s">
        <v>164</v>
      </c>
      <c r="G1799" s="448"/>
      <c r="H1799" s="27"/>
      <c r="I1799" s="27"/>
      <c r="J1799" s="478"/>
      <c r="K1799" s="479"/>
      <c r="L1799" s="479"/>
      <c r="M1799" s="479"/>
      <c r="N1799" s="479"/>
      <c r="O1799" s="479"/>
      <c r="P1799" s="479"/>
      <c r="Q1799" s="479"/>
      <c r="R1799" s="480"/>
    </row>
    <row r="1800" spans="1:18" ht="58.5" customHeight="1">
      <c r="A1800" s="463"/>
      <c r="B1800" s="464"/>
      <c r="C1800" s="491"/>
      <c r="D1800" s="491"/>
      <c r="E1800" s="494"/>
      <c r="F1800" s="491"/>
      <c r="G1800" s="448"/>
      <c r="H1800" s="28"/>
      <c r="I1800" s="28"/>
      <c r="J1800" s="435"/>
      <c r="K1800" s="436"/>
      <c r="L1800" s="436"/>
      <c r="M1800" s="436"/>
      <c r="N1800" s="437"/>
      <c r="O1800" s="29"/>
      <c r="P1800" s="29"/>
      <c r="Q1800" s="29"/>
      <c r="R1800" s="30"/>
    </row>
    <row r="1801" spans="1:18" ht="58.5" customHeight="1">
      <c r="A1801" s="463"/>
      <c r="B1801" s="464"/>
      <c r="C1801" s="491"/>
      <c r="D1801" s="491"/>
      <c r="E1801" s="494"/>
      <c r="F1801" s="491"/>
      <c r="G1801" s="448"/>
      <c r="H1801" s="28"/>
      <c r="I1801" s="28"/>
      <c r="J1801" s="438" t="s">
        <v>26</v>
      </c>
      <c r="K1801" s="439"/>
      <c r="L1801" s="439"/>
      <c r="M1801" s="439"/>
      <c r="N1801" s="440"/>
      <c r="O1801" s="31"/>
      <c r="P1801" s="31"/>
      <c r="Q1801" s="31"/>
      <c r="R1801" s="31"/>
    </row>
    <row r="1802" spans="1:18" ht="58.5" customHeight="1">
      <c r="A1802" s="463"/>
      <c r="B1802" s="464"/>
      <c r="C1802" s="491"/>
      <c r="D1802" s="491"/>
      <c r="E1802" s="494"/>
      <c r="F1802" s="491"/>
      <c r="G1802" s="448"/>
      <c r="H1802" s="28"/>
      <c r="I1802" s="28"/>
      <c r="J1802" s="438" t="s">
        <v>27</v>
      </c>
      <c r="K1802" s="439"/>
      <c r="L1802" s="439"/>
      <c r="M1802" s="439"/>
      <c r="N1802" s="440"/>
      <c r="O1802" s="31"/>
      <c r="P1802" s="31"/>
      <c r="Q1802" s="31"/>
      <c r="R1802" s="31"/>
    </row>
    <row r="1803" spans="1:18" ht="58.5" customHeight="1">
      <c r="A1803" s="463"/>
      <c r="B1803" s="464"/>
      <c r="C1803" s="491"/>
      <c r="D1803" s="491"/>
      <c r="E1803" s="494"/>
      <c r="F1803" s="491"/>
      <c r="G1803" s="448"/>
      <c r="H1803" s="28"/>
      <c r="I1803" s="28"/>
      <c r="J1803" s="438" t="s">
        <v>28</v>
      </c>
      <c r="K1803" s="439"/>
      <c r="L1803" s="439"/>
      <c r="M1803" s="439"/>
      <c r="N1803" s="440"/>
      <c r="O1803" s="31"/>
      <c r="P1803" s="31"/>
      <c r="Q1803" s="31"/>
      <c r="R1803" s="31"/>
    </row>
    <row r="1804" spans="1:18" ht="58.5" customHeight="1">
      <c r="A1804" s="463"/>
      <c r="B1804" s="464"/>
      <c r="C1804" s="491"/>
      <c r="D1804" s="491"/>
      <c r="E1804" s="494"/>
      <c r="F1804" s="491"/>
      <c r="G1804" s="448"/>
      <c r="H1804" s="28"/>
      <c r="I1804" s="28"/>
      <c r="J1804" s="438" t="s">
        <v>47</v>
      </c>
      <c r="K1804" s="439"/>
      <c r="L1804" s="439"/>
      <c r="M1804" s="439"/>
      <c r="N1804" s="440"/>
      <c r="O1804" s="31"/>
      <c r="P1804" s="31"/>
      <c r="Q1804" s="31"/>
      <c r="R1804" s="31"/>
    </row>
    <row r="1805" spans="1:18" ht="58.5" customHeight="1">
      <c r="A1805" s="463"/>
      <c r="B1805" s="464"/>
      <c r="C1805" s="491"/>
      <c r="D1805" s="491"/>
      <c r="E1805" s="494"/>
      <c r="F1805" s="491"/>
      <c r="G1805" s="448"/>
      <c r="H1805" s="28"/>
      <c r="I1805" s="28"/>
      <c r="J1805" s="438" t="s">
        <v>38</v>
      </c>
      <c r="K1805" s="439"/>
      <c r="L1805" s="439"/>
      <c r="M1805" s="439"/>
      <c r="N1805" s="440"/>
      <c r="O1805" s="31"/>
      <c r="P1805" s="31"/>
      <c r="Q1805" s="31"/>
      <c r="R1805" s="31"/>
    </row>
    <row r="1806" spans="1:18" ht="58.5" customHeight="1">
      <c r="A1806" s="465"/>
      <c r="B1806" s="466"/>
      <c r="C1806" s="492"/>
      <c r="D1806" s="492"/>
      <c r="E1806" s="495"/>
      <c r="F1806" s="492"/>
      <c r="G1806" s="448"/>
      <c r="H1806" s="28"/>
      <c r="I1806" s="28"/>
      <c r="J1806" s="438" t="s">
        <v>10</v>
      </c>
      <c r="K1806" s="439"/>
      <c r="L1806" s="439"/>
      <c r="M1806" s="439"/>
      <c r="N1806" s="440"/>
      <c r="O1806" s="33"/>
      <c r="P1806" s="34"/>
      <c r="Q1806" s="34"/>
      <c r="R1806" s="35"/>
    </row>
    <row r="1807" spans="1:18" ht="58.5" customHeight="1">
      <c r="A1807" s="441" t="str">
        <f>GI!$B$7</f>
        <v>English</v>
      </c>
      <c r="B1807" s="442"/>
      <c r="C1807" s="36">
        <f>MIP!$Y$54</f>
        <v>0</v>
      </c>
      <c r="D1807" s="36">
        <f>MIP!$Y$121</f>
        <v>0</v>
      </c>
      <c r="E1807" s="37">
        <f>MIP!$Y$193</f>
        <v>0</v>
      </c>
      <c r="F1807" s="36" t="e">
        <f>MIP!#REF!</f>
        <v>#REF!</v>
      </c>
      <c r="G1807" s="231"/>
      <c r="H1807" s="28"/>
      <c r="I1807" s="28"/>
      <c r="J1807" s="438" t="s">
        <v>29</v>
      </c>
      <c r="K1807" s="439"/>
      <c r="L1807" s="439"/>
      <c r="M1807" s="439"/>
      <c r="N1807" s="440"/>
      <c r="O1807" s="33"/>
      <c r="P1807" s="34"/>
      <c r="Q1807" s="34"/>
      <c r="R1807" s="35"/>
    </row>
    <row r="1808" spans="1:18" ht="58.5" customHeight="1">
      <c r="A1808" s="441" t="str">
        <f>GI!$B$8</f>
        <v>-</v>
      </c>
      <c r="B1808" s="442"/>
      <c r="C1808" s="36"/>
      <c r="D1808" s="36"/>
      <c r="E1808" s="37"/>
      <c r="F1808" s="36" t="e">
        <f>MIP!#REF!</f>
        <v>#REF!</v>
      </c>
      <c r="G1808" s="231"/>
      <c r="H1808" s="28"/>
      <c r="I1808" s="28"/>
      <c r="J1808" s="438" t="s">
        <v>30</v>
      </c>
      <c r="K1808" s="439"/>
      <c r="L1808" s="439"/>
      <c r="M1808" s="439"/>
      <c r="N1808" s="440"/>
      <c r="O1808" s="33"/>
      <c r="P1808" s="34"/>
      <c r="Q1808" s="34"/>
      <c r="R1808" s="35"/>
    </row>
    <row r="1809" spans="1:18" ht="58.5" customHeight="1">
      <c r="A1809" s="441" t="str">
        <f>GI!$B$9</f>
        <v>Mathematics</v>
      </c>
      <c r="B1809" s="442"/>
      <c r="C1809" s="36">
        <f>MIP!$Z$54</f>
        <v>0</v>
      </c>
      <c r="D1809" s="36">
        <f>MIP!$Z$121</f>
        <v>0</v>
      </c>
      <c r="E1809" s="37">
        <f>MIP!$Z$193</f>
        <v>0</v>
      </c>
      <c r="F1809" s="36" t="e">
        <f>MIP!#REF!</f>
        <v>#REF!</v>
      </c>
      <c r="G1809" s="231"/>
      <c r="H1809" s="28"/>
      <c r="I1809" s="28"/>
      <c r="J1809" s="438" t="s">
        <v>31</v>
      </c>
      <c r="K1809" s="439"/>
      <c r="L1809" s="439"/>
      <c r="M1809" s="439"/>
      <c r="N1809" s="440"/>
      <c r="O1809" s="33"/>
      <c r="P1809" s="34"/>
      <c r="Q1809" s="34"/>
      <c r="R1809" s="35"/>
    </row>
    <row r="1810" spans="1:18" ht="58.5" customHeight="1">
      <c r="A1810" s="441" t="str">
        <f>GI!$B$10</f>
        <v>-</v>
      </c>
      <c r="B1810" s="442"/>
      <c r="C1810" s="36"/>
      <c r="D1810" s="36"/>
      <c r="E1810" s="37"/>
      <c r="F1810" s="36" t="e">
        <f>MIP!#REF!</f>
        <v>#REF!</v>
      </c>
      <c r="G1810" s="231"/>
      <c r="H1810" s="28"/>
      <c r="I1810" s="28"/>
      <c r="J1810" s="438" t="s">
        <v>32</v>
      </c>
      <c r="K1810" s="439"/>
      <c r="L1810" s="439"/>
      <c r="M1810" s="439"/>
      <c r="N1810" s="440"/>
      <c r="O1810" s="31"/>
      <c r="P1810" s="31"/>
      <c r="Q1810" s="31"/>
      <c r="R1810" s="31"/>
    </row>
    <row r="1811" spans="1:18" ht="58.5" customHeight="1">
      <c r="A1811" s="441" t="str">
        <f>GI!$B$11</f>
        <v xml:space="preserve">History </v>
      </c>
      <c r="B1811" s="442"/>
      <c r="C1811" s="36">
        <f>MIP!$AA$54</f>
        <v>0</v>
      </c>
      <c r="D1811" s="36">
        <f>MIP!$AA$121</f>
        <v>0</v>
      </c>
      <c r="E1811" s="37">
        <f>MIP!$AA$193</f>
        <v>0</v>
      </c>
      <c r="F1811" s="36" t="e">
        <f>MIP!#REF!</f>
        <v>#REF!</v>
      </c>
      <c r="G1811" s="231"/>
      <c r="H1811" s="28"/>
      <c r="I1811" s="28"/>
      <c r="J1811" s="438" t="s">
        <v>11</v>
      </c>
      <c r="K1811" s="439"/>
      <c r="L1811" s="439"/>
      <c r="M1811" s="439"/>
      <c r="N1811" s="440"/>
      <c r="O1811" s="31"/>
      <c r="P1811" s="31"/>
      <c r="Q1811" s="31"/>
      <c r="R1811" s="31"/>
    </row>
    <row r="1812" spans="1:18" ht="58.5" customHeight="1">
      <c r="A1812" s="441" t="str">
        <f>GI!$B$12</f>
        <v xml:space="preserve">Geography </v>
      </c>
      <c r="B1812" s="442"/>
      <c r="C1812" s="36">
        <f>MIP!$AB$54</f>
        <v>0</v>
      </c>
      <c r="D1812" s="36">
        <f>MIP!$AB$121</f>
        <v>0</v>
      </c>
      <c r="E1812" s="37">
        <f>MIP!$AB$193</f>
        <v>0</v>
      </c>
      <c r="F1812" s="36" t="e">
        <f>MIP!#REF!</f>
        <v>#REF!</v>
      </c>
      <c r="G1812" s="231"/>
      <c r="H1812" s="28"/>
      <c r="I1812" s="28"/>
      <c r="J1812" s="438" t="s">
        <v>37</v>
      </c>
      <c r="K1812" s="439"/>
      <c r="L1812" s="439"/>
      <c r="M1812" s="439"/>
      <c r="N1812" s="440"/>
      <c r="O1812" s="33"/>
      <c r="P1812" s="34"/>
      <c r="Q1812" s="34"/>
      <c r="R1812" s="35"/>
    </row>
    <row r="1813" spans="1:18" ht="58.5" customHeight="1">
      <c r="A1813" s="441" t="str">
        <f>GI!$B$13</f>
        <v xml:space="preserve">Economics </v>
      </c>
      <c r="B1813" s="442"/>
      <c r="C1813" s="36">
        <f>MIP!$AC$54</f>
        <v>0</v>
      </c>
      <c r="D1813" s="36">
        <f>MIP!$AC$121</f>
        <v>0</v>
      </c>
      <c r="E1813" s="37">
        <f>MIP!$AC$193</f>
        <v>0</v>
      </c>
      <c r="F1813" s="36" t="e">
        <f>MIP!#REF!</f>
        <v>#REF!</v>
      </c>
      <c r="G1813" s="231"/>
      <c r="H1813" s="38"/>
      <c r="I1813" s="38"/>
      <c r="J1813" s="438" t="s">
        <v>33</v>
      </c>
      <c r="K1813" s="439"/>
      <c r="L1813" s="439"/>
      <c r="M1813" s="439"/>
      <c r="N1813" s="440"/>
      <c r="O1813" s="33"/>
      <c r="P1813" s="34"/>
      <c r="Q1813" s="34"/>
      <c r="R1813" s="35"/>
    </row>
    <row r="1814" spans="1:18" ht="58.5" customHeight="1">
      <c r="A1814" s="441" t="str">
        <f>GI!$B$14</f>
        <v>-</v>
      </c>
      <c r="B1814" s="442"/>
      <c r="C1814" s="36"/>
      <c r="D1814" s="36"/>
      <c r="E1814" s="37"/>
      <c r="F1814" s="36" t="e">
        <f>MIP!#REF!</f>
        <v>#REF!</v>
      </c>
      <c r="G1814" s="231"/>
      <c r="H1814" s="38"/>
      <c r="I1814" s="38"/>
      <c r="J1814" s="438" t="s">
        <v>48</v>
      </c>
      <c r="K1814" s="439"/>
      <c r="L1814" s="439"/>
      <c r="M1814" s="439"/>
      <c r="N1814" s="440"/>
      <c r="O1814" s="33"/>
      <c r="P1814" s="34"/>
      <c r="Q1814" s="34"/>
      <c r="R1814" s="35"/>
    </row>
    <row r="1815" spans="1:18" ht="58.5" customHeight="1">
      <c r="A1815" s="441" t="str">
        <f>GI!$B$15</f>
        <v>ICT</v>
      </c>
      <c r="B1815" s="442"/>
      <c r="C1815" s="36">
        <f>MIP!$AD$54</f>
        <v>0</v>
      </c>
      <c r="D1815" s="36">
        <f>MIP!$AD$121</f>
        <v>0</v>
      </c>
      <c r="E1815" s="37">
        <f>MIP!$AD$193</f>
        <v>0</v>
      </c>
      <c r="F1815" s="36" t="e">
        <f>MIP!#REF!</f>
        <v>#REF!</v>
      </c>
      <c r="G1815" s="231"/>
      <c r="H1815" s="39"/>
      <c r="I1815" s="39"/>
      <c r="J1815" s="438" t="s">
        <v>49</v>
      </c>
      <c r="K1815" s="439"/>
      <c r="L1815" s="439"/>
      <c r="M1815" s="439"/>
      <c r="N1815" s="440"/>
      <c r="O1815" s="40"/>
      <c r="P1815" s="34"/>
      <c r="Q1815" s="34"/>
      <c r="R1815" s="35"/>
    </row>
    <row r="1816" spans="1:18" ht="58.5" customHeight="1">
      <c r="A1816" s="441" t="str">
        <f>GI!$B$16</f>
        <v>-</v>
      </c>
      <c r="B1816" s="442"/>
      <c r="C1816" s="36"/>
      <c r="D1816" s="36"/>
      <c r="E1816" s="37"/>
      <c r="F1816" s="36" t="e">
        <f>MIP!#REF!</f>
        <v>#REF!</v>
      </c>
      <c r="G1816" s="231"/>
      <c r="H1816" s="39"/>
      <c r="I1816" s="39"/>
      <c r="J1816" s="502" t="s">
        <v>34</v>
      </c>
      <c r="K1816" s="503"/>
      <c r="L1816" s="503"/>
      <c r="M1816" s="503"/>
      <c r="N1816" s="503"/>
      <c r="O1816" s="503"/>
      <c r="P1816" s="503"/>
      <c r="Q1816" s="504"/>
      <c r="R1816" s="41"/>
    </row>
    <row r="1817" spans="1:18" ht="58.5" customHeight="1">
      <c r="A1817" s="441" t="str">
        <f>GI!$B$17</f>
        <v xml:space="preserve">Accounting and finance </v>
      </c>
      <c r="B1817" s="442"/>
      <c r="C1817" s="36">
        <f>MIP!$AE$54</f>
        <v>0</v>
      </c>
      <c r="D1817" s="36">
        <f>MIP!$AE$121</f>
        <v>0</v>
      </c>
      <c r="E1817" s="37">
        <f>MIP!$AE$193</f>
        <v>0</v>
      </c>
      <c r="F1817" s="36" t="e">
        <f>MIP!#REF!</f>
        <v>#REF!</v>
      </c>
      <c r="G1817" s="231"/>
      <c r="H1817" s="39"/>
      <c r="I1817" s="39"/>
      <c r="J1817" s="505"/>
      <c r="K1817" s="506"/>
      <c r="L1817" s="506"/>
      <c r="M1817" s="506"/>
      <c r="N1817" s="506"/>
      <c r="O1817" s="506"/>
      <c r="P1817" s="506"/>
      <c r="Q1817" s="507"/>
      <c r="R1817" s="41"/>
    </row>
    <row r="1818" spans="1:18" ht="58.5" customHeight="1">
      <c r="A1818" s="441" t="str">
        <f>GI!$B$18</f>
        <v>-</v>
      </c>
      <c r="B1818" s="442"/>
      <c r="C1818" s="36">
        <f>MIP!$AF$54</f>
        <v>0</v>
      </c>
      <c r="D1818" s="36">
        <f>MIP!$AF$121</f>
        <v>0</v>
      </c>
      <c r="E1818" s="37">
        <f>MIP!$AF$193</f>
        <v>0</v>
      </c>
      <c r="F1818" s="36" t="e">
        <f>MIP!#REF!</f>
        <v>#REF!</v>
      </c>
      <c r="G1818" s="231"/>
      <c r="H1818" s="39"/>
      <c r="I1818" s="39"/>
      <c r="J1818" s="505"/>
      <c r="K1818" s="506"/>
      <c r="L1818" s="506"/>
      <c r="M1818" s="506"/>
      <c r="N1818" s="506"/>
      <c r="O1818" s="506"/>
      <c r="P1818" s="506"/>
      <c r="Q1818" s="507"/>
      <c r="R1818" s="41"/>
    </row>
    <row r="1819" spans="1:18" ht="58.5" customHeight="1">
      <c r="A1819" s="470" t="s">
        <v>15</v>
      </c>
      <c r="B1819" s="471"/>
      <c r="C1819" s="36">
        <f>MIP!$AG$54</f>
        <v>0</v>
      </c>
      <c r="D1819" s="36">
        <f>MIP!$AG$121</f>
        <v>0</v>
      </c>
      <c r="E1819" s="37">
        <f>MIP!$AG$193</f>
        <v>0</v>
      </c>
      <c r="F1819" s="36" t="e">
        <f>MIP!#REF!</f>
        <v>#REF!</v>
      </c>
      <c r="G1819" s="231"/>
      <c r="H1819" s="42"/>
      <c r="I1819" s="42"/>
      <c r="J1819" s="515" t="str">
        <f t="shared" ref="J1819:J1858" si="720">$V$5</f>
        <v>Percentage</v>
      </c>
      <c r="K1819" s="516"/>
      <c r="L1819" s="496" t="str">
        <f t="shared" ref="L1819:L1858" si="721">$X$5</f>
        <v xml:space="preserve">Grade </v>
      </c>
      <c r="M1819" s="497"/>
      <c r="N1819" s="496" t="str">
        <f t="shared" ref="N1819:N1858" si="722">$Z$5</f>
        <v>Performance</v>
      </c>
      <c r="O1819" s="500"/>
      <c r="P1819" s="500"/>
      <c r="Q1819" s="497"/>
      <c r="R1819" s="43"/>
    </row>
    <row r="1820" spans="1:18" ht="58.5" customHeight="1">
      <c r="A1820" s="472" t="s">
        <v>16</v>
      </c>
      <c r="B1820" s="473"/>
      <c r="C1820" s="36">
        <f>MIP!$AH$54</f>
        <v>0</v>
      </c>
      <c r="D1820" s="36">
        <f>MIP!$AH$121</f>
        <v>0</v>
      </c>
      <c r="E1820" s="37">
        <f>MIP!$AH$193</f>
        <v>0</v>
      </c>
      <c r="F1820" s="36" t="e">
        <f>MIP!#REF!</f>
        <v>#REF!</v>
      </c>
      <c r="G1820" s="231"/>
      <c r="H1820" s="42"/>
      <c r="I1820" s="42"/>
      <c r="J1820" s="517"/>
      <c r="K1820" s="518"/>
      <c r="L1820" s="498"/>
      <c r="M1820" s="499"/>
      <c r="N1820" s="498"/>
      <c r="O1820" s="501"/>
      <c r="P1820" s="501"/>
      <c r="Q1820" s="499"/>
      <c r="R1820" s="44"/>
    </row>
    <row r="1821" spans="1:18" ht="58.5" customHeight="1">
      <c r="A1821" s="472" t="s">
        <v>17</v>
      </c>
      <c r="B1821" s="473"/>
      <c r="C1821" s="45">
        <f>MIP!$AI$54</f>
        <v>44</v>
      </c>
      <c r="D1821" s="45">
        <f>MIP!$AI$121</f>
        <v>1</v>
      </c>
      <c r="E1821" s="46">
        <f>MIP!$AI$193</f>
        <v>44</v>
      </c>
      <c r="F1821" s="45" t="e">
        <f>MIP!#REF!</f>
        <v>#REF!</v>
      </c>
      <c r="G1821" s="232"/>
      <c r="H1821" s="42"/>
      <c r="I1821" s="42"/>
      <c r="J1821" s="483" t="str">
        <f t="shared" ref="J1821:J1860" si="723">$V$7</f>
        <v>≥90</v>
      </c>
      <c r="K1821" s="446"/>
      <c r="L1821" s="483" t="str">
        <f t="shared" ref="L1821:L1860" si="724">$X$7</f>
        <v>A+</v>
      </c>
      <c r="M1821" s="446"/>
      <c r="N1821" s="483" t="str">
        <f t="shared" ref="N1821:N1860" si="725">$Z$7</f>
        <v>Very Great Distinction</v>
      </c>
      <c r="O1821" s="447"/>
      <c r="P1821" s="447"/>
      <c r="Q1821" s="446"/>
      <c r="R1821" s="44"/>
    </row>
    <row r="1822" spans="1:18" ht="58.5" customHeight="1">
      <c r="A1822" s="472" t="s">
        <v>91</v>
      </c>
      <c r="B1822" s="473"/>
      <c r="C1822" s="47">
        <f>GI!$C$25</f>
        <v>43</v>
      </c>
      <c r="D1822" s="47">
        <f>GI!$C$25</f>
        <v>43</v>
      </c>
      <c r="E1822" s="48">
        <f>GI!$C$25</f>
        <v>43</v>
      </c>
      <c r="F1822" s="47">
        <f>GI!$C$25</f>
        <v>43</v>
      </c>
      <c r="G1822" s="233"/>
      <c r="H1822" s="24"/>
      <c r="I1822" s="24"/>
      <c r="J1822" s="483" t="str">
        <f t="shared" ref="J1822:J1861" si="726">$V$8</f>
        <v>≥85</v>
      </c>
      <c r="K1822" s="446"/>
      <c r="L1822" s="483" t="str">
        <f t="shared" ref="L1822:L1861" si="727">$X$8</f>
        <v>A</v>
      </c>
      <c r="M1822" s="446"/>
      <c r="N1822" s="483" t="str">
        <f t="shared" ref="N1822:N1861" si="728">$Z$8</f>
        <v>Great Distinction</v>
      </c>
      <c r="O1822" s="447"/>
      <c r="P1822" s="447"/>
      <c r="Q1822" s="446"/>
      <c r="R1822" s="44"/>
    </row>
    <row r="1823" spans="1:18" ht="58.5" customHeight="1">
      <c r="A1823" s="470" t="s">
        <v>12</v>
      </c>
      <c r="B1823" s="471"/>
      <c r="C1823" s="36"/>
      <c r="D1823" s="49"/>
      <c r="E1823" s="50"/>
      <c r="F1823" s="49"/>
      <c r="G1823" s="234"/>
      <c r="H1823" s="24"/>
      <c r="I1823" s="24"/>
      <c r="J1823" s="445" t="str">
        <f t="shared" ref="J1823:J1862" si="729">$V$9</f>
        <v>≥80</v>
      </c>
      <c r="K1823" s="446"/>
      <c r="L1823" s="445" t="str">
        <f t="shared" ref="L1823:L1862" si="730">$X$9</f>
        <v>B+</v>
      </c>
      <c r="M1823" s="446"/>
      <c r="N1823" s="445" t="str">
        <f t="shared" ref="N1823:N1862" si="731">$Z$9</f>
        <v>Distinction</v>
      </c>
      <c r="O1823" s="447"/>
      <c r="P1823" s="447"/>
      <c r="Q1823" s="446"/>
      <c r="R1823" s="44"/>
    </row>
    <row r="1824" spans="1:18" ht="58.5" customHeight="1">
      <c r="A1824" s="482" t="s">
        <v>18</v>
      </c>
      <c r="B1824" s="482"/>
      <c r="C1824" s="36"/>
      <c r="D1824" s="51"/>
      <c r="E1824" s="50"/>
      <c r="F1824" s="51"/>
      <c r="G1824" s="234"/>
      <c r="H1824" s="24"/>
      <c r="I1824" s="24"/>
      <c r="J1824" s="445" t="str">
        <f t="shared" ref="J1824:J1863" si="732">$V$10</f>
        <v>≥75</v>
      </c>
      <c r="K1824" s="446"/>
      <c r="L1824" s="445" t="str">
        <f t="shared" ref="L1824:L1863" si="733">$X$10</f>
        <v>B</v>
      </c>
      <c r="M1824" s="446"/>
      <c r="N1824" s="445" t="str">
        <f t="shared" ref="N1824:N1863" si="734">$Z$10</f>
        <v>Good</v>
      </c>
      <c r="O1824" s="447"/>
      <c r="P1824" s="447"/>
      <c r="Q1824" s="446"/>
      <c r="R1824" s="44"/>
    </row>
    <row r="1825" spans="1:18" ht="58.5" customHeight="1">
      <c r="A1825" s="22"/>
      <c r="B1825" s="55"/>
      <c r="C1825" s="52"/>
      <c r="D1825" s="52"/>
      <c r="E1825" s="52"/>
      <c r="F1825" s="52"/>
      <c r="G1825" s="23"/>
      <c r="H1825" s="24"/>
      <c r="I1825" s="24"/>
      <c r="J1825" s="445" t="str">
        <f t="shared" ref="J1825:J1864" si="735">$V$11</f>
        <v>≥70</v>
      </c>
      <c r="K1825" s="446"/>
      <c r="L1825" s="445" t="str">
        <f t="shared" ref="L1825:L1864" si="736">$X$11</f>
        <v>C</v>
      </c>
      <c r="M1825" s="446"/>
      <c r="N1825" s="445" t="str">
        <f t="shared" ref="N1825:N1864" si="737">$Z$11</f>
        <v>Average</v>
      </c>
      <c r="O1825" s="447"/>
      <c r="P1825" s="447"/>
      <c r="Q1825" s="446"/>
      <c r="R1825" s="44"/>
    </row>
    <row r="1826" spans="1:18" ht="58.5" customHeight="1">
      <c r="A1826" s="53"/>
      <c r="B1826" s="520" t="str">
        <f>MIP!AJ193</f>
        <v>DETAINED IN GRADE 11</v>
      </c>
      <c r="C1826" s="521"/>
      <c r="D1826" s="521"/>
      <c r="E1826" s="521"/>
      <c r="F1826" s="522"/>
      <c r="G1826" s="23"/>
      <c r="H1826" s="24"/>
      <c r="I1826" s="24"/>
      <c r="J1826" s="445" t="str">
        <f t="shared" ref="J1826:J1865" si="738">$V$12</f>
        <v>≥60</v>
      </c>
      <c r="K1826" s="446"/>
      <c r="L1826" s="445" t="str">
        <f t="shared" ref="L1826:L1865" si="739">$X$12</f>
        <v>D</v>
      </c>
      <c r="M1826" s="446"/>
      <c r="N1826" s="445" t="str">
        <f t="shared" ref="N1826:N1865" si="740">$Z$12</f>
        <v>Fair</v>
      </c>
      <c r="O1826" s="447"/>
      <c r="P1826" s="447"/>
      <c r="Q1826" s="446"/>
      <c r="R1826" s="54"/>
    </row>
    <row r="1827" spans="1:18" ht="58.5" customHeight="1">
      <c r="A1827" s="53"/>
      <c r="B1827" s="523"/>
      <c r="C1827" s="524"/>
      <c r="D1827" s="524"/>
      <c r="E1827" s="524"/>
      <c r="F1827" s="525"/>
      <c r="G1827" s="23"/>
      <c r="H1827" s="24"/>
      <c r="I1827" s="24"/>
      <c r="J1827" s="445" t="str">
        <f t="shared" ref="J1827:J1866" si="741">$V$13</f>
        <v>&lt;60</v>
      </c>
      <c r="K1827" s="446"/>
      <c r="L1827" s="445" t="str">
        <f t="shared" ref="L1827:L1866" si="742">$X$13</f>
        <v>F</v>
      </c>
      <c r="M1827" s="446"/>
      <c r="N1827" s="445" t="str">
        <f t="shared" ref="N1827:N1866" si="743">$Z$13</f>
        <v>Failing</v>
      </c>
      <c r="O1827" s="447"/>
      <c r="P1827" s="447"/>
      <c r="Q1827" s="446"/>
      <c r="R1827" s="27"/>
    </row>
    <row r="1828" spans="1:18" ht="58.5" customHeight="1">
      <c r="A1828" s="53"/>
      <c r="B1828" s="523"/>
      <c r="C1828" s="524"/>
      <c r="D1828" s="524"/>
      <c r="E1828" s="524"/>
      <c r="F1828" s="525"/>
      <c r="G1828" s="23"/>
      <c r="H1828" s="24"/>
      <c r="I1828" s="24"/>
      <c r="J1828" s="443" t="str">
        <f>GI!$D$23</f>
        <v>Academic Director's Name</v>
      </c>
      <c r="K1828" s="443"/>
      <c r="L1828" s="443"/>
      <c r="M1828" s="443"/>
      <c r="N1828" s="443"/>
      <c r="O1828" s="443"/>
      <c r="P1828" s="443"/>
      <c r="Q1828" s="443"/>
      <c r="R1828" s="27"/>
    </row>
    <row r="1829" spans="1:18" ht="58.5" customHeight="1">
      <c r="A1829" s="53"/>
      <c r="B1829" s="526"/>
      <c r="C1829" s="527"/>
      <c r="D1829" s="527"/>
      <c r="E1829" s="527"/>
      <c r="F1829" s="528"/>
      <c r="G1829" s="23"/>
      <c r="H1829" s="24"/>
      <c r="I1829" s="24"/>
      <c r="J1829" s="444" t="str">
        <f>GI!$D$31</f>
        <v>Mr. Brhane Yohanes</v>
      </c>
      <c r="K1829" s="444"/>
      <c r="L1829" s="444"/>
      <c r="M1829" s="444"/>
      <c r="N1829" s="444"/>
      <c r="O1829" s="444"/>
      <c r="P1829" s="444"/>
      <c r="Q1829" s="444"/>
      <c r="R1829" s="444"/>
    </row>
    <row r="1830" spans="1:18" ht="58.5" customHeight="1">
      <c r="A1830" s="430" t="str">
        <f>$U$15</f>
        <v>If Best is Possible, Better is Not Enough!</v>
      </c>
      <c r="B1830" s="430"/>
      <c r="C1830" s="430"/>
      <c r="D1830" s="430"/>
      <c r="E1830" s="430"/>
      <c r="F1830" s="430"/>
      <c r="G1830" s="430"/>
      <c r="H1830" s="430"/>
      <c r="I1830" s="430"/>
      <c r="J1830" s="430"/>
      <c r="K1830" s="430"/>
      <c r="L1830" s="430"/>
      <c r="M1830" s="430"/>
      <c r="N1830" s="430"/>
      <c r="O1830" s="430"/>
      <c r="P1830" s="430"/>
      <c r="Q1830" s="430"/>
      <c r="R1830" s="430"/>
    </row>
    <row r="1831" spans="1:18" ht="58.5" customHeight="1">
      <c r="A1831" s="430"/>
      <c r="B1831" s="430"/>
      <c r="C1831" s="430"/>
      <c r="D1831" s="430"/>
      <c r="E1831" s="430"/>
      <c r="F1831" s="430"/>
      <c r="G1831" s="430"/>
      <c r="H1831" s="430"/>
      <c r="I1831" s="430"/>
      <c r="J1831" s="430"/>
      <c r="K1831" s="430"/>
      <c r="L1831" s="430"/>
      <c r="M1831" s="430"/>
      <c r="N1831" s="430"/>
      <c r="O1831" s="430"/>
      <c r="P1831" s="430"/>
      <c r="Q1831" s="430"/>
      <c r="R1831" s="430"/>
    </row>
    <row r="1832" spans="1:18" ht="58.5" customHeight="1">
      <c r="A1832" s="430"/>
      <c r="B1832" s="430"/>
      <c r="C1832" s="430"/>
      <c r="D1832" s="430"/>
      <c r="E1832" s="430"/>
      <c r="F1832" s="430"/>
      <c r="G1832" s="430"/>
      <c r="H1832" s="430"/>
      <c r="I1832" s="430"/>
      <c r="J1832" s="430"/>
      <c r="K1832" s="430"/>
      <c r="L1832" s="430"/>
      <c r="M1832" s="430"/>
      <c r="N1832" s="430"/>
      <c r="O1832" s="430"/>
      <c r="P1832" s="430"/>
      <c r="Q1832" s="430"/>
      <c r="R1832" s="430"/>
    </row>
    <row r="1833" spans="1:18" ht="58.5" customHeight="1">
      <c r="A1833" s="22"/>
      <c r="B1833" s="22"/>
      <c r="C1833" s="23"/>
      <c r="D1833" s="23"/>
      <c r="E1833" s="23"/>
      <c r="F1833" s="23"/>
      <c r="G1833" s="23"/>
      <c r="H1833" s="24"/>
      <c r="I1833" s="24"/>
      <c r="J1833" s="24"/>
      <c r="K1833" s="24"/>
      <c r="L1833" s="24"/>
      <c r="M1833" s="24"/>
      <c r="N1833" s="24"/>
      <c r="O1833" s="23"/>
      <c r="P1833" s="23"/>
      <c r="Q1833" s="23"/>
      <c r="R1833" s="23"/>
    </row>
    <row r="1834" spans="1:18" ht="58.5" customHeight="1">
      <c r="A1834" s="22"/>
      <c r="B1834" s="22"/>
      <c r="C1834" s="23"/>
      <c r="D1834" s="23"/>
      <c r="E1834" s="23"/>
      <c r="F1834" s="23"/>
      <c r="G1834" s="23"/>
      <c r="H1834" s="24"/>
      <c r="I1834" s="24"/>
      <c r="J1834" s="24"/>
      <c r="K1834" s="24"/>
      <c r="L1834" s="24"/>
      <c r="M1834" s="24"/>
      <c r="N1834" s="24"/>
      <c r="O1834" s="23"/>
      <c r="P1834" s="23"/>
      <c r="Q1834" s="23"/>
      <c r="R1834" s="23"/>
    </row>
    <row r="1835" spans="1:18" ht="58.5" customHeight="1">
      <c r="A1835" s="449" t="s">
        <v>14</v>
      </c>
      <c r="B1835" s="450"/>
      <c r="C1835" s="453">
        <f>GI!$A$3</f>
        <v>11</v>
      </c>
      <c r="D1835" s="455" t="str">
        <f>D2</f>
        <v>D</v>
      </c>
      <c r="E1835" s="456"/>
      <c r="F1835" s="453" t="str">
        <f>GI!$C$3</f>
        <v>D</v>
      </c>
      <c r="G1835" s="459">
        <v>48</v>
      </c>
      <c r="H1835" s="26"/>
      <c r="I1835" s="26"/>
      <c r="J1835" s="509" t="s">
        <v>8</v>
      </c>
      <c r="K1835" s="510"/>
      <c r="L1835" s="511"/>
      <c r="M1835" s="484">
        <f>GI!$H$49</f>
        <v>0</v>
      </c>
      <c r="N1835" s="485"/>
      <c r="O1835" s="485"/>
      <c r="P1835" s="485"/>
      <c r="Q1835" s="485"/>
      <c r="R1835" s="486"/>
    </row>
    <row r="1836" spans="1:18" ht="58.5" customHeight="1">
      <c r="A1836" s="451"/>
      <c r="B1836" s="452"/>
      <c r="C1836" s="454"/>
      <c r="D1836" s="457"/>
      <c r="E1836" s="458"/>
      <c r="F1836" s="454"/>
      <c r="G1836" s="460"/>
      <c r="H1836" s="26"/>
      <c r="I1836" s="26"/>
      <c r="J1836" s="512"/>
      <c r="K1836" s="513"/>
      <c r="L1836" s="514"/>
      <c r="M1836" s="487"/>
      <c r="N1836" s="488"/>
      <c r="O1836" s="488"/>
      <c r="P1836" s="488"/>
      <c r="Q1836" s="488"/>
      <c r="R1836" s="489"/>
    </row>
    <row r="1837" spans="1:18" ht="58.5" customHeight="1">
      <c r="A1837" s="461" t="s">
        <v>1</v>
      </c>
      <c r="B1837" s="462"/>
      <c r="C1837" s="467"/>
      <c r="D1837" s="468"/>
      <c r="E1837" s="469"/>
      <c r="F1837" s="223" t="s">
        <v>19</v>
      </c>
      <c r="G1837" s="448"/>
      <c r="H1837" s="27"/>
      <c r="I1837" s="27"/>
      <c r="J1837" s="475" t="str">
        <f>GI!$A$48</f>
        <v>2025/26 G.C Academic Year Basic Skills and Behavior Progress Report</v>
      </c>
      <c r="K1837" s="476"/>
      <c r="L1837" s="476"/>
      <c r="M1837" s="476"/>
      <c r="N1837" s="476"/>
      <c r="O1837" s="476"/>
      <c r="P1837" s="476"/>
      <c r="Q1837" s="476"/>
      <c r="R1837" s="477"/>
    </row>
    <row r="1838" spans="1:18" ht="58.5" customHeight="1">
      <c r="A1838" s="463"/>
      <c r="B1838" s="464"/>
      <c r="C1838" s="490" t="s">
        <v>172</v>
      </c>
      <c r="D1838" s="490" t="s">
        <v>173</v>
      </c>
      <c r="E1838" s="493" t="s">
        <v>163</v>
      </c>
      <c r="F1838" s="490" t="s">
        <v>164</v>
      </c>
      <c r="G1838" s="448"/>
      <c r="H1838" s="27"/>
      <c r="I1838" s="27"/>
      <c r="J1838" s="478"/>
      <c r="K1838" s="479"/>
      <c r="L1838" s="479"/>
      <c r="M1838" s="479"/>
      <c r="N1838" s="479"/>
      <c r="O1838" s="479"/>
      <c r="P1838" s="479"/>
      <c r="Q1838" s="479"/>
      <c r="R1838" s="480"/>
    </row>
    <row r="1839" spans="1:18" ht="58.5" customHeight="1">
      <c r="A1839" s="463"/>
      <c r="B1839" s="464"/>
      <c r="C1839" s="491"/>
      <c r="D1839" s="491"/>
      <c r="E1839" s="494"/>
      <c r="F1839" s="491"/>
      <c r="G1839" s="448"/>
      <c r="H1839" s="28"/>
      <c r="I1839" s="28"/>
      <c r="J1839" s="435"/>
      <c r="K1839" s="436"/>
      <c r="L1839" s="436"/>
      <c r="M1839" s="436"/>
      <c r="N1839" s="437"/>
      <c r="O1839" s="29"/>
      <c r="P1839" s="29"/>
      <c r="Q1839" s="29"/>
      <c r="R1839" s="30"/>
    </row>
    <row r="1840" spans="1:18" ht="58.5" customHeight="1">
      <c r="A1840" s="463"/>
      <c r="B1840" s="464"/>
      <c r="C1840" s="491"/>
      <c r="D1840" s="491"/>
      <c r="E1840" s="494"/>
      <c r="F1840" s="491"/>
      <c r="G1840" s="448"/>
      <c r="H1840" s="28"/>
      <c r="I1840" s="28"/>
      <c r="J1840" s="438" t="s">
        <v>26</v>
      </c>
      <c r="K1840" s="439"/>
      <c r="L1840" s="439"/>
      <c r="M1840" s="439"/>
      <c r="N1840" s="440"/>
      <c r="O1840" s="31"/>
      <c r="P1840" s="31"/>
      <c r="Q1840" s="31"/>
      <c r="R1840" s="31"/>
    </row>
    <row r="1841" spans="1:18" ht="58.5" customHeight="1">
      <c r="A1841" s="463"/>
      <c r="B1841" s="464"/>
      <c r="C1841" s="491"/>
      <c r="D1841" s="491"/>
      <c r="E1841" s="494"/>
      <c r="F1841" s="491"/>
      <c r="G1841" s="448"/>
      <c r="H1841" s="28"/>
      <c r="I1841" s="28"/>
      <c r="J1841" s="438" t="s">
        <v>27</v>
      </c>
      <c r="K1841" s="439"/>
      <c r="L1841" s="439"/>
      <c r="M1841" s="439"/>
      <c r="N1841" s="440"/>
      <c r="O1841" s="31"/>
      <c r="P1841" s="31"/>
      <c r="Q1841" s="31"/>
      <c r="R1841" s="31"/>
    </row>
    <row r="1842" spans="1:18" ht="58.5" customHeight="1">
      <c r="A1842" s="463"/>
      <c r="B1842" s="464"/>
      <c r="C1842" s="491"/>
      <c r="D1842" s="491"/>
      <c r="E1842" s="494"/>
      <c r="F1842" s="491"/>
      <c r="G1842" s="448"/>
      <c r="H1842" s="28"/>
      <c r="I1842" s="28"/>
      <c r="J1842" s="438" t="s">
        <v>28</v>
      </c>
      <c r="K1842" s="439"/>
      <c r="L1842" s="439"/>
      <c r="M1842" s="439"/>
      <c r="N1842" s="440"/>
      <c r="O1842" s="31"/>
      <c r="P1842" s="31"/>
      <c r="Q1842" s="31"/>
      <c r="R1842" s="31"/>
    </row>
    <row r="1843" spans="1:18" ht="58.5" customHeight="1">
      <c r="A1843" s="463"/>
      <c r="B1843" s="464"/>
      <c r="C1843" s="491"/>
      <c r="D1843" s="491"/>
      <c r="E1843" s="494"/>
      <c r="F1843" s="491"/>
      <c r="G1843" s="448"/>
      <c r="H1843" s="28"/>
      <c r="I1843" s="28"/>
      <c r="J1843" s="438" t="s">
        <v>47</v>
      </c>
      <c r="K1843" s="439"/>
      <c r="L1843" s="439"/>
      <c r="M1843" s="439"/>
      <c r="N1843" s="440"/>
      <c r="O1843" s="31"/>
      <c r="P1843" s="31"/>
      <c r="Q1843" s="31"/>
      <c r="R1843" s="31"/>
    </row>
    <row r="1844" spans="1:18" ht="58.5" customHeight="1">
      <c r="A1844" s="463"/>
      <c r="B1844" s="464"/>
      <c r="C1844" s="491"/>
      <c r="D1844" s="491"/>
      <c r="E1844" s="494"/>
      <c r="F1844" s="491"/>
      <c r="G1844" s="448"/>
      <c r="H1844" s="28"/>
      <c r="I1844" s="28"/>
      <c r="J1844" s="438" t="s">
        <v>38</v>
      </c>
      <c r="K1844" s="439"/>
      <c r="L1844" s="439"/>
      <c r="M1844" s="439"/>
      <c r="N1844" s="440"/>
      <c r="O1844" s="31"/>
      <c r="P1844" s="31"/>
      <c r="Q1844" s="31"/>
      <c r="R1844" s="31"/>
    </row>
    <row r="1845" spans="1:18" ht="58.5" customHeight="1">
      <c r="A1845" s="465"/>
      <c r="B1845" s="466"/>
      <c r="C1845" s="492"/>
      <c r="D1845" s="492"/>
      <c r="E1845" s="495"/>
      <c r="F1845" s="492"/>
      <c r="G1845" s="448"/>
      <c r="H1845" s="28"/>
      <c r="I1845" s="28"/>
      <c r="J1845" s="438" t="s">
        <v>10</v>
      </c>
      <c r="K1845" s="439"/>
      <c r="L1845" s="439"/>
      <c r="M1845" s="439"/>
      <c r="N1845" s="440"/>
      <c r="O1845" s="33"/>
      <c r="P1845" s="34"/>
      <c r="Q1845" s="34"/>
      <c r="R1845" s="35"/>
    </row>
    <row r="1846" spans="1:18" ht="58.5" customHeight="1">
      <c r="A1846" s="441" t="str">
        <f>GI!$B$7</f>
        <v>English</v>
      </c>
      <c r="B1846" s="442"/>
      <c r="C1846" s="36">
        <f>MIP!$Y$55</f>
        <v>0</v>
      </c>
      <c r="D1846" s="36">
        <f>MIP!$Y$122</f>
        <v>0</v>
      </c>
      <c r="E1846" s="37">
        <f>MIP!$Y$194</f>
        <v>0</v>
      </c>
      <c r="F1846" s="36" t="e">
        <f>MIP!#REF!</f>
        <v>#REF!</v>
      </c>
      <c r="G1846" s="231"/>
      <c r="H1846" s="28"/>
      <c r="I1846" s="28"/>
      <c r="J1846" s="438" t="s">
        <v>29</v>
      </c>
      <c r="K1846" s="439"/>
      <c r="L1846" s="439"/>
      <c r="M1846" s="439"/>
      <c r="N1846" s="440"/>
      <c r="O1846" s="33"/>
      <c r="P1846" s="34"/>
      <c r="Q1846" s="34"/>
      <c r="R1846" s="35"/>
    </row>
    <row r="1847" spans="1:18" ht="58.5" customHeight="1">
      <c r="A1847" s="441" t="str">
        <f>GI!$B$8</f>
        <v>-</v>
      </c>
      <c r="B1847" s="442"/>
      <c r="C1847" s="36"/>
      <c r="D1847" s="36"/>
      <c r="E1847" s="37"/>
      <c r="F1847" s="36" t="e">
        <f>MIP!#REF!</f>
        <v>#REF!</v>
      </c>
      <c r="G1847" s="231"/>
      <c r="H1847" s="28"/>
      <c r="I1847" s="28"/>
      <c r="J1847" s="438" t="s">
        <v>30</v>
      </c>
      <c r="K1847" s="439"/>
      <c r="L1847" s="439"/>
      <c r="M1847" s="439"/>
      <c r="N1847" s="440"/>
      <c r="O1847" s="33"/>
      <c r="P1847" s="34"/>
      <c r="Q1847" s="34"/>
      <c r="R1847" s="35"/>
    </row>
    <row r="1848" spans="1:18" ht="58.5" customHeight="1">
      <c r="A1848" s="441" t="str">
        <f>GI!$B$9</f>
        <v>Mathematics</v>
      </c>
      <c r="B1848" s="442"/>
      <c r="C1848" s="36">
        <f>MIP!$Z$55</f>
        <v>0</v>
      </c>
      <c r="D1848" s="36">
        <f>MIP!$Z$122</f>
        <v>0</v>
      </c>
      <c r="E1848" s="37">
        <f>MIP!$Z$194</f>
        <v>0</v>
      </c>
      <c r="F1848" s="36" t="e">
        <f>MIP!#REF!</f>
        <v>#REF!</v>
      </c>
      <c r="G1848" s="231"/>
      <c r="H1848" s="28"/>
      <c r="I1848" s="28"/>
      <c r="J1848" s="438" t="s">
        <v>31</v>
      </c>
      <c r="K1848" s="439"/>
      <c r="L1848" s="439"/>
      <c r="M1848" s="439"/>
      <c r="N1848" s="440"/>
      <c r="O1848" s="33"/>
      <c r="P1848" s="34"/>
      <c r="Q1848" s="34"/>
      <c r="R1848" s="35"/>
    </row>
    <row r="1849" spans="1:18" ht="58.5" customHeight="1">
      <c r="A1849" s="441" t="str">
        <f>GI!$B$10</f>
        <v>-</v>
      </c>
      <c r="B1849" s="442"/>
      <c r="C1849" s="36"/>
      <c r="D1849" s="36"/>
      <c r="E1849" s="37"/>
      <c r="F1849" s="36" t="e">
        <f>MIP!#REF!</f>
        <v>#REF!</v>
      </c>
      <c r="G1849" s="231"/>
      <c r="H1849" s="28"/>
      <c r="I1849" s="28"/>
      <c r="J1849" s="438" t="s">
        <v>32</v>
      </c>
      <c r="K1849" s="439"/>
      <c r="L1849" s="439"/>
      <c r="M1849" s="439"/>
      <c r="N1849" s="440"/>
      <c r="O1849" s="31"/>
      <c r="P1849" s="31"/>
      <c r="Q1849" s="31"/>
      <c r="R1849" s="31"/>
    </row>
    <row r="1850" spans="1:18" ht="58.5" customHeight="1">
      <c r="A1850" s="441" t="str">
        <f>GI!$B$11</f>
        <v xml:space="preserve">History </v>
      </c>
      <c r="B1850" s="442"/>
      <c r="C1850" s="36">
        <f>MIP!$AA$55</f>
        <v>0</v>
      </c>
      <c r="D1850" s="36">
        <f>MIP!$AA$122</f>
        <v>0</v>
      </c>
      <c r="E1850" s="37">
        <f>MIP!$AA$194</f>
        <v>0</v>
      </c>
      <c r="F1850" s="36" t="e">
        <f>MIP!#REF!</f>
        <v>#REF!</v>
      </c>
      <c r="G1850" s="231"/>
      <c r="H1850" s="28"/>
      <c r="I1850" s="28"/>
      <c r="J1850" s="438" t="s">
        <v>11</v>
      </c>
      <c r="K1850" s="439"/>
      <c r="L1850" s="439"/>
      <c r="M1850" s="439"/>
      <c r="N1850" s="440"/>
      <c r="O1850" s="31"/>
      <c r="P1850" s="31"/>
      <c r="Q1850" s="31"/>
      <c r="R1850" s="31"/>
    </row>
    <row r="1851" spans="1:18" ht="58.5" customHeight="1">
      <c r="A1851" s="441" t="str">
        <f>GI!$B$12</f>
        <v xml:space="preserve">Geography </v>
      </c>
      <c r="B1851" s="442"/>
      <c r="C1851" s="36">
        <f>MIP!$AB$55</f>
        <v>0</v>
      </c>
      <c r="D1851" s="36">
        <f>MIP!$AB$122</f>
        <v>0</v>
      </c>
      <c r="E1851" s="37">
        <f>MIP!$AB$194</f>
        <v>0</v>
      </c>
      <c r="F1851" s="36" t="e">
        <f>MIP!#REF!</f>
        <v>#REF!</v>
      </c>
      <c r="G1851" s="231"/>
      <c r="H1851" s="28"/>
      <c r="I1851" s="28"/>
      <c r="J1851" s="438" t="s">
        <v>37</v>
      </c>
      <c r="K1851" s="439"/>
      <c r="L1851" s="439"/>
      <c r="M1851" s="439"/>
      <c r="N1851" s="440"/>
      <c r="O1851" s="33"/>
      <c r="P1851" s="34"/>
      <c r="Q1851" s="34"/>
      <c r="R1851" s="35"/>
    </row>
    <row r="1852" spans="1:18" ht="58.5" customHeight="1">
      <c r="A1852" s="441" t="str">
        <f>GI!$B$13</f>
        <v xml:space="preserve">Economics </v>
      </c>
      <c r="B1852" s="442"/>
      <c r="C1852" s="36">
        <f>MIP!$AC$55</f>
        <v>0</v>
      </c>
      <c r="D1852" s="36">
        <f>MIP!$AC$122</f>
        <v>0</v>
      </c>
      <c r="E1852" s="37">
        <f>MIP!$AC$194</f>
        <v>0</v>
      </c>
      <c r="F1852" s="36" t="e">
        <f>MIP!#REF!</f>
        <v>#REF!</v>
      </c>
      <c r="G1852" s="231"/>
      <c r="H1852" s="38"/>
      <c r="I1852" s="38"/>
      <c r="J1852" s="438" t="s">
        <v>33</v>
      </c>
      <c r="K1852" s="439"/>
      <c r="L1852" s="439"/>
      <c r="M1852" s="439"/>
      <c r="N1852" s="440"/>
      <c r="O1852" s="33"/>
      <c r="P1852" s="34"/>
      <c r="Q1852" s="34"/>
      <c r="R1852" s="35"/>
    </row>
    <row r="1853" spans="1:18" ht="58.5" customHeight="1">
      <c r="A1853" s="441" t="str">
        <f>GI!$B$14</f>
        <v>-</v>
      </c>
      <c r="B1853" s="442"/>
      <c r="C1853" s="36"/>
      <c r="D1853" s="36"/>
      <c r="E1853" s="37"/>
      <c r="F1853" s="36" t="e">
        <f>MIP!#REF!</f>
        <v>#REF!</v>
      </c>
      <c r="G1853" s="231"/>
      <c r="H1853" s="38"/>
      <c r="I1853" s="38"/>
      <c r="J1853" s="438" t="s">
        <v>48</v>
      </c>
      <c r="K1853" s="439"/>
      <c r="L1853" s="439"/>
      <c r="M1853" s="439"/>
      <c r="N1853" s="440"/>
      <c r="O1853" s="33"/>
      <c r="P1853" s="34"/>
      <c r="Q1853" s="34"/>
      <c r="R1853" s="35"/>
    </row>
    <row r="1854" spans="1:18" ht="58.5" customHeight="1">
      <c r="A1854" s="441" t="str">
        <f>GI!$B$15</f>
        <v>ICT</v>
      </c>
      <c r="B1854" s="442"/>
      <c r="C1854" s="36">
        <f>MIP!$AD$55</f>
        <v>0</v>
      </c>
      <c r="D1854" s="36">
        <f>MIP!$AD$122</f>
        <v>0</v>
      </c>
      <c r="E1854" s="37">
        <f>MIP!$AD$194</f>
        <v>0</v>
      </c>
      <c r="F1854" s="36" t="e">
        <f>MIP!#REF!</f>
        <v>#REF!</v>
      </c>
      <c r="G1854" s="231"/>
      <c r="H1854" s="39"/>
      <c r="I1854" s="39"/>
      <c r="J1854" s="438" t="s">
        <v>49</v>
      </c>
      <c r="K1854" s="439"/>
      <c r="L1854" s="439"/>
      <c r="M1854" s="439"/>
      <c r="N1854" s="440"/>
      <c r="O1854" s="40"/>
      <c r="P1854" s="34"/>
      <c r="Q1854" s="34"/>
      <c r="R1854" s="35"/>
    </row>
    <row r="1855" spans="1:18" ht="58.5" customHeight="1">
      <c r="A1855" s="441" t="str">
        <f>GI!$B$16</f>
        <v>-</v>
      </c>
      <c r="B1855" s="442"/>
      <c r="C1855" s="36"/>
      <c r="D1855" s="36"/>
      <c r="E1855" s="37"/>
      <c r="F1855" s="36" t="e">
        <f>MIP!#REF!</f>
        <v>#REF!</v>
      </c>
      <c r="G1855" s="231"/>
      <c r="H1855" s="39"/>
      <c r="I1855" s="39"/>
      <c r="J1855" s="502" t="s">
        <v>34</v>
      </c>
      <c r="K1855" s="503"/>
      <c r="L1855" s="503"/>
      <c r="M1855" s="503"/>
      <c r="N1855" s="503"/>
      <c r="O1855" s="503"/>
      <c r="P1855" s="503"/>
      <c r="Q1855" s="504"/>
      <c r="R1855" s="41"/>
    </row>
    <row r="1856" spans="1:18" ht="58.5" customHeight="1">
      <c r="A1856" s="441" t="str">
        <f>GI!$B$17</f>
        <v xml:space="preserve">Accounting and finance </v>
      </c>
      <c r="B1856" s="442"/>
      <c r="C1856" s="36">
        <f>MIP!$AE$55</f>
        <v>0</v>
      </c>
      <c r="D1856" s="36">
        <f>MIP!$AE$122</f>
        <v>0</v>
      </c>
      <c r="E1856" s="37">
        <f>MIP!$AE$194</f>
        <v>0</v>
      </c>
      <c r="F1856" s="36" t="e">
        <f>MIP!#REF!</f>
        <v>#REF!</v>
      </c>
      <c r="G1856" s="231"/>
      <c r="H1856" s="39"/>
      <c r="I1856" s="39"/>
      <c r="J1856" s="505"/>
      <c r="K1856" s="506"/>
      <c r="L1856" s="506"/>
      <c r="M1856" s="506"/>
      <c r="N1856" s="506"/>
      <c r="O1856" s="506"/>
      <c r="P1856" s="506"/>
      <c r="Q1856" s="507"/>
      <c r="R1856" s="41"/>
    </row>
    <row r="1857" spans="1:18" ht="58.5" customHeight="1">
      <c r="A1857" s="441" t="str">
        <f>GI!$B$18</f>
        <v>-</v>
      </c>
      <c r="B1857" s="442"/>
      <c r="C1857" s="36">
        <f>MIP!$AF$55</f>
        <v>0</v>
      </c>
      <c r="D1857" s="36">
        <f>MIP!$AF$122</f>
        <v>0</v>
      </c>
      <c r="E1857" s="37">
        <f>MIP!$AF$194</f>
        <v>0</v>
      </c>
      <c r="F1857" s="36" t="e">
        <f>MIP!#REF!</f>
        <v>#REF!</v>
      </c>
      <c r="G1857" s="231"/>
      <c r="H1857" s="39"/>
      <c r="I1857" s="39"/>
      <c r="J1857" s="505"/>
      <c r="K1857" s="506"/>
      <c r="L1857" s="506"/>
      <c r="M1857" s="506"/>
      <c r="N1857" s="506"/>
      <c r="O1857" s="506"/>
      <c r="P1857" s="506"/>
      <c r="Q1857" s="507"/>
      <c r="R1857" s="41"/>
    </row>
    <row r="1858" spans="1:18" ht="58.5" customHeight="1">
      <c r="A1858" s="470" t="s">
        <v>15</v>
      </c>
      <c r="B1858" s="471"/>
      <c r="C1858" s="36">
        <f>MIP!$AG$55</f>
        <v>0</v>
      </c>
      <c r="D1858" s="36">
        <f>MIP!$AG$122</f>
        <v>0</v>
      </c>
      <c r="E1858" s="37">
        <f>MIP!$AG$194</f>
        <v>0</v>
      </c>
      <c r="F1858" s="36" t="e">
        <f>MIP!#REF!</f>
        <v>#REF!</v>
      </c>
      <c r="G1858" s="231"/>
      <c r="H1858" s="42"/>
      <c r="I1858" s="42"/>
      <c r="J1858" s="515" t="str">
        <f t="shared" si="720"/>
        <v>Percentage</v>
      </c>
      <c r="K1858" s="516"/>
      <c r="L1858" s="496" t="str">
        <f t="shared" si="721"/>
        <v xml:space="preserve">Grade </v>
      </c>
      <c r="M1858" s="497"/>
      <c r="N1858" s="496" t="str">
        <f t="shared" si="722"/>
        <v>Performance</v>
      </c>
      <c r="O1858" s="500"/>
      <c r="P1858" s="500"/>
      <c r="Q1858" s="497"/>
      <c r="R1858" s="43"/>
    </row>
    <row r="1859" spans="1:18" ht="58.5" customHeight="1">
      <c r="A1859" s="472" t="s">
        <v>16</v>
      </c>
      <c r="B1859" s="473"/>
      <c r="C1859" s="36">
        <f>MIP!$AH$55</f>
        <v>0</v>
      </c>
      <c r="D1859" s="36">
        <f>MIP!$AH$122</f>
        <v>0</v>
      </c>
      <c r="E1859" s="37">
        <f>MIP!$AH$194</f>
        <v>0</v>
      </c>
      <c r="F1859" s="36" t="e">
        <f>MIP!#REF!</f>
        <v>#REF!</v>
      </c>
      <c r="G1859" s="231"/>
      <c r="H1859" s="42"/>
      <c r="I1859" s="42"/>
      <c r="J1859" s="517"/>
      <c r="K1859" s="518"/>
      <c r="L1859" s="498"/>
      <c r="M1859" s="499"/>
      <c r="N1859" s="498"/>
      <c r="O1859" s="501"/>
      <c r="P1859" s="501"/>
      <c r="Q1859" s="499"/>
      <c r="R1859" s="44"/>
    </row>
    <row r="1860" spans="1:18" ht="58.5" customHeight="1">
      <c r="A1860" s="472" t="s">
        <v>17</v>
      </c>
      <c r="B1860" s="473"/>
      <c r="C1860" s="45">
        <f>MIP!$AI$55</f>
        <v>44</v>
      </c>
      <c r="D1860" s="45">
        <f>MIP!$AI$122</f>
        <v>1</v>
      </c>
      <c r="E1860" s="46">
        <f>MIP!$AI$194</f>
        <v>44</v>
      </c>
      <c r="F1860" s="45" t="e">
        <f>MIP!#REF!</f>
        <v>#REF!</v>
      </c>
      <c r="G1860" s="232"/>
      <c r="H1860" s="42"/>
      <c r="I1860" s="42"/>
      <c r="J1860" s="483" t="str">
        <f t="shared" si="723"/>
        <v>≥90</v>
      </c>
      <c r="K1860" s="446"/>
      <c r="L1860" s="483" t="str">
        <f t="shared" si="724"/>
        <v>A+</v>
      </c>
      <c r="M1860" s="446"/>
      <c r="N1860" s="483" t="str">
        <f t="shared" si="725"/>
        <v>Very Great Distinction</v>
      </c>
      <c r="O1860" s="447"/>
      <c r="P1860" s="447"/>
      <c r="Q1860" s="446"/>
      <c r="R1860" s="44"/>
    </row>
    <row r="1861" spans="1:18" ht="58.5" customHeight="1">
      <c r="A1861" s="472" t="s">
        <v>91</v>
      </c>
      <c r="B1861" s="473"/>
      <c r="C1861" s="47">
        <f>GI!$C$25</f>
        <v>43</v>
      </c>
      <c r="D1861" s="47">
        <f>GI!$C$25</f>
        <v>43</v>
      </c>
      <c r="E1861" s="48">
        <f>GI!$C$25</f>
        <v>43</v>
      </c>
      <c r="F1861" s="47">
        <f>GI!$C$25</f>
        <v>43</v>
      </c>
      <c r="G1861" s="233"/>
      <c r="H1861" s="24"/>
      <c r="I1861" s="24"/>
      <c r="J1861" s="483" t="str">
        <f t="shared" si="726"/>
        <v>≥85</v>
      </c>
      <c r="K1861" s="446"/>
      <c r="L1861" s="483" t="str">
        <f t="shared" si="727"/>
        <v>A</v>
      </c>
      <c r="M1861" s="446"/>
      <c r="N1861" s="483" t="str">
        <f t="shared" si="728"/>
        <v>Great Distinction</v>
      </c>
      <c r="O1861" s="447"/>
      <c r="P1861" s="447"/>
      <c r="Q1861" s="446"/>
      <c r="R1861" s="44"/>
    </row>
    <row r="1862" spans="1:18" ht="58.5" customHeight="1">
      <c r="A1862" s="470" t="s">
        <v>12</v>
      </c>
      <c r="B1862" s="471"/>
      <c r="C1862" s="36"/>
      <c r="D1862" s="49"/>
      <c r="E1862" s="50"/>
      <c r="F1862" s="49"/>
      <c r="G1862" s="234"/>
      <c r="H1862" s="24"/>
      <c r="I1862" s="24"/>
      <c r="J1862" s="445" t="str">
        <f t="shared" si="729"/>
        <v>≥80</v>
      </c>
      <c r="K1862" s="446"/>
      <c r="L1862" s="445" t="str">
        <f t="shared" si="730"/>
        <v>B+</v>
      </c>
      <c r="M1862" s="446"/>
      <c r="N1862" s="445" t="str">
        <f t="shared" si="731"/>
        <v>Distinction</v>
      </c>
      <c r="O1862" s="447"/>
      <c r="P1862" s="447"/>
      <c r="Q1862" s="446"/>
      <c r="R1862" s="44"/>
    </row>
    <row r="1863" spans="1:18" ht="58.5" customHeight="1">
      <c r="A1863" s="482" t="s">
        <v>18</v>
      </c>
      <c r="B1863" s="482"/>
      <c r="C1863" s="36"/>
      <c r="D1863" s="51"/>
      <c r="E1863" s="50"/>
      <c r="F1863" s="51"/>
      <c r="G1863" s="234"/>
      <c r="H1863" s="24"/>
      <c r="I1863" s="24"/>
      <c r="J1863" s="445" t="str">
        <f t="shared" si="732"/>
        <v>≥75</v>
      </c>
      <c r="K1863" s="446"/>
      <c r="L1863" s="445" t="str">
        <f t="shared" si="733"/>
        <v>B</v>
      </c>
      <c r="M1863" s="446"/>
      <c r="N1863" s="445" t="str">
        <f t="shared" si="734"/>
        <v>Good</v>
      </c>
      <c r="O1863" s="447"/>
      <c r="P1863" s="447"/>
      <c r="Q1863" s="446"/>
      <c r="R1863" s="44"/>
    </row>
    <row r="1864" spans="1:18" ht="58.5" customHeight="1">
      <c r="A1864" s="22"/>
      <c r="B1864" s="55"/>
      <c r="C1864" s="52"/>
      <c r="D1864" s="52"/>
      <c r="E1864" s="52"/>
      <c r="F1864" s="52"/>
      <c r="G1864" s="23"/>
      <c r="H1864" s="24"/>
      <c r="I1864" s="24"/>
      <c r="J1864" s="445" t="str">
        <f t="shared" si="735"/>
        <v>≥70</v>
      </c>
      <c r="K1864" s="446"/>
      <c r="L1864" s="445" t="str">
        <f t="shared" si="736"/>
        <v>C</v>
      </c>
      <c r="M1864" s="446"/>
      <c r="N1864" s="445" t="str">
        <f t="shared" si="737"/>
        <v>Average</v>
      </c>
      <c r="O1864" s="447"/>
      <c r="P1864" s="447"/>
      <c r="Q1864" s="446"/>
      <c r="R1864" s="44"/>
    </row>
    <row r="1865" spans="1:18" ht="58.5" customHeight="1">
      <c r="A1865" s="53"/>
      <c r="B1865" s="520" t="str">
        <f>MIP!AJ194</f>
        <v>DETAINED IN GRADE 11</v>
      </c>
      <c r="C1865" s="521"/>
      <c r="D1865" s="521"/>
      <c r="E1865" s="521"/>
      <c r="F1865" s="522"/>
      <c r="G1865" s="23"/>
      <c r="H1865" s="24"/>
      <c r="I1865" s="24"/>
      <c r="J1865" s="445" t="str">
        <f t="shared" si="738"/>
        <v>≥60</v>
      </c>
      <c r="K1865" s="446"/>
      <c r="L1865" s="445" t="str">
        <f t="shared" si="739"/>
        <v>D</v>
      </c>
      <c r="M1865" s="446"/>
      <c r="N1865" s="445" t="str">
        <f t="shared" si="740"/>
        <v>Fair</v>
      </c>
      <c r="O1865" s="447"/>
      <c r="P1865" s="447"/>
      <c r="Q1865" s="446"/>
      <c r="R1865" s="54"/>
    </row>
    <row r="1866" spans="1:18" ht="58.5" customHeight="1">
      <c r="A1866" s="53"/>
      <c r="B1866" s="523"/>
      <c r="C1866" s="524"/>
      <c r="D1866" s="524"/>
      <c r="E1866" s="524"/>
      <c r="F1866" s="525"/>
      <c r="G1866" s="23"/>
      <c r="H1866" s="24"/>
      <c r="I1866" s="24"/>
      <c r="J1866" s="445" t="str">
        <f t="shared" si="741"/>
        <v>&lt;60</v>
      </c>
      <c r="K1866" s="446"/>
      <c r="L1866" s="445" t="str">
        <f t="shared" si="742"/>
        <v>F</v>
      </c>
      <c r="M1866" s="446"/>
      <c r="N1866" s="445" t="str">
        <f t="shared" si="743"/>
        <v>Failing</v>
      </c>
      <c r="O1866" s="447"/>
      <c r="P1866" s="447"/>
      <c r="Q1866" s="446"/>
      <c r="R1866" s="27"/>
    </row>
    <row r="1867" spans="1:18" ht="58.5" customHeight="1">
      <c r="A1867" s="53"/>
      <c r="B1867" s="523"/>
      <c r="C1867" s="524"/>
      <c r="D1867" s="524"/>
      <c r="E1867" s="524"/>
      <c r="F1867" s="525"/>
      <c r="G1867" s="23"/>
      <c r="H1867" s="24"/>
      <c r="I1867" s="24"/>
      <c r="J1867" s="443" t="str">
        <f>GI!$D$23</f>
        <v>Academic Director's Name</v>
      </c>
      <c r="K1867" s="443"/>
      <c r="L1867" s="443"/>
      <c r="M1867" s="443"/>
      <c r="N1867" s="443"/>
      <c r="O1867" s="443"/>
      <c r="P1867" s="443"/>
      <c r="Q1867" s="443"/>
      <c r="R1867" s="27"/>
    </row>
    <row r="1868" spans="1:18" ht="58.5" customHeight="1">
      <c r="A1868" s="53"/>
      <c r="B1868" s="526"/>
      <c r="C1868" s="527"/>
      <c r="D1868" s="527"/>
      <c r="E1868" s="527"/>
      <c r="F1868" s="528"/>
      <c r="G1868" s="23"/>
      <c r="H1868" s="24"/>
      <c r="I1868" s="24"/>
      <c r="J1868" s="444" t="str">
        <f>GI!$D$31</f>
        <v>Mr. Brhane Yohanes</v>
      </c>
      <c r="K1868" s="444"/>
      <c r="L1868" s="444"/>
      <c r="M1868" s="444"/>
      <c r="N1868" s="444"/>
      <c r="O1868" s="444"/>
      <c r="P1868" s="444"/>
      <c r="Q1868" s="444"/>
      <c r="R1868" s="444"/>
    </row>
    <row r="1869" spans="1:18" ht="58.5" customHeight="1">
      <c r="A1869" s="430" t="str">
        <f>$U$15</f>
        <v>If Best is Possible, Better is Not Enough!</v>
      </c>
      <c r="B1869" s="430"/>
      <c r="C1869" s="430"/>
      <c r="D1869" s="430"/>
      <c r="E1869" s="430"/>
      <c r="F1869" s="430"/>
      <c r="G1869" s="430"/>
      <c r="H1869" s="430"/>
      <c r="I1869" s="430"/>
      <c r="J1869" s="430"/>
      <c r="K1869" s="430"/>
      <c r="L1869" s="430"/>
      <c r="M1869" s="430"/>
      <c r="N1869" s="430"/>
      <c r="O1869" s="430"/>
      <c r="P1869" s="430"/>
      <c r="Q1869" s="430"/>
      <c r="R1869" s="430"/>
    </row>
    <row r="1870" spans="1:18" ht="58.5" customHeight="1">
      <c r="A1870" s="430"/>
      <c r="B1870" s="430"/>
      <c r="C1870" s="430"/>
      <c r="D1870" s="430"/>
      <c r="E1870" s="430"/>
      <c r="F1870" s="430"/>
      <c r="G1870" s="430"/>
      <c r="H1870" s="430"/>
      <c r="I1870" s="430"/>
      <c r="J1870" s="430"/>
      <c r="K1870" s="430"/>
      <c r="L1870" s="430"/>
      <c r="M1870" s="430"/>
      <c r="N1870" s="430"/>
      <c r="O1870" s="430"/>
      <c r="P1870" s="430"/>
      <c r="Q1870" s="430"/>
      <c r="R1870" s="430"/>
    </row>
    <row r="1871" spans="1:18" ht="58.5" customHeight="1">
      <c r="A1871" s="430"/>
      <c r="B1871" s="430"/>
      <c r="C1871" s="430"/>
      <c r="D1871" s="430"/>
      <c r="E1871" s="430"/>
      <c r="F1871" s="430"/>
      <c r="G1871" s="430"/>
      <c r="H1871" s="430"/>
      <c r="I1871" s="430"/>
      <c r="J1871" s="430"/>
      <c r="K1871" s="430"/>
      <c r="L1871" s="430"/>
      <c r="M1871" s="430"/>
      <c r="N1871" s="430"/>
      <c r="O1871" s="430"/>
      <c r="P1871" s="430"/>
      <c r="Q1871" s="430"/>
      <c r="R1871" s="430"/>
    </row>
    <row r="1872" spans="1:18" ht="58.5" customHeight="1">
      <c r="A1872" s="22"/>
      <c r="B1872" s="22"/>
      <c r="C1872" s="23"/>
      <c r="D1872" s="23"/>
      <c r="E1872" s="23"/>
      <c r="F1872" s="23"/>
      <c r="G1872" s="23"/>
      <c r="H1872" s="24"/>
      <c r="I1872" s="24"/>
      <c r="J1872" s="24"/>
      <c r="K1872" s="24"/>
      <c r="L1872" s="24"/>
      <c r="M1872" s="24"/>
      <c r="N1872" s="24"/>
      <c r="O1872" s="23"/>
      <c r="P1872" s="23"/>
      <c r="Q1872" s="23"/>
      <c r="R1872" s="23"/>
    </row>
    <row r="1873" spans="1:18" ht="58.5" customHeight="1">
      <c r="A1873" s="22"/>
      <c r="B1873" s="22"/>
      <c r="C1873" s="23"/>
      <c r="D1873" s="23"/>
      <c r="E1873" s="23"/>
      <c r="F1873" s="23"/>
      <c r="G1873" s="23"/>
      <c r="H1873" s="24"/>
      <c r="I1873" s="24"/>
      <c r="J1873" s="24"/>
      <c r="K1873" s="24"/>
      <c r="L1873" s="24"/>
      <c r="M1873" s="24"/>
      <c r="N1873" s="24"/>
      <c r="O1873" s="23"/>
      <c r="P1873" s="23"/>
      <c r="Q1873" s="23"/>
      <c r="R1873" s="23"/>
    </row>
    <row r="1874" spans="1:18" ht="58.5" customHeight="1">
      <c r="A1874" s="449" t="s">
        <v>14</v>
      </c>
      <c r="B1874" s="450"/>
      <c r="C1874" s="453">
        <f>GI!$A$3</f>
        <v>11</v>
      </c>
      <c r="D1874" s="455" t="str">
        <f>D2</f>
        <v>D</v>
      </c>
      <c r="E1874" s="456"/>
      <c r="F1874" s="453" t="str">
        <f>GI!$C$3</f>
        <v>D</v>
      </c>
      <c r="G1874" s="459">
        <v>49</v>
      </c>
      <c r="H1874" s="26"/>
      <c r="I1874" s="26"/>
      <c r="J1874" s="509" t="s">
        <v>8</v>
      </c>
      <c r="K1874" s="510"/>
      <c r="L1874" s="511"/>
      <c r="M1874" s="484">
        <f>GI!$H$50</f>
        <v>0</v>
      </c>
      <c r="N1874" s="485"/>
      <c r="O1874" s="485"/>
      <c r="P1874" s="485"/>
      <c r="Q1874" s="485"/>
      <c r="R1874" s="486"/>
    </row>
    <row r="1875" spans="1:18" ht="58.5" customHeight="1">
      <c r="A1875" s="451"/>
      <c r="B1875" s="452"/>
      <c r="C1875" s="454"/>
      <c r="D1875" s="457"/>
      <c r="E1875" s="458"/>
      <c r="F1875" s="454"/>
      <c r="G1875" s="460"/>
      <c r="H1875" s="26"/>
      <c r="I1875" s="26"/>
      <c r="J1875" s="512"/>
      <c r="K1875" s="513"/>
      <c r="L1875" s="514"/>
      <c r="M1875" s="487"/>
      <c r="N1875" s="488"/>
      <c r="O1875" s="488"/>
      <c r="P1875" s="488"/>
      <c r="Q1875" s="488"/>
      <c r="R1875" s="489"/>
    </row>
    <row r="1876" spans="1:18" ht="58.5" customHeight="1">
      <c r="A1876" s="461" t="s">
        <v>1</v>
      </c>
      <c r="B1876" s="462"/>
      <c r="C1876" s="467"/>
      <c r="D1876" s="468"/>
      <c r="E1876" s="469"/>
      <c r="F1876" s="223" t="s">
        <v>19</v>
      </c>
      <c r="G1876" s="448"/>
      <c r="H1876" s="27"/>
      <c r="I1876" s="27"/>
      <c r="J1876" s="475" t="str">
        <f>GI!$A$48</f>
        <v>2025/26 G.C Academic Year Basic Skills and Behavior Progress Report</v>
      </c>
      <c r="K1876" s="476"/>
      <c r="L1876" s="476"/>
      <c r="M1876" s="476"/>
      <c r="N1876" s="476"/>
      <c r="O1876" s="476"/>
      <c r="P1876" s="476"/>
      <c r="Q1876" s="476"/>
      <c r="R1876" s="477"/>
    </row>
    <row r="1877" spans="1:18" ht="58.5" customHeight="1">
      <c r="A1877" s="463"/>
      <c r="B1877" s="464"/>
      <c r="C1877" s="490" t="s">
        <v>172</v>
      </c>
      <c r="D1877" s="490" t="s">
        <v>173</v>
      </c>
      <c r="E1877" s="493" t="s">
        <v>163</v>
      </c>
      <c r="F1877" s="490" t="s">
        <v>164</v>
      </c>
      <c r="G1877" s="448"/>
      <c r="H1877" s="27"/>
      <c r="I1877" s="27"/>
      <c r="J1877" s="478"/>
      <c r="K1877" s="479"/>
      <c r="L1877" s="479"/>
      <c r="M1877" s="479"/>
      <c r="N1877" s="479"/>
      <c r="O1877" s="479"/>
      <c r="P1877" s="479"/>
      <c r="Q1877" s="479"/>
      <c r="R1877" s="480"/>
    </row>
    <row r="1878" spans="1:18" ht="58.5" customHeight="1">
      <c r="A1878" s="463"/>
      <c r="B1878" s="464"/>
      <c r="C1878" s="491"/>
      <c r="D1878" s="491"/>
      <c r="E1878" s="494"/>
      <c r="F1878" s="491"/>
      <c r="G1878" s="448"/>
      <c r="H1878" s="28"/>
      <c r="I1878" s="28"/>
      <c r="J1878" s="435"/>
      <c r="K1878" s="436"/>
      <c r="L1878" s="436"/>
      <c r="M1878" s="436"/>
      <c r="N1878" s="437"/>
      <c r="O1878" s="29"/>
      <c r="P1878" s="29"/>
      <c r="Q1878" s="29"/>
      <c r="R1878" s="30"/>
    </row>
    <row r="1879" spans="1:18" ht="58.5" customHeight="1">
      <c r="A1879" s="463"/>
      <c r="B1879" s="464"/>
      <c r="C1879" s="491"/>
      <c r="D1879" s="491"/>
      <c r="E1879" s="494"/>
      <c r="F1879" s="491"/>
      <c r="G1879" s="448"/>
      <c r="H1879" s="28"/>
      <c r="I1879" s="28"/>
      <c r="J1879" s="438" t="s">
        <v>26</v>
      </c>
      <c r="K1879" s="439"/>
      <c r="L1879" s="439"/>
      <c r="M1879" s="439"/>
      <c r="N1879" s="440"/>
      <c r="O1879" s="31"/>
      <c r="P1879" s="31"/>
      <c r="Q1879" s="31"/>
      <c r="R1879" s="31"/>
    </row>
    <row r="1880" spans="1:18" ht="58.5" customHeight="1">
      <c r="A1880" s="463"/>
      <c r="B1880" s="464"/>
      <c r="C1880" s="491"/>
      <c r="D1880" s="491"/>
      <c r="E1880" s="494"/>
      <c r="F1880" s="491"/>
      <c r="G1880" s="448"/>
      <c r="H1880" s="28"/>
      <c r="I1880" s="28"/>
      <c r="J1880" s="438" t="s">
        <v>27</v>
      </c>
      <c r="K1880" s="439"/>
      <c r="L1880" s="439"/>
      <c r="M1880" s="439"/>
      <c r="N1880" s="440"/>
      <c r="O1880" s="31"/>
      <c r="P1880" s="31"/>
      <c r="Q1880" s="31"/>
      <c r="R1880" s="31"/>
    </row>
    <row r="1881" spans="1:18" ht="58.5" customHeight="1">
      <c r="A1881" s="463"/>
      <c r="B1881" s="464"/>
      <c r="C1881" s="491"/>
      <c r="D1881" s="491"/>
      <c r="E1881" s="494"/>
      <c r="F1881" s="491"/>
      <c r="G1881" s="448"/>
      <c r="H1881" s="28"/>
      <c r="I1881" s="28"/>
      <c r="J1881" s="438" t="s">
        <v>28</v>
      </c>
      <c r="K1881" s="439"/>
      <c r="L1881" s="439"/>
      <c r="M1881" s="439"/>
      <c r="N1881" s="440"/>
      <c r="O1881" s="31"/>
      <c r="P1881" s="31"/>
      <c r="Q1881" s="31"/>
      <c r="R1881" s="31"/>
    </row>
    <row r="1882" spans="1:18" ht="58.5" customHeight="1">
      <c r="A1882" s="463"/>
      <c r="B1882" s="464"/>
      <c r="C1882" s="491"/>
      <c r="D1882" s="491"/>
      <c r="E1882" s="494"/>
      <c r="F1882" s="491"/>
      <c r="G1882" s="448"/>
      <c r="H1882" s="28"/>
      <c r="I1882" s="28"/>
      <c r="J1882" s="438" t="s">
        <v>47</v>
      </c>
      <c r="K1882" s="439"/>
      <c r="L1882" s="439"/>
      <c r="M1882" s="439"/>
      <c r="N1882" s="440"/>
      <c r="O1882" s="31"/>
      <c r="P1882" s="31"/>
      <c r="Q1882" s="31"/>
      <c r="R1882" s="31"/>
    </row>
    <row r="1883" spans="1:18" ht="58.5" customHeight="1">
      <c r="A1883" s="463"/>
      <c r="B1883" s="464"/>
      <c r="C1883" s="491"/>
      <c r="D1883" s="491"/>
      <c r="E1883" s="494"/>
      <c r="F1883" s="491"/>
      <c r="G1883" s="448"/>
      <c r="H1883" s="28"/>
      <c r="I1883" s="28"/>
      <c r="J1883" s="438" t="s">
        <v>38</v>
      </c>
      <c r="K1883" s="439"/>
      <c r="L1883" s="439"/>
      <c r="M1883" s="439"/>
      <c r="N1883" s="440"/>
      <c r="O1883" s="31"/>
      <c r="P1883" s="31"/>
      <c r="Q1883" s="31"/>
      <c r="R1883" s="31"/>
    </row>
    <row r="1884" spans="1:18" ht="58.5" customHeight="1">
      <c r="A1884" s="465"/>
      <c r="B1884" s="466"/>
      <c r="C1884" s="492"/>
      <c r="D1884" s="492"/>
      <c r="E1884" s="495"/>
      <c r="F1884" s="492"/>
      <c r="G1884" s="448"/>
      <c r="H1884" s="28"/>
      <c r="I1884" s="28"/>
      <c r="J1884" s="438" t="s">
        <v>10</v>
      </c>
      <c r="K1884" s="439"/>
      <c r="L1884" s="439"/>
      <c r="M1884" s="439"/>
      <c r="N1884" s="440"/>
      <c r="O1884" s="33"/>
      <c r="P1884" s="34"/>
      <c r="Q1884" s="34"/>
      <c r="R1884" s="35"/>
    </row>
    <row r="1885" spans="1:18" ht="58.5" customHeight="1">
      <c r="A1885" s="441" t="str">
        <f>GI!$B$7</f>
        <v>English</v>
      </c>
      <c r="B1885" s="442"/>
      <c r="C1885" s="36">
        <f>MIP!$Y$56</f>
        <v>0</v>
      </c>
      <c r="D1885" s="36">
        <f>MIP!$Y$123</f>
        <v>0</v>
      </c>
      <c r="E1885" s="37">
        <f>MIP!$Y$195</f>
        <v>0</v>
      </c>
      <c r="F1885" s="36" t="e">
        <f>MIP!#REF!</f>
        <v>#REF!</v>
      </c>
      <c r="G1885" s="231"/>
      <c r="H1885" s="28"/>
      <c r="I1885" s="28"/>
      <c r="J1885" s="438" t="s">
        <v>29</v>
      </c>
      <c r="K1885" s="439"/>
      <c r="L1885" s="439"/>
      <c r="M1885" s="439"/>
      <c r="N1885" s="440"/>
      <c r="O1885" s="33"/>
      <c r="P1885" s="34"/>
      <c r="Q1885" s="34"/>
      <c r="R1885" s="35"/>
    </row>
    <row r="1886" spans="1:18" ht="58.5" customHeight="1">
      <c r="A1886" s="441" t="str">
        <f>GI!$B$8</f>
        <v>-</v>
      </c>
      <c r="B1886" s="442"/>
      <c r="C1886" s="36"/>
      <c r="D1886" s="36"/>
      <c r="E1886" s="37"/>
      <c r="F1886" s="36" t="e">
        <f>MIP!#REF!</f>
        <v>#REF!</v>
      </c>
      <c r="G1886" s="231"/>
      <c r="H1886" s="28"/>
      <c r="I1886" s="28"/>
      <c r="J1886" s="438" t="s">
        <v>30</v>
      </c>
      <c r="K1886" s="439"/>
      <c r="L1886" s="439"/>
      <c r="M1886" s="439"/>
      <c r="N1886" s="440"/>
      <c r="O1886" s="33"/>
      <c r="P1886" s="34"/>
      <c r="Q1886" s="34"/>
      <c r="R1886" s="35"/>
    </row>
    <row r="1887" spans="1:18" ht="58.5" customHeight="1">
      <c r="A1887" s="441" t="str">
        <f>GI!$B$9</f>
        <v>Mathematics</v>
      </c>
      <c r="B1887" s="442"/>
      <c r="C1887" s="36">
        <f>MIP!$Z$56</f>
        <v>0</v>
      </c>
      <c r="D1887" s="36">
        <f>MIP!$Z$123</f>
        <v>0</v>
      </c>
      <c r="E1887" s="37">
        <f>MIP!$Z$195</f>
        <v>0</v>
      </c>
      <c r="F1887" s="36" t="e">
        <f>MIP!#REF!</f>
        <v>#REF!</v>
      </c>
      <c r="G1887" s="231"/>
      <c r="H1887" s="28"/>
      <c r="I1887" s="28"/>
      <c r="J1887" s="438" t="s">
        <v>31</v>
      </c>
      <c r="K1887" s="439"/>
      <c r="L1887" s="439"/>
      <c r="M1887" s="439"/>
      <c r="N1887" s="440"/>
      <c r="O1887" s="33"/>
      <c r="P1887" s="34"/>
      <c r="Q1887" s="34"/>
      <c r="R1887" s="35"/>
    </row>
    <row r="1888" spans="1:18" ht="58.5" customHeight="1">
      <c r="A1888" s="441" t="str">
        <f>GI!$B$10</f>
        <v>-</v>
      </c>
      <c r="B1888" s="442"/>
      <c r="C1888" s="36"/>
      <c r="D1888" s="36"/>
      <c r="E1888" s="37"/>
      <c r="F1888" s="36" t="e">
        <f>MIP!#REF!</f>
        <v>#REF!</v>
      </c>
      <c r="G1888" s="231"/>
      <c r="H1888" s="28"/>
      <c r="I1888" s="28"/>
      <c r="J1888" s="438" t="s">
        <v>32</v>
      </c>
      <c r="K1888" s="439"/>
      <c r="L1888" s="439"/>
      <c r="M1888" s="439"/>
      <c r="N1888" s="440"/>
      <c r="O1888" s="31"/>
      <c r="P1888" s="31"/>
      <c r="Q1888" s="31"/>
      <c r="R1888" s="31"/>
    </row>
    <row r="1889" spans="1:18" ht="58.5" customHeight="1">
      <c r="A1889" s="441" t="str">
        <f>GI!$B$11</f>
        <v xml:space="preserve">History </v>
      </c>
      <c r="B1889" s="442"/>
      <c r="C1889" s="36">
        <f>MIP!$AA$56</f>
        <v>0</v>
      </c>
      <c r="D1889" s="36">
        <f>MIP!$AA$123</f>
        <v>0</v>
      </c>
      <c r="E1889" s="37">
        <f>MIP!$AA$195</f>
        <v>0</v>
      </c>
      <c r="F1889" s="36" t="e">
        <f>MIP!#REF!</f>
        <v>#REF!</v>
      </c>
      <c r="G1889" s="231"/>
      <c r="H1889" s="28"/>
      <c r="I1889" s="28"/>
      <c r="J1889" s="438" t="s">
        <v>11</v>
      </c>
      <c r="K1889" s="439"/>
      <c r="L1889" s="439"/>
      <c r="M1889" s="439"/>
      <c r="N1889" s="440"/>
      <c r="O1889" s="31"/>
      <c r="P1889" s="31"/>
      <c r="Q1889" s="31"/>
      <c r="R1889" s="31"/>
    </row>
    <row r="1890" spans="1:18" ht="58.5" customHeight="1">
      <c r="A1890" s="441" t="str">
        <f>GI!$B$12</f>
        <v xml:space="preserve">Geography </v>
      </c>
      <c r="B1890" s="442"/>
      <c r="C1890" s="36">
        <f>MIP!$AB$56</f>
        <v>0</v>
      </c>
      <c r="D1890" s="36">
        <f>MIP!$AB$123</f>
        <v>0</v>
      </c>
      <c r="E1890" s="37">
        <f>MIP!$AB$195</f>
        <v>0</v>
      </c>
      <c r="F1890" s="36" t="e">
        <f>MIP!#REF!</f>
        <v>#REF!</v>
      </c>
      <c r="G1890" s="231"/>
      <c r="H1890" s="28"/>
      <c r="I1890" s="28"/>
      <c r="J1890" s="438" t="s">
        <v>37</v>
      </c>
      <c r="K1890" s="439"/>
      <c r="L1890" s="439"/>
      <c r="M1890" s="439"/>
      <c r="N1890" s="440"/>
      <c r="O1890" s="33"/>
      <c r="P1890" s="34"/>
      <c r="Q1890" s="34"/>
      <c r="R1890" s="35"/>
    </row>
    <row r="1891" spans="1:18" ht="58.5" customHeight="1">
      <c r="A1891" s="441" t="str">
        <f>GI!$B$13</f>
        <v xml:space="preserve">Economics </v>
      </c>
      <c r="B1891" s="442"/>
      <c r="C1891" s="36">
        <f>MIP!$AC$56</f>
        <v>0</v>
      </c>
      <c r="D1891" s="36">
        <f>MIP!$AC$123</f>
        <v>0</v>
      </c>
      <c r="E1891" s="37">
        <f>MIP!$AC$195</f>
        <v>0</v>
      </c>
      <c r="F1891" s="36" t="e">
        <f>MIP!#REF!</f>
        <v>#REF!</v>
      </c>
      <c r="G1891" s="231"/>
      <c r="H1891" s="38"/>
      <c r="I1891" s="38"/>
      <c r="J1891" s="438" t="s">
        <v>33</v>
      </c>
      <c r="K1891" s="439"/>
      <c r="L1891" s="439"/>
      <c r="M1891" s="439"/>
      <c r="N1891" s="440"/>
      <c r="O1891" s="33"/>
      <c r="P1891" s="34"/>
      <c r="Q1891" s="34"/>
      <c r="R1891" s="35"/>
    </row>
    <row r="1892" spans="1:18" ht="58.5" customHeight="1">
      <c r="A1892" s="441" t="str">
        <f>GI!$B$14</f>
        <v>-</v>
      </c>
      <c r="B1892" s="442"/>
      <c r="C1892" s="36"/>
      <c r="D1892" s="36"/>
      <c r="E1892" s="37"/>
      <c r="F1892" s="36" t="e">
        <f>MIP!#REF!</f>
        <v>#REF!</v>
      </c>
      <c r="G1892" s="231"/>
      <c r="H1892" s="38"/>
      <c r="I1892" s="38"/>
      <c r="J1892" s="438" t="s">
        <v>48</v>
      </c>
      <c r="K1892" s="439"/>
      <c r="L1892" s="439"/>
      <c r="M1892" s="439"/>
      <c r="N1892" s="440"/>
      <c r="O1892" s="33"/>
      <c r="P1892" s="34"/>
      <c r="Q1892" s="34"/>
      <c r="R1892" s="35"/>
    </row>
    <row r="1893" spans="1:18" ht="58.5" customHeight="1">
      <c r="A1893" s="441" t="str">
        <f>GI!$B$15</f>
        <v>ICT</v>
      </c>
      <c r="B1893" s="442"/>
      <c r="C1893" s="36">
        <f>MIP!$AD$56</f>
        <v>0</v>
      </c>
      <c r="D1893" s="36">
        <f>MIP!$AD$123</f>
        <v>0</v>
      </c>
      <c r="E1893" s="37">
        <f>MIP!$AD$195</f>
        <v>0</v>
      </c>
      <c r="F1893" s="36" t="e">
        <f>MIP!#REF!</f>
        <v>#REF!</v>
      </c>
      <c r="G1893" s="231"/>
      <c r="H1893" s="39"/>
      <c r="I1893" s="39"/>
      <c r="J1893" s="438" t="s">
        <v>49</v>
      </c>
      <c r="K1893" s="439"/>
      <c r="L1893" s="439"/>
      <c r="M1893" s="439"/>
      <c r="N1893" s="440"/>
      <c r="O1893" s="40"/>
      <c r="P1893" s="34"/>
      <c r="Q1893" s="34"/>
      <c r="R1893" s="35"/>
    </row>
    <row r="1894" spans="1:18" ht="58.5" customHeight="1">
      <c r="A1894" s="441" t="str">
        <f>GI!$B$16</f>
        <v>-</v>
      </c>
      <c r="B1894" s="442"/>
      <c r="C1894" s="36"/>
      <c r="D1894" s="36"/>
      <c r="E1894" s="37"/>
      <c r="F1894" s="36" t="e">
        <f>MIP!#REF!</f>
        <v>#REF!</v>
      </c>
      <c r="G1894" s="231"/>
      <c r="H1894" s="39"/>
      <c r="I1894" s="39"/>
      <c r="J1894" s="502" t="s">
        <v>34</v>
      </c>
      <c r="K1894" s="503"/>
      <c r="L1894" s="503"/>
      <c r="M1894" s="503"/>
      <c r="N1894" s="503"/>
      <c r="O1894" s="503"/>
      <c r="P1894" s="503"/>
      <c r="Q1894" s="504"/>
      <c r="R1894" s="41"/>
    </row>
    <row r="1895" spans="1:18" ht="58.5" customHeight="1">
      <c r="A1895" s="441" t="str">
        <f>GI!$B$17</f>
        <v xml:space="preserve">Accounting and finance </v>
      </c>
      <c r="B1895" s="442"/>
      <c r="C1895" s="36">
        <f>MIP!$AE$56</f>
        <v>0</v>
      </c>
      <c r="D1895" s="36">
        <f>MIP!$AE$123</f>
        <v>0</v>
      </c>
      <c r="E1895" s="37">
        <f>MIP!$AE$195</f>
        <v>0</v>
      </c>
      <c r="F1895" s="36" t="e">
        <f>MIP!#REF!</f>
        <v>#REF!</v>
      </c>
      <c r="G1895" s="231"/>
      <c r="H1895" s="39"/>
      <c r="I1895" s="39"/>
      <c r="J1895" s="505"/>
      <c r="K1895" s="506"/>
      <c r="L1895" s="506"/>
      <c r="M1895" s="506"/>
      <c r="N1895" s="506"/>
      <c r="O1895" s="506"/>
      <c r="P1895" s="506"/>
      <c r="Q1895" s="507"/>
      <c r="R1895" s="41"/>
    </row>
    <row r="1896" spans="1:18" ht="58.5" customHeight="1">
      <c r="A1896" s="441" t="str">
        <f>GI!$B$18</f>
        <v>-</v>
      </c>
      <c r="B1896" s="442"/>
      <c r="C1896" s="36">
        <f>MIP!$AF$56</f>
        <v>0</v>
      </c>
      <c r="D1896" s="36">
        <f>MIP!$AF$123</f>
        <v>0</v>
      </c>
      <c r="E1896" s="37">
        <f>MIP!$AF$195</f>
        <v>0</v>
      </c>
      <c r="F1896" s="36" t="e">
        <f>MIP!#REF!</f>
        <v>#REF!</v>
      </c>
      <c r="G1896" s="231"/>
      <c r="H1896" s="39"/>
      <c r="I1896" s="39"/>
      <c r="J1896" s="505"/>
      <c r="K1896" s="506"/>
      <c r="L1896" s="506"/>
      <c r="M1896" s="506"/>
      <c r="N1896" s="506"/>
      <c r="O1896" s="506"/>
      <c r="P1896" s="506"/>
      <c r="Q1896" s="507"/>
      <c r="R1896" s="41"/>
    </row>
    <row r="1897" spans="1:18" ht="58.5" customHeight="1">
      <c r="A1897" s="470" t="s">
        <v>15</v>
      </c>
      <c r="B1897" s="471"/>
      <c r="C1897" s="36">
        <f>MIP!$AG$56</f>
        <v>0</v>
      </c>
      <c r="D1897" s="36">
        <f>MIP!$AG$123</f>
        <v>0</v>
      </c>
      <c r="E1897" s="37">
        <f>MIP!$AG$195</f>
        <v>0</v>
      </c>
      <c r="F1897" s="36" t="e">
        <f>MIP!#REF!</f>
        <v>#REF!</v>
      </c>
      <c r="G1897" s="231"/>
      <c r="H1897" s="42"/>
      <c r="I1897" s="42"/>
      <c r="J1897" s="515" t="str">
        <f t="shared" ref="J1897:J1936" si="744">$V$5</f>
        <v>Percentage</v>
      </c>
      <c r="K1897" s="516"/>
      <c r="L1897" s="496" t="str">
        <f t="shared" ref="L1897:L1936" si="745">$X$5</f>
        <v xml:space="preserve">Grade </v>
      </c>
      <c r="M1897" s="497"/>
      <c r="N1897" s="496" t="str">
        <f t="shared" ref="N1897:N1936" si="746">$Z$5</f>
        <v>Performance</v>
      </c>
      <c r="O1897" s="500"/>
      <c r="P1897" s="500"/>
      <c r="Q1897" s="497"/>
      <c r="R1897" s="43"/>
    </row>
    <row r="1898" spans="1:18" ht="58.5" customHeight="1">
      <c r="A1898" s="472" t="s">
        <v>16</v>
      </c>
      <c r="B1898" s="473"/>
      <c r="C1898" s="36">
        <f>MIP!$AH$56</f>
        <v>0</v>
      </c>
      <c r="D1898" s="36">
        <f>MIP!$AH$123</f>
        <v>0</v>
      </c>
      <c r="E1898" s="37">
        <f>MIP!$AH$195</f>
        <v>0</v>
      </c>
      <c r="F1898" s="36" t="e">
        <f>MIP!#REF!</f>
        <v>#REF!</v>
      </c>
      <c r="G1898" s="231"/>
      <c r="H1898" s="42"/>
      <c r="I1898" s="42"/>
      <c r="J1898" s="517"/>
      <c r="K1898" s="518"/>
      <c r="L1898" s="498"/>
      <c r="M1898" s="499"/>
      <c r="N1898" s="498"/>
      <c r="O1898" s="501"/>
      <c r="P1898" s="501"/>
      <c r="Q1898" s="499"/>
      <c r="R1898" s="44"/>
    </row>
    <row r="1899" spans="1:18" ht="58.5" customHeight="1">
      <c r="A1899" s="472" t="s">
        <v>17</v>
      </c>
      <c r="B1899" s="473"/>
      <c r="C1899" s="45">
        <f>MIP!$AI$56</f>
        <v>44</v>
      </c>
      <c r="D1899" s="45">
        <f>MIP!$AI$123</f>
        <v>1</v>
      </c>
      <c r="E1899" s="46">
        <f>MIP!$AI$195</f>
        <v>44</v>
      </c>
      <c r="F1899" s="45" t="e">
        <f>MIP!#REF!</f>
        <v>#REF!</v>
      </c>
      <c r="G1899" s="232"/>
      <c r="H1899" s="42"/>
      <c r="I1899" s="42"/>
      <c r="J1899" s="483" t="str">
        <f t="shared" ref="J1899:J1938" si="747">$V$7</f>
        <v>≥90</v>
      </c>
      <c r="K1899" s="446"/>
      <c r="L1899" s="483" t="str">
        <f t="shared" ref="L1899:L1938" si="748">$X$7</f>
        <v>A+</v>
      </c>
      <c r="M1899" s="446"/>
      <c r="N1899" s="483" t="str">
        <f t="shared" ref="N1899:N1938" si="749">$Z$7</f>
        <v>Very Great Distinction</v>
      </c>
      <c r="O1899" s="447"/>
      <c r="P1899" s="447"/>
      <c r="Q1899" s="446"/>
      <c r="R1899" s="44"/>
    </row>
    <row r="1900" spans="1:18" ht="58.5" customHeight="1">
      <c r="A1900" s="472" t="s">
        <v>91</v>
      </c>
      <c r="B1900" s="473"/>
      <c r="C1900" s="47">
        <f>GI!$C$25</f>
        <v>43</v>
      </c>
      <c r="D1900" s="47">
        <f>GI!$C$25</f>
        <v>43</v>
      </c>
      <c r="E1900" s="48">
        <f>GI!$C$25</f>
        <v>43</v>
      </c>
      <c r="F1900" s="47">
        <f>GI!$C$25</f>
        <v>43</v>
      </c>
      <c r="G1900" s="233"/>
      <c r="H1900" s="24"/>
      <c r="I1900" s="24"/>
      <c r="J1900" s="483" t="str">
        <f t="shared" ref="J1900:J1939" si="750">$V$8</f>
        <v>≥85</v>
      </c>
      <c r="K1900" s="446"/>
      <c r="L1900" s="483" t="str">
        <f t="shared" ref="L1900:L1939" si="751">$X$8</f>
        <v>A</v>
      </c>
      <c r="M1900" s="446"/>
      <c r="N1900" s="483" t="str">
        <f t="shared" ref="N1900:N1939" si="752">$Z$8</f>
        <v>Great Distinction</v>
      </c>
      <c r="O1900" s="447"/>
      <c r="P1900" s="447"/>
      <c r="Q1900" s="446"/>
      <c r="R1900" s="44"/>
    </row>
    <row r="1901" spans="1:18" ht="58.5" customHeight="1">
      <c r="A1901" s="470" t="s">
        <v>12</v>
      </c>
      <c r="B1901" s="471"/>
      <c r="C1901" s="36"/>
      <c r="D1901" s="49"/>
      <c r="E1901" s="50"/>
      <c r="F1901" s="49"/>
      <c r="G1901" s="234"/>
      <c r="H1901" s="24"/>
      <c r="I1901" s="24"/>
      <c r="J1901" s="445" t="str">
        <f t="shared" ref="J1901:J1940" si="753">$V$9</f>
        <v>≥80</v>
      </c>
      <c r="K1901" s="446"/>
      <c r="L1901" s="445" t="str">
        <f t="shared" ref="L1901:L1940" si="754">$X$9</f>
        <v>B+</v>
      </c>
      <c r="M1901" s="446"/>
      <c r="N1901" s="445" t="str">
        <f t="shared" ref="N1901:N1940" si="755">$Z$9</f>
        <v>Distinction</v>
      </c>
      <c r="O1901" s="447"/>
      <c r="P1901" s="447"/>
      <c r="Q1901" s="446"/>
      <c r="R1901" s="44"/>
    </row>
    <row r="1902" spans="1:18" ht="58.5" customHeight="1">
      <c r="A1902" s="482" t="s">
        <v>18</v>
      </c>
      <c r="B1902" s="482"/>
      <c r="C1902" s="36"/>
      <c r="D1902" s="51"/>
      <c r="E1902" s="50"/>
      <c r="F1902" s="51"/>
      <c r="G1902" s="234"/>
      <c r="H1902" s="24"/>
      <c r="I1902" s="24"/>
      <c r="J1902" s="445" t="str">
        <f t="shared" ref="J1902:J1941" si="756">$V$10</f>
        <v>≥75</v>
      </c>
      <c r="K1902" s="446"/>
      <c r="L1902" s="445" t="str">
        <f t="shared" ref="L1902:L1941" si="757">$X$10</f>
        <v>B</v>
      </c>
      <c r="M1902" s="446"/>
      <c r="N1902" s="445" t="str">
        <f t="shared" ref="N1902:N1941" si="758">$Z$10</f>
        <v>Good</v>
      </c>
      <c r="O1902" s="447"/>
      <c r="P1902" s="447"/>
      <c r="Q1902" s="446"/>
      <c r="R1902" s="44"/>
    </row>
    <row r="1903" spans="1:18" ht="58.5" customHeight="1">
      <c r="A1903" s="22"/>
      <c r="B1903" s="55"/>
      <c r="C1903" s="52"/>
      <c r="D1903" s="52"/>
      <c r="E1903" s="52"/>
      <c r="F1903" s="52"/>
      <c r="G1903" s="23"/>
      <c r="H1903" s="24"/>
      <c r="I1903" s="24"/>
      <c r="J1903" s="445" t="str">
        <f t="shared" ref="J1903:J1942" si="759">$V$11</f>
        <v>≥70</v>
      </c>
      <c r="K1903" s="446"/>
      <c r="L1903" s="445" t="str">
        <f t="shared" ref="L1903:L1942" si="760">$X$11</f>
        <v>C</v>
      </c>
      <c r="M1903" s="446"/>
      <c r="N1903" s="445" t="str">
        <f t="shared" ref="N1903:N1942" si="761">$Z$11</f>
        <v>Average</v>
      </c>
      <c r="O1903" s="447"/>
      <c r="P1903" s="447"/>
      <c r="Q1903" s="446"/>
      <c r="R1903" s="44"/>
    </row>
    <row r="1904" spans="1:18" ht="58.5" customHeight="1">
      <c r="A1904" s="53"/>
      <c r="B1904" s="520" t="str">
        <f>MIP!AJ195</f>
        <v>DETAINED IN GRADE 11</v>
      </c>
      <c r="C1904" s="521"/>
      <c r="D1904" s="521"/>
      <c r="E1904" s="521"/>
      <c r="F1904" s="522"/>
      <c r="G1904" s="23"/>
      <c r="H1904" s="24"/>
      <c r="I1904" s="24"/>
      <c r="J1904" s="445" t="str">
        <f t="shared" ref="J1904:J1943" si="762">$V$12</f>
        <v>≥60</v>
      </c>
      <c r="K1904" s="446"/>
      <c r="L1904" s="445" t="str">
        <f t="shared" ref="L1904:L1943" si="763">$X$12</f>
        <v>D</v>
      </c>
      <c r="M1904" s="446"/>
      <c r="N1904" s="445" t="str">
        <f t="shared" ref="N1904:N1943" si="764">$Z$12</f>
        <v>Fair</v>
      </c>
      <c r="O1904" s="447"/>
      <c r="P1904" s="447"/>
      <c r="Q1904" s="446"/>
      <c r="R1904" s="54"/>
    </row>
    <row r="1905" spans="1:18" ht="58.5" customHeight="1">
      <c r="A1905" s="53"/>
      <c r="B1905" s="523"/>
      <c r="C1905" s="524"/>
      <c r="D1905" s="524"/>
      <c r="E1905" s="524"/>
      <c r="F1905" s="525"/>
      <c r="G1905" s="23"/>
      <c r="H1905" s="24"/>
      <c r="I1905" s="24"/>
      <c r="J1905" s="445" t="str">
        <f t="shared" ref="J1905:J1944" si="765">$V$13</f>
        <v>&lt;60</v>
      </c>
      <c r="K1905" s="446"/>
      <c r="L1905" s="445" t="str">
        <f t="shared" ref="L1905:L1944" si="766">$X$13</f>
        <v>F</v>
      </c>
      <c r="M1905" s="446"/>
      <c r="N1905" s="445" t="str">
        <f t="shared" ref="N1905:N1944" si="767">$Z$13</f>
        <v>Failing</v>
      </c>
      <c r="O1905" s="447"/>
      <c r="P1905" s="447"/>
      <c r="Q1905" s="446"/>
      <c r="R1905" s="27"/>
    </row>
    <row r="1906" spans="1:18" ht="58.5" customHeight="1">
      <c r="A1906" s="53"/>
      <c r="B1906" s="523"/>
      <c r="C1906" s="524"/>
      <c r="D1906" s="524"/>
      <c r="E1906" s="524"/>
      <c r="F1906" s="525"/>
      <c r="G1906" s="23"/>
      <c r="H1906" s="24"/>
      <c r="I1906" s="24"/>
      <c r="J1906" s="443" t="str">
        <f>GI!$D$23</f>
        <v>Academic Director's Name</v>
      </c>
      <c r="K1906" s="443"/>
      <c r="L1906" s="443"/>
      <c r="M1906" s="443"/>
      <c r="N1906" s="443"/>
      <c r="O1906" s="443"/>
      <c r="P1906" s="443"/>
      <c r="Q1906" s="443"/>
      <c r="R1906" s="27"/>
    </row>
    <row r="1907" spans="1:18" ht="58.5" customHeight="1">
      <c r="A1907" s="53"/>
      <c r="B1907" s="526"/>
      <c r="C1907" s="527"/>
      <c r="D1907" s="527"/>
      <c r="E1907" s="527"/>
      <c r="F1907" s="528"/>
      <c r="G1907" s="23"/>
      <c r="H1907" s="24"/>
      <c r="I1907" s="24"/>
      <c r="J1907" s="444" t="str">
        <f>GI!$D$31</f>
        <v>Mr. Brhane Yohanes</v>
      </c>
      <c r="K1907" s="444"/>
      <c r="L1907" s="444"/>
      <c r="M1907" s="444"/>
      <c r="N1907" s="444"/>
      <c r="O1907" s="444"/>
      <c r="P1907" s="444"/>
      <c r="Q1907" s="444"/>
      <c r="R1907" s="444"/>
    </row>
    <row r="1908" spans="1:18" ht="58.5" customHeight="1">
      <c r="A1908" s="430" t="str">
        <f>$U$15</f>
        <v>If Best is Possible, Better is Not Enough!</v>
      </c>
      <c r="B1908" s="430"/>
      <c r="C1908" s="430"/>
      <c r="D1908" s="430"/>
      <c r="E1908" s="430"/>
      <c r="F1908" s="430"/>
      <c r="G1908" s="430"/>
      <c r="H1908" s="430"/>
      <c r="I1908" s="430"/>
      <c r="J1908" s="430"/>
      <c r="K1908" s="430"/>
      <c r="L1908" s="430"/>
      <c r="M1908" s="430"/>
      <c r="N1908" s="430"/>
      <c r="O1908" s="430"/>
      <c r="P1908" s="430"/>
      <c r="Q1908" s="430"/>
      <c r="R1908" s="430"/>
    </row>
    <row r="1909" spans="1:18" ht="58.5" customHeight="1">
      <c r="A1909" s="430"/>
      <c r="B1909" s="430"/>
      <c r="C1909" s="430"/>
      <c r="D1909" s="430"/>
      <c r="E1909" s="430"/>
      <c r="F1909" s="430"/>
      <c r="G1909" s="430"/>
      <c r="H1909" s="430"/>
      <c r="I1909" s="430"/>
      <c r="J1909" s="430"/>
      <c r="K1909" s="430"/>
      <c r="L1909" s="430"/>
      <c r="M1909" s="430"/>
      <c r="N1909" s="430"/>
      <c r="O1909" s="430"/>
      <c r="P1909" s="430"/>
      <c r="Q1909" s="430"/>
      <c r="R1909" s="430"/>
    </row>
    <row r="1910" spans="1:18" ht="58.5" customHeight="1">
      <c r="A1910" s="430"/>
      <c r="B1910" s="430"/>
      <c r="C1910" s="430"/>
      <c r="D1910" s="430"/>
      <c r="E1910" s="430"/>
      <c r="F1910" s="430"/>
      <c r="G1910" s="430"/>
      <c r="H1910" s="430"/>
      <c r="I1910" s="430"/>
      <c r="J1910" s="430"/>
      <c r="K1910" s="430"/>
      <c r="L1910" s="430"/>
      <c r="M1910" s="430"/>
      <c r="N1910" s="430"/>
      <c r="O1910" s="430"/>
      <c r="P1910" s="430"/>
      <c r="Q1910" s="430"/>
      <c r="R1910" s="430"/>
    </row>
    <row r="1911" spans="1:18" ht="58.5" customHeight="1">
      <c r="A1911" s="22"/>
      <c r="B1911" s="22"/>
      <c r="C1911" s="23"/>
      <c r="D1911" s="23"/>
      <c r="E1911" s="23"/>
      <c r="F1911" s="23"/>
      <c r="G1911" s="23"/>
      <c r="H1911" s="24"/>
      <c r="I1911" s="24"/>
      <c r="J1911" s="24"/>
      <c r="K1911" s="24"/>
      <c r="L1911" s="24"/>
      <c r="M1911" s="24"/>
      <c r="N1911" s="24"/>
      <c r="O1911" s="23"/>
      <c r="P1911" s="23"/>
      <c r="Q1911" s="23"/>
      <c r="R1911" s="23"/>
    </row>
    <row r="1912" spans="1:18" ht="58.5" customHeight="1">
      <c r="A1912" s="22"/>
      <c r="B1912" s="22"/>
      <c r="C1912" s="23"/>
      <c r="D1912" s="23"/>
      <c r="E1912" s="23"/>
      <c r="F1912" s="23"/>
      <c r="G1912" s="23"/>
      <c r="H1912" s="24"/>
      <c r="I1912" s="24"/>
      <c r="J1912" s="24"/>
      <c r="K1912" s="24"/>
      <c r="L1912" s="24"/>
      <c r="M1912" s="24"/>
      <c r="N1912" s="24"/>
      <c r="O1912" s="23"/>
      <c r="P1912" s="23"/>
      <c r="Q1912" s="23"/>
      <c r="R1912" s="23"/>
    </row>
    <row r="1913" spans="1:18" ht="58.5" customHeight="1">
      <c r="A1913" s="449" t="s">
        <v>14</v>
      </c>
      <c r="B1913" s="450"/>
      <c r="C1913" s="453">
        <f>GI!$A$3</f>
        <v>11</v>
      </c>
      <c r="D1913" s="455" t="str">
        <f>D2</f>
        <v>D</v>
      </c>
      <c r="E1913" s="456"/>
      <c r="F1913" s="453" t="str">
        <f>GI!$C$3</f>
        <v>D</v>
      </c>
      <c r="G1913" s="459">
        <v>50</v>
      </c>
      <c r="H1913" s="26"/>
      <c r="I1913" s="26"/>
      <c r="J1913" s="509" t="s">
        <v>8</v>
      </c>
      <c r="K1913" s="510"/>
      <c r="L1913" s="511"/>
      <c r="M1913" s="484">
        <f>GI!$H$51</f>
        <v>0</v>
      </c>
      <c r="N1913" s="485"/>
      <c r="O1913" s="485"/>
      <c r="P1913" s="485"/>
      <c r="Q1913" s="485"/>
      <c r="R1913" s="486"/>
    </row>
    <row r="1914" spans="1:18" ht="58.5" customHeight="1">
      <c r="A1914" s="451"/>
      <c r="B1914" s="452"/>
      <c r="C1914" s="454"/>
      <c r="D1914" s="457"/>
      <c r="E1914" s="458"/>
      <c r="F1914" s="454"/>
      <c r="G1914" s="460"/>
      <c r="H1914" s="26"/>
      <c r="I1914" s="26"/>
      <c r="J1914" s="512"/>
      <c r="K1914" s="513"/>
      <c r="L1914" s="514"/>
      <c r="M1914" s="487"/>
      <c r="N1914" s="488"/>
      <c r="O1914" s="488"/>
      <c r="P1914" s="488"/>
      <c r="Q1914" s="488"/>
      <c r="R1914" s="489"/>
    </row>
    <row r="1915" spans="1:18" ht="58.5" customHeight="1">
      <c r="A1915" s="461" t="s">
        <v>1</v>
      </c>
      <c r="B1915" s="462"/>
      <c r="C1915" s="467"/>
      <c r="D1915" s="468"/>
      <c r="E1915" s="469"/>
      <c r="F1915" s="223" t="s">
        <v>19</v>
      </c>
      <c r="G1915" s="448"/>
      <c r="H1915" s="27"/>
      <c r="I1915" s="27"/>
      <c r="J1915" s="475" t="str">
        <f>GI!$A$48</f>
        <v>2025/26 G.C Academic Year Basic Skills and Behavior Progress Report</v>
      </c>
      <c r="K1915" s="476"/>
      <c r="L1915" s="476"/>
      <c r="M1915" s="476"/>
      <c r="N1915" s="476"/>
      <c r="O1915" s="476"/>
      <c r="P1915" s="476"/>
      <c r="Q1915" s="476"/>
      <c r="R1915" s="477"/>
    </row>
    <row r="1916" spans="1:18" ht="58.5" customHeight="1">
      <c r="A1916" s="463"/>
      <c r="B1916" s="464"/>
      <c r="C1916" s="490" t="s">
        <v>172</v>
      </c>
      <c r="D1916" s="490" t="s">
        <v>173</v>
      </c>
      <c r="E1916" s="493" t="s">
        <v>163</v>
      </c>
      <c r="F1916" s="490" t="s">
        <v>164</v>
      </c>
      <c r="G1916" s="448"/>
      <c r="H1916" s="27"/>
      <c r="I1916" s="27"/>
      <c r="J1916" s="478"/>
      <c r="K1916" s="479"/>
      <c r="L1916" s="479"/>
      <c r="M1916" s="479"/>
      <c r="N1916" s="479"/>
      <c r="O1916" s="479"/>
      <c r="P1916" s="479"/>
      <c r="Q1916" s="479"/>
      <c r="R1916" s="480"/>
    </row>
    <row r="1917" spans="1:18" ht="58.5" customHeight="1">
      <c r="A1917" s="463"/>
      <c r="B1917" s="464"/>
      <c r="C1917" s="491"/>
      <c r="D1917" s="491"/>
      <c r="E1917" s="494"/>
      <c r="F1917" s="491"/>
      <c r="G1917" s="448"/>
      <c r="H1917" s="28"/>
      <c r="I1917" s="28"/>
      <c r="J1917" s="435"/>
      <c r="K1917" s="436"/>
      <c r="L1917" s="436"/>
      <c r="M1917" s="436"/>
      <c r="N1917" s="437"/>
      <c r="O1917" s="29"/>
      <c r="P1917" s="29"/>
      <c r="Q1917" s="29"/>
      <c r="R1917" s="30"/>
    </row>
    <row r="1918" spans="1:18" ht="58.5" customHeight="1">
      <c r="A1918" s="463"/>
      <c r="B1918" s="464"/>
      <c r="C1918" s="491"/>
      <c r="D1918" s="491"/>
      <c r="E1918" s="494"/>
      <c r="F1918" s="491"/>
      <c r="G1918" s="448"/>
      <c r="H1918" s="28"/>
      <c r="I1918" s="28"/>
      <c r="J1918" s="438" t="s">
        <v>26</v>
      </c>
      <c r="K1918" s="439"/>
      <c r="L1918" s="439"/>
      <c r="M1918" s="439"/>
      <c r="N1918" s="440"/>
      <c r="O1918" s="31"/>
      <c r="P1918" s="31"/>
      <c r="Q1918" s="31"/>
      <c r="R1918" s="31"/>
    </row>
    <row r="1919" spans="1:18" ht="58.5" customHeight="1">
      <c r="A1919" s="463"/>
      <c r="B1919" s="464"/>
      <c r="C1919" s="491"/>
      <c r="D1919" s="491"/>
      <c r="E1919" s="494"/>
      <c r="F1919" s="491"/>
      <c r="G1919" s="448"/>
      <c r="H1919" s="28"/>
      <c r="I1919" s="28"/>
      <c r="J1919" s="438" t="s">
        <v>27</v>
      </c>
      <c r="K1919" s="439"/>
      <c r="L1919" s="439"/>
      <c r="M1919" s="439"/>
      <c r="N1919" s="440"/>
      <c r="O1919" s="31"/>
      <c r="P1919" s="31"/>
      <c r="Q1919" s="31"/>
      <c r="R1919" s="31"/>
    </row>
    <row r="1920" spans="1:18" ht="58.5" customHeight="1">
      <c r="A1920" s="463"/>
      <c r="B1920" s="464"/>
      <c r="C1920" s="491"/>
      <c r="D1920" s="491"/>
      <c r="E1920" s="494"/>
      <c r="F1920" s="491"/>
      <c r="G1920" s="448"/>
      <c r="H1920" s="28"/>
      <c r="I1920" s="28"/>
      <c r="J1920" s="438" t="s">
        <v>28</v>
      </c>
      <c r="K1920" s="439"/>
      <c r="L1920" s="439"/>
      <c r="M1920" s="439"/>
      <c r="N1920" s="440"/>
      <c r="O1920" s="31"/>
      <c r="P1920" s="31"/>
      <c r="Q1920" s="31"/>
      <c r="R1920" s="31"/>
    </row>
    <row r="1921" spans="1:18" ht="58.5" customHeight="1">
      <c r="A1921" s="463"/>
      <c r="B1921" s="464"/>
      <c r="C1921" s="491"/>
      <c r="D1921" s="491"/>
      <c r="E1921" s="494"/>
      <c r="F1921" s="491"/>
      <c r="G1921" s="448"/>
      <c r="H1921" s="28"/>
      <c r="I1921" s="28"/>
      <c r="J1921" s="438" t="s">
        <v>47</v>
      </c>
      <c r="K1921" s="439"/>
      <c r="L1921" s="439"/>
      <c r="M1921" s="439"/>
      <c r="N1921" s="440"/>
      <c r="O1921" s="31"/>
      <c r="P1921" s="31"/>
      <c r="Q1921" s="31"/>
      <c r="R1921" s="31"/>
    </row>
    <row r="1922" spans="1:18" ht="58.5" customHeight="1">
      <c r="A1922" s="463"/>
      <c r="B1922" s="464"/>
      <c r="C1922" s="491"/>
      <c r="D1922" s="491"/>
      <c r="E1922" s="494"/>
      <c r="F1922" s="491"/>
      <c r="G1922" s="448"/>
      <c r="H1922" s="28"/>
      <c r="I1922" s="28"/>
      <c r="J1922" s="438" t="s">
        <v>38</v>
      </c>
      <c r="K1922" s="439"/>
      <c r="L1922" s="439"/>
      <c r="M1922" s="439"/>
      <c r="N1922" s="440"/>
      <c r="O1922" s="31"/>
      <c r="P1922" s="31"/>
      <c r="Q1922" s="31"/>
      <c r="R1922" s="31"/>
    </row>
    <row r="1923" spans="1:18" ht="58.5" customHeight="1">
      <c r="A1923" s="465"/>
      <c r="B1923" s="466"/>
      <c r="C1923" s="492"/>
      <c r="D1923" s="492"/>
      <c r="E1923" s="495"/>
      <c r="F1923" s="492"/>
      <c r="G1923" s="448"/>
      <c r="H1923" s="28"/>
      <c r="I1923" s="28"/>
      <c r="J1923" s="438" t="s">
        <v>10</v>
      </c>
      <c r="K1923" s="439"/>
      <c r="L1923" s="439"/>
      <c r="M1923" s="439"/>
      <c r="N1923" s="440"/>
      <c r="O1923" s="33"/>
      <c r="P1923" s="34"/>
      <c r="Q1923" s="34"/>
      <c r="R1923" s="35"/>
    </row>
    <row r="1924" spans="1:18" ht="58.5" customHeight="1">
      <c r="A1924" s="441" t="str">
        <f>GI!$B$7</f>
        <v>English</v>
      </c>
      <c r="B1924" s="442"/>
      <c r="C1924" s="36">
        <f>MIP!$Y$57</f>
        <v>0</v>
      </c>
      <c r="D1924" s="36">
        <f>MIP!$Y$124</f>
        <v>0</v>
      </c>
      <c r="E1924" s="37">
        <f>MIP!$Y$196</f>
        <v>0</v>
      </c>
      <c r="F1924" s="36" t="e">
        <f>MIP!#REF!</f>
        <v>#REF!</v>
      </c>
      <c r="G1924" s="231"/>
      <c r="H1924" s="28"/>
      <c r="I1924" s="28"/>
      <c r="J1924" s="438" t="s">
        <v>29</v>
      </c>
      <c r="K1924" s="439"/>
      <c r="L1924" s="439"/>
      <c r="M1924" s="439"/>
      <c r="N1924" s="440"/>
      <c r="O1924" s="33"/>
      <c r="P1924" s="34"/>
      <c r="Q1924" s="34"/>
      <c r="R1924" s="35"/>
    </row>
    <row r="1925" spans="1:18" ht="58.5" customHeight="1">
      <c r="A1925" s="441" t="str">
        <f>GI!$B$8</f>
        <v>-</v>
      </c>
      <c r="B1925" s="442"/>
      <c r="C1925" s="36"/>
      <c r="D1925" s="36"/>
      <c r="E1925" s="37"/>
      <c r="F1925" s="36" t="e">
        <f>MIP!#REF!</f>
        <v>#REF!</v>
      </c>
      <c r="G1925" s="231"/>
      <c r="H1925" s="28"/>
      <c r="I1925" s="28"/>
      <c r="J1925" s="438" t="s">
        <v>30</v>
      </c>
      <c r="K1925" s="439"/>
      <c r="L1925" s="439"/>
      <c r="M1925" s="439"/>
      <c r="N1925" s="440"/>
      <c r="O1925" s="33"/>
      <c r="P1925" s="34"/>
      <c r="Q1925" s="34"/>
      <c r="R1925" s="35"/>
    </row>
    <row r="1926" spans="1:18" ht="58.5" customHeight="1">
      <c r="A1926" s="441" t="str">
        <f>GI!$B$9</f>
        <v>Mathematics</v>
      </c>
      <c r="B1926" s="442"/>
      <c r="C1926" s="36">
        <f>MIP!$Z$57</f>
        <v>0</v>
      </c>
      <c r="D1926" s="36">
        <f>MIP!$Z$124</f>
        <v>0</v>
      </c>
      <c r="E1926" s="37">
        <f>MIP!$Z$196</f>
        <v>0</v>
      </c>
      <c r="F1926" s="36" t="e">
        <f>MIP!#REF!</f>
        <v>#REF!</v>
      </c>
      <c r="G1926" s="231"/>
      <c r="H1926" s="28"/>
      <c r="I1926" s="28"/>
      <c r="J1926" s="438" t="s">
        <v>31</v>
      </c>
      <c r="K1926" s="439"/>
      <c r="L1926" s="439"/>
      <c r="M1926" s="439"/>
      <c r="N1926" s="440"/>
      <c r="O1926" s="33"/>
      <c r="P1926" s="34"/>
      <c r="Q1926" s="34"/>
      <c r="R1926" s="35"/>
    </row>
    <row r="1927" spans="1:18" ht="58.5" customHeight="1">
      <c r="A1927" s="441" t="str">
        <f>GI!$B$10</f>
        <v>-</v>
      </c>
      <c r="B1927" s="442"/>
      <c r="C1927" s="36"/>
      <c r="D1927" s="36"/>
      <c r="E1927" s="37"/>
      <c r="F1927" s="36" t="e">
        <f>MIP!#REF!</f>
        <v>#REF!</v>
      </c>
      <c r="G1927" s="231"/>
      <c r="H1927" s="28"/>
      <c r="I1927" s="28"/>
      <c r="J1927" s="438" t="s">
        <v>32</v>
      </c>
      <c r="K1927" s="439"/>
      <c r="L1927" s="439"/>
      <c r="M1927" s="439"/>
      <c r="N1927" s="440"/>
      <c r="O1927" s="31"/>
      <c r="P1927" s="31"/>
      <c r="Q1927" s="31"/>
      <c r="R1927" s="31"/>
    </row>
    <row r="1928" spans="1:18" ht="58.5" customHeight="1">
      <c r="A1928" s="441" t="str">
        <f>GI!$B$11</f>
        <v xml:space="preserve">History </v>
      </c>
      <c r="B1928" s="442"/>
      <c r="C1928" s="36">
        <f>MIP!$AA$57</f>
        <v>0</v>
      </c>
      <c r="D1928" s="36">
        <f>MIP!$AA$124</f>
        <v>0</v>
      </c>
      <c r="E1928" s="37">
        <f>MIP!$AA$196</f>
        <v>0</v>
      </c>
      <c r="F1928" s="36" t="e">
        <f>MIP!#REF!</f>
        <v>#REF!</v>
      </c>
      <c r="G1928" s="231"/>
      <c r="H1928" s="28"/>
      <c r="I1928" s="28"/>
      <c r="J1928" s="438" t="s">
        <v>11</v>
      </c>
      <c r="K1928" s="439"/>
      <c r="L1928" s="439"/>
      <c r="M1928" s="439"/>
      <c r="N1928" s="440"/>
      <c r="O1928" s="31"/>
      <c r="P1928" s="31"/>
      <c r="Q1928" s="31"/>
      <c r="R1928" s="31"/>
    </row>
    <row r="1929" spans="1:18" ht="58.5" customHeight="1">
      <c r="A1929" s="441" t="str">
        <f>GI!$B$12</f>
        <v xml:space="preserve">Geography </v>
      </c>
      <c r="B1929" s="442"/>
      <c r="C1929" s="36">
        <f>MIP!$AB$57</f>
        <v>0</v>
      </c>
      <c r="D1929" s="36">
        <f>MIP!$AB$124</f>
        <v>0</v>
      </c>
      <c r="E1929" s="37">
        <f>MIP!$AB$196</f>
        <v>0</v>
      </c>
      <c r="F1929" s="36" t="e">
        <f>MIP!#REF!</f>
        <v>#REF!</v>
      </c>
      <c r="G1929" s="231"/>
      <c r="H1929" s="28"/>
      <c r="I1929" s="28"/>
      <c r="J1929" s="438" t="s">
        <v>37</v>
      </c>
      <c r="K1929" s="439"/>
      <c r="L1929" s="439"/>
      <c r="M1929" s="439"/>
      <c r="N1929" s="440"/>
      <c r="O1929" s="33"/>
      <c r="P1929" s="34"/>
      <c r="Q1929" s="34"/>
      <c r="R1929" s="35"/>
    </row>
    <row r="1930" spans="1:18" ht="58.5" customHeight="1">
      <c r="A1930" s="441" t="str">
        <f>GI!$B$13</f>
        <v xml:space="preserve">Economics </v>
      </c>
      <c r="B1930" s="442"/>
      <c r="C1930" s="36">
        <f>MIP!$AC$57</f>
        <v>0</v>
      </c>
      <c r="D1930" s="36">
        <f>MIP!$AC$124</f>
        <v>0</v>
      </c>
      <c r="E1930" s="37">
        <f>MIP!$AC$196</f>
        <v>0</v>
      </c>
      <c r="F1930" s="36" t="e">
        <f>MIP!#REF!</f>
        <v>#REF!</v>
      </c>
      <c r="G1930" s="231"/>
      <c r="H1930" s="38"/>
      <c r="I1930" s="38"/>
      <c r="J1930" s="438" t="s">
        <v>33</v>
      </c>
      <c r="K1930" s="439"/>
      <c r="L1930" s="439"/>
      <c r="M1930" s="439"/>
      <c r="N1930" s="440"/>
      <c r="O1930" s="33"/>
      <c r="P1930" s="34"/>
      <c r="Q1930" s="34"/>
      <c r="R1930" s="35"/>
    </row>
    <row r="1931" spans="1:18" ht="58.5" customHeight="1">
      <c r="A1931" s="441" t="str">
        <f>GI!$B$14</f>
        <v>-</v>
      </c>
      <c r="B1931" s="442"/>
      <c r="C1931" s="36"/>
      <c r="D1931" s="36"/>
      <c r="E1931" s="37"/>
      <c r="F1931" s="36" t="e">
        <f>MIP!#REF!</f>
        <v>#REF!</v>
      </c>
      <c r="G1931" s="231"/>
      <c r="H1931" s="38"/>
      <c r="I1931" s="38"/>
      <c r="J1931" s="438" t="s">
        <v>48</v>
      </c>
      <c r="K1931" s="439"/>
      <c r="L1931" s="439"/>
      <c r="M1931" s="439"/>
      <c r="N1931" s="440"/>
      <c r="O1931" s="33"/>
      <c r="P1931" s="34"/>
      <c r="Q1931" s="34"/>
      <c r="R1931" s="35"/>
    </row>
    <row r="1932" spans="1:18" ht="58.5" customHeight="1">
      <c r="A1932" s="441" t="str">
        <f>GI!$B$15</f>
        <v>ICT</v>
      </c>
      <c r="B1932" s="442"/>
      <c r="C1932" s="36">
        <f>MIP!$AD$57</f>
        <v>0</v>
      </c>
      <c r="D1932" s="36">
        <f>MIP!$AD$124</f>
        <v>0</v>
      </c>
      <c r="E1932" s="37">
        <f>MIP!$AD$196</f>
        <v>0</v>
      </c>
      <c r="F1932" s="36" t="e">
        <f>MIP!#REF!</f>
        <v>#REF!</v>
      </c>
      <c r="G1932" s="231"/>
      <c r="H1932" s="39"/>
      <c r="I1932" s="39"/>
      <c r="J1932" s="438" t="s">
        <v>49</v>
      </c>
      <c r="K1932" s="439"/>
      <c r="L1932" s="439"/>
      <c r="M1932" s="439"/>
      <c r="N1932" s="440"/>
      <c r="O1932" s="40"/>
      <c r="P1932" s="34"/>
      <c r="Q1932" s="34"/>
      <c r="R1932" s="35"/>
    </row>
    <row r="1933" spans="1:18" ht="58.5" customHeight="1">
      <c r="A1933" s="441" t="str">
        <f>GI!$B$16</f>
        <v>-</v>
      </c>
      <c r="B1933" s="442"/>
      <c r="C1933" s="36"/>
      <c r="D1933" s="36"/>
      <c r="E1933" s="37"/>
      <c r="F1933" s="36" t="e">
        <f>MIP!#REF!</f>
        <v>#REF!</v>
      </c>
      <c r="G1933" s="231"/>
      <c r="H1933" s="39"/>
      <c r="I1933" s="39"/>
      <c r="J1933" s="502" t="s">
        <v>34</v>
      </c>
      <c r="K1933" s="503"/>
      <c r="L1933" s="503"/>
      <c r="M1933" s="503"/>
      <c r="N1933" s="503"/>
      <c r="O1933" s="503"/>
      <c r="P1933" s="503"/>
      <c r="Q1933" s="504"/>
      <c r="R1933" s="41"/>
    </row>
    <row r="1934" spans="1:18" ht="58.5" customHeight="1">
      <c r="A1934" s="441" t="str">
        <f>GI!$B$17</f>
        <v xml:space="preserve">Accounting and finance </v>
      </c>
      <c r="B1934" s="442"/>
      <c r="C1934" s="36">
        <f>MIP!$AE$57</f>
        <v>0</v>
      </c>
      <c r="D1934" s="36">
        <f>MIP!$AE$124</f>
        <v>0</v>
      </c>
      <c r="E1934" s="37">
        <f>MIP!$AE$196</f>
        <v>0</v>
      </c>
      <c r="F1934" s="36" t="e">
        <f>MIP!#REF!</f>
        <v>#REF!</v>
      </c>
      <c r="G1934" s="231"/>
      <c r="H1934" s="39"/>
      <c r="I1934" s="39"/>
      <c r="J1934" s="505"/>
      <c r="K1934" s="506"/>
      <c r="L1934" s="506"/>
      <c r="M1934" s="506"/>
      <c r="N1934" s="506"/>
      <c r="O1934" s="506"/>
      <c r="P1934" s="506"/>
      <c r="Q1934" s="507"/>
      <c r="R1934" s="41"/>
    </row>
    <row r="1935" spans="1:18" ht="58.5" customHeight="1">
      <c r="A1935" s="441" t="str">
        <f>GI!$B$18</f>
        <v>-</v>
      </c>
      <c r="B1935" s="442"/>
      <c r="C1935" s="36">
        <f>MIP!$AF$57</f>
        <v>0</v>
      </c>
      <c r="D1935" s="36">
        <f>MIP!$AF$124</f>
        <v>0</v>
      </c>
      <c r="E1935" s="37">
        <f>MIP!$AF$196</f>
        <v>0</v>
      </c>
      <c r="F1935" s="36" t="e">
        <f>MIP!#REF!</f>
        <v>#REF!</v>
      </c>
      <c r="G1935" s="231"/>
      <c r="H1935" s="39"/>
      <c r="I1935" s="39"/>
      <c r="J1935" s="505"/>
      <c r="K1935" s="506"/>
      <c r="L1935" s="506"/>
      <c r="M1935" s="506"/>
      <c r="N1935" s="506"/>
      <c r="O1935" s="506"/>
      <c r="P1935" s="506"/>
      <c r="Q1935" s="507"/>
      <c r="R1935" s="41"/>
    </row>
    <row r="1936" spans="1:18" ht="58.5" customHeight="1">
      <c r="A1936" s="470" t="s">
        <v>15</v>
      </c>
      <c r="B1936" s="471"/>
      <c r="C1936" s="36">
        <f>MIP!$AG$57</f>
        <v>0</v>
      </c>
      <c r="D1936" s="36">
        <f>MIP!$AG$124</f>
        <v>0</v>
      </c>
      <c r="E1936" s="37">
        <f>MIP!$AG$196</f>
        <v>0</v>
      </c>
      <c r="F1936" s="36" t="e">
        <f>MIP!#REF!</f>
        <v>#REF!</v>
      </c>
      <c r="G1936" s="231"/>
      <c r="H1936" s="42"/>
      <c r="I1936" s="42"/>
      <c r="J1936" s="515" t="str">
        <f t="shared" si="744"/>
        <v>Percentage</v>
      </c>
      <c r="K1936" s="516"/>
      <c r="L1936" s="496" t="str">
        <f t="shared" si="745"/>
        <v xml:space="preserve">Grade </v>
      </c>
      <c r="M1936" s="497"/>
      <c r="N1936" s="496" t="str">
        <f t="shared" si="746"/>
        <v>Performance</v>
      </c>
      <c r="O1936" s="500"/>
      <c r="P1936" s="500"/>
      <c r="Q1936" s="497"/>
      <c r="R1936" s="43"/>
    </row>
    <row r="1937" spans="1:18" ht="58.5" customHeight="1">
      <c r="A1937" s="472" t="s">
        <v>16</v>
      </c>
      <c r="B1937" s="473"/>
      <c r="C1937" s="36">
        <f>MIP!$AH$57</f>
        <v>0</v>
      </c>
      <c r="D1937" s="36">
        <f>MIP!$AH$124</f>
        <v>0</v>
      </c>
      <c r="E1937" s="37">
        <f>MIP!$AH$196</f>
        <v>0</v>
      </c>
      <c r="F1937" s="36" t="e">
        <f>MIP!#REF!</f>
        <v>#REF!</v>
      </c>
      <c r="G1937" s="231"/>
      <c r="H1937" s="42"/>
      <c r="I1937" s="42"/>
      <c r="J1937" s="517"/>
      <c r="K1937" s="518"/>
      <c r="L1937" s="498"/>
      <c r="M1937" s="499"/>
      <c r="N1937" s="498"/>
      <c r="O1937" s="501"/>
      <c r="P1937" s="501"/>
      <c r="Q1937" s="499"/>
      <c r="R1937" s="44"/>
    </row>
    <row r="1938" spans="1:18" ht="58.5" customHeight="1">
      <c r="A1938" s="472" t="s">
        <v>17</v>
      </c>
      <c r="B1938" s="473"/>
      <c r="C1938" s="45">
        <f>MIP!$AI$57</f>
        <v>44</v>
      </c>
      <c r="D1938" s="45">
        <f>MIP!$AI$124</f>
        <v>1</v>
      </c>
      <c r="E1938" s="46">
        <f>MIP!$AI$196</f>
        <v>44</v>
      </c>
      <c r="F1938" s="45" t="e">
        <f>MIP!#REF!</f>
        <v>#REF!</v>
      </c>
      <c r="G1938" s="232"/>
      <c r="H1938" s="42"/>
      <c r="I1938" s="42"/>
      <c r="J1938" s="483" t="str">
        <f t="shared" si="747"/>
        <v>≥90</v>
      </c>
      <c r="K1938" s="446"/>
      <c r="L1938" s="483" t="str">
        <f t="shared" si="748"/>
        <v>A+</v>
      </c>
      <c r="M1938" s="446"/>
      <c r="N1938" s="483" t="str">
        <f t="shared" si="749"/>
        <v>Very Great Distinction</v>
      </c>
      <c r="O1938" s="447"/>
      <c r="P1938" s="447"/>
      <c r="Q1938" s="446"/>
      <c r="R1938" s="44"/>
    </row>
    <row r="1939" spans="1:18" ht="58.5" customHeight="1">
      <c r="A1939" s="472" t="s">
        <v>91</v>
      </c>
      <c r="B1939" s="473"/>
      <c r="C1939" s="47">
        <f>GI!$C$25</f>
        <v>43</v>
      </c>
      <c r="D1939" s="47">
        <f>GI!$C$25</f>
        <v>43</v>
      </c>
      <c r="E1939" s="48">
        <f>GI!$C$25</f>
        <v>43</v>
      </c>
      <c r="F1939" s="47">
        <f>GI!$C$25</f>
        <v>43</v>
      </c>
      <c r="G1939" s="233"/>
      <c r="H1939" s="24"/>
      <c r="I1939" s="24"/>
      <c r="J1939" s="483" t="str">
        <f t="shared" si="750"/>
        <v>≥85</v>
      </c>
      <c r="K1939" s="446"/>
      <c r="L1939" s="483" t="str">
        <f t="shared" si="751"/>
        <v>A</v>
      </c>
      <c r="M1939" s="446"/>
      <c r="N1939" s="483" t="str">
        <f t="shared" si="752"/>
        <v>Great Distinction</v>
      </c>
      <c r="O1939" s="447"/>
      <c r="P1939" s="447"/>
      <c r="Q1939" s="446"/>
      <c r="R1939" s="44"/>
    </row>
    <row r="1940" spans="1:18" ht="58.5" customHeight="1">
      <c r="A1940" s="470" t="s">
        <v>12</v>
      </c>
      <c r="B1940" s="471"/>
      <c r="C1940" s="36"/>
      <c r="D1940" s="49"/>
      <c r="E1940" s="50"/>
      <c r="F1940" s="49"/>
      <c r="G1940" s="234"/>
      <c r="H1940" s="24"/>
      <c r="I1940" s="24"/>
      <c r="J1940" s="445" t="str">
        <f t="shared" si="753"/>
        <v>≥80</v>
      </c>
      <c r="K1940" s="446"/>
      <c r="L1940" s="445" t="str">
        <f t="shared" si="754"/>
        <v>B+</v>
      </c>
      <c r="M1940" s="446"/>
      <c r="N1940" s="445" t="str">
        <f t="shared" si="755"/>
        <v>Distinction</v>
      </c>
      <c r="O1940" s="447"/>
      <c r="P1940" s="447"/>
      <c r="Q1940" s="446"/>
      <c r="R1940" s="44"/>
    </row>
    <row r="1941" spans="1:18" ht="58.5" customHeight="1">
      <c r="A1941" s="482" t="s">
        <v>18</v>
      </c>
      <c r="B1941" s="482"/>
      <c r="C1941" s="36"/>
      <c r="D1941" s="51"/>
      <c r="E1941" s="50"/>
      <c r="F1941" s="51"/>
      <c r="G1941" s="234"/>
      <c r="H1941" s="24"/>
      <c r="I1941" s="24"/>
      <c r="J1941" s="445" t="str">
        <f t="shared" si="756"/>
        <v>≥75</v>
      </c>
      <c r="K1941" s="446"/>
      <c r="L1941" s="445" t="str">
        <f t="shared" si="757"/>
        <v>B</v>
      </c>
      <c r="M1941" s="446"/>
      <c r="N1941" s="445" t="str">
        <f t="shared" si="758"/>
        <v>Good</v>
      </c>
      <c r="O1941" s="447"/>
      <c r="P1941" s="447"/>
      <c r="Q1941" s="446"/>
      <c r="R1941" s="44"/>
    </row>
    <row r="1942" spans="1:18" ht="58.5" customHeight="1">
      <c r="A1942" s="22"/>
      <c r="B1942" s="55"/>
      <c r="C1942" s="52"/>
      <c r="D1942" s="52"/>
      <c r="E1942" s="52"/>
      <c r="F1942" s="52"/>
      <c r="G1942" s="23"/>
      <c r="H1942" s="24"/>
      <c r="I1942" s="24"/>
      <c r="J1942" s="445" t="str">
        <f t="shared" si="759"/>
        <v>≥70</v>
      </c>
      <c r="K1942" s="446"/>
      <c r="L1942" s="445" t="str">
        <f t="shared" si="760"/>
        <v>C</v>
      </c>
      <c r="M1942" s="446"/>
      <c r="N1942" s="445" t="str">
        <f t="shared" si="761"/>
        <v>Average</v>
      </c>
      <c r="O1942" s="447"/>
      <c r="P1942" s="447"/>
      <c r="Q1942" s="446"/>
      <c r="R1942" s="44"/>
    </row>
    <row r="1943" spans="1:18" ht="58.5" customHeight="1">
      <c r="A1943" s="53"/>
      <c r="B1943" s="520" t="str">
        <f>MIP!AJ196</f>
        <v>DETAINED IN GRADE 11</v>
      </c>
      <c r="C1943" s="521"/>
      <c r="D1943" s="521"/>
      <c r="E1943" s="521"/>
      <c r="F1943" s="522"/>
      <c r="G1943" s="23"/>
      <c r="H1943" s="24"/>
      <c r="I1943" s="24"/>
      <c r="J1943" s="445" t="str">
        <f t="shared" si="762"/>
        <v>≥60</v>
      </c>
      <c r="K1943" s="446"/>
      <c r="L1943" s="445" t="str">
        <f t="shared" si="763"/>
        <v>D</v>
      </c>
      <c r="M1943" s="446"/>
      <c r="N1943" s="445" t="str">
        <f t="shared" si="764"/>
        <v>Fair</v>
      </c>
      <c r="O1943" s="447"/>
      <c r="P1943" s="447"/>
      <c r="Q1943" s="446"/>
      <c r="R1943" s="54"/>
    </row>
    <row r="1944" spans="1:18" ht="58.5" customHeight="1">
      <c r="A1944" s="53"/>
      <c r="B1944" s="523"/>
      <c r="C1944" s="524"/>
      <c r="D1944" s="524"/>
      <c r="E1944" s="524"/>
      <c r="F1944" s="525"/>
      <c r="G1944" s="23"/>
      <c r="H1944" s="24"/>
      <c r="I1944" s="24"/>
      <c r="J1944" s="445" t="str">
        <f t="shared" si="765"/>
        <v>&lt;60</v>
      </c>
      <c r="K1944" s="446"/>
      <c r="L1944" s="445" t="str">
        <f t="shared" si="766"/>
        <v>F</v>
      </c>
      <c r="M1944" s="446"/>
      <c r="N1944" s="445" t="str">
        <f t="shared" si="767"/>
        <v>Failing</v>
      </c>
      <c r="O1944" s="447"/>
      <c r="P1944" s="447"/>
      <c r="Q1944" s="446"/>
      <c r="R1944" s="27"/>
    </row>
    <row r="1945" spans="1:18" ht="58.5" customHeight="1">
      <c r="A1945" s="53"/>
      <c r="B1945" s="523"/>
      <c r="C1945" s="524"/>
      <c r="D1945" s="524"/>
      <c r="E1945" s="524"/>
      <c r="F1945" s="525"/>
      <c r="G1945" s="23"/>
      <c r="H1945" s="24"/>
      <c r="I1945" s="24"/>
      <c r="J1945" s="443" t="str">
        <f>GI!$D$23</f>
        <v>Academic Director's Name</v>
      </c>
      <c r="K1945" s="443"/>
      <c r="L1945" s="443"/>
      <c r="M1945" s="443"/>
      <c r="N1945" s="443"/>
      <c r="O1945" s="443"/>
      <c r="P1945" s="443"/>
      <c r="Q1945" s="443"/>
      <c r="R1945" s="27"/>
    </row>
    <row r="1946" spans="1:18" ht="58.5" customHeight="1">
      <c r="A1946" s="53"/>
      <c r="B1946" s="526"/>
      <c r="C1946" s="527"/>
      <c r="D1946" s="527"/>
      <c r="E1946" s="527"/>
      <c r="F1946" s="528"/>
      <c r="G1946" s="23"/>
      <c r="H1946" s="24"/>
      <c r="I1946" s="24"/>
      <c r="J1946" s="444" t="str">
        <f>GI!$D$31</f>
        <v>Mr. Brhane Yohanes</v>
      </c>
      <c r="K1946" s="444"/>
      <c r="L1946" s="444"/>
      <c r="M1946" s="444"/>
      <c r="N1946" s="444"/>
      <c r="O1946" s="444"/>
      <c r="P1946" s="444"/>
      <c r="Q1946" s="444"/>
      <c r="R1946" s="444"/>
    </row>
    <row r="1947" spans="1:18" ht="58.5" customHeight="1">
      <c r="A1947" s="430" t="str">
        <f>$U$15</f>
        <v>If Best is Possible, Better is Not Enough!</v>
      </c>
      <c r="B1947" s="430"/>
      <c r="C1947" s="430"/>
      <c r="D1947" s="430"/>
      <c r="E1947" s="430"/>
      <c r="F1947" s="430"/>
      <c r="G1947" s="430"/>
      <c r="H1947" s="430"/>
      <c r="I1947" s="430"/>
      <c r="J1947" s="430"/>
      <c r="K1947" s="430"/>
      <c r="L1947" s="430"/>
      <c r="M1947" s="430"/>
      <c r="N1947" s="430"/>
      <c r="O1947" s="430"/>
      <c r="P1947" s="430"/>
      <c r="Q1947" s="430"/>
      <c r="R1947" s="430"/>
    </row>
    <row r="1948" spans="1:18" ht="58.5" customHeight="1">
      <c r="A1948" s="430"/>
      <c r="B1948" s="430"/>
      <c r="C1948" s="430"/>
      <c r="D1948" s="430"/>
      <c r="E1948" s="430"/>
      <c r="F1948" s="430"/>
      <c r="G1948" s="430"/>
      <c r="H1948" s="430"/>
      <c r="I1948" s="430"/>
      <c r="J1948" s="430"/>
      <c r="K1948" s="430"/>
      <c r="L1948" s="430"/>
      <c r="M1948" s="430"/>
      <c r="N1948" s="430"/>
      <c r="O1948" s="430"/>
      <c r="P1948" s="430"/>
      <c r="Q1948" s="430"/>
      <c r="R1948" s="430"/>
    </row>
    <row r="1949" spans="1:18" ht="58.5" customHeight="1">
      <c r="A1949" s="430"/>
      <c r="B1949" s="430"/>
      <c r="C1949" s="430"/>
      <c r="D1949" s="430"/>
      <c r="E1949" s="430"/>
      <c r="F1949" s="430"/>
      <c r="G1949" s="430"/>
      <c r="H1949" s="430"/>
      <c r="I1949" s="430"/>
      <c r="J1949" s="430"/>
      <c r="K1949" s="430"/>
      <c r="L1949" s="430"/>
      <c r="M1949" s="430"/>
      <c r="N1949" s="430"/>
      <c r="O1949" s="430"/>
      <c r="P1949" s="430"/>
      <c r="Q1949" s="430"/>
      <c r="R1949" s="430"/>
    </row>
    <row r="1950" spans="1:18" ht="58.5" customHeight="1">
      <c r="A1950" s="22"/>
      <c r="B1950" s="22"/>
      <c r="C1950" s="23"/>
      <c r="D1950" s="23"/>
      <c r="E1950" s="23"/>
      <c r="F1950" s="23"/>
      <c r="G1950" s="23"/>
      <c r="H1950" s="24"/>
      <c r="I1950" s="24"/>
      <c r="J1950" s="24"/>
      <c r="K1950" s="24"/>
      <c r="L1950" s="24"/>
      <c r="M1950" s="24"/>
      <c r="N1950" s="24"/>
      <c r="O1950" s="23"/>
      <c r="P1950" s="23"/>
      <c r="Q1950" s="23"/>
      <c r="R1950" s="23"/>
    </row>
    <row r="1951" spans="1:18" ht="58.5" customHeight="1">
      <c r="A1951" s="449" t="s">
        <v>14</v>
      </c>
      <c r="B1951" s="450"/>
      <c r="C1951" s="453">
        <f>GI!$A$3</f>
        <v>11</v>
      </c>
      <c r="D1951" s="455" t="str">
        <f>D2</f>
        <v>D</v>
      </c>
      <c r="E1951" s="456"/>
      <c r="F1951" s="453" t="str">
        <f>GI!$C$3</f>
        <v>D</v>
      </c>
      <c r="G1951" s="459">
        <v>51</v>
      </c>
      <c r="H1951" s="26"/>
      <c r="I1951" s="26"/>
      <c r="J1951" s="509" t="s">
        <v>8</v>
      </c>
      <c r="K1951" s="510"/>
      <c r="L1951" s="511"/>
      <c r="M1951" s="484">
        <f>GI!$H$52</f>
        <v>0</v>
      </c>
      <c r="N1951" s="485"/>
      <c r="O1951" s="485"/>
      <c r="P1951" s="485"/>
      <c r="Q1951" s="485"/>
      <c r="R1951" s="486"/>
    </row>
    <row r="1952" spans="1:18" ht="58.5" customHeight="1">
      <c r="A1952" s="451"/>
      <c r="B1952" s="452"/>
      <c r="C1952" s="454"/>
      <c r="D1952" s="457"/>
      <c r="E1952" s="458"/>
      <c r="F1952" s="454"/>
      <c r="G1952" s="460"/>
      <c r="H1952" s="26"/>
      <c r="I1952" s="26"/>
      <c r="J1952" s="512"/>
      <c r="K1952" s="513"/>
      <c r="L1952" s="514"/>
      <c r="M1952" s="487"/>
      <c r="N1952" s="488"/>
      <c r="O1952" s="488"/>
      <c r="P1952" s="488"/>
      <c r="Q1952" s="488"/>
      <c r="R1952" s="489"/>
    </row>
    <row r="1953" spans="1:18" ht="58.5" customHeight="1">
      <c r="A1953" s="461" t="s">
        <v>1</v>
      </c>
      <c r="B1953" s="462"/>
      <c r="C1953" s="467"/>
      <c r="D1953" s="468"/>
      <c r="E1953" s="469"/>
      <c r="F1953" s="223" t="s">
        <v>19</v>
      </c>
      <c r="G1953" s="448"/>
      <c r="H1953" s="27"/>
      <c r="I1953" s="27"/>
      <c r="J1953" s="475" t="str">
        <f>GI!$A$48</f>
        <v>2025/26 G.C Academic Year Basic Skills and Behavior Progress Report</v>
      </c>
      <c r="K1953" s="476"/>
      <c r="L1953" s="476"/>
      <c r="M1953" s="476"/>
      <c r="N1953" s="476"/>
      <c r="O1953" s="476"/>
      <c r="P1953" s="476"/>
      <c r="Q1953" s="476"/>
      <c r="R1953" s="477"/>
    </row>
    <row r="1954" spans="1:18" ht="58.5" customHeight="1">
      <c r="A1954" s="463"/>
      <c r="B1954" s="464"/>
      <c r="C1954" s="490" t="s">
        <v>172</v>
      </c>
      <c r="D1954" s="490" t="s">
        <v>173</v>
      </c>
      <c r="E1954" s="493" t="s">
        <v>163</v>
      </c>
      <c r="F1954" s="490" t="s">
        <v>164</v>
      </c>
      <c r="G1954" s="448"/>
      <c r="H1954" s="27"/>
      <c r="I1954" s="27"/>
      <c r="J1954" s="478"/>
      <c r="K1954" s="479"/>
      <c r="L1954" s="479"/>
      <c r="M1954" s="479"/>
      <c r="N1954" s="479"/>
      <c r="O1954" s="479"/>
      <c r="P1954" s="479"/>
      <c r="Q1954" s="479"/>
      <c r="R1954" s="480"/>
    </row>
    <row r="1955" spans="1:18" ht="58.5" customHeight="1">
      <c r="A1955" s="463"/>
      <c r="B1955" s="464"/>
      <c r="C1955" s="491"/>
      <c r="D1955" s="491"/>
      <c r="E1955" s="494"/>
      <c r="F1955" s="491"/>
      <c r="G1955" s="448"/>
      <c r="H1955" s="28"/>
      <c r="I1955" s="28"/>
      <c r="J1955" s="435"/>
      <c r="K1955" s="436"/>
      <c r="L1955" s="436"/>
      <c r="M1955" s="436"/>
      <c r="N1955" s="437"/>
      <c r="O1955" s="29"/>
      <c r="P1955" s="29"/>
      <c r="Q1955" s="29"/>
      <c r="R1955" s="30"/>
    </row>
    <row r="1956" spans="1:18" ht="58.5" customHeight="1">
      <c r="A1956" s="463"/>
      <c r="B1956" s="464"/>
      <c r="C1956" s="491"/>
      <c r="D1956" s="491"/>
      <c r="E1956" s="494"/>
      <c r="F1956" s="491"/>
      <c r="G1956" s="448"/>
      <c r="H1956" s="28"/>
      <c r="I1956" s="28"/>
      <c r="J1956" s="438" t="s">
        <v>26</v>
      </c>
      <c r="K1956" s="439"/>
      <c r="L1956" s="439"/>
      <c r="M1956" s="439"/>
      <c r="N1956" s="440"/>
      <c r="O1956" s="31"/>
      <c r="P1956" s="31"/>
      <c r="Q1956" s="31"/>
      <c r="R1956" s="31"/>
    </row>
    <row r="1957" spans="1:18" ht="58.5" customHeight="1">
      <c r="A1957" s="463"/>
      <c r="B1957" s="464"/>
      <c r="C1957" s="491"/>
      <c r="D1957" s="491"/>
      <c r="E1957" s="494"/>
      <c r="F1957" s="491"/>
      <c r="G1957" s="448"/>
      <c r="H1957" s="28"/>
      <c r="I1957" s="28"/>
      <c r="J1957" s="438" t="s">
        <v>27</v>
      </c>
      <c r="K1957" s="439"/>
      <c r="L1957" s="439"/>
      <c r="M1957" s="439"/>
      <c r="N1957" s="440"/>
      <c r="O1957" s="31"/>
      <c r="P1957" s="31"/>
      <c r="Q1957" s="31"/>
      <c r="R1957" s="31"/>
    </row>
    <row r="1958" spans="1:18" ht="58.5" customHeight="1">
      <c r="A1958" s="463"/>
      <c r="B1958" s="464"/>
      <c r="C1958" s="491"/>
      <c r="D1958" s="491"/>
      <c r="E1958" s="494"/>
      <c r="F1958" s="491"/>
      <c r="G1958" s="448"/>
      <c r="H1958" s="28"/>
      <c r="I1958" s="28"/>
      <c r="J1958" s="438" t="s">
        <v>28</v>
      </c>
      <c r="K1958" s="439"/>
      <c r="L1958" s="439"/>
      <c r="M1958" s="439"/>
      <c r="N1958" s="440"/>
      <c r="O1958" s="31"/>
      <c r="P1958" s="31"/>
      <c r="Q1958" s="31"/>
      <c r="R1958" s="31"/>
    </row>
    <row r="1959" spans="1:18" ht="58.5" customHeight="1">
      <c r="A1959" s="463"/>
      <c r="B1959" s="464"/>
      <c r="C1959" s="491"/>
      <c r="D1959" s="491"/>
      <c r="E1959" s="494"/>
      <c r="F1959" s="491"/>
      <c r="G1959" s="448"/>
      <c r="H1959" s="28"/>
      <c r="I1959" s="28"/>
      <c r="J1959" s="438" t="s">
        <v>47</v>
      </c>
      <c r="K1959" s="439"/>
      <c r="L1959" s="439"/>
      <c r="M1959" s="439"/>
      <c r="N1959" s="440"/>
      <c r="O1959" s="31"/>
      <c r="P1959" s="31"/>
      <c r="Q1959" s="31"/>
      <c r="R1959" s="31"/>
    </row>
    <row r="1960" spans="1:18" ht="58.5" customHeight="1">
      <c r="A1960" s="463"/>
      <c r="B1960" s="464"/>
      <c r="C1960" s="491"/>
      <c r="D1960" s="491"/>
      <c r="E1960" s="494"/>
      <c r="F1960" s="491"/>
      <c r="G1960" s="448"/>
      <c r="H1960" s="28"/>
      <c r="I1960" s="28"/>
      <c r="J1960" s="438" t="s">
        <v>38</v>
      </c>
      <c r="K1960" s="439"/>
      <c r="L1960" s="439"/>
      <c r="M1960" s="439"/>
      <c r="N1960" s="440"/>
      <c r="O1960" s="31"/>
      <c r="P1960" s="31"/>
      <c r="Q1960" s="31"/>
      <c r="R1960" s="31"/>
    </row>
    <row r="1961" spans="1:18" ht="58.5" customHeight="1">
      <c r="A1961" s="465"/>
      <c r="B1961" s="466"/>
      <c r="C1961" s="492"/>
      <c r="D1961" s="492"/>
      <c r="E1961" s="495"/>
      <c r="F1961" s="492"/>
      <c r="G1961" s="448"/>
      <c r="H1961" s="28"/>
      <c r="I1961" s="28"/>
      <c r="J1961" s="438" t="s">
        <v>10</v>
      </c>
      <c r="K1961" s="439"/>
      <c r="L1961" s="439"/>
      <c r="M1961" s="439"/>
      <c r="N1961" s="440"/>
      <c r="O1961" s="33"/>
      <c r="P1961" s="34"/>
      <c r="Q1961" s="34"/>
      <c r="R1961" s="35"/>
    </row>
    <row r="1962" spans="1:18" ht="58.5" customHeight="1">
      <c r="A1962" s="441" t="str">
        <f>GI!$B$7</f>
        <v>English</v>
      </c>
      <c r="B1962" s="442"/>
      <c r="C1962" s="36">
        <f>MIP!$Y$58</f>
        <v>0</v>
      </c>
      <c r="D1962" s="36">
        <f>MIP!$Y$125</f>
        <v>0</v>
      </c>
      <c r="E1962" s="37">
        <f>MIP!$Y$197</f>
        <v>0</v>
      </c>
      <c r="F1962" s="36" t="e">
        <f>MIP!#REF!</f>
        <v>#REF!</v>
      </c>
      <c r="G1962" s="231"/>
      <c r="H1962" s="28"/>
      <c r="I1962" s="28"/>
      <c r="J1962" s="438" t="s">
        <v>29</v>
      </c>
      <c r="K1962" s="439"/>
      <c r="L1962" s="439"/>
      <c r="M1962" s="439"/>
      <c r="N1962" s="440"/>
      <c r="O1962" s="33"/>
      <c r="P1962" s="34"/>
      <c r="Q1962" s="34"/>
      <c r="R1962" s="35"/>
    </row>
    <row r="1963" spans="1:18" ht="58.5" customHeight="1">
      <c r="A1963" s="441" t="str">
        <f>GI!$B$8</f>
        <v>-</v>
      </c>
      <c r="B1963" s="442"/>
      <c r="C1963" s="36"/>
      <c r="D1963" s="36"/>
      <c r="E1963" s="37"/>
      <c r="F1963" s="36" t="e">
        <f>MIP!#REF!</f>
        <v>#REF!</v>
      </c>
      <c r="G1963" s="231"/>
      <c r="H1963" s="28"/>
      <c r="I1963" s="28"/>
      <c r="J1963" s="438" t="s">
        <v>30</v>
      </c>
      <c r="K1963" s="439"/>
      <c r="L1963" s="439"/>
      <c r="M1963" s="439"/>
      <c r="N1963" s="440"/>
      <c r="O1963" s="33"/>
      <c r="P1963" s="34"/>
      <c r="Q1963" s="34"/>
      <c r="R1963" s="35"/>
    </row>
    <row r="1964" spans="1:18" ht="58.5" customHeight="1">
      <c r="A1964" s="441" t="str">
        <f>GI!$B$9</f>
        <v>Mathematics</v>
      </c>
      <c r="B1964" s="442"/>
      <c r="C1964" s="36">
        <f>MIP!$Z$58</f>
        <v>0</v>
      </c>
      <c r="D1964" s="36">
        <f>MIP!$Z$125</f>
        <v>0</v>
      </c>
      <c r="E1964" s="37">
        <f>MIP!$Z$197</f>
        <v>0</v>
      </c>
      <c r="F1964" s="36" t="e">
        <f>MIP!#REF!</f>
        <v>#REF!</v>
      </c>
      <c r="G1964" s="231"/>
      <c r="H1964" s="28"/>
      <c r="I1964" s="28"/>
      <c r="J1964" s="438" t="s">
        <v>31</v>
      </c>
      <c r="K1964" s="439"/>
      <c r="L1964" s="439"/>
      <c r="M1964" s="439"/>
      <c r="N1964" s="440"/>
      <c r="O1964" s="33"/>
      <c r="P1964" s="34"/>
      <c r="Q1964" s="34"/>
      <c r="R1964" s="35"/>
    </row>
    <row r="1965" spans="1:18" ht="58.5" customHeight="1">
      <c r="A1965" s="441" t="str">
        <f>GI!$B$10</f>
        <v>-</v>
      </c>
      <c r="B1965" s="442"/>
      <c r="C1965" s="36"/>
      <c r="D1965" s="36"/>
      <c r="E1965" s="37"/>
      <c r="F1965" s="36" t="e">
        <f>MIP!#REF!</f>
        <v>#REF!</v>
      </c>
      <c r="G1965" s="231"/>
      <c r="H1965" s="28"/>
      <c r="I1965" s="28"/>
      <c r="J1965" s="438" t="s">
        <v>32</v>
      </c>
      <c r="K1965" s="439"/>
      <c r="L1965" s="439"/>
      <c r="M1965" s="439"/>
      <c r="N1965" s="440"/>
      <c r="O1965" s="31"/>
      <c r="P1965" s="31"/>
      <c r="Q1965" s="31"/>
      <c r="R1965" s="31"/>
    </row>
    <row r="1966" spans="1:18" ht="58.5" customHeight="1">
      <c r="A1966" s="441" t="str">
        <f>GI!$B$11</f>
        <v xml:space="preserve">History </v>
      </c>
      <c r="B1966" s="442"/>
      <c r="C1966" s="36">
        <f>MIP!$AA$58</f>
        <v>0</v>
      </c>
      <c r="D1966" s="36">
        <f>MIP!$AA$125</f>
        <v>0</v>
      </c>
      <c r="E1966" s="37">
        <f>MIP!$AA$197</f>
        <v>0</v>
      </c>
      <c r="F1966" s="36" t="e">
        <f>MIP!#REF!</f>
        <v>#REF!</v>
      </c>
      <c r="G1966" s="231"/>
      <c r="H1966" s="28"/>
      <c r="I1966" s="28"/>
      <c r="J1966" s="438" t="s">
        <v>11</v>
      </c>
      <c r="K1966" s="439"/>
      <c r="L1966" s="439"/>
      <c r="M1966" s="439"/>
      <c r="N1966" s="440"/>
      <c r="O1966" s="31"/>
      <c r="P1966" s="31"/>
      <c r="Q1966" s="31"/>
      <c r="R1966" s="31"/>
    </row>
    <row r="1967" spans="1:18" ht="58.5" customHeight="1">
      <c r="A1967" s="441" t="str">
        <f>GI!$B$12</f>
        <v xml:space="preserve">Geography </v>
      </c>
      <c r="B1967" s="442"/>
      <c r="C1967" s="36">
        <f>MIP!$AB$58</f>
        <v>0</v>
      </c>
      <c r="D1967" s="36">
        <f>MIP!$AB$125</f>
        <v>0</v>
      </c>
      <c r="E1967" s="37">
        <f>MIP!$AB$197</f>
        <v>0</v>
      </c>
      <c r="F1967" s="36" t="e">
        <f>MIP!#REF!</f>
        <v>#REF!</v>
      </c>
      <c r="G1967" s="231"/>
      <c r="H1967" s="28"/>
      <c r="I1967" s="28"/>
      <c r="J1967" s="438" t="s">
        <v>37</v>
      </c>
      <c r="K1967" s="439"/>
      <c r="L1967" s="439"/>
      <c r="M1967" s="439"/>
      <c r="N1967" s="440"/>
      <c r="O1967" s="33"/>
      <c r="P1967" s="34"/>
      <c r="Q1967" s="34"/>
      <c r="R1967" s="35"/>
    </row>
    <row r="1968" spans="1:18" ht="58.5" customHeight="1">
      <c r="A1968" s="441" t="str">
        <f>GI!$B$13</f>
        <v xml:space="preserve">Economics </v>
      </c>
      <c r="B1968" s="442"/>
      <c r="C1968" s="36">
        <f>MIP!$AC$58</f>
        <v>0</v>
      </c>
      <c r="D1968" s="36">
        <f>MIP!$AC$125</f>
        <v>0</v>
      </c>
      <c r="E1968" s="37">
        <f>MIP!$AC$197</f>
        <v>0</v>
      </c>
      <c r="F1968" s="36" t="e">
        <f>MIP!#REF!</f>
        <v>#REF!</v>
      </c>
      <c r="G1968" s="231"/>
      <c r="H1968" s="38"/>
      <c r="I1968" s="38"/>
      <c r="J1968" s="438" t="s">
        <v>33</v>
      </c>
      <c r="K1968" s="439"/>
      <c r="L1968" s="439"/>
      <c r="M1968" s="439"/>
      <c r="N1968" s="440"/>
      <c r="O1968" s="33"/>
      <c r="P1968" s="34"/>
      <c r="Q1968" s="34"/>
      <c r="R1968" s="35"/>
    </row>
    <row r="1969" spans="1:18" ht="58.5" customHeight="1">
      <c r="A1969" s="441" t="str">
        <f>GI!$B$14</f>
        <v>-</v>
      </c>
      <c r="B1969" s="442"/>
      <c r="C1969" s="36"/>
      <c r="D1969" s="36"/>
      <c r="E1969" s="37"/>
      <c r="F1969" s="36" t="e">
        <f>MIP!#REF!</f>
        <v>#REF!</v>
      </c>
      <c r="G1969" s="231"/>
      <c r="H1969" s="38"/>
      <c r="I1969" s="38"/>
      <c r="J1969" s="438" t="s">
        <v>48</v>
      </c>
      <c r="K1969" s="439"/>
      <c r="L1969" s="439"/>
      <c r="M1969" s="439"/>
      <c r="N1969" s="440"/>
      <c r="O1969" s="33"/>
      <c r="P1969" s="34"/>
      <c r="Q1969" s="34"/>
      <c r="R1969" s="35"/>
    </row>
    <row r="1970" spans="1:18" ht="58.5" customHeight="1">
      <c r="A1970" s="441" t="str">
        <f>GI!$B$15</f>
        <v>ICT</v>
      </c>
      <c r="B1970" s="442"/>
      <c r="C1970" s="36">
        <f>MIP!$AD$58</f>
        <v>0</v>
      </c>
      <c r="D1970" s="36">
        <f>MIP!$AD$125</f>
        <v>0</v>
      </c>
      <c r="E1970" s="37">
        <f>MIP!$AD$197</f>
        <v>0</v>
      </c>
      <c r="F1970" s="36" t="e">
        <f>MIP!#REF!</f>
        <v>#REF!</v>
      </c>
      <c r="G1970" s="231"/>
      <c r="H1970" s="39"/>
      <c r="I1970" s="39"/>
      <c r="J1970" s="438" t="s">
        <v>49</v>
      </c>
      <c r="K1970" s="439"/>
      <c r="L1970" s="439"/>
      <c r="M1970" s="439"/>
      <c r="N1970" s="440"/>
      <c r="O1970" s="40"/>
      <c r="P1970" s="34"/>
      <c r="Q1970" s="34"/>
      <c r="R1970" s="35"/>
    </row>
    <row r="1971" spans="1:18" ht="58.5" customHeight="1">
      <c r="A1971" s="441" t="str">
        <f>GI!$B$16</f>
        <v>-</v>
      </c>
      <c r="B1971" s="442"/>
      <c r="C1971" s="36"/>
      <c r="D1971" s="36"/>
      <c r="E1971" s="37"/>
      <c r="F1971" s="36" t="e">
        <f>MIP!#REF!</f>
        <v>#REF!</v>
      </c>
      <c r="G1971" s="231"/>
      <c r="H1971" s="39"/>
      <c r="I1971" s="39"/>
      <c r="J1971" s="502" t="s">
        <v>34</v>
      </c>
      <c r="K1971" s="503"/>
      <c r="L1971" s="503"/>
      <c r="M1971" s="503"/>
      <c r="N1971" s="503"/>
      <c r="O1971" s="503"/>
      <c r="P1971" s="503"/>
      <c r="Q1971" s="504"/>
      <c r="R1971" s="41"/>
    </row>
    <row r="1972" spans="1:18" ht="58.5" customHeight="1">
      <c r="A1972" s="441" t="str">
        <f>GI!$B$17</f>
        <v xml:space="preserve">Accounting and finance </v>
      </c>
      <c r="B1972" s="442"/>
      <c r="C1972" s="36">
        <f>MIP!$AE$58</f>
        <v>0</v>
      </c>
      <c r="D1972" s="36">
        <f>MIP!$AE$125</f>
        <v>0</v>
      </c>
      <c r="E1972" s="37">
        <f>MIP!$AE$197</f>
        <v>0</v>
      </c>
      <c r="F1972" s="36" t="e">
        <f>MIP!#REF!</f>
        <v>#REF!</v>
      </c>
      <c r="G1972" s="231"/>
      <c r="H1972" s="39"/>
      <c r="I1972" s="39"/>
      <c r="J1972" s="505"/>
      <c r="K1972" s="506"/>
      <c r="L1972" s="506"/>
      <c r="M1972" s="506"/>
      <c r="N1972" s="506"/>
      <c r="O1972" s="506"/>
      <c r="P1972" s="506"/>
      <c r="Q1972" s="507"/>
      <c r="R1972" s="41"/>
    </row>
    <row r="1973" spans="1:18" ht="58.5" customHeight="1">
      <c r="A1973" s="441" t="str">
        <f>GI!$B$18</f>
        <v>-</v>
      </c>
      <c r="B1973" s="442"/>
      <c r="C1973" s="36">
        <f>MIP!$AF$58</f>
        <v>0</v>
      </c>
      <c r="D1973" s="36">
        <f>MIP!$AF$125</f>
        <v>0</v>
      </c>
      <c r="E1973" s="37">
        <f>MIP!$AF$197</f>
        <v>0</v>
      </c>
      <c r="F1973" s="36" t="e">
        <f>MIP!#REF!</f>
        <v>#REF!</v>
      </c>
      <c r="G1973" s="231"/>
      <c r="H1973" s="39"/>
      <c r="I1973" s="39"/>
      <c r="J1973" s="505"/>
      <c r="K1973" s="506"/>
      <c r="L1973" s="506"/>
      <c r="M1973" s="506"/>
      <c r="N1973" s="506"/>
      <c r="O1973" s="506"/>
      <c r="P1973" s="506"/>
      <c r="Q1973" s="507"/>
      <c r="R1973" s="41"/>
    </row>
    <row r="1974" spans="1:18" ht="58.5" customHeight="1">
      <c r="A1974" s="470" t="s">
        <v>15</v>
      </c>
      <c r="B1974" s="471"/>
      <c r="C1974" s="36">
        <f>MIP!$AG$58</f>
        <v>0</v>
      </c>
      <c r="D1974" s="36">
        <f>MIP!$AG$125</f>
        <v>0</v>
      </c>
      <c r="E1974" s="37">
        <f>MIP!$AG$197</f>
        <v>0</v>
      </c>
      <c r="F1974" s="36" t="e">
        <f>MIP!#REF!</f>
        <v>#REF!</v>
      </c>
      <c r="G1974" s="231"/>
      <c r="H1974" s="42"/>
      <c r="I1974" s="42"/>
      <c r="J1974" s="515" t="str">
        <f t="shared" ref="J1974" si="768">$V$5</f>
        <v>Percentage</v>
      </c>
      <c r="K1974" s="516"/>
      <c r="L1974" s="496" t="str">
        <f t="shared" ref="L1974" si="769">$X$5</f>
        <v xml:space="preserve">Grade </v>
      </c>
      <c r="M1974" s="497"/>
      <c r="N1974" s="496" t="str">
        <f t="shared" ref="N1974" si="770">$Z$5</f>
        <v>Performance</v>
      </c>
      <c r="O1974" s="500"/>
      <c r="P1974" s="500"/>
      <c r="Q1974" s="497"/>
      <c r="R1974" s="43"/>
    </row>
    <row r="1975" spans="1:18" ht="58.5" customHeight="1">
      <c r="A1975" s="472" t="s">
        <v>16</v>
      </c>
      <c r="B1975" s="473"/>
      <c r="C1975" s="36">
        <f>MIP!$AH$58</f>
        <v>0</v>
      </c>
      <c r="D1975" s="36">
        <f>MIP!$AH$125</f>
        <v>0</v>
      </c>
      <c r="E1975" s="37">
        <f>MIP!$AH$197</f>
        <v>0</v>
      </c>
      <c r="F1975" s="36" t="e">
        <f>MIP!#REF!</f>
        <v>#REF!</v>
      </c>
      <c r="G1975" s="231"/>
      <c r="H1975" s="42"/>
      <c r="I1975" s="42"/>
      <c r="J1975" s="517"/>
      <c r="K1975" s="518"/>
      <c r="L1975" s="498"/>
      <c r="M1975" s="499"/>
      <c r="N1975" s="498"/>
      <c r="O1975" s="501"/>
      <c r="P1975" s="501"/>
      <c r="Q1975" s="499"/>
      <c r="R1975" s="44"/>
    </row>
    <row r="1976" spans="1:18" ht="58.5" customHeight="1">
      <c r="A1976" s="472" t="s">
        <v>17</v>
      </c>
      <c r="B1976" s="473"/>
      <c r="C1976" s="45">
        <f>MIP!$AI$58</f>
        <v>44</v>
      </c>
      <c r="D1976" s="45">
        <f>MIP!$AI$125</f>
        <v>1</v>
      </c>
      <c r="E1976" s="46">
        <f>MIP!$AI$197</f>
        <v>44</v>
      </c>
      <c r="F1976" s="45" t="e">
        <f>MIP!#REF!</f>
        <v>#REF!</v>
      </c>
      <c r="G1976" s="232"/>
      <c r="H1976" s="42"/>
      <c r="I1976" s="42"/>
      <c r="J1976" s="483" t="str">
        <f t="shared" ref="J1976" si="771">$V$7</f>
        <v>≥90</v>
      </c>
      <c r="K1976" s="446"/>
      <c r="L1976" s="483" t="str">
        <f t="shared" ref="L1976" si="772">$X$7</f>
        <v>A+</v>
      </c>
      <c r="M1976" s="446"/>
      <c r="N1976" s="483" t="str">
        <f t="shared" ref="N1976" si="773">$Z$7</f>
        <v>Very Great Distinction</v>
      </c>
      <c r="O1976" s="447"/>
      <c r="P1976" s="447"/>
      <c r="Q1976" s="446"/>
      <c r="R1976" s="44"/>
    </row>
    <row r="1977" spans="1:18" ht="58.5" customHeight="1">
      <c r="A1977" s="472" t="s">
        <v>91</v>
      </c>
      <c r="B1977" s="473"/>
      <c r="C1977" s="47">
        <f>GI!$C$25</f>
        <v>43</v>
      </c>
      <c r="D1977" s="47">
        <f>GI!$C$25</f>
        <v>43</v>
      </c>
      <c r="E1977" s="48">
        <f>GI!$C$25</f>
        <v>43</v>
      </c>
      <c r="F1977" s="47">
        <f>GI!$C$25</f>
        <v>43</v>
      </c>
      <c r="G1977" s="233"/>
      <c r="H1977" s="24"/>
      <c r="I1977" s="24"/>
      <c r="J1977" s="483" t="str">
        <f t="shared" ref="J1977" si="774">$V$8</f>
        <v>≥85</v>
      </c>
      <c r="K1977" s="446"/>
      <c r="L1977" s="483" t="str">
        <f t="shared" ref="L1977" si="775">$X$8</f>
        <v>A</v>
      </c>
      <c r="M1977" s="446"/>
      <c r="N1977" s="483" t="str">
        <f t="shared" ref="N1977" si="776">$Z$8</f>
        <v>Great Distinction</v>
      </c>
      <c r="O1977" s="447"/>
      <c r="P1977" s="447"/>
      <c r="Q1977" s="446"/>
      <c r="R1977" s="44"/>
    </row>
    <row r="1978" spans="1:18" ht="58.5" customHeight="1">
      <c r="A1978" s="470" t="s">
        <v>12</v>
      </c>
      <c r="B1978" s="471"/>
      <c r="C1978" s="36"/>
      <c r="D1978" s="49"/>
      <c r="E1978" s="50"/>
      <c r="F1978" s="49"/>
      <c r="G1978" s="234"/>
      <c r="H1978" s="24"/>
      <c r="I1978" s="24"/>
      <c r="J1978" s="445" t="str">
        <f t="shared" ref="J1978" si="777">$V$9</f>
        <v>≥80</v>
      </c>
      <c r="K1978" s="446"/>
      <c r="L1978" s="445" t="str">
        <f t="shared" ref="L1978" si="778">$X$9</f>
        <v>B+</v>
      </c>
      <c r="M1978" s="446"/>
      <c r="N1978" s="445" t="str">
        <f t="shared" ref="N1978" si="779">$Z$9</f>
        <v>Distinction</v>
      </c>
      <c r="O1978" s="447"/>
      <c r="P1978" s="447"/>
      <c r="Q1978" s="446"/>
      <c r="R1978" s="44"/>
    </row>
    <row r="1979" spans="1:18" ht="58.5" customHeight="1">
      <c r="A1979" s="482" t="s">
        <v>18</v>
      </c>
      <c r="B1979" s="482"/>
      <c r="C1979" s="36"/>
      <c r="D1979" s="51"/>
      <c r="E1979" s="50"/>
      <c r="F1979" s="51"/>
      <c r="G1979" s="234"/>
      <c r="H1979" s="24"/>
      <c r="I1979" s="24"/>
      <c r="J1979" s="445" t="str">
        <f t="shared" ref="J1979" si="780">$V$10</f>
        <v>≥75</v>
      </c>
      <c r="K1979" s="446"/>
      <c r="L1979" s="445" t="str">
        <f t="shared" ref="L1979" si="781">$X$10</f>
        <v>B</v>
      </c>
      <c r="M1979" s="446"/>
      <c r="N1979" s="445" t="str">
        <f t="shared" ref="N1979" si="782">$Z$10</f>
        <v>Good</v>
      </c>
      <c r="O1979" s="447"/>
      <c r="P1979" s="447"/>
      <c r="Q1979" s="446"/>
      <c r="R1979" s="44"/>
    </row>
    <row r="1980" spans="1:18" ht="58.5" customHeight="1">
      <c r="A1980" s="22"/>
      <c r="B1980" s="55"/>
      <c r="C1980" s="52"/>
      <c r="D1980" s="52"/>
      <c r="E1980" s="52"/>
      <c r="F1980" s="52"/>
      <c r="G1980" s="23"/>
      <c r="H1980" s="24"/>
      <c r="I1980" s="24"/>
      <c r="J1980" s="445" t="str">
        <f t="shared" ref="J1980" si="783">$V$11</f>
        <v>≥70</v>
      </c>
      <c r="K1980" s="446"/>
      <c r="L1980" s="445" t="str">
        <f t="shared" ref="L1980" si="784">$X$11</f>
        <v>C</v>
      </c>
      <c r="M1980" s="446"/>
      <c r="N1980" s="445" t="str">
        <f t="shared" ref="N1980" si="785">$Z$11</f>
        <v>Average</v>
      </c>
      <c r="O1980" s="447"/>
      <c r="P1980" s="447"/>
      <c r="Q1980" s="446"/>
      <c r="R1980" s="44"/>
    </row>
    <row r="1981" spans="1:18" ht="58.5" customHeight="1">
      <c r="A1981" s="53"/>
      <c r="B1981" s="520" t="str">
        <f>MIP!AJ197</f>
        <v>DETAINED IN GRADE 11</v>
      </c>
      <c r="C1981" s="521"/>
      <c r="D1981" s="521"/>
      <c r="E1981" s="521"/>
      <c r="F1981" s="522"/>
      <c r="G1981" s="23"/>
      <c r="H1981" s="24"/>
      <c r="I1981" s="24"/>
      <c r="J1981" s="445" t="str">
        <f t="shared" ref="J1981" si="786">$V$12</f>
        <v>≥60</v>
      </c>
      <c r="K1981" s="446"/>
      <c r="L1981" s="445" t="str">
        <f t="shared" ref="L1981" si="787">$X$12</f>
        <v>D</v>
      </c>
      <c r="M1981" s="446"/>
      <c r="N1981" s="445" t="str">
        <f t="shared" ref="N1981" si="788">$Z$12</f>
        <v>Fair</v>
      </c>
      <c r="O1981" s="447"/>
      <c r="P1981" s="447"/>
      <c r="Q1981" s="446"/>
      <c r="R1981" s="54"/>
    </row>
    <row r="1982" spans="1:18" ht="58.5" customHeight="1">
      <c r="A1982" s="53"/>
      <c r="B1982" s="523"/>
      <c r="C1982" s="524"/>
      <c r="D1982" s="524"/>
      <c r="E1982" s="524"/>
      <c r="F1982" s="525"/>
      <c r="G1982" s="23"/>
      <c r="H1982" s="24"/>
      <c r="I1982" s="24"/>
      <c r="J1982" s="445" t="str">
        <f t="shared" ref="J1982" si="789">$V$13</f>
        <v>&lt;60</v>
      </c>
      <c r="K1982" s="446"/>
      <c r="L1982" s="445" t="str">
        <f t="shared" ref="L1982" si="790">$X$13</f>
        <v>F</v>
      </c>
      <c r="M1982" s="446"/>
      <c r="N1982" s="445" t="str">
        <f t="shared" ref="N1982" si="791">$Z$13</f>
        <v>Failing</v>
      </c>
      <c r="O1982" s="447"/>
      <c r="P1982" s="447"/>
      <c r="Q1982" s="446"/>
      <c r="R1982" s="27"/>
    </row>
    <row r="1983" spans="1:18" ht="58.5" customHeight="1">
      <c r="A1983" s="53"/>
      <c r="B1983" s="523"/>
      <c r="C1983" s="524"/>
      <c r="D1983" s="524"/>
      <c r="E1983" s="524"/>
      <c r="F1983" s="525"/>
      <c r="G1983" s="23"/>
      <c r="H1983" s="24"/>
      <c r="I1983" s="24"/>
      <c r="J1983" s="443" t="str">
        <f>GI!$D$23</f>
        <v>Academic Director's Name</v>
      </c>
      <c r="K1983" s="443"/>
      <c r="L1983" s="443"/>
      <c r="M1983" s="443"/>
      <c r="N1983" s="443"/>
      <c r="O1983" s="443"/>
      <c r="P1983" s="443"/>
      <c r="Q1983" s="443"/>
      <c r="R1983" s="27"/>
    </row>
    <row r="1984" spans="1:18" ht="58.5" customHeight="1">
      <c r="A1984" s="53"/>
      <c r="B1984" s="526"/>
      <c r="C1984" s="527"/>
      <c r="D1984" s="527"/>
      <c r="E1984" s="527"/>
      <c r="F1984" s="528"/>
      <c r="G1984" s="23"/>
      <c r="H1984" s="24"/>
      <c r="I1984" s="24"/>
      <c r="J1984" s="444" t="str">
        <f>GI!$D$31</f>
        <v>Mr. Brhane Yohanes</v>
      </c>
      <c r="K1984" s="444"/>
      <c r="L1984" s="444"/>
      <c r="M1984" s="444"/>
      <c r="N1984" s="444"/>
      <c r="O1984" s="444"/>
      <c r="P1984" s="444"/>
      <c r="Q1984" s="444"/>
      <c r="R1984" s="444"/>
    </row>
    <row r="1985" spans="1:18" ht="58.5" customHeight="1">
      <c r="A1985" s="430" t="str">
        <f>$U$15</f>
        <v>If Best is Possible, Better is Not Enough!</v>
      </c>
      <c r="B1985" s="430"/>
      <c r="C1985" s="430"/>
      <c r="D1985" s="430"/>
      <c r="E1985" s="430"/>
      <c r="F1985" s="430"/>
      <c r="G1985" s="430"/>
      <c r="H1985" s="430"/>
      <c r="I1985" s="430"/>
      <c r="J1985" s="430"/>
      <c r="K1985" s="430"/>
      <c r="L1985" s="430"/>
      <c r="M1985" s="430"/>
      <c r="N1985" s="430"/>
      <c r="O1985" s="430"/>
      <c r="P1985" s="430"/>
      <c r="Q1985" s="430"/>
      <c r="R1985" s="430"/>
    </row>
    <row r="1986" spans="1:18" ht="58.5" customHeight="1">
      <c r="A1986" s="430"/>
      <c r="B1986" s="430"/>
      <c r="C1986" s="430"/>
      <c r="D1986" s="430"/>
      <c r="E1986" s="430"/>
      <c r="F1986" s="430"/>
      <c r="G1986" s="430"/>
      <c r="H1986" s="430"/>
      <c r="I1986" s="430"/>
      <c r="J1986" s="430"/>
      <c r="K1986" s="430"/>
      <c r="L1986" s="430"/>
      <c r="M1986" s="430"/>
      <c r="N1986" s="430"/>
      <c r="O1986" s="430"/>
      <c r="P1986" s="430"/>
      <c r="Q1986" s="430"/>
      <c r="R1986" s="430"/>
    </row>
    <row r="1987" spans="1:18" ht="58.5" customHeight="1">
      <c r="A1987" s="430"/>
      <c r="B1987" s="430"/>
      <c r="C1987" s="430"/>
      <c r="D1987" s="430"/>
      <c r="E1987" s="430"/>
      <c r="F1987" s="430"/>
      <c r="G1987" s="430"/>
      <c r="H1987" s="430"/>
      <c r="I1987" s="430"/>
      <c r="J1987" s="430"/>
      <c r="K1987" s="430"/>
      <c r="L1987" s="430"/>
      <c r="M1987" s="430"/>
      <c r="N1987" s="430"/>
      <c r="O1987" s="430"/>
      <c r="P1987" s="430"/>
      <c r="Q1987" s="430"/>
      <c r="R1987" s="430"/>
    </row>
    <row r="1988" spans="1:18" ht="76.5" customHeight="1">
      <c r="A1988" s="22"/>
      <c r="B1988" s="22"/>
      <c r="C1988" s="23"/>
      <c r="D1988" s="23"/>
      <c r="E1988" s="23"/>
      <c r="F1988" s="23"/>
      <c r="G1988" s="23"/>
      <c r="H1988" s="24"/>
      <c r="I1988" s="24"/>
      <c r="J1988" s="24"/>
      <c r="K1988" s="24"/>
      <c r="L1988" s="24"/>
      <c r="M1988" s="24"/>
      <c r="N1988" s="24"/>
      <c r="O1988" s="23"/>
      <c r="P1988" s="23"/>
      <c r="Q1988" s="23"/>
      <c r="R1988" s="23"/>
    </row>
    <row r="1989" spans="1:18" ht="58.5" customHeight="1">
      <c r="A1989" s="449" t="s">
        <v>14</v>
      </c>
      <c r="B1989" s="450"/>
      <c r="C1989" s="453">
        <f>GI!$A$3</f>
        <v>11</v>
      </c>
      <c r="D1989" s="455" t="str">
        <f>D2</f>
        <v>D</v>
      </c>
      <c r="E1989" s="456"/>
      <c r="F1989" s="453" t="str">
        <f>GI!$C$3</f>
        <v>D</v>
      </c>
      <c r="G1989" s="459">
        <v>52</v>
      </c>
      <c r="H1989" s="26"/>
      <c r="I1989" s="26"/>
      <c r="J1989" s="509" t="s">
        <v>8</v>
      </c>
      <c r="K1989" s="510"/>
      <c r="L1989" s="511"/>
      <c r="M1989" s="484">
        <f>GI!$H$53</f>
        <v>0</v>
      </c>
      <c r="N1989" s="485"/>
      <c r="O1989" s="485"/>
      <c r="P1989" s="485"/>
      <c r="Q1989" s="485"/>
      <c r="R1989" s="486"/>
    </row>
    <row r="1990" spans="1:18" ht="58.5" customHeight="1">
      <c r="A1990" s="451"/>
      <c r="B1990" s="452"/>
      <c r="C1990" s="454"/>
      <c r="D1990" s="457"/>
      <c r="E1990" s="458"/>
      <c r="F1990" s="454"/>
      <c r="G1990" s="460"/>
      <c r="H1990" s="26"/>
      <c r="I1990" s="26"/>
      <c r="J1990" s="512"/>
      <c r="K1990" s="513"/>
      <c r="L1990" s="514"/>
      <c r="M1990" s="487"/>
      <c r="N1990" s="488"/>
      <c r="O1990" s="488"/>
      <c r="P1990" s="488"/>
      <c r="Q1990" s="488"/>
      <c r="R1990" s="489"/>
    </row>
    <row r="1991" spans="1:18" ht="58.5" customHeight="1">
      <c r="A1991" s="461" t="s">
        <v>1</v>
      </c>
      <c r="B1991" s="462"/>
      <c r="C1991" s="467"/>
      <c r="D1991" s="468"/>
      <c r="E1991" s="469"/>
      <c r="F1991" s="223" t="s">
        <v>19</v>
      </c>
      <c r="G1991" s="448"/>
      <c r="H1991" s="27"/>
      <c r="I1991" s="27"/>
      <c r="J1991" s="475" t="str">
        <f>GI!$A$48</f>
        <v>2025/26 G.C Academic Year Basic Skills and Behavior Progress Report</v>
      </c>
      <c r="K1991" s="476"/>
      <c r="L1991" s="476"/>
      <c r="M1991" s="476"/>
      <c r="N1991" s="476"/>
      <c r="O1991" s="476"/>
      <c r="P1991" s="476"/>
      <c r="Q1991" s="476"/>
      <c r="R1991" s="477"/>
    </row>
    <row r="1992" spans="1:18" ht="58.5" customHeight="1">
      <c r="A1992" s="463"/>
      <c r="B1992" s="464"/>
      <c r="C1992" s="490" t="s">
        <v>172</v>
      </c>
      <c r="D1992" s="490" t="s">
        <v>173</v>
      </c>
      <c r="E1992" s="493" t="s">
        <v>163</v>
      </c>
      <c r="F1992" s="490" t="s">
        <v>164</v>
      </c>
      <c r="G1992" s="448"/>
      <c r="H1992" s="27"/>
      <c r="I1992" s="27"/>
      <c r="J1992" s="478"/>
      <c r="K1992" s="479"/>
      <c r="L1992" s="479"/>
      <c r="M1992" s="479"/>
      <c r="N1992" s="479"/>
      <c r="O1992" s="479"/>
      <c r="P1992" s="479"/>
      <c r="Q1992" s="479"/>
      <c r="R1992" s="480"/>
    </row>
    <row r="1993" spans="1:18" ht="58.5" customHeight="1">
      <c r="A1993" s="463"/>
      <c r="B1993" s="464"/>
      <c r="C1993" s="491"/>
      <c r="D1993" s="491"/>
      <c r="E1993" s="494"/>
      <c r="F1993" s="491"/>
      <c r="G1993" s="448"/>
      <c r="H1993" s="28"/>
      <c r="I1993" s="28"/>
      <c r="J1993" s="435"/>
      <c r="K1993" s="436"/>
      <c r="L1993" s="436"/>
      <c r="M1993" s="436"/>
      <c r="N1993" s="437"/>
      <c r="O1993" s="29"/>
      <c r="P1993" s="29"/>
      <c r="Q1993" s="29"/>
      <c r="R1993" s="30"/>
    </row>
    <row r="1994" spans="1:18" ht="58.5" customHeight="1">
      <c r="A1994" s="463"/>
      <c r="B1994" s="464"/>
      <c r="C1994" s="491"/>
      <c r="D1994" s="491"/>
      <c r="E1994" s="494"/>
      <c r="F1994" s="491"/>
      <c r="G1994" s="448"/>
      <c r="H1994" s="28"/>
      <c r="I1994" s="28"/>
      <c r="J1994" s="438" t="s">
        <v>26</v>
      </c>
      <c r="K1994" s="439"/>
      <c r="L1994" s="439"/>
      <c r="M1994" s="439"/>
      <c r="N1994" s="440"/>
      <c r="O1994" s="31"/>
      <c r="P1994" s="31"/>
      <c r="Q1994" s="31"/>
      <c r="R1994" s="31"/>
    </row>
    <row r="1995" spans="1:18" ht="58.5" customHeight="1">
      <c r="A1995" s="463"/>
      <c r="B1995" s="464"/>
      <c r="C1995" s="491"/>
      <c r="D1995" s="491"/>
      <c r="E1995" s="494"/>
      <c r="F1995" s="491"/>
      <c r="G1995" s="448"/>
      <c r="H1995" s="28"/>
      <c r="I1995" s="28"/>
      <c r="J1995" s="438" t="s">
        <v>27</v>
      </c>
      <c r="K1995" s="439"/>
      <c r="L1995" s="439"/>
      <c r="M1995" s="439"/>
      <c r="N1995" s="440"/>
      <c r="O1995" s="31"/>
      <c r="P1995" s="31"/>
      <c r="Q1995" s="31"/>
      <c r="R1995" s="31"/>
    </row>
    <row r="1996" spans="1:18" ht="58.5" customHeight="1">
      <c r="A1996" s="463"/>
      <c r="B1996" s="464"/>
      <c r="C1996" s="491"/>
      <c r="D1996" s="491"/>
      <c r="E1996" s="494"/>
      <c r="F1996" s="491"/>
      <c r="G1996" s="448"/>
      <c r="H1996" s="28"/>
      <c r="I1996" s="28"/>
      <c r="J1996" s="438" t="s">
        <v>28</v>
      </c>
      <c r="K1996" s="439"/>
      <c r="L1996" s="439"/>
      <c r="M1996" s="439"/>
      <c r="N1996" s="440"/>
      <c r="O1996" s="31"/>
      <c r="P1996" s="31"/>
      <c r="Q1996" s="31"/>
      <c r="R1996" s="31"/>
    </row>
    <row r="1997" spans="1:18" ht="58.5" customHeight="1">
      <c r="A1997" s="463"/>
      <c r="B1997" s="464"/>
      <c r="C1997" s="491"/>
      <c r="D1997" s="491"/>
      <c r="E1997" s="494"/>
      <c r="F1997" s="491"/>
      <c r="G1997" s="448"/>
      <c r="H1997" s="28"/>
      <c r="I1997" s="28"/>
      <c r="J1997" s="438" t="s">
        <v>47</v>
      </c>
      <c r="K1997" s="439"/>
      <c r="L1997" s="439"/>
      <c r="M1997" s="439"/>
      <c r="N1997" s="440"/>
      <c r="O1997" s="31"/>
      <c r="P1997" s="31"/>
      <c r="Q1997" s="31"/>
      <c r="R1997" s="31"/>
    </row>
    <row r="1998" spans="1:18" ht="58.5" customHeight="1">
      <c r="A1998" s="463"/>
      <c r="B1998" s="464"/>
      <c r="C1998" s="491"/>
      <c r="D1998" s="491"/>
      <c r="E1998" s="494"/>
      <c r="F1998" s="491"/>
      <c r="G1998" s="448"/>
      <c r="H1998" s="28"/>
      <c r="I1998" s="28"/>
      <c r="J1998" s="438" t="s">
        <v>38</v>
      </c>
      <c r="K1998" s="439"/>
      <c r="L1998" s="439"/>
      <c r="M1998" s="439"/>
      <c r="N1998" s="440"/>
      <c r="O1998" s="31"/>
      <c r="P1998" s="31"/>
      <c r="Q1998" s="31"/>
      <c r="R1998" s="31"/>
    </row>
    <row r="1999" spans="1:18" ht="58.5" customHeight="1">
      <c r="A1999" s="465"/>
      <c r="B1999" s="466"/>
      <c r="C1999" s="492"/>
      <c r="D1999" s="492"/>
      <c r="E1999" s="495"/>
      <c r="F1999" s="492"/>
      <c r="G1999" s="448"/>
      <c r="H1999" s="28"/>
      <c r="I1999" s="28"/>
      <c r="J1999" s="438" t="s">
        <v>10</v>
      </c>
      <c r="K1999" s="439"/>
      <c r="L1999" s="439"/>
      <c r="M1999" s="439"/>
      <c r="N1999" s="440"/>
      <c r="O1999" s="33"/>
      <c r="P1999" s="34"/>
      <c r="Q1999" s="34"/>
      <c r="R1999" s="35"/>
    </row>
    <row r="2000" spans="1:18" ht="58.5" customHeight="1">
      <c r="A2000" s="441" t="str">
        <f>GI!$B$7</f>
        <v>English</v>
      </c>
      <c r="B2000" s="442"/>
      <c r="C2000" s="36">
        <f>MIP!$Y$59</f>
        <v>0</v>
      </c>
      <c r="D2000" s="36">
        <f>MIP!$Y$126</f>
        <v>0</v>
      </c>
      <c r="E2000" s="37">
        <f>MIP!$Y$198</f>
        <v>0</v>
      </c>
      <c r="F2000" s="36" t="e">
        <f>MIP!#REF!</f>
        <v>#REF!</v>
      </c>
      <c r="G2000" s="231"/>
      <c r="H2000" s="28"/>
      <c r="I2000" s="28"/>
      <c r="J2000" s="438" t="s">
        <v>29</v>
      </c>
      <c r="K2000" s="439"/>
      <c r="L2000" s="439"/>
      <c r="M2000" s="439"/>
      <c r="N2000" s="440"/>
      <c r="O2000" s="33"/>
      <c r="P2000" s="34"/>
      <c r="Q2000" s="34"/>
      <c r="R2000" s="35"/>
    </row>
    <row r="2001" spans="1:18" ht="58.5" customHeight="1">
      <c r="A2001" s="441" t="str">
        <f>GI!$B$8</f>
        <v>-</v>
      </c>
      <c r="B2001" s="442"/>
      <c r="C2001" s="36"/>
      <c r="D2001" s="36"/>
      <c r="E2001" s="37"/>
      <c r="F2001" s="36" t="e">
        <f>MIP!#REF!</f>
        <v>#REF!</v>
      </c>
      <c r="G2001" s="231"/>
      <c r="H2001" s="28"/>
      <c r="I2001" s="28"/>
      <c r="J2001" s="438" t="s">
        <v>30</v>
      </c>
      <c r="K2001" s="439"/>
      <c r="L2001" s="439"/>
      <c r="M2001" s="439"/>
      <c r="N2001" s="440"/>
      <c r="O2001" s="33"/>
      <c r="P2001" s="34"/>
      <c r="Q2001" s="34"/>
      <c r="R2001" s="35"/>
    </row>
    <row r="2002" spans="1:18" ht="58.5" customHeight="1">
      <c r="A2002" s="441" t="str">
        <f>GI!$B$9</f>
        <v>Mathematics</v>
      </c>
      <c r="B2002" s="442"/>
      <c r="C2002" s="36">
        <f>MIP!$Z$59</f>
        <v>0</v>
      </c>
      <c r="D2002" s="36">
        <f>MIP!$Z$126</f>
        <v>0</v>
      </c>
      <c r="E2002" s="37">
        <f>MIP!$Z$198</f>
        <v>0</v>
      </c>
      <c r="F2002" s="36" t="e">
        <f>MIP!#REF!</f>
        <v>#REF!</v>
      </c>
      <c r="G2002" s="231"/>
      <c r="H2002" s="28"/>
      <c r="I2002" s="28"/>
      <c r="J2002" s="438" t="s">
        <v>31</v>
      </c>
      <c r="K2002" s="439"/>
      <c r="L2002" s="439"/>
      <c r="M2002" s="439"/>
      <c r="N2002" s="440"/>
      <c r="O2002" s="33"/>
      <c r="P2002" s="34"/>
      <c r="Q2002" s="34"/>
      <c r="R2002" s="35"/>
    </row>
    <row r="2003" spans="1:18" ht="58.5" customHeight="1">
      <c r="A2003" s="441" t="str">
        <f>GI!$B$10</f>
        <v>-</v>
      </c>
      <c r="B2003" s="442"/>
      <c r="C2003" s="36"/>
      <c r="D2003" s="36"/>
      <c r="E2003" s="37"/>
      <c r="F2003" s="36" t="e">
        <f>MIP!#REF!</f>
        <v>#REF!</v>
      </c>
      <c r="G2003" s="231"/>
      <c r="H2003" s="28"/>
      <c r="I2003" s="28"/>
      <c r="J2003" s="438" t="s">
        <v>32</v>
      </c>
      <c r="K2003" s="439"/>
      <c r="L2003" s="439"/>
      <c r="M2003" s="439"/>
      <c r="N2003" s="440"/>
      <c r="O2003" s="31"/>
      <c r="P2003" s="31"/>
      <c r="Q2003" s="31"/>
      <c r="R2003" s="31"/>
    </row>
    <row r="2004" spans="1:18" ht="58.5" customHeight="1">
      <c r="A2004" s="441" t="str">
        <f>GI!$B$11</f>
        <v xml:space="preserve">History </v>
      </c>
      <c r="B2004" s="442"/>
      <c r="C2004" s="36">
        <f>MIP!$AA$59</f>
        <v>0</v>
      </c>
      <c r="D2004" s="36">
        <f>MIP!$AA$126</f>
        <v>0</v>
      </c>
      <c r="E2004" s="37">
        <f>MIP!$AA$198</f>
        <v>0</v>
      </c>
      <c r="F2004" s="36" t="e">
        <f>MIP!#REF!</f>
        <v>#REF!</v>
      </c>
      <c r="G2004" s="231"/>
      <c r="H2004" s="28"/>
      <c r="I2004" s="28"/>
      <c r="J2004" s="438" t="s">
        <v>11</v>
      </c>
      <c r="K2004" s="439"/>
      <c r="L2004" s="439"/>
      <c r="M2004" s="439"/>
      <c r="N2004" s="440"/>
      <c r="O2004" s="31"/>
      <c r="P2004" s="31"/>
      <c r="Q2004" s="31"/>
      <c r="R2004" s="31"/>
    </row>
    <row r="2005" spans="1:18" ht="58.5" customHeight="1">
      <c r="A2005" s="441" t="str">
        <f>GI!$B$12</f>
        <v xml:space="preserve">Geography </v>
      </c>
      <c r="B2005" s="442"/>
      <c r="C2005" s="36">
        <f>MIP!$AB$59</f>
        <v>0</v>
      </c>
      <c r="D2005" s="36">
        <f>MIP!$AB$126</f>
        <v>0</v>
      </c>
      <c r="E2005" s="37">
        <f>MIP!$AB$198</f>
        <v>0</v>
      </c>
      <c r="F2005" s="36" t="e">
        <f>MIP!#REF!</f>
        <v>#REF!</v>
      </c>
      <c r="G2005" s="231"/>
      <c r="H2005" s="28"/>
      <c r="I2005" s="28"/>
      <c r="J2005" s="438" t="s">
        <v>37</v>
      </c>
      <c r="K2005" s="439"/>
      <c r="L2005" s="439"/>
      <c r="M2005" s="439"/>
      <c r="N2005" s="440"/>
      <c r="O2005" s="33"/>
      <c r="P2005" s="34"/>
      <c r="Q2005" s="34"/>
      <c r="R2005" s="35"/>
    </row>
    <row r="2006" spans="1:18" ht="58.5" customHeight="1">
      <c r="A2006" s="441" t="str">
        <f>GI!$B$13</f>
        <v xml:space="preserve">Economics </v>
      </c>
      <c r="B2006" s="442"/>
      <c r="C2006" s="36">
        <f>MIP!$AC$59</f>
        <v>0</v>
      </c>
      <c r="D2006" s="36">
        <f>MIP!$AC$126</f>
        <v>0</v>
      </c>
      <c r="E2006" s="37">
        <f>MIP!$AC$198</f>
        <v>0</v>
      </c>
      <c r="F2006" s="36" t="e">
        <f>MIP!#REF!</f>
        <v>#REF!</v>
      </c>
      <c r="G2006" s="231"/>
      <c r="H2006" s="38"/>
      <c r="I2006" s="38"/>
      <c r="J2006" s="438" t="s">
        <v>33</v>
      </c>
      <c r="K2006" s="439"/>
      <c r="L2006" s="439"/>
      <c r="M2006" s="439"/>
      <c r="N2006" s="440"/>
      <c r="O2006" s="33"/>
      <c r="P2006" s="34"/>
      <c r="Q2006" s="34"/>
      <c r="R2006" s="35"/>
    </row>
    <row r="2007" spans="1:18" ht="58.5" customHeight="1">
      <c r="A2007" s="441" t="str">
        <f>GI!$B$14</f>
        <v>-</v>
      </c>
      <c r="B2007" s="442"/>
      <c r="C2007" s="36"/>
      <c r="D2007" s="36"/>
      <c r="E2007" s="37"/>
      <c r="F2007" s="36" t="e">
        <f>MIP!#REF!</f>
        <v>#REF!</v>
      </c>
      <c r="G2007" s="231"/>
      <c r="H2007" s="38"/>
      <c r="I2007" s="38"/>
      <c r="J2007" s="438" t="s">
        <v>48</v>
      </c>
      <c r="K2007" s="439"/>
      <c r="L2007" s="439"/>
      <c r="M2007" s="439"/>
      <c r="N2007" s="440"/>
      <c r="O2007" s="33"/>
      <c r="P2007" s="34"/>
      <c r="Q2007" s="34"/>
      <c r="R2007" s="35"/>
    </row>
    <row r="2008" spans="1:18" ht="58.5" customHeight="1">
      <c r="A2008" s="441" t="str">
        <f>GI!$B$15</f>
        <v>ICT</v>
      </c>
      <c r="B2008" s="442"/>
      <c r="C2008" s="36">
        <f>MIP!$AD$59</f>
        <v>0</v>
      </c>
      <c r="D2008" s="36">
        <f>MIP!$AD$126</f>
        <v>0</v>
      </c>
      <c r="E2008" s="37">
        <f>MIP!$AD$198</f>
        <v>0</v>
      </c>
      <c r="F2008" s="36" t="e">
        <f>MIP!#REF!</f>
        <v>#REF!</v>
      </c>
      <c r="G2008" s="231"/>
      <c r="H2008" s="39"/>
      <c r="I2008" s="39"/>
      <c r="J2008" s="438" t="s">
        <v>49</v>
      </c>
      <c r="K2008" s="439"/>
      <c r="L2008" s="439"/>
      <c r="M2008" s="439"/>
      <c r="N2008" s="440"/>
      <c r="O2008" s="40"/>
      <c r="P2008" s="34"/>
      <c r="Q2008" s="34"/>
      <c r="R2008" s="35"/>
    </row>
    <row r="2009" spans="1:18" ht="58.5" customHeight="1">
      <c r="A2009" s="441" t="str">
        <f>GI!$B$16</f>
        <v>-</v>
      </c>
      <c r="B2009" s="442"/>
      <c r="C2009" s="36"/>
      <c r="D2009" s="36"/>
      <c r="E2009" s="37"/>
      <c r="F2009" s="36" t="e">
        <f>MIP!#REF!</f>
        <v>#REF!</v>
      </c>
      <c r="G2009" s="231"/>
      <c r="H2009" s="39"/>
      <c r="I2009" s="39"/>
      <c r="J2009" s="502" t="s">
        <v>34</v>
      </c>
      <c r="K2009" s="503"/>
      <c r="L2009" s="503"/>
      <c r="M2009" s="503"/>
      <c r="N2009" s="503"/>
      <c r="O2009" s="503"/>
      <c r="P2009" s="503"/>
      <c r="Q2009" s="504"/>
      <c r="R2009" s="41"/>
    </row>
    <row r="2010" spans="1:18" ht="58.5" customHeight="1">
      <c r="A2010" s="441" t="str">
        <f>GI!$B$17</f>
        <v xml:space="preserve">Accounting and finance </v>
      </c>
      <c r="B2010" s="442"/>
      <c r="C2010" s="36">
        <f>MIP!$AE$59</f>
        <v>0</v>
      </c>
      <c r="D2010" s="36">
        <f>MIP!$AE$126</f>
        <v>0</v>
      </c>
      <c r="E2010" s="37">
        <f>MIP!$AE$198</f>
        <v>0</v>
      </c>
      <c r="F2010" s="36" t="e">
        <f>MIP!#REF!</f>
        <v>#REF!</v>
      </c>
      <c r="G2010" s="231"/>
      <c r="H2010" s="39"/>
      <c r="I2010" s="39"/>
      <c r="J2010" s="505"/>
      <c r="K2010" s="506"/>
      <c r="L2010" s="506"/>
      <c r="M2010" s="506"/>
      <c r="N2010" s="506"/>
      <c r="O2010" s="506"/>
      <c r="P2010" s="506"/>
      <c r="Q2010" s="507"/>
      <c r="R2010" s="41"/>
    </row>
    <row r="2011" spans="1:18" ht="58.5" customHeight="1">
      <c r="A2011" s="441" t="str">
        <f>GI!$B$18</f>
        <v>-</v>
      </c>
      <c r="B2011" s="442"/>
      <c r="C2011" s="36">
        <f>MIP!$AF$59</f>
        <v>0</v>
      </c>
      <c r="D2011" s="36">
        <f>MIP!$AF$126</f>
        <v>0</v>
      </c>
      <c r="E2011" s="37">
        <f>MIP!$AF$198</f>
        <v>0</v>
      </c>
      <c r="F2011" s="36" t="e">
        <f>MIP!#REF!</f>
        <v>#REF!</v>
      </c>
      <c r="G2011" s="231"/>
      <c r="H2011" s="39"/>
      <c r="I2011" s="39"/>
      <c r="J2011" s="505"/>
      <c r="K2011" s="506"/>
      <c r="L2011" s="506"/>
      <c r="M2011" s="506"/>
      <c r="N2011" s="506"/>
      <c r="O2011" s="506"/>
      <c r="P2011" s="506"/>
      <c r="Q2011" s="507"/>
      <c r="R2011" s="41"/>
    </row>
    <row r="2012" spans="1:18" ht="58.5" customHeight="1">
      <c r="A2012" s="470" t="s">
        <v>15</v>
      </c>
      <c r="B2012" s="471"/>
      <c r="C2012" s="36">
        <f>MIP!$AG$59</f>
        <v>0</v>
      </c>
      <c r="D2012" s="36">
        <f>MIP!$AG$126</f>
        <v>0</v>
      </c>
      <c r="E2012" s="37">
        <f>MIP!$AG$198</f>
        <v>0</v>
      </c>
      <c r="F2012" s="36" t="e">
        <f>MIP!#REF!</f>
        <v>#REF!</v>
      </c>
      <c r="G2012" s="231"/>
      <c r="H2012" s="42"/>
      <c r="I2012" s="42"/>
      <c r="J2012" s="515" t="str">
        <f t="shared" ref="J2012" si="792">$V$5</f>
        <v>Percentage</v>
      </c>
      <c r="K2012" s="516"/>
      <c r="L2012" s="496" t="str">
        <f t="shared" ref="L2012" si="793">$X$5</f>
        <v xml:space="preserve">Grade </v>
      </c>
      <c r="M2012" s="497"/>
      <c r="N2012" s="496" t="str">
        <f t="shared" ref="N2012" si="794">$Z$5</f>
        <v>Performance</v>
      </c>
      <c r="O2012" s="500"/>
      <c r="P2012" s="500"/>
      <c r="Q2012" s="497"/>
      <c r="R2012" s="43"/>
    </row>
    <row r="2013" spans="1:18" ht="58.5" customHeight="1">
      <c r="A2013" s="472" t="s">
        <v>16</v>
      </c>
      <c r="B2013" s="473"/>
      <c r="C2013" s="36">
        <f>MIP!$AH$59</f>
        <v>0</v>
      </c>
      <c r="D2013" s="36">
        <f>MIP!$AH$126</f>
        <v>0</v>
      </c>
      <c r="E2013" s="37">
        <f>MIP!$AH$198</f>
        <v>0</v>
      </c>
      <c r="F2013" s="36" t="e">
        <f>MIP!#REF!</f>
        <v>#REF!</v>
      </c>
      <c r="G2013" s="231"/>
      <c r="H2013" s="42"/>
      <c r="I2013" s="42"/>
      <c r="J2013" s="517"/>
      <c r="K2013" s="518"/>
      <c r="L2013" s="498"/>
      <c r="M2013" s="499"/>
      <c r="N2013" s="498"/>
      <c r="O2013" s="501"/>
      <c r="P2013" s="501"/>
      <c r="Q2013" s="499"/>
      <c r="R2013" s="44"/>
    </row>
    <row r="2014" spans="1:18" ht="58.5" customHeight="1">
      <c r="A2014" s="472" t="s">
        <v>17</v>
      </c>
      <c r="B2014" s="473"/>
      <c r="C2014" s="45">
        <f>MIP!$AI$59</f>
        <v>44</v>
      </c>
      <c r="D2014" s="45">
        <f>MIP!$AI$126</f>
        <v>1</v>
      </c>
      <c r="E2014" s="46">
        <f>MIP!$AI$198</f>
        <v>44</v>
      </c>
      <c r="F2014" s="45" t="e">
        <f>MIP!#REF!</f>
        <v>#REF!</v>
      </c>
      <c r="G2014" s="232"/>
      <c r="H2014" s="42"/>
      <c r="I2014" s="42"/>
      <c r="J2014" s="483" t="str">
        <f t="shared" ref="J2014" si="795">$V$7</f>
        <v>≥90</v>
      </c>
      <c r="K2014" s="446"/>
      <c r="L2014" s="483" t="str">
        <f t="shared" ref="L2014" si="796">$X$7</f>
        <v>A+</v>
      </c>
      <c r="M2014" s="446"/>
      <c r="N2014" s="483" t="str">
        <f t="shared" ref="N2014" si="797">$Z$7</f>
        <v>Very Great Distinction</v>
      </c>
      <c r="O2014" s="447"/>
      <c r="P2014" s="447"/>
      <c r="Q2014" s="446"/>
      <c r="R2014" s="44"/>
    </row>
    <row r="2015" spans="1:18" ht="58.5" customHeight="1">
      <c r="A2015" s="472" t="s">
        <v>91</v>
      </c>
      <c r="B2015" s="473"/>
      <c r="C2015" s="47">
        <f>GI!$C$25</f>
        <v>43</v>
      </c>
      <c r="D2015" s="47">
        <f>GI!$C$25</f>
        <v>43</v>
      </c>
      <c r="E2015" s="48">
        <f>GI!$C$25</f>
        <v>43</v>
      </c>
      <c r="F2015" s="47">
        <f>GI!$C$25</f>
        <v>43</v>
      </c>
      <c r="G2015" s="233"/>
      <c r="H2015" s="24"/>
      <c r="I2015" s="24"/>
      <c r="J2015" s="483" t="str">
        <f t="shared" ref="J2015" si="798">$V$8</f>
        <v>≥85</v>
      </c>
      <c r="K2015" s="446"/>
      <c r="L2015" s="483" t="str">
        <f t="shared" ref="L2015" si="799">$X$8</f>
        <v>A</v>
      </c>
      <c r="M2015" s="446"/>
      <c r="N2015" s="483" t="str">
        <f t="shared" ref="N2015" si="800">$Z$8</f>
        <v>Great Distinction</v>
      </c>
      <c r="O2015" s="447"/>
      <c r="P2015" s="447"/>
      <c r="Q2015" s="446"/>
      <c r="R2015" s="44"/>
    </row>
    <row r="2016" spans="1:18" ht="58.5" customHeight="1">
      <c r="A2016" s="470" t="s">
        <v>12</v>
      </c>
      <c r="B2016" s="471"/>
      <c r="C2016" s="36"/>
      <c r="D2016" s="49"/>
      <c r="E2016" s="50"/>
      <c r="F2016" s="49"/>
      <c r="G2016" s="234"/>
      <c r="H2016" s="24"/>
      <c r="I2016" s="24"/>
      <c r="J2016" s="445" t="str">
        <f t="shared" ref="J2016" si="801">$V$9</f>
        <v>≥80</v>
      </c>
      <c r="K2016" s="446"/>
      <c r="L2016" s="445" t="str">
        <f t="shared" ref="L2016" si="802">$X$9</f>
        <v>B+</v>
      </c>
      <c r="M2016" s="446"/>
      <c r="N2016" s="445" t="str">
        <f t="shared" ref="N2016" si="803">$Z$9</f>
        <v>Distinction</v>
      </c>
      <c r="O2016" s="447"/>
      <c r="P2016" s="447"/>
      <c r="Q2016" s="446"/>
      <c r="R2016" s="44"/>
    </row>
    <row r="2017" spans="1:18" ht="58.5" customHeight="1">
      <c r="A2017" s="482" t="s">
        <v>18</v>
      </c>
      <c r="B2017" s="482"/>
      <c r="C2017" s="36"/>
      <c r="D2017" s="51"/>
      <c r="E2017" s="50"/>
      <c r="F2017" s="51"/>
      <c r="G2017" s="234"/>
      <c r="H2017" s="24"/>
      <c r="I2017" s="24"/>
      <c r="J2017" s="445" t="str">
        <f t="shared" ref="J2017" si="804">$V$10</f>
        <v>≥75</v>
      </c>
      <c r="K2017" s="446"/>
      <c r="L2017" s="445" t="str">
        <f t="shared" ref="L2017" si="805">$X$10</f>
        <v>B</v>
      </c>
      <c r="M2017" s="446"/>
      <c r="N2017" s="445" t="str">
        <f t="shared" ref="N2017" si="806">$Z$10</f>
        <v>Good</v>
      </c>
      <c r="O2017" s="447"/>
      <c r="P2017" s="447"/>
      <c r="Q2017" s="446"/>
      <c r="R2017" s="44"/>
    </row>
    <row r="2018" spans="1:18" ht="58.5" customHeight="1">
      <c r="A2018" s="22"/>
      <c r="B2018" s="55"/>
      <c r="C2018" s="52"/>
      <c r="D2018" s="52"/>
      <c r="E2018" s="52"/>
      <c r="F2018" s="52"/>
      <c r="G2018" s="23"/>
      <c r="H2018" s="24"/>
      <c r="I2018" s="24"/>
      <c r="J2018" s="445" t="str">
        <f t="shared" ref="J2018" si="807">$V$11</f>
        <v>≥70</v>
      </c>
      <c r="K2018" s="446"/>
      <c r="L2018" s="445" t="str">
        <f t="shared" ref="L2018" si="808">$X$11</f>
        <v>C</v>
      </c>
      <c r="M2018" s="446"/>
      <c r="N2018" s="445" t="str">
        <f t="shared" ref="N2018" si="809">$Z$11</f>
        <v>Average</v>
      </c>
      <c r="O2018" s="447"/>
      <c r="P2018" s="447"/>
      <c r="Q2018" s="446"/>
      <c r="R2018" s="44"/>
    </row>
    <row r="2019" spans="1:18" ht="58.5" customHeight="1">
      <c r="A2019" s="53"/>
      <c r="B2019" s="520" t="str">
        <f>MIP!AJ198</f>
        <v>DETAINED IN GRADE 11</v>
      </c>
      <c r="C2019" s="521"/>
      <c r="D2019" s="521"/>
      <c r="E2019" s="521"/>
      <c r="F2019" s="522"/>
      <c r="G2019" s="23"/>
      <c r="H2019" s="24"/>
      <c r="I2019" s="24"/>
      <c r="J2019" s="445" t="str">
        <f t="shared" ref="J2019" si="810">$V$12</f>
        <v>≥60</v>
      </c>
      <c r="K2019" s="446"/>
      <c r="L2019" s="445" t="str">
        <f t="shared" ref="L2019" si="811">$X$12</f>
        <v>D</v>
      </c>
      <c r="M2019" s="446"/>
      <c r="N2019" s="445" t="str">
        <f t="shared" ref="N2019" si="812">$Z$12</f>
        <v>Fair</v>
      </c>
      <c r="O2019" s="447"/>
      <c r="P2019" s="447"/>
      <c r="Q2019" s="446"/>
      <c r="R2019" s="54"/>
    </row>
    <row r="2020" spans="1:18" ht="58.5" customHeight="1">
      <c r="A2020" s="53"/>
      <c r="B2020" s="523"/>
      <c r="C2020" s="524"/>
      <c r="D2020" s="524"/>
      <c r="E2020" s="524"/>
      <c r="F2020" s="525"/>
      <c r="G2020" s="23"/>
      <c r="H2020" s="24"/>
      <c r="I2020" s="24"/>
      <c r="J2020" s="445" t="str">
        <f t="shared" ref="J2020" si="813">$V$13</f>
        <v>&lt;60</v>
      </c>
      <c r="K2020" s="446"/>
      <c r="L2020" s="445" t="str">
        <f t="shared" ref="L2020" si="814">$X$13</f>
        <v>F</v>
      </c>
      <c r="M2020" s="446"/>
      <c r="N2020" s="445" t="str">
        <f t="shared" ref="N2020" si="815">$Z$13</f>
        <v>Failing</v>
      </c>
      <c r="O2020" s="447"/>
      <c r="P2020" s="447"/>
      <c r="Q2020" s="446"/>
      <c r="R2020" s="27"/>
    </row>
    <row r="2021" spans="1:18" ht="58.5" customHeight="1">
      <c r="A2021" s="53"/>
      <c r="B2021" s="523"/>
      <c r="C2021" s="524"/>
      <c r="D2021" s="524"/>
      <c r="E2021" s="524"/>
      <c r="F2021" s="525"/>
      <c r="G2021" s="23"/>
      <c r="H2021" s="24"/>
      <c r="I2021" s="24"/>
      <c r="J2021" s="443" t="str">
        <f>GI!$D$23</f>
        <v>Academic Director's Name</v>
      </c>
      <c r="K2021" s="443"/>
      <c r="L2021" s="443"/>
      <c r="M2021" s="443"/>
      <c r="N2021" s="443"/>
      <c r="O2021" s="443"/>
      <c r="P2021" s="443"/>
      <c r="Q2021" s="443"/>
      <c r="R2021" s="27"/>
    </row>
    <row r="2022" spans="1:18" ht="58.5" customHeight="1">
      <c r="A2022" s="53"/>
      <c r="B2022" s="526"/>
      <c r="C2022" s="527"/>
      <c r="D2022" s="527"/>
      <c r="E2022" s="527"/>
      <c r="F2022" s="528"/>
      <c r="G2022" s="23"/>
      <c r="H2022" s="24"/>
      <c r="I2022" s="24"/>
      <c r="J2022" s="444" t="str">
        <f>GI!$D$31</f>
        <v>Mr. Brhane Yohanes</v>
      </c>
      <c r="K2022" s="444"/>
      <c r="L2022" s="444"/>
      <c r="M2022" s="444"/>
      <c r="N2022" s="444"/>
      <c r="O2022" s="444"/>
      <c r="P2022" s="444"/>
      <c r="Q2022" s="444"/>
      <c r="R2022" s="444"/>
    </row>
    <row r="2023" spans="1:18" ht="58.5" customHeight="1">
      <c r="A2023" s="430" t="str">
        <f>$U$15</f>
        <v>If Best is Possible, Better is Not Enough!</v>
      </c>
      <c r="B2023" s="430"/>
      <c r="C2023" s="430"/>
      <c r="D2023" s="430"/>
      <c r="E2023" s="430"/>
      <c r="F2023" s="430"/>
      <c r="G2023" s="430"/>
      <c r="H2023" s="430"/>
      <c r="I2023" s="430"/>
      <c r="J2023" s="430"/>
      <c r="K2023" s="430"/>
      <c r="L2023" s="430"/>
      <c r="M2023" s="430"/>
      <c r="N2023" s="430"/>
      <c r="O2023" s="430"/>
      <c r="P2023" s="430"/>
      <c r="Q2023" s="430"/>
      <c r="R2023" s="430"/>
    </row>
    <row r="2024" spans="1:18" ht="58.5" customHeight="1">
      <c r="A2024" s="430"/>
      <c r="B2024" s="430"/>
      <c r="C2024" s="430"/>
      <c r="D2024" s="430"/>
      <c r="E2024" s="430"/>
      <c r="F2024" s="430"/>
      <c r="G2024" s="430"/>
      <c r="H2024" s="430"/>
      <c r="I2024" s="430"/>
      <c r="J2024" s="430"/>
      <c r="K2024" s="430"/>
      <c r="L2024" s="430"/>
      <c r="M2024" s="430"/>
      <c r="N2024" s="430"/>
      <c r="O2024" s="430"/>
      <c r="P2024" s="430"/>
      <c r="Q2024" s="430"/>
      <c r="R2024" s="430"/>
    </row>
    <row r="2025" spans="1:18" ht="58.5" customHeight="1">
      <c r="A2025" s="430"/>
      <c r="B2025" s="430"/>
      <c r="C2025" s="430"/>
      <c r="D2025" s="430"/>
      <c r="E2025" s="430"/>
      <c r="F2025" s="430"/>
      <c r="G2025" s="430"/>
      <c r="H2025" s="430"/>
      <c r="I2025" s="430"/>
      <c r="J2025" s="430"/>
      <c r="K2025" s="430"/>
      <c r="L2025" s="430"/>
      <c r="M2025" s="430"/>
      <c r="N2025" s="430"/>
      <c r="O2025" s="430"/>
      <c r="P2025" s="430"/>
      <c r="Q2025" s="430"/>
      <c r="R2025" s="430"/>
    </row>
    <row r="2026" spans="1:18" ht="64.5" customHeight="1">
      <c r="A2026" s="22"/>
      <c r="B2026" s="22"/>
      <c r="C2026" s="23"/>
      <c r="D2026" s="23"/>
      <c r="E2026" s="23"/>
      <c r="F2026" s="23"/>
      <c r="G2026" s="23"/>
      <c r="H2026" s="24"/>
      <c r="I2026" s="24"/>
      <c r="J2026" s="24"/>
      <c r="K2026" s="24"/>
      <c r="L2026" s="24"/>
      <c r="M2026" s="24"/>
      <c r="N2026" s="24"/>
      <c r="O2026" s="23"/>
      <c r="P2026" s="23"/>
      <c r="Q2026" s="23"/>
      <c r="R2026" s="23"/>
    </row>
    <row r="2027" spans="1:18" ht="58.5" customHeight="1">
      <c r="A2027" s="449" t="s">
        <v>14</v>
      </c>
      <c r="B2027" s="450"/>
      <c r="C2027" s="453">
        <f>GI!$A$3</f>
        <v>11</v>
      </c>
      <c r="D2027" s="455" t="str">
        <f>D2</f>
        <v>D</v>
      </c>
      <c r="E2027" s="456"/>
      <c r="F2027" s="453" t="str">
        <f>GI!$C$3</f>
        <v>D</v>
      </c>
      <c r="G2027" s="459">
        <v>53</v>
      </c>
      <c r="H2027" s="26"/>
      <c r="I2027" s="26"/>
      <c r="J2027" s="509" t="s">
        <v>8</v>
      </c>
      <c r="K2027" s="510"/>
      <c r="L2027" s="511"/>
      <c r="M2027" s="484">
        <f>GI!$H$54</f>
        <v>0</v>
      </c>
      <c r="N2027" s="485"/>
      <c r="O2027" s="485"/>
      <c r="P2027" s="485"/>
      <c r="Q2027" s="485"/>
      <c r="R2027" s="486"/>
    </row>
    <row r="2028" spans="1:18" ht="58.5" customHeight="1">
      <c r="A2028" s="451"/>
      <c r="B2028" s="452"/>
      <c r="C2028" s="454"/>
      <c r="D2028" s="457"/>
      <c r="E2028" s="458"/>
      <c r="F2028" s="454"/>
      <c r="G2028" s="460"/>
      <c r="H2028" s="26"/>
      <c r="I2028" s="26"/>
      <c r="J2028" s="512"/>
      <c r="K2028" s="513"/>
      <c r="L2028" s="514"/>
      <c r="M2028" s="487"/>
      <c r="N2028" s="488"/>
      <c r="O2028" s="488"/>
      <c r="P2028" s="488"/>
      <c r="Q2028" s="488"/>
      <c r="R2028" s="489"/>
    </row>
    <row r="2029" spans="1:18" ht="58.5" customHeight="1">
      <c r="A2029" s="461" t="s">
        <v>1</v>
      </c>
      <c r="B2029" s="462"/>
      <c r="C2029" s="467"/>
      <c r="D2029" s="468"/>
      <c r="E2029" s="469"/>
      <c r="F2029" s="223" t="s">
        <v>19</v>
      </c>
      <c r="G2029" s="448"/>
      <c r="H2029" s="27"/>
      <c r="I2029" s="27"/>
      <c r="J2029" s="475" t="str">
        <f>GI!$A$48</f>
        <v>2025/26 G.C Academic Year Basic Skills and Behavior Progress Report</v>
      </c>
      <c r="K2029" s="476"/>
      <c r="L2029" s="476"/>
      <c r="M2029" s="476"/>
      <c r="N2029" s="476"/>
      <c r="O2029" s="476"/>
      <c r="P2029" s="476"/>
      <c r="Q2029" s="476"/>
      <c r="R2029" s="477"/>
    </row>
    <row r="2030" spans="1:18" ht="58.5" customHeight="1">
      <c r="A2030" s="463"/>
      <c r="B2030" s="464"/>
      <c r="C2030" s="490" t="s">
        <v>172</v>
      </c>
      <c r="D2030" s="490" t="s">
        <v>173</v>
      </c>
      <c r="E2030" s="493" t="s">
        <v>163</v>
      </c>
      <c r="F2030" s="490" t="s">
        <v>164</v>
      </c>
      <c r="G2030" s="448"/>
      <c r="H2030" s="27"/>
      <c r="I2030" s="27"/>
      <c r="J2030" s="478"/>
      <c r="K2030" s="479"/>
      <c r="L2030" s="479"/>
      <c r="M2030" s="479"/>
      <c r="N2030" s="479"/>
      <c r="O2030" s="479"/>
      <c r="P2030" s="479"/>
      <c r="Q2030" s="479"/>
      <c r="R2030" s="480"/>
    </row>
    <row r="2031" spans="1:18" ht="58.5" customHeight="1">
      <c r="A2031" s="463"/>
      <c r="B2031" s="464"/>
      <c r="C2031" s="491"/>
      <c r="D2031" s="491"/>
      <c r="E2031" s="494"/>
      <c r="F2031" s="491"/>
      <c r="G2031" s="448"/>
      <c r="H2031" s="28"/>
      <c r="I2031" s="28"/>
      <c r="J2031" s="435"/>
      <c r="K2031" s="436"/>
      <c r="L2031" s="436"/>
      <c r="M2031" s="436"/>
      <c r="N2031" s="437"/>
      <c r="O2031" s="29"/>
      <c r="P2031" s="29"/>
      <c r="Q2031" s="29"/>
      <c r="R2031" s="30"/>
    </row>
    <row r="2032" spans="1:18" ht="58.5" customHeight="1">
      <c r="A2032" s="463"/>
      <c r="B2032" s="464"/>
      <c r="C2032" s="491"/>
      <c r="D2032" s="491"/>
      <c r="E2032" s="494"/>
      <c r="F2032" s="491"/>
      <c r="G2032" s="448"/>
      <c r="H2032" s="28"/>
      <c r="I2032" s="28"/>
      <c r="J2032" s="438" t="s">
        <v>26</v>
      </c>
      <c r="K2032" s="439"/>
      <c r="L2032" s="439"/>
      <c r="M2032" s="439"/>
      <c r="N2032" s="440"/>
      <c r="O2032" s="31"/>
      <c r="P2032" s="31"/>
      <c r="Q2032" s="31"/>
      <c r="R2032" s="31"/>
    </row>
    <row r="2033" spans="1:18" ht="58.5" customHeight="1">
      <c r="A2033" s="463"/>
      <c r="B2033" s="464"/>
      <c r="C2033" s="491"/>
      <c r="D2033" s="491"/>
      <c r="E2033" s="494"/>
      <c r="F2033" s="491"/>
      <c r="G2033" s="448"/>
      <c r="H2033" s="28"/>
      <c r="I2033" s="28"/>
      <c r="J2033" s="438" t="s">
        <v>27</v>
      </c>
      <c r="K2033" s="439"/>
      <c r="L2033" s="439"/>
      <c r="M2033" s="439"/>
      <c r="N2033" s="440"/>
      <c r="O2033" s="31"/>
      <c r="P2033" s="31"/>
      <c r="Q2033" s="31"/>
      <c r="R2033" s="31"/>
    </row>
    <row r="2034" spans="1:18" ht="58.5" customHeight="1">
      <c r="A2034" s="463"/>
      <c r="B2034" s="464"/>
      <c r="C2034" s="491"/>
      <c r="D2034" s="491"/>
      <c r="E2034" s="494"/>
      <c r="F2034" s="491"/>
      <c r="G2034" s="448"/>
      <c r="H2034" s="28"/>
      <c r="I2034" s="28"/>
      <c r="J2034" s="438" t="s">
        <v>28</v>
      </c>
      <c r="K2034" s="439"/>
      <c r="L2034" s="439"/>
      <c r="M2034" s="439"/>
      <c r="N2034" s="440"/>
      <c r="O2034" s="31"/>
      <c r="P2034" s="31"/>
      <c r="Q2034" s="31"/>
      <c r="R2034" s="31"/>
    </row>
    <row r="2035" spans="1:18" ht="58.5" customHeight="1">
      <c r="A2035" s="463"/>
      <c r="B2035" s="464"/>
      <c r="C2035" s="491"/>
      <c r="D2035" s="491"/>
      <c r="E2035" s="494"/>
      <c r="F2035" s="491"/>
      <c r="G2035" s="448"/>
      <c r="H2035" s="28"/>
      <c r="I2035" s="28"/>
      <c r="J2035" s="438" t="s">
        <v>47</v>
      </c>
      <c r="K2035" s="439"/>
      <c r="L2035" s="439"/>
      <c r="M2035" s="439"/>
      <c r="N2035" s="440"/>
      <c r="O2035" s="31"/>
      <c r="P2035" s="31"/>
      <c r="Q2035" s="31"/>
      <c r="R2035" s="31"/>
    </row>
    <row r="2036" spans="1:18" ht="58.5" customHeight="1">
      <c r="A2036" s="463"/>
      <c r="B2036" s="464"/>
      <c r="C2036" s="491"/>
      <c r="D2036" s="491"/>
      <c r="E2036" s="494"/>
      <c r="F2036" s="491"/>
      <c r="G2036" s="448"/>
      <c r="H2036" s="28"/>
      <c r="I2036" s="28"/>
      <c r="J2036" s="438" t="s">
        <v>38</v>
      </c>
      <c r="K2036" s="439"/>
      <c r="L2036" s="439"/>
      <c r="M2036" s="439"/>
      <c r="N2036" s="440"/>
      <c r="O2036" s="31"/>
      <c r="P2036" s="31"/>
      <c r="Q2036" s="31"/>
      <c r="R2036" s="31"/>
    </row>
    <row r="2037" spans="1:18" ht="58.5" customHeight="1">
      <c r="A2037" s="465"/>
      <c r="B2037" s="466"/>
      <c r="C2037" s="492"/>
      <c r="D2037" s="492"/>
      <c r="E2037" s="495"/>
      <c r="F2037" s="492"/>
      <c r="G2037" s="448"/>
      <c r="H2037" s="28"/>
      <c r="I2037" s="28"/>
      <c r="J2037" s="438" t="s">
        <v>10</v>
      </c>
      <c r="K2037" s="439"/>
      <c r="L2037" s="439"/>
      <c r="M2037" s="439"/>
      <c r="N2037" s="440"/>
      <c r="O2037" s="33"/>
      <c r="P2037" s="34"/>
      <c r="Q2037" s="34"/>
      <c r="R2037" s="35"/>
    </row>
    <row r="2038" spans="1:18" ht="58.5" customHeight="1">
      <c r="A2038" s="441" t="str">
        <f>GI!$B$7</f>
        <v>English</v>
      </c>
      <c r="B2038" s="442"/>
      <c r="C2038" s="36">
        <f>MIP!$Y$60</f>
        <v>0</v>
      </c>
      <c r="D2038" s="36">
        <f>MIP!$Y$127</f>
        <v>0</v>
      </c>
      <c r="E2038" s="37">
        <f>MIP!$Y$199</f>
        <v>0</v>
      </c>
      <c r="F2038" s="36" t="e">
        <f>MIP!#REF!</f>
        <v>#REF!</v>
      </c>
      <c r="G2038" s="231"/>
      <c r="H2038" s="28"/>
      <c r="I2038" s="28"/>
      <c r="J2038" s="438" t="s">
        <v>29</v>
      </c>
      <c r="K2038" s="439"/>
      <c r="L2038" s="439"/>
      <c r="M2038" s="439"/>
      <c r="N2038" s="440"/>
      <c r="O2038" s="33"/>
      <c r="P2038" s="34"/>
      <c r="Q2038" s="34"/>
      <c r="R2038" s="35"/>
    </row>
    <row r="2039" spans="1:18" ht="58.5" customHeight="1">
      <c r="A2039" s="441" t="str">
        <f>GI!$B$8</f>
        <v>-</v>
      </c>
      <c r="B2039" s="442"/>
      <c r="C2039" s="36"/>
      <c r="D2039" s="36"/>
      <c r="E2039" s="37"/>
      <c r="F2039" s="36" t="e">
        <f>MIP!#REF!</f>
        <v>#REF!</v>
      </c>
      <c r="G2039" s="231"/>
      <c r="H2039" s="28"/>
      <c r="I2039" s="28"/>
      <c r="J2039" s="438" t="s">
        <v>30</v>
      </c>
      <c r="K2039" s="439"/>
      <c r="L2039" s="439"/>
      <c r="M2039" s="439"/>
      <c r="N2039" s="440"/>
      <c r="O2039" s="33"/>
      <c r="P2039" s="34"/>
      <c r="Q2039" s="34"/>
      <c r="R2039" s="35"/>
    </row>
    <row r="2040" spans="1:18" ht="58.5" customHeight="1">
      <c r="A2040" s="441" t="str">
        <f>GI!$B$9</f>
        <v>Mathematics</v>
      </c>
      <c r="B2040" s="442"/>
      <c r="C2040" s="36">
        <f>MIP!$Z$60</f>
        <v>0</v>
      </c>
      <c r="D2040" s="36">
        <f>MIP!$Z$127</f>
        <v>0</v>
      </c>
      <c r="E2040" s="37">
        <f>MIP!$Z$199</f>
        <v>0</v>
      </c>
      <c r="F2040" s="36" t="e">
        <f>MIP!#REF!</f>
        <v>#REF!</v>
      </c>
      <c r="G2040" s="231"/>
      <c r="H2040" s="28"/>
      <c r="I2040" s="28"/>
      <c r="J2040" s="438" t="s">
        <v>31</v>
      </c>
      <c r="K2040" s="439"/>
      <c r="L2040" s="439"/>
      <c r="M2040" s="439"/>
      <c r="N2040" s="440"/>
      <c r="O2040" s="33"/>
      <c r="P2040" s="34"/>
      <c r="Q2040" s="34"/>
      <c r="R2040" s="35"/>
    </row>
    <row r="2041" spans="1:18" ht="58.5" customHeight="1">
      <c r="A2041" s="441" t="str">
        <f>GI!$B$10</f>
        <v>-</v>
      </c>
      <c r="B2041" s="442"/>
      <c r="C2041" s="36"/>
      <c r="D2041" s="36"/>
      <c r="E2041" s="37"/>
      <c r="F2041" s="36" t="e">
        <f>MIP!#REF!</f>
        <v>#REF!</v>
      </c>
      <c r="G2041" s="231"/>
      <c r="H2041" s="28"/>
      <c r="I2041" s="28"/>
      <c r="J2041" s="438" t="s">
        <v>32</v>
      </c>
      <c r="K2041" s="439"/>
      <c r="L2041" s="439"/>
      <c r="M2041" s="439"/>
      <c r="N2041" s="440"/>
      <c r="O2041" s="31"/>
      <c r="P2041" s="31"/>
      <c r="Q2041" s="31"/>
      <c r="R2041" s="31"/>
    </row>
    <row r="2042" spans="1:18" ht="58.5" customHeight="1">
      <c r="A2042" s="441" t="str">
        <f>GI!$B$11</f>
        <v xml:space="preserve">History </v>
      </c>
      <c r="B2042" s="442"/>
      <c r="C2042" s="36">
        <f>MIP!$AA$60</f>
        <v>0</v>
      </c>
      <c r="D2042" s="36">
        <f>MIP!$AA$127</f>
        <v>0</v>
      </c>
      <c r="E2042" s="37">
        <f>MIP!$AA$199</f>
        <v>0</v>
      </c>
      <c r="F2042" s="36" t="e">
        <f>MIP!#REF!</f>
        <v>#REF!</v>
      </c>
      <c r="G2042" s="231"/>
      <c r="H2042" s="28"/>
      <c r="I2042" s="28"/>
      <c r="J2042" s="438" t="s">
        <v>11</v>
      </c>
      <c r="K2042" s="439"/>
      <c r="L2042" s="439"/>
      <c r="M2042" s="439"/>
      <c r="N2042" s="440"/>
      <c r="O2042" s="31"/>
      <c r="P2042" s="31"/>
      <c r="Q2042" s="31"/>
      <c r="R2042" s="31"/>
    </row>
    <row r="2043" spans="1:18" ht="58.5" customHeight="1">
      <c r="A2043" s="441" t="str">
        <f>GI!$B$12</f>
        <v xml:space="preserve">Geography </v>
      </c>
      <c r="B2043" s="442"/>
      <c r="C2043" s="36">
        <f>MIP!$AB$60</f>
        <v>0</v>
      </c>
      <c r="D2043" s="36">
        <f>MIP!$AB$127</f>
        <v>0</v>
      </c>
      <c r="E2043" s="37">
        <f>MIP!$AB$199</f>
        <v>0</v>
      </c>
      <c r="F2043" s="36" t="e">
        <f>MIP!#REF!</f>
        <v>#REF!</v>
      </c>
      <c r="G2043" s="231"/>
      <c r="H2043" s="28"/>
      <c r="I2043" s="28"/>
      <c r="J2043" s="438" t="s">
        <v>37</v>
      </c>
      <c r="K2043" s="439"/>
      <c r="L2043" s="439"/>
      <c r="M2043" s="439"/>
      <c r="N2043" s="440"/>
      <c r="O2043" s="33"/>
      <c r="P2043" s="34"/>
      <c r="Q2043" s="34"/>
      <c r="R2043" s="35"/>
    </row>
    <row r="2044" spans="1:18" ht="58.5" customHeight="1">
      <c r="A2044" s="441" t="str">
        <f>GI!$B$13</f>
        <v xml:space="preserve">Economics </v>
      </c>
      <c r="B2044" s="442"/>
      <c r="C2044" s="36">
        <f>MIP!$AC$60</f>
        <v>0</v>
      </c>
      <c r="D2044" s="36">
        <f>MIP!$AC$127</f>
        <v>0</v>
      </c>
      <c r="E2044" s="37">
        <f>MIP!$AC$199</f>
        <v>0</v>
      </c>
      <c r="F2044" s="36" t="e">
        <f>MIP!#REF!</f>
        <v>#REF!</v>
      </c>
      <c r="G2044" s="231"/>
      <c r="H2044" s="38"/>
      <c r="I2044" s="38"/>
      <c r="J2044" s="438" t="s">
        <v>33</v>
      </c>
      <c r="K2044" s="439"/>
      <c r="L2044" s="439"/>
      <c r="M2044" s="439"/>
      <c r="N2044" s="440"/>
      <c r="O2044" s="33"/>
      <c r="P2044" s="34"/>
      <c r="Q2044" s="34"/>
      <c r="R2044" s="35"/>
    </row>
    <row r="2045" spans="1:18" ht="58.5" customHeight="1">
      <c r="A2045" s="441" t="str">
        <f>GI!$B$14</f>
        <v>-</v>
      </c>
      <c r="B2045" s="442"/>
      <c r="C2045" s="36"/>
      <c r="D2045" s="36"/>
      <c r="E2045" s="37"/>
      <c r="F2045" s="36" t="e">
        <f>MIP!#REF!</f>
        <v>#REF!</v>
      </c>
      <c r="G2045" s="231"/>
      <c r="H2045" s="38"/>
      <c r="I2045" s="38"/>
      <c r="J2045" s="438" t="s">
        <v>48</v>
      </c>
      <c r="K2045" s="439"/>
      <c r="L2045" s="439"/>
      <c r="M2045" s="439"/>
      <c r="N2045" s="440"/>
      <c r="O2045" s="33"/>
      <c r="P2045" s="34"/>
      <c r="Q2045" s="34"/>
      <c r="R2045" s="35"/>
    </row>
    <row r="2046" spans="1:18" ht="58.5" customHeight="1">
      <c r="A2046" s="441" t="str">
        <f>GI!$B$15</f>
        <v>ICT</v>
      </c>
      <c r="B2046" s="442"/>
      <c r="C2046" s="36">
        <f>MIP!$AD$60</f>
        <v>0</v>
      </c>
      <c r="D2046" s="36">
        <f>MIP!$AD$127</f>
        <v>0</v>
      </c>
      <c r="E2046" s="37">
        <f>MIP!$AD$199</f>
        <v>0</v>
      </c>
      <c r="F2046" s="36" t="e">
        <f>MIP!#REF!</f>
        <v>#REF!</v>
      </c>
      <c r="G2046" s="231"/>
      <c r="H2046" s="39"/>
      <c r="I2046" s="39"/>
      <c r="J2046" s="438" t="s">
        <v>49</v>
      </c>
      <c r="K2046" s="439"/>
      <c r="L2046" s="439"/>
      <c r="M2046" s="439"/>
      <c r="N2046" s="440"/>
      <c r="O2046" s="40"/>
      <c r="P2046" s="34"/>
      <c r="Q2046" s="34"/>
      <c r="R2046" s="35"/>
    </row>
    <row r="2047" spans="1:18" ht="58.5" customHeight="1">
      <c r="A2047" s="441" t="str">
        <f>GI!$B$16</f>
        <v>-</v>
      </c>
      <c r="B2047" s="442"/>
      <c r="C2047" s="36"/>
      <c r="D2047" s="36"/>
      <c r="E2047" s="37"/>
      <c r="F2047" s="36" t="e">
        <f>MIP!#REF!</f>
        <v>#REF!</v>
      </c>
      <c r="G2047" s="231"/>
      <c r="H2047" s="39"/>
      <c r="I2047" s="39"/>
      <c r="J2047" s="502" t="s">
        <v>34</v>
      </c>
      <c r="K2047" s="503"/>
      <c r="L2047" s="503"/>
      <c r="M2047" s="503"/>
      <c r="N2047" s="503"/>
      <c r="O2047" s="503"/>
      <c r="P2047" s="503"/>
      <c r="Q2047" s="504"/>
      <c r="R2047" s="41"/>
    </row>
    <row r="2048" spans="1:18" ht="58.5" customHeight="1">
      <c r="A2048" s="441" t="str">
        <f>GI!$B$17</f>
        <v xml:space="preserve">Accounting and finance </v>
      </c>
      <c r="B2048" s="442"/>
      <c r="C2048" s="36">
        <f>MIP!$AE$60</f>
        <v>0</v>
      </c>
      <c r="D2048" s="36">
        <f>MIP!$AE$127</f>
        <v>0</v>
      </c>
      <c r="E2048" s="37">
        <f>MIP!$AE$199</f>
        <v>0</v>
      </c>
      <c r="F2048" s="36" t="e">
        <f>MIP!#REF!</f>
        <v>#REF!</v>
      </c>
      <c r="G2048" s="231"/>
      <c r="H2048" s="39"/>
      <c r="I2048" s="39"/>
      <c r="J2048" s="505"/>
      <c r="K2048" s="506"/>
      <c r="L2048" s="506"/>
      <c r="M2048" s="506"/>
      <c r="N2048" s="506"/>
      <c r="O2048" s="506"/>
      <c r="P2048" s="506"/>
      <c r="Q2048" s="507"/>
      <c r="R2048" s="41"/>
    </row>
    <row r="2049" spans="1:18" ht="58.5" customHeight="1">
      <c r="A2049" s="441" t="str">
        <f>GI!$B$18</f>
        <v>-</v>
      </c>
      <c r="B2049" s="442"/>
      <c r="C2049" s="36">
        <f>MIP!$AF$60</f>
        <v>0</v>
      </c>
      <c r="D2049" s="36">
        <f>MIP!$AF$127</f>
        <v>0</v>
      </c>
      <c r="E2049" s="37">
        <f>MIP!$AF$199</f>
        <v>0</v>
      </c>
      <c r="F2049" s="36" t="e">
        <f>MIP!#REF!</f>
        <v>#REF!</v>
      </c>
      <c r="G2049" s="231"/>
      <c r="H2049" s="39"/>
      <c r="I2049" s="39"/>
      <c r="J2049" s="505"/>
      <c r="K2049" s="506"/>
      <c r="L2049" s="506"/>
      <c r="M2049" s="506"/>
      <c r="N2049" s="506"/>
      <c r="O2049" s="506"/>
      <c r="P2049" s="506"/>
      <c r="Q2049" s="507"/>
      <c r="R2049" s="41"/>
    </row>
    <row r="2050" spans="1:18" ht="58.5" customHeight="1">
      <c r="A2050" s="470" t="s">
        <v>15</v>
      </c>
      <c r="B2050" s="471"/>
      <c r="C2050" s="36">
        <f>MIP!$AG$60</f>
        <v>0</v>
      </c>
      <c r="D2050" s="36">
        <f>MIP!$AG$127</f>
        <v>0</v>
      </c>
      <c r="E2050" s="37">
        <f>MIP!$AG$199</f>
        <v>0</v>
      </c>
      <c r="F2050" s="36" t="e">
        <f>MIP!#REF!</f>
        <v>#REF!</v>
      </c>
      <c r="G2050" s="231"/>
      <c r="H2050" s="42"/>
      <c r="I2050" s="42"/>
      <c r="J2050" s="515" t="str">
        <f t="shared" ref="J2050" si="816">$V$5</f>
        <v>Percentage</v>
      </c>
      <c r="K2050" s="516"/>
      <c r="L2050" s="496" t="str">
        <f t="shared" ref="L2050" si="817">$X$5</f>
        <v xml:space="preserve">Grade </v>
      </c>
      <c r="M2050" s="497"/>
      <c r="N2050" s="496" t="str">
        <f t="shared" ref="N2050" si="818">$Z$5</f>
        <v>Performance</v>
      </c>
      <c r="O2050" s="500"/>
      <c r="P2050" s="500"/>
      <c r="Q2050" s="497"/>
      <c r="R2050" s="43"/>
    </row>
    <row r="2051" spans="1:18" ht="58.5" customHeight="1">
      <c r="A2051" s="472" t="s">
        <v>16</v>
      </c>
      <c r="B2051" s="473"/>
      <c r="C2051" s="36">
        <f>MIP!$AH$60</f>
        <v>0</v>
      </c>
      <c r="D2051" s="36">
        <f>MIP!$AH$127</f>
        <v>0</v>
      </c>
      <c r="E2051" s="37">
        <f>MIP!$AH$199</f>
        <v>0</v>
      </c>
      <c r="F2051" s="36" t="e">
        <f>MIP!#REF!</f>
        <v>#REF!</v>
      </c>
      <c r="G2051" s="231"/>
      <c r="H2051" s="42"/>
      <c r="I2051" s="42"/>
      <c r="J2051" s="517"/>
      <c r="K2051" s="518"/>
      <c r="L2051" s="498"/>
      <c r="M2051" s="499"/>
      <c r="N2051" s="498"/>
      <c r="O2051" s="501"/>
      <c r="P2051" s="501"/>
      <c r="Q2051" s="499"/>
      <c r="R2051" s="44"/>
    </row>
    <row r="2052" spans="1:18" ht="58.5" customHeight="1">
      <c r="A2052" s="472" t="s">
        <v>17</v>
      </c>
      <c r="B2052" s="473"/>
      <c r="C2052" s="45">
        <f>MIP!$AI$60</f>
        <v>44</v>
      </c>
      <c r="D2052" s="45">
        <f>MIP!$AI$127</f>
        <v>1</v>
      </c>
      <c r="E2052" s="46">
        <f>MIP!$AI$199</f>
        <v>44</v>
      </c>
      <c r="F2052" s="45" t="e">
        <f>MIP!#REF!</f>
        <v>#REF!</v>
      </c>
      <c r="G2052" s="232"/>
      <c r="H2052" s="42"/>
      <c r="I2052" s="42"/>
      <c r="J2052" s="483" t="str">
        <f t="shared" ref="J2052" si="819">$V$7</f>
        <v>≥90</v>
      </c>
      <c r="K2052" s="446"/>
      <c r="L2052" s="483" t="str">
        <f t="shared" ref="L2052" si="820">$X$7</f>
        <v>A+</v>
      </c>
      <c r="M2052" s="446"/>
      <c r="N2052" s="483" t="str">
        <f t="shared" ref="N2052" si="821">$Z$7</f>
        <v>Very Great Distinction</v>
      </c>
      <c r="O2052" s="447"/>
      <c r="P2052" s="447"/>
      <c r="Q2052" s="446"/>
      <c r="R2052" s="44"/>
    </row>
    <row r="2053" spans="1:18" ht="58.5" customHeight="1">
      <c r="A2053" s="472" t="s">
        <v>91</v>
      </c>
      <c r="B2053" s="473"/>
      <c r="C2053" s="47">
        <f>GI!$C$25</f>
        <v>43</v>
      </c>
      <c r="D2053" s="47">
        <f>GI!$C$25</f>
        <v>43</v>
      </c>
      <c r="E2053" s="48">
        <f>GI!$C$25</f>
        <v>43</v>
      </c>
      <c r="F2053" s="47">
        <f>GI!$C$25</f>
        <v>43</v>
      </c>
      <c r="G2053" s="233"/>
      <c r="H2053" s="24"/>
      <c r="I2053" s="24"/>
      <c r="J2053" s="483" t="str">
        <f t="shared" ref="J2053" si="822">$V$8</f>
        <v>≥85</v>
      </c>
      <c r="K2053" s="446"/>
      <c r="L2053" s="483" t="str">
        <f t="shared" ref="L2053" si="823">$X$8</f>
        <v>A</v>
      </c>
      <c r="M2053" s="446"/>
      <c r="N2053" s="483" t="str">
        <f t="shared" ref="N2053" si="824">$Z$8</f>
        <v>Great Distinction</v>
      </c>
      <c r="O2053" s="447"/>
      <c r="P2053" s="447"/>
      <c r="Q2053" s="446"/>
      <c r="R2053" s="44"/>
    </row>
    <row r="2054" spans="1:18" ht="58.5" customHeight="1">
      <c r="A2054" s="470" t="s">
        <v>12</v>
      </c>
      <c r="B2054" s="471"/>
      <c r="C2054" s="36"/>
      <c r="D2054" s="49"/>
      <c r="E2054" s="50"/>
      <c r="F2054" s="49"/>
      <c r="G2054" s="234"/>
      <c r="H2054" s="24"/>
      <c r="I2054" s="24"/>
      <c r="J2054" s="445" t="str">
        <f t="shared" ref="J2054" si="825">$V$9</f>
        <v>≥80</v>
      </c>
      <c r="K2054" s="446"/>
      <c r="L2054" s="445" t="str">
        <f t="shared" ref="L2054" si="826">$X$9</f>
        <v>B+</v>
      </c>
      <c r="M2054" s="446"/>
      <c r="N2054" s="445" t="str">
        <f t="shared" ref="N2054" si="827">$Z$9</f>
        <v>Distinction</v>
      </c>
      <c r="O2054" s="447"/>
      <c r="P2054" s="447"/>
      <c r="Q2054" s="446"/>
      <c r="R2054" s="44"/>
    </row>
    <row r="2055" spans="1:18" ht="58.5" customHeight="1">
      <c r="A2055" s="482" t="s">
        <v>18</v>
      </c>
      <c r="B2055" s="482"/>
      <c r="C2055" s="36"/>
      <c r="D2055" s="51"/>
      <c r="E2055" s="50"/>
      <c r="F2055" s="51"/>
      <c r="G2055" s="234"/>
      <c r="H2055" s="24"/>
      <c r="I2055" s="24"/>
      <c r="J2055" s="445" t="str">
        <f t="shared" ref="J2055" si="828">$V$10</f>
        <v>≥75</v>
      </c>
      <c r="K2055" s="446"/>
      <c r="L2055" s="445" t="str">
        <f t="shared" ref="L2055" si="829">$X$10</f>
        <v>B</v>
      </c>
      <c r="M2055" s="446"/>
      <c r="N2055" s="445" t="str">
        <f t="shared" ref="N2055" si="830">$Z$10</f>
        <v>Good</v>
      </c>
      <c r="O2055" s="447"/>
      <c r="P2055" s="447"/>
      <c r="Q2055" s="446"/>
      <c r="R2055" s="44"/>
    </row>
    <row r="2056" spans="1:18" ht="58.5" customHeight="1">
      <c r="A2056" s="22"/>
      <c r="B2056" s="55"/>
      <c r="C2056" s="52"/>
      <c r="D2056" s="52"/>
      <c r="E2056" s="52"/>
      <c r="F2056" s="52"/>
      <c r="G2056" s="23"/>
      <c r="H2056" s="24"/>
      <c r="I2056" s="24"/>
      <c r="J2056" s="445" t="str">
        <f t="shared" ref="J2056" si="831">$V$11</f>
        <v>≥70</v>
      </c>
      <c r="K2056" s="446"/>
      <c r="L2056" s="445" t="str">
        <f t="shared" ref="L2056" si="832">$X$11</f>
        <v>C</v>
      </c>
      <c r="M2056" s="446"/>
      <c r="N2056" s="445" t="str">
        <f t="shared" ref="N2056" si="833">$Z$11</f>
        <v>Average</v>
      </c>
      <c r="O2056" s="447"/>
      <c r="P2056" s="447"/>
      <c r="Q2056" s="446"/>
      <c r="R2056" s="44"/>
    </row>
    <row r="2057" spans="1:18" ht="58.5" customHeight="1">
      <c r="A2057" s="53"/>
      <c r="B2057" s="520" t="str">
        <f>MIP!AJ199</f>
        <v>DETAINED IN GRADE 11</v>
      </c>
      <c r="C2057" s="521"/>
      <c r="D2057" s="521"/>
      <c r="E2057" s="521"/>
      <c r="F2057" s="522"/>
      <c r="G2057" s="23"/>
      <c r="H2057" s="24"/>
      <c r="I2057" s="24"/>
      <c r="J2057" s="445" t="str">
        <f t="shared" ref="J2057" si="834">$V$12</f>
        <v>≥60</v>
      </c>
      <c r="K2057" s="446"/>
      <c r="L2057" s="445" t="str">
        <f t="shared" ref="L2057" si="835">$X$12</f>
        <v>D</v>
      </c>
      <c r="M2057" s="446"/>
      <c r="N2057" s="445" t="str">
        <f t="shared" ref="N2057" si="836">$Z$12</f>
        <v>Fair</v>
      </c>
      <c r="O2057" s="447"/>
      <c r="P2057" s="447"/>
      <c r="Q2057" s="446"/>
      <c r="R2057" s="54"/>
    </row>
    <row r="2058" spans="1:18" ht="58.5" customHeight="1">
      <c r="A2058" s="53"/>
      <c r="B2058" s="523"/>
      <c r="C2058" s="524"/>
      <c r="D2058" s="524"/>
      <c r="E2058" s="524"/>
      <c r="F2058" s="525"/>
      <c r="G2058" s="23"/>
      <c r="H2058" s="24"/>
      <c r="I2058" s="24"/>
      <c r="J2058" s="445" t="str">
        <f t="shared" ref="J2058" si="837">$V$13</f>
        <v>&lt;60</v>
      </c>
      <c r="K2058" s="446"/>
      <c r="L2058" s="445" t="str">
        <f t="shared" ref="L2058" si="838">$X$13</f>
        <v>F</v>
      </c>
      <c r="M2058" s="446"/>
      <c r="N2058" s="445" t="str">
        <f t="shared" ref="N2058" si="839">$Z$13</f>
        <v>Failing</v>
      </c>
      <c r="O2058" s="447"/>
      <c r="P2058" s="447"/>
      <c r="Q2058" s="446"/>
      <c r="R2058" s="27"/>
    </row>
    <row r="2059" spans="1:18" ht="58.5" customHeight="1">
      <c r="A2059" s="53"/>
      <c r="B2059" s="523"/>
      <c r="C2059" s="524"/>
      <c r="D2059" s="524"/>
      <c r="E2059" s="524"/>
      <c r="F2059" s="525"/>
      <c r="G2059" s="23"/>
      <c r="H2059" s="24"/>
      <c r="I2059" s="24"/>
      <c r="J2059" s="443" t="str">
        <f>GI!$D$23</f>
        <v>Academic Director's Name</v>
      </c>
      <c r="K2059" s="443"/>
      <c r="L2059" s="443"/>
      <c r="M2059" s="443"/>
      <c r="N2059" s="443"/>
      <c r="O2059" s="443"/>
      <c r="P2059" s="443"/>
      <c r="Q2059" s="443"/>
      <c r="R2059" s="27"/>
    </row>
    <row r="2060" spans="1:18" ht="70.5" customHeight="1">
      <c r="A2060" s="53"/>
      <c r="B2060" s="526"/>
      <c r="C2060" s="527"/>
      <c r="D2060" s="527"/>
      <c r="E2060" s="527"/>
      <c r="F2060" s="528"/>
      <c r="G2060" s="23"/>
      <c r="H2060" s="24"/>
      <c r="I2060" s="24"/>
      <c r="J2060" s="444" t="str">
        <f>GI!$D$31</f>
        <v>Mr. Brhane Yohanes</v>
      </c>
      <c r="K2060" s="444"/>
      <c r="L2060" s="444"/>
      <c r="M2060" s="444"/>
      <c r="N2060" s="444"/>
      <c r="O2060" s="444"/>
      <c r="P2060" s="444"/>
      <c r="Q2060" s="444"/>
      <c r="R2060" s="444"/>
    </row>
    <row r="2061" spans="1:18" ht="58.5" customHeight="1">
      <c r="A2061" s="430" t="str">
        <f>$U$15</f>
        <v>If Best is Possible, Better is Not Enough!</v>
      </c>
      <c r="B2061" s="430"/>
      <c r="C2061" s="430"/>
      <c r="D2061" s="430"/>
      <c r="E2061" s="430"/>
      <c r="F2061" s="430"/>
      <c r="G2061" s="430"/>
      <c r="H2061" s="430"/>
      <c r="I2061" s="430"/>
      <c r="J2061" s="430"/>
      <c r="K2061" s="430"/>
      <c r="L2061" s="430"/>
      <c r="M2061" s="430"/>
      <c r="N2061" s="430"/>
      <c r="O2061" s="430"/>
      <c r="P2061" s="430"/>
      <c r="Q2061" s="430"/>
      <c r="R2061" s="430"/>
    </row>
    <row r="2062" spans="1:18" ht="58.5" customHeight="1">
      <c r="A2062" s="430"/>
      <c r="B2062" s="430"/>
      <c r="C2062" s="430"/>
      <c r="D2062" s="430"/>
      <c r="E2062" s="430"/>
      <c r="F2062" s="430"/>
      <c r="G2062" s="430"/>
      <c r="H2062" s="430"/>
      <c r="I2062" s="430"/>
      <c r="J2062" s="430"/>
      <c r="K2062" s="430"/>
      <c r="L2062" s="430"/>
      <c r="M2062" s="430"/>
      <c r="N2062" s="430"/>
      <c r="O2062" s="430"/>
      <c r="P2062" s="430"/>
      <c r="Q2062" s="430"/>
      <c r="R2062" s="430"/>
    </row>
    <row r="2063" spans="1:18" ht="76.5" customHeight="1">
      <c r="A2063" s="430"/>
      <c r="B2063" s="430"/>
      <c r="C2063" s="430"/>
      <c r="D2063" s="430"/>
      <c r="E2063" s="430"/>
      <c r="F2063" s="430"/>
      <c r="G2063" s="430"/>
      <c r="H2063" s="430"/>
      <c r="I2063" s="430"/>
      <c r="J2063" s="430"/>
      <c r="K2063" s="430"/>
      <c r="L2063" s="430"/>
      <c r="M2063" s="430"/>
      <c r="N2063" s="430"/>
      <c r="O2063" s="430"/>
      <c r="P2063" s="430"/>
      <c r="Q2063" s="430"/>
      <c r="R2063" s="430"/>
    </row>
    <row r="2064" spans="1:18" ht="76.5" customHeight="1">
      <c r="A2064" s="216"/>
      <c r="B2064" s="216"/>
      <c r="C2064" s="216"/>
      <c r="D2064" s="216"/>
      <c r="E2064" s="216"/>
      <c r="F2064" s="216"/>
      <c r="G2064" s="216"/>
      <c r="H2064" s="216"/>
      <c r="I2064" s="216"/>
      <c r="J2064" s="216"/>
      <c r="K2064" s="216"/>
      <c r="L2064" s="216"/>
      <c r="M2064" s="216"/>
      <c r="N2064" s="216"/>
      <c r="O2064" s="216"/>
      <c r="P2064" s="216"/>
      <c r="Q2064" s="216"/>
      <c r="R2064" s="216"/>
    </row>
    <row r="2065" spans="1:18" ht="46.5" customHeight="1">
      <c r="A2065" s="449" t="s">
        <v>14</v>
      </c>
      <c r="B2065" s="450"/>
      <c r="C2065" s="453">
        <f>GI!$A$3</f>
        <v>11</v>
      </c>
      <c r="D2065" s="455" t="str">
        <f>D2</f>
        <v>D</v>
      </c>
      <c r="E2065" s="456"/>
      <c r="F2065" s="453" t="str">
        <f>GI!$C$3</f>
        <v>D</v>
      </c>
      <c r="G2065" s="459">
        <v>54</v>
      </c>
      <c r="H2065" s="26"/>
      <c r="I2065" s="26"/>
      <c r="J2065" s="509" t="s">
        <v>8</v>
      </c>
      <c r="K2065" s="510"/>
      <c r="L2065" s="511"/>
      <c r="M2065" s="484">
        <f>GI!$H$55</f>
        <v>0</v>
      </c>
      <c r="N2065" s="485"/>
      <c r="O2065" s="485"/>
      <c r="P2065" s="485"/>
      <c r="Q2065" s="485"/>
      <c r="R2065" s="486"/>
    </row>
    <row r="2066" spans="1:18" ht="58.5" customHeight="1">
      <c r="A2066" s="451"/>
      <c r="B2066" s="452"/>
      <c r="C2066" s="454"/>
      <c r="D2066" s="457"/>
      <c r="E2066" s="458"/>
      <c r="F2066" s="454"/>
      <c r="G2066" s="460"/>
      <c r="H2066" s="26"/>
      <c r="I2066" s="26"/>
      <c r="J2066" s="512"/>
      <c r="K2066" s="513"/>
      <c r="L2066" s="514"/>
      <c r="M2066" s="487"/>
      <c r="N2066" s="488"/>
      <c r="O2066" s="488"/>
      <c r="P2066" s="488"/>
      <c r="Q2066" s="488"/>
      <c r="R2066" s="489"/>
    </row>
    <row r="2067" spans="1:18" ht="58.5" customHeight="1">
      <c r="A2067" s="461" t="s">
        <v>1</v>
      </c>
      <c r="B2067" s="462"/>
      <c r="C2067" s="467"/>
      <c r="D2067" s="468"/>
      <c r="E2067" s="469"/>
      <c r="F2067" s="223" t="s">
        <v>19</v>
      </c>
      <c r="G2067" s="448"/>
      <c r="H2067" s="27"/>
      <c r="I2067" s="27"/>
      <c r="J2067" s="475" t="str">
        <f>GI!$A$48</f>
        <v>2025/26 G.C Academic Year Basic Skills and Behavior Progress Report</v>
      </c>
      <c r="K2067" s="476"/>
      <c r="L2067" s="476"/>
      <c r="M2067" s="476"/>
      <c r="N2067" s="476"/>
      <c r="O2067" s="476"/>
      <c r="P2067" s="476"/>
      <c r="Q2067" s="476"/>
      <c r="R2067" s="477"/>
    </row>
    <row r="2068" spans="1:18" ht="58.5" customHeight="1">
      <c r="A2068" s="463"/>
      <c r="B2068" s="464"/>
      <c r="C2068" s="490" t="s">
        <v>172</v>
      </c>
      <c r="D2068" s="490" t="s">
        <v>173</v>
      </c>
      <c r="E2068" s="493" t="s">
        <v>163</v>
      </c>
      <c r="F2068" s="490" t="s">
        <v>164</v>
      </c>
      <c r="G2068" s="448"/>
      <c r="H2068" s="27"/>
      <c r="I2068" s="27"/>
      <c r="J2068" s="478"/>
      <c r="K2068" s="479"/>
      <c r="L2068" s="479"/>
      <c r="M2068" s="479"/>
      <c r="N2068" s="479"/>
      <c r="O2068" s="479"/>
      <c r="P2068" s="479"/>
      <c r="Q2068" s="479"/>
      <c r="R2068" s="480"/>
    </row>
    <row r="2069" spans="1:18" ht="58.5" customHeight="1">
      <c r="A2069" s="463"/>
      <c r="B2069" s="464"/>
      <c r="C2069" s="491"/>
      <c r="D2069" s="491"/>
      <c r="E2069" s="494"/>
      <c r="F2069" s="491"/>
      <c r="G2069" s="448"/>
      <c r="H2069" s="28"/>
      <c r="I2069" s="28"/>
      <c r="J2069" s="435"/>
      <c r="K2069" s="436"/>
      <c r="L2069" s="436"/>
      <c r="M2069" s="436"/>
      <c r="N2069" s="437"/>
      <c r="O2069" s="29"/>
      <c r="P2069" s="29"/>
      <c r="Q2069" s="29"/>
      <c r="R2069" s="30"/>
    </row>
    <row r="2070" spans="1:18" ht="58.5" customHeight="1">
      <c r="A2070" s="463"/>
      <c r="B2070" s="464"/>
      <c r="C2070" s="491"/>
      <c r="D2070" s="491"/>
      <c r="E2070" s="494"/>
      <c r="F2070" s="491"/>
      <c r="G2070" s="448"/>
      <c r="H2070" s="28"/>
      <c r="I2070" s="28"/>
      <c r="J2070" s="438" t="s">
        <v>26</v>
      </c>
      <c r="K2070" s="439"/>
      <c r="L2070" s="439"/>
      <c r="M2070" s="439"/>
      <c r="N2070" s="440"/>
      <c r="O2070" s="31"/>
      <c r="P2070" s="31"/>
      <c r="Q2070" s="31"/>
      <c r="R2070" s="31"/>
    </row>
    <row r="2071" spans="1:18" ht="58.5" customHeight="1">
      <c r="A2071" s="463"/>
      <c r="B2071" s="464"/>
      <c r="C2071" s="491"/>
      <c r="D2071" s="491"/>
      <c r="E2071" s="494"/>
      <c r="F2071" s="491"/>
      <c r="G2071" s="448"/>
      <c r="H2071" s="28"/>
      <c r="I2071" s="28"/>
      <c r="J2071" s="438" t="s">
        <v>27</v>
      </c>
      <c r="K2071" s="439"/>
      <c r="L2071" s="439"/>
      <c r="M2071" s="439"/>
      <c r="N2071" s="440"/>
      <c r="O2071" s="31"/>
      <c r="P2071" s="31"/>
      <c r="Q2071" s="31"/>
      <c r="R2071" s="31"/>
    </row>
    <row r="2072" spans="1:18" ht="58.5" customHeight="1">
      <c r="A2072" s="463"/>
      <c r="B2072" s="464"/>
      <c r="C2072" s="491"/>
      <c r="D2072" s="491"/>
      <c r="E2072" s="494"/>
      <c r="F2072" s="491"/>
      <c r="G2072" s="448"/>
      <c r="H2072" s="28"/>
      <c r="I2072" s="28"/>
      <c r="J2072" s="438" t="s">
        <v>28</v>
      </c>
      <c r="K2072" s="439"/>
      <c r="L2072" s="439"/>
      <c r="M2072" s="439"/>
      <c r="N2072" s="440"/>
      <c r="O2072" s="31"/>
      <c r="P2072" s="31"/>
      <c r="Q2072" s="31"/>
      <c r="R2072" s="31"/>
    </row>
    <row r="2073" spans="1:18" ht="58.5" customHeight="1">
      <c r="A2073" s="463"/>
      <c r="B2073" s="464"/>
      <c r="C2073" s="491"/>
      <c r="D2073" s="491"/>
      <c r="E2073" s="494"/>
      <c r="F2073" s="491"/>
      <c r="G2073" s="448"/>
      <c r="H2073" s="28"/>
      <c r="I2073" s="28"/>
      <c r="J2073" s="438" t="s">
        <v>47</v>
      </c>
      <c r="K2073" s="439"/>
      <c r="L2073" s="439"/>
      <c r="M2073" s="439"/>
      <c r="N2073" s="440"/>
      <c r="O2073" s="31"/>
      <c r="P2073" s="31"/>
      <c r="Q2073" s="31"/>
      <c r="R2073" s="31"/>
    </row>
    <row r="2074" spans="1:18" ht="58.5" customHeight="1">
      <c r="A2074" s="463"/>
      <c r="B2074" s="464"/>
      <c r="C2074" s="491"/>
      <c r="D2074" s="491"/>
      <c r="E2074" s="494"/>
      <c r="F2074" s="491"/>
      <c r="G2074" s="448"/>
      <c r="H2074" s="28"/>
      <c r="I2074" s="28"/>
      <c r="J2074" s="438" t="s">
        <v>38</v>
      </c>
      <c r="K2074" s="439"/>
      <c r="L2074" s="439"/>
      <c r="M2074" s="439"/>
      <c r="N2074" s="440"/>
      <c r="O2074" s="31"/>
      <c r="P2074" s="31"/>
      <c r="Q2074" s="31"/>
      <c r="R2074" s="31"/>
    </row>
    <row r="2075" spans="1:18" ht="58.5" customHeight="1">
      <c r="A2075" s="465"/>
      <c r="B2075" s="466"/>
      <c r="C2075" s="492"/>
      <c r="D2075" s="492"/>
      <c r="E2075" s="495"/>
      <c r="F2075" s="492"/>
      <c r="G2075" s="448"/>
      <c r="H2075" s="28"/>
      <c r="I2075" s="28"/>
      <c r="J2075" s="438" t="s">
        <v>10</v>
      </c>
      <c r="K2075" s="439"/>
      <c r="L2075" s="439"/>
      <c r="M2075" s="439"/>
      <c r="N2075" s="440"/>
      <c r="O2075" s="33"/>
      <c r="P2075" s="34"/>
      <c r="Q2075" s="34"/>
      <c r="R2075" s="35"/>
    </row>
    <row r="2076" spans="1:18" ht="58.5" customHeight="1">
      <c r="A2076" s="441" t="str">
        <f>GI!$B$7</f>
        <v>English</v>
      </c>
      <c r="B2076" s="442"/>
      <c r="C2076" s="36">
        <f>MIP!$Y$61</f>
        <v>0</v>
      </c>
      <c r="D2076" s="36">
        <f>MIP!$Y$128</f>
        <v>0</v>
      </c>
      <c r="E2076" s="37">
        <f>MIP!$Y$200</f>
        <v>0</v>
      </c>
      <c r="F2076" s="36" t="e">
        <f>MIP!#REF!</f>
        <v>#REF!</v>
      </c>
      <c r="G2076" s="231"/>
      <c r="H2076" s="28"/>
      <c r="I2076" s="28"/>
      <c r="J2076" s="438" t="s">
        <v>29</v>
      </c>
      <c r="K2076" s="439"/>
      <c r="L2076" s="439"/>
      <c r="M2076" s="439"/>
      <c r="N2076" s="440"/>
      <c r="O2076" s="33"/>
      <c r="P2076" s="34"/>
      <c r="Q2076" s="34"/>
      <c r="R2076" s="35"/>
    </row>
    <row r="2077" spans="1:18" ht="58.5" customHeight="1">
      <c r="A2077" s="441" t="str">
        <f>GI!$B$8</f>
        <v>-</v>
      </c>
      <c r="B2077" s="442"/>
      <c r="C2077" s="36"/>
      <c r="D2077" s="36"/>
      <c r="E2077" s="37"/>
      <c r="F2077" s="36" t="e">
        <f>MIP!#REF!</f>
        <v>#REF!</v>
      </c>
      <c r="G2077" s="231"/>
      <c r="H2077" s="28"/>
      <c r="I2077" s="28"/>
      <c r="J2077" s="438" t="s">
        <v>30</v>
      </c>
      <c r="K2077" s="439"/>
      <c r="L2077" s="439"/>
      <c r="M2077" s="439"/>
      <c r="N2077" s="440"/>
      <c r="O2077" s="33"/>
      <c r="P2077" s="34"/>
      <c r="Q2077" s="34"/>
      <c r="R2077" s="35"/>
    </row>
    <row r="2078" spans="1:18" ht="58.5" customHeight="1">
      <c r="A2078" s="441" t="str">
        <f>GI!$B$9</f>
        <v>Mathematics</v>
      </c>
      <c r="B2078" s="442"/>
      <c r="C2078" s="36">
        <f>MIP!$Z$61</f>
        <v>0</v>
      </c>
      <c r="D2078" s="36">
        <f>MIP!$Z$128</f>
        <v>0</v>
      </c>
      <c r="E2078" s="37">
        <f>MIP!$Z$200</f>
        <v>0</v>
      </c>
      <c r="F2078" s="36" t="e">
        <f>MIP!#REF!</f>
        <v>#REF!</v>
      </c>
      <c r="G2078" s="231"/>
      <c r="H2078" s="28"/>
      <c r="I2078" s="28"/>
      <c r="J2078" s="438" t="s">
        <v>31</v>
      </c>
      <c r="K2078" s="439"/>
      <c r="L2078" s="439"/>
      <c r="M2078" s="439"/>
      <c r="N2078" s="440"/>
      <c r="O2078" s="33"/>
      <c r="P2078" s="34"/>
      <c r="Q2078" s="34"/>
      <c r="R2078" s="35"/>
    </row>
    <row r="2079" spans="1:18" ht="58.5" customHeight="1">
      <c r="A2079" s="441" t="str">
        <f>GI!$B$10</f>
        <v>-</v>
      </c>
      <c r="B2079" s="442"/>
      <c r="C2079" s="36"/>
      <c r="D2079" s="36"/>
      <c r="E2079" s="37"/>
      <c r="F2079" s="36" t="e">
        <f>MIP!#REF!</f>
        <v>#REF!</v>
      </c>
      <c r="G2079" s="231"/>
      <c r="H2079" s="28"/>
      <c r="I2079" s="28"/>
      <c r="J2079" s="438" t="s">
        <v>32</v>
      </c>
      <c r="K2079" s="439"/>
      <c r="L2079" s="439"/>
      <c r="M2079" s="439"/>
      <c r="N2079" s="440"/>
      <c r="O2079" s="31"/>
      <c r="P2079" s="31"/>
      <c r="Q2079" s="31"/>
      <c r="R2079" s="31"/>
    </row>
    <row r="2080" spans="1:18" ht="58.5" customHeight="1">
      <c r="A2080" s="441" t="str">
        <f>GI!$B$11</f>
        <v xml:space="preserve">History </v>
      </c>
      <c r="B2080" s="442"/>
      <c r="C2080" s="36">
        <f>MIP!$AA$61</f>
        <v>0</v>
      </c>
      <c r="D2080" s="36">
        <f>MIP!$AA$128</f>
        <v>0</v>
      </c>
      <c r="E2080" s="37">
        <f>MIP!$AA$200</f>
        <v>0</v>
      </c>
      <c r="F2080" s="36" t="e">
        <f>MIP!#REF!</f>
        <v>#REF!</v>
      </c>
      <c r="G2080" s="231"/>
      <c r="H2080" s="28"/>
      <c r="I2080" s="28"/>
      <c r="J2080" s="438" t="s">
        <v>11</v>
      </c>
      <c r="K2080" s="439"/>
      <c r="L2080" s="439"/>
      <c r="M2080" s="439"/>
      <c r="N2080" s="440"/>
      <c r="O2080" s="31"/>
      <c r="P2080" s="31"/>
      <c r="Q2080" s="31"/>
      <c r="R2080" s="31"/>
    </row>
    <row r="2081" spans="1:18" ht="58.5" customHeight="1">
      <c r="A2081" s="441" t="str">
        <f>GI!$B$12</f>
        <v xml:space="preserve">Geography </v>
      </c>
      <c r="B2081" s="442"/>
      <c r="C2081" s="36">
        <f>MIP!$AB$61</f>
        <v>0</v>
      </c>
      <c r="D2081" s="36">
        <f>MIP!$AB$128</f>
        <v>0</v>
      </c>
      <c r="E2081" s="37">
        <f>MIP!$AB$200</f>
        <v>0</v>
      </c>
      <c r="F2081" s="36" t="e">
        <f>MIP!#REF!</f>
        <v>#REF!</v>
      </c>
      <c r="G2081" s="231"/>
      <c r="H2081" s="28"/>
      <c r="I2081" s="28"/>
      <c r="J2081" s="438" t="s">
        <v>37</v>
      </c>
      <c r="K2081" s="439"/>
      <c r="L2081" s="439"/>
      <c r="M2081" s="439"/>
      <c r="N2081" s="440"/>
      <c r="O2081" s="33"/>
      <c r="P2081" s="34"/>
      <c r="Q2081" s="34"/>
      <c r="R2081" s="35"/>
    </row>
    <row r="2082" spans="1:18" ht="58.5" customHeight="1">
      <c r="A2082" s="441" t="str">
        <f>GI!$B$13</f>
        <v xml:space="preserve">Economics </v>
      </c>
      <c r="B2082" s="442"/>
      <c r="C2082" s="36">
        <f>MIP!$AC$61</f>
        <v>0</v>
      </c>
      <c r="D2082" s="36">
        <f>MIP!$AC$128</f>
        <v>0</v>
      </c>
      <c r="E2082" s="37">
        <f>MIP!$AC$200</f>
        <v>0</v>
      </c>
      <c r="F2082" s="36" t="e">
        <f>MIP!#REF!</f>
        <v>#REF!</v>
      </c>
      <c r="G2082" s="231"/>
      <c r="H2082" s="38"/>
      <c r="I2082" s="38"/>
      <c r="J2082" s="438" t="s">
        <v>33</v>
      </c>
      <c r="K2082" s="439"/>
      <c r="L2082" s="439"/>
      <c r="M2082" s="439"/>
      <c r="N2082" s="440"/>
      <c r="O2082" s="33"/>
      <c r="P2082" s="34"/>
      <c r="Q2082" s="34"/>
      <c r="R2082" s="35"/>
    </row>
    <row r="2083" spans="1:18" ht="58.5" customHeight="1">
      <c r="A2083" s="441" t="str">
        <f>GI!$B$14</f>
        <v>-</v>
      </c>
      <c r="B2083" s="442"/>
      <c r="C2083" s="36"/>
      <c r="D2083" s="36"/>
      <c r="E2083" s="37"/>
      <c r="F2083" s="36" t="e">
        <f>MIP!#REF!</f>
        <v>#REF!</v>
      </c>
      <c r="G2083" s="231"/>
      <c r="H2083" s="38"/>
      <c r="I2083" s="38"/>
      <c r="J2083" s="438" t="s">
        <v>48</v>
      </c>
      <c r="K2083" s="439"/>
      <c r="L2083" s="439"/>
      <c r="M2083" s="439"/>
      <c r="N2083" s="440"/>
      <c r="O2083" s="33"/>
      <c r="P2083" s="34"/>
      <c r="Q2083" s="34"/>
      <c r="R2083" s="35"/>
    </row>
    <row r="2084" spans="1:18" ht="58.5" customHeight="1">
      <c r="A2084" s="441" t="str">
        <f>GI!$B$15</f>
        <v>ICT</v>
      </c>
      <c r="B2084" s="442"/>
      <c r="C2084" s="36">
        <f>MIP!$AD$61</f>
        <v>0</v>
      </c>
      <c r="D2084" s="36">
        <f>MIP!$AD$128</f>
        <v>0</v>
      </c>
      <c r="E2084" s="37">
        <f>MIP!$AD$200</f>
        <v>0</v>
      </c>
      <c r="F2084" s="36" t="e">
        <f>MIP!#REF!</f>
        <v>#REF!</v>
      </c>
      <c r="G2084" s="231"/>
      <c r="H2084" s="39"/>
      <c r="I2084" s="39"/>
      <c r="J2084" s="438" t="s">
        <v>49</v>
      </c>
      <c r="K2084" s="439"/>
      <c r="L2084" s="439"/>
      <c r="M2084" s="439"/>
      <c r="N2084" s="440"/>
      <c r="O2084" s="40"/>
      <c r="P2084" s="34"/>
      <c r="Q2084" s="34"/>
      <c r="R2084" s="35"/>
    </row>
    <row r="2085" spans="1:18" ht="58.5" customHeight="1">
      <c r="A2085" s="441" t="str">
        <f>GI!$B$16</f>
        <v>-</v>
      </c>
      <c r="B2085" s="442"/>
      <c r="C2085" s="36"/>
      <c r="D2085" s="36"/>
      <c r="E2085" s="37"/>
      <c r="F2085" s="36" t="e">
        <f>MIP!#REF!</f>
        <v>#REF!</v>
      </c>
      <c r="G2085" s="231"/>
      <c r="H2085" s="39"/>
      <c r="I2085" s="39"/>
      <c r="J2085" s="502" t="s">
        <v>34</v>
      </c>
      <c r="K2085" s="503"/>
      <c r="L2085" s="503"/>
      <c r="M2085" s="503"/>
      <c r="N2085" s="503"/>
      <c r="O2085" s="503"/>
      <c r="P2085" s="503"/>
      <c r="Q2085" s="504"/>
      <c r="R2085" s="41"/>
    </row>
    <row r="2086" spans="1:18" ht="58.5" customHeight="1">
      <c r="A2086" s="441" t="str">
        <f>GI!$B$17</f>
        <v xml:space="preserve">Accounting and finance </v>
      </c>
      <c r="B2086" s="442"/>
      <c r="C2086" s="36">
        <f>MIP!$AE$61</f>
        <v>0</v>
      </c>
      <c r="D2086" s="36">
        <f>MIP!$AE$128</f>
        <v>0</v>
      </c>
      <c r="E2086" s="37">
        <f>MIP!$AE$200</f>
        <v>0</v>
      </c>
      <c r="F2086" s="36" t="e">
        <f>MIP!#REF!</f>
        <v>#REF!</v>
      </c>
      <c r="G2086" s="231"/>
      <c r="H2086" s="39"/>
      <c r="I2086" s="39"/>
      <c r="J2086" s="505"/>
      <c r="K2086" s="506"/>
      <c r="L2086" s="506"/>
      <c r="M2086" s="506"/>
      <c r="N2086" s="506"/>
      <c r="O2086" s="506"/>
      <c r="P2086" s="506"/>
      <c r="Q2086" s="507"/>
      <c r="R2086" s="41"/>
    </row>
    <row r="2087" spans="1:18" ht="58.5" customHeight="1">
      <c r="A2087" s="441" t="str">
        <f>GI!$B$18</f>
        <v>-</v>
      </c>
      <c r="B2087" s="442"/>
      <c r="C2087" s="36">
        <f>MIP!$AF$61</f>
        <v>0</v>
      </c>
      <c r="D2087" s="36">
        <f>MIP!$AF$128</f>
        <v>0</v>
      </c>
      <c r="E2087" s="37">
        <f>MIP!$AF$200</f>
        <v>0</v>
      </c>
      <c r="F2087" s="36" t="e">
        <f>MIP!#REF!</f>
        <v>#REF!</v>
      </c>
      <c r="G2087" s="231"/>
      <c r="H2087" s="39"/>
      <c r="I2087" s="39"/>
      <c r="J2087" s="505"/>
      <c r="K2087" s="506"/>
      <c r="L2087" s="506"/>
      <c r="M2087" s="506"/>
      <c r="N2087" s="506"/>
      <c r="O2087" s="506"/>
      <c r="P2087" s="506"/>
      <c r="Q2087" s="507"/>
      <c r="R2087" s="41"/>
    </row>
    <row r="2088" spans="1:18" ht="58.5" customHeight="1">
      <c r="A2088" s="470" t="s">
        <v>15</v>
      </c>
      <c r="B2088" s="471"/>
      <c r="C2088" s="36">
        <f>MIP!$AG$61</f>
        <v>0</v>
      </c>
      <c r="D2088" s="36">
        <f>MIP!$AG$128</f>
        <v>0</v>
      </c>
      <c r="E2088" s="37">
        <f>MIP!$AG$200</f>
        <v>0</v>
      </c>
      <c r="F2088" s="36" t="e">
        <f>MIP!#REF!</f>
        <v>#REF!</v>
      </c>
      <c r="G2088" s="231"/>
      <c r="H2088" s="42"/>
      <c r="I2088" s="42"/>
      <c r="J2088" s="515" t="str">
        <f t="shared" ref="J2088" si="840">$V$5</f>
        <v>Percentage</v>
      </c>
      <c r="K2088" s="516"/>
      <c r="L2088" s="496" t="str">
        <f t="shared" ref="L2088" si="841">$X$5</f>
        <v xml:space="preserve">Grade </v>
      </c>
      <c r="M2088" s="497"/>
      <c r="N2088" s="496" t="str">
        <f t="shared" ref="N2088" si="842">$Z$5</f>
        <v>Performance</v>
      </c>
      <c r="O2088" s="500"/>
      <c r="P2088" s="500"/>
      <c r="Q2088" s="497"/>
      <c r="R2088" s="43"/>
    </row>
    <row r="2089" spans="1:18" ht="58.5" customHeight="1">
      <c r="A2089" s="472" t="s">
        <v>16</v>
      </c>
      <c r="B2089" s="473"/>
      <c r="C2089" s="36">
        <f>MIP!$AH$61</f>
        <v>0</v>
      </c>
      <c r="D2089" s="36">
        <f>MIP!$AH$128</f>
        <v>0</v>
      </c>
      <c r="E2089" s="37">
        <f>MIP!$AH$200</f>
        <v>0</v>
      </c>
      <c r="F2089" s="36" t="e">
        <f>MIP!#REF!</f>
        <v>#REF!</v>
      </c>
      <c r="G2089" s="231"/>
      <c r="H2089" s="42"/>
      <c r="I2089" s="42"/>
      <c r="J2089" s="517"/>
      <c r="K2089" s="518"/>
      <c r="L2089" s="498"/>
      <c r="M2089" s="499"/>
      <c r="N2089" s="498"/>
      <c r="O2089" s="501"/>
      <c r="P2089" s="501"/>
      <c r="Q2089" s="499"/>
      <c r="R2089" s="44"/>
    </row>
    <row r="2090" spans="1:18" ht="58.5" customHeight="1">
      <c r="A2090" s="472" t="s">
        <v>17</v>
      </c>
      <c r="B2090" s="473"/>
      <c r="C2090" s="45">
        <f>MIP!$AI$61</f>
        <v>44</v>
      </c>
      <c r="D2090" s="45">
        <f>MIP!$AI$128</f>
        <v>1</v>
      </c>
      <c r="E2090" s="46">
        <f>MIP!$AI$200</f>
        <v>44</v>
      </c>
      <c r="F2090" s="45" t="e">
        <f>MIP!#REF!</f>
        <v>#REF!</v>
      </c>
      <c r="G2090" s="232"/>
      <c r="H2090" s="42"/>
      <c r="I2090" s="42"/>
      <c r="J2090" s="483" t="str">
        <f t="shared" ref="J2090" si="843">$V$7</f>
        <v>≥90</v>
      </c>
      <c r="K2090" s="446"/>
      <c r="L2090" s="483" t="str">
        <f t="shared" ref="L2090" si="844">$X$7</f>
        <v>A+</v>
      </c>
      <c r="M2090" s="446"/>
      <c r="N2090" s="483" t="str">
        <f t="shared" ref="N2090" si="845">$Z$7</f>
        <v>Very Great Distinction</v>
      </c>
      <c r="O2090" s="447"/>
      <c r="P2090" s="447"/>
      <c r="Q2090" s="446"/>
      <c r="R2090" s="44"/>
    </row>
    <row r="2091" spans="1:18" ht="58.5" customHeight="1">
      <c r="A2091" s="472" t="s">
        <v>91</v>
      </c>
      <c r="B2091" s="473"/>
      <c r="C2091" s="47">
        <f>GI!$C$25</f>
        <v>43</v>
      </c>
      <c r="D2091" s="47">
        <f>GI!$C$25</f>
        <v>43</v>
      </c>
      <c r="E2091" s="48">
        <f>GI!$C$25</f>
        <v>43</v>
      </c>
      <c r="F2091" s="47">
        <f>GI!$C$25</f>
        <v>43</v>
      </c>
      <c r="G2091" s="233"/>
      <c r="H2091" s="24"/>
      <c r="I2091" s="24"/>
      <c r="J2091" s="483" t="str">
        <f t="shared" ref="J2091" si="846">$V$8</f>
        <v>≥85</v>
      </c>
      <c r="K2091" s="446"/>
      <c r="L2091" s="483" t="str">
        <f t="shared" ref="L2091" si="847">$X$8</f>
        <v>A</v>
      </c>
      <c r="M2091" s="446"/>
      <c r="N2091" s="483" t="str">
        <f t="shared" ref="N2091" si="848">$Z$8</f>
        <v>Great Distinction</v>
      </c>
      <c r="O2091" s="447"/>
      <c r="P2091" s="447"/>
      <c r="Q2091" s="446"/>
      <c r="R2091" s="44"/>
    </row>
    <row r="2092" spans="1:18" ht="58.5" customHeight="1">
      <c r="A2092" s="470" t="s">
        <v>12</v>
      </c>
      <c r="B2092" s="471"/>
      <c r="C2092" s="36"/>
      <c r="D2092" s="49"/>
      <c r="E2092" s="50"/>
      <c r="F2092" s="49"/>
      <c r="G2092" s="234"/>
      <c r="H2092" s="24"/>
      <c r="I2092" s="24"/>
      <c r="J2092" s="445" t="str">
        <f t="shared" ref="J2092" si="849">$V$9</f>
        <v>≥80</v>
      </c>
      <c r="K2092" s="446"/>
      <c r="L2092" s="445" t="str">
        <f t="shared" ref="L2092" si="850">$X$9</f>
        <v>B+</v>
      </c>
      <c r="M2092" s="446"/>
      <c r="N2092" s="445" t="str">
        <f t="shared" ref="N2092" si="851">$Z$9</f>
        <v>Distinction</v>
      </c>
      <c r="O2092" s="447"/>
      <c r="P2092" s="447"/>
      <c r="Q2092" s="446"/>
      <c r="R2092" s="44"/>
    </row>
    <row r="2093" spans="1:18" ht="58.5" customHeight="1">
      <c r="A2093" s="482" t="s">
        <v>18</v>
      </c>
      <c r="B2093" s="482"/>
      <c r="C2093" s="36"/>
      <c r="D2093" s="51"/>
      <c r="E2093" s="50"/>
      <c r="F2093" s="51"/>
      <c r="G2093" s="234"/>
      <c r="H2093" s="24"/>
      <c r="I2093" s="24"/>
      <c r="J2093" s="445" t="str">
        <f t="shared" ref="J2093" si="852">$V$10</f>
        <v>≥75</v>
      </c>
      <c r="K2093" s="446"/>
      <c r="L2093" s="445" t="str">
        <f t="shared" ref="L2093" si="853">$X$10</f>
        <v>B</v>
      </c>
      <c r="M2093" s="446"/>
      <c r="N2093" s="445" t="str">
        <f t="shared" ref="N2093" si="854">$Z$10</f>
        <v>Good</v>
      </c>
      <c r="O2093" s="447"/>
      <c r="P2093" s="447"/>
      <c r="Q2093" s="446"/>
      <c r="R2093" s="44"/>
    </row>
    <row r="2094" spans="1:18" ht="58.5" customHeight="1">
      <c r="A2094" s="22"/>
      <c r="B2094" s="55"/>
      <c r="C2094" s="52"/>
      <c r="D2094" s="52"/>
      <c r="E2094" s="52"/>
      <c r="F2094" s="52"/>
      <c r="G2094" s="23"/>
      <c r="H2094" s="24"/>
      <c r="I2094" s="24"/>
      <c r="J2094" s="445" t="str">
        <f t="shared" ref="J2094" si="855">$V$11</f>
        <v>≥70</v>
      </c>
      <c r="K2094" s="446"/>
      <c r="L2094" s="445" t="str">
        <f t="shared" ref="L2094" si="856">$X$11</f>
        <v>C</v>
      </c>
      <c r="M2094" s="446"/>
      <c r="N2094" s="445" t="str">
        <f t="shared" ref="N2094" si="857">$Z$11</f>
        <v>Average</v>
      </c>
      <c r="O2094" s="447"/>
      <c r="P2094" s="447"/>
      <c r="Q2094" s="446"/>
      <c r="R2094" s="44"/>
    </row>
    <row r="2095" spans="1:18" ht="58.5" customHeight="1">
      <c r="A2095" s="53"/>
      <c r="B2095" s="520" t="str">
        <f>MIP!AJ200</f>
        <v>DETAINED IN GRADE 11</v>
      </c>
      <c r="C2095" s="521"/>
      <c r="D2095" s="521"/>
      <c r="E2095" s="521"/>
      <c r="F2095" s="522"/>
      <c r="G2095" s="519">
        <f>IF(I2089&gt;=[2]GI!$B$64,$C$2+1,$C$2)</f>
        <v>11</v>
      </c>
      <c r="H2095" s="24"/>
      <c r="I2095" s="24"/>
      <c r="J2095" s="445" t="str">
        <f t="shared" ref="J2095" si="858">$V$12</f>
        <v>≥60</v>
      </c>
      <c r="K2095" s="446"/>
      <c r="L2095" s="445" t="str">
        <f t="shared" ref="L2095" si="859">$X$12</f>
        <v>D</v>
      </c>
      <c r="M2095" s="446"/>
      <c r="N2095" s="445" t="str">
        <f t="shared" ref="N2095" si="860">$Z$12</f>
        <v>Fair</v>
      </c>
      <c r="O2095" s="447"/>
      <c r="P2095" s="447"/>
      <c r="Q2095" s="446"/>
      <c r="R2095" s="54"/>
    </row>
    <row r="2096" spans="1:18" ht="58.5" customHeight="1">
      <c r="A2096" s="53"/>
      <c r="B2096" s="523"/>
      <c r="C2096" s="524"/>
      <c r="D2096" s="524"/>
      <c r="E2096" s="524"/>
      <c r="F2096" s="525"/>
      <c r="G2096" s="519"/>
      <c r="H2096" s="24"/>
      <c r="I2096" s="24"/>
      <c r="J2096" s="445" t="str">
        <f t="shared" ref="J2096" si="861">$V$13</f>
        <v>&lt;60</v>
      </c>
      <c r="K2096" s="446"/>
      <c r="L2096" s="445" t="str">
        <f t="shared" ref="L2096" si="862">$X$13</f>
        <v>F</v>
      </c>
      <c r="M2096" s="446"/>
      <c r="N2096" s="445" t="str">
        <f t="shared" ref="N2096" si="863">$Z$13</f>
        <v>Failing</v>
      </c>
      <c r="O2096" s="447"/>
      <c r="P2096" s="447"/>
      <c r="Q2096" s="446"/>
      <c r="R2096" s="27"/>
    </row>
    <row r="2097" spans="1:18" ht="58.5" customHeight="1">
      <c r="A2097" s="53"/>
      <c r="B2097" s="523"/>
      <c r="C2097" s="524"/>
      <c r="D2097" s="524"/>
      <c r="E2097" s="524"/>
      <c r="F2097" s="525"/>
      <c r="G2097" s="519"/>
      <c r="H2097" s="24"/>
      <c r="I2097" s="24"/>
      <c r="J2097" s="443" t="str">
        <f>GI!$D$23</f>
        <v>Academic Director's Name</v>
      </c>
      <c r="K2097" s="443"/>
      <c r="L2097" s="443"/>
      <c r="M2097" s="443"/>
      <c r="N2097" s="443"/>
      <c r="O2097" s="443"/>
      <c r="P2097" s="443"/>
      <c r="Q2097" s="443"/>
      <c r="R2097" s="27"/>
    </row>
    <row r="2098" spans="1:18" ht="58.5" customHeight="1">
      <c r="A2098" s="53"/>
      <c r="B2098" s="526"/>
      <c r="C2098" s="527"/>
      <c r="D2098" s="527"/>
      <c r="E2098" s="527"/>
      <c r="F2098" s="528"/>
      <c r="G2098" s="519"/>
      <c r="H2098" s="24"/>
      <c r="I2098" s="24"/>
      <c r="J2098" s="444" t="str">
        <f>GI!$D$31</f>
        <v>Mr. Brhane Yohanes</v>
      </c>
      <c r="K2098" s="444"/>
      <c r="L2098" s="444"/>
      <c r="M2098" s="444"/>
      <c r="N2098" s="444"/>
      <c r="O2098" s="444"/>
      <c r="P2098" s="444"/>
      <c r="Q2098" s="444"/>
      <c r="R2098" s="444"/>
    </row>
    <row r="2099" spans="1:18" ht="58.5" customHeight="1">
      <c r="A2099" s="430" t="str">
        <f>$U$15</f>
        <v>If Best is Possible, Better is Not Enough!</v>
      </c>
      <c r="B2099" s="430"/>
      <c r="C2099" s="430"/>
      <c r="D2099" s="430"/>
      <c r="E2099" s="430"/>
      <c r="F2099" s="430"/>
      <c r="G2099" s="430"/>
      <c r="H2099" s="430"/>
      <c r="I2099" s="430"/>
      <c r="J2099" s="430"/>
      <c r="K2099" s="430"/>
      <c r="L2099" s="430"/>
      <c r="M2099" s="430"/>
      <c r="N2099" s="430"/>
      <c r="O2099" s="430"/>
      <c r="P2099" s="430"/>
      <c r="Q2099" s="430"/>
      <c r="R2099" s="430"/>
    </row>
    <row r="2100" spans="1:18" ht="58.5" customHeight="1">
      <c r="A2100" s="430"/>
      <c r="B2100" s="430"/>
      <c r="C2100" s="430"/>
      <c r="D2100" s="430"/>
      <c r="E2100" s="430"/>
      <c r="F2100" s="430"/>
      <c r="G2100" s="430"/>
      <c r="H2100" s="430"/>
      <c r="I2100" s="430"/>
      <c r="J2100" s="430"/>
      <c r="K2100" s="430"/>
      <c r="L2100" s="430"/>
      <c r="M2100" s="430"/>
      <c r="N2100" s="430"/>
      <c r="O2100" s="430"/>
      <c r="P2100" s="430"/>
      <c r="Q2100" s="430"/>
      <c r="R2100" s="430"/>
    </row>
    <row r="2101" spans="1:18" ht="58.5" customHeight="1">
      <c r="A2101" s="430"/>
      <c r="B2101" s="430"/>
      <c r="C2101" s="430"/>
      <c r="D2101" s="430"/>
      <c r="E2101" s="430"/>
      <c r="F2101" s="430"/>
      <c r="G2101" s="430"/>
      <c r="H2101" s="430"/>
      <c r="I2101" s="430"/>
      <c r="J2101" s="430"/>
      <c r="K2101" s="430"/>
      <c r="L2101" s="430"/>
      <c r="M2101" s="430"/>
      <c r="N2101" s="430"/>
      <c r="O2101" s="430"/>
      <c r="P2101" s="430"/>
      <c r="Q2101" s="430"/>
      <c r="R2101" s="430"/>
    </row>
    <row r="2102" spans="1:18" ht="79.5" customHeight="1">
      <c r="A2102" s="216"/>
      <c r="B2102" s="216"/>
      <c r="C2102" s="216"/>
      <c r="D2102" s="216"/>
      <c r="E2102" s="216"/>
      <c r="F2102" s="216"/>
      <c r="G2102" s="216"/>
      <c r="H2102" s="216"/>
      <c r="I2102" s="216"/>
      <c r="J2102" s="216"/>
      <c r="K2102" s="216"/>
      <c r="L2102" s="216"/>
      <c r="M2102" s="216"/>
      <c r="N2102" s="216"/>
      <c r="O2102" s="216"/>
      <c r="P2102" s="216"/>
      <c r="Q2102" s="216"/>
      <c r="R2102" s="216"/>
    </row>
    <row r="2103" spans="1:18" ht="58.5" customHeight="1">
      <c r="A2103" s="449" t="s">
        <v>14</v>
      </c>
      <c r="B2103" s="450"/>
      <c r="C2103" s="453">
        <f>GI!$A$3</f>
        <v>11</v>
      </c>
      <c r="D2103" s="455" t="str">
        <f>D2</f>
        <v>D</v>
      </c>
      <c r="E2103" s="456"/>
      <c r="F2103" s="453" t="str">
        <f>GI!$C$3</f>
        <v>D</v>
      </c>
      <c r="G2103" s="508">
        <v>55</v>
      </c>
      <c r="H2103" s="26"/>
      <c r="I2103" s="26"/>
      <c r="J2103" s="509" t="s">
        <v>8</v>
      </c>
      <c r="K2103" s="510"/>
      <c r="L2103" s="511"/>
      <c r="M2103" s="484">
        <f>GI!$H$56</f>
        <v>0</v>
      </c>
      <c r="N2103" s="485"/>
      <c r="O2103" s="485"/>
      <c r="P2103" s="485"/>
      <c r="Q2103" s="485"/>
      <c r="R2103" s="486"/>
    </row>
    <row r="2104" spans="1:18" ht="58.5" customHeight="1">
      <c r="A2104" s="451"/>
      <c r="B2104" s="452"/>
      <c r="C2104" s="454"/>
      <c r="D2104" s="457"/>
      <c r="E2104" s="458"/>
      <c r="F2104" s="454"/>
      <c r="G2104" s="508"/>
      <c r="H2104" s="26"/>
      <c r="I2104" s="26"/>
      <c r="J2104" s="512"/>
      <c r="K2104" s="513"/>
      <c r="L2104" s="514"/>
      <c r="M2104" s="487"/>
      <c r="N2104" s="488"/>
      <c r="O2104" s="488"/>
      <c r="P2104" s="488"/>
      <c r="Q2104" s="488"/>
      <c r="R2104" s="489"/>
    </row>
    <row r="2105" spans="1:18" ht="58.5" customHeight="1">
      <c r="A2105" s="461" t="s">
        <v>1</v>
      </c>
      <c r="B2105" s="462"/>
      <c r="C2105" s="474"/>
      <c r="D2105" s="474"/>
      <c r="E2105" s="474"/>
      <c r="F2105" s="223" t="s">
        <v>19</v>
      </c>
      <c r="G2105" s="448"/>
      <c r="H2105" s="27"/>
      <c r="I2105" s="27"/>
      <c r="J2105" s="475" t="str">
        <f>GI!$A$48</f>
        <v>2025/26 G.C Academic Year Basic Skills and Behavior Progress Report</v>
      </c>
      <c r="K2105" s="476"/>
      <c r="L2105" s="476"/>
      <c r="M2105" s="476"/>
      <c r="N2105" s="476"/>
      <c r="O2105" s="476"/>
      <c r="P2105" s="476"/>
      <c r="Q2105" s="476"/>
      <c r="R2105" s="477"/>
    </row>
    <row r="2106" spans="1:18" ht="58.5" customHeight="1">
      <c r="A2106" s="463"/>
      <c r="B2106" s="464"/>
      <c r="C2106" s="481" t="s">
        <v>172</v>
      </c>
      <c r="D2106" s="481" t="s">
        <v>173</v>
      </c>
      <c r="E2106" s="431" t="s">
        <v>163</v>
      </c>
      <c r="F2106" s="432" t="s">
        <v>164</v>
      </c>
      <c r="G2106" s="448"/>
      <c r="H2106" s="27"/>
      <c r="I2106" s="27"/>
      <c r="J2106" s="478"/>
      <c r="K2106" s="479"/>
      <c r="L2106" s="479"/>
      <c r="M2106" s="479"/>
      <c r="N2106" s="479"/>
      <c r="O2106" s="479"/>
      <c r="P2106" s="479"/>
      <c r="Q2106" s="479"/>
      <c r="R2106" s="480"/>
    </row>
    <row r="2107" spans="1:18" ht="58.5" customHeight="1">
      <c r="A2107" s="463"/>
      <c r="B2107" s="464"/>
      <c r="C2107" s="481"/>
      <c r="D2107" s="481"/>
      <c r="E2107" s="431"/>
      <c r="F2107" s="433"/>
      <c r="G2107" s="448"/>
      <c r="H2107" s="28"/>
      <c r="I2107" s="28"/>
      <c r="J2107" s="435"/>
      <c r="K2107" s="436"/>
      <c r="L2107" s="436"/>
      <c r="M2107" s="436"/>
      <c r="N2107" s="437"/>
      <c r="O2107" s="29"/>
      <c r="P2107" s="29"/>
      <c r="Q2107" s="29"/>
      <c r="R2107" s="30"/>
    </row>
    <row r="2108" spans="1:18" ht="58.5" customHeight="1">
      <c r="A2108" s="463"/>
      <c r="B2108" s="464"/>
      <c r="C2108" s="481"/>
      <c r="D2108" s="481"/>
      <c r="E2108" s="431"/>
      <c r="F2108" s="433"/>
      <c r="G2108" s="448"/>
      <c r="H2108" s="28"/>
      <c r="I2108" s="28"/>
      <c r="J2108" s="438" t="s">
        <v>26</v>
      </c>
      <c r="K2108" s="439"/>
      <c r="L2108" s="439"/>
      <c r="M2108" s="439"/>
      <c r="N2108" s="440"/>
      <c r="O2108" s="31"/>
      <c r="P2108" s="31"/>
      <c r="Q2108" s="31"/>
      <c r="R2108" s="31"/>
    </row>
    <row r="2109" spans="1:18" ht="58.5" customHeight="1">
      <c r="A2109" s="463"/>
      <c r="B2109" s="464"/>
      <c r="C2109" s="481"/>
      <c r="D2109" s="481"/>
      <c r="E2109" s="431"/>
      <c r="F2109" s="433"/>
      <c r="G2109" s="448"/>
      <c r="H2109" s="28"/>
      <c r="I2109" s="28"/>
      <c r="J2109" s="438" t="s">
        <v>27</v>
      </c>
      <c r="K2109" s="439"/>
      <c r="L2109" s="439"/>
      <c r="M2109" s="439"/>
      <c r="N2109" s="440"/>
      <c r="O2109" s="31"/>
      <c r="P2109" s="31"/>
      <c r="Q2109" s="31"/>
      <c r="R2109" s="31"/>
    </row>
    <row r="2110" spans="1:18" ht="58.5" customHeight="1">
      <c r="A2110" s="463"/>
      <c r="B2110" s="464"/>
      <c r="C2110" s="481"/>
      <c r="D2110" s="481"/>
      <c r="E2110" s="431"/>
      <c r="F2110" s="433"/>
      <c r="G2110" s="448"/>
      <c r="H2110" s="28"/>
      <c r="I2110" s="28"/>
      <c r="J2110" s="438" t="s">
        <v>28</v>
      </c>
      <c r="K2110" s="439"/>
      <c r="L2110" s="439"/>
      <c r="M2110" s="439"/>
      <c r="N2110" s="440"/>
      <c r="O2110" s="31"/>
      <c r="P2110" s="31"/>
      <c r="Q2110" s="31"/>
      <c r="R2110" s="31"/>
    </row>
    <row r="2111" spans="1:18" ht="58.5" customHeight="1">
      <c r="A2111" s="463"/>
      <c r="B2111" s="464"/>
      <c r="C2111" s="481"/>
      <c r="D2111" s="481"/>
      <c r="E2111" s="431"/>
      <c r="F2111" s="433"/>
      <c r="G2111" s="448"/>
      <c r="H2111" s="28"/>
      <c r="I2111" s="28"/>
      <c r="J2111" s="438" t="s">
        <v>47</v>
      </c>
      <c r="K2111" s="439"/>
      <c r="L2111" s="439"/>
      <c r="M2111" s="439"/>
      <c r="N2111" s="440"/>
      <c r="O2111" s="31"/>
      <c r="P2111" s="31"/>
      <c r="Q2111" s="31"/>
      <c r="R2111" s="31"/>
    </row>
    <row r="2112" spans="1:18" ht="58.5" customHeight="1">
      <c r="A2112" s="463"/>
      <c r="B2112" s="464"/>
      <c r="C2112" s="481"/>
      <c r="D2112" s="481"/>
      <c r="E2112" s="431"/>
      <c r="F2112" s="433"/>
      <c r="G2112" s="448"/>
      <c r="H2112" s="28"/>
      <c r="I2112" s="28"/>
      <c r="J2112" s="438" t="s">
        <v>38</v>
      </c>
      <c r="K2112" s="439"/>
      <c r="L2112" s="439"/>
      <c r="M2112" s="439"/>
      <c r="N2112" s="440"/>
      <c r="O2112" s="31"/>
      <c r="P2112" s="31"/>
      <c r="Q2112" s="31"/>
      <c r="R2112" s="31"/>
    </row>
    <row r="2113" spans="1:18" ht="58.5" customHeight="1">
      <c r="A2113" s="465"/>
      <c r="B2113" s="466"/>
      <c r="C2113" s="481"/>
      <c r="D2113" s="481"/>
      <c r="E2113" s="431"/>
      <c r="F2113" s="434"/>
      <c r="G2113" s="448"/>
      <c r="H2113" s="28"/>
      <c r="I2113" s="28"/>
      <c r="J2113" s="438" t="s">
        <v>10</v>
      </c>
      <c r="K2113" s="439"/>
      <c r="L2113" s="439"/>
      <c r="M2113" s="439"/>
      <c r="N2113" s="440"/>
      <c r="O2113" s="33"/>
      <c r="P2113" s="34"/>
      <c r="Q2113" s="34"/>
      <c r="R2113" s="35"/>
    </row>
    <row r="2114" spans="1:18" ht="58.5" customHeight="1">
      <c r="A2114" s="441" t="str">
        <f>GI!$B$7</f>
        <v>English</v>
      </c>
      <c r="B2114" s="442"/>
      <c r="C2114" s="36">
        <f>MIP!$Y$62</f>
        <v>0</v>
      </c>
      <c r="D2114" s="36">
        <f>MIP!$Y$129</f>
        <v>0</v>
      </c>
      <c r="E2114" s="37">
        <f>MIP!$Y$201</f>
        <v>0</v>
      </c>
      <c r="F2114" s="226" t="e">
        <f>MIP!#REF!</f>
        <v>#REF!</v>
      </c>
      <c r="G2114" s="231"/>
      <c r="H2114" s="28"/>
      <c r="I2114" s="28"/>
      <c r="J2114" s="438" t="s">
        <v>29</v>
      </c>
      <c r="K2114" s="439"/>
      <c r="L2114" s="439"/>
      <c r="M2114" s="439"/>
      <c r="N2114" s="440"/>
      <c r="O2114" s="33"/>
      <c r="P2114" s="34"/>
      <c r="Q2114" s="34"/>
      <c r="R2114" s="35"/>
    </row>
    <row r="2115" spans="1:18" ht="58.5" customHeight="1">
      <c r="A2115" s="441" t="str">
        <f>GI!$B$8</f>
        <v>-</v>
      </c>
      <c r="B2115" s="442"/>
      <c r="C2115" s="36"/>
      <c r="D2115" s="36"/>
      <c r="E2115" s="37"/>
      <c r="F2115" s="226" t="e">
        <f>MIP!#REF!</f>
        <v>#REF!</v>
      </c>
      <c r="G2115" s="231"/>
      <c r="H2115" s="28"/>
      <c r="I2115" s="28"/>
      <c r="J2115" s="438" t="s">
        <v>30</v>
      </c>
      <c r="K2115" s="439"/>
      <c r="L2115" s="439"/>
      <c r="M2115" s="439"/>
      <c r="N2115" s="440"/>
      <c r="O2115" s="33"/>
      <c r="P2115" s="34"/>
      <c r="Q2115" s="34"/>
      <c r="R2115" s="35"/>
    </row>
    <row r="2116" spans="1:18" ht="58.5" customHeight="1">
      <c r="A2116" s="441" t="str">
        <f>GI!$B$9</f>
        <v>Mathematics</v>
      </c>
      <c r="B2116" s="442"/>
      <c r="C2116" s="36">
        <f>MIP!$Z$62</f>
        <v>0</v>
      </c>
      <c r="D2116" s="36">
        <f>MIP!$Z$129</f>
        <v>0</v>
      </c>
      <c r="E2116" s="37">
        <f>MIP!$Z$201</f>
        <v>0</v>
      </c>
      <c r="F2116" s="226" t="e">
        <f>MIP!#REF!</f>
        <v>#REF!</v>
      </c>
      <c r="G2116" s="231"/>
      <c r="H2116" s="28"/>
      <c r="I2116" s="28"/>
      <c r="J2116" s="438" t="s">
        <v>31</v>
      </c>
      <c r="K2116" s="439"/>
      <c r="L2116" s="439"/>
      <c r="M2116" s="439"/>
      <c r="N2116" s="440"/>
      <c r="O2116" s="33"/>
      <c r="P2116" s="34"/>
      <c r="Q2116" s="34"/>
      <c r="R2116" s="35"/>
    </row>
    <row r="2117" spans="1:18" ht="58.5" customHeight="1">
      <c r="A2117" s="441" t="str">
        <f>GI!$B$10</f>
        <v>-</v>
      </c>
      <c r="B2117" s="442"/>
      <c r="C2117" s="36"/>
      <c r="D2117" s="36"/>
      <c r="E2117" s="37"/>
      <c r="F2117" s="226" t="e">
        <f>MIP!#REF!</f>
        <v>#REF!</v>
      </c>
      <c r="G2117" s="231"/>
      <c r="H2117" s="28"/>
      <c r="I2117" s="28"/>
      <c r="J2117" s="438" t="s">
        <v>32</v>
      </c>
      <c r="K2117" s="439"/>
      <c r="L2117" s="439"/>
      <c r="M2117" s="439"/>
      <c r="N2117" s="440"/>
      <c r="O2117" s="31"/>
      <c r="P2117" s="31"/>
      <c r="Q2117" s="31"/>
      <c r="R2117" s="31"/>
    </row>
    <row r="2118" spans="1:18" ht="58.5" customHeight="1">
      <c r="A2118" s="441" t="str">
        <f>GI!$B$11</f>
        <v xml:space="preserve">History </v>
      </c>
      <c r="B2118" s="442"/>
      <c r="C2118" s="36">
        <f>MIP!$AA$62</f>
        <v>0</v>
      </c>
      <c r="D2118" s="36">
        <f>MIP!$AA$129</f>
        <v>0</v>
      </c>
      <c r="E2118" s="37">
        <f>MIP!$AA$201</f>
        <v>0</v>
      </c>
      <c r="F2118" s="226" t="e">
        <f>MIP!#REF!</f>
        <v>#REF!</v>
      </c>
      <c r="G2118" s="231"/>
      <c r="H2118" s="28"/>
      <c r="I2118" s="28"/>
      <c r="J2118" s="438" t="s">
        <v>11</v>
      </c>
      <c r="K2118" s="439"/>
      <c r="L2118" s="439"/>
      <c r="M2118" s="439"/>
      <c r="N2118" s="440"/>
      <c r="O2118" s="31"/>
      <c r="P2118" s="31"/>
      <c r="Q2118" s="31"/>
      <c r="R2118" s="31"/>
    </row>
    <row r="2119" spans="1:18" ht="58.5" customHeight="1">
      <c r="A2119" s="441" t="str">
        <f>GI!$B$12</f>
        <v xml:space="preserve">Geography </v>
      </c>
      <c r="B2119" s="442"/>
      <c r="C2119" s="36">
        <f>MIP!$AB$62</f>
        <v>0</v>
      </c>
      <c r="D2119" s="36">
        <f>MIP!$AB$129</f>
        <v>0</v>
      </c>
      <c r="E2119" s="37">
        <f>MIP!$AB$201</f>
        <v>0</v>
      </c>
      <c r="F2119" s="226" t="e">
        <f>MIP!#REF!</f>
        <v>#REF!</v>
      </c>
      <c r="G2119" s="231"/>
      <c r="H2119" s="28"/>
      <c r="I2119" s="28"/>
      <c r="J2119" s="438" t="s">
        <v>37</v>
      </c>
      <c r="K2119" s="439"/>
      <c r="L2119" s="439"/>
      <c r="M2119" s="439"/>
      <c r="N2119" s="440"/>
      <c r="O2119" s="33"/>
      <c r="P2119" s="34"/>
      <c r="Q2119" s="34"/>
      <c r="R2119" s="35"/>
    </row>
    <row r="2120" spans="1:18" ht="58.5" customHeight="1">
      <c r="A2120" s="441" t="str">
        <f>GI!$B$13</f>
        <v xml:space="preserve">Economics </v>
      </c>
      <c r="B2120" s="442"/>
      <c r="C2120" s="36">
        <f>MIP!$AC$62</f>
        <v>0</v>
      </c>
      <c r="D2120" s="36">
        <f>MIP!$AC$129</f>
        <v>0</v>
      </c>
      <c r="E2120" s="37">
        <f>MIP!$AC$201</f>
        <v>0</v>
      </c>
      <c r="F2120" s="226" t="e">
        <f>MIP!#REF!</f>
        <v>#REF!</v>
      </c>
      <c r="G2120" s="231"/>
      <c r="H2120" s="38"/>
      <c r="I2120" s="38"/>
      <c r="J2120" s="438" t="s">
        <v>33</v>
      </c>
      <c r="K2120" s="439"/>
      <c r="L2120" s="439"/>
      <c r="M2120" s="439"/>
      <c r="N2120" s="440"/>
      <c r="O2120" s="33"/>
      <c r="P2120" s="34"/>
      <c r="Q2120" s="34"/>
      <c r="R2120" s="35"/>
    </row>
    <row r="2121" spans="1:18" ht="58.5" customHeight="1">
      <c r="A2121" s="441" t="str">
        <f>GI!$B$14</f>
        <v>-</v>
      </c>
      <c r="B2121" s="442"/>
      <c r="C2121" s="36"/>
      <c r="D2121" s="36"/>
      <c r="E2121" s="37"/>
      <c r="F2121" s="226" t="e">
        <f>MIP!#REF!</f>
        <v>#REF!</v>
      </c>
      <c r="G2121" s="231"/>
      <c r="H2121" s="38"/>
      <c r="I2121" s="38"/>
      <c r="J2121" s="438" t="s">
        <v>48</v>
      </c>
      <c r="K2121" s="439"/>
      <c r="L2121" s="439"/>
      <c r="M2121" s="439"/>
      <c r="N2121" s="440"/>
      <c r="O2121" s="33"/>
      <c r="P2121" s="34"/>
      <c r="Q2121" s="34"/>
      <c r="R2121" s="35"/>
    </row>
    <row r="2122" spans="1:18" ht="58.5" customHeight="1">
      <c r="A2122" s="441" t="str">
        <f>GI!$B$15</f>
        <v>ICT</v>
      </c>
      <c r="B2122" s="442"/>
      <c r="C2122" s="36">
        <f>MIP!$AD$62</f>
        <v>0</v>
      </c>
      <c r="D2122" s="36">
        <f>MIP!$AD$129</f>
        <v>0</v>
      </c>
      <c r="E2122" s="37">
        <f>MIP!$AD$201</f>
        <v>0</v>
      </c>
      <c r="F2122" s="226" t="e">
        <f>MIP!#REF!</f>
        <v>#REF!</v>
      </c>
      <c r="G2122" s="231"/>
      <c r="H2122" s="39"/>
      <c r="I2122" s="39"/>
      <c r="J2122" s="438" t="s">
        <v>49</v>
      </c>
      <c r="K2122" s="439"/>
      <c r="L2122" s="439"/>
      <c r="M2122" s="439"/>
      <c r="N2122" s="440"/>
      <c r="O2122" s="40"/>
      <c r="P2122" s="34"/>
      <c r="Q2122" s="34"/>
      <c r="R2122" s="35"/>
    </row>
    <row r="2123" spans="1:18" ht="58.5" customHeight="1">
      <c r="A2123" s="441" t="str">
        <f>GI!$B$16</f>
        <v>-</v>
      </c>
      <c r="B2123" s="442"/>
      <c r="C2123" s="36"/>
      <c r="D2123" s="36"/>
      <c r="E2123" s="37"/>
      <c r="F2123" s="226" t="e">
        <f>MIP!#REF!</f>
        <v>#REF!</v>
      </c>
      <c r="G2123" s="231"/>
      <c r="H2123" s="39"/>
      <c r="I2123" s="39"/>
      <c r="J2123" s="502" t="s">
        <v>34</v>
      </c>
      <c r="K2123" s="503"/>
      <c r="L2123" s="503"/>
      <c r="M2123" s="503"/>
      <c r="N2123" s="503"/>
      <c r="O2123" s="503"/>
      <c r="P2123" s="503"/>
      <c r="Q2123" s="504"/>
      <c r="R2123" s="41"/>
    </row>
    <row r="2124" spans="1:18" ht="58.5" customHeight="1">
      <c r="A2124" s="441" t="str">
        <f>GI!$B$17</f>
        <v xml:space="preserve">Accounting and finance </v>
      </c>
      <c r="B2124" s="442"/>
      <c r="C2124" s="36">
        <f>MIP!$AE$62</f>
        <v>0</v>
      </c>
      <c r="D2124" s="36">
        <f>MIP!$AE$129</f>
        <v>0</v>
      </c>
      <c r="E2124" s="37">
        <f>MIP!$AE$201</f>
        <v>0</v>
      </c>
      <c r="F2124" s="226" t="e">
        <f>MIP!#REF!</f>
        <v>#REF!</v>
      </c>
      <c r="G2124" s="231"/>
      <c r="H2124" s="39"/>
      <c r="I2124" s="39"/>
      <c r="J2124" s="505"/>
      <c r="K2124" s="506"/>
      <c r="L2124" s="506"/>
      <c r="M2124" s="506"/>
      <c r="N2124" s="506"/>
      <c r="O2124" s="506"/>
      <c r="P2124" s="506"/>
      <c r="Q2124" s="507"/>
      <c r="R2124" s="41"/>
    </row>
    <row r="2125" spans="1:18" ht="58.5" customHeight="1">
      <c r="A2125" s="441" t="str">
        <f>GI!$B$18</f>
        <v>-</v>
      </c>
      <c r="B2125" s="442"/>
      <c r="C2125" s="36">
        <f>MIP!$AF$62</f>
        <v>0</v>
      </c>
      <c r="D2125" s="36">
        <f>MIP!$AF$129</f>
        <v>0</v>
      </c>
      <c r="E2125" s="37">
        <f>MIP!$AF$201</f>
        <v>0</v>
      </c>
      <c r="F2125" s="226" t="e">
        <f>MIP!#REF!</f>
        <v>#REF!</v>
      </c>
      <c r="G2125" s="231"/>
      <c r="H2125" s="39"/>
      <c r="I2125" s="39"/>
      <c r="J2125" s="505"/>
      <c r="K2125" s="506"/>
      <c r="L2125" s="506"/>
      <c r="M2125" s="506"/>
      <c r="N2125" s="506"/>
      <c r="O2125" s="506"/>
      <c r="P2125" s="506"/>
      <c r="Q2125" s="507"/>
      <c r="R2125" s="41"/>
    </row>
    <row r="2126" spans="1:18" ht="58.5" customHeight="1">
      <c r="A2126" s="470" t="s">
        <v>15</v>
      </c>
      <c r="B2126" s="471"/>
      <c r="C2126" s="36">
        <f>MIP!$AG$62</f>
        <v>0</v>
      </c>
      <c r="D2126" s="36">
        <f>MIP!$AG$129</f>
        <v>0</v>
      </c>
      <c r="E2126" s="37">
        <f>MIP!$AG$201</f>
        <v>0</v>
      </c>
      <c r="F2126" s="226" t="e">
        <f>MIP!#REF!</f>
        <v>#REF!</v>
      </c>
      <c r="G2126" s="231"/>
      <c r="H2126" s="42"/>
      <c r="I2126" s="42"/>
      <c r="J2126" s="515" t="str">
        <f t="shared" ref="J2126" si="864">$V$5</f>
        <v>Percentage</v>
      </c>
      <c r="K2126" s="516"/>
      <c r="L2126" s="496" t="str">
        <f t="shared" ref="L2126" si="865">$X$5</f>
        <v xml:space="preserve">Grade </v>
      </c>
      <c r="M2126" s="497"/>
      <c r="N2126" s="496" t="str">
        <f t="shared" ref="N2126" si="866">$Z$5</f>
        <v>Performance</v>
      </c>
      <c r="O2126" s="500"/>
      <c r="P2126" s="500"/>
      <c r="Q2126" s="497"/>
      <c r="R2126" s="43"/>
    </row>
    <row r="2127" spans="1:18" ht="58.5" customHeight="1">
      <c r="A2127" s="472" t="s">
        <v>16</v>
      </c>
      <c r="B2127" s="473"/>
      <c r="C2127" s="36">
        <f>MIP!$AH$62</f>
        <v>0</v>
      </c>
      <c r="D2127" s="36">
        <f>MIP!$AH$129</f>
        <v>0</v>
      </c>
      <c r="E2127" s="37">
        <f>MIP!$AH$201</f>
        <v>0</v>
      </c>
      <c r="F2127" s="226" t="e">
        <f>MIP!#REF!</f>
        <v>#REF!</v>
      </c>
      <c r="G2127" s="231"/>
      <c r="H2127" s="42"/>
      <c r="I2127" s="42"/>
      <c r="J2127" s="517"/>
      <c r="K2127" s="518"/>
      <c r="L2127" s="498"/>
      <c r="M2127" s="499"/>
      <c r="N2127" s="498"/>
      <c r="O2127" s="501"/>
      <c r="P2127" s="501"/>
      <c r="Q2127" s="499"/>
      <c r="R2127" s="44"/>
    </row>
    <row r="2128" spans="1:18" ht="58.5" customHeight="1">
      <c r="A2128" s="472" t="s">
        <v>17</v>
      </c>
      <c r="B2128" s="473"/>
      <c r="C2128" s="45">
        <f>MIP!$AI$62</f>
        <v>44</v>
      </c>
      <c r="D2128" s="45">
        <f>MIP!$AI$129</f>
        <v>1</v>
      </c>
      <c r="E2128" s="46">
        <f>MIP!$AI$201</f>
        <v>44</v>
      </c>
      <c r="F2128" s="227" t="e">
        <f>MIP!#REF!</f>
        <v>#REF!</v>
      </c>
      <c r="G2128" s="232"/>
      <c r="H2128" s="42"/>
      <c r="I2128" s="42"/>
      <c r="J2128" s="483" t="str">
        <f t="shared" ref="J2128" si="867">$V$7</f>
        <v>≥90</v>
      </c>
      <c r="K2128" s="446"/>
      <c r="L2128" s="483" t="str">
        <f t="shared" ref="L2128" si="868">$X$7</f>
        <v>A+</v>
      </c>
      <c r="M2128" s="446"/>
      <c r="N2128" s="483" t="str">
        <f t="shared" ref="N2128" si="869">$Z$7</f>
        <v>Very Great Distinction</v>
      </c>
      <c r="O2128" s="447"/>
      <c r="P2128" s="447"/>
      <c r="Q2128" s="446"/>
      <c r="R2128" s="44"/>
    </row>
    <row r="2129" spans="1:18" ht="58.5" customHeight="1">
      <c r="A2129" s="472" t="s">
        <v>91</v>
      </c>
      <c r="B2129" s="473"/>
      <c r="C2129" s="47">
        <f>GI!$C$25</f>
        <v>43</v>
      </c>
      <c r="D2129" s="47">
        <f>GI!$C$25</f>
        <v>43</v>
      </c>
      <c r="E2129" s="48">
        <f>GI!$C$25</f>
        <v>43</v>
      </c>
      <c r="F2129" s="228">
        <f>GI!$C$25</f>
        <v>43</v>
      </c>
      <c r="G2129" s="233"/>
      <c r="H2129" s="24"/>
      <c r="I2129" s="24"/>
      <c r="J2129" s="483" t="str">
        <f t="shared" ref="J2129" si="870">$V$8</f>
        <v>≥85</v>
      </c>
      <c r="K2129" s="446"/>
      <c r="L2129" s="483" t="str">
        <f t="shared" ref="L2129" si="871">$X$8</f>
        <v>A</v>
      </c>
      <c r="M2129" s="446"/>
      <c r="N2129" s="483" t="str">
        <f t="shared" ref="N2129" si="872">$Z$8</f>
        <v>Great Distinction</v>
      </c>
      <c r="O2129" s="447"/>
      <c r="P2129" s="447"/>
      <c r="Q2129" s="446"/>
      <c r="R2129" s="44"/>
    </row>
    <row r="2130" spans="1:18" ht="58.5" customHeight="1">
      <c r="A2130" s="470" t="s">
        <v>12</v>
      </c>
      <c r="B2130" s="471"/>
      <c r="C2130" s="36"/>
      <c r="D2130" s="49"/>
      <c r="E2130" s="50"/>
      <c r="F2130" s="229"/>
      <c r="G2130" s="234"/>
      <c r="H2130" s="24"/>
      <c r="I2130" s="24"/>
      <c r="J2130" s="445" t="str">
        <f t="shared" ref="J2130" si="873">$V$9</f>
        <v>≥80</v>
      </c>
      <c r="K2130" s="446"/>
      <c r="L2130" s="445" t="str">
        <f t="shared" ref="L2130" si="874">$X$9</f>
        <v>B+</v>
      </c>
      <c r="M2130" s="446"/>
      <c r="N2130" s="445" t="str">
        <f t="shared" ref="N2130" si="875">$Z$9</f>
        <v>Distinction</v>
      </c>
      <c r="O2130" s="447"/>
      <c r="P2130" s="447"/>
      <c r="Q2130" s="446"/>
      <c r="R2130" s="44"/>
    </row>
    <row r="2131" spans="1:18" ht="58.5" customHeight="1">
      <c r="A2131" s="482" t="s">
        <v>18</v>
      </c>
      <c r="B2131" s="482"/>
      <c r="C2131" s="36"/>
      <c r="D2131" s="51"/>
      <c r="E2131" s="50"/>
      <c r="F2131" s="230"/>
      <c r="G2131" s="234"/>
      <c r="H2131" s="24"/>
      <c r="I2131" s="24"/>
      <c r="J2131" s="445" t="str">
        <f t="shared" ref="J2131" si="876">$V$10</f>
        <v>≥75</v>
      </c>
      <c r="K2131" s="446"/>
      <c r="L2131" s="445" t="str">
        <f t="shared" ref="L2131" si="877">$X$10</f>
        <v>B</v>
      </c>
      <c r="M2131" s="446"/>
      <c r="N2131" s="445" t="str">
        <f t="shared" ref="N2131" si="878">$Z$10</f>
        <v>Good</v>
      </c>
      <c r="O2131" s="447"/>
      <c r="P2131" s="447"/>
      <c r="Q2131" s="446"/>
      <c r="R2131" s="44"/>
    </row>
    <row r="2132" spans="1:18" ht="58.5" customHeight="1">
      <c r="A2132" s="22"/>
      <c r="B2132" s="55"/>
      <c r="C2132" s="52"/>
      <c r="D2132" s="52"/>
      <c r="E2132" s="52"/>
      <c r="F2132" s="52"/>
      <c r="G2132" s="23"/>
      <c r="H2132" s="24"/>
      <c r="I2132" s="24"/>
      <c r="J2132" s="445" t="str">
        <f t="shared" ref="J2132" si="879">$V$11</f>
        <v>≥70</v>
      </c>
      <c r="K2132" s="446"/>
      <c r="L2132" s="445" t="str">
        <f t="shared" ref="L2132" si="880">$X$11</f>
        <v>C</v>
      </c>
      <c r="M2132" s="446"/>
      <c r="N2132" s="445" t="str">
        <f t="shared" ref="N2132" si="881">$Z$11</f>
        <v>Average</v>
      </c>
      <c r="O2132" s="447"/>
      <c r="P2132" s="447"/>
      <c r="Q2132" s="446"/>
      <c r="R2132" s="44"/>
    </row>
    <row r="2133" spans="1:18" ht="58.5" customHeight="1">
      <c r="A2133" s="53"/>
      <c r="B2133" s="520" t="str">
        <f>MIP!AJ201</f>
        <v>DETAINED IN GRADE 11</v>
      </c>
      <c r="C2133" s="521"/>
      <c r="D2133" s="521"/>
      <c r="E2133" s="521"/>
      <c r="F2133" s="522"/>
      <c r="G2133" s="23"/>
      <c r="H2133" s="24"/>
      <c r="I2133" s="24"/>
      <c r="J2133" s="445" t="str">
        <f t="shared" ref="J2133" si="882">$V$12</f>
        <v>≥60</v>
      </c>
      <c r="K2133" s="446"/>
      <c r="L2133" s="445" t="str">
        <f t="shared" ref="L2133" si="883">$X$12</f>
        <v>D</v>
      </c>
      <c r="M2133" s="446"/>
      <c r="N2133" s="445" t="str">
        <f t="shared" ref="N2133" si="884">$Z$12</f>
        <v>Fair</v>
      </c>
      <c r="O2133" s="447"/>
      <c r="P2133" s="447"/>
      <c r="Q2133" s="446"/>
      <c r="R2133" s="54"/>
    </row>
    <row r="2134" spans="1:18" ht="58.5" customHeight="1">
      <c r="A2134" s="53"/>
      <c r="B2134" s="523"/>
      <c r="C2134" s="524"/>
      <c r="D2134" s="524"/>
      <c r="E2134" s="524"/>
      <c r="F2134" s="525"/>
      <c r="G2134" s="23"/>
      <c r="H2134" s="24"/>
      <c r="I2134" s="24"/>
      <c r="J2134" s="445" t="str">
        <f t="shared" ref="J2134" si="885">$V$13</f>
        <v>&lt;60</v>
      </c>
      <c r="K2134" s="446"/>
      <c r="L2134" s="445" t="str">
        <f t="shared" ref="L2134" si="886">$X$13</f>
        <v>F</v>
      </c>
      <c r="M2134" s="446"/>
      <c r="N2134" s="445" t="str">
        <f t="shared" ref="N2134" si="887">$Z$13</f>
        <v>Failing</v>
      </c>
      <c r="O2134" s="447"/>
      <c r="P2134" s="447"/>
      <c r="Q2134" s="446"/>
      <c r="R2134" s="27"/>
    </row>
    <row r="2135" spans="1:18" ht="58.5" customHeight="1">
      <c r="A2135" s="53"/>
      <c r="B2135" s="523"/>
      <c r="C2135" s="524"/>
      <c r="D2135" s="524"/>
      <c r="E2135" s="524"/>
      <c r="F2135" s="525"/>
      <c r="G2135" s="23"/>
      <c r="H2135" s="24"/>
      <c r="I2135" s="24"/>
      <c r="J2135" s="443" t="str">
        <f>GI!$D$23</f>
        <v>Academic Director's Name</v>
      </c>
      <c r="K2135" s="443"/>
      <c r="L2135" s="443"/>
      <c r="M2135" s="443"/>
      <c r="N2135" s="443"/>
      <c r="O2135" s="443"/>
      <c r="P2135" s="443"/>
      <c r="Q2135" s="443"/>
      <c r="R2135" s="27"/>
    </row>
    <row r="2136" spans="1:18" ht="58.5" customHeight="1">
      <c r="A2136" s="53"/>
      <c r="B2136" s="526"/>
      <c r="C2136" s="527"/>
      <c r="D2136" s="527"/>
      <c r="E2136" s="527"/>
      <c r="F2136" s="528"/>
      <c r="G2136" s="23"/>
      <c r="H2136" s="24"/>
      <c r="I2136" s="24"/>
      <c r="J2136" s="444" t="str">
        <f>GI!$D$31</f>
        <v>Mr. Brhane Yohanes</v>
      </c>
      <c r="K2136" s="444"/>
      <c r="L2136" s="444"/>
      <c r="M2136" s="444"/>
      <c r="N2136" s="444"/>
      <c r="O2136" s="444"/>
      <c r="P2136" s="444"/>
      <c r="Q2136" s="444"/>
      <c r="R2136" s="444"/>
    </row>
    <row r="2137" spans="1:18" ht="58.5" customHeight="1">
      <c r="A2137" s="430" t="str">
        <f>$U$15</f>
        <v>If Best is Possible, Better is Not Enough!</v>
      </c>
      <c r="B2137" s="430"/>
      <c r="C2137" s="430"/>
      <c r="D2137" s="430"/>
      <c r="E2137" s="430"/>
      <c r="F2137" s="430"/>
      <c r="G2137" s="430"/>
      <c r="H2137" s="430"/>
      <c r="I2137" s="430"/>
      <c r="J2137" s="430"/>
      <c r="K2137" s="430"/>
      <c r="L2137" s="430"/>
      <c r="M2137" s="430"/>
      <c r="N2137" s="430"/>
      <c r="O2137" s="430"/>
      <c r="P2137" s="430"/>
      <c r="Q2137" s="430"/>
      <c r="R2137" s="430"/>
    </row>
    <row r="2138" spans="1:18" ht="58.5" customHeight="1">
      <c r="A2138" s="430"/>
      <c r="B2138" s="430"/>
      <c r="C2138" s="430"/>
      <c r="D2138" s="430"/>
      <c r="E2138" s="430"/>
      <c r="F2138" s="430"/>
      <c r="G2138" s="430"/>
      <c r="H2138" s="430"/>
      <c r="I2138" s="430"/>
      <c r="J2138" s="430"/>
      <c r="K2138" s="430"/>
      <c r="L2138" s="430"/>
      <c r="M2138" s="430"/>
      <c r="N2138" s="430"/>
      <c r="O2138" s="430"/>
      <c r="P2138" s="430"/>
      <c r="Q2138" s="430"/>
      <c r="R2138" s="430"/>
    </row>
    <row r="2139" spans="1:18" ht="58.5" customHeight="1">
      <c r="A2139" s="430"/>
      <c r="B2139" s="430"/>
      <c r="C2139" s="430"/>
      <c r="D2139" s="430"/>
      <c r="E2139" s="430"/>
      <c r="F2139" s="430"/>
      <c r="G2139" s="430"/>
      <c r="H2139" s="430"/>
      <c r="I2139" s="430"/>
      <c r="J2139" s="430"/>
      <c r="K2139" s="430"/>
      <c r="L2139" s="430"/>
      <c r="M2139" s="430"/>
      <c r="N2139" s="430"/>
      <c r="O2139" s="430"/>
      <c r="P2139" s="430"/>
      <c r="Q2139" s="430"/>
      <c r="R2139" s="430"/>
    </row>
  </sheetData>
  <sheetProtection formatCells="0" selectLockedCells="1"/>
  <mergeCells count="4317">
    <mergeCell ref="B2095:F2098"/>
    <mergeCell ref="B2133:F2136"/>
    <mergeCell ref="A1947:R1949"/>
    <mergeCell ref="A1940:B1940"/>
    <mergeCell ref="J1940:K1940"/>
    <mergeCell ref="L1940:M1940"/>
    <mergeCell ref="N1940:Q1940"/>
    <mergeCell ref="A1941:B1941"/>
    <mergeCell ref="J1941:K1941"/>
    <mergeCell ref="L1941:M1941"/>
    <mergeCell ref="N1941:Q1941"/>
    <mergeCell ref="J1942:K1942"/>
    <mergeCell ref="L1942:M1942"/>
    <mergeCell ref="N1942:Q1942"/>
    <mergeCell ref="J1943:K1943"/>
    <mergeCell ref="L1943:M1943"/>
    <mergeCell ref="N1943:Q1943"/>
    <mergeCell ref="J1944:K1944"/>
    <mergeCell ref="L1944:M1944"/>
    <mergeCell ref="N1944:Q1944"/>
    <mergeCell ref="J1945:Q1945"/>
    <mergeCell ref="J1946:R1946"/>
    <mergeCell ref="B1943:F1946"/>
    <mergeCell ref="A1951:B1952"/>
    <mergeCell ref="C1951:C1952"/>
    <mergeCell ref="D1951:E1952"/>
    <mergeCell ref="F1951:F1952"/>
    <mergeCell ref="G1951:G1952"/>
    <mergeCell ref="J1951:L1952"/>
    <mergeCell ref="M1951:R1952"/>
    <mergeCell ref="A1953:B1961"/>
    <mergeCell ref="C1953:E1953"/>
    <mergeCell ref="A1933:B1933"/>
    <mergeCell ref="J1933:Q1935"/>
    <mergeCell ref="A1934:B1934"/>
    <mergeCell ref="A1935:B1935"/>
    <mergeCell ref="A1936:B1936"/>
    <mergeCell ref="J1936:K1937"/>
    <mergeCell ref="L1936:M1937"/>
    <mergeCell ref="N1936:Q1937"/>
    <mergeCell ref="A1937:B1937"/>
    <mergeCell ref="A1938:B1938"/>
    <mergeCell ref="J1938:K1938"/>
    <mergeCell ref="L1938:M1938"/>
    <mergeCell ref="N1938:Q1938"/>
    <mergeCell ref="A1939:B1939"/>
    <mergeCell ref="J1939:K1939"/>
    <mergeCell ref="L1939:M1939"/>
    <mergeCell ref="N1939:Q1939"/>
    <mergeCell ref="A1924:B1924"/>
    <mergeCell ref="J1924:N1924"/>
    <mergeCell ref="A1925:B1925"/>
    <mergeCell ref="J1925:N1925"/>
    <mergeCell ref="A1926:B1926"/>
    <mergeCell ref="J1926:N1926"/>
    <mergeCell ref="A1927:B1927"/>
    <mergeCell ref="J1927:N1927"/>
    <mergeCell ref="A1928:B1928"/>
    <mergeCell ref="J1928:N1928"/>
    <mergeCell ref="A1929:B1929"/>
    <mergeCell ref="J1929:N1929"/>
    <mergeCell ref="A1930:B1930"/>
    <mergeCell ref="J1930:N1930"/>
    <mergeCell ref="A1931:B1931"/>
    <mergeCell ref="J1931:N1931"/>
    <mergeCell ref="A1932:B1932"/>
    <mergeCell ref="J1932:N1932"/>
    <mergeCell ref="J1906:Q1906"/>
    <mergeCell ref="J1907:R1907"/>
    <mergeCell ref="A1908:R1910"/>
    <mergeCell ref="A1913:B1914"/>
    <mergeCell ref="C1913:C1914"/>
    <mergeCell ref="D1913:E1914"/>
    <mergeCell ref="F1913:F1914"/>
    <mergeCell ref="G1913:G1914"/>
    <mergeCell ref="J1913:L1914"/>
    <mergeCell ref="M1913:R1914"/>
    <mergeCell ref="A1915:B1923"/>
    <mergeCell ref="C1915:E1915"/>
    <mergeCell ref="J1915:R1916"/>
    <mergeCell ref="C1916:C1923"/>
    <mergeCell ref="D1916:D1923"/>
    <mergeCell ref="E1916:E1923"/>
    <mergeCell ref="F1916:F1923"/>
    <mergeCell ref="J1917:N1917"/>
    <mergeCell ref="J1918:N1918"/>
    <mergeCell ref="J1919:N1919"/>
    <mergeCell ref="J1920:N1920"/>
    <mergeCell ref="J1921:N1921"/>
    <mergeCell ref="J1922:N1922"/>
    <mergeCell ref="J1923:N1923"/>
    <mergeCell ref="G1915:G1923"/>
    <mergeCell ref="B1904:F1907"/>
    <mergeCell ref="A1901:B1901"/>
    <mergeCell ref="J1901:K1901"/>
    <mergeCell ref="L1901:M1901"/>
    <mergeCell ref="N1901:Q1901"/>
    <mergeCell ref="A1902:B1902"/>
    <mergeCell ref="J1902:K1902"/>
    <mergeCell ref="L1902:M1902"/>
    <mergeCell ref="N1902:Q1902"/>
    <mergeCell ref="J1903:K1903"/>
    <mergeCell ref="L1903:M1903"/>
    <mergeCell ref="N1903:Q1903"/>
    <mergeCell ref="J1904:K1904"/>
    <mergeCell ref="L1904:M1904"/>
    <mergeCell ref="N1904:Q1904"/>
    <mergeCell ref="J1905:K1905"/>
    <mergeCell ref="L1905:M1905"/>
    <mergeCell ref="N1905:Q1905"/>
    <mergeCell ref="A1894:B1894"/>
    <mergeCell ref="J1894:Q1896"/>
    <mergeCell ref="A1895:B1895"/>
    <mergeCell ref="A1896:B1896"/>
    <mergeCell ref="A1897:B1897"/>
    <mergeCell ref="J1897:K1898"/>
    <mergeCell ref="L1897:M1898"/>
    <mergeCell ref="N1897:Q1898"/>
    <mergeCell ref="A1898:B1898"/>
    <mergeCell ref="A1899:B1899"/>
    <mergeCell ref="J1899:K1899"/>
    <mergeCell ref="L1899:M1899"/>
    <mergeCell ref="N1899:Q1899"/>
    <mergeCell ref="A1900:B1900"/>
    <mergeCell ref="J1900:K1900"/>
    <mergeCell ref="L1900:M1900"/>
    <mergeCell ref="N1900:Q1900"/>
    <mergeCell ref="A1885:B1885"/>
    <mergeCell ref="J1885:N1885"/>
    <mergeCell ref="A1886:B1886"/>
    <mergeCell ref="J1886:N1886"/>
    <mergeCell ref="A1887:B1887"/>
    <mergeCell ref="J1887:N1887"/>
    <mergeCell ref="A1888:B1888"/>
    <mergeCell ref="J1888:N1888"/>
    <mergeCell ref="A1889:B1889"/>
    <mergeCell ref="J1889:N1889"/>
    <mergeCell ref="A1890:B1890"/>
    <mergeCell ref="J1890:N1890"/>
    <mergeCell ref="A1891:B1891"/>
    <mergeCell ref="J1891:N1891"/>
    <mergeCell ref="A1892:B1892"/>
    <mergeCell ref="J1892:N1892"/>
    <mergeCell ref="A1893:B1893"/>
    <mergeCell ref="J1893:N1893"/>
    <mergeCell ref="J1867:Q1867"/>
    <mergeCell ref="J1868:R1868"/>
    <mergeCell ref="A1869:R1871"/>
    <mergeCell ref="A1874:B1875"/>
    <mergeCell ref="C1874:C1875"/>
    <mergeCell ref="D1874:E1875"/>
    <mergeCell ref="F1874:F1875"/>
    <mergeCell ref="G1874:G1875"/>
    <mergeCell ref="J1874:L1875"/>
    <mergeCell ref="M1874:R1875"/>
    <mergeCell ref="A1876:B1884"/>
    <mergeCell ref="C1876:E1876"/>
    <mergeCell ref="J1876:R1877"/>
    <mergeCell ref="C1877:C1884"/>
    <mergeCell ref="D1877:D1884"/>
    <mergeCell ref="E1877:E1884"/>
    <mergeCell ref="F1877:F1884"/>
    <mergeCell ref="J1878:N1878"/>
    <mergeCell ref="J1879:N1879"/>
    <mergeCell ref="J1880:N1880"/>
    <mergeCell ref="J1881:N1881"/>
    <mergeCell ref="J1882:N1882"/>
    <mergeCell ref="J1883:N1883"/>
    <mergeCell ref="J1884:N1884"/>
    <mergeCell ref="G1876:G1884"/>
    <mergeCell ref="B1865:F1868"/>
    <mergeCell ref="A1862:B1862"/>
    <mergeCell ref="J1862:K1862"/>
    <mergeCell ref="L1862:M1862"/>
    <mergeCell ref="N1862:Q1862"/>
    <mergeCell ref="A1863:B1863"/>
    <mergeCell ref="J1863:K1863"/>
    <mergeCell ref="L1863:M1863"/>
    <mergeCell ref="N1863:Q1863"/>
    <mergeCell ref="J1864:K1864"/>
    <mergeCell ref="L1864:M1864"/>
    <mergeCell ref="N1864:Q1864"/>
    <mergeCell ref="J1865:K1865"/>
    <mergeCell ref="L1865:M1865"/>
    <mergeCell ref="N1865:Q1865"/>
    <mergeCell ref="J1866:K1866"/>
    <mergeCell ref="L1866:M1866"/>
    <mergeCell ref="N1866:Q1866"/>
    <mergeCell ref="A1855:B1855"/>
    <mergeCell ref="J1855:Q1857"/>
    <mergeCell ref="A1856:B1856"/>
    <mergeCell ref="A1857:B1857"/>
    <mergeCell ref="A1858:B1858"/>
    <mergeCell ref="J1858:K1859"/>
    <mergeCell ref="L1858:M1859"/>
    <mergeCell ref="N1858:Q1859"/>
    <mergeCell ref="A1859:B1859"/>
    <mergeCell ref="A1860:B1860"/>
    <mergeCell ref="J1860:K1860"/>
    <mergeCell ref="L1860:M1860"/>
    <mergeCell ref="N1860:Q1860"/>
    <mergeCell ref="A1861:B1861"/>
    <mergeCell ref="J1861:K1861"/>
    <mergeCell ref="L1861:M1861"/>
    <mergeCell ref="N1861:Q1861"/>
    <mergeCell ref="A1846:B1846"/>
    <mergeCell ref="J1846:N1846"/>
    <mergeCell ref="A1847:B1847"/>
    <mergeCell ref="J1847:N1847"/>
    <mergeCell ref="A1848:B1848"/>
    <mergeCell ref="J1848:N1848"/>
    <mergeCell ref="A1849:B1849"/>
    <mergeCell ref="J1849:N1849"/>
    <mergeCell ref="A1850:B1850"/>
    <mergeCell ref="J1850:N1850"/>
    <mergeCell ref="A1851:B1851"/>
    <mergeCell ref="J1851:N1851"/>
    <mergeCell ref="A1852:B1852"/>
    <mergeCell ref="J1852:N1852"/>
    <mergeCell ref="A1853:B1853"/>
    <mergeCell ref="J1853:N1853"/>
    <mergeCell ref="A1854:B1854"/>
    <mergeCell ref="J1854:N1854"/>
    <mergeCell ref="J1828:Q1828"/>
    <mergeCell ref="J1829:R1829"/>
    <mergeCell ref="A1830:R1832"/>
    <mergeCell ref="A1835:B1836"/>
    <mergeCell ref="C1835:C1836"/>
    <mergeCell ref="D1835:E1836"/>
    <mergeCell ref="F1835:F1836"/>
    <mergeCell ref="G1835:G1836"/>
    <mergeCell ref="J1835:L1836"/>
    <mergeCell ref="M1835:R1836"/>
    <mergeCell ref="A1837:B1845"/>
    <mergeCell ref="C1837:E1837"/>
    <mergeCell ref="J1837:R1838"/>
    <mergeCell ref="C1838:C1845"/>
    <mergeCell ref="D1838:D1845"/>
    <mergeCell ref="E1838:E1845"/>
    <mergeCell ref="F1838:F1845"/>
    <mergeCell ref="J1839:N1839"/>
    <mergeCell ref="J1840:N1840"/>
    <mergeCell ref="J1841:N1841"/>
    <mergeCell ref="J1842:N1842"/>
    <mergeCell ref="J1843:N1843"/>
    <mergeCell ref="J1844:N1844"/>
    <mergeCell ref="J1845:N1845"/>
    <mergeCell ref="G1837:G1845"/>
    <mergeCell ref="B1826:F1829"/>
    <mergeCell ref="A1823:B1823"/>
    <mergeCell ref="J1823:K1823"/>
    <mergeCell ref="L1823:M1823"/>
    <mergeCell ref="N1823:Q1823"/>
    <mergeCell ref="A1824:B1824"/>
    <mergeCell ref="J1824:K1824"/>
    <mergeCell ref="L1824:M1824"/>
    <mergeCell ref="N1824:Q1824"/>
    <mergeCell ref="J1825:K1825"/>
    <mergeCell ref="L1825:M1825"/>
    <mergeCell ref="N1825:Q1825"/>
    <mergeCell ref="J1826:K1826"/>
    <mergeCell ref="L1826:M1826"/>
    <mergeCell ref="N1826:Q1826"/>
    <mergeCell ref="J1827:K1827"/>
    <mergeCell ref="L1827:M1827"/>
    <mergeCell ref="N1827:Q1827"/>
    <mergeCell ref="A1816:B1816"/>
    <mergeCell ref="J1816:Q1818"/>
    <mergeCell ref="A1817:B1817"/>
    <mergeCell ref="A1818:B1818"/>
    <mergeCell ref="A1819:B1819"/>
    <mergeCell ref="J1819:K1820"/>
    <mergeCell ref="L1819:M1820"/>
    <mergeCell ref="N1819:Q1820"/>
    <mergeCell ref="A1820:B1820"/>
    <mergeCell ref="A1821:B1821"/>
    <mergeCell ref="J1821:K1821"/>
    <mergeCell ref="L1821:M1821"/>
    <mergeCell ref="N1821:Q1821"/>
    <mergeCell ref="A1822:B1822"/>
    <mergeCell ref="J1822:K1822"/>
    <mergeCell ref="L1822:M1822"/>
    <mergeCell ref="N1822:Q1822"/>
    <mergeCell ref="A1807:B1807"/>
    <mergeCell ref="J1807:N1807"/>
    <mergeCell ref="A1808:B1808"/>
    <mergeCell ref="J1808:N1808"/>
    <mergeCell ref="A1809:B1809"/>
    <mergeCell ref="J1809:N1809"/>
    <mergeCell ref="A1810:B1810"/>
    <mergeCell ref="J1810:N1810"/>
    <mergeCell ref="A1811:B1811"/>
    <mergeCell ref="J1811:N1811"/>
    <mergeCell ref="A1812:B1812"/>
    <mergeCell ref="J1812:N1812"/>
    <mergeCell ref="A1813:B1813"/>
    <mergeCell ref="J1813:N1813"/>
    <mergeCell ref="A1814:B1814"/>
    <mergeCell ref="J1814:N1814"/>
    <mergeCell ref="A1815:B1815"/>
    <mergeCell ref="J1815:N1815"/>
    <mergeCell ref="J1789:Q1789"/>
    <mergeCell ref="J1790:R1790"/>
    <mergeCell ref="A1791:R1793"/>
    <mergeCell ref="A1796:B1797"/>
    <mergeCell ref="C1796:C1797"/>
    <mergeCell ref="D1796:E1797"/>
    <mergeCell ref="F1796:F1797"/>
    <mergeCell ref="G1796:G1797"/>
    <mergeCell ref="J1796:L1797"/>
    <mergeCell ref="M1796:R1797"/>
    <mergeCell ref="A1798:B1806"/>
    <mergeCell ref="C1798:E1798"/>
    <mergeCell ref="J1798:R1799"/>
    <mergeCell ref="C1799:C1806"/>
    <mergeCell ref="D1799:D1806"/>
    <mergeCell ref="E1799:E1806"/>
    <mergeCell ref="F1799:F1806"/>
    <mergeCell ref="J1800:N1800"/>
    <mergeCell ref="J1801:N1801"/>
    <mergeCell ref="J1802:N1802"/>
    <mergeCell ref="J1803:N1803"/>
    <mergeCell ref="J1804:N1804"/>
    <mergeCell ref="J1805:N1805"/>
    <mergeCell ref="J1806:N1806"/>
    <mergeCell ref="G1798:G1806"/>
    <mergeCell ref="B1787:F1790"/>
    <mergeCell ref="A1784:B1784"/>
    <mergeCell ref="J1784:K1784"/>
    <mergeCell ref="L1784:M1784"/>
    <mergeCell ref="N1784:Q1784"/>
    <mergeCell ref="A1785:B1785"/>
    <mergeCell ref="J1785:K1785"/>
    <mergeCell ref="L1785:M1785"/>
    <mergeCell ref="N1785:Q1785"/>
    <mergeCell ref="J1786:K1786"/>
    <mergeCell ref="L1786:M1786"/>
    <mergeCell ref="N1786:Q1786"/>
    <mergeCell ref="J1787:K1787"/>
    <mergeCell ref="L1787:M1787"/>
    <mergeCell ref="N1787:Q1787"/>
    <mergeCell ref="J1788:K1788"/>
    <mergeCell ref="L1788:M1788"/>
    <mergeCell ref="N1788:Q1788"/>
    <mergeCell ref="A1777:B1777"/>
    <mergeCell ref="J1777:Q1779"/>
    <mergeCell ref="A1778:B1778"/>
    <mergeCell ref="A1779:B1779"/>
    <mergeCell ref="A1780:B1780"/>
    <mergeCell ref="J1780:K1781"/>
    <mergeCell ref="L1780:M1781"/>
    <mergeCell ref="N1780:Q1781"/>
    <mergeCell ref="A1781:B1781"/>
    <mergeCell ref="A1782:B1782"/>
    <mergeCell ref="J1782:K1782"/>
    <mergeCell ref="L1782:M1782"/>
    <mergeCell ref="N1782:Q1782"/>
    <mergeCell ref="A1783:B1783"/>
    <mergeCell ref="J1783:K1783"/>
    <mergeCell ref="L1783:M1783"/>
    <mergeCell ref="N1783:Q1783"/>
    <mergeCell ref="A1768:B1768"/>
    <mergeCell ref="J1768:N1768"/>
    <mergeCell ref="A1769:B1769"/>
    <mergeCell ref="J1769:N1769"/>
    <mergeCell ref="A1770:B1770"/>
    <mergeCell ref="J1770:N1770"/>
    <mergeCell ref="A1771:B1771"/>
    <mergeCell ref="J1771:N1771"/>
    <mergeCell ref="A1772:B1772"/>
    <mergeCell ref="J1772:N1772"/>
    <mergeCell ref="A1773:B1773"/>
    <mergeCell ref="J1773:N1773"/>
    <mergeCell ref="A1774:B1774"/>
    <mergeCell ref="J1774:N1774"/>
    <mergeCell ref="A1775:B1775"/>
    <mergeCell ref="J1775:N1775"/>
    <mergeCell ref="A1776:B1776"/>
    <mergeCell ref="J1776:N1776"/>
    <mergeCell ref="J1750:Q1750"/>
    <mergeCell ref="J1751:R1751"/>
    <mergeCell ref="A1752:R1754"/>
    <mergeCell ref="A1757:B1758"/>
    <mergeCell ref="C1757:C1758"/>
    <mergeCell ref="D1757:E1758"/>
    <mergeCell ref="F1757:F1758"/>
    <mergeCell ref="G1757:G1758"/>
    <mergeCell ref="J1757:L1758"/>
    <mergeCell ref="M1757:R1758"/>
    <mergeCell ref="A1759:B1767"/>
    <mergeCell ref="C1759:E1759"/>
    <mergeCell ref="J1759:R1760"/>
    <mergeCell ref="C1760:C1767"/>
    <mergeCell ref="D1760:D1767"/>
    <mergeCell ref="E1760:E1767"/>
    <mergeCell ref="F1760:F1767"/>
    <mergeCell ref="J1761:N1761"/>
    <mergeCell ref="J1762:N1762"/>
    <mergeCell ref="J1763:N1763"/>
    <mergeCell ref="J1764:N1764"/>
    <mergeCell ref="J1765:N1765"/>
    <mergeCell ref="J1766:N1766"/>
    <mergeCell ref="J1767:N1767"/>
    <mergeCell ref="G1759:G1767"/>
    <mergeCell ref="B1748:F1751"/>
    <mergeCell ref="A1745:B1745"/>
    <mergeCell ref="J1745:K1745"/>
    <mergeCell ref="L1745:M1745"/>
    <mergeCell ref="N1745:Q1745"/>
    <mergeCell ref="A1746:B1746"/>
    <mergeCell ref="J1746:K1746"/>
    <mergeCell ref="L1746:M1746"/>
    <mergeCell ref="N1746:Q1746"/>
    <mergeCell ref="J1747:K1747"/>
    <mergeCell ref="L1747:M1747"/>
    <mergeCell ref="N1747:Q1747"/>
    <mergeCell ref="J1748:K1748"/>
    <mergeCell ref="L1748:M1748"/>
    <mergeCell ref="N1748:Q1748"/>
    <mergeCell ref="J1749:K1749"/>
    <mergeCell ref="L1749:M1749"/>
    <mergeCell ref="N1749:Q1749"/>
    <mergeCell ref="A1738:B1738"/>
    <mergeCell ref="J1738:Q1740"/>
    <mergeCell ref="A1739:B1739"/>
    <mergeCell ref="A1740:B1740"/>
    <mergeCell ref="A1741:B1741"/>
    <mergeCell ref="J1741:K1742"/>
    <mergeCell ref="L1741:M1742"/>
    <mergeCell ref="N1741:Q1742"/>
    <mergeCell ref="A1742:B1742"/>
    <mergeCell ref="A1743:B1743"/>
    <mergeCell ref="J1743:K1743"/>
    <mergeCell ref="L1743:M1743"/>
    <mergeCell ref="N1743:Q1743"/>
    <mergeCell ref="A1744:B1744"/>
    <mergeCell ref="J1744:K1744"/>
    <mergeCell ref="L1744:M1744"/>
    <mergeCell ref="N1744:Q1744"/>
    <mergeCell ref="A1729:B1729"/>
    <mergeCell ref="J1729:N1729"/>
    <mergeCell ref="A1730:B1730"/>
    <mergeCell ref="J1730:N1730"/>
    <mergeCell ref="A1731:B1731"/>
    <mergeCell ref="J1731:N1731"/>
    <mergeCell ref="A1732:B1732"/>
    <mergeCell ref="J1732:N1732"/>
    <mergeCell ref="A1733:B1733"/>
    <mergeCell ref="J1733:N1733"/>
    <mergeCell ref="A1734:B1734"/>
    <mergeCell ref="J1734:N1734"/>
    <mergeCell ref="A1735:B1735"/>
    <mergeCell ref="J1735:N1735"/>
    <mergeCell ref="A1736:B1736"/>
    <mergeCell ref="J1736:N1736"/>
    <mergeCell ref="A1737:B1737"/>
    <mergeCell ref="J1737:N1737"/>
    <mergeCell ref="J1711:Q1711"/>
    <mergeCell ref="J1712:R1712"/>
    <mergeCell ref="A1713:R1715"/>
    <mergeCell ref="A1718:B1719"/>
    <mergeCell ref="C1718:C1719"/>
    <mergeCell ref="D1718:E1719"/>
    <mergeCell ref="F1718:F1719"/>
    <mergeCell ref="G1718:G1719"/>
    <mergeCell ref="J1718:L1719"/>
    <mergeCell ref="M1718:R1719"/>
    <mergeCell ref="A1720:B1728"/>
    <mergeCell ref="C1720:E1720"/>
    <mergeCell ref="J1720:R1721"/>
    <mergeCell ref="C1721:C1728"/>
    <mergeCell ref="D1721:D1728"/>
    <mergeCell ref="E1721:E1728"/>
    <mergeCell ref="F1721:F1728"/>
    <mergeCell ref="J1722:N1722"/>
    <mergeCell ref="J1723:N1723"/>
    <mergeCell ref="J1724:N1724"/>
    <mergeCell ref="J1725:N1725"/>
    <mergeCell ref="J1726:N1726"/>
    <mergeCell ref="J1727:N1727"/>
    <mergeCell ref="J1728:N1728"/>
    <mergeCell ref="G1720:G1728"/>
    <mergeCell ref="B1709:F1712"/>
    <mergeCell ref="A1706:B1706"/>
    <mergeCell ref="J1706:K1706"/>
    <mergeCell ref="L1706:M1706"/>
    <mergeCell ref="N1706:Q1706"/>
    <mergeCell ref="A1707:B1707"/>
    <mergeCell ref="J1707:K1707"/>
    <mergeCell ref="L1707:M1707"/>
    <mergeCell ref="N1707:Q1707"/>
    <mergeCell ref="J1708:K1708"/>
    <mergeCell ref="L1708:M1708"/>
    <mergeCell ref="N1708:Q1708"/>
    <mergeCell ref="J1709:K1709"/>
    <mergeCell ref="L1709:M1709"/>
    <mergeCell ref="N1709:Q1709"/>
    <mergeCell ref="J1710:K1710"/>
    <mergeCell ref="L1710:M1710"/>
    <mergeCell ref="N1710:Q1710"/>
    <mergeCell ref="A1699:B1699"/>
    <mergeCell ref="J1699:Q1701"/>
    <mergeCell ref="A1700:B1700"/>
    <mergeCell ref="A1701:B1701"/>
    <mergeCell ref="A1702:B1702"/>
    <mergeCell ref="J1702:K1703"/>
    <mergeCell ref="L1702:M1703"/>
    <mergeCell ref="N1702:Q1703"/>
    <mergeCell ref="A1703:B1703"/>
    <mergeCell ref="A1704:B1704"/>
    <mergeCell ref="J1704:K1704"/>
    <mergeCell ref="L1704:M1704"/>
    <mergeCell ref="N1704:Q1704"/>
    <mergeCell ref="A1705:B1705"/>
    <mergeCell ref="J1705:K1705"/>
    <mergeCell ref="L1705:M1705"/>
    <mergeCell ref="N1705:Q1705"/>
    <mergeCell ref="A1690:B1690"/>
    <mergeCell ref="J1690:N1690"/>
    <mergeCell ref="A1691:B1691"/>
    <mergeCell ref="J1691:N1691"/>
    <mergeCell ref="A1692:B1692"/>
    <mergeCell ref="J1692:N1692"/>
    <mergeCell ref="A1693:B1693"/>
    <mergeCell ref="J1693:N1693"/>
    <mergeCell ref="A1694:B1694"/>
    <mergeCell ref="J1694:N1694"/>
    <mergeCell ref="A1695:B1695"/>
    <mergeCell ref="J1695:N1695"/>
    <mergeCell ref="A1696:B1696"/>
    <mergeCell ref="J1696:N1696"/>
    <mergeCell ref="A1697:B1697"/>
    <mergeCell ref="J1697:N1697"/>
    <mergeCell ref="A1698:B1698"/>
    <mergeCell ref="J1698:N1698"/>
    <mergeCell ref="J1672:Q1672"/>
    <mergeCell ref="J1673:R1673"/>
    <mergeCell ref="A1674:R1676"/>
    <mergeCell ref="A1679:B1680"/>
    <mergeCell ref="C1679:C1680"/>
    <mergeCell ref="D1679:E1680"/>
    <mergeCell ref="F1679:F1680"/>
    <mergeCell ref="G1679:G1680"/>
    <mergeCell ref="J1679:L1680"/>
    <mergeCell ref="M1679:R1680"/>
    <mergeCell ref="A1681:B1689"/>
    <mergeCell ref="C1681:E1681"/>
    <mergeCell ref="J1681:R1682"/>
    <mergeCell ref="C1682:C1689"/>
    <mergeCell ref="D1682:D1689"/>
    <mergeCell ref="E1682:E1689"/>
    <mergeCell ref="F1682:F1689"/>
    <mergeCell ref="J1683:N1683"/>
    <mergeCell ref="J1684:N1684"/>
    <mergeCell ref="J1685:N1685"/>
    <mergeCell ref="J1686:N1686"/>
    <mergeCell ref="J1687:N1687"/>
    <mergeCell ref="J1688:N1688"/>
    <mergeCell ref="J1689:N1689"/>
    <mergeCell ref="G1681:G1689"/>
    <mergeCell ref="B1670:F1673"/>
    <mergeCell ref="A1667:B1667"/>
    <mergeCell ref="J1667:K1667"/>
    <mergeCell ref="L1667:M1667"/>
    <mergeCell ref="N1667:Q1667"/>
    <mergeCell ref="A1668:B1668"/>
    <mergeCell ref="J1668:K1668"/>
    <mergeCell ref="L1668:M1668"/>
    <mergeCell ref="N1668:Q1668"/>
    <mergeCell ref="J1669:K1669"/>
    <mergeCell ref="L1669:M1669"/>
    <mergeCell ref="N1669:Q1669"/>
    <mergeCell ref="J1670:K1670"/>
    <mergeCell ref="L1670:M1670"/>
    <mergeCell ref="N1670:Q1670"/>
    <mergeCell ref="J1671:K1671"/>
    <mergeCell ref="L1671:M1671"/>
    <mergeCell ref="N1671:Q1671"/>
    <mergeCell ref="A1660:B1660"/>
    <mergeCell ref="J1660:Q1662"/>
    <mergeCell ref="A1661:B1661"/>
    <mergeCell ref="A1662:B1662"/>
    <mergeCell ref="A1663:B1663"/>
    <mergeCell ref="J1663:K1664"/>
    <mergeCell ref="L1663:M1664"/>
    <mergeCell ref="N1663:Q1664"/>
    <mergeCell ref="A1664:B1664"/>
    <mergeCell ref="A1665:B1665"/>
    <mergeCell ref="J1665:K1665"/>
    <mergeCell ref="L1665:M1665"/>
    <mergeCell ref="N1665:Q1665"/>
    <mergeCell ref="A1666:B1666"/>
    <mergeCell ref="J1666:K1666"/>
    <mergeCell ref="L1666:M1666"/>
    <mergeCell ref="N1666:Q1666"/>
    <mergeCell ref="A1651:B1651"/>
    <mergeCell ref="J1651:N1651"/>
    <mergeCell ref="A1652:B1652"/>
    <mergeCell ref="J1652:N1652"/>
    <mergeCell ref="A1653:B1653"/>
    <mergeCell ref="J1653:N1653"/>
    <mergeCell ref="A1654:B1654"/>
    <mergeCell ref="J1654:N1654"/>
    <mergeCell ref="A1655:B1655"/>
    <mergeCell ref="J1655:N1655"/>
    <mergeCell ref="A1656:B1656"/>
    <mergeCell ref="J1656:N1656"/>
    <mergeCell ref="A1657:B1657"/>
    <mergeCell ref="J1657:N1657"/>
    <mergeCell ref="A1658:B1658"/>
    <mergeCell ref="J1658:N1658"/>
    <mergeCell ref="A1659:B1659"/>
    <mergeCell ref="J1659:N1659"/>
    <mergeCell ref="J1633:Q1633"/>
    <mergeCell ref="J1634:R1634"/>
    <mergeCell ref="A1635:R1637"/>
    <mergeCell ref="A1640:B1641"/>
    <mergeCell ref="C1640:C1641"/>
    <mergeCell ref="D1640:E1641"/>
    <mergeCell ref="F1640:F1641"/>
    <mergeCell ref="G1640:G1641"/>
    <mergeCell ref="J1640:L1641"/>
    <mergeCell ref="M1640:R1641"/>
    <mergeCell ref="A1642:B1650"/>
    <mergeCell ref="C1642:E1642"/>
    <mergeCell ref="J1642:R1643"/>
    <mergeCell ref="C1643:C1650"/>
    <mergeCell ref="D1643:D1650"/>
    <mergeCell ref="E1643:E1650"/>
    <mergeCell ref="F1643:F1650"/>
    <mergeCell ref="J1644:N1644"/>
    <mergeCell ref="J1645:N1645"/>
    <mergeCell ref="J1646:N1646"/>
    <mergeCell ref="J1647:N1647"/>
    <mergeCell ref="J1648:N1648"/>
    <mergeCell ref="J1649:N1649"/>
    <mergeCell ref="J1650:N1650"/>
    <mergeCell ref="G1642:G1650"/>
    <mergeCell ref="B1631:F1634"/>
    <mergeCell ref="A1628:B1628"/>
    <mergeCell ref="J1628:K1628"/>
    <mergeCell ref="L1628:M1628"/>
    <mergeCell ref="N1628:Q1628"/>
    <mergeCell ref="A1629:B1629"/>
    <mergeCell ref="J1629:K1629"/>
    <mergeCell ref="L1629:M1629"/>
    <mergeCell ref="N1629:Q1629"/>
    <mergeCell ref="J1630:K1630"/>
    <mergeCell ref="L1630:M1630"/>
    <mergeCell ref="N1630:Q1630"/>
    <mergeCell ref="J1631:K1631"/>
    <mergeCell ref="L1631:M1631"/>
    <mergeCell ref="N1631:Q1631"/>
    <mergeCell ref="J1632:K1632"/>
    <mergeCell ref="L1632:M1632"/>
    <mergeCell ref="N1632:Q1632"/>
    <mergeCell ref="A1621:B1621"/>
    <mergeCell ref="J1621:Q1623"/>
    <mergeCell ref="A1622:B1622"/>
    <mergeCell ref="A1623:B1623"/>
    <mergeCell ref="A1624:B1624"/>
    <mergeCell ref="J1624:K1625"/>
    <mergeCell ref="L1624:M1625"/>
    <mergeCell ref="N1624:Q1625"/>
    <mergeCell ref="A1625:B1625"/>
    <mergeCell ref="A1626:B1626"/>
    <mergeCell ref="J1626:K1626"/>
    <mergeCell ref="L1626:M1626"/>
    <mergeCell ref="N1626:Q1626"/>
    <mergeCell ref="A1627:B1627"/>
    <mergeCell ref="J1627:K1627"/>
    <mergeCell ref="L1627:M1627"/>
    <mergeCell ref="N1627:Q1627"/>
    <mergeCell ref="A1612:B1612"/>
    <mergeCell ref="J1612:N1612"/>
    <mergeCell ref="A1613:B1613"/>
    <mergeCell ref="J1613:N1613"/>
    <mergeCell ref="A1614:B1614"/>
    <mergeCell ref="J1614:N1614"/>
    <mergeCell ref="A1615:B1615"/>
    <mergeCell ref="J1615:N1615"/>
    <mergeCell ref="A1616:B1616"/>
    <mergeCell ref="J1616:N1616"/>
    <mergeCell ref="A1617:B1617"/>
    <mergeCell ref="J1617:N1617"/>
    <mergeCell ref="A1618:B1618"/>
    <mergeCell ref="J1618:N1618"/>
    <mergeCell ref="A1619:B1619"/>
    <mergeCell ref="J1619:N1619"/>
    <mergeCell ref="A1620:B1620"/>
    <mergeCell ref="J1620:N1620"/>
    <mergeCell ref="J1594:Q1594"/>
    <mergeCell ref="J1595:R1595"/>
    <mergeCell ref="A1596:R1598"/>
    <mergeCell ref="A1601:B1602"/>
    <mergeCell ref="C1601:C1602"/>
    <mergeCell ref="D1601:E1602"/>
    <mergeCell ref="F1601:F1602"/>
    <mergeCell ref="G1601:G1602"/>
    <mergeCell ref="J1601:L1602"/>
    <mergeCell ref="M1601:R1602"/>
    <mergeCell ref="A1603:B1611"/>
    <mergeCell ref="C1603:E1603"/>
    <mergeCell ref="J1603:R1604"/>
    <mergeCell ref="C1604:C1611"/>
    <mergeCell ref="D1604:D1611"/>
    <mergeCell ref="E1604:E1611"/>
    <mergeCell ref="F1604:F1611"/>
    <mergeCell ref="J1605:N1605"/>
    <mergeCell ref="J1606:N1606"/>
    <mergeCell ref="J1607:N1607"/>
    <mergeCell ref="J1608:N1608"/>
    <mergeCell ref="J1609:N1609"/>
    <mergeCell ref="J1610:N1610"/>
    <mergeCell ref="J1611:N1611"/>
    <mergeCell ref="G1603:G1611"/>
    <mergeCell ref="B1592:F1595"/>
    <mergeCell ref="A1589:B1589"/>
    <mergeCell ref="J1589:K1589"/>
    <mergeCell ref="L1589:M1589"/>
    <mergeCell ref="N1589:Q1589"/>
    <mergeCell ref="A1590:B1590"/>
    <mergeCell ref="J1590:K1590"/>
    <mergeCell ref="L1590:M1590"/>
    <mergeCell ref="N1590:Q1590"/>
    <mergeCell ref="J1591:K1591"/>
    <mergeCell ref="L1591:M1591"/>
    <mergeCell ref="N1591:Q1591"/>
    <mergeCell ref="J1592:K1592"/>
    <mergeCell ref="L1592:M1592"/>
    <mergeCell ref="N1592:Q1592"/>
    <mergeCell ref="J1593:K1593"/>
    <mergeCell ref="L1593:M1593"/>
    <mergeCell ref="N1593:Q1593"/>
    <mergeCell ref="A1582:B1582"/>
    <mergeCell ref="J1582:Q1584"/>
    <mergeCell ref="A1583:B1583"/>
    <mergeCell ref="A1584:B1584"/>
    <mergeCell ref="A1585:B1585"/>
    <mergeCell ref="J1585:K1586"/>
    <mergeCell ref="L1585:M1586"/>
    <mergeCell ref="N1585:Q1586"/>
    <mergeCell ref="A1586:B1586"/>
    <mergeCell ref="A1587:B1587"/>
    <mergeCell ref="J1587:K1587"/>
    <mergeCell ref="L1587:M1587"/>
    <mergeCell ref="N1587:Q1587"/>
    <mergeCell ref="A1588:B1588"/>
    <mergeCell ref="J1588:K1588"/>
    <mergeCell ref="L1588:M1588"/>
    <mergeCell ref="N1588:Q1588"/>
    <mergeCell ref="A1573:B1573"/>
    <mergeCell ref="J1573:N1573"/>
    <mergeCell ref="A1574:B1574"/>
    <mergeCell ref="J1574:N1574"/>
    <mergeCell ref="A1575:B1575"/>
    <mergeCell ref="J1575:N1575"/>
    <mergeCell ref="A1576:B1576"/>
    <mergeCell ref="J1576:N1576"/>
    <mergeCell ref="A1577:B1577"/>
    <mergeCell ref="J1577:N1577"/>
    <mergeCell ref="A1578:B1578"/>
    <mergeCell ref="J1578:N1578"/>
    <mergeCell ref="A1579:B1579"/>
    <mergeCell ref="J1579:N1579"/>
    <mergeCell ref="A1580:B1580"/>
    <mergeCell ref="J1580:N1580"/>
    <mergeCell ref="A1581:B1581"/>
    <mergeCell ref="J1581:N1581"/>
    <mergeCell ref="J1555:Q1555"/>
    <mergeCell ref="J1556:R1556"/>
    <mergeCell ref="A1557:R1559"/>
    <mergeCell ref="A1562:B1563"/>
    <mergeCell ref="C1562:C1563"/>
    <mergeCell ref="D1562:E1563"/>
    <mergeCell ref="F1562:F1563"/>
    <mergeCell ref="G1562:G1563"/>
    <mergeCell ref="J1562:L1563"/>
    <mergeCell ref="M1562:R1563"/>
    <mergeCell ref="A1564:B1572"/>
    <mergeCell ref="C1564:E1564"/>
    <mergeCell ref="J1564:R1565"/>
    <mergeCell ref="C1565:C1572"/>
    <mergeCell ref="D1565:D1572"/>
    <mergeCell ref="E1565:E1572"/>
    <mergeCell ref="F1565:F1572"/>
    <mergeCell ref="J1566:N1566"/>
    <mergeCell ref="J1567:N1567"/>
    <mergeCell ref="J1568:N1568"/>
    <mergeCell ref="J1569:N1569"/>
    <mergeCell ref="J1570:N1570"/>
    <mergeCell ref="J1571:N1571"/>
    <mergeCell ref="J1572:N1572"/>
    <mergeCell ref="G1564:G1572"/>
    <mergeCell ref="B1553:F1556"/>
    <mergeCell ref="A1550:B1550"/>
    <mergeCell ref="J1550:K1550"/>
    <mergeCell ref="L1550:M1550"/>
    <mergeCell ref="N1550:Q1550"/>
    <mergeCell ref="A1551:B1551"/>
    <mergeCell ref="J1551:K1551"/>
    <mergeCell ref="L1551:M1551"/>
    <mergeCell ref="N1551:Q1551"/>
    <mergeCell ref="J1552:K1552"/>
    <mergeCell ref="L1552:M1552"/>
    <mergeCell ref="N1552:Q1552"/>
    <mergeCell ref="J1553:K1553"/>
    <mergeCell ref="L1553:M1553"/>
    <mergeCell ref="N1553:Q1553"/>
    <mergeCell ref="J1554:K1554"/>
    <mergeCell ref="L1554:M1554"/>
    <mergeCell ref="N1554:Q1554"/>
    <mergeCell ref="A1543:B1543"/>
    <mergeCell ref="J1543:Q1545"/>
    <mergeCell ref="A1544:B1544"/>
    <mergeCell ref="A1545:B1545"/>
    <mergeCell ref="A1546:B1546"/>
    <mergeCell ref="J1546:K1547"/>
    <mergeCell ref="L1546:M1547"/>
    <mergeCell ref="N1546:Q1547"/>
    <mergeCell ref="A1547:B1547"/>
    <mergeCell ref="A1548:B1548"/>
    <mergeCell ref="J1548:K1548"/>
    <mergeCell ref="L1548:M1548"/>
    <mergeCell ref="N1548:Q1548"/>
    <mergeCell ref="A1549:B1549"/>
    <mergeCell ref="J1549:K1549"/>
    <mergeCell ref="L1549:M1549"/>
    <mergeCell ref="N1549:Q1549"/>
    <mergeCell ref="A1534:B1534"/>
    <mergeCell ref="J1534:N1534"/>
    <mergeCell ref="A1535:B1535"/>
    <mergeCell ref="J1535:N1535"/>
    <mergeCell ref="A1536:B1536"/>
    <mergeCell ref="J1536:N1536"/>
    <mergeCell ref="A1537:B1537"/>
    <mergeCell ref="J1537:N1537"/>
    <mergeCell ref="A1538:B1538"/>
    <mergeCell ref="J1538:N1538"/>
    <mergeCell ref="A1539:B1539"/>
    <mergeCell ref="J1539:N1539"/>
    <mergeCell ref="A1540:B1540"/>
    <mergeCell ref="J1540:N1540"/>
    <mergeCell ref="A1541:B1541"/>
    <mergeCell ref="J1541:N1541"/>
    <mergeCell ref="A1542:B1542"/>
    <mergeCell ref="J1542:N1542"/>
    <mergeCell ref="J1516:Q1516"/>
    <mergeCell ref="J1517:R1517"/>
    <mergeCell ref="A1518:R1520"/>
    <mergeCell ref="A1523:B1524"/>
    <mergeCell ref="C1523:C1524"/>
    <mergeCell ref="D1523:E1524"/>
    <mergeCell ref="F1523:F1524"/>
    <mergeCell ref="G1523:G1524"/>
    <mergeCell ref="J1523:L1524"/>
    <mergeCell ref="M1523:R1524"/>
    <mergeCell ref="A1525:B1533"/>
    <mergeCell ref="C1525:E1525"/>
    <mergeCell ref="J1525:R1526"/>
    <mergeCell ref="C1526:C1533"/>
    <mergeCell ref="D1526:D1533"/>
    <mergeCell ref="E1526:E1533"/>
    <mergeCell ref="F1526:F1533"/>
    <mergeCell ref="J1527:N1527"/>
    <mergeCell ref="J1528:N1528"/>
    <mergeCell ref="J1529:N1529"/>
    <mergeCell ref="J1530:N1530"/>
    <mergeCell ref="J1531:N1531"/>
    <mergeCell ref="J1532:N1532"/>
    <mergeCell ref="J1533:N1533"/>
    <mergeCell ref="G1525:G1533"/>
    <mergeCell ref="B1514:F1517"/>
    <mergeCell ref="A1511:B1511"/>
    <mergeCell ref="J1511:K1511"/>
    <mergeCell ref="L1511:M1511"/>
    <mergeCell ref="N1511:Q1511"/>
    <mergeCell ref="A1512:B1512"/>
    <mergeCell ref="J1512:K1512"/>
    <mergeCell ref="L1512:M1512"/>
    <mergeCell ref="N1512:Q1512"/>
    <mergeCell ref="J1513:K1513"/>
    <mergeCell ref="L1513:M1513"/>
    <mergeCell ref="N1513:Q1513"/>
    <mergeCell ref="J1514:K1514"/>
    <mergeCell ref="L1514:M1514"/>
    <mergeCell ref="N1514:Q1514"/>
    <mergeCell ref="J1515:K1515"/>
    <mergeCell ref="L1515:M1515"/>
    <mergeCell ref="N1515:Q1515"/>
    <mergeCell ref="A1504:B1504"/>
    <mergeCell ref="J1504:Q1506"/>
    <mergeCell ref="A1505:B1505"/>
    <mergeCell ref="A1506:B1506"/>
    <mergeCell ref="A1507:B1507"/>
    <mergeCell ref="J1507:K1508"/>
    <mergeCell ref="L1507:M1508"/>
    <mergeCell ref="N1507:Q1508"/>
    <mergeCell ref="A1508:B1508"/>
    <mergeCell ref="A1509:B1509"/>
    <mergeCell ref="J1509:K1509"/>
    <mergeCell ref="L1509:M1509"/>
    <mergeCell ref="N1509:Q1509"/>
    <mergeCell ref="A1510:B1510"/>
    <mergeCell ref="J1510:K1510"/>
    <mergeCell ref="L1510:M1510"/>
    <mergeCell ref="N1510:Q1510"/>
    <mergeCell ref="A1495:B1495"/>
    <mergeCell ref="J1495:N1495"/>
    <mergeCell ref="A1496:B1496"/>
    <mergeCell ref="J1496:N1496"/>
    <mergeCell ref="A1497:B1497"/>
    <mergeCell ref="J1497:N1497"/>
    <mergeCell ref="A1498:B1498"/>
    <mergeCell ref="J1498:N1498"/>
    <mergeCell ref="A1499:B1499"/>
    <mergeCell ref="J1499:N1499"/>
    <mergeCell ref="A1500:B1500"/>
    <mergeCell ref="J1500:N1500"/>
    <mergeCell ref="A1501:B1501"/>
    <mergeCell ref="J1501:N1501"/>
    <mergeCell ref="A1502:B1502"/>
    <mergeCell ref="J1502:N1502"/>
    <mergeCell ref="A1503:B1503"/>
    <mergeCell ref="J1503:N1503"/>
    <mergeCell ref="J1477:Q1477"/>
    <mergeCell ref="J1478:R1478"/>
    <mergeCell ref="A1479:R1481"/>
    <mergeCell ref="A1484:B1485"/>
    <mergeCell ref="C1484:C1485"/>
    <mergeCell ref="D1484:E1485"/>
    <mergeCell ref="F1484:F1485"/>
    <mergeCell ref="G1484:G1485"/>
    <mergeCell ref="J1484:L1485"/>
    <mergeCell ref="M1484:R1485"/>
    <mergeCell ref="A1486:B1494"/>
    <mergeCell ref="C1486:E1486"/>
    <mergeCell ref="J1486:R1487"/>
    <mergeCell ref="C1487:C1494"/>
    <mergeCell ref="D1487:D1494"/>
    <mergeCell ref="E1487:E1494"/>
    <mergeCell ref="F1487:F1494"/>
    <mergeCell ref="J1488:N1488"/>
    <mergeCell ref="J1489:N1489"/>
    <mergeCell ref="J1490:N1490"/>
    <mergeCell ref="J1491:N1491"/>
    <mergeCell ref="J1492:N1492"/>
    <mergeCell ref="J1493:N1493"/>
    <mergeCell ref="J1494:N1494"/>
    <mergeCell ref="G1486:G1494"/>
    <mergeCell ref="B1475:F1478"/>
    <mergeCell ref="A1472:B1472"/>
    <mergeCell ref="J1472:K1472"/>
    <mergeCell ref="L1472:M1472"/>
    <mergeCell ref="N1472:Q1472"/>
    <mergeCell ref="A1473:B1473"/>
    <mergeCell ref="J1473:K1473"/>
    <mergeCell ref="L1473:M1473"/>
    <mergeCell ref="N1473:Q1473"/>
    <mergeCell ref="J1474:K1474"/>
    <mergeCell ref="L1474:M1474"/>
    <mergeCell ref="N1474:Q1474"/>
    <mergeCell ref="J1475:K1475"/>
    <mergeCell ref="L1475:M1475"/>
    <mergeCell ref="N1475:Q1475"/>
    <mergeCell ref="J1476:K1476"/>
    <mergeCell ref="L1476:M1476"/>
    <mergeCell ref="N1476:Q1476"/>
    <mergeCell ref="A1465:B1465"/>
    <mergeCell ref="J1465:Q1467"/>
    <mergeCell ref="A1466:B1466"/>
    <mergeCell ref="A1467:B1467"/>
    <mergeCell ref="A1468:B1468"/>
    <mergeCell ref="J1468:K1469"/>
    <mergeCell ref="L1468:M1469"/>
    <mergeCell ref="N1468:Q1469"/>
    <mergeCell ref="A1469:B1469"/>
    <mergeCell ref="A1470:B1470"/>
    <mergeCell ref="J1470:K1470"/>
    <mergeCell ref="L1470:M1470"/>
    <mergeCell ref="N1470:Q1470"/>
    <mergeCell ref="A1471:B1471"/>
    <mergeCell ref="J1471:K1471"/>
    <mergeCell ref="L1471:M1471"/>
    <mergeCell ref="N1471:Q1471"/>
    <mergeCell ref="A1456:B1456"/>
    <mergeCell ref="J1456:N1456"/>
    <mergeCell ref="A1457:B1457"/>
    <mergeCell ref="J1457:N1457"/>
    <mergeCell ref="A1458:B1458"/>
    <mergeCell ref="J1458:N1458"/>
    <mergeCell ref="A1459:B1459"/>
    <mergeCell ref="J1459:N1459"/>
    <mergeCell ref="A1460:B1460"/>
    <mergeCell ref="J1460:N1460"/>
    <mergeCell ref="A1461:B1461"/>
    <mergeCell ref="J1461:N1461"/>
    <mergeCell ref="A1462:B1462"/>
    <mergeCell ref="J1462:N1462"/>
    <mergeCell ref="A1463:B1463"/>
    <mergeCell ref="J1463:N1463"/>
    <mergeCell ref="A1464:B1464"/>
    <mergeCell ref="J1464:N1464"/>
    <mergeCell ref="J1438:Q1438"/>
    <mergeCell ref="J1439:R1439"/>
    <mergeCell ref="A1440:R1442"/>
    <mergeCell ref="A1445:B1446"/>
    <mergeCell ref="C1445:C1446"/>
    <mergeCell ref="D1445:E1446"/>
    <mergeCell ref="F1445:F1446"/>
    <mergeCell ref="G1445:G1446"/>
    <mergeCell ref="J1445:L1446"/>
    <mergeCell ref="M1445:R1446"/>
    <mergeCell ref="A1447:B1455"/>
    <mergeCell ref="C1447:E1447"/>
    <mergeCell ref="J1447:R1448"/>
    <mergeCell ref="C1448:C1455"/>
    <mergeCell ref="D1448:D1455"/>
    <mergeCell ref="E1448:E1455"/>
    <mergeCell ref="F1448:F1455"/>
    <mergeCell ref="J1449:N1449"/>
    <mergeCell ref="J1450:N1450"/>
    <mergeCell ref="J1451:N1451"/>
    <mergeCell ref="J1452:N1452"/>
    <mergeCell ref="J1453:N1453"/>
    <mergeCell ref="J1454:N1454"/>
    <mergeCell ref="J1455:N1455"/>
    <mergeCell ref="G1447:G1455"/>
    <mergeCell ref="B1436:F1439"/>
    <mergeCell ref="A1433:B1433"/>
    <mergeCell ref="J1433:K1433"/>
    <mergeCell ref="L1433:M1433"/>
    <mergeCell ref="N1433:Q1433"/>
    <mergeCell ref="A1434:B1434"/>
    <mergeCell ref="J1434:K1434"/>
    <mergeCell ref="L1434:M1434"/>
    <mergeCell ref="N1434:Q1434"/>
    <mergeCell ref="J1435:K1435"/>
    <mergeCell ref="L1435:M1435"/>
    <mergeCell ref="N1435:Q1435"/>
    <mergeCell ref="J1436:K1436"/>
    <mergeCell ref="L1436:M1436"/>
    <mergeCell ref="N1436:Q1436"/>
    <mergeCell ref="J1437:K1437"/>
    <mergeCell ref="L1437:M1437"/>
    <mergeCell ref="N1437:Q1437"/>
    <mergeCell ref="A1426:B1426"/>
    <mergeCell ref="J1426:Q1428"/>
    <mergeCell ref="A1427:B1427"/>
    <mergeCell ref="A1428:B1428"/>
    <mergeCell ref="A1429:B1429"/>
    <mergeCell ref="J1429:K1430"/>
    <mergeCell ref="L1429:M1430"/>
    <mergeCell ref="N1429:Q1430"/>
    <mergeCell ref="A1430:B1430"/>
    <mergeCell ref="A1431:B1431"/>
    <mergeCell ref="J1431:K1431"/>
    <mergeCell ref="L1431:M1431"/>
    <mergeCell ref="N1431:Q1431"/>
    <mergeCell ref="A1432:B1432"/>
    <mergeCell ref="J1432:K1432"/>
    <mergeCell ref="L1432:M1432"/>
    <mergeCell ref="N1432:Q1432"/>
    <mergeCell ref="A1417:B1417"/>
    <mergeCell ref="J1417:N1417"/>
    <mergeCell ref="A1418:B1418"/>
    <mergeCell ref="J1418:N1418"/>
    <mergeCell ref="A1419:B1419"/>
    <mergeCell ref="J1419:N1419"/>
    <mergeCell ref="A1420:B1420"/>
    <mergeCell ref="J1420:N1420"/>
    <mergeCell ref="A1421:B1421"/>
    <mergeCell ref="J1421:N1421"/>
    <mergeCell ref="A1422:B1422"/>
    <mergeCell ref="J1422:N1422"/>
    <mergeCell ref="A1423:B1423"/>
    <mergeCell ref="J1423:N1423"/>
    <mergeCell ref="A1424:B1424"/>
    <mergeCell ref="J1424:N1424"/>
    <mergeCell ref="A1425:B1425"/>
    <mergeCell ref="J1425:N1425"/>
    <mergeCell ref="J1399:Q1399"/>
    <mergeCell ref="J1400:R1400"/>
    <mergeCell ref="A1401:R1403"/>
    <mergeCell ref="A1406:B1407"/>
    <mergeCell ref="C1406:C1407"/>
    <mergeCell ref="D1406:E1407"/>
    <mergeCell ref="F1406:F1407"/>
    <mergeCell ref="G1406:G1407"/>
    <mergeCell ref="J1406:L1407"/>
    <mergeCell ref="M1406:R1407"/>
    <mergeCell ref="A1408:B1416"/>
    <mergeCell ref="C1408:E1408"/>
    <mergeCell ref="J1408:R1409"/>
    <mergeCell ref="C1409:C1416"/>
    <mergeCell ref="D1409:D1416"/>
    <mergeCell ref="E1409:E1416"/>
    <mergeCell ref="F1409:F1416"/>
    <mergeCell ref="J1410:N1410"/>
    <mergeCell ref="J1411:N1411"/>
    <mergeCell ref="J1412:N1412"/>
    <mergeCell ref="J1413:N1413"/>
    <mergeCell ref="J1414:N1414"/>
    <mergeCell ref="J1415:N1415"/>
    <mergeCell ref="J1416:N1416"/>
    <mergeCell ref="G1408:G1416"/>
    <mergeCell ref="B1397:F1400"/>
    <mergeCell ref="A1394:B1394"/>
    <mergeCell ref="J1394:K1394"/>
    <mergeCell ref="L1394:M1394"/>
    <mergeCell ref="N1394:Q1394"/>
    <mergeCell ref="A1395:B1395"/>
    <mergeCell ref="J1395:K1395"/>
    <mergeCell ref="L1395:M1395"/>
    <mergeCell ref="N1395:Q1395"/>
    <mergeCell ref="J1396:K1396"/>
    <mergeCell ref="L1396:M1396"/>
    <mergeCell ref="N1396:Q1396"/>
    <mergeCell ref="J1397:K1397"/>
    <mergeCell ref="L1397:M1397"/>
    <mergeCell ref="N1397:Q1397"/>
    <mergeCell ref="J1398:K1398"/>
    <mergeCell ref="L1398:M1398"/>
    <mergeCell ref="N1398:Q1398"/>
    <mergeCell ref="A1387:B1387"/>
    <mergeCell ref="J1387:Q1389"/>
    <mergeCell ref="A1388:B1388"/>
    <mergeCell ref="A1389:B1389"/>
    <mergeCell ref="A1390:B1390"/>
    <mergeCell ref="J1390:K1391"/>
    <mergeCell ref="L1390:M1391"/>
    <mergeCell ref="N1390:Q1391"/>
    <mergeCell ref="A1391:B1391"/>
    <mergeCell ref="A1392:B1392"/>
    <mergeCell ref="J1392:K1392"/>
    <mergeCell ref="L1392:M1392"/>
    <mergeCell ref="N1392:Q1392"/>
    <mergeCell ref="A1393:B1393"/>
    <mergeCell ref="J1393:K1393"/>
    <mergeCell ref="L1393:M1393"/>
    <mergeCell ref="N1393:Q1393"/>
    <mergeCell ref="A1378:B1378"/>
    <mergeCell ref="J1378:N1378"/>
    <mergeCell ref="A1379:B1379"/>
    <mergeCell ref="J1379:N1379"/>
    <mergeCell ref="A1380:B1380"/>
    <mergeCell ref="J1380:N1380"/>
    <mergeCell ref="A1381:B1381"/>
    <mergeCell ref="J1381:N1381"/>
    <mergeCell ref="A1382:B1382"/>
    <mergeCell ref="J1382:N1382"/>
    <mergeCell ref="A1383:B1383"/>
    <mergeCell ref="J1383:N1383"/>
    <mergeCell ref="A1384:B1384"/>
    <mergeCell ref="J1384:N1384"/>
    <mergeCell ref="A1385:B1385"/>
    <mergeCell ref="J1385:N1385"/>
    <mergeCell ref="A1386:B1386"/>
    <mergeCell ref="J1386:N1386"/>
    <mergeCell ref="J1360:Q1360"/>
    <mergeCell ref="J1361:R1361"/>
    <mergeCell ref="A1362:R1364"/>
    <mergeCell ref="A1367:B1368"/>
    <mergeCell ref="C1367:C1368"/>
    <mergeCell ref="D1367:E1368"/>
    <mergeCell ref="F1367:F1368"/>
    <mergeCell ref="G1367:G1368"/>
    <mergeCell ref="J1367:L1368"/>
    <mergeCell ref="M1367:R1368"/>
    <mergeCell ref="A1369:B1377"/>
    <mergeCell ref="C1369:E1369"/>
    <mergeCell ref="J1369:R1370"/>
    <mergeCell ref="C1370:C1377"/>
    <mergeCell ref="D1370:D1377"/>
    <mergeCell ref="E1370:E1377"/>
    <mergeCell ref="F1370:F1377"/>
    <mergeCell ref="J1371:N1371"/>
    <mergeCell ref="J1372:N1372"/>
    <mergeCell ref="J1373:N1373"/>
    <mergeCell ref="J1374:N1374"/>
    <mergeCell ref="J1375:N1375"/>
    <mergeCell ref="J1376:N1376"/>
    <mergeCell ref="J1377:N1377"/>
    <mergeCell ref="G1369:G1377"/>
    <mergeCell ref="B1358:F1361"/>
    <mergeCell ref="A1355:B1355"/>
    <mergeCell ref="J1355:K1355"/>
    <mergeCell ref="L1355:M1355"/>
    <mergeCell ref="N1355:Q1355"/>
    <mergeCell ref="A1356:B1356"/>
    <mergeCell ref="J1356:K1356"/>
    <mergeCell ref="L1356:M1356"/>
    <mergeCell ref="N1356:Q1356"/>
    <mergeCell ref="J1357:K1357"/>
    <mergeCell ref="L1357:M1357"/>
    <mergeCell ref="N1357:Q1357"/>
    <mergeCell ref="J1358:K1358"/>
    <mergeCell ref="L1358:M1358"/>
    <mergeCell ref="N1358:Q1358"/>
    <mergeCell ref="J1359:K1359"/>
    <mergeCell ref="L1359:M1359"/>
    <mergeCell ref="N1359:Q1359"/>
    <mergeCell ref="A1348:B1348"/>
    <mergeCell ref="J1348:Q1350"/>
    <mergeCell ref="A1349:B1349"/>
    <mergeCell ref="A1350:B1350"/>
    <mergeCell ref="A1351:B1351"/>
    <mergeCell ref="J1351:K1352"/>
    <mergeCell ref="L1351:M1352"/>
    <mergeCell ref="N1351:Q1352"/>
    <mergeCell ref="A1352:B1352"/>
    <mergeCell ref="A1353:B1353"/>
    <mergeCell ref="J1353:K1353"/>
    <mergeCell ref="L1353:M1353"/>
    <mergeCell ref="N1353:Q1353"/>
    <mergeCell ref="A1354:B1354"/>
    <mergeCell ref="J1354:K1354"/>
    <mergeCell ref="L1354:M1354"/>
    <mergeCell ref="N1354:Q1354"/>
    <mergeCell ref="A1339:B1339"/>
    <mergeCell ref="J1339:N1339"/>
    <mergeCell ref="A1340:B1340"/>
    <mergeCell ref="J1340:N1340"/>
    <mergeCell ref="A1341:B1341"/>
    <mergeCell ref="J1341:N1341"/>
    <mergeCell ref="A1342:B1342"/>
    <mergeCell ref="J1342:N1342"/>
    <mergeCell ref="A1343:B1343"/>
    <mergeCell ref="J1343:N1343"/>
    <mergeCell ref="A1344:B1344"/>
    <mergeCell ref="J1344:N1344"/>
    <mergeCell ref="A1345:B1345"/>
    <mergeCell ref="J1345:N1345"/>
    <mergeCell ref="A1346:B1346"/>
    <mergeCell ref="J1346:N1346"/>
    <mergeCell ref="A1347:B1347"/>
    <mergeCell ref="J1347:N1347"/>
    <mergeCell ref="J1321:Q1321"/>
    <mergeCell ref="J1322:R1322"/>
    <mergeCell ref="A1323:R1325"/>
    <mergeCell ref="A1328:B1329"/>
    <mergeCell ref="C1328:C1329"/>
    <mergeCell ref="D1328:E1329"/>
    <mergeCell ref="F1328:F1329"/>
    <mergeCell ref="G1328:G1329"/>
    <mergeCell ref="J1328:L1329"/>
    <mergeCell ref="M1328:R1329"/>
    <mergeCell ref="A1330:B1338"/>
    <mergeCell ref="C1330:E1330"/>
    <mergeCell ref="J1330:R1331"/>
    <mergeCell ref="C1331:C1338"/>
    <mergeCell ref="D1331:D1338"/>
    <mergeCell ref="E1331:E1338"/>
    <mergeCell ref="F1331:F1338"/>
    <mergeCell ref="J1332:N1332"/>
    <mergeCell ref="J1333:N1333"/>
    <mergeCell ref="J1334:N1334"/>
    <mergeCell ref="J1335:N1335"/>
    <mergeCell ref="J1336:N1336"/>
    <mergeCell ref="J1337:N1337"/>
    <mergeCell ref="J1338:N1338"/>
    <mergeCell ref="G1330:G1338"/>
    <mergeCell ref="B1319:F1322"/>
    <mergeCell ref="A1316:B1316"/>
    <mergeCell ref="J1316:K1316"/>
    <mergeCell ref="L1316:M1316"/>
    <mergeCell ref="N1316:Q1316"/>
    <mergeCell ref="A1317:B1317"/>
    <mergeCell ref="J1317:K1317"/>
    <mergeCell ref="L1317:M1317"/>
    <mergeCell ref="N1317:Q1317"/>
    <mergeCell ref="J1318:K1318"/>
    <mergeCell ref="L1318:M1318"/>
    <mergeCell ref="N1318:Q1318"/>
    <mergeCell ref="J1319:K1319"/>
    <mergeCell ref="L1319:M1319"/>
    <mergeCell ref="N1319:Q1319"/>
    <mergeCell ref="J1320:K1320"/>
    <mergeCell ref="L1320:M1320"/>
    <mergeCell ref="N1320:Q1320"/>
    <mergeCell ref="A1309:B1309"/>
    <mergeCell ref="J1309:Q1311"/>
    <mergeCell ref="A1310:B1310"/>
    <mergeCell ref="A1311:B1311"/>
    <mergeCell ref="A1312:B1312"/>
    <mergeCell ref="J1312:K1313"/>
    <mergeCell ref="L1312:M1313"/>
    <mergeCell ref="N1312:Q1313"/>
    <mergeCell ref="A1313:B1313"/>
    <mergeCell ref="A1314:B1314"/>
    <mergeCell ref="J1314:K1314"/>
    <mergeCell ref="L1314:M1314"/>
    <mergeCell ref="N1314:Q1314"/>
    <mergeCell ref="A1315:B1315"/>
    <mergeCell ref="J1315:K1315"/>
    <mergeCell ref="L1315:M1315"/>
    <mergeCell ref="N1315:Q1315"/>
    <mergeCell ref="A1300:B1300"/>
    <mergeCell ref="J1300:N1300"/>
    <mergeCell ref="A1301:B1301"/>
    <mergeCell ref="J1301:N1301"/>
    <mergeCell ref="A1302:B1302"/>
    <mergeCell ref="J1302:N1302"/>
    <mergeCell ref="A1303:B1303"/>
    <mergeCell ref="J1303:N1303"/>
    <mergeCell ref="A1304:B1304"/>
    <mergeCell ref="J1304:N1304"/>
    <mergeCell ref="A1305:B1305"/>
    <mergeCell ref="J1305:N1305"/>
    <mergeCell ref="A1306:B1306"/>
    <mergeCell ref="J1306:N1306"/>
    <mergeCell ref="A1307:B1307"/>
    <mergeCell ref="J1307:N1307"/>
    <mergeCell ref="A1308:B1308"/>
    <mergeCell ref="J1308:N1308"/>
    <mergeCell ref="J1282:Q1282"/>
    <mergeCell ref="J1283:R1283"/>
    <mergeCell ref="A1284:R1286"/>
    <mergeCell ref="A1289:B1290"/>
    <mergeCell ref="C1289:C1290"/>
    <mergeCell ref="D1289:E1290"/>
    <mergeCell ref="F1289:F1290"/>
    <mergeCell ref="G1289:G1290"/>
    <mergeCell ref="J1289:L1290"/>
    <mergeCell ref="M1289:R1290"/>
    <mergeCell ref="A1291:B1299"/>
    <mergeCell ref="C1291:E1291"/>
    <mergeCell ref="J1291:R1292"/>
    <mergeCell ref="C1292:C1299"/>
    <mergeCell ref="D1292:D1299"/>
    <mergeCell ref="E1292:E1299"/>
    <mergeCell ref="F1292:F1299"/>
    <mergeCell ref="J1293:N1293"/>
    <mergeCell ref="J1294:N1294"/>
    <mergeCell ref="J1295:N1295"/>
    <mergeCell ref="J1296:N1296"/>
    <mergeCell ref="J1297:N1297"/>
    <mergeCell ref="J1298:N1298"/>
    <mergeCell ref="J1299:N1299"/>
    <mergeCell ref="G1291:G1299"/>
    <mergeCell ref="B1280:F1283"/>
    <mergeCell ref="A1277:B1277"/>
    <mergeCell ref="J1277:K1277"/>
    <mergeCell ref="L1277:M1277"/>
    <mergeCell ref="N1277:Q1277"/>
    <mergeCell ref="A1278:B1278"/>
    <mergeCell ref="J1278:K1278"/>
    <mergeCell ref="L1278:M1278"/>
    <mergeCell ref="N1278:Q1278"/>
    <mergeCell ref="J1279:K1279"/>
    <mergeCell ref="L1279:M1279"/>
    <mergeCell ref="N1279:Q1279"/>
    <mergeCell ref="J1280:K1280"/>
    <mergeCell ref="L1280:M1280"/>
    <mergeCell ref="N1280:Q1280"/>
    <mergeCell ref="J1281:K1281"/>
    <mergeCell ref="L1281:M1281"/>
    <mergeCell ref="N1281:Q1281"/>
    <mergeCell ref="A1270:B1270"/>
    <mergeCell ref="J1270:Q1272"/>
    <mergeCell ref="A1271:B1271"/>
    <mergeCell ref="A1272:B1272"/>
    <mergeCell ref="A1273:B1273"/>
    <mergeCell ref="J1273:K1274"/>
    <mergeCell ref="L1273:M1274"/>
    <mergeCell ref="N1273:Q1274"/>
    <mergeCell ref="A1274:B1274"/>
    <mergeCell ref="A1275:B1275"/>
    <mergeCell ref="J1275:K1275"/>
    <mergeCell ref="L1275:M1275"/>
    <mergeCell ref="N1275:Q1275"/>
    <mergeCell ref="A1276:B1276"/>
    <mergeCell ref="J1276:K1276"/>
    <mergeCell ref="L1276:M1276"/>
    <mergeCell ref="N1276:Q1276"/>
    <mergeCell ref="A1261:B1261"/>
    <mergeCell ref="J1261:N1261"/>
    <mergeCell ref="A1262:B1262"/>
    <mergeCell ref="J1262:N1262"/>
    <mergeCell ref="A1263:B1263"/>
    <mergeCell ref="J1263:N1263"/>
    <mergeCell ref="A1264:B1264"/>
    <mergeCell ref="J1264:N1264"/>
    <mergeCell ref="A1265:B1265"/>
    <mergeCell ref="J1265:N1265"/>
    <mergeCell ref="A1266:B1266"/>
    <mergeCell ref="J1266:N1266"/>
    <mergeCell ref="A1267:B1267"/>
    <mergeCell ref="J1267:N1267"/>
    <mergeCell ref="A1268:B1268"/>
    <mergeCell ref="J1268:N1268"/>
    <mergeCell ref="A1269:B1269"/>
    <mergeCell ref="J1269:N1269"/>
    <mergeCell ref="J1243:Q1243"/>
    <mergeCell ref="J1244:R1244"/>
    <mergeCell ref="A1245:R1247"/>
    <mergeCell ref="A1250:B1251"/>
    <mergeCell ref="C1250:C1251"/>
    <mergeCell ref="D1250:E1251"/>
    <mergeCell ref="F1250:F1251"/>
    <mergeCell ref="G1250:G1251"/>
    <mergeCell ref="J1250:L1251"/>
    <mergeCell ref="M1250:R1251"/>
    <mergeCell ref="A1252:B1260"/>
    <mergeCell ref="C1252:E1252"/>
    <mergeCell ref="J1252:R1253"/>
    <mergeCell ref="C1253:C1260"/>
    <mergeCell ref="D1253:D1260"/>
    <mergeCell ref="E1253:E1260"/>
    <mergeCell ref="F1253:F1260"/>
    <mergeCell ref="J1254:N1254"/>
    <mergeCell ref="J1255:N1255"/>
    <mergeCell ref="J1256:N1256"/>
    <mergeCell ref="J1257:N1257"/>
    <mergeCell ref="J1258:N1258"/>
    <mergeCell ref="J1259:N1259"/>
    <mergeCell ref="J1260:N1260"/>
    <mergeCell ref="G1252:G1260"/>
    <mergeCell ref="B1241:F1244"/>
    <mergeCell ref="A1238:B1238"/>
    <mergeCell ref="J1238:K1238"/>
    <mergeCell ref="L1238:M1238"/>
    <mergeCell ref="N1238:Q1238"/>
    <mergeCell ref="A1239:B1239"/>
    <mergeCell ref="J1239:K1239"/>
    <mergeCell ref="L1239:M1239"/>
    <mergeCell ref="N1239:Q1239"/>
    <mergeCell ref="J1240:K1240"/>
    <mergeCell ref="L1240:M1240"/>
    <mergeCell ref="N1240:Q1240"/>
    <mergeCell ref="J1241:K1241"/>
    <mergeCell ref="L1241:M1241"/>
    <mergeCell ref="N1241:Q1241"/>
    <mergeCell ref="J1242:K1242"/>
    <mergeCell ref="L1242:M1242"/>
    <mergeCell ref="N1242:Q1242"/>
    <mergeCell ref="A1231:B1231"/>
    <mergeCell ref="J1231:Q1233"/>
    <mergeCell ref="A1232:B1232"/>
    <mergeCell ref="A1233:B1233"/>
    <mergeCell ref="A1234:B1234"/>
    <mergeCell ref="J1234:K1235"/>
    <mergeCell ref="L1234:M1235"/>
    <mergeCell ref="N1234:Q1235"/>
    <mergeCell ref="A1235:B1235"/>
    <mergeCell ref="A1236:B1236"/>
    <mergeCell ref="J1236:K1236"/>
    <mergeCell ref="L1236:M1236"/>
    <mergeCell ref="N1236:Q1236"/>
    <mergeCell ref="A1237:B1237"/>
    <mergeCell ref="J1237:K1237"/>
    <mergeCell ref="L1237:M1237"/>
    <mergeCell ref="N1237:Q1237"/>
    <mergeCell ref="A1222:B1222"/>
    <mergeCell ref="J1222:N1222"/>
    <mergeCell ref="A1223:B1223"/>
    <mergeCell ref="J1223:N1223"/>
    <mergeCell ref="A1224:B1224"/>
    <mergeCell ref="J1224:N1224"/>
    <mergeCell ref="A1225:B1225"/>
    <mergeCell ref="J1225:N1225"/>
    <mergeCell ref="A1226:B1226"/>
    <mergeCell ref="J1226:N1226"/>
    <mergeCell ref="A1227:B1227"/>
    <mergeCell ref="J1227:N1227"/>
    <mergeCell ref="A1228:B1228"/>
    <mergeCell ref="J1228:N1228"/>
    <mergeCell ref="A1229:B1229"/>
    <mergeCell ref="J1229:N1229"/>
    <mergeCell ref="A1230:B1230"/>
    <mergeCell ref="J1230:N1230"/>
    <mergeCell ref="J1204:Q1204"/>
    <mergeCell ref="J1205:R1205"/>
    <mergeCell ref="A1206:R1208"/>
    <mergeCell ref="A1211:B1212"/>
    <mergeCell ref="C1211:C1212"/>
    <mergeCell ref="D1211:E1212"/>
    <mergeCell ref="F1211:F1212"/>
    <mergeCell ref="G1211:G1212"/>
    <mergeCell ref="J1211:L1212"/>
    <mergeCell ref="M1211:R1212"/>
    <mergeCell ref="A1213:B1221"/>
    <mergeCell ref="C1213:E1213"/>
    <mergeCell ref="J1213:R1214"/>
    <mergeCell ref="C1214:C1221"/>
    <mergeCell ref="D1214:D1221"/>
    <mergeCell ref="E1214:E1221"/>
    <mergeCell ref="F1214:F1221"/>
    <mergeCell ref="J1215:N1215"/>
    <mergeCell ref="J1216:N1216"/>
    <mergeCell ref="J1217:N1217"/>
    <mergeCell ref="J1218:N1218"/>
    <mergeCell ref="J1219:N1219"/>
    <mergeCell ref="J1220:N1220"/>
    <mergeCell ref="J1221:N1221"/>
    <mergeCell ref="G1213:G1221"/>
    <mergeCell ref="B1202:F1205"/>
    <mergeCell ref="A1199:B1199"/>
    <mergeCell ref="J1199:K1199"/>
    <mergeCell ref="L1199:M1199"/>
    <mergeCell ref="N1199:Q1199"/>
    <mergeCell ref="A1200:B1200"/>
    <mergeCell ref="J1200:K1200"/>
    <mergeCell ref="L1200:M1200"/>
    <mergeCell ref="N1200:Q1200"/>
    <mergeCell ref="J1201:K1201"/>
    <mergeCell ref="L1201:M1201"/>
    <mergeCell ref="N1201:Q1201"/>
    <mergeCell ref="J1202:K1202"/>
    <mergeCell ref="L1202:M1202"/>
    <mergeCell ref="N1202:Q1202"/>
    <mergeCell ref="J1203:K1203"/>
    <mergeCell ref="L1203:M1203"/>
    <mergeCell ref="N1203:Q1203"/>
    <mergeCell ref="A1192:B1192"/>
    <mergeCell ref="J1192:Q1194"/>
    <mergeCell ref="A1193:B1193"/>
    <mergeCell ref="A1194:B1194"/>
    <mergeCell ref="A1195:B1195"/>
    <mergeCell ref="J1195:K1196"/>
    <mergeCell ref="L1195:M1196"/>
    <mergeCell ref="N1195:Q1196"/>
    <mergeCell ref="A1196:B1196"/>
    <mergeCell ref="A1197:B1197"/>
    <mergeCell ref="J1197:K1197"/>
    <mergeCell ref="L1197:M1197"/>
    <mergeCell ref="N1197:Q1197"/>
    <mergeCell ref="A1198:B1198"/>
    <mergeCell ref="J1198:K1198"/>
    <mergeCell ref="L1198:M1198"/>
    <mergeCell ref="N1198:Q1198"/>
    <mergeCell ref="A1183:B1183"/>
    <mergeCell ref="J1183:N1183"/>
    <mergeCell ref="A1184:B1184"/>
    <mergeCell ref="J1184:N1184"/>
    <mergeCell ref="A1185:B1185"/>
    <mergeCell ref="J1185:N1185"/>
    <mergeCell ref="A1186:B1186"/>
    <mergeCell ref="J1186:N1186"/>
    <mergeCell ref="A1187:B1187"/>
    <mergeCell ref="J1187:N1187"/>
    <mergeCell ref="A1188:B1188"/>
    <mergeCell ref="J1188:N1188"/>
    <mergeCell ref="A1189:B1189"/>
    <mergeCell ref="J1189:N1189"/>
    <mergeCell ref="A1190:B1190"/>
    <mergeCell ref="J1190:N1190"/>
    <mergeCell ref="A1191:B1191"/>
    <mergeCell ref="J1191:N1191"/>
    <mergeCell ref="J1165:Q1165"/>
    <mergeCell ref="J1166:R1166"/>
    <mergeCell ref="A1167:R1169"/>
    <mergeCell ref="A1172:B1173"/>
    <mergeCell ref="C1172:C1173"/>
    <mergeCell ref="D1172:E1173"/>
    <mergeCell ref="F1172:F1173"/>
    <mergeCell ref="G1172:G1173"/>
    <mergeCell ref="J1172:L1173"/>
    <mergeCell ref="M1172:R1173"/>
    <mergeCell ref="A1174:B1182"/>
    <mergeCell ref="C1174:E1174"/>
    <mergeCell ref="J1174:R1175"/>
    <mergeCell ref="C1175:C1182"/>
    <mergeCell ref="D1175:D1182"/>
    <mergeCell ref="E1175:E1182"/>
    <mergeCell ref="F1175:F1182"/>
    <mergeCell ref="J1176:N1176"/>
    <mergeCell ref="J1177:N1177"/>
    <mergeCell ref="J1178:N1178"/>
    <mergeCell ref="J1179:N1179"/>
    <mergeCell ref="J1180:N1180"/>
    <mergeCell ref="J1181:N1181"/>
    <mergeCell ref="J1182:N1182"/>
    <mergeCell ref="G1174:G1182"/>
    <mergeCell ref="B1163:F1166"/>
    <mergeCell ref="A1160:B1160"/>
    <mergeCell ref="J1160:K1160"/>
    <mergeCell ref="L1160:M1160"/>
    <mergeCell ref="N1160:Q1160"/>
    <mergeCell ref="A1161:B1161"/>
    <mergeCell ref="J1161:K1161"/>
    <mergeCell ref="L1161:M1161"/>
    <mergeCell ref="N1161:Q1161"/>
    <mergeCell ref="J1162:K1162"/>
    <mergeCell ref="L1162:M1162"/>
    <mergeCell ref="N1162:Q1162"/>
    <mergeCell ref="J1163:K1163"/>
    <mergeCell ref="L1163:M1163"/>
    <mergeCell ref="N1163:Q1163"/>
    <mergeCell ref="J1164:K1164"/>
    <mergeCell ref="L1164:M1164"/>
    <mergeCell ref="N1164:Q1164"/>
    <mergeCell ref="A1153:B1153"/>
    <mergeCell ref="J1153:Q1155"/>
    <mergeCell ref="A1154:B1154"/>
    <mergeCell ref="A1155:B1155"/>
    <mergeCell ref="A1156:B1156"/>
    <mergeCell ref="J1156:K1157"/>
    <mergeCell ref="L1156:M1157"/>
    <mergeCell ref="N1156:Q1157"/>
    <mergeCell ref="A1157:B1157"/>
    <mergeCell ref="A1158:B1158"/>
    <mergeCell ref="J1158:K1158"/>
    <mergeCell ref="L1158:M1158"/>
    <mergeCell ref="N1158:Q1158"/>
    <mergeCell ref="A1159:B1159"/>
    <mergeCell ref="J1159:K1159"/>
    <mergeCell ref="L1159:M1159"/>
    <mergeCell ref="N1159:Q1159"/>
    <mergeCell ref="A1144:B1144"/>
    <mergeCell ref="J1144:N1144"/>
    <mergeCell ref="A1145:B1145"/>
    <mergeCell ref="J1145:N1145"/>
    <mergeCell ref="A1146:B1146"/>
    <mergeCell ref="J1146:N1146"/>
    <mergeCell ref="A1147:B1147"/>
    <mergeCell ref="J1147:N1147"/>
    <mergeCell ref="A1148:B1148"/>
    <mergeCell ref="J1148:N1148"/>
    <mergeCell ref="A1149:B1149"/>
    <mergeCell ref="J1149:N1149"/>
    <mergeCell ref="A1150:B1150"/>
    <mergeCell ref="J1150:N1150"/>
    <mergeCell ref="A1151:B1151"/>
    <mergeCell ref="J1151:N1151"/>
    <mergeCell ref="A1152:B1152"/>
    <mergeCell ref="J1152:N1152"/>
    <mergeCell ref="J1126:Q1126"/>
    <mergeCell ref="J1127:R1127"/>
    <mergeCell ref="A1128:R1130"/>
    <mergeCell ref="A1133:B1134"/>
    <mergeCell ref="C1133:C1134"/>
    <mergeCell ref="D1133:E1134"/>
    <mergeCell ref="F1133:F1134"/>
    <mergeCell ref="G1133:G1134"/>
    <mergeCell ref="J1133:L1134"/>
    <mergeCell ref="M1133:R1134"/>
    <mergeCell ref="A1135:B1143"/>
    <mergeCell ref="C1135:E1135"/>
    <mergeCell ref="J1135:R1136"/>
    <mergeCell ref="C1136:C1143"/>
    <mergeCell ref="D1136:D1143"/>
    <mergeCell ref="E1136:E1143"/>
    <mergeCell ref="F1136:F1143"/>
    <mergeCell ref="J1137:N1137"/>
    <mergeCell ref="J1138:N1138"/>
    <mergeCell ref="J1139:N1139"/>
    <mergeCell ref="J1140:N1140"/>
    <mergeCell ref="J1141:N1141"/>
    <mergeCell ref="J1142:N1142"/>
    <mergeCell ref="J1143:N1143"/>
    <mergeCell ref="G1135:G1143"/>
    <mergeCell ref="B1124:F1127"/>
    <mergeCell ref="A1121:B1121"/>
    <mergeCell ref="J1121:K1121"/>
    <mergeCell ref="L1121:M1121"/>
    <mergeCell ref="N1121:Q1121"/>
    <mergeCell ref="A1122:B1122"/>
    <mergeCell ref="J1122:K1122"/>
    <mergeCell ref="L1122:M1122"/>
    <mergeCell ref="N1122:Q1122"/>
    <mergeCell ref="J1123:K1123"/>
    <mergeCell ref="L1123:M1123"/>
    <mergeCell ref="N1123:Q1123"/>
    <mergeCell ref="J1124:K1124"/>
    <mergeCell ref="L1124:M1124"/>
    <mergeCell ref="N1124:Q1124"/>
    <mergeCell ref="J1125:K1125"/>
    <mergeCell ref="L1125:M1125"/>
    <mergeCell ref="N1125:Q1125"/>
    <mergeCell ref="A1114:B1114"/>
    <mergeCell ref="J1114:Q1116"/>
    <mergeCell ref="A1115:B1115"/>
    <mergeCell ref="A1116:B1116"/>
    <mergeCell ref="A1117:B1117"/>
    <mergeCell ref="J1117:K1118"/>
    <mergeCell ref="L1117:M1118"/>
    <mergeCell ref="N1117:Q1118"/>
    <mergeCell ref="A1118:B1118"/>
    <mergeCell ref="A1119:B1119"/>
    <mergeCell ref="J1119:K1119"/>
    <mergeCell ref="L1119:M1119"/>
    <mergeCell ref="N1119:Q1119"/>
    <mergeCell ref="A1120:B1120"/>
    <mergeCell ref="J1120:K1120"/>
    <mergeCell ref="L1120:M1120"/>
    <mergeCell ref="N1120:Q1120"/>
    <mergeCell ref="A1105:B1105"/>
    <mergeCell ref="J1105:N1105"/>
    <mergeCell ref="A1106:B1106"/>
    <mergeCell ref="J1106:N1106"/>
    <mergeCell ref="A1107:B1107"/>
    <mergeCell ref="J1107:N1107"/>
    <mergeCell ref="A1108:B1108"/>
    <mergeCell ref="J1108:N1108"/>
    <mergeCell ref="A1109:B1109"/>
    <mergeCell ref="J1109:N1109"/>
    <mergeCell ref="A1110:B1110"/>
    <mergeCell ref="J1110:N1110"/>
    <mergeCell ref="A1111:B1111"/>
    <mergeCell ref="J1111:N1111"/>
    <mergeCell ref="A1112:B1112"/>
    <mergeCell ref="J1112:N1112"/>
    <mergeCell ref="A1113:B1113"/>
    <mergeCell ref="J1113:N1113"/>
    <mergeCell ref="J1087:Q1087"/>
    <mergeCell ref="J1088:R1088"/>
    <mergeCell ref="A1089:R1091"/>
    <mergeCell ref="A1094:B1095"/>
    <mergeCell ref="C1094:C1095"/>
    <mergeCell ref="D1094:E1095"/>
    <mergeCell ref="F1094:F1095"/>
    <mergeCell ref="G1094:G1095"/>
    <mergeCell ref="J1094:L1095"/>
    <mergeCell ref="M1094:R1095"/>
    <mergeCell ref="A1096:B1104"/>
    <mergeCell ref="C1096:E1096"/>
    <mergeCell ref="J1096:R1097"/>
    <mergeCell ref="C1097:C1104"/>
    <mergeCell ref="D1097:D1104"/>
    <mergeCell ref="E1097:E1104"/>
    <mergeCell ref="F1097:F1104"/>
    <mergeCell ref="J1098:N1098"/>
    <mergeCell ref="J1099:N1099"/>
    <mergeCell ref="J1100:N1100"/>
    <mergeCell ref="J1101:N1101"/>
    <mergeCell ref="J1102:N1102"/>
    <mergeCell ref="J1103:N1103"/>
    <mergeCell ref="J1104:N1104"/>
    <mergeCell ref="G1096:G1104"/>
    <mergeCell ref="B1085:F1088"/>
    <mergeCell ref="A1082:B1082"/>
    <mergeCell ref="J1082:K1082"/>
    <mergeCell ref="L1082:M1082"/>
    <mergeCell ref="N1082:Q1082"/>
    <mergeCell ref="A1083:B1083"/>
    <mergeCell ref="J1083:K1083"/>
    <mergeCell ref="L1083:M1083"/>
    <mergeCell ref="N1083:Q1083"/>
    <mergeCell ref="J1084:K1084"/>
    <mergeCell ref="L1084:M1084"/>
    <mergeCell ref="N1084:Q1084"/>
    <mergeCell ref="J1085:K1085"/>
    <mergeCell ref="L1085:M1085"/>
    <mergeCell ref="N1085:Q1085"/>
    <mergeCell ref="J1086:K1086"/>
    <mergeCell ref="L1086:M1086"/>
    <mergeCell ref="N1086:Q1086"/>
    <mergeCell ref="A1075:B1075"/>
    <mergeCell ref="J1075:Q1077"/>
    <mergeCell ref="A1076:B1076"/>
    <mergeCell ref="A1077:B1077"/>
    <mergeCell ref="A1078:B1078"/>
    <mergeCell ref="J1078:K1079"/>
    <mergeCell ref="L1078:M1079"/>
    <mergeCell ref="N1078:Q1079"/>
    <mergeCell ref="A1079:B1079"/>
    <mergeCell ref="A1080:B1080"/>
    <mergeCell ref="J1080:K1080"/>
    <mergeCell ref="L1080:M1080"/>
    <mergeCell ref="N1080:Q1080"/>
    <mergeCell ref="A1081:B1081"/>
    <mergeCell ref="J1081:K1081"/>
    <mergeCell ref="L1081:M1081"/>
    <mergeCell ref="N1081:Q1081"/>
    <mergeCell ref="A1066:B1066"/>
    <mergeCell ref="J1066:N1066"/>
    <mergeCell ref="A1067:B1067"/>
    <mergeCell ref="J1067:N1067"/>
    <mergeCell ref="A1068:B1068"/>
    <mergeCell ref="J1068:N1068"/>
    <mergeCell ref="A1069:B1069"/>
    <mergeCell ref="J1069:N1069"/>
    <mergeCell ref="A1070:B1070"/>
    <mergeCell ref="J1070:N1070"/>
    <mergeCell ref="A1071:B1071"/>
    <mergeCell ref="J1071:N1071"/>
    <mergeCell ref="A1072:B1072"/>
    <mergeCell ref="J1072:N1072"/>
    <mergeCell ref="A1073:B1073"/>
    <mergeCell ref="J1073:N1073"/>
    <mergeCell ref="A1074:B1074"/>
    <mergeCell ref="J1074:N1074"/>
    <mergeCell ref="J1048:Q1048"/>
    <mergeCell ref="J1049:R1049"/>
    <mergeCell ref="A1050:R1052"/>
    <mergeCell ref="A1055:B1056"/>
    <mergeCell ref="C1055:C1056"/>
    <mergeCell ref="D1055:E1056"/>
    <mergeCell ref="F1055:F1056"/>
    <mergeCell ref="G1055:G1056"/>
    <mergeCell ref="J1055:L1056"/>
    <mergeCell ref="M1055:R1056"/>
    <mergeCell ref="A1057:B1065"/>
    <mergeCell ref="C1057:E1057"/>
    <mergeCell ref="J1057:R1058"/>
    <mergeCell ref="C1058:C1065"/>
    <mergeCell ref="D1058:D1065"/>
    <mergeCell ref="E1058:E1065"/>
    <mergeCell ref="F1058:F1065"/>
    <mergeCell ref="J1059:N1059"/>
    <mergeCell ref="J1060:N1060"/>
    <mergeCell ref="J1061:N1061"/>
    <mergeCell ref="J1062:N1062"/>
    <mergeCell ref="J1063:N1063"/>
    <mergeCell ref="J1064:N1064"/>
    <mergeCell ref="J1065:N1065"/>
    <mergeCell ref="G1057:G1065"/>
    <mergeCell ref="B1046:F1049"/>
    <mergeCell ref="A1043:B1043"/>
    <mergeCell ref="J1043:K1043"/>
    <mergeCell ref="L1043:M1043"/>
    <mergeCell ref="N1043:Q1043"/>
    <mergeCell ref="A1044:B1044"/>
    <mergeCell ref="J1044:K1044"/>
    <mergeCell ref="L1044:M1044"/>
    <mergeCell ref="N1044:Q1044"/>
    <mergeCell ref="J1045:K1045"/>
    <mergeCell ref="L1045:M1045"/>
    <mergeCell ref="N1045:Q1045"/>
    <mergeCell ref="J1046:K1046"/>
    <mergeCell ref="L1046:M1046"/>
    <mergeCell ref="N1046:Q1046"/>
    <mergeCell ref="J1047:K1047"/>
    <mergeCell ref="L1047:M1047"/>
    <mergeCell ref="N1047:Q1047"/>
    <mergeCell ref="A1036:B1036"/>
    <mergeCell ref="J1036:Q1038"/>
    <mergeCell ref="A1037:B1037"/>
    <mergeCell ref="A1038:B1038"/>
    <mergeCell ref="A1039:B1039"/>
    <mergeCell ref="J1039:K1040"/>
    <mergeCell ref="L1039:M1040"/>
    <mergeCell ref="N1039:Q1040"/>
    <mergeCell ref="A1040:B1040"/>
    <mergeCell ref="A1041:B1041"/>
    <mergeCell ref="J1041:K1041"/>
    <mergeCell ref="L1041:M1041"/>
    <mergeCell ref="N1041:Q1041"/>
    <mergeCell ref="A1042:B1042"/>
    <mergeCell ref="J1042:K1042"/>
    <mergeCell ref="L1042:M1042"/>
    <mergeCell ref="N1042:Q1042"/>
    <mergeCell ref="A1027:B1027"/>
    <mergeCell ref="J1027:N1027"/>
    <mergeCell ref="A1028:B1028"/>
    <mergeCell ref="J1028:N1028"/>
    <mergeCell ref="A1029:B1029"/>
    <mergeCell ref="J1029:N1029"/>
    <mergeCell ref="A1030:B1030"/>
    <mergeCell ref="J1030:N1030"/>
    <mergeCell ref="A1031:B1031"/>
    <mergeCell ref="J1031:N1031"/>
    <mergeCell ref="A1032:B1032"/>
    <mergeCell ref="J1032:N1032"/>
    <mergeCell ref="A1033:B1033"/>
    <mergeCell ref="J1033:N1033"/>
    <mergeCell ref="A1034:B1034"/>
    <mergeCell ref="J1034:N1034"/>
    <mergeCell ref="A1035:B1035"/>
    <mergeCell ref="J1035:N1035"/>
    <mergeCell ref="J1009:Q1009"/>
    <mergeCell ref="J1010:R1010"/>
    <mergeCell ref="A1011:R1013"/>
    <mergeCell ref="A1016:B1017"/>
    <mergeCell ref="C1016:C1017"/>
    <mergeCell ref="D1016:E1017"/>
    <mergeCell ref="F1016:F1017"/>
    <mergeCell ref="G1016:G1017"/>
    <mergeCell ref="J1016:L1017"/>
    <mergeCell ref="M1016:R1017"/>
    <mergeCell ref="A1018:B1026"/>
    <mergeCell ref="C1018:E1018"/>
    <mergeCell ref="J1018:R1019"/>
    <mergeCell ref="C1019:C1026"/>
    <mergeCell ref="D1019:D1026"/>
    <mergeCell ref="E1019:E1026"/>
    <mergeCell ref="F1019:F1026"/>
    <mergeCell ref="J1020:N1020"/>
    <mergeCell ref="J1021:N1021"/>
    <mergeCell ref="J1022:N1022"/>
    <mergeCell ref="J1023:N1023"/>
    <mergeCell ref="J1024:N1024"/>
    <mergeCell ref="J1025:N1025"/>
    <mergeCell ref="J1026:N1026"/>
    <mergeCell ref="G1018:G1026"/>
    <mergeCell ref="B1007:F1010"/>
    <mergeCell ref="A1004:B1004"/>
    <mergeCell ref="J1004:K1004"/>
    <mergeCell ref="L1004:M1004"/>
    <mergeCell ref="N1004:Q1004"/>
    <mergeCell ref="A1005:B1005"/>
    <mergeCell ref="J1005:K1005"/>
    <mergeCell ref="L1005:M1005"/>
    <mergeCell ref="N1005:Q1005"/>
    <mergeCell ref="J1006:K1006"/>
    <mergeCell ref="L1006:M1006"/>
    <mergeCell ref="N1006:Q1006"/>
    <mergeCell ref="J1007:K1007"/>
    <mergeCell ref="L1007:M1007"/>
    <mergeCell ref="N1007:Q1007"/>
    <mergeCell ref="J1008:K1008"/>
    <mergeCell ref="L1008:M1008"/>
    <mergeCell ref="N1008:Q1008"/>
    <mergeCell ref="A997:B997"/>
    <mergeCell ref="J997:Q999"/>
    <mergeCell ref="A998:B998"/>
    <mergeCell ref="A999:B999"/>
    <mergeCell ref="A1000:B1000"/>
    <mergeCell ref="J1000:K1001"/>
    <mergeCell ref="L1000:M1001"/>
    <mergeCell ref="N1000:Q1001"/>
    <mergeCell ref="A1001:B1001"/>
    <mergeCell ref="A1002:B1002"/>
    <mergeCell ref="J1002:K1002"/>
    <mergeCell ref="L1002:M1002"/>
    <mergeCell ref="N1002:Q1002"/>
    <mergeCell ref="A1003:B1003"/>
    <mergeCell ref="J1003:K1003"/>
    <mergeCell ref="L1003:M1003"/>
    <mergeCell ref="N1003:Q1003"/>
    <mergeCell ref="A988:B988"/>
    <mergeCell ref="J988:N988"/>
    <mergeCell ref="A989:B989"/>
    <mergeCell ref="J989:N989"/>
    <mergeCell ref="A990:B990"/>
    <mergeCell ref="J990:N990"/>
    <mergeCell ref="A991:B991"/>
    <mergeCell ref="J991:N991"/>
    <mergeCell ref="A992:B992"/>
    <mergeCell ref="J992:N992"/>
    <mergeCell ref="A993:B993"/>
    <mergeCell ref="J993:N993"/>
    <mergeCell ref="A994:B994"/>
    <mergeCell ref="J994:N994"/>
    <mergeCell ref="A995:B995"/>
    <mergeCell ref="J995:N995"/>
    <mergeCell ref="A996:B996"/>
    <mergeCell ref="J996:N996"/>
    <mergeCell ref="J970:Q970"/>
    <mergeCell ref="J971:R971"/>
    <mergeCell ref="A972:R974"/>
    <mergeCell ref="A977:B978"/>
    <mergeCell ref="C977:C978"/>
    <mergeCell ref="D977:E978"/>
    <mergeCell ref="F977:F978"/>
    <mergeCell ref="G977:G978"/>
    <mergeCell ref="J977:L978"/>
    <mergeCell ref="M977:R978"/>
    <mergeCell ref="A979:B987"/>
    <mergeCell ref="C979:E979"/>
    <mergeCell ref="J979:R980"/>
    <mergeCell ref="C980:C987"/>
    <mergeCell ref="D980:D987"/>
    <mergeCell ref="E980:E987"/>
    <mergeCell ref="F980:F987"/>
    <mergeCell ref="J981:N981"/>
    <mergeCell ref="J982:N982"/>
    <mergeCell ref="J983:N983"/>
    <mergeCell ref="J984:N984"/>
    <mergeCell ref="J985:N985"/>
    <mergeCell ref="J986:N986"/>
    <mergeCell ref="J987:N987"/>
    <mergeCell ref="G979:G987"/>
    <mergeCell ref="B968:F971"/>
    <mergeCell ref="A965:B965"/>
    <mergeCell ref="J965:K965"/>
    <mergeCell ref="L965:M965"/>
    <mergeCell ref="N965:Q965"/>
    <mergeCell ref="A966:B966"/>
    <mergeCell ref="J966:K966"/>
    <mergeCell ref="L966:M966"/>
    <mergeCell ref="N966:Q966"/>
    <mergeCell ref="J967:K967"/>
    <mergeCell ref="L967:M967"/>
    <mergeCell ref="N967:Q967"/>
    <mergeCell ref="J968:K968"/>
    <mergeCell ref="L968:M968"/>
    <mergeCell ref="N968:Q968"/>
    <mergeCell ref="J969:K969"/>
    <mergeCell ref="L969:M969"/>
    <mergeCell ref="N969:Q969"/>
    <mergeCell ref="A958:B958"/>
    <mergeCell ref="J958:Q960"/>
    <mergeCell ref="A959:B959"/>
    <mergeCell ref="A960:B960"/>
    <mergeCell ref="A961:B961"/>
    <mergeCell ref="J961:K962"/>
    <mergeCell ref="L961:M962"/>
    <mergeCell ref="N961:Q962"/>
    <mergeCell ref="A962:B962"/>
    <mergeCell ref="A963:B963"/>
    <mergeCell ref="J963:K963"/>
    <mergeCell ref="L963:M963"/>
    <mergeCell ref="N963:Q963"/>
    <mergeCell ref="A964:B964"/>
    <mergeCell ref="J964:K964"/>
    <mergeCell ref="L964:M964"/>
    <mergeCell ref="N964:Q964"/>
    <mergeCell ref="A949:B949"/>
    <mergeCell ref="J949:N949"/>
    <mergeCell ref="A950:B950"/>
    <mergeCell ref="J950:N950"/>
    <mergeCell ref="A951:B951"/>
    <mergeCell ref="J951:N951"/>
    <mergeCell ref="A952:B952"/>
    <mergeCell ref="J952:N952"/>
    <mergeCell ref="A953:B953"/>
    <mergeCell ref="J953:N953"/>
    <mergeCell ref="A954:B954"/>
    <mergeCell ref="J954:N954"/>
    <mergeCell ref="A955:B955"/>
    <mergeCell ref="J955:N955"/>
    <mergeCell ref="A956:B956"/>
    <mergeCell ref="J956:N956"/>
    <mergeCell ref="A957:B957"/>
    <mergeCell ref="J957:N957"/>
    <mergeCell ref="J931:Q931"/>
    <mergeCell ref="J932:R932"/>
    <mergeCell ref="A933:R935"/>
    <mergeCell ref="A938:B939"/>
    <mergeCell ref="C938:C939"/>
    <mergeCell ref="D938:E939"/>
    <mergeCell ref="F938:F939"/>
    <mergeCell ref="G938:G939"/>
    <mergeCell ref="J938:L939"/>
    <mergeCell ref="M938:R939"/>
    <mergeCell ref="A940:B948"/>
    <mergeCell ref="C940:E940"/>
    <mergeCell ref="J940:R941"/>
    <mergeCell ref="C941:C948"/>
    <mergeCell ref="D941:D948"/>
    <mergeCell ref="E941:E948"/>
    <mergeCell ref="F941:F948"/>
    <mergeCell ref="J942:N942"/>
    <mergeCell ref="J943:N943"/>
    <mergeCell ref="J944:N944"/>
    <mergeCell ref="J945:N945"/>
    <mergeCell ref="J946:N946"/>
    <mergeCell ref="J947:N947"/>
    <mergeCell ref="J948:N948"/>
    <mergeCell ref="G940:G948"/>
    <mergeCell ref="B929:F932"/>
    <mergeCell ref="A926:B926"/>
    <mergeCell ref="J926:K926"/>
    <mergeCell ref="L926:M926"/>
    <mergeCell ref="N926:Q926"/>
    <mergeCell ref="A927:B927"/>
    <mergeCell ref="J927:K927"/>
    <mergeCell ref="L927:M927"/>
    <mergeCell ref="N927:Q927"/>
    <mergeCell ref="J928:K928"/>
    <mergeCell ref="L928:M928"/>
    <mergeCell ref="N928:Q928"/>
    <mergeCell ref="J929:K929"/>
    <mergeCell ref="L929:M929"/>
    <mergeCell ref="N929:Q929"/>
    <mergeCell ref="J930:K930"/>
    <mergeCell ref="L930:M930"/>
    <mergeCell ref="N930:Q930"/>
    <mergeCell ref="A919:B919"/>
    <mergeCell ref="J919:Q921"/>
    <mergeCell ref="A920:B920"/>
    <mergeCell ref="A921:B921"/>
    <mergeCell ref="A922:B922"/>
    <mergeCell ref="J922:K923"/>
    <mergeCell ref="L922:M923"/>
    <mergeCell ref="N922:Q923"/>
    <mergeCell ref="A923:B923"/>
    <mergeCell ref="A924:B924"/>
    <mergeCell ref="J924:K924"/>
    <mergeCell ref="L924:M924"/>
    <mergeCell ref="N924:Q924"/>
    <mergeCell ref="A925:B925"/>
    <mergeCell ref="J925:K925"/>
    <mergeCell ref="L925:M925"/>
    <mergeCell ref="N925:Q925"/>
    <mergeCell ref="A910:B910"/>
    <mergeCell ref="J910:N910"/>
    <mergeCell ref="A911:B911"/>
    <mergeCell ref="J911:N911"/>
    <mergeCell ref="A912:B912"/>
    <mergeCell ref="J912:N912"/>
    <mergeCell ref="A913:B913"/>
    <mergeCell ref="J913:N913"/>
    <mergeCell ref="A914:B914"/>
    <mergeCell ref="J914:N914"/>
    <mergeCell ref="A915:B915"/>
    <mergeCell ref="J915:N915"/>
    <mergeCell ref="A916:B916"/>
    <mergeCell ref="J916:N916"/>
    <mergeCell ref="A917:B917"/>
    <mergeCell ref="J917:N917"/>
    <mergeCell ref="A918:B918"/>
    <mergeCell ref="J918:N918"/>
    <mergeCell ref="J892:Q892"/>
    <mergeCell ref="J893:R893"/>
    <mergeCell ref="A894:R896"/>
    <mergeCell ref="A899:B900"/>
    <mergeCell ref="C899:C900"/>
    <mergeCell ref="D899:E900"/>
    <mergeCell ref="F899:F900"/>
    <mergeCell ref="G899:G900"/>
    <mergeCell ref="J899:L900"/>
    <mergeCell ref="M899:R900"/>
    <mergeCell ref="A901:B909"/>
    <mergeCell ref="C901:E901"/>
    <mergeCell ref="J901:R902"/>
    <mergeCell ref="C902:C909"/>
    <mergeCell ref="D902:D909"/>
    <mergeCell ref="E902:E909"/>
    <mergeCell ref="F902:F909"/>
    <mergeCell ref="J903:N903"/>
    <mergeCell ref="J904:N904"/>
    <mergeCell ref="J905:N905"/>
    <mergeCell ref="J906:N906"/>
    <mergeCell ref="J907:N907"/>
    <mergeCell ref="J908:N908"/>
    <mergeCell ref="J909:N909"/>
    <mergeCell ref="G901:G909"/>
    <mergeCell ref="B890:F893"/>
    <mergeCell ref="A887:B887"/>
    <mergeCell ref="J887:K887"/>
    <mergeCell ref="L887:M887"/>
    <mergeCell ref="N887:Q887"/>
    <mergeCell ref="A888:B888"/>
    <mergeCell ref="J888:K888"/>
    <mergeCell ref="L888:M888"/>
    <mergeCell ref="N888:Q888"/>
    <mergeCell ref="J889:K889"/>
    <mergeCell ref="L889:M889"/>
    <mergeCell ref="N889:Q889"/>
    <mergeCell ref="J890:K890"/>
    <mergeCell ref="L890:M890"/>
    <mergeCell ref="N890:Q890"/>
    <mergeCell ref="J891:K891"/>
    <mergeCell ref="L891:M891"/>
    <mergeCell ref="N891:Q891"/>
    <mergeCell ref="A880:B880"/>
    <mergeCell ref="J880:Q882"/>
    <mergeCell ref="A881:B881"/>
    <mergeCell ref="A882:B882"/>
    <mergeCell ref="A883:B883"/>
    <mergeCell ref="J883:K884"/>
    <mergeCell ref="L883:M884"/>
    <mergeCell ref="N883:Q884"/>
    <mergeCell ref="A884:B884"/>
    <mergeCell ref="A885:B885"/>
    <mergeCell ref="J885:K885"/>
    <mergeCell ref="L885:M885"/>
    <mergeCell ref="N885:Q885"/>
    <mergeCell ref="A886:B886"/>
    <mergeCell ref="J886:K886"/>
    <mergeCell ref="L886:M886"/>
    <mergeCell ref="N886:Q886"/>
    <mergeCell ref="A871:B871"/>
    <mergeCell ref="J871:N871"/>
    <mergeCell ref="A872:B872"/>
    <mergeCell ref="J872:N872"/>
    <mergeCell ref="A873:B873"/>
    <mergeCell ref="J873:N873"/>
    <mergeCell ref="A874:B874"/>
    <mergeCell ref="J874:N874"/>
    <mergeCell ref="A875:B875"/>
    <mergeCell ref="J875:N875"/>
    <mergeCell ref="A876:B876"/>
    <mergeCell ref="J876:N876"/>
    <mergeCell ref="A877:B877"/>
    <mergeCell ref="J877:N877"/>
    <mergeCell ref="A878:B878"/>
    <mergeCell ref="J878:N878"/>
    <mergeCell ref="A879:B879"/>
    <mergeCell ref="J879:N879"/>
    <mergeCell ref="J853:Q853"/>
    <mergeCell ref="J854:R854"/>
    <mergeCell ref="A855:R857"/>
    <mergeCell ref="A860:B861"/>
    <mergeCell ref="C860:C861"/>
    <mergeCell ref="D860:E861"/>
    <mergeCell ref="F860:F861"/>
    <mergeCell ref="G860:G861"/>
    <mergeCell ref="J860:L861"/>
    <mergeCell ref="M860:R861"/>
    <mergeCell ref="A862:B870"/>
    <mergeCell ref="C862:E862"/>
    <mergeCell ref="J862:R863"/>
    <mergeCell ref="C863:C870"/>
    <mergeCell ref="D863:D870"/>
    <mergeCell ref="E863:E870"/>
    <mergeCell ref="F863:F870"/>
    <mergeCell ref="J864:N864"/>
    <mergeCell ref="J865:N865"/>
    <mergeCell ref="J866:N866"/>
    <mergeCell ref="J867:N867"/>
    <mergeCell ref="J868:N868"/>
    <mergeCell ref="J869:N869"/>
    <mergeCell ref="J870:N870"/>
    <mergeCell ref="G862:G870"/>
    <mergeCell ref="B851:F854"/>
    <mergeCell ref="A848:B848"/>
    <mergeCell ref="J848:K848"/>
    <mergeCell ref="L848:M848"/>
    <mergeCell ref="N848:Q848"/>
    <mergeCell ref="A849:B849"/>
    <mergeCell ref="J849:K849"/>
    <mergeCell ref="L849:M849"/>
    <mergeCell ref="N849:Q849"/>
    <mergeCell ref="J850:K850"/>
    <mergeCell ref="L850:M850"/>
    <mergeCell ref="N850:Q850"/>
    <mergeCell ref="J851:K851"/>
    <mergeCell ref="L851:M851"/>
    <mergeCell ref="N851:Q851"/>
    <mergeCell ref="J852:K852"/>
    <mergeCell ref="L852:M852"/>
    <mergeCell ref="N852:Q852"/>
    <mergeCell ref="A841:B841"/>
    <mergeCell ref="J841:Q843"/>
    <mergeCell ref="A842:B842"/>
    <mergeCell ref="A843:B843"/>
    <mergeCell ref="A844:B844"/>
    <mergeCell ref="J844:K845"/>
    <mergeCell ref="L844:M845"/>
    <mergeCell ref="N844:Q845"/>
    <mergeCell ref="A845:B845"/>
    <mergeCell ref="A846:B846"/>
    <mergeCell ref="J846:K846"/>
    <mergeCell ref="L846:M846"/>
    <mergeCell ref="N846:Q846"/>
    <mergeCell ref="A847:B847"/>
    <mergeCell ref="J847:K847"/>
    <mergeCell ref="L847:M847"/>
    <mergeCell ref="N847:Q847"/>
    <mergeCell ref="A832:B832"/>
    <mergeCell ref="J832:N832"/>
    <mergeCell ref="A833:B833"/>
    <mergeCell ref="J833:N833"/>
    <mergeCell ref="A834:B834"/>
    <mergeCell ref="J834:N834"/>
    <mergeCell ref="A835:B835"/>
    <mergeCell ref="J835:N835"/>
    <mergeCell ref="A836:B836"/>
    <mergeCell ref="J836:N836"/>
    <mergeCell ref="A837:B837"/>
    <mergeCell ref="J837:N837"/>
    <mergeCell ref="A838:B838"/>
    <mergeCell ref="J838:N838"/>
    <mergeCell ref="A839:B839"/>
    <mergeCell ref="J839:N839"/>
    <mergeCell ref="A840:B840"/>
    <mergeCell ref="J840:N840"/>
    <mergeCell ref="J814:Q814"/>
    <mergeCell ref="J815:R815"/>
    <mergeCell ref="A816:R818"/>
    <mergeCell ref="A821:B822"/>
    <mergeCell ref="C821:C822"/>
    <mergeCell ref="D821:E822"/>
    <mergeCell ref="F821:F822"/>
    <mergeCell ref="G821:G822"/>
    <mergeCell ref="J821:L822"/>
    <mergeCell ref="M821:R822"/>
    <mergeCell ref="A823:B831"/>
    <mergeCell ref="C823:E823"/>
    <mergeCell ref="J823:R824"/>
    <mergeCell ref="C824:C831"/>
    <mergeCell ref="D824:D831"/>
    <mergeCell ref="E824:E831"/>
    <mergeCell ref="F824:F831"/>
    <mergeCell ref="J825:N825"/>
    <mergeCell ref="J826:N826"/>
    <mergeCell ref="J827:N827"/>
    <mergeCell ref="J828:N828"/>
    <mergeCell ref="J829:N829"/>
    <mergeCell ref="J830:N830"/>
    <mergeCell ref="J831:N831"/>
    <mergeCell ref="G823:G831"/>
    <mergeCell ref="B812:F815"/>
    <mergeCell ref="A809:B809"/>
    <mergeCell ref="J809:K809"/>
    <mergeCell ref="L809:M809"/>
    <mergeCell ref="N809:Q809"/>
    <mergeCell ref="A810:B810"/>
    <mergeCell ref="J810:K810"/>
    <mergeCell ref="L810:M810"/>
    <mergeCell ref="N810:Q810"/>
    <mergeCell ref="J811:K811"/>
    <mergeCell ref="L811:M811"/>
    <mergeCell ref="N811:Q811"/>
    <mergeCell ref="J812:K812"/>
    <mergeCell ref="L812:M812"/>
    <mergeCell ref="N812:Q812"/>
    <mergeCell ref="J813:K813"/>
    <mergeCell ref="L813:M813"/>
    <mergeCell ref="N813:Q813"/>
    <mergeCell ref="A802:B802"/>
    <mergeCell ref="J802:Q804"/>
    <mergeCell ref="A803:B803"/>
    <mergeCell ref="A804:B804"/>
    <mergeCell ref="A805:B805"/>
    <mergeCell ref="J805:K806"/>
    <mergeCell ref="L805:M806"/>
    <mergeCell ref="N805:Q806"/>
    <mergeCell ref="A806:B806"/>
    <mergeCell ref="A807:B807"/>
    <mergeCell ref="J807:K807"/>
    <mergeCell ref="L807:M807"/>
    <mergeCell ref="N807:Q807"/>
    <mergeCell ref="A808:B808"/>
    <mergeCell ref="J808:K808"/>
    <mergeCell ref="L808:M808"/>
    <mergeCell ref="N808:Q808"/>
    <mergeCell ref="A793:B793"/>
    <mergeCell ref="J793:N793"/>
    <mergeCell ref="A794:B794"/>
    <mergeCell ref="J794:N794"/>
    <mergeCell ref="A795:B795"/>
    <mergeCell ref="J795:N795"/>
    <mergeCell ref="A796:B796"/>
    <mergeCell ref="J796:N796"/>
    <mergeCell ref="A797:B797"/>
    <mergeCell ref="J797:N797"/>
    <mergeCell ref="A798:B798"/>
    <mergeCell ref="J798:N798"/>
    <mergeCell ref="A799:B799"/>
    <mergeCell ref="J799:N799"/>
    <mergeCell ref="A800:B800"/>
    <mergeCell ref="J800:N800"/>
    <mergeCell ref="A801:B801"/>
    <mergeCell ref="J801:N801"/>
    <mergeCell ref="J775:Q775"/>
    <mergeCell ref="J776:R776"/>
    <mergeCell ref="A777:R779"/>
    <mergeCell ref="A782:B783"/>
    <mergeCell ref="C782:C783"/>
    <mergeCell ref="D782:E783"/>
    <mergeCell ref="F782:F783"/>
    <mergeCell ref="G782:G783"/>
    <mergeCell ref="J782:L783"/>
    <mergeCell ref="M782:R783"/>
    <mergeCell ref="A784:B792"/>
    <mergeCell ref="C784:E784"/>
    <mergeCell ref="J784:R785"/>
    <mergeCell ref="C785:C792"/>
    <mergeCell ref="D785:D792"/>
    <mergeCell ref="E785:E792"/>
    <mergeCell ref="F785:F792"/>
    <mergeCell ref="J786:N786"/>
    <mergeCell ref="J787:N787"/>
    <mergeCell ref="J788:N788"/>
    <mergeCell ref="J789:N789"/>
    <mergeCell ref="J790:N790"/>
    <mergeCell ref="J791:N791"/>
    <mergeCell ref="J792:N792"/>
    <mergeCell ref="G784:G792"/>
    <mergeCell ref="B773:F776"/>
    <mergeCell ref="A770:B770"/>
    <mergeCell ref="J770:K770"/>
    <mergeCell ref="L770:M770"/>
    <mergeCell ref="N770:Q770"/>
    <mergeCell ref="A771:B771"/>
    <mergeCell ref="J771:K771"/>
    <mergeCell ref="L771:M771"/>
    <mergeCell ref="N771:Q771"/>
    <mergeCell ref="J772:K772"/>
    <mergeCell ref="L772:M772"/>
    <mergeCell ref="N772:Q772"/>
    <mergeCell ref="J773:K773"/>
    <mergeCell ref="L773:M773"/>
    <mergeCell ref="N773:Q773"/>
    <mergeCell ref="J774:K774"/>
    <mergeCell ref="L774:M774"/>
    <mergeCell ref="N774:Q774"/>
    <mergeCell ref="A763:B763"/>
    <mergeCell ref="J763:Q765"/>
    <mergeCell ref="A764:B764"/>
    <mergeCell ref="A765:B765"/>
    <mergeCell ref="A766:B766"/>
    <mergeCell ref="J766:K767"/>
    <mergeCell ref="L766:M767"/>
    <mergeCell ref="N766:Q767"/>
    <mergeCell ref="A767:B767"/>
    <mergeCell ref="A768:B768"/>
    <mergeCell ref="J768:K768"/>
    <mergeCell ref="L768:M768"/>
    <mergeCell ref="N768:Q768"/>
    <mergeCell ref="A769:B769"/>
    <mergeCell ref="J769:K769"/>
    <mergeCell ref="L769:M769"/>
    <mergeCell ref="N769:Q769"/>
    <mergeCell ref="A754:B754"/>
    <mergeCell ref="J754:N754"/>
    <mergeCell ref="A755:B755"/>
    <mergeCell ref="J755:N755"/>
    <mergeCell ref="A756:B756"/>
    <mergeCell ref="J756:N756"/>
    <mergeCell ref="A757:B757"/>
    <mergeCell ref="J757:N757"/>
    <mergeCell ref="A758:B758"/>
    <mergeCell ref="J758:N758"/>
    <mergeCell ref="A759:B759"/>
    <mergeCell ref="J759:N759"/>
    <mergeCell ref="A760:B760"/>
    <mergeCell ref="J760:N760"/>
    <mergeCell ref="A761:B761"/>
    <mergeCell ref="J761:N761"/>
    <mergeCell ref="A762:B762"/>
    <mergeCell ref="J762:N762"/>
    <mergeCell ref="A743:B744"/>
    <mergeCell ref="C743:C744"/>
    <mergeCell ref="D743:E744"/>
    <mergeCell ref="F743:F744"/>
    <mergeCell ref="G743:G744"/>
    <mergeCell ref="J743:L744"/>
    <mergeCell ref="M743:R744"/>
    <mergeCell ref="A745:B753"/>
    <mergeCell ref="C745:E745"/>
    <mergeCell ref="J745:R746"/>
    <mergeCell ref="C746:C753"/>
    <mergeCell ref="D746:D753"/>
    <mergeCell ref="E746:E753"/>
    <mergeCell ref="F746:F753"/>
    <mergeCell ref="J747:N747"/>
    <mergeCell ref="J748:N748"/>
    <mergeCell ref="J749:N749"/>
    <mergeCell ref="J750:N750"/>
    <mergeCell ref="J751:N751"/>
    <mergeCell ref="J752:N752"/>
    <mergeCell ref="J753:N753"/>
    <mergeCell ref="G745:G753"/>
    <mergeCell ref="A738:R740"/>
    <mergeCell ref="J733:K733"/>
    <mergeCell ref="L733:M733"/>
    <mergeCell ref="N733:Q733"/>
    <mergeCell ref="J734:K734"/>
    <mergeCell ref="L734:M734"/>
    <mergeCell ref="N734:Q734"/>
    <mergeCell ref="J735:K735"/>
    <mergeCell ref="L735:M735"/>
    <mergeCell ref="N735:Q735"/>
    <mergeCell ref="J736:Q736"/>
    <mergeCell ref="J737:R737"/>
    <mergeCell ref="A730:B730"/>
    <mergeCell ref="J730:K730"/>
    <mergeCell ref="L730:M730"/>
    <mergeCell ref="N730:Q730"/>
    <mergeCell ref="A731:B731"/>
    <mergeCell ref="J731:K731"/>
    <mergeCell ref="L731:M731"/>
    <mergeCell ref="N731:Q731"/>
    <mergeCell ref="A732:B732"/>
    <mergeCell ref="J732:K732"/>
    <mergeCell ref="L732:M732"/>
    <mergeCell ref="N732:Q732"/>
    <mergeCell ref="B734:F737"/>
    <mergeCell ref="A727:B727"/>
    <mergeCell ref="J727:K728"/>
    <mergeCell ref="L727:M728"/>
    <mergeCell ref="N727:Q728"/>
    <mergeCell ref="A728:B728"/>
    <mergeCell ref="A729:B729"/>
    <mergeCell ref="J729:K729"/>
    <mergeCell ref="L729:M729"/>
    <mergeCell ref="N729:Q729"/>
    <mergeCell ref="A720:B720"/>
    <mergeCell ref="J720:N720"/>
    <mergeCell ref="A721:B721"/>
    <mergeCell ref="J721:N721"/>
    <mergeCell ref="A722:B722"/>
    <mergeCell ref="J722:N722"/>
    <mergeCell ref="A723:B723"/>
    <mergeCell ref="J723:N723"/>
    <mergeCell ref="A724:B724"/>
    <mergeCell ref="J724:Q726"/>
    <mergeCell ref="A725:B725"/>
    <mergeCell ref="A726:B726"/>
    <mergeCell ref="A715:B715"/>
    <mergeCell ref="J715:N715"/>
    <mergeCell ref="A716:B716"/>
    <mergeCell ref="J716:N716"/>
    <mergeCell ref="A717:B717"/>
    <mergeCell ref="J717:N717"/>
    <mergeCell ref="A718:B718"/>
    <mergeCell ref="J718:N718"/>
    <mergeCell ref="A719:B719"/>
    <mergeCell ref="J719:N719"/>
    <mergeCell ref="A706:B714"/>
    <mergeCell ref="C706:E706"/>
    <mergeCell ref="J706:R707"/>
    <mergeCell ref="C707:C714"/>
    <mergeCell ref="D707:D714"/>
    <mergeCell ref="E707:E714"/>
    <mergeCell ref="F707:F714"/>
    <mergeCell ref="J708:N708"/>
    <mergeCell ref="J709:N709"/>
    <mergeCell ref="J710:N710"/>
    <mergeCell ref="J711:N711"/>
    <mergeCell ref="J712:N712"/>
    <mergeCell ref="J713:N713"/>
    <mergeCell ref="J714:N714"/>
    <mergeCell ref="G706:G714"/>
    <mergeCell ref="A699:R701"/>
    <mergeCell ref="A704:B705"/>
    <mergeCell ref="C704:C705"/>
    <mergeCell ref="D704:E705"/>
    <mergeCell ref="F704:F705"/>
    <mergeCell ref="G704:G705"/>
    <mergeCell ref="J704:L705"/>
    <mergeCell ref="M704:R705"/>
    <mergeCell ref="J694:K694"/>
    <mergeCell ref="L694:M694"/>
    <mergeCell ref="N694:Q694"/>
    <mergeCell ref="J695:K695"/>
    <mergeCell ref="L695:M695"/>
    <mergeCell ref="N695:Q695"/>
    <mergeCell ref="J696:K696"/>
    <mergeCell ref="L696:M696"/>
    <mergeCell ref="N696:Q696"/>
    <mergeCell ref="J697:Q697"/>
    <mergeCell ref="J698:R698"/>
    <mergeCell ref="B695:F698"/>
    <mergeCell ref="A691:B691"/>
    <mergeCell ref="J691:K691"/>
    <mergeCell ref="L691:M691"/>
    <mergeCell ref="N691:Q691"/>
    <mergeCell ref="A692:B692"/>
    <mergeCell ref="J692:K692"/>
    <mergeCell ref="L692:M692"/>
    <mergeCell ref="N692:Q692"/>
    <mergeCell ref="A693:B693"/>
    <mergeCell ref="J693:K693"/>
    <mergeCell ref="L693:M693"/>
    <mergeCell ref="N693:Q693"/>
    <mergeCell ref="A688:B688"/>
    <mergeCell ref="J688:K689"/>
    <mergeCell ref="L688:M689"/>
    <mergeCell ref="N688:Q689"/>
    <mergeCell ref="A689:B689"/>
    <mergeCell ref="A690:B690"/>
    <mergeCell ref="J690:K690"/>
    <mergeCell ref="L690:M690"/>
    <mergeCell ref="N690:Q690"/>
    <mergeCell ref="A682:B682"/>
    <mergeCell ref="J682:N682"/>
    <mergeCell ref="A683:B683"/>
    <mergeCell ref="J683:N683"/>
    <mergeCell ref="A684:B684"/>
    <mergeCell ref="J684:N684"/>
    <mergeCell ref="A685:B685"/>
    <mergeCell ref="J685:Q687"/>
    <mergeCell ref="A686:B686"/>
    <mergeCell ref="A687:B687"/>
    <mergeCell ref="A676:B676"/>
    <mergeCell ref="J676:N676"/>
    <mergeCell ref="A677:B677"/>
    <mergeCell ref="J677:N677"/>
    <mergeCell ref="A678:B678"/>
    <mergeCell ref="J678:N678"/>
    <mergeCell ref="A679:B679"/>
    <mergeCell ref="J679:N679"/>
    <mergeCell ref="A680:B680"/>
    <mergeCell ref="J680:N680"/>
    <mergeCell ref="A667:B675"/>
    <mergeCell ref="C667:E667"/>
    <mergeCell ref="J667:R668"/>
    <mergeCell ref="C668:C675"/>
    <mergeCell ref="D668:D675"/>
    <mergeCell ref="E668:E675"/>
    <mergeCell ref="F668:F675"/>
    <mergeCell ref="J669:N669"/>
    <mergeCell ref="J670:N670"/>
    <mergeCell ref="J671:N671"/>
    <mergeCell ref="J672:N672"/>
    <mergeCell ref="J673:N673"/>
    <mergeCell ref="J674:N674"/>
    <mergeCell ref="J675:N675"/>
    <mergeCell ref="G667:G675"/>
    <mergeCell ref="A681:B681"/>
    <mergeCell ref="J681:N681"/>
    <mergeCell ref="A660:R662"/>
    <mergeCell ref="A665:B666"/>
    <mergeCell ref="C665:C666"/>
    <mergeCell ref="D665:E666"/>
    <mergeCell ref="F665:F666"/>
    <mergeCell ref="G665:G666"/>
    <mergeCell ref="J665:L666"/>
    <mergeCell ref="M665:R666"/>
    <mergeCell ref="J655:K655"/>
    <mergeCell ref="L655:M655"/>
    <mergeCell ref="N655:Q655"/>
    <mergeCell ref="J656:K656"/>
    <mergeCell ref="L656:M656"/>
    <mergeCell ref="N656:Q656"/>
    <mergeCell ref="J657:K657"/>
    <mergeCell ref="L657:M657"/>
    <mergeCell ref="N657:Q657"/>
    <mergeCell ref="J658:Q658"/>
    <mergeCell ref="J659:R659"/>
    <mergeCell ref="B656:F659"/>
    <mergeCell ref="A652:B652"/>
    <mergeCell ref="J652:K652"/>
    <mergeCell ref="L652:M652"/>
    <mergeCell ref="N652:Q652"/>
    <mergeCell ref="A653:B653"/>
    <mergeCell ref="J653:K653"/>
    <mergeCell ref="L653:M653"/>
    <mergeCell ref="N653:Q653"/>
    <mergeCell ref="A654:B654"/>
    <mergeCell ref="J654:K654"/>
    <mergeCell ref="L654:M654"/>
    <mergeCell ref="N654:Q654"/>
    <mergeCell ref="A649:B649"/>
    <mergeCell ref="J649:K650"/>
    <mergeCell ref="L649:M650"/>
    <mergeCell ref="N649:Q650"/>
    <mergeCell ref="A650:B650"/>
    <mergeCell ref="A651:B651"/>
    <mergeCell ref="J651:K651"/>
    <mergeCell ref="L651:M651"/>
    <mergeCell ref="N651:Q651"/>
    <mergeCell ref="A644:B644"/>
    <mergeCell ref="J644:N644"/>
    <mergeCell ref="A645:B645"/>
    <mergeCell ref="J645:N645"/>
    <mergeCell ref="A646:B646"/>
    <mergeCell ref="J646:Q648"/>
    <mergeCell ref="A647:B647"/>
    <mergeCell ref="A648:B648"/>
    <mergeCell ref="A637:B637"/>
    <mergeCell ref="J637:N637"/>
    <mergeCell ref="A638:B638"/>
    <mergeCell ref="J638:N638"/>
    <mergeCell ref="A639:B639"/>
    <mergeCell ref="J639:N639"/>
    <mergeCell ref="A640:B640"/>
    <mergeCell ref="J640:N640"/>
    <mergeCell ref="A641:B641"/>
    <mergeCell ref="J641:N641"/>
    <mergeCell ref="A628:B636"/>
    <mergeCell ref="C628:E628"/>
    <mergeCell ref="J628:R629"/>
    <mergeCell ref="C629:C636"/>
    <mergeCell ref="D629:D636"/>
    <mergeCell ref="E629:E636"/>
    <mergeCell ref="F629:F636"/>
    <mergeCell ref="J630:N630"/>
    <mergeCell ref="J631:N631"/>
    <mergeCell ref="J632:N632"/>
    <mergeCell ref="J633:N633"/>
    <mergeCell ref="J634:N634"/>
    <mergeCell ref="J635:N635"/>
    <mergeCell ref="J636:N636"/>
    <mergeCell ref="A642:B642"/>
    <mergeCell ref="J642:N642"/>
    <mergeCell ref="A643:B643"/>
    <mergeCell ref="J643:N643"/>
    <mergeCell ref="G628:G636"/>
    <mergeCell ref="A621:R623"/>
    <mergeCell ref="A626:B627"/>
    <mergeCell ref="C626:C627"/>
    <mergeCell ref="D626:E627"/>
    <mergeCell ref="F626:F627"/>
    <mergeCell ref="G626:G627"/>
    <mergeCell ref="J626:L627"/>
    <mergeCell ref="M626:R627"/>
    <mergeCell ref="J616:K616"/>
    <mergeCell ref="L616:M616"/>
    <mergeCell ref="N616:Q616"/>
    <mergeCell ref="J617:K617"/>
    <mergeCell ref="L617:M617"/>
    <mergeCell ref="N617:Q617"/>
    <mergeCell ref="J618:K618"/>
    <mergeCell ref="L618:M618"/>
    <mergeCell ref="N618:Q618"/>
    <mergeCell ref="J619:Q619"/>
    <mergeCell ref="J620:R620"/>
    <mergeCell ref="B617:F620"/>
    <mergeCell ref="A613:B613"/>
    <mergeCell ref="J613:K613"/>
    <mergeCell ref="L613:M613"/>
    <mergeCell ref="N613:Q613"/>
    <mergeCell ref="A614:B614"/>
    <mergeCell ref="J614:K614"/>
    <mergeCell ref="L614:M614"/>
    <mergeCell ref="N614:Q614"/>
    <mergeCell ref="A615:B615"/>
    <mergeCell ref="J615:K615"/>
    <mergeCell ref="L615:M615"/>
    <mergeCell ref="N615:Q615"/>
    <mergeCell ref="A610:B610"/>
    <mergeCell ref="J610:K611"/>
    <mergeCell ref="L610:M611"/>
    <mergeCell ref="N610:Q611"/>
    <mergeCell ref="A611:B611"/>
    <mergeCell ref="A612:B612"/>
    <mergeCell ref="J612:K612"/>
    <mergeCell ref="L612:M612"/>
    <mergeCell ref="N612:Q612"/>
    <mergeCell ref="A605:B605"/>
    <mergeCell ref="J605:N605"/>
    <mergeCell ref="A606:B606"/>
    <mergeCell ref="J606:N606"/>
    <mergeCell ref="A607:B607"/>
    <mergeCell ref="J607:Q609"/>
    <mergeCell ref="A608:B608"/>
    <mergeCell ref="A609:B609"/>
    <mergeCell ref="A598:B598"/>
    <mergeCell ref="J598:N598"/>
    <mergeCell ref="A599:B599"/>
    <mergeCell ref="J599:N599"/>
    <mergeCell ref="A600:B600"/>
    <mergeCell ref="J600:N600"/>
    <mergeCell ref="A601:B601"/>
    <mergeCell ref="J601:N601"/>
    <mergeCell ref="A602:B602"/>
    <mergeCell ref="J602:N602"/>
    <mergeCell ref="A589:B597"/>
    <mergeCell ref="C589:E589"/>
    <mergeCell ref="J589:R590"/>
    <mergeCell ref="C590:C597"/>
    <mergeCell ref="D590:D597"/>
    <mergeCell ref="E590:E597"/>
    <mergeCell ref="F590:F597"/>
    <mergeCell ref="J591:N591"/>
    <mergeCell ref="J592:N592"/>
    <mergeCell ref="J593:N593"/>
    <mergeCell ref="J594:N594"/>
    <mergeCell ref="J595:N595"/>
    <mergeCell ref="J596:N596"/>
    <mergeCell ref="J597:N597"/>
    <mergeCell ref="A603:B603"/>
    <mergeCell ref="J603:N603"/>
    <mergeCell ref="A604:B604"/>
    <mergeCell ref="J604:N604"/>
    <mergeCell ref="G589:G597"/>
    <mergeCell ref="A582:R584"/>
    <mergeCell ref="A587:B588"/>
    <mergeCell ref="C587:C588"/>
    <mergeCell ref="D587:E588"/>
    <mergeCell ref="F587:F588"/>
    <mergeCell ref="G587:G588"/>
    <mergeCell ref="J587:L588"/>
    <mergeCell ref="M587:R588"/>
    <mergeCell ref="J577:K577"/>
    <mergeCell ref="L577:M577"/>
    <mergeCell ref="N577:Q577"/>
    <mergeCell ref="J578:K578"/>
    <mergeCell ref="L578:M578"/>
    <mergeCell ref="N578:Q578"/>
    <mergeCell ref="J579:K579"/>
    <mergeCell ref="L579:M579"/>
    <mergeCell ref="N579:Q579"/>
    <mergeCell ref="J580:Q580"/>
    <mergeCell ref="J581:R581"/>
    <mergeCell ref="B578:F581"/>
    <mergeCell ref="A574:B574"/>
    <mergeCell ref="J574:K574"/>
    <mergeCell ref="L574:M574"/>
    <mergeCell ref="N574:Q574"/>
    <mergeCell ref="A575:B575"/>
    <mergeCell ref="J575:K575"/>
    <mergeCell ref="L575:M575"/>
    <mergeCell ref="N575:Q575"/>
    <mergeCell ref="A576:B576"/>
    <mergeCell ref="J576:K576"/>
    <mergeCell ref="L576:M576"/>
    <mergeCell ref="N576:Q576"/>
    <mergeCell ref="A571:B571"/>
    <mergeCell ref="J571:K572"/>
    <mergeCell ref="L571:M572"/>
    <mergeCell ref="N571:Q572"/>
    <mergeCell ref="A572:B572"/>
    <mergeCell ref="A573:B573"/>
    <mergeCell ref="J573:K573"/>
    <mergeCell ref="L573:M573"/>
    <mergeCell ref="N573:Q573"/>
    <mergeCell ref="A566:B566"/>
    <mergeCell ref="J566:N566"/>
    <mergeCell ref="A567:B567"/>
    <mergeCell ref="J567:N567"/>
    <mergeCell ref="A568:B568"/>
    <mergeCell ref="J568:Q570"/>
    <mergeCell ref="A569:B569"/>
    <mergeCell ref="A570:B570"/>
    <mergeCell ref="A559:B559"/>
    <mergeCell ref="J559:N559"/>
    <mergeCell ref="A560:B560"/>
    <mergeCell ref="J560:N560"/>
    <mergeCell ref="A561:B561"/>
    <mergeCell ref="J561:N561"/>
    <mergeCell ref="A562:B562"/>
    <mergeCell ref="J562:N562"/>
    <mergeCell ref="A563:B563"/>
    <mergeCell ref="J563:N563"/>
    <mergeCell ref="A550:B558"/>
    <mergeCell ref="C550:E550"/>
    <mergeCell ref="J550:R551"/>
    <mergeCell ref="C551:C558"/>
    <mergeCell ref="D551:D558"/>
    <mergeCell ref="E551:E558"/>
    <mergeCell ref="F551:F558"/>
    <mergeCell ref="J552:N552"/>
    <mergeCell ref="J553:N553"/>
    <mergeCell ref="J554:N554"/>
    <mergeCell ref="J555:N555"/>
    <mergeCell ref="J556:N556"/>
    <mergeCell ref="J557:N557"/>
    <mergeCell ref="J558:N558"/>
    <mergeCell ref="A564:B564"/>
    <mergeCell ref="J564:N564"/>
    <mergeCell ref="A565:B565"/>
    <mergeCell ref="J565:N565"/>
    <mergeCell ref="G550:G558"/>
    <mergeCell ref="A543:R545"/>
    <mergeCell ref="A548:B549"/>
    <mergeCell ref="C548:C549"/>
    <mergeCell ref="D548:E549"/>
    <mergeCell ref="F548:F549"/>
    <mergeCell ref="G548:G549"/>
    <mergeCell ref="J548:L549"/>
    <mergeCell ref="M548:R549"/>
    <mergeCell ref="J538:K538"/>
    <mergeCell ref="L538:M538"/>
    <mergeCell ref="N538:Q538"/>
    <mergeCell ref="J539:K539"/>
    <mergeCell ref="L539:M539"/>
    <mergeCell ref="N539:Q539"/>
    <mergeCell ref="J540:K540"/>
    <mergeCell ref="L540:M540"/>
    <mergeCell ref="N540:Q540"/>
    <mergeCell ref="J541:Q541"/>
    <mergeCell ref="J542:R542"/>
    <mergeCell ref="B539:F542"/>
    <mergeCell ref="A535:B535"/>
    <mergeCell ref="J535:K535"/>
    <mergeCell ref="L535:M535"/>
    <mergeCell ref="N535:Q535"/>
    <mergeCell ref="A536:B536"/>
    <mergeCell ref="J536:K536"/>
    <mergeCell ref="L536:M536"/>
    <mergeCell ref="N536:Q536"/>
    <mergeCell ref="A537:B537"/>
    <mergeCell ref="J537:K537"/>
    <mergeCell ref="L537:M537"/>
    <mergeCell ref="N537:Q537"/>
    <mergeCell ref="A532:B532"/>
    <mergeCell ref="J532:K533"/>
    <mergeCell ref="L532:M533"/>
    <mergeCell ref="N532:Q533"/>
    <mergeCell ref="A533:B533"/>
    <mergeCell ref="A534:B534"/>
    <mergeCell ref="J534:K534"/>
    <mergeCell ref="L534:M534"/>
    <mergeCell ref="N534:Q534"/>
    <mergeCell ref="A527:B527"/>
    <mergeCell ref="J527:N527"/>
    <mergeCell ref="A528:B528"/>
    <mergeCell ref="J528:N528"/>
    <mergeCell ref="A529:B529"/>
    <mergeCell ref="J529:Q531"/>
    <mergeCell ref="A530:B530"/>
    <mergeCell ref="A531:B531"/>
    <mergeCell ref="A520:B520"/>
    <mergeCell ref="J520:N520"/>
    <mergeCell ref="A521:B521"/>
    <mergeCell ref="J521:N521"/>
    <mergeCell ref="A522:B522"/>
    <mergeCell ref="J522:N522"/>
    <mergeCell ref="A523:B523"/>
    <mergeCell ref="J523:N523"/>
    <mergeCell ref="A524:B524"/>
    <mergeCell ref="J524:N524"/>
    <mergeCell ref="A511:B519"/>
    <mergeCell ref="C511:E511"/>
    <mergeCell ref="J511:R512"/>
    <mergeCell ref="C512:C519"/>
    <mergeCell ref="D512:D519"/>
    <mergeCell ref="E512:E519"/>
    <mergeCell ref="F512:F519"/>
    <mergeCell ref="J513:N513"/>
    <mergeCell ref="J514:N514"/>
    <mergeCell ref="J515:N515"/>
    <mergeCell ref="J516:N516"/>
    <mergeCell ref="J517:N517"/>
    <mergeCell ref="J518:N518"/>
    <mergeCell ref="J519:N519"/>
    <mergeCell ref="A525:B525"/>
    <mergeCell ref="J525:N525"/>
    <mergeCell ref="A526:B526"/>
    <mergeCell ref="J526:N526"/>
    <mergeCell ref="A504:R506"/>
    <mergeCell ref="A509:B510"/>
    <mergeCell ref="C509:C510"/>
    <mergeCell ref="D509:E510"/>
    <mergeCell ref="F509:F510"/>
    <mergeCell ref="G509:G510"/>
    <mergeCell ref="J509:L510"/>
    <mergeCell ref="M509:R510"/>
    <mergeCell ref="J499:K499"/>
    <mergeCell ref="L499:M499"/>
    <mergeCell ref="N499:Q499"/>
    <mergeCell ref="J500:K500"/>
    <mergeCell ref="L500:M500"/>
    <mergeCell ref="N500:Q500"/>
    <mergeCell ref="J501:K501"/>
    <mergeCell ref="L501:M501"/>
    <mergeCell ref="N501:Q501"/>
    <mergeCell ref="J502:Q502"/>
    <mergeCell ref="J503:R503"/>
    <mergeCell ref="B500:F503"/>
    <mergeCell ref="A496:B496"/>
    <mergeCell ref="J496:K496"/>
    <mergeCell ref="L496:M496"/>
    <mergeCell ref="N496:Q496"/>
    <mergeCell ref="A497:B497"/>
    <mergeCell ref="J497:K497"/>
    <mergeCell ref="L497:M497"/>
    <mergeCell ref="N497:Q497"/>
    <mergeCell ref="A498:B498"/>
    <mergeCell ref="J498:K498"/>
    <mergeCell ref="L498:M498"/>
    <mergeCell ref="N498:Q498"/>
    <mergeCell ref="A493:B493"/>
    <mergeCell ref="J493:K494"/>
    <mergeCell ref="L493:M494"/>
    <mergeCell ref="N493:Q494"/>
    <mergeCell ref="A494:B494"/>
    <mergeCell ref="A495:B495"/>
    <mergeCell ref="J495:K495"/>
    <mergeCell ref="L495:M495"/>
    <mergeCell ref="N495:Q495"/>
    <mergeCell ref="A488:B488"/>
    <mergeCell ref="J488:N488"/>
    <mergeCell ref="A489:B489"/>
    <mergeCell ref="J489:N489"/>
    <mergeCell ref="A490:B490"/>
    <mergeCell ref="J490:Q492"/>
    <mergeCell ref="A491:B491"/>
    <mergeCell ref="A492:B492"/>
    <mergeCell ref="A481:B481"/>
    <mergeCell ref="J481:N481"/>
    <mergeCell ref="A482:B482"/>
    <mergeCell ref="J482:N482"/>
    <mergeCell ref="A483:B483"/>
    <mergeCell ref="J483:N483"/>
    <mergeCell ref="A484:B484"/>
    <mergeCell ref="J484:N484"/>
    <mergeCell ref="A485:B485"/>
    <mergeCell ref="J485:N485"/>
    <mergeCell ref="A472:B480"/>
    <mergeCell ref="C472:E472"/>
    <mergeCell ref="J472:R473"/>
    <mergeCell ref="C473:C480"/>
    <mergeCell ref="D473:D480"/>
    <mergeCell ref="E473:E480"/>
    <mergeCell ref="F473:F480"/>
    <mergeCell ref="J474:N474"/>
    <mergeCell ref="J475:N475"/>
    <mergeCell ref="J476:N476"/>
    <mergeCell ref="J477:N477"/>
    <mergeCell ref="J478:N478"/>
    <mergeCell ref="J479:N479"/>
    <mergeCell ref="J480:N480"/>
    <mergeCell ref="A486:B486"/>
    <mergeCell ref="J486:N486"/>
    <mergeCell ref="A487:B487"/>
    <mergeCell ref="J487:N487"/>
    <mergeCell ref="A465:R467"/>
    <mergeCell ref="A470:B471"/>
    <mergeCell ref="C470:C471"/>
    <mergeCell ref="D470:E471"/>
    <mergeCell ref="F470:F471"/>
    <mergeCell ref="G470:G471"/>
    <mergeCell ref="J470:L471"/>
    <mergeCell ref="M470:R471"/>
    <mergeCell ref="J460:K460"/>
    <mergeCell ref="L460:M460"/>
    <mergeCell ref="N460:Q460"/>
    <mergeCell ref="J461:K461"/>
    <mergeCell ref="L461:M461"/>
    <mergeCell ref="N461:Q461"/>
    <mergeCell ref="J462:K462"/>
    <mergeCell ref="L462:M462"/>
    <mergeCell ref="N462:Q462"/>
    <mergeCell ref="J463:Q463"/>
    <mergeCell ref="J464:R464"/>
    <mergeCell ref="B461:F464"/>
    <mergeCell ref="A457:B457"/>
    <mergeCell ref="J457:K457"/>
    <mergeCell ref="L457:M457"/>
    <mergeCell ref="N457:Q457"/>
    <mergeCell ref="A458:B458"/>
    <mergeCell ref="J458:K458"/>
    <mergeCell ref="L458:M458"/>
    <mergeCell ref="N458:Q458"/>
    <mergeCell ref="A459:B459"/>
    <mergeCell ref="J459:K459"/>
    <mergeCell ref="L459:M459"/>
    <mergeCell ref="N459:Q459"/>
    <mergeCell ref="A454:B454"/>
    <mergeCell ref="J454:K455"/>
    <mergeCell ref="L454:M455"/>
    <mergeCell ref="N454:Q455"/>
    <mergeCell ref="A455:B455"/>
    <mergeCell ref="A456:B456"/>
    <mergeCell ref="J456:K456"/>
    <mergeCell ref="L456:M456"/>
    <mergeCell ref="N456:Q456"/>
    <mergeCell ref="A449:B449"/>
    <mergeCell ref="J449:N449"/>
    <mergeCell ref="A450:B450"/>
    <mergeCell ref="J450:N450"/>
    <mergeCell ref="A451:B451"/>
    <mergeCell ref="J451:Q453"/>
    <mergeCell ref="A452:B452"/>
    <mergeCell ref="A453:B453"/>
    <mergeCell ref="A442:B442"/>
    <mergeCell ref="J442:N442"/>
    <mergeCell ref="A443:B443"/>
    <mergeCell ref="J443:N443"/>
    <mergeCell ref="A444:B444"/>
    <mergeCell ref="J444:N444"/>
    <mergeCell ref="A445:B445"/>
    <mergeCell ref="J445:N445"/>
    <mergeCell ref="A446:B446"/>
    <mergeCell ref="J446:N446"/>
    <mergeCell ref="A433:B441"/>
    <mergeCell ref="C433:E433"/>
    <mergeCell ref="J433:R434"/>
    <mergeCell ref="C434:C441"/>
    <mergeCell ref="D434:D441"/>
    <mergeCell ref="E434:E441"/>
    <mergeCell ref="F434:F441"/>
    <mergeCell ref="J435:N435"/>
    <mergeCell ref="J436:N436"/>
    <mergeCell ref="J437:N437"/>
    <mergeCell ref="J438:N438"/>
    <mergeCell ref="J439:N439"/>
    <mergeCell ref="J440:N440"/>
    <mergeCell ref="J441:N441"/>
    <mergeCell ref="A447:B447"/>
    <mergeCell ref="J447:N447"/>
    <mergeCell ref="A448:B448"/>
    <mergeCell ref="J448:N448"/>
    <mergeCell ref="A426:R428"/>
    <mergeCell ref="A431:B432"/>
    <mergeCell ref="C431:C432"/>
    <mergeCell ref="D431:E432"/>
    <mergeCell ref="F431:F432"/>
    <mergeCell ref="G431:G432"/>
    <mergeCell ref="J431:L432"/>
    <mergeCell ref="M431:R432"/>
    <mergeCell ref="J421:K421"/>
    <mergeCell ref="L421:M421"/>
    <mergeCell ref="N421:Q421"/>
    <mergeCell ref="J422:K422"/>
    <mergeCell ref="L422:M422"/>
    <mergeCell ref="N422:Q422"/>
    <mergeCell ref="J423:K423"/>
    <mergeCell ref="L423:M423"/>
    <mergeCell ref="N423:Q423"/>
    <mergeCell ref="J424:Q424"/>
    <mergeCell ref="J425:R425"/>
    <mergeCell ref="B422:F425"/>
    <mergeCell ref="A418:B418"/>
    <mergeCell ref="J418:K418"/>
    <mergeCell ref="L418:M418"/>
    <mergeCell ref="N418:Q418"/>
    <mergeCell ref="A419:B419"/>
    <mergeCell ref="J419:K419"/>
    <mergeCell ref="L419:M419"/>
    <mergeCell ref="N419:Q419"/>
    <mergeCell ref="A420:B420"/>
    <mergeCell ref="J420:K420"/>
    <mergeCell ref="L420:M420"/>
    <mergeCell ref="N420:Q420"/>
    <mergeCell ref="A415:B415"/>
    <mergeCell ref="J415:K416"/>
    <mergeCell ref="L415:M416"/>
    <mergeCell ref="N415:Q416"/>
    <mergeCell ref="A416:B416"/>
    <mergeCell ref="A417:B417"/>
    <mergeCell ref="J417:K417"/>
    <mergeCell ref="L417:M417"/>
    <mergeCell ref="N417:Q417"/>
    <mergeCell ref="A410:B410"/>
    <mergeCell ref="J410:N410"/>
    <mergeCell ref="A411:B411"/>
    <mergeCell ref="J411:N411"/>
    <mergeCell ref="A412:B412"/>
    <mergeCell ref="J412:Q414"/>
    <mergeCell ref="A413:B413"/>
    <mergeCell ref="A414:B414"/>
    <mergeCell ref="A403:B403"/>
    <mergeCell ref="J403:N403"/>
    <mergeCell ref="A404:B404"/>
    <mergeCell ref="J404:N404"/>
    <mergeCell ref="A405:B405"/>
    <mergeCell ref="J405:N405"/>
    <mergeCell ref="A406:B406"/>
    <mergeCell ref="J406:N406"/>
    <mergeCell ref="A407:B407"/>
    <mergeCell ref="J407:N407"/>
    <mergeCell ref="A394:B402"/>
    <mergeCell ref="C394:E394"/>
    <mergeCell ref="J394:R395"/>
    <mergeCell ref="C395:C402"/>
    <mergeCell ref="D395:D402"/>
    <mergeCell ref="E395:E402"/>
    <mergeCell ref="F395:F402"/>
    <mergeCell ref="J396:N396"/>
    <mergeCell ref="J397:N397"/>
    <mergeCell ref="J398:N398"/>
    <mergeCell ref="J399:N399"/>
    <mergeCell ref="J400:N400"/>
    <mergeCell ref="J401:N401"/>
    <mergeCell ref="J402:N402"/>
    <mergeCell ref="A408:B408"/>
    <mergeCell ref="J408:N408"/>
    <mergeCell ref="A409:B409"/>
    <mergeCell ref="J409:N409"/>
    <mergeCell ref="A387:R389"/>
    <mergeCell ref="A392:B393"/>
    <mergeCell ref="C392:C393"/>
    <mergeCell ref="D392:E393"/>
    <mergeCell ref="F392:F393"/>
    <mergeCell ref="G392:G393"/>
    <mergeCell ref="J392:L393"/>
    <mergeCell ref="M392:R393"/>
    <mergeCell ref="J382:K382"/>
    <mergeCell ref="L382:M382"/>
    <mergeCell ref="N382:Q382"/>
    <mergeCell ref="J383:K383"/>
    <mergeCell ref="L383:M383"/>
    <mergeCell ref="N383:Q383"/>
    <mergeCell ref="J384:K384"/>
    <mergeCell ref="L384:M384"/>
    <mergeCell ref="N384:Q384"/>
    <mergeCell ref="J385:Q385"/>
    <mergeCell ref="J386:R386"/>
    <mergeCell ref="B383:F386"/>
    <mergeCell ref="A379:B379"/>
    <mergeCell ref="J379:K379"/>
    <mergeCell ref="L379:M379"/>
    <mergeCell ref="N379:Q379"/>
    <mergeCell ref="A380:B380"/>
    <mergeCell ref="J380:K380"/>
    <mergeCell ref="L380:M380"/>
    <mergeCell ref="N380:Q380"/>
    <mergeCell ref="A381:B381"/>
    <mergeCell ref="J381:K381"/>
    <mergeCell ref="L381:M381"/>
    <mergeCell ref="N381:Q381"/>
    <mergeCell ref="A376:B376"/>
    <mergeCell ref="J376:K377"/>
    <mergeCell ref="L376:M377"/>
    <mergeCell ref="N376:Q377"/>
    <mergeCell ref="A377:B377"/>
    <mergeCell ref="A378:B378"/>
    <mergeCell ref="J378:K378"/>
    <mergeCell ref="L378:M378"/>
    <mergeCell ref="N378:Q378"/>
    <mergeCell ref="A371:B371"/>
    <mergeCell ref="J371:N371"/>
    <mergeCell ref="A372:B372"/>
    <mergeCell ref="J372:N372"/>
    <mergeCell ref="A373:B373"/>
    <mergeCell ref="J373:Q375"/>
    <mergeCell ref="A374:B374"/>
    <mergeCell ref="A375:B375"/>
    <mergeCell ref="A364:B364"/>
    <mergeCell ref="J364:N364"/>
    <mergeCell ref="A365:B365"/>
    <mergeCell ref="J365:N365"/>
    <mergeCell ref="A366:B366"/>
    <mergeCell ref="J366:N366"/>
    <mergeCell ref="A367:B367"/>
    <mergeCell ref="J367:N367"/>
    <mergeCell ref="A368:B368"/>
    <mergeCell ref="J368:N368"/>
    <mergeCell ref="A355:B363"/>
    <mergeCell ref="C355:E355"/>
    <mergeCell ref="J355:R356"/>
    <mergeCell ref="C356:C363"/>
    <mergeCell ref="D356:D363"/>
    <mergeCell ref="E356:E363"/>
    <mergeCell ref="F356:F363"/>
    <mergeCell ref="J357:N357"/>
    <mergeCell ref="J358:N358"/>
    <mergeCell ref="J359:N359"/>
    <mergeCell ref="J360:N360"/>
    <mergeCell ref="J361:N361"/>
    <mergeCell ref="J362:N362"/>
    <mergeCell ref="J363:N363"/>
    <mergeCell ref="A369:B369"/>
    <mergeCell ref="J369:N369"/>
    <mergeCell ref="A370:B370"/>
    <mergeCell ref="J370:N370"/>
    <mergeCell ref="A348:R350"/>
    <mergeCell ref="A353:B354"/>
    <mergeCell ref="C353:C354"/>
    <mergeCell ref="D353:E354"/>
    <mergeCell ref="F353:F354"/>
    <mergeCell ref="G353:G354"/>
    <mergeCell ref="J353:L354"/>
    <mergeCell ref="M353:R354"/>
    <mergeCell ref="J343:K343"/>
    <mergeCell ref="L343:M343"/>
    <mergeCell ref="N343:Q343"/>
    <mergeCell ref="J344:K344"/>
    <mergeCell ref="L344:M344"/>
    <mergeCell ref="N344:Q344"/>
    <mergeCell ref="J345:K345"/>
    <mergeCell ref="L345:M345"/>
    <mergeCell ref="N345:Q345"/>
    <mergeCell ref="J346:Q346"/>
    <mergeCell ref="J347:R347"/>
    <mergeCell ref="B344:F347"/>
    <mergeCell ref="A340:B340"/>
    <mergeCell ref="J340:K340"/>
    <mergeCell ref="L340:M340"/>
    <mergeCell ref="N340:Q340"/>
    <mergeCell ref="A341:B341"/>
    <mergeCell ref="J341:K341"/>
    <mergeCell ref="L341:M341"/>
    <mergeCell ref="N341:Q341"/>
    <mergeCell ref="A342:B342"/>
    <mergeCell ref="J342:K342"/>
    <mergeCell ref="L342:M342"/>
    <mergeCell ref="N342:Q342"/>
    <mergeCell ref="A337:B337"/>
    <mergeCell ref="J337:K338"/>
    <mergeCell ref="L337:M338"/>
    <mergeCell ref="N337:Q338"/>
    <mergeCell ref="A338:B338"/>
    <mergeCell ref="A339:B339"/>
    <mergeCell ref="J339:K339"/>
    <mergeCell ref="L339:M339"/>
    <mergeCell ref="N339:Q339"/>
    <mergeCell ref="A332:B332"/>
    <mergeCell ref="J332:N332"/>
    <mergeCell ref="A333:B333"/>
    <mergeCell ref="J333:N333"/>
    <mergeCell ref="A334:B334"/>
    <mergeCell ref="J334:Q336"/>
    <mergeCell ref="A335:B335"/>
    <mergeCell ref="A336:B336"/>
    <mergeCell ref="A325:B325"/>
    <mergeCell ref="J325:N325"/>
    <mergeCell ref="A326:B326"/>
    <mergeCell ref="J326:N326"/>
    <mergeCell ref="A327:B327"/>
    <mergeCell ref="J327:N327"/>
    <mergeCell ref="A328:B328"/>
    <mergeCell ref="J328:N328"/>
    <mergeCell ref="A329:B329"/>
    <mergeCell ref="J329:N329"/>
    <mergeCell ref="A316:B324"/>
    <mergeCell ref="C316:E316"/>
    <mergeCell ref="J316:R317"/>
    <mergeCell ref="C317:C324"/>
    <mergeCell ref="D317:D324"/>
    <mergeCell ref="E317:E324"/>
    <mergeCell ref="F317:F324"/>
    <mergeCell ref="J318:N318"/>
    <mergeCell ref="J319:N319"/>
    <mergeCell ref="J320:N320"/>
    <mergeCell ref="J321:N321"/>
    <mergeCell ref="J322:N322"/>
    <mergeCell ref="J323:N323"/>
    <mergeCell ref="J324:N324"/>
    <mergeCell ref="A330:B330"/>
    <mergeCell ref="J330:N330"/>
    <mergeCell ref="A331:B331"/>
    <mergeCell ref="J331:N331"/>
    <mergeCell ref="A309:R311"/>
    <mergeCell ref="A314:B315"/>
    <mergeCell ref="C314:C315"/>
    <mergeCell ref="D314:E315"/>
    <mergeCell ref="F314:F315"/>
    <mergeCell ref="G314:G315"/>
    <mergeCell ref="J314:L315"/>
    <mergeCell ref="M314:R315"/>
    <mergeCell ref="J304:K304"/>
    <mergeCell ref="L304:M304"/>
    <mergeCell ref="N304:Q304"/>
    <mergeCell ref="J305:K305"/>
    <mergeCell ref="L305:M305"/>
    <mergeCell ref="N305:Q305"/>
    <mergeCell ref="J306:K306"/>
    <mergeCell ref="L306:M306"/>
    <mergeCell ref="N306:Q306"/>
    <mergeCell ref="J307:Q307"/>
    <mergeCell ref="J308:R308"/>
    <mergeCell ref="B305:F308"/>
    <mergeCell ref="A301:B301"/>
    <mergeCell ref="J301:K301"/>
    <mergeCell ref="L301:M301"/>
    <mergeCell ref="N301:Q301"/>
    <mergeCell ref="A302:B302"/>
    <mergeCell ref="J302:K302"/>
    <mergeCell ref="L302:M302"/>
    <mergeCell ref="N302:Q302"/>
    <mergeCell ref="A303:B303"/>
    <mergeCell ref="J303:K303"/>
    <mergeCell ref="L303:M303"/>
    <mergeCell ref="N303:Q303"/>
    <mergeCell ref="A298:B298"/>
    <mergeCell ref="J298:K299"/>
    <mergeCell ref="L298:M299"/>
    <mergeCell ref="N298:Q299"/>
    <mergeCell ref="A299:B299"/>
    <mergeCell ref="A300:B300"/>
    <mergeCell ref="J300:K300"/>
    <mergeCell ref="L300:M300"/>
    <mergeCell ref="N300:Q300"/>
    <mergeCell ref="A293:B293"/>
    <mergeCell ref="J293:N293"/>
    <mergeCell ref="A294:B294"/>
    <mergeCell ref="J294:N294"/>
    <mergeCell ref="A295:B295"/>
    <mergeCell ref="J295:Q297"/>
    <mergeCell ref="A296:B296"/>
    <mergeCell ref="A297:B297"/>
    <mergeCell ref="A286:B286"/>
    <mergeCell ref="J286:N286"/>
    <mergeCell ref="A287:B287"/>
    <mergeCell ref="J287:N287"/>
    <mergeCell ref="A288:B288"/>
    <mergeCell ref="J288:N288"/>
    <mergeCell ref="A289:B289"/>
    <mergeCell ref="J289:N289"/>
    <mergeCell ref="A290:B290"/>
    <mergeCell ref="J290:N290"/>
    <mergeCell ref="A277:B285"/>
    <mergeCell ref="C277:E277"/>
    <mergeCell ref="J277:R278"/>
    <mergeCell ref="C278:C285"/>
    <mergeCell ref="D278:D285"/>
    <mergeCell ref="E278:E285"/>
    <mergeCell ref="F278:F285"/>
    <mergeCell ref="J279:N279"/>
    <mergeCell ref="J280:N280"/>
    <mergeCell ref="J281:N281"/>
    <mergeCell ref="J282:N282"/>
    <mergeCell ref="J283:N283"/>
    <mergeCell ref="J284:N284"/>
    <mergeCell ref="J285:N285"/>
    <mergeCell ref="A291:B291"/>
    <mergeCell ref="J291:N291"/>
    <mergeCell ref="A292:B292"/>
    <mergeCell ref="J292:N292"/>
    <mergeCell ref="A270:R272"/>
    <mergeCell ref="A275:B276"/>
    <mergeCell ref="C275:C276"/>
    <mergeCell ref="D275:E276"/>
    <mergeCell ref="F275:F276"/>
    <mergeCell ref="G275:G276"/>
    <mergeCell ref="J275:L276"/>
    <mergeCell ref="M275:R276"/>
    <mergeCell ref="J265:K265"/>
    <mergeCell ref="L265:M265"/>
    <mergeCell ref="N265:Q265"/>
    <mergeCell ref="J266:K266"/>
    <mergeCell ref="L266:M266"/>
    <mergeCell ref="N266:Q266"/>
    <mergeCell ref="J267:K267"/>
    <mergeCell ref="L267:M267"/>
    <mergeCell ref="N267:Q267"/>
    <mergeCell ref="J268:Q268"/>
    <mergeCell ref="J269:R269"/>
    <mergeCell ref="B266:F269"/>
    <mergeCell ref="A262:B262"/>
    <mergeCell ref="J262:K262"/>
    <mergeCell ref="L262:M262"/>
    <mergeCell ref="N262:Q262"/>
    <mergeCell ref="A263:B263"/>
    <mergeCell ref="J263:K263"/>
    <mergeCell ref="L263:M263"/>
    <mergeCell ref="N263:Q263"/>
    <mergeCell ref="A264:B264"/>
    <mergeCell ref="J264:K264"/>
    <mergeCell ref="L264:M264"/>
    <mergeCell ref="N264:Q264"/>
    <mergeCell ref="A259:B259"/>
    <mergeCell ref="J259:K260"/>
    <mergeCell ref="L259:M260"/>
    <mergeCell ref="N259:Q260"/>
    <mergeCell ref="A260:B260"/>
    <mergeCell ref="A261:B261"/>
    <mergeCell ref="J261:K261"/>
    <mergeCell ref="L261:M261"/>
    <mergeCell ref="N261:Q261"/>
    <mergeCell ref="A254:B254"/>
    <mergeCell ref="J254:N254"/>
    <mergeCell ref="A255:B255"/>
    <mergeCell ref="J255:N255"/>
    <mergeCell ref="A256:B256"/>
    <mergeCell ref="J256:Q258"/>
    <mergeCell ref="A257:B257"/>
    <mergeCell ref="A258:B258"/>
    <mergeCell ref="A247:B247"/>
    <mergeCell ref="J247:N247"/>
    <mergeCell ref="A248:B248"/>
    <mergeCell ref="J248:N248"/>
    <mergeCell ref="A249:B249"/>
    <mergeCell ref="J249:N249"/>
    <mergeCell ref="A250:B250"/>
    <mergeCell ref="J250:N250"/>
    <mergeCell ref="A251:B251"/>
    <mergeCell ref="J251:N251"/>
    <mergeCell ref="A238:B246"/>
    <mergeCell ref="C238:E238"/>
    <mergeCell ref="J238:R239"/>
    <mergeCell ref="C239:C246"/>
    <mergeCell ref="D239:D246"/>
    <mergeCell ref="E239:E246"/>
    <mergeCell ref="F239:F246"/>
    <mergeCell ref="J240:N240"/>
    <mergeCell ref="J241:N241"/>
    <mergeCell ref="J242:N242"/>
    <mergeCell ref="J243:N243"/>
    <mergeCell ref="J244:N244"/>
    <mergeCell ref="J245:N245"/>
    <mergeCell ref="J246:N246"/>
    <mergeCell ref="A252:B252"/>
    <mergeCell ref="J252:N252"/>
    <mergeCell ref="A253:B253"/>
    <mergeCell ref="J253:N253"/>
    <mergeCell ref="A231:R233"/>
    <mergeCell ref="A236:B237"/>
    <mergeCell ref="C236:C237"/>
    <mergeCell ref="D236:E237"/>
    <mergeCell ref="F236:F237"/>
    <mergeCell ref="G236:G237"/>
    <mergeCell ref="J236:L237"/>
    <mergeCell ref="M236:R237"/>
    <mergeCell ref="J226:K226"/>
    <mergeCell ref="L226:M226"/>
    <mergeCell ref="N226:Q226"/>
    <mergeCell ref="J227:K227"/>
    <mergeCell ref="L227:M227"/>
    <mergeCell ref="N227:Q227"/>
    <mergeCell ref="J228:K228"/>
    <mergeCell ref="L228:M228"/>
    <mergeCell ref="N228:Q228"/>
    <mergeCell ref="J229:Q229"/>
    <mergeCell ref="J230:R230"/>
    <mergeCell ref="B227:F230"/>
    <mergeCell ref="A223:B223"/>
    <mergeCell ref="J223:K223"/>
    <mergeCell ref="L223:M223"/>
    <mergeCell ref="N223:Q223"/>
    <mergeCell ref="A224:B224"/>
    <mergeCell ref="J224:K224"/>
    <mergeCell ref="L224:M224"/>
    <mergeCell ref="N224:Q224"/>
    <mergeCell ref="A225:B225"/>
    <mergeCell ref="J225:K225"/>
    <mergeCell ref="L225:M225"/>
    <mergeCell ref="N225:Q225"/>
    <mergeCell ref="A220:B220"/>
    <mergeCell ref="J220:K221"/>
    <mergeCell ref="L220:M221"/>
    <mergeCell ref="N220:Q221"/>
    <mergeCell ref="A221:B221"/>
    <mergeCell ref="A222:B222"/>
    <mergeCell ref="J222:K222"/>
    <mergeCell ref="L222:M222"/>
    <mergeCell ref="N222:Q222"/>
    <mergeCell ref="A215:B215"/>
    <mergeCell ref="J215:N215"/>
    <mergeCell ref="A216:B216"/>
    <mergeCell ref="J216:N216"/>
    <mergeCell ref="A217:B217"/>
    <mergeCell ref="J217:Q219"/>
    <mergeCell ref="A218:B218"/>
    <mergeCell ref="A219:B219"/>
    <mergeCell ref="A208:B208"/>
    <mergeCell ref="J208:N208"/>
    <mergeCell ref="A209:B209"/>
    <mergeCell ref="J209:N209"/>
    <mergeCell ref="A210:B210"/>
    <mergeCell ref="J210:N210"/>
    <mergeCell ref="A211:B211"/>
    <mergeCell ref="J211:N211"/>
    <mergeCell ref="A212:B212"/>
    <mergeCell ref="J212:N212"/>
    <mergeCell ref="A199:B207"/>
    <mergeCell ref="C199:E199"/>
    <mergeCell ref="J199:R200"/>
    <mergeCell ref="C200:C207"/>
    <mergeCell ref="D200:D207"/>
    <mergeCell ref="E200:E207"/>
    <mergeCell ref="F200:F207"/>
    <mergeCell ref="J201:N201"/>
    <mergeCell ref="J202:N202"/>
    <mergeCell ref="J203:N203"/>
    <mergeCell ref="J204:N204"/>
    <mergeCell ref="J205:N205"/>
    <mergeCell ref="J206:N206"/>
    <mergeCell ref="J207:N207"/>
    <mergeCell ref="A213:B213"/>
    <mergeCell ref="J213:N213"/>
    <mergeCell ref="A214:B214"/>
    <mergeCell ref="J214:N214"/>
    <mergeCell ref="A192:R194"/>
    <mergeCell ref="A197:B198"/>
    <mergeCell ref="C197:C198"/>
    <mergeCell ref="D197:E198"/>
    <mergeCell ref="F197:F198"/>
    <mergeCell ref="G197:G198"/>
    <mergeCell ref="J197:L198"/>
    <mergeCell ref="M197:R198"/>
    <mergeCell ref="J187:K187"/>
    <mergeCell ref="L187:M187"/>
    <mergeCell ref="N187:Q187"/>
    <mergeCell ref="J188:K188"/>
    <mergeCell ref="L188:M188"/>
    <mergeCell ref="N188:Q188"/>
    <mergeCell ref="J189:K189"/>
    <mergeCell ref="L189:M189"/>
    <mergeCell ref="N189:Q189"/>
    <mergeCell ref="J190:Q190"/>
    <mergeCell ref="J191:R191"/>
    <mergeCell ref="B188:F191"/>
    <mergeCell ref="A184:B184"/>
    <mergeCell ref="J184:K184"/>
    <mergeCell ref="L184:M184"/>
    <mergeCell ref="N184:Q184"/>
    <mergeCell ref="A185:B185"/>
    <mergeCell ref="J185:K185"/>
    <mergeCell ref="L185:M185"/>
    <mergeCell ref="N185:Q185"/>
    <mergeCell ref="A186:B186"/>
    <mergeCell ref="J186:K186"/>
    <mergeCell ref="L186:M186"/>
    <mergeCell ref="N186:Q186"/>
    <mergeCell ref="A181:B181"/>
    <mergeCell ref="J181:K182"/>
    <mergeCell ref="L181:M182"/>
    <mergeCell ref="N181:Q182"/>
    <mergeCell ref="A182:B182"/>
    <mergeCell ref="A183:B183"/>
    <mergeCell ref="J183:K183"/>
    <mergeCell ref="L183:M183"/>
    <mergeCell ref="N183:Q183"/>
    <mergeCell ref="A176:B176"/>
    <mergeCell ref="J176:N176"/>
    <mergeCell ref="A177:B177"/>
    <mergeCell ref="J177:N177"/>
    <mergeCell ref="A178:B178"/>
    <mergeCell ref="J178:Q180"/>
    <mergeCell ref="A179:B179"/>
    <mergeCell ref="A180:B180"/>
    <mergeCell ref="A169:B169"/>
    <mergeCell ref="J169:N169"/>
    <mergeCell ref="A170:B170"/>
    <mergeCell ref="J170:N170"/>
    <mergeCell ref="A171:B171"/>
    <mergeCell ref="J171:N171"/>
    <mergeCell ref="A172:B172"/>
    <mergeCell ref="J172:N172"/>
    <mergeCell ref="A173:B173"/>
    <mergeCell ref="J173:N173"/>
    <mergeCell ref="A160:B168"/>
    <mergeCell ref="C160:E160"/>
    <mergeCell ref="J160:R161"/>
    <mergeCell ref="C161:C168"/>
    <mergeCell ref="D161:D168"/>
    <mergeCell ref="E161:E168"/>
    <mergeCell ref="F161:F168"/>
    <mergeCell ref="J162:N162"/>
    <mergeCell ref="J163:N163"/>
    <mergeCell ref="J164:N164"/>
    <mergeCell ref="J165:N165"/>
    <mergeCell ref="J166:N166"/>
    <mergeCell ref="J167:N167"/>
    <mergeCell ref="J168:N168"/>
    <mergeCell ref="A174:B174"/>
    <mergeCell ref="J174:N174"/>
    <mergeCell ref="A175:B175"/>
    <mergeCell ref="J175:N175"/>
    <mergeCell ref="A153:R155"/>
    <mergeCell ref="A158:B159"/>
    <mergeCell ref="C158:C159"/>
    <mergeCell ref="D158:E159"/>
    <mergeCell ref="F158:F159"/>
    <mergeCell ref="G158:G159"/>
    <mergeCell ref="J158:L159"/>
    <mergeCell ref="M158:R159"/>
    <mergeCell ref="J148:K148"/>
    <mergeCell ref="L148:M148"/>
    <mergeCell ref="N148:Q148"/>
    <mergeCell ref="J149:K149"/>
    <mergeCell ref="L149:M149"/>
    <mergeCell ref="N149:Q149"/>
    <mergeCell ref="J150:K150"/>
    <mergeCell ref="L150:M150"/>
    <mergeCell ref="N150:Q150"/>
    <mergeCell ref="J151:Q151"/>
    <mergeCell ref="J152:R152"/>
    <mergeCell ref="B149:F152"/>
    <mergeCell ref="A145:B145"/>
    <mergeCell ref="J145:K145"/>
    <mergeCell ref="L145:M145"/>
    <mergeCell ref="N145:Q145"/>
    <mergeCell ref="A146:B146"/>
    <mergeCell ref="J146:K146"/>
    <mergeCell ref="L146:M146"/>
    <mergeCell ref="N146:Q146"/>
    <mergeCell ref="A147:B147"/>
    <mergeCell ref="J147:K147"/>
    <mergeCell ref="L147:M147"/>
    <mergeCell ref="N147:Q147"/>
    <mergeCell ref="A142:B142"/>
    <mergeCell ref="J142:K143"/>
    <mergeCell ref="L142:M143"/>
    <mergeCell ref="N142:Q143"/>
    <mergeCell ref="A143:B143"/>
    <mergeCell ref="A144:B144"/>
    <mergeCell ref="J144:K144"/>
    <mergeCell ref="L144:M144"/>
    <mergeCell ref="N144:Q144"/>
    <mergeCell ref="J135:N135"/>
    <mergeCell ref="A136:B136"/>
    <mergeCell ref="J136:N136"/>
    <mergeCell ref="A137:B137"/>
    <mergeCell ref="J137:N137"/>
    <mergeCell ref="A138:B138"/>
    <mergeCell ref="J138:N138"/>
    <mergeCell ref="A139:B139"/>
    <mergeCell ref="J139:Q141"/>
    <mergeCell ref="A140:B140"/>
    <mergeCell ref="A141:B141"/>
    <mergeCell ref="A130:B130"/>
    <mergeCell ref="J130:N130"/>
    <mergeCell ref="A131:B131"/>
    <mergeCell ref="J131:N131"/>
    <mergeCell ref="A132:B132"/>
    <mergeCell ref="J132:N132"/>
    <mergeCell ref="A133:B133"/>
    <mergeCell ref="J133:N133"/>
    <mergeCell ref="A134:B134"/>
    <mergeCell ref="J134:N134"/>
    <mergeCell ref="J119:L120"/>
    <mergeCell ref="M119:R120"/>
    <mergeCell ref="A114:R116"/>
    <mergeCell ref="J109:K109"/>
    <mergeCell ref="L109:M109"/>
    <mergeCell ref="N109:Q109"/>
    <mergeCell ref="J110:K110"/>
    <mergeCell ref="L110:M110"/>
    <mergeCell ref="N110:Q110"/>
    <mergeCell ref="J111:K111"/>
    <mergeCell ref="L111:M111"/>
    <mergeCell ref="N111:Q111"/>
    <mergeCell ref="J112:Q112"/>
    <mergeCell ref="J113:R113"/>
    <mergeCell ref="A121:B129"/>
    <mergeCell ref="C121:E121"/>
    <mergeCell ref="J121:R122"/>
    <mergeCell ref="C122:C129"/>
    <mergeCell ref="D122:D129"/>
    <mergeCell ref="E122:E129"/>
    <mergeCell ref="F122:F129"/>
    <mergeCell ref="J123:N123"/>
    <mergeCell ref="J124:N124"/>
    <mergeCell ref="J125:N125"/>
    <mergeCell ref="J126:N126"/>
    <mergeCell ref="J127:N127"/>
    <mergeCell ref="J128:N128"/>
    <mergeCell ref="J129:N129"/>
    <mergeCell ref="B110:F113"/>
    <mergeCell ref="J106:K106"/>
    <mergeCell ref="L106:M106"/>
    <mergeCell ref="N106:Q106"/>
    <mergeCell ref="A107:B107"/>
    <mergeCell ref="J107:K107"/>
    <mergeCell ref="L107:M107"/>
    <mergeCell ref="N107:Q107"/>
    <mergeCell ref="A108:B108"/>
    <mergeCell ref="J108:K108"/>
    <mergeCell ref="L108:M108"/>
    <mergeCell ref="N108:Q108"/>
    <mergeCell ref="A103:B103"/>
    <mergeCell ref="J103:K104"/>
    <mergeCell ref="L103:M104"/>
    <mergeCell ref="N103:Q104"/>
    <mergeCell ref="A104:B104"/>
    <mergeCell ref="A105:B105"/>
    <mergeCell ref="J105:K105"/>
    <mergeCell ref="L105:M105"/>
    <mergeCell ref="N105:Q105"/>
    <mergeCell ref="J96:N96"/>
    <mergeCell ref="A97:B97"/>
    <mergeCell ref="J97:N97"/>
    <mergeCell ref="A98:B98"/>
    <mergeCell ref="J98:N98"/>
    <mergeCell ref="A99:B99"/>
    <mergeCell ref="J99:N99"/>
    <mergeCell ref="A100:B100"/>
    <mergeCell ref="J100:Q102"/>
    <mergeCell ref="A101:B101"/>
    <mergeCell ref="A102:B102"/>
    <mergeCell ref="A91:B91"/>
    <mergeCell ref="J91:N91"/>
    <mergeCell ref="A92:B92"/>
    <mergeCell ref="J92:N92"/>
    <mergeCell ref="A93:B93"/>
    <mergeCell ref="J93:N93"/>
    <mergeCell ref="A94:B94"/>
    <mergeCell ref="J94:N94"/>
    <mergeCell ref="A95:B95"/>
    <mergeCell ref="J95:N95"/>
    <mergeCell ref="J80:L81"/>
    <mergeCell ref="M80:R81"/>
    <mergeCell ref="J70:K70"/>
    <mergeCell ref="L70:M70"/>
    <mergeCell ref="N70:Q70"/>
    <mergeCell ref="J71:K71"/>
    <mergeCell ref="L71:M71"/>
    <mergeCell ref="N71:Q71"/>
    <mergeCell ref="J72:K72"/>
    <mergeCell ref="L72:M72"/>
    <mergeCell ref="N72:Q72"/>
    <mergeCell ref="J73:Q73"/>
    <mergeCell ref="J74:R74"/>
    <mergeCell ref="A82:B90"/>
    <mergeCell ref="J82:R83"/>
    <mergeCell ref="C83:C90"/>
    <mergeCell ref="D83:D90"/>
    <mergeCell ref="F83:F90"/>
    <mergeCell ref="J84:N84"/>
    <mergeCell ref="J85:N85"/>
    <mergeCell ref="J86:N86"/>
    <mergeCell ref="J87:N87"/>
    <mergeCell ref="J88:N88"/>
    <mergeCell ref="J89:N89"/>
    <mergeCell ref="J90:N90"/>
    <mergeCell ref="A80:B81"/>
    <mergeCell ref="C80:C81"/>
    <mergeCell ref="D80:E81"/>
    <mergeCell ref="F80:F81"/>
    <mergeCell ref="G80:G81"/>
    <mergeCell ref="J68:K68"/>
    <mergeCell ref="L68:M68"/>
    <mergeCell ref="N68:Q68"/>
    <mergeCell ref="A69:B69"/>
    <mergeCell ref="J69:K69"/>
    <mergeCell ref="L69:M69"/>
    <mergeCell ref="N69:Q69"/>
    <mergeCell ref="A64:B64"/>
    <mergeCell ref="J64:K65"/>
    <mergeCell ref="L64:M65"/>
    <mergeCell ref="N64:Q65"/>
    <mergeCell ref="A65:B65"/>
    <mergeCell ref="A66:B66"/>
    <mergeCell ref="J66:K66"/>
    <mergeCell ref="L66:M66"/>
    <mergeCell ref="N66:Q66"/>
    <mergeCell ref="A75:R77"/>
    <mergeCell ref="B71:F74"/>
    <mergeCell ref="J60:N60"/>
    <mergeCell ref="A61:B61"/>
    <mergeCell ref="J61:Q63"/>
    <mergeCell ref="A62:B62"/>
    <mergeCell ref="A63:B63"/>
    <mergeCell ref="A52:B52"/>
    <mergeCell ref="J52:N52"/>
    <mergeCell ref="A53:B53"/>
    <mergeCell ref="J53:N53"/>
    <mergeCell ref="A54:B54"/>
    <mergeCell ref="J54:N54"/>
    <mergeCell ref="A55:B55"/>
    <mergeCell ref="J55:N55"/>
    <mergeCell ref="A56:B56"/>
    <mergeCell ref="J56:N56"/>
    <mergeCell ref="A67:B67"/>
    <mergeCell ref="J67:K67"/>
    <mergeCell ref="L67:M67"/>
    <mergeCell ref="N67:Q67"/>
    <mergeCell ref="J43:R44"/>
    <mergeCell ref="C44:C51"/>
    <mergeCell ref="D44:D51"/>
    <mergeCell ref="E44:E51"/>
    <mergeCell ref="F44:F51"/>
    <mergeCell ref="J45:N45"/>
    <mergeCell ref="J46:N46"/>
    <mergeCell ref="J47:N47"/>
    <mergeCell ref="J48:N48"/>
    <mergeCell ref="J49:N49"/>
    <mergeCell ref="J50:N50"/>
    <mergeCell ref="J51:N51"/>
    <mergeCell ref="A57:B57"/>
    <mergeCell ref="J57:N57"/>
    <mergeCell ref="A58:B58"/>
    <mergeCell ref="J58:N58"/>
    <mergeCell ref="A59:B59"/>
    <mergeCell ref="J59:N59"/>
    <mergeCell ref="J41:L42"/>
    <mergeCell ref="M41:R42"/>
    <mergeCell ref="J2:L3"/>
    <mergeCell ref="M2:R3"/>
    <mergeCell ref="A4:B12"/>
    <mergeCell ref="C4:E4"/>
    <mergeCell ref="J4:R5"/>
    <mergeCell ref="C5:C12"/>
    <mergeCell ref="D5:D12"/>
    <mergeCell ref="E5:E12"/>
    <mergeCell ref="A2:B3"/>
    <mergeCell ref="C2:C3"/>
    <mergeCell ref="D2:E3"/>
    <mergeCell ref="F2:F3"/>
    <mergeCell ref="G2:G3"/>
    <mergeCell ref="A13:B13"/>
    <mergeCell ref="J13:N13"/>
    <mergeCell ref="A14:B14"/>
    <mergeCell ref="J14:N14"/>
    <mergeCell ref="A15:B15"/>
    <mergeCell ref="J15:N15"/>
    <mergeCell ref="J6:N6"/>
    <mergeCell ref="J7:N7"/>
    <mergeCell ref="J8:N8"/>
    <mergeCell ref="J9:N9"/>
    <mergeCell ref="J10:N10"/>
    <mergeCell ref="J11:N11"/>
    <mergeCell ref="J12:N12"/>
    <mergeCell ref="A19:B19"/>
    <mergeCell ref="J19:N19"/>
    <mergeCell ref="A20:B20"/>
    <mergeCell ref="J20:N20"/>
    <mergeCell ref="A22:B22"/>
    <mergeCell ref="J22:Q24"/>
    <mergeCell ref="A23:B23"/>
    <mergeCell ref="A24:B24"/>
    <mergeCell ref="A25:B25"/>
    <mergeCell ref="J25:K26"/>
    <mergeCell ref="L25:M26"/>
    <mergeCell ref="N25:Q26"/>
    <mergeCell ref="A26:B26"/>
    <mergeCell ref="N30:Q30"/>
    <mergeCell ref="A27:B27"/>
    <mergeCell ref="J27:K27"/>
    <mergeCell ref="L27:M27"/>
    <mergeCell ref="N27:Q27"/>
    <mergeCell ref="A28:B28"/>
    <mergeCell ref="J28:K28"/>
    <mergeCell ref="L28:M28"/>
    <mergeCell ref="N28:Q28"/>
    <mergeCell ref="V13:W13"/>
    <mergeCell ref="X13:Y13"/>
    <mergeCell ref="Z13:AC13"/>
    <mergeCell ref="U15:AE15"/>
    <mergeCell ref="N33:Q33"/>
    <mergeCell ref="U17:X17"/>
    <mergeCell ref="J31:K31"/>
    <mergeCell ref="L31:M31"/>
    <mergeCell ref="N31:Q31"/>
    <mergeCell ref="J32:K32"/>
    <mergeCell ref="L32:M32"/>
    <mergeCell ref="N32:Q32"/>
    <mergeCell ref="J33:K33"/>
    <mergeCell ref="L33:M33"/>
    <mergeCell ref="A29:B29"/>
    <mergeCell ref="J29:K29"/>
    <mergeCell ref="L29:M29"/>
    <mergeCell ref="N29:Q29"/>
    <mergeCell ref="A30:B30"/>
    <mergeCell ref="J30:K30"/>
    <mergeCell ref="L30:M30"/>
    <mergeCell ref="A21:B21"/>
    <mergeCell ref="J21:N21"/>
    <mergeCell ref="A17:B17"/>
    <mergeCell ref="J17:N17"/>
    <mergeCell ref="A18:B18"/>
    <mergeCell ref="J18:N18"/>
    <mergeCell ref="A16:B16"/>
    <mergeCell ref="J16:N16"/>
    <mergeCell ref="B32:F35"/>
    <mergeCell ref="J34:Q34"/>
    <mergeCell ref="J35:R35"/>
    <mergeCell ref="V12:W12"/>
    <mergeCell ref="X12:Y12"/>
    <mergeCell ref="Z12:AC12"/>
    <mergeCell ref="V2:AC4"/>
    <mergeCell ref="V5:W6"/>
    <mergeCell ref="X5:Y6"/>
    <mergeCell ref="Z5:AC6"/>
    <mergeCell ref="V7:W7"/>
    <mergeCell ref="X7:Y7"/>
    <mergeCell ref="Z7:AC7"/>
    <mergeCell ref="V8:W8"/>
    <mergeCell ref="X8:Y8"/>
    <mergeCell ref="Z8:AC8"/>
    <mergeCell ref="V9:W9"/>
    <mergeCell ref="X9:Y9"/>
    <mergeCell ref="Z9:AC9"/>
    <mergeCell ref="V10:W10"/>
    <mergeCell ref="X10:Y10"/>
    <mergeCell ref="Z10:AC10"/>
    <mergeCell ref="V11:W11"/>
    <mergeCell ref="X11:Y11"/>
    <mergeCell ref="Z11:AC11"/>
    <mergeCell ref="J1953:R1954"/>
    <mergeCell ref="C1954:C1961"/>
    <mergeCell ref="D1954:D1961"/>
    <mergeCell ref="E1954:E1961"/>
    <mergeCell ref="F1954:F1961"/>
    <mergeCell ref="J1955:N1955"/>
    <mergeCell ref="J1956:N1956"/>
    <mergeCell ref="J1957:N1957"/>
    <mergeCell ref="J1958:N1958"/>
    <mergeCell ref="J1959:N1959"/>
    <mergeCell ref="J1960:N1960"/>
    <mergeCell ref="J1961:N1961"/>
    <mergeCell ref="G1953:G1961"/>
    <mergeCell ref="A1978:B1978"/>
    <mergeCell ref="J1978:K1978"/>
    <mergeCell ref="L1978:M1978"/>
    <mergeCell ref="N1978:Q1978"/>
    <mergeCell ref="A1974:B1974"/>
    <mergeCell ref="J1974:K1975"/>
    <mergeCell ref="L1974:M1975"/>
    <mergeCell ref="N1974:Q1975"/>
    <mergeCell ref="A1975:B1975"/>
    <mergeCell ref="A1976:B1976"/>
    <mergeCell ref="J1976:K1976"/>
    <mergeCell ref="L1976:M1976"/>
    <mergeCell ref="N1976:Q1976"/>
    <mergeCell ref="A1977:B1977"/>
    <mergeCell ref="J1977:K1977"/>
    <mergeCell ref="L1977:M1977"/>
    <mergeCell ref="N1977:Q1977"/>
    <mergeCell ref="A1979:B1979"/>
    <mergeCell ref="J1979:K1979"/>
    <mergeCell ref="L1979:M1979"/>
    <mergeCell ref="N1979:Q1979"/>
    <mergeCell ref="J1980:K1980"/>
    <mergeCell ref="L1980:M1980"/>
    <mergeCell ref="N1980:Q1980"/>
    <mergeCell ref="J1981:K1981"/>
    <mergeCell ref="L1981:M1981"/>
    <mergeCell ref="N1981:Q1981"/>
    <mergeCell ref="A1962:B1962"/>
    <mergeCell ref="J1962:N1962"/>
    <mergeCell ref="A1963:B1963"/>
    <mergeCell ref="J1963:N1963"/>
    <mergeCell ref="A1964:B1964"/>
    <mergeCell ref="J1964:N1964"/>
    <mergeCell ref="A1965:B1965"/>
    <mergeCell ref="J1965:N1965"/>
    <mergeCell ref="A1966:B1966"/>
    <mergeCell ref="J1966:N1966"/>
    <mergeCell ref="A1967:B1967"/>
    <mergeCell ref="J1967:N1967"/>
    <mergeCell ref="A1968:B1968"/>
    <mergeCell ref="J1968:N1968"/>
    <mergeCell ref="A1969:B1969"/>
    <mergeCell ref="J1969:N1969"/>
    <mergeCell ref="A1970:B1970"/>
    <mergeCell ref="J1970:N1970"/>
    <mergeCell ref="A1971:B1971"/>
    <mergeCell ref="J1971:Q1973"/>
    <mergeCell ref="A1972:B1972"/>
    <mergeCell ref="A1973:B1973"/>
    <mergeCell ref="J1982:K1982"/>
    <mergeCell ref="L1982:M1982"/>
    <mergeCell ref="N1982:Q1982"/>
    <mergeCell ref="A1985:R1987"/>
    <mergeCell ref="A1989:B1990"/>
    <mergeCell ref="C1989:C1990"/>
    <mergeCell ref="D1989:E1990"/>
    <mergeCell ref="F1989:F1990"/>
    <mergeCell ref="G1989:G1990"/>
    <mergeCell ref="J1989:L1990"/>
    <mergeCell ref="M1989:R1990"/>
    <mergeCell ref="A1991:B1999"/>
    <mergeCell ref="C1991:E1991"/>
    <mergeCell ref="J1991:R1992"/>
    <mergeCell ref="C1992:C1999"/>
    <mergeCell ref="D1992:D1999"/>
    <mergeCell ref="E1992:E1999"/>
    <mergeCell ref="F1992:F1999"/>
    <mergeCell ref="J1993:N1993"/>
    <mergeCell ref="J1994:N1994"/>
    <mergeCell ref="J1995:N1995"/>
    <mergeCell ref="J1996:N1996"/>
    <mergeCell ref="J1997:N1997"/>
    <mergeCell ref="J1998:N1998"/>
    <mergeCell ref="J1999:N1999"/>
    <mergeCell ref="G1991:G1999"/>
    <mergeCell ref="J1983:Q1983"/>
    <mergeCell ref="J1984:R1984"/>
    <mergeCell ref="B1981:F1984"/>
    <mergeCell ref="A2016:B2016"/>
    <mergeCell ref="J2016:K2016"/>
    <mergeCell ref="L2016:M2016"/>
    <mergeCell ref="N2016:Q2016"/>
    <mergeCell ref="A2017:B2017"/>
    <mergeCell ref="J2017:K2017"/>
    <mergeCell ref="L2017:M2017"/>
    <mergeCell ref="N2017:Q2017"/>
    <mergeCell ref="J2018:K2018"/>
    <mergeCell ref="L2018:M2018"/>
    <mergeCell ref="N2018:Q2018"/>
    <mergeCell ref="J2019:K2019"/>
    <mergeCell ref="L2019:M2019"/>
    <mergeCell ref="N2019:Q2019"/>
    <mergeCell ref="A2000:B2000"/>
    <mergeCell ref="J2000:N2000"/>
    <mergeCell ref="A2001:B2001"/>
    <mergeCell ref="J2001:N2001"/>
    <mergeCell ref="A2002:B2002"/>
    <mergeCell ref="J2002:N2002"/>
    <mergeCell ref="A2003:B2003"/>
    <mergeCell ref="J2003:N2003"/>
    <mergeCell ref="A2004:B2004"/>
    <mergeCell ref="J2004:N2004"/>
    <mergeCell ref="A2005:B2005"/>
    <mergeCell ref="J2005:N2005"/>
    <mergeCell ref="A2006:B2006"/>
    <mergeCell ref="J2006:N2006"/>
    <mergeCell ref="A2007:B2007"/>
    <mergeCell ref="J2007:N2007"/>
    <mergeCell ref="A2008:B2008"/>
    <mergeCell ref="J2008:N2008"/>
    <mergeCell ref="A2009:B2009"/>
    <mergeCell ref="J2009:Q2011"/>
    <mergeCell ref="A2010:B2010"/>
    <mergeCell ref="A2011:B2011"/>
    <mergeCell ref="A2012:B2012"/>
    <mergeCell ref="J2012:K2013"/>
    <mergeCell ref="L2012:M2013"/>
    <mergeCell ref="N2012:Q2013"/>
    <mergeCell ref="A2013:B2013"/>
    <mergeCell ref="A2014:B2014"/>
    <mergeCell ref="J2014:K2014"/>
    <mergeCell ref="L2014:M2014"/>
    <mergeCell ref="N2014:Q2014"/>
    <mergeCell ref="A2015:B2015"/>
    <mergeCell ref="J2015:K2015"/>
    <mergeCell ref="L2015:M2015"/>
    <mergeCell ref="N2015:Q2015"/>
    <mergeCell ref="J2020:K2020"/>
    <mergeCell ref="L2020:M2020"/>
    <mergeCell ref="N2020:Q2020"/>
    <mergeCell ref="A2023:R2025"/>
    <mergeCell ref="A2027:B2028"/>
    <mergeCell ref="C2027:C2028"/>
    <mergeCell ref="D2027:E2028"/>
    <mergeCell ref="F2027:F2028"/>
    <mergeCell ref="G2027:G2028"/>
    <mergeCell ref="J2027:L2028"/>
    <mergeCell ref="M2027:R2028"/>
    <mergeCell ref="A2029:B2037"/>
    <mergeCell ref="C2029:E2029"/>
    <mergeCell ref="J2029:R2030"/>
    <mergeCell ref="C2030:C2037"/>
    <mergeCell ref="D2030:D2037"/>
    <mergeCell ref="E2030:E2037"/>
    <mergeCell ref="F2030:F2037"/>
    <mergeCell ref="J2031:N2031"/>
    <mergeCell ref="J2032:N2032"/>
    <mergeCell ref="J2033:N2033"/>
    <mergeCell ref="J2034:N2034"/>
    <mergeCell ref="J2035:N2035"/>
    <mergeCell ref="J2036:N2036"/>
    <mergeCell ref="J2037:N2037"/>
    <mergeCell ref="G2029:G2037"/>
    <mergeCell ref="J2021:Q2021"/>
    <mergeCell ref="J2022:R2022"/>
    <mergeCell ref="B2019:F2022"/>
    <mergeCell ref="A2054:B2054"/>
    <mergeCell ref="J2054:K2054"/>
    <mergeCell ref="L2054:M2054"/>
    <mergeCell ref="N2054:Q2054"/>
    <mergeCell ref="A2055:B2055"/>
    <mergeCell ref="J2055:K2055"/>
    <mergeCell ref="L2055:M2055"/>
    <mergeCell ref="N2055:Q2055"/>
    <mergeCell ref="J2056:K2056"/>
    <mergeCell ref="L2056:M2056"/>
    <mergeCell ref="A2038:B2038"/>
    <mergeCell ref="J2038:N2038"/>
    <mergeCell ref="A2039:B2039"/>
    <mergeCell ref="J2039:N2039"/>
    <mergeCell ref="A2040:B2040"/>
    <mergeCell ref="J2040:N2040"/>
    <mergeCell ref="A2041:B2041"/>
    <mergeCell ref="J2041:N2041"/>
    <mergeCell ref="A2042:B2042"/>
    <mergeCell ref="J2042:N2042"/>
    <mergeCell ref="A2043:B2043"/>
    <mergeCell ref="J2043:N2043"/>
    <mergeCell ref="A2044:B2044"/>
    <mergeCell ref="J2044:N2044"/>
    <mergeCell ref="A2045:B2045"/>
    <mergeCell ref="J2045:N2045"/>
    <mergeCell ref="A2046:B2046"/>
    <mergeCell ref="J2046:N2046"/>
    <mergeCell ref="A2047:B2047"/>
    <mergeCell ref="J2047:Q2049"/>
    <mergeCell ref="A2048:B2048"/>
    <mergeCell ref="A2049:B2049"/>
    <mergeCell ref="A2050:B2050"/>
    <mergeCell ref="J2050:K2051"/>
    <mergeCell ref="L2050:M2051"/>
    <mergeCell ref="N2050:Q2051"/>
    <mergeCell ref="A2051:B2051"/>
    <mergeCell ref="A2052:B2052"/>
    <mergeCell ref="J2052:K2052"/>
    <mergeCell ref="L2052:M2052"/>
    <mergeCell ref="N2052:Q2052"/>
    <mergeCell ref="A2053:B2053"/>
    <mergeCell ref="J2053:K2053"/>
    <mergeCell ref="L2053:M2053"/>
    <mergeCell ref="N2053:Q2053"/>
    <mergeCell ref="J2088:K2089"/>
    <mergeCell ref="A2061:R2063"/>
    <mergeCell ref="J2070:N2070"/>
    <mergeCell ref="J2071:N2071"/>
    <mergeCell ref="J2072:N2072"/>
    <mergeCell ref="J2073:N2073"/>
    <mergeCell ref="J2074:N2074"/>
    <mergeCell ref="J2075:N2075"/>
    <mergeCell ref="J2076:N2076"/>
    <mergeCell ref="D2065:E2066"/>
    <mergeCell ref="F2065:F2066"/>
    <mergeCell ref="G2065:G2066"/>
    <mergeCell ref="J2065:L2066"/>
    <mergeCell ref="J2059:Q2059"/>
    <mergeCell ref="J2060:R2060"/>
    <mergeCell ref="A2076:B2076"/>
    <mergeCell ref="A2065:B2066"/>
    <mergeCell ref="C2065:C2066"/>
    <mergeCell ref="B2057:F2060"/>
    <mergeCell ref="A2116:B2116"/>
    <mergeCell ref="J2116:N2116"/>
    <mergeCell ref="G2103:G2104"/>
    <mergeCell ref="J2103:L2104"/>
    <mergeCell ref="A2099:R2101"/>
    <mergeCell ref="A2103:B2104"/>
    <mergeCell ref="C2103:C2104"/>
    <mergeCell ref="D2103:E2104"/>
    <mergeCell ref="J2123:Q2125"/>
    <mergeCell ref="J2126:K2127"/>
    <mergeCell ref="L2126:M2127"/>
    <mergeCell ref="N2126:Q2127"/>
    <mergeCell ref="J2128:K2128"/>
    <mergeCell ref="L2128:M2128"/>
    <mergeCell ref="N2128:Q2128"/>
    <mergeCell ref="A2123:B2123"/>
    <mergeCell ref="N2056:Q2056"/>
    <mergeCell ref="J2057:K2057"/>
    <mergeCell ref="L2057:M2057"/>
    <mergeCell ref="N2057:Q2057"/>
    <mergeCell ref="J2058:K2058"/>
    <mergeCell ref="L2058:M2058"/>
    <mergeCell ref="N2058:Q2058"/>
    <mergeCell ref="N2091:Q2091"/>
    <mergeCell ref="A2092:B2092"/>
    <mergeCell ref="J2092:K2092"/>
    <mergeCell ref="L2092:M2092"/>
    <mergeCell ref="N2092:Q2092"/>
    <mergeCell ref="G2095:G2098"/>
    <mergeCell ref="J2097:Q2097"/>
    <mergeCell ref="J2083:N2083"/>
    <mergeCell ref="A2084:B2084"/>
    <mergeCell ref="M2065:R2066"/>
    <mergeCell ref="A2067:B2075"/>
    <mergeCell ref="C2067:E2067"/>
    <mergeCell ref="J2067:R2068"/>
    <mergeCell ref="C2068:C2075"/>
    <mergeCell ref="D2068:D2075"/>
    <mergeCell ref="E2068:E2075"/>
    <mergeCell ref="F2068:F2075"/>
    <mergeCell ref="J2069:N2069"/>
    <mergeCell ref="G2067:G2075"/>
    <mergeCell ref="L2088:M2089"/>
    <mergeCell ref="N2088:Q2089"/>
    <mergeCell ref="J2090:K2090"/>
    <mergeCell ref="L2090:M2090"/>
    <mergeCell ref="N2090:Q2090"/>
    <mergeCell ref="A2077:B2077"/>
    <mergeCell ref="J2077:N2077"/>
    <mergeCell ref="A2078:B2078"/>
    <mergeCell ref="J2078:N2078"/>
    <mergeCell ref="A2079:B2079"/>
    <mergeCell ref="J2079:N2079"/>
    <mergeCell ref="A2080:B2080"/>
    <mergeCell ref="J2080:N2080"/>
    <mergeCell ref="A2081:B2081"/>
    <mergeCell ref="J2081:N2081"/>
    <mergeCell ref="A2082:B2082"/>
    <mergeCell ref="J2082:N2082"/>
    <mergeCell ref="A2086:B2086"/>
    <mergeCell ref="A2083:B2083"/>
    <mergeCell ref="J2084:N2084"/>
    <mergeCell ref="A2085:B2085"/>
    <mergeCell ref="J2085:Q2087"/>
    <mergeCell ref="F2103:F2104"/>
    <mergeCell ref="A2087:B2087"/>
    <mergeCell ref="A2088:B2088"/>
    <mergeCell ref="A2089:B2089"/>
    <mergeCell ref="A2090:B2090"/>
    <mergeCell ref="A2091:B2091"/>
    <mergeCell ref="J2091:K2091"/>
    <mergeCell ref="L2091:M2091"/>
    <mergeCell ref="J2118:N2118"/>
    <mergeCell ref="A2119:B2119"/>
    <mergeCell ref="J2119:N2119"/>
    <mergeCell ref="A2120:B2120"/>
    <mergeCell ref="J2120:N2120"/>
    <mergeCell ref="A2121:B2121"/>
    <mergeCell ref="J2121:N2121"/>
    <mergeCell ref="A2122:B2122"/>
    <mergeCell ref="J2122:N2122"/>
    <mergeCell ref="A2093:B2093"/>
    <mergeCell ref="J2093:K2093"/>
    <mergeCell ref="L2093:M2093"/>
    <mergeCell ref="N2093:Q2093"/>
    <mergeCell ref="J2094:K2094"/>
    <mergeCell ref="L2094:M2094"/>
    <mergeCell ref="N2094:Q2094"/>
    <mergeCell ref="J2095:K2095"/>
    <mergeCell ref="L2095:M2095"/>
    <mergeCell ref="N2095:Q2095"/>
    <mergeCell ref="J2096:K2096"/>
    <mergeCell ref="L2096:M2096"/>
    <mergeCell ref="N2096:Q2096"/>
    <mergeCell ref="J2098:R2098"/>
    <mergeCell ref="M2103:R2104"/>
    <mergeCell ref="L2132:M2132"/>
    <mergeCell ref="N2132:Q2132"/>
    <mergeCell ref="J2133:K2133"/>
    <mergeCell ref="L2133:M2133"/>
    <mergeCell ref="N2133:Q2133"/>
    <mergeCell ref="A2125:B2125"/>
    <mergeCell ref="A2126:B2126"/>
    <mergeCell ref="A2127:B2127"/>
    <mergeCell ref="A2128:B2128"/>
    <mergeCell ref="A2129:B2129"/>
    <mergeCell ref="A2130:B2130"/>
    <mergeCell ref="J2130:K2130"/>
    <mergeCell ref="L2130:M2130"/>
    <mergeCell ref="N2130:Q2130"/>
    <mergeCell ref="A2131:B2131"/>
    <mergeCell ref="J2131:K2131"/>
    <mergeCell ref="L2131:M2131"/>
    <mergeCell ref="N2131:Q2131"/>
    <mergeCell ref="J2129:K2129"/>
    <mergeCell ref="L2129:M2129"/>
    <mergeCell ref="N2129:Q2129"/>
    <mergeCell ref="C41:C42"/>
    <mergeCell ref="D41:E42"/>
    <mergeCell ref="F41:F42"/>
    <mergeCell ref="G41:G42"/>
    <mergeCell ref="A43:B51"/>
    <mergeCell ref="C43:E43"/>
    <mergeCell ref="A60:B60"/>
    <mergeCell ref="A68:B68"/>
    <mergeCell ref="A96:B96"/>
    <mergeCell ref="A106:B106"/>
    <mergeCell ref="A119:B120"/>
    <mergeCell ref="C119:C120"/>
    <mergeCell ref="D119:E120"/>
    <mergeCell ref="F119:F120"/>
    <mergeCell ref="G119:G120"/>
    <mergeCell ref="A135:B135"/>
    <mergeCell ref="J2132:K2132"/>
    <mergeCell ref="A2124:B2124"/>
    <mergeCell ref="J2109:N2109"/>
    <mergeCell ref="J2110:N2110"/>
    <mergeCell ref="J2111:N2111"/>
    <mergeCell ref="J2112:N2112"/>
    <mergeCell ref="J2113:N2113"/>
    <mergeCell ref="J2114:N2114"/>
    <mergeCell ref="J2115:N2115"/>
    <mergeCell ref="A2105:B2113"/>
    <mergeCell ref="C2105:E2105"/>
    <mergeCell ref="G2105:G2113"/>
    <mergeCell ref="J2105:R2106"/>
    <mergeCell ref="C2106:C2113"/>
    <mergeCell ref="D2106:D2113"/>
    <mergeCell ref="E2106:E2113"/>
    <mergeCell ref="A2137:R2139"/>
    <mergeCell ref="A36:R38"/>
    <mergeCell ref="E82:E90"/>
    <mergeCell ref="F2106:F2113"/>
    <mergeCell ref="J2107:N2107"/>
    <mergeCell ref="J2108:N2108"/>
    <mergeCell ref="A2114:B2114"/>
    <mergeCell ref="A2115:B2115"/>
    <mergeCell ref="J2135:Q2135"/>
    <mergeCell ref="J2136:R2136"/>
    <mergeCell ref="J2134:K2134"/>
    <mergeCell ref="L2134:M2134"/>
    <mergeCell ref="N2134:Q2134"/>
    <mergeCell ref="A2117:B2117"/>
    <mergeCell ref="J2117:N2117"/>
    <mergeCell ref="A2118:B2118"/>
    <mergeCell ref="G4:G12"/>
    <mergeCell ref="G43:G51"/>
    <mergeCell ref="G82:G90"/>
    <mergeCell ref="G121:G129"/>
    <mergeCell ref="G160:G168"/>
    <mergeCell ref="G199:G207"/>
    <mergeCell ref="G238:G246"/>
    <mergeCell ref="G277:G285"/>
    <mergeCell ref="G316:G324"/>
    <mergeCell ref="G355:G363"/>
    <mergeCell ref="G394:G402"/>
    <mergeCell ref="G433:G441"/>
    <mergeCell ref="G472:G480"/>
    <mergeCell ref="G511:G519"/>
    <mergeCell ref="F5:F12"/>
    <mergeCell ref="A41:B42"/>
  </mergeCells>
  <pageMargins left="0.20833333333333334" right="0.17708333333333334" top="0.24" bottom="0.34" header="0.09" footer="0.09"/>
  <pageSetup paperSize="9" scale="25" fitToWidth="0" fitToHeight="0" orientation="landscape" r:id="rId1"/>
  <colBreaks count="1" manualBreakCount="1">
    <brk id="18" max="2466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7030A0"/>
  </sheetPr>
  <dimension ref="B1:BJ2750"/>
  <sheetViews>
    <sheetView showZeros="0" view="pageLayout" topLeftCell="A25" zoomScale="20" zoomScaleNormal="40" zoomScaleSheetLayoutView="25" zoomScalePageLayoutView="20" workbookViewId="0">
      <selection activeCell="AJ1693" sqref="AJ1693:BF1694"/>
    </sheetView>
  </sheetViews>
  <sheetFormatPr defaultColWidth="6.85546875" defaultRowHeight="39" customHeight="1"/>
  <cols>
    <col min="1" max="1" width="6.85546875" style="15" customWidth="1"/>
    <col min="2" max="25" width="7.42578125" style="15" customWidth="1"/>
    <col min="26" max="26" width="9.5703125" style="15" customWidth="1"/>
    <col min="27" max="27" width="7.42578125" style="15" customWidth="1"/>
    <col min="28" max="30" width="14.140625" style="15" customWidth="1"/>
    <col min="31" max="43" width="7.28515625" style="15" customWidth="1"/>
    <col min="44" max="61" width="7.28515625" style="58" customWidth="1"/>
    <col min="62" max="62" width="7.28515625" style="15" customWidth="1"/>
    <col min="63" max="63" width="6.85546875" style="15"/>
    <col min="64" max="64" width="6.85546875" style="15" customWidth="1"/>
    <col min="65" max="16384" width="6.85546875" style="15"/>
  </cols>
  <sheetData>
    <row r="1" spans="2:62" ht="39" customHeight="1">
      <c r="AL1" s="617"/>
      <c r="AM1" s="617"/>
      <c r="AN1" s="617"/>
      <c r="AO1" s="617"/>
      <c r="AP1" s="617"/>
      <c r="AQ1" s="617"/>
      <c r="AR1" s="617"/>
      <c r="AS1" s="617"/>
      <c r="AT1" s="617"/>
      <c r="AU1" s="617"/>
      <c r="AV1" s="617"/>
      <c r="AW1" s="617"/>
      <c r="AX1" s="617"/>
      <c r="AY1" s="617"/>
      <c r="AZ1" s="617"/>
      <c r="BA1" s="617"/>
      <c r="BB1" s="617"/>
      <c r="BC1" s="617"/>
    </row>
    <row r="2" spans="2:62" ht="39" customHeight="1">
      <c r="B2" s="616" t="s">
        <v>20</v>
      </c>
      <c r="C2" s="616"/>
      <c r="D2" s="616"/>
      <c r="E2" s="616"/>
      <c r="F2" s="616"/>
      <c r="G2" s="616"/>
      <c r="H2" s="616"/>
      <c r="I2" s="616"/>
      <c r="J2" s="616"/>
      <c r="K2" s="616"/>
      <c r="L2" s="616"/>
      <c r="M2" s="616"/>
      <c r="N2" s="616"/>
      <c r="O2" s="616"/>
      <c r="P2" s="616"/>
      <c r="Q2" s="616"/>
      <c r="R2" s="616"/>
      <c r="S2" s="616"/>
      <c r="T2" s="616"/>
      <c r="U2" s="616"/>
      <c r="V2" s="616"/>
      <c r="W2" s="616"/>
      <c r="X2" s="616"/>
      <c r="Y2" s="616"/>
      <c r="Z2" s="616"/>
      <c r="AA2" s="59"/>
      <c r="AG2" s="60"/>
      <c r="AH2" s="60"/>
      <c r="AI2" s="60"/>
      <c r="AL2" s="617"/>
      <c r="AM2" s="617"/>
      <c r="AN2" s="617"/>
      <c r="AO2" s="617"/>
      <c r="AP2" s="617"/>
      <c r="AQ2" s="617"/>
      <c r="AR2" s="617"/>
      <c r="AS2" s="617"/>
      <c r="AT2" s="617"/>
      <c r="AU2" s="617"/>
      <c r="AV2" s="617"/>
      <c r="AW2" s="617"/>
      <c r="AX2" s="617"/>
      <c r="AY2" s="617"/>
      <c r="AZ2" s="617"/>
      <c r="BA2" s="617"/>
      <c r="BB2" s="617"/>
      <c r="BC2" s="617"/>
    </row>
    <row r="3" spans="2:62" ht="39" customHeight="1">
      <c r="B3" s="616"/>
      <c r="C3" s="616"/>
      <c r="D3" s="616"/>
      <c r="E3" s="616"/>
      <c r="F3" s="616"/>
      <c r="G3" s="616"/>
      <c r="H3" s="616"/>
      <c r="I3" s="616"/>
      <c r="J3" s="616"/>
      <c r="K3" s="616"/>
      <c r="L3" s="616"/>
      <c r="M3" s="616"/>
      <c r="N3" s="616"/>
      <c r="O3" s="616"/>
      <c r="P3" s="616"/>
      <c r="Q3" s="616"/>
      <c r="R3" s="616"/>
      <c r="S3" s="616"/>
      <c r="T3" s="616"/>
      <c r="U3" s="616"/>
      <c r="V3" s="616"/>
      <c r="W3" s="616"/>
      <c r="X3" s="616"/>
      <c r="Y3" s="616"/>
      <c r="Z3" s="616"/>
      <c r="AA3" s="59"/>
      <c r="AG3" s="60"/>
      <c r="AH3" s="60"/>
      <c r="AI3" s="60"/>
      <c r="AL3" s="617"/>
      <c r="AM3" s="617"/>
      <c r="AN3" s="617"/>
      <c r="AO3" s="617"/>
      <c r="AP3" s="617"/>
      <c r="AQ3" s="617"/>
      <c r="AR3" s="617"/>
      <c r="AS3" s="617"/>
      <c r="AT3" s="617"/>
      <c r="AU3" s="617"/>
      <c r="AV3" s="617"/>
      <c r="AW3" s="617"/>
      <c r="AX3" s="617"/>
      <c r="AY3" s="617"/>
      <c r="AZ3" s="617"/>
      <c r="BA3" s="617"/>
      <c r="BB3" s="617"/>
      <c r="BC3" s="617"/>
    </row>
    <row r="4" spans="2:62" ht="39" customHeight="1">
      <c r="B4" s="618"/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  <c r="O4" s="618"/>
      <c r="P4" s="618"/>
      <c r="Q4" s="618"/>
      <c r="R4" s="618"/>
      <c r="S4" s="618"/>
      <c r="T4" s="618"/>
      <c r="U4" s="618"/>
      <c r="V4" s="618"/>
      <c r="W4" s="618"/>
      <c r="X4" s="618"/>
      <c r="Y4" s="618"/>
      <c r="Z4" s="618"/>
      <c r="AA4" s="59"/>
      <c r="AB4" s="60"/>
      <c r="AC4" s="60"/>
      <c r="AD4" s="60"/>
      <c r="AE4" s="60"/>
      <c r="AF4" s="60"/>
      <c r="AG4" s="60"/>
      <c r="AH4" s="60"/>
      <c r="AI4" s="60"/>
      <c r="AL4" s="617"/>
      <c r="AM4" s="617"/>
      <c r="AN4" s="617"/>
      <c r="AO4" s="617"/>
      <c r="AP4" s="617"/>
      <c r="AQ4" s="617"/>
      <c r="AR4" s="617"/>
      <c r="AS4" s="617"/>
      <c r="AT4" s="617"/>
      <c r="AU4" s="617"/>
      <c r="AV4" s="617"/>
      <c r="AW4" s="617"/>
      <c r="AX4" s="617"/>
      <c r="AY4" s="617"/>
      <c r="AZ4" s="617"/>
      <c r="BA4" s="617"/>
      <c r="BB4" s="617"/>
      <c r="BC4" s="617"/>
    </row>
    <row r="5" spans="2:62" ht="39" customHeight="1">
      <c r="B5" s="609" t="s">
        <v>92</v>
      </c>
      <c r="C5" s="609"/>
      <c r="D5" s="609"/>
      <c r="E5" s="609"/>
      <c r="F5" s="609"/>
      <c r="G5" s="609"/>
      <c r="H5" s="609"/>
      <c r="I5" s="609"/>
      <c r="J5" s="609"/>
      <c r="K5" s="609"/>
      <c r="L5" s="609"/>
      <c r="M5" s="609"/>
      <c r="N5" s="609"/>
      <c r="O5" s="609"/>
      <c r="P5" s="609"/>
      <c r="Q5" s="609"/>
      <c r="R5" s="609"/>
      <c r="S5" s="609"/>
      <c r="T5" s="609"/>
      <c r="U5" s="609"/>
      <c r="V5" s="609"/>
      <c r="W5" s="609"/>
      <c r="X5" s="609"/>
      <c r="Y5" s="609"/>
      <c r="Z5" s="609"/>
      <c r="AA5" s="59"/>
      <c r="AB5" s="60"/>
      <c r="AE5" s="610" t="str">
        <f>GI!$A$49</f>
        <v>መግለፂ ውፅኢት ተምሃራይ</v>
      </c>
      <c r="AF5" s="610"/>
      <c r="AG5" s="610"/>
      <c r="AH5" s="610"/>
      <c r="AI5" s="610"/>
      <c r="AJ5" s="610"/>
      <c r="AK5" s="610"/>
      <c r="AL5" s="610"/>
      <c r="AM5" s="610"/>
      <c r="AN5" s="610"/>
      <c r="AO5" s="610"/>
      <c r="AP5" s="610"/>
      <c r="AQ5" s="610"/>
      <c r="AR5" s="610"/>
      <c r="AS5" s="610"/>
      <c r="AT5" s="610"/>
      <c r="AU5" s="610"/>
      <c r="AV5" s="610"/>
      <c r="AW5" s="610"/>
      <c r="AX5" s="610"/>
      <c r="AY5" s="610"/>
      <c r="AZ5" s="610"/>
      <c r="BA5" s="610"/>
      <c r="BB5" s="610"/>
      <c r="BC5" s="610"/>
      <c r="BD5" s="610"/>
      <c r="BE5" s="610"/>
      <c r="BF5" s="610"/>
      <c r="BG5" s="610"/>
      <c r="BH5" s="610"/>
      <c r="BI5" s="610"/>
      <c r="BJ5" s="610"/>
    </row>
    <row r="6" spans="2:62" ht="39" customHeight="1">
      <c r="B6" s="609" t="s">
        <v>93</v>
      </c>
      <c r="C6" s="609"/>
      <c r="D6" s="609"/>
      <c r="E6" s="609"/>
      <c r="F6" s="609"/>
      <c r="G6" s="609"/>
      <c r="H6" s="609"/>
      <c r="I6" s="609"/>
      <c r="J6" s="609"/>
      <c r="K6" s="609"/>
      <c r="L6" s="609"/>
      <c r="M6" s="609"/>
      <c r="N6" s="609"/>
      <c r="O6" s="609"/>
      <c r="P6" s="609"/>
      <c r="Q6" s="609"/>
      <c r="R6" s="609"/>
      <c r="S6" s="609"/>
      <c r="T6" s="609"/>
      <c r="U6" s="609"/>
      <c r="V6" s="609"/>
      <c r="W6" s="609"/>
      <c r="X6" s="609"/>
      <c r="Y6" s="609"/>
      <c r="Z6" s="609"/>
      <c r="AA6" s="59"/>
      <c r="AB6" s="60"/>
      <c r="AC6" s="61"/>
      <c r="AD6" s="61"/>
      <c r="AE6" s="610"/>
      <c r="AF6" s="610"/>
      <c r="AG6" s="610"/>
      <c r="AH6" s="610"/>
      <c r="AI6" s="610"/>
      <c r="AJ6" s="610"/>
      <c r="AK6" s="610"/>
      <c r="AL6" s="610"/>
      <c r="AM6" s="610"/>
      <c r="AN6" s="610"/>
      <c r="AO6" s="610"/>
      <c r="AP6" s="610"/>
      <c r="AQ6" s="610"/>
      <c r="AR6" s="610"/>
      <c r="AS6" s="610"/>
      <c r="AT6" s="610"/>
      <c r="AU6" s="610"/>
      <c r="AV6" s="610"/>
      <c r="AW6" s="610"/>
      <c r="AX6" s="610"/>
      <c r="AY6" s="610"/>
      <c r="AZ6" s="610"/>
      <c r="BA6" s="610"/>
      <c r="BB6" s="610"/>
      <c r="BC6" s="610"/>
      <c r="BD6" s="610"/>
      <c r="BE6" s="610"/>
      <c r="BF6" s="610"/>
      <c r="BG6" s="610"/>
      <c r="BH6" s="610"/>
      <c r="BI6" s="610"/>
      <c r="BJ6" s="610"/>
    </row>
    <row r="7" spans="2:62" ht="39" customHeight="1">
      <c r="B7" s="609" t="s">
        <v>94</v>
      </c>
      <c r="C7" s="609"/>
      <c r="D7" s="609"/>
      <c r="E7" s="609"/>
      <c r="F7" s="609"/>
      <c r="G7" s="609"/>
      <c r="H7" s="609"/>
      <c r="I7" s="609"/>
      <c r="J7" s="609"/>
      <c r="K7" s="609"/>
      <c r="L7" s="609"/>
      <c r="M7" s="609"/>
      <c r="N7" s="609"/>
      <c r="O7" s="609"/>
      <c r="P7" s="609"/>
      <c r="Q7" s="609"/>
      <c r="R7" s="609"/>
      <c r="S7" s="609"/>
      <c r="T7" s="609"/>
      <c r="U7" s="609"/>
      <c r="V7" s="609"/>
      <c r="W7" s="609"/>
      <c r="X7" s="609"/>
      <c r="Y7" s="609"/>
      <c r="Z7" s="609"/>
      <c r="AA7" s="59"/>
      <c r="AB7" s="60"/>
      <c r="AC7" s="61"/>
      <c r="AD7" s="61"/>
      <c r="AE7" s="610" t="str">
        <f>GI!$A$50</f>
        <v xml:space="preserve">ኣካዳሚ ሸባ ሓፈሻዊ ካልኣይ ብርኪ ቤት ት/ቲ </v>
      </c>
      <c r="AF7" s="610"/>
      <c r="AG7" s="610"/>
      <c r="AH7" s="610"/>
      <c r="AI7" s="610"/>
      <c r="AJ7" s="610"/>
      <c r="AK7" s="610"/>
      <c r="AL7" s="610"/>
      <c r="AM7" s="610"/>
      <c r="AN7" s="610"/>
      <c r="AO7" s="610"/>
      <c r="AP7" s="610"/>
      <c r="AQ7" s="610"/>
      <c r="AR7" s="610"/>
      <c r="AS7" s="610"/>
      <c r="AT7" s="610"/>
      <c r="AU7" s="610"/>
      <c r="AV7" s="610"/>
      <c r="AW7" s="610"/>
      <c r="AX7" s="610"/>
      <c r="AY7" s="610"/>
      <c r="AZ7" s="610"/>
      <c r="BA7" s="610"/>
      <c r="BB7" s="610"/>
      <c r="BC7" s="610"/>
      <c r="BD7" s="610"/>
      <c r="BE7" s="610"/>
      <c r="BF7" s="610"/>
      <c r="BG7" s="610"/>
      <c r="BH7" s="610"/>
      <c r="BI7" s="610"/>
      <c r="BJ7" s="610"/>
    </row>
    <row r="8" spans="2:62" ht="39" customHeight="1">
      <c r="B8" s="609" t="s">
        <v>95</v>
      </c>
      <c r="C8" s="609"/>
      <c r="D8" s="609"/>
      <c r="E8" s="609"/>
      <c r="F8" s="609"/>
      <c r="G8" s="609"/>
      <c r="H8" s="609"/>
      <c r="I8" s="609"/>
      <c r="J8" s="609"/>
      <c r="K8" s="609"/>
      <c r="L8" s="609"/>
      <c r="M8" s="609"/>
      <c r="N8" s="609"/>
      <c r="O8" s="609"/>
      <c r="P8" s="609"/>
      <c r="Q8" s="609"/>
      <c r="R8" s="609"/>
      <c r="S8" s="609"/>
      <c r="T8" s="609"/>
      <c r="U8" s="609"/>
      <c r="V8" s="609"/>
      <c r="W8" s="609"/>
      <c r="X8" s="609"/>
      <c r="Y8" s="609"/>
      <c r="Z8" s="609"/>
      <c r="AA8" s="62"/>
      <c r="AB8" s="60"/>
      <c r="AC8" s="61"/>
      <c r="AD8" s="61"/>
      <c r="AE8" s="610"/>
      <c r="AF8" s="610"/>
      <c r="AG8" s="610"/>
      <c r="AH8" s="610"/>
      <c r="AI8" s="610"/>
      <c r="AJ8" s="610"/>
      <c r="AK8" s="610"/>
      <c r="AL8" s="610"/>
      <c r="AM8" s="610"/>
      <c r="AN8" s="610"/>
      <c r="AO8" s="610"/>
      <c r="AP8" s="610"/>
      <c r="AQ8" s="610"/>
      <c r="AR8" s="610"/>
      <c r="AS8" s="610"/>
      <c r="AT8" s="610"/>
      <c r="AU8" s="610"/>
      <c r="AV8" s="610"/>
      <c r="AW8" s="610"/>
      <c r="AX8" s="610"/>
      <c r="AY8" s="610"/>
      <c r="AZ8" s="610"/>
      <c r="BA8" s="610"/>
      <c r="BB8" s="610"/>
      <c r="BC8" s="610"/>
      <c r="BD8" s="610"/>
      <c r="BE8" s="610"/>
      <c r="BF8" s="610"/>
      <c r="BG8" s="610"/>
      <c r="BH8" s="610"/>
      <c r="BI8" s="610"/>
      <c r="BJ8" s="610"/>
    </row>
    <row r="9" spans="2:62" ht="39" customHeight="1">
      <c r="B9" s="609" t="s">
        <v>96</v>
      </c>
      <c r="C9" s="609"/>
      <c r="D9" s="609"/>
      <c r="E9" s="609"/>
      <c r="F9" s="609"/>
      <c r="G9" s="609"/>
      <c r="H9" s="609"/>
      <c r="I9" s="609"/>
      <c r="J9" s="609"/>
      <c r="K9" s="609"/>
      <c r="L9" s="609"/>
      <c r="M9" s="609"/>
      <c r="N9" s="609"/>
      <c r="O9" s="609"/>
      <c r="P9" s="609"/>
      <c r="Q9" s="609"/>
      <c r="R9" s="609"/>
      <c r="S9" s="609"/>
      <c r="T9" s="609"/>
      <c r="U9" s="609"/>
      <c r="V9" s="609"/>
      <c r="W9" s="609"/>
      <c r="X9" s="609"/>
      <c r="Y9" s="609"/>
      <c r="Z9" s="609"/>
      <c r="AA9" s="62"/>
      <c r="AB9" s="60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</row>
    <row r="10" spans="2:62" ht="39" customHeight="1">
      <c r="B10" s="611" t="s">
        <v>138</v>
      </c>
      <c r="C10" s="611"/>
      <c r="D10" s="611"/>
      <c r="E10" s="611"/>
      <c r="F10" s="611"/>
      <c r="G10" s="611"/>
      <c r="H10" s="611"/>
      <c r="I10" s="611"/>
      <c r="J10" s="611"/>
      <c r="K10" s="611"/>
      <c r="L10" s="611"/>
      <c r="M10" s="611"/>
      <c r="N10" s="611"/>
      <c r="O10" s="611"/>
      <c r="P10" s="611"/>
      <c r="Q10" s="611"/>
      <c r="R10" s="611"/>
      <c r="S10" s="611"/>
      <c r="T10" s="611"/>
      <c r="U10" s="611"/>
      <c r="V10" s="611"/>
      <c r="W10" s="611"/>
      <c r="X10" s="611"/>
      <c r="Y10" s="611"/>
      <c r="Z10" s="611"/>
      <c r="AA10" s="612"/>
      <c r="AB10" s="62"/>
      <c r="AD10" s="61"/>
      <c r="AE10" s="613" t="str">
        <f>GI!$A$52</f>
        <v>Sheba Academy Comprehensive Secondary School Student's Grade Report Card</v>
      </c>
      <c r="AF10" s="613"/>
      <c r="AG10" s="613"/>
      <c r="AH10" s="613"/>
      <c r="AI10" s="613"/>
      <c r="AJ10" s="613"/>
      <c r="AK10" s="613"/>
      <c r="AL10" s="613"/>
      <c r="AM10" s="613"/>
      <c r="AN10" s="613"/>
      <c r="AO10" s="613"/>
      <c r="AP10" s="613"/>
      <c r="AQ10" s="613"/>
      <c r="AR10" s="613"/>
      <c r="AS10" s="613"/>
      <c r="AT10" s="613"/>
      <c r="AU10" s="613"/>
      <c r="AV10" s="613"/>
      <c r="AW10" s="613"/>
      <c r="AX10" s="613"/>
      <c r="AY10" s="613"/>
      <c r="AZ10" s="613"/>
      <c r="BA10" s="613"/>
      <c r="BB10" s="613"/>
      <c r="BC10" s="613"/>
      <c r="BD10" s="613"/>
      <c r="BE10" s="613"/>
      <c r="BF10" s="613"/>
      <c r="BG10" s="613"/>
      <c r="BH10" s="613"/>
      <c r="BI10" s="613"/>
      <c r="BJ10" s="613"/>
    </row>
    <row r="11" spans="2:62" ht="39" customHeight="1">
      <c r="B11" s="611"/>
      <c r="C11" s="611"/>
      <c r="D11" s="611"/>
      <c r="E11" s="611"/>
      <c r="F11" s="611"/>
      <c r="G11" s="611"/>
      <c r="H11" s="611"/>
      <c r="I11" s="611"/>
      <c r="J11" s="611"/>
      <c r="K11" s="611"/>
      <c r="L11" s="611"/>
      <c r="M11" s="611"/>
      <c r="N11" s="611"/>
      <c r="O11" s="611"/>
      <c r="P11" s="611"/>
      <c r="Q11" s="611"/>
      <c r="R11" s="611"/>
      <c r="S11" s="611"/>
      <c r="T11" s="611"/>
      <c r="U11" s="611"/>
      <c r="V11" s="611"/>
      <c r="W11" s="611"/>
      <c r="X11" s="611"/>
      <c r="Y11" s="611"/>
      <c r="Z11" s="611"/>
      <c r="AA11" s="612"/>
      <c r="AB11" s="62"/>
      <c r="AC11" s="61"/>
      <c r="AD11" s="61"/>
      <c r="AE11" s="613"/>
      <c r="AF11" s="613"/>
      <c r="AG11" s="613"/>
      <c r="AH11" s="613"/>
      <c r="AI11" s="613"/>
      <c r="AJ11" s="613"/>
      <c r="AK11" s="613"/>
      <c r="AL11" s="613"/>
      <c r="AM11" s="613"/>
      <c r="AN11" s="613"/>
      <c r="AO11" s="613"/>
      <c r="AP11" s="613"/>
      <c r="AQ11" s="613"/>
      <c r="AR11" s="613"/>
      <c r="AS11" s="613"/>
      <c r="AT11" s="613"/>
      <c r="AU11" s="613"/>
      <c r="AV11" s="613"/>
      <c r="AW11" s="613"/>
      <c r="AX11" s="613"/>
      <c r="AY11" s="613"/>
      <c r="AZ11" s="613"/>
      <c r="BA11" s="613"/>
      <c r="BB11" s="613"/>
      <c r="BC11" s="613"/>
      <c r="BD11" s="613"/>
      <c r="BE11" s="613"/>
      <c r="BF11" s="613"/>
      <c r="BG11" s="613"/>
      <c r="BH11" s="613"/>
      <c r="BI11" s="613"/>
      <c r="BJ11" s="613"/>
    </row>
    <row r="12" spans="2:62" ht="39" customHeight="1">
      <c r="B12" s="611" t="s">
        <v>65</v>
      </c>
      <c r="C12" s="611"/>
      <c r="D12" s="611"/>
      <c r="E12" s="611"/>
      <c r="F12" s="611"/>
      <c r="G12" s="611"/>
      <c r="H12" s="611"/>
      <c r="I12" s="611"/>
      <c r="J12" s="611"/>
      <c r="K12" s="611"/>
      <c r="L12" s="611"/>
      <c r="M12" s="611"/>
      <c r="N12" s="611"/>
      <c r="O12" s="611"/>
      <c r="P12" s="611"/>
      <c r="Q12" s="611"/>
      <c r="R12" s="611"/>
      <c r="S12" s="611"/>
      <c r="T12" s="611"/>
      <c r="U12" s="611"/>
      <c r="V12" s="611"/>
      <c r="W12" s="611"/>
      <c r="X12" s="611"/>
      <c r="Y12" s="611"/>
      <c r="Z12" s="611"/>
      <c r="AA12" s="612"/>
      <c r="AB12" s="62"/>
      <c r="AC12" s="61"/>
      <c r="AD12" s="61"/>
      <c r="AE12" s="613"/>
      <c r="AF12" s="613"/>
      <c r="AG12" s="613"/>
      <c r="AH12" s="613"/>
      <c r="AI12" s="613"/>
      <c r="AJ12" s="613"/>
      <c r="AK12" s="613"/>
      <c r="AL12" s="613"/>
      <c r="AM12" s="613"/>
      <c r="AN12" s="613"/>
      <c r="AO12" s="613"/>
      <c r="AP12" s="613"/>
      <c r="AQ12" s="613"/>
      <c r="AR12" s="613"/>
      <c r="AS12" s="613"/>
      <c r="AT12" s="613"/>
      <c r="AU12" s="613"/>
      <c r="AV12" s="613"/>
      <c r="AW12" s="613"/>
      <c r="AX12" s="613"/>
      <c r="AY12" s="613"/>
      <c r="AZ12" s="613"/>
      <c r="BA12" s="613"/>
      <c r="BB12" s="613"/>
      <c r="BC12" s="613"/>
      <c r="BD12" s="613"/>
      <c r="BE12" s="613"/>
      <c r="BF12" s="613"/>
      <c r="BG12" s="613"/>
      <c r="BH12" s="613"/>
      <c r="BI12" s="613"/>
      <c r="BJ12" s="613"/>
    </row>
    <row r="13" spans="2:62" ht="39" customHeight="1">
      <c r="B13" s="611"/>
      <c r="C13" s="611"/>
      <c r="D13" s="611"/>
      <c r="E13" s="611"/>
      <c r="F13" s="611"/>
      <c r="G13" s="611"/>
      <c r="H13" s="611"/>
      <c r="I13" s="611"/>
      <c r="J13" s="611"/>
      <c r="K13" s="611"/>
      <c r="L13" s="611"/>
      <c r="M13" s="611"/>
      <c r="N13" s="611"/>
      <c r="O13" s="611"/>
      <c r="P13" s="611"/>
      <c r="Q13" s="611"/>
      <c r="R13" s="611"/>
      <c r="S13" s="611"/>
      <c r="T13" s="611"/>
      <c r="U13" s="611"/>
      <c r="V13" s="611"/>
      <c r="W13" s="611"/>
      <c r="X13" s="611"/>
      <c r="Y13" s="611"/>
      <c r="Z13" s="611"/>
      <c r="AA13" s="612"/>
      <c r="AB13" s="62"/>
      <c r="AC13" s="62"/>
      <c r="AD13" s="62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</row>
    <row r="14" spans="2:62" ht="39" customHeight="1">
      <c r="B14" s="64" t="s">
        <v>50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2"/>
      <c r="AB14" s="62"/>
      <c r="AC14" s="62"/>
      <c r="AD14" s="62"/>
      <c r="AE14" s="613" t="str">
        <f>GI!$A$51</f>
        <v>መቐለ, ኢትዮጵያ/Mekelle, Ethiopia</v>
      </c>
      <c r="AF14" s="613"/>
      <c r="AG14" s="613"/>
      <c r="AH14" s="613"/>
      <c r="AI14" s="613"/>
      <c r="AJ14" s="613"/>
      <c r="AK14" s="613"/>
      <c r="AL14" s="613"/>
      <c r="AM14" s="613"/>
      <c r="AN14" s="613"/>
      <c r="AO14" s="613"/>
      <c r="AP14" s="613"/>
      <c r="AQ14" s="613"/>
      <c r="AR14" s="613"/>
      <c r="AS14" s="613"/>
      <c r="AT14" s="613"/>
      <c r="AU14" s="613"/>
      <c r="AV14" s="613"/>
      <c r="AW14" s="613"/>
      <c r="AX14" s="613"/>
      <c r="AY14" s="613"/>
      <c r="AZ14" s="613"/>
      <c r="BA14" s="613"/>
      <c r="BB14" s="613"/>
      <c r="BC14" s="613"/>
      <c r="BD14" s="613"/>
      <c r="BE14" s="613"/>
      <c r="BF14" s="613"/>
      <c r="BG14" s="613"/>
      <c r="BH14" s="613"/>
      <c r="BI14" s="613"/>
      <c r="BJ14" s="613"/>
    </row>
    <row r="15" spans="2:62" ht="39" customHeight="1">
      <c r="B15" s="64" t="s">
        <v>51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2"/>
      <c r="AB15" s="62"/>
      <c r="AC15" s="62"/>
      <c r="AD15" s="62"/>
      <c r="AE15" s="613"/>
      <c r="AF15" s="613"/>
      <c r="AG15" s="613"/>
      <c r="AH15" s="613"/>
      <c r="AI15" s="613"/>
      <c r="AJ15" s="613"/>
      <c r="AK15" s="613"/>
      <c r="AL15" s="613"/>
      <c r="AM15" s="613"/>
      <c r="AN15" s="613"/>
      <c r="AO15" s="613"/>
      <c r="AP15" s="613"/>
      <c r="AQ15" s="613"/>
      <c r="AR15" s="613"/>
      <c r="AS15" s="613"/>
      <c r="AT15" s="613"/>
      <c r="AU15" s="613"/>
      <c r="AV15" s="613"/>
      <c r="AW15" s="613"/>
      <c r="AX15" s="613"/>
      <c r="AY15" s="613"/>
      <c r="AZ15" s="613"/>
      <c r="BA15" s="613"/>
      <c r="BB15" s="613"/>
      <c r="BC15" s="613"/>
      <c r="BD15" s="613"/>
      <c r="BE15" s="613"/>
      <c r="BF15" s="613"/>
      <c r="BG15" s="613"/>
      <c r="BH15" s="613"/>
      <c r="BI15" s="613"/>
      <c r="BJ15" s="613"/>
    </row>
    <row r="16" spans="2:62" ht="39" customHeight="1">
      <c r="B16" s="611" t="s">
        <v>139</v>
      </c>
      <c r="C16" s="611"/>
      <c r="D16" s="611"/>
      <c r="E16" s="611"/>
      <c r="F16" s="611"/>
      <c r="G16" s="611"/>
      <c r="H16" s="611"/>
      <c r="I16" s="611"/>
      <c r="J16" s="611"/>
      <c r="K16" s="611"/>
      <c r="L16" s="611"/>
      <c r="M16" s="611"/>
      <c r="N16" s="611"/>
      <c r="O16" s="611"/>
      <c r="P16" s="611"/>
      <c r="Q16" s="611"/>
      <c r="R16" s="611"/>
      <c r="S16" s="611"/>
      <c r="T16" s="611"/>
      <c r="U16" s="611"/>
      <c r="V16" s="611"/>
      <c r="W16" s="611"/>
      <c r="X16" s="611"/>
      <c r="Y16" s="611"/>
      <c r="Z16" s="611"/>
      <c r="AA16" s="612"/>
      <c r="AB16" s="62"/>
      <c r="AC16" s="62"/>
      <c r="AD16" s="62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</row>
    <row r="17" spans="2:62" ht="39" customHeight="1">
      <c r="B17" s="611"/>
      <c r="C17" s="611"/>
      <c r="D17" s="611"/>
      <c r="E17" s="611"/>
      <c r="F17" s="611"/>
      <c r="G17" s="611"/>
      <c r="H17" s="611"/>
      <c r="I17" s="611"/>
      <c r="J17" s="611"/>
      <c r="K17" s="611"/>
      <c r="L17" s="611"/>
      <c r="M17" s="611"/>
      <c r="N17" s="611"/>
      <c r="O17" s="611"/>
      <c r="P17" s="611"/>
      <c r="Q17" s="611"/>
      <c r="R17" s="611"/>
      <c r="S17" s="611"/>
      <c r="T17" s="611"/>
      <c r="U17" s="611"/>
      <c r="V17" s="611"/>
      <c r="W17" s="611"/>
      <c r="X17" s="611"/>
      <c r="Y17" s="611"/>
      <c r="Z17" s="611"/>
      <c r="AA17" s="612"/>
      <c r="AB17" s="62"/>
      <c r="AC17" s="62"/>
      <c r="AD17" s="62"/>
      <c r="AE17" s="614" t="str">
        <f>GI!$A$47</f>
        <v>ዘበነ ት/ቲ፡ 2018 ዓ/ም Academic Year: 2025/26 G.C</v>
      </c>
      <c r="AF17" s="614"/>
      <c r="AG17" s="614"/>
      <c r="AH17" s="614"/>
      <c r="AI17" s="614"/>
      <c r="AJ17" s="614"/>
      <c r="AK17" s="614"/>
      <c r="AL17" s="614"/>
      <c r="AM17" s="614"/>
      <c r="AN17" s="614"/>
      <c r="AO17" s="614"/>
      <c r="AP17" s="614"/>
      <c r="AQ17" s="614"/>
      <c r="AR17" s="614"/>
      <c r="AS17" s="614"/>
      <c r="AT17" s="614"/>
      <c r="AU17" s="614"/>
      <c r="AV17" s="614"/>
      <c r="AW17" s="614"/>
      <c r="AX17" s="614"/>
      <c r="AY17" s="614"/>
      <c r="AZ17" s="614"/>
      <c r="BA17" s="614"/>
      <c r="BB17" s="614"/>
      <c r="BC17" s="614"/>
      <c r="BD17" s="614"/>
      <c r="BE17" s="614"/>
      <c r="BF17" s="614"/>
      <c r="BG17" s="614"/>
      <c r="BH17" s="614"/>
      <c r="BI17" s="614"/>
      <c r="BJ17" s="614"/>
    </row>
    <row r="18" spans="2:62" ht="39" customHeight="1">
      <c r="B18" s="609" t="s">
        <v>97</v>
      </c>
      <c r="C18" s="609"/>
      <c r="D18" s="609"/>
      <c r="E18" s="609"/>
      <c r="F18" s="609"/>
      <c r="G18" s="609"/>
      <c r="H18" s="609"/>
      <c r="I18" s="609"/>
      <c r="J18" s="609"/>
      <c r="K18" s="609"/>
      <c r="L18" s="609"/>
      <c r="M18" s="609"/>
      <c r="N18" s="609"/>
      <c r="O18" s="609"/>
      <c r="P18" s="609"/>
      <c r="Q18" s="609"/>
      <c r="R18" s="609"/>
      <c r="S18" s="609"/>
      <c r="T18" s="609"/>
      <c r="U18" s="609"/>
      <c r="V18" s="609"/>
      <c r="W18" s="609"/>
      <c r="X18" s="609"/>
      <c r="Y18" s="609"/>
      <c r="Z18" s="609"/>
      <c r="AA18" s="62"/>
      <c r="AB18" s="62"/>
      <c r="AC18" s="62"/>
      <c r="AD18" s="62"/>
      <c r="AE18" s="614"/>
      <c r="AF18" s="614"/>
      <c r="AG18" s="614"/>
      <c r="AH18" s="614"/>
      <c r="AI18" s="614"/>
      <c r="AJ18" s="614"/>
      <c r="AK18" s="614"/>
      <c r="AL18" s="614"/>
      <c r="AM18" s="614"/>
      <c r="AN18" s="614"/>
      <c r="AO18" s="614"/>
      <c r="AP18" s="614"/>
      <c r="AQ18" s="614"/>
      <c r="AR18" s="614"/>
      <c r="AS18" s="614"/>
      <c r="AT18" s="614"/>
      <c r="AU18" s="614"/>
      <c r="AV18" s="614"/>
      <c r="AW18" s="614"/>
      <c r="AX18" s="614"/>
      <c r="AY18" s="614"/>
      <c r="AZ18" s="614"/>
      <c r="BA18" s="614"/>
      <c r="BB18" s="614"/>
      <c r="BC18" s="614"/>
      <c r="BD18" s="614"/>
      <c r="BE18" s="614"/>
      <c r="BF18" s="614"/>
      <c r="BG18" s="614"/>
      <c r="BH18" s="614"/>
      <c r="BI18" s="614"/>
      <c r="BJ18" s="614"/>
    </row>
    <row r="19" spans="2:62" ht="39" customHeight="1">
      <c r="AA19" s="62"/>
      <c r="AB19" s="62"/>
      <c r="AC19" s="62"/>
      <c r="AD19" s="62"/>
      <c r="AE19" s="614"/>
      <c r="AF19" s="614"/>
      <c r="AG19" s="614"/>
      <c r="AH19" s="614"/>
      <c r="AI19" s="614"/>
      <c r="AJ19" s="614"/>
      <c r="AK19" s="614"/>
      <c r="AL19" s="614"/>
      <c r="AM19" s="614"/>
      <c r="AN19" s="614"/>
      <c r="AO19" s="614"/>
      <c r="AP19" s="614"/>
      <c r="AQ19" s="614"/>
      <c r="AR19" s="614"/>
      <c r="AS19" s="614"/>
      <c r="AT19" s="614"/>
      <c r="AU19" s="614"/>
      <c r="AV19" s="614"/>
      <c r="AW19" s="614"/>
      <c r="AX19" s="614"/>
      <c r="AY19" s="614"/>
      <c r="AZ19" s="614"/>
      <c r="BA19" s="614"/>
      <c r="BB19" s="614"/>
      <c r="BC19" s="614"/>
      <c r="BD19" s="614"/>
      <c r="BE19" s="614"/>
      <c r="BF19" s="614"/>
      <c r="BG19" s="614"/>
      <c r="BH19" s="614"/>
      <c r="BI19" s="614"/>
      <c r="BJ19" s="614"/>
    </row>
    <row r="20" spans="2:62" ht="33" customHeight="1">
      <c r="AB20" s="62"/>
      <c r="AC20" s="62"/>
      <c r="AD20" s="62"/>
      <c r="AE20" s="62"/>
      <c r="AF20" s="62"/>
      <c r="AG20" s="552" t="s">
        <v>63</v>
      </c>
      <c r="AH20" s="552"/>
      <c r="AI20" s="552"/>
      <c r="AJ20" s="552"/>
      <c r="AK20" s="552"/>
      <c r="AL20" s="552"/>
      <c r="AM20" s="552"/>
      <c r="AN20" s="552"/>
      <c r="AO20" s="552"/>
      <c r="AP20" s="552"/>
      <c r="AQ20" s="552"/>
      <c r="AR20" s="552"/>
      <c r="AS20" s="552"/>
      <c r="AT20" s="552"/>
      <c r="AU20" s="552"/>
      <c r="AV20" s="552"/>
      <c r="AW20" s="552"/>
      <c r="AX20" s="552"/>
      <c r="AY20" s="552"/>
      <c r="AZ20" s="552"/>
      <c r="BA20" s="552"/>
      <c r="BB20" s="552"/>
      <c r="BC20" s="552"/>
      <c r="BD20" s="552"/>
      <c r="BE20" s="552"/>
      <c r="BF20" s="552"/>
      <c r="BG20" s="552"/>
      <c r="BH20" s="552"/>
      <c r="BI20" s="552"/>
      <c r="BJ20" s="65"/>
    </row>
    <row r="21" spans="2:62" ht="33" customHeight="1">
      <c r="AB21" s="62"/>
      <c r="AC21" s="62"/>
      <c r="AD21" s="62"/>
      <c r="AE21" s="62"/>
      <c r="AF21" s="62"/>
      <c r="AG21" s="552"/>
      <c r="AH21" s="552"/>
      <c r="AI21" s="552"/>
      <c r="AJ21" s="552"/>
      <c r="AK21" s="552"/>
      <c r="AL21" s="552"/>
      <c r="AM21" s="552"/>
      <c r="AN21" s="552"/>
      <c r="AO21" s="552"/>
      <c r="AP21" s="552"/>
      <c r="AQ21" s="552"/>
      <c r="AR21" s="552"/>
      <c r="AS21" s="552"/>
      <c r="AT21" s="552"/>
      <c r="AU21" s="552"/>
      <c r="AV21" s="552"/>
      <c r="AW21" s="552"/>
      <c r="AX21" s="552"/>
      <c r="AY21" s="552"/>
      <c r="AZ21" s="552"/>
      <c r="BA21" s="552"/>
      <c r="BB21" s="552"/>
      <c r="BC21" s="552"/>
      <c r="BD21" s="552"/>
      <c r="BE21" s="552"/>
      <c r="BF21" s="552"/>
      <c r="BG21" s="552"/>
      <c r="BH21" s="552"/>
      <c r="BI21" s="552"/>
      <c r="BJ21" s="65"/>
    </row>
    <row r="22" spans="2:62" ht="33" customHeight="1"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B22" s="62"/>
      <c r="AC22" s="62"/>
      <c r="AD22" s="62"/>
      <c r="AE22" s="62"/>
      <c r="AF22" s="62"/>
      <c r="AG22" s="552"/>
      <c r="AH22" s="552"/>
      <c r="AI22" s="552"/>
      <c r="AJ22" s="552"/>
      <c r="AK22" s="552"/>
      <c r="AL22" s="552"/>
      <c r="AM22" s="552"/>
      <c r="AN22" s="552"/>
      <c r="AO22" s="552"/>
      <c r="AP22" s="552"/>
      <c r="AQ22" s="552"/>
      <c r="AR22" s="552"/>
      <c r="AS22" s="552"/>
      <c r="AT22" s="552"/>
      <c r="AU22" s="552"/>
      <c r="AV22" s="552"/>
      <c r="AW22" s="552"/>
      <c r="AX22" s="552"/>
      <c r="AY22" s="552"/>
      <c r="AZ22" s="552"/>
      <c r="BA22" s="552"/>
      <c r="BB22" s="552"/>
      <c r="BC22" s="552"/>
      <c r="BD22" s="552"/>
      <c r="BE22" s="552"/>
      <c r="BF22" s="552"/>
      <c r="BG22" s="552"/>
      <c r="BH22" s="552"/>
      <c r="BI22" s="552"/>
      <c r="BJ22" s="65"/>
    </row>
    <row r="23" spans="2:62" ht="33" customHeight="1" thickBot="1">
      <c r="L23" s="619" t="s">
        <v>66</v>
      </c>
      <c r="M23" s="620"/>
      <c r="N23" s="621" t="s">
        <v>45</v>
      </c>
      <c r="O23" s="621"/>
      <c r="P23" s="621"/>
      <c r="Q23" s="621"/>
      <c r="R23" s="621"/>
      <c r="S23" s="621"/>
      <c r="T23" s="621"/>
      <c r="U23" s="621"/>
      <c r="V23" s="621"/>
      <c r="W23" s="621"/>
      <c r="X23" s="621"/>
      <c r="AB23" s="62"/>
      <c r="AC23" s="62"/>
      <c r="AD23" s="62"/>
      <c r="AE23" s="62"/>
      <c r="AF23" s="62"/>
      <c r="AG23" s="552"/>
      <c r="AH23" s="552"/>
      <c r="AI23" s="552"/>
      <c r="AJ23" s="552"/>
      <c r="AK23" s="552"/>
      <c r="AL23" s="552"/>
      <c r="AM23" s="552"/>
      <c r="AN23" s="552"/>
      <c r="AO23" s="552"/>
      <c r="AP23" s="552"/>
      <c r="AQ23" s="552"/>
      <c r="AR23" s="552"/>
      <c r="AS23" s="552"/>
      <c r="AT23" s="552"/>
      <c r="AU23" s="552"/>
      <c r="AV23" s="552"/>
      <c r="AW23" s="552"/>
      <c r="AX23" s="552"/>
      <c r="AY23" s="552"/>
      <c r="AZ23" s="552"/>
      <c r="BA23" s="552"/>
      <c r="BB23" s="552"/>
      <c r="BC23" s="552"/>
      <c r="BD23" s="552"/>
      <c r="BE23" s="552"/>
      <c r="BF23" s="552"/>
      <c r="BG23" s="552"/>
      <c r="BH23" s="552"/>
      <c r="BI23" s="552"/>
      <c r="BJ23" s="65"/>
    </row>
    <row r="24" spans="2:62" ht="39" customHeight="1" thickBot="1">
      <c r="L24" s="620"/>
      <c r="M24" s="620"/>
      <c r="N24" s="621"/>
      <c r="O24" s="621"/>
      <c r="P24" s="621"/>
      <c r="Q24" s="621"/>
      <c r="R24" s="621"/>
      <c r="S24" s="621"/>
      <c r="T24" s="621"/>
      <c r="U24" s="621"/>
      <c r="V24" s="621"/>
      <c r="W24" s="621"/>
      <c r="X24" s="621"/>
      <c r="AB24" s="62"/>
      <c r="AC24" s="62"/>
      <c r="AD24" s="62"/>
      <c r="AE24" s="62"/>
      <c r="AF24" s="62"/>
      <c r="AG24" s="67"/>
      <c r="AH24" s="68"/>
      <c r="AI24" s="68"/>
      <c r="AJ24" s="69"/>
      <c r="AK24" s="69"/>
      <c r="AL24" s="69"/>
      <c r="AM24" s="69"/>
      <c r="AN24" s="69"/>
      <c r="AO24" s="69"/>
      <c r="AP24" s="69"/>
      <c r="AQ24" s="69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69"/>
    </row>
    <row r="25" spans="2:62" ht="45" customHeight="1">
      <c r="E25" s="62"/>
      <c r="F25" s="62"/>
      <c r="G25" s="62"/>
      <c r="H25" s="62"/>
      <c r="I25" s="62"/>
      <c r="J25" s="62"/>
      <c r="K25" s="62"/>
      <c r="L25" s="622" t="s">
        <v>21</v>
      </c>
      <c r="M25" s="622"/>
      <c r="N25" s="621" t="s">
        <v>46</v>
      </c>
      <c r="O25" s="621"/>
      <c r="P25" s="621"/>
      <c r="Q25" s="621"/>
      <c r="R25" s="621"/>
      <c r="S25" s="621"/>
      <c r="T25" s="621"/>
      <c r="U25" s="621"/>
      <c r="V25" s="621"/>
      <c r="W25" s="621"/>
      <c r="X25" s="621"/>
      <c r="AB25" s="62"/>
      <c r="AC25" s="62"/>
      <c r="AD25" s="62"/>
      <c r="AE25" s="62"/>
      <c r="AF25" s="62"/>
      <c r="AG25" s="568" t="s">
        <v>22</v>
      </c>
      <c r="AH25" s="569"/>
      <c r="AI25" s="569"/>
      <c r="AJ25" s="569"/>
      <c r="AK25" s="569"/>
      <c r="AL25" s="569"/>
      <c r="AM25" s="569"/>
      <c r="AN25" s="570"/>
      <c r="AO25" s="571" t="str">
        <f>GI!$H$2</f>
        <v xml:space="preserve">Amanuel Hagos Tesfay </v>
      </c>
      <c r="AP25" s="623"/>
      <c r="AQ25" s="623"/>
      <c r="AR25" s="623"/>
      <c r="AS25" s="623"/>
      <c r="AT25" s="623"/>
      <c r="AU25" s="623"/>
      <c r="AV25" s="623"/>
      <c r="AW25" s="623"/>
      <c r="AX25" s="623"/>
      <c r="AY25" s="623"/>
      <c r="AZ25" s="623"/>
      <c r="BA25" s="623"/>
      <c r="BB25" s="623"/>
      <c r="BC25" s="623"/>
      <c r="BD25" s="623"/>
      <c r="BE25" s="623"/>
      <c r="BF25" s="623"/>
      <c r="BG25" s="623"/>
      <c r="BH25" s="624"/>
      <c r="BI25" s="72"/>
      <c r="BJ25" s="72"/>
    </row>
    <row r="26" spans="2:62" ht="45" customHeight="1">
      <c r="L26" s="622"/>
      <c r="M26" s="622"/>
      <c r="N26" s="621"/>
      <c r="O26" s="621"/>
      <c r="P26" s="621"/>
      <c r="Q26" s="621"/>
      <c r="R26" s="621"/>
      <c r="S26" s="621"/>
      <c r="T26" s="621"/>
      <c r="U26" s="621"/>
      <c r="V26" s="621"/>
      <c r="W26" s="621"/>
      <c r="X26" s="621"/>
      <c r="AB26" s="62"/>
      <c r="AC26" s="62"/>
      <c r="AD26" s="62"/>
      <c r="AE26" s="62"/>
      <c r="AF26" s="62"/>
      <c r="AG26" s="568"/>
      <c r="AH26" s="569"/>
      <c r="AI26" s="569"/>
      <c r="AJ26" s="569"/>
      <c r="AK26" s="569"/>
      <c r="AL26" s="569"/>
      <c r="AM26" s="569"/>
      <c r="AN26" s="570"/>
      <c r="AO26" s="625"/>
      <c r="AP26" s="626"/>
      <c r="AQ26" s="626"/>
      <c r="AR26" s="626"/>
      <c r="AS26" s="626"/>
      <c r="AT26" s="626"/>
      <c r="AU26" s="626"/>
      <c r="AV26" s="626"/>
      <c r="AW26" s="626"/>
      <c r="AX26" s="626"/>
      <c r="AY26" s="626"/>
      <c r="AZ26" s="626"/>
      <c r="BA26" s="626"/>
      <c r="BB26" s="626"/>
      <c r="BC26" s="626"/>
      <c r="BD26" s="626"/>
      <c r="BE26" s="626"/>
      <c r="BF26" s="626"/>
      <c r="BG26" s="626"/>
      <c r="BH26" s="627"/>
      <c r="BI26" s="72"/>
      <c r="BJ26" s="72"/>
    </row>
    <row r="27" spans="2:62" ht="39" customHeight="1" thickBot="1">
      <c r="AB27" s="62"/>
      <c r="AC27" s="62"/>
      <c r="AD27" s="62"/>
      <c r="AE27" s="62"/>
      <c r="AF27" s="62"/>
      <c r="AG27" s="73"/>
      <c r="AH27" s="580" t="s">
        <v>8</v>
      </c>
      <c r="AI27" s="580"/>
      <c r="AJ27" s="580"/>
      <c r="AK27" s="580"/>
      <c r="AL27" s="580"/>
      <c r="AM27" s="580"/>
      <c r="AN27" s="580"/>
      <c r="AO27" s="628"/>
      <c r="AP27" s="629"/>
      <c r="AQ27" s="629"/>
      <c r="AR27" s="629"/>
      <c r="AS27" s="629"/>
      <c r="AT27" s="629"/>
      <c r="AU27" s="629"/>
      <c r="AV27" s="629"/>
      <c r="AW27" s="629"/>
      <c r="AX27" s="629"/>
      <c r="AY27" s="629"/>
      <c r="AZ27" s="629"/>
      <c r="BA27" s="629"/>
      <c r="BB27" s="629"/>
      <c r="BC27" s="629"/>
      <c r="BD27" s="629"/>
      <c r="BE27" s="629"/>
      <c r="BF27" s="629"/>
      <c r="BG27" s="629"/>
      <c r="BH27" s="630"/>
      <c r="BI27" s="72"/>
      <c r="BJ27" s="72"/>
    </row>
    <row r="28" spans="2:62" ht="39" customHeight="1">
      <c r="AG28" s="71"/>
      <c r="AH28" s="580"/>
      <c r="AI28" s="580"/>
      <c r="AJ28" s="580"/>
      <c r="AK28" s="580"/>
      <c r="AL28" s="580"/>
      <c r="AM28" s="580"/>
      <c r="AN28" s="580"/>
      <c r="AO28" s="74"/>
      <c r="AP28" s="74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</row>
    <row r="29" spans="2:62" ht="39" customHeight="1" thickBot="1">
      <c r="B29" s="581" t="s">
        <v>99</v>
      </c>
      <c r="C29" s="581"/>
      <c r="D29" s="581"/>
      <c r="E29" s="581"/>
      <c r="F29" s="581"/>
      <c r="G29" s="581"/>
      <c r="H29" s="581"/>
      <c r="I29" s="581"/>
      <c r="J29" s="581"/>
      <c r="K29" s="581"/>
      <c r="L29" s="581"/>
      <c r="M29" s="581"/>
      <c r="N29" s="581"/>
      <c r="O29" s="581"/>
      <c r="P29" s="581"/>
      <c r="Q29" s="581"/>
      <c r="R29" s="581"/>
      <c r="S29" s="581"/>
      <c r="T29" s="581"/>
      <c r="U29" s="581"/>
      <c r="V29" s="581"/>
      <c r="W29" s="581"/>
      <c r="X29" s="581"/>
      <c r="Y29" s="581"/>
      <c r="Z29" s="581"/>
      <c r="AA29" s="581"/>
      <c r="AG29" s="71"/>
    </row>
    <row r="30" spans="2:62" ht="39" customHeight="1" thickBot="1">
      <c r="B30" s="581"/>
      <c r="C30" s="581"/>
      <c r="D30" s="581"/>
      <c r="E30" s="581"/>
      <c r="F30" s="581"/>
      <c r="G30" s="581"/>
      <c r="H30" s="581"/>
      <c r="I30" s="581"/>
      <c r="J30" s="581"/>
      <c r="K30" s="581"/>
      <c r="L30" s="581"/>
      <c r="M30" s="581"/>
      <c r="N30" s="581"/>
      <c r="O30" s="581"/>
      <c r="P30" s="581"/>
      <c r="Q30" s="581"/>
      <c r="R30" s="581"/>
      <c r="S30" s="581"/>
      <c r="T30" s="581"/>
      <c r="U30" s="581"/>
      <c r="V30" s="581"/>
      <c r="W30" s="581"/>
      <c r="X30" s="581"/>
      <c r="Y30" s="581"/>
      <c r="Z30" s="581"/>
      <c r="AA30" s="581"/>
      <c r="AG30" s="71"/>
      <c r="AH30" s="582" t="s">
        <v>23</v>
      </c>
      <c r="AI30" s="582"/>
      <c r="AJ30" s="582"/>
      <c r="AK30" s="582"/>
      <c r="AL30" s="582"/>
      <c r="AM30" s="582"/>
      <c r="AN30" s="582"/>
      <c r="AO30" s="584">
        <f>GI!$J$2</f>
        <v>0</v>
      </c>
      <c r="AP30" s="585"/>
      <c r="AQ30" s="585"/>
      <c r="AR30" s="585"/>
      <c r="AS30" s="585"/>
      <c r="AT30" s="586"/>
      <c r="AV30" s="72"/>
      <c r="AW30" s="582" t="s">
        <v>24</v>
      </c>
      <c r="AX30" s="582"/>
      <c r="AY30" s="582"/>
      <c r="AZ30" s="582"/>
      <c r="BB30" s="631" t="str">
        <f>GI!$I$2</f>
        <v>M</v>
      </c>
      <c r="BC30" s="631"/>
      <c r="BD30" s="631"/>
      <c r="BE30" s="631"/>
      <c r="BF30" s="631"/>
    </row>
    <row r="31" spans="2:62" ht="39" customHeight="1" thickBot="1">
      <c r="B31" s="581"/>
      <c r="C31" s="581"/>
      <c r="D31" s="581"/>
      <c r="E31" s="581"/>
      <c r="F31" s="581"/>
      <c r="G31" s="581"/>
      <c r="H31" s="581"/>
      <c r="I31" s="581"/>
      <c r="J31" s="581"/>
      <c r="K31" s="581"/>
      <c r="L31" s="581"/>
      <c r="M31" s="581"/>
      <c r="N31" s="581"/>
      <c r="O31" s="581"/>
      <c r="P31" s="581"/>
      <c r="Q31" s="581"/>
      <c r="R31" s="581"/>
      <c r="S31" s="581"/>
      <c r="T31" s="581"/>
      <c r="U31" s="581"/>
      <c r="V31" s="581"/>
      <c r="W31" s="581"/>
      <c r="X31" s="581"/>
      <c r="Y31" s="581"/>
      <c r="Z31" s="581"/>
      <c r="AA31" s="581"/>
      <c r="AG31" s="71"/>
      <c r="AH31" s="582"/>
      <c r="AI31" s="582"/>
      <c r="AJ31" s="582"/>
      <c r="AK31" s="582"/>
      <c r="AL31" s="582"/>
      <c r="AM31" s="582"/>
      <c r="AN31" s="582"/>
      <c r="AO31" s="587"/>
      <c r="AP31" s="588"/>
      <c r="AQ31" s="588"/>
      <c r="AR31" s="588"/>
      <c r="AS31" s="588"/>
      <c r="AT31" s="589"/>
      <c r="AU31" s="72"/>
      <c r="AV31" s="72"/>
      <c r="AW31" s="582"/>
      <c r="AX31" s="582"/>
      <c r="AY31" s="582"/>
      <c r="AZ31" s="582"/>
      <c r="BB31" s="631"/>
      <c r="BC31" s="631"/>
      <c r="BD31" s="631"/>
      <c r="BE31" s="631"/>
      <c r="BF31" s="631"/>
    </row>
    <row r="32" spans="2:62" ht="39" customHeight="1" thickBot="1">
      <c r="B32" s="581"/>
      <c r="C32" s="581"/>
      <c r="D32" s="581"/>
      <c r="E32" s="581"/>
      <c r="F32" s="581"/>
      <c r="G32" s="581"/>
      <c r="H32" s="581"/>
      <c r="I32" s="581"/>
      <c r="J32" s="581"/>
      <c r="K32" s="581"/>
      <c r="L32" s="581"/>
      <c r="M32" s="581"/>
      <c r="N32" s="581"/>
      <c r="O32" s="581"/>
      <c r="P32" s="581"/>
      <c r="Q32" s="581"/>
      <c r="R32" s="581"/>
      <c r="S32" s="581"/>
      <c r="T32" s="581"/>
      <c r="U32" s="581"/>
      <c r="V32" s="581"/>
      <c r="W32" s="581"/>
      <c r="X32" s="581"/>
      <c r="Y32" s="581"/>
      <c r="Z32" s="581"/>
      <c r="AA32" s="581"/>
      <c r="AG32" s="71"/>
      <c r="AH32" s="593" t="s">
        <v>3</v>
      </c>
      <c r="AI32" s="593"/>
      <c r="AJ32" s="593"/>
      <c r="AK32" s="593"/>
      <c r="AL32" s="593"/>
      <c r="AM32" s="593"/>
      <c r="AN32" s="593"/>
      <c r="AO32" s="587"/>
      <c r="AP32" s="588"/>
      <c r="AQ32" s="588"/>
      <c r="AR32" s="588"/>
      <c r="AS32" s="588"/>
      <c r="AT32" s="589"/>
      <c r="AV32" s="72"/>
      <c r="AW32" s="593" t="s">
        <v>4</v>
      </c>
      <c r="AX32" s="593"/>
      <c r="AY32" s="593"/>
      <c r="AZ32" s="593"/>
      <c r="BB32" s="631"/>
      <c r="BC32" s="631"/>
      <c r="BD32" s="631"/>
      <c r="BE32" s="631"/>
      <c r="BF32" s="631"/>
    </row>
    <row r="33" spans="2:62" ht="39" customHeight="1" thickBot="1">
      <c r="B33" s="595" t="s">
        <v>148</v>
      </c>
      <c r="C33" s="595"/>
      <c r="D33" s="595"/>
      <c r="E33" s="595"/>
      <c r="F33" s="595"/>
      <c r="G33" s="595"/>
      <c r="H33" s="595"/>
      <c r="I33" s="595"/>
      <c r="J33" s="595"/>
      <c r="K33" s="59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6"/>
      <c r="X33" s="76"/>
      <c r="Y33" s="76"/>
      <c r="Z33" s="76"/>
      <c r="AA33" s="76"/>
      <c r="AG33" s="71"/>
      <c r="AH33" s="593"/>
      <c r="AI33" s="593"/>
      <c r="AJ33" s="593"/>
      <c r="AK33" s="593"/>
      <c r="AL33" s="593"/>
      <c r="AM33" s="593"/>
      <c r="AN33" s="593"/>
      <c r="AO33" s="590"/>
      <c r="AP33" s="591"/>
      <c r="AQ33" s="591"/>
      <c r="AR33" s="591"/>
      <c r="AS33" s="591"/>
      <c r="AT33" s="592"/>
      <c r="AU33" s="72"/>
      <c r="AV33" s="72"/>
      <c r="AW33" s="593"/>
      <c r="AX33" s="593"/>
      <c r="AY33" s="593"/>
      <c r="AZ33" s="593"/>
      <c r="BA33" s="77"/>
      <c r="BB33" s="631"/>
      <c r="BC33" s="631"/>
      <c r="BD33" s="631"/>
      <c r="BE33" s="631"/>
      <c r="BF33" s="631"/>
      <c r="BG33" s="77"/>
      <c r="BH33" s="77"/>
      <c r="BI33" s="77"/>
    </row>
    <row r="34" spans="2:62" ht="39" customHeight="1" thickBot="1">
      <c r="B34" s="533"/>
      <c r="C34" s="533"/>
      <c r="D34" s="533"/>
      <c r="E34" s="533"/>
      <c r="F34" s="533"/>
      <c r="G34" s="533"/>
      <c r="H34" s="533"/>
      <c r="I34" s="533"/>
      <c r="J34" s="533"/>
      <c r="K34" s="533"/>
      <c r="L34" s="533"/>
      <c r="M34" s="533"/>
      <c r="N34" s="533"/>
      <c r="O34" s="533"/>
      <c r="P34" s="533"/>
      <c r="Q34" s="533"/>
      <c r="R34" s="533"/>
      <c r="S34" s="533"/>
      <c r="T34" s="533"/>
      <c r="U34" s="533"/>
      <c r="V34" s="533"/>
      <c r="W34" s="533"/>
      <c r="X34" s="533"/>
      <c r="Y34" s="533"/>
      <c r="Z34" s="533"/>
      <c r="AA34" s="533"/>
      <c r="AG34" s="71"/>
      <c r="AK34" s="78"/>
      <c r="AL34" s="78"/>
      <c r="AM34" s="78"/>
      <c r="AN34" s="78"/>
      <c r="AO34" s="78"/>
      <c r="AP34" s="78"/>
      <c r="AQ34" s="78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7"/>
      <c r="BF34" s="77"/>
      <c r="BG34" s="77"/>
      <c r="BH34" s="77"/>
      <c r="BI34" s="77"/>
    </row>
    <row r="35" spans="2:62" ht="39" customHeight="1">
      <c r="B35" s="534"/>
      <c r="C35" s="534"/>
      <c r="D35" s="534"/>
      <c r="E35" s="534"/>
      <c r="F35" s="534"/>
      <c r="G35" s="534"/>
      <c r="H35" s="534"/>
      <c r="I35" s="534"/>
      <c r="J35" s="534"/>
      <c r="K35" s="534"/>
      <c r="L35" s="534"/>
      <c r="M35" s="534"/>
      <c r="N35" s="534"/>
      <c r="O35" s="534"/>
      <c r="P35" s="534"/>
      <c r="Q35" s="534"/>
      <c r="R35" s="534"/>
      <c r="S35" s="534"/>
      <c r="T35" s="534"/>
      <c r="U35" s="534"/>
      <c r="V35" s="534"/>
      <c r="W35" s="534"/>
      <c r="X35" s="534"/>
      <c r="Y35" s="534"/>
      <c r="Z35" s="534"/>
      <c r="AA35" s="534"/>
      <c r="AG35" s="71"/>
      <c r="AH35" s="582" t="s">
        <v>25</v>
      </c>
      <c r="AI35" s="582"/>
      <c r="AJ35" s="582"/>
      <c r="AK35" s="582"/>
      <c r="AL35" s="582"/>
      <c r="AM35" s="582"/>
      <c r="AN35" s="582"/>
      <c r="AO35" s="596">
        <f>GI!$A$3</f>
        <v>11</v>
      </c>
      <c r="AP35" s="597"/>
      <c r="AQ35" s="597"/>
      <c r="AR35" s="597"/>
      <c r="AS35" s="598"/>
      <c r="AT35" s="596" t="str">
        <f>GI!$C$3</f>
        <v>D</v>
      </c>
      <c r="AU35" s="597"/>
      <c r="AV35" s="597"/>
      <c r="AW35" s="597"/>
      <c r="AX35" s="598"/>
      <c r="AY35" s="79"/>
      <c r="AZ35" s="79"/>
      <c r="BA35" s="79"/>
      <c r="BB35" s="80"/>
      <c r="BC35" s="80"/>
      <c r="BD35" s="80"/>
      <c r="BE35" s="80"/>
      <c r="BF35" s="80"/>
      <c r="BG35" s="80"/>
      <c r="BH35" s="80"/>
      <c r="BI35" s="80"/>
    </row>
    <row r="36" spans="2:62" ht="39" customHeight="1">
      <c r="B36" s="533"/>
      <c r="C36" s="533"/>
      <c r="D36" s="533"/>
      <c r="E36" s="533"/>
      <c r="F36" s="533"/>
      <c r="G36" s="533"/>
      <c r="H36" s="533"/>
      <c r="I36" s="533"/>
      <c r="J36" s="533"/>
      <c r="K36" s="533"/>
      <c r="L36" s="533"/>
      <c r="M36" s="533"/>
      <c r="N36" s="533"/>
      <c r="O36" s="533"/>
      <c r="P36" s="533"/>
      <c r="Q36" s="533"/>
      <c r="R36" s="533"/>
      <c r="S36" s="533"/>
      <c r="T36" s="533"/>
      <c r="U36" s="533"/>
      <c r="V36" s="533"/>
      <c r="W36" s="533"/>
      <c r="X36" s="533"/>
      <c r="Y36" s="533"/>
      <c r="Z36" s="533"/>
      <c r="AA36" s="533"/>
      <c r="AG36" s="71"/>
      <c r="AH36" s="582"/>
      <c r="AI36" s="582"/>
      <c r="AJ36" s="582"/>
      <c r="AK36" s="582"/>
      <c r="AL36" s="582"/>
      <c r="AM36" s="582"/>
      <c r="AN36" s="582"/>
      <c r="AO36" s="599"/>
      <c r="AP36" s="600"/>
      <c r="AQ36" s="600"/>
      <c r="AR36" s="600"/>
      <c r="AS36" s="601"/>
      <c r="AT36" s="599"/>
      <c r="AU36" s="600"/>
      <c r="AV36" s="600"/>
      <c r="AW36" s="600"/>
      <c r="AX36" s="601"/>
      <c r="AY36" s="79"/>
      <c r="AZ36" s="79"/>
      <c r="BA36" s="79"/>
      <c r="BB36" s="80"/>
      <c r="BC36" s="80"/>
      <c r="BD36" s="80"/>
      <c r="BE36" s="80"/>
      <c r="BF36" s="80"/>
      <c r="BG36" s="80"/>
      <c r="BH36" s="80"/>
      <c r="BI36" s="80"/>
    </row>
    <row r="37" spans="2:62" ht="39" customHeight="1">
      <c r="B37" s="534"/>
      <c r="C37" s="534"/>
      <c r="D37" s="534"/>
      <c r="E37" s="534"/>
      <c r="F37" s="534"/>
      <c r="G37" s="534"/>
      <c r="H37" s="534"/>
      <c r="I37" s="534"/>
      <c r="J37" s="534"/>
      <c r="K37" s="534"/>
      <c r="L37" s="534"/>
      <c r="M37" s="534"/>
      <c r="N37" s="534"/>
      <c r="O37" s="534"/>
      <c r="P37" s="534"/>
      <c r="Q37" s="534"/>
      <c r="R37" s="534"/>
      <c r="S37" s="534"/>
      <c r="T37" s="534"/>
      <c r="U37" s="534"/>
      <c r="V37" s="534"/>
      <c r="W37" s="534"/>
      <c r="X37" s="534"/>
      <c r="Y37" s="534"/>
      <c r="Z37" s="534"/>
      <c r="AA37" s="534"/>
      <c r="AG37" s="71"/>
      <c r="AH37" s="605" t="s">
        <v>6</v>
      </c>
      <c r="AI37" s="605"/>
      <c r="AJ37" s="605"/>
      <c r="AK37" s="605"/>
      <c r="AL37" s="605"/>
      <c r="AM37" s="605"/>
      <c r="AN37" s="605"/>
      <c r="AO37" s="599"/>
      <c r="AP37" s="600"/>
      <c r="AQ37" s="600"/>
      <c r="AR37" s="600"/>
      <c r="AS37" s="601"/>
      <c r="AT37" s="599"/>
      <c r="AU37" s="600"/>
      <c r="AV37" s="600"/>
      <c r="AW37" s="600"/>
      <c r="AX37" s="601"/>
      <c r="AY37" s="79"/>
      <c r="AZ37" s="79"/>
      <c r="BA37" s="79"/>
      <c r="BB37" s="80"/>
      <c r="BC37" s="80"/>
      <c r="BD37" s="80"/>
      <c r="BE37" s="80"/>
      <c r="BF37" s="80"/>
      <c r="BG37" s="80"/>
      <c r="BH37" s="80"/>
      <c r="BI37" s="80"/>
    </row>
    <row r="38" spans="2:62" ht="39" customHeight="1" thickBot="1">
      <c r="B38" s="607" t="s">
        <v>149</v>
      </c>
      <c r="C38" s="607"/>
      <c r="D38" s="607"/>
      <c r="E38" s="607"/>
      <c r="F38" s="607"/>
      <c r="G38" s="607"/>
      <c r="H38" s="607"/>
      <c r="I38" s="607"/>
      <c r="J38" s="607"/>
      <c r="K38" s="607"/>
      <c r="L38" s="607"/>
      <c r="M38" s="607"/>
      <c r="N38" s="607"/>
      <c r="O38" s="607"/>
      <c r="P38" s="607"/>
      <c r="Q38" s="607"/>
      <c r="R38" s="607"/>
      <c r="S38" s="607"/>
      <c r="T38" s="607"/>
      <c r="U38" s="607"/>
      <c r="V38" s="607"/>
      <c r="W38" s="607"/>
      <c r="X38" s="607"/>
      <c r="Y38" s="607"/>
      <c r="Z38" s="607"/>
      <c r="AA38" s="607"/>
      <c r="AG38" s="71"/>
      <c r="AH38" s="605"/>
      <c r="AI38" s="605"/>
      <c r="AJ38" s="605"/>
      <c r="AK38" s="605"/>
      <c r="AL38" s="605"/>
      <c r="AM38" s="605"/>
      <c r="AN38" s="605"/>
      <c r="AO38" s="602"/>
      <c r="AP38" s="603"/>
      <c r="AQ38" s="603"/>
      <c r="AR38" s="603"/>
      <c r="AS38" s="604"/>
      <c r="AT38" s="602"/>
      <c r="AU38" s="603"/>
      <c r="AV38" s="603"/>
      <c r="AW38" s="603"/>
      <c r="AX38" s="604"/>
      <c r="AY38" s="79"/>
      <c r="AZ38" s="79"/>
      <c r="BA38" s="79"/>
      <c r="BB38" s="80"/>
      <c r="BC38" s="80"/>
      <c r="BD38" s="80"/>
      <c r="BE38" s="80"/>
      <c r="BF38" s="80"/>
      <c r="BG38" s="80"/>
      <c r="BH38" s="80"/>
      <c r="BI38" s="80"/>
    </row>
    <row r="39" spans="2:62" ht="39" customHeight="1">
      <c r="B39" s="608"/>
      <c r="C39" s="608"/>
      <c r="D39" s="608"/>
      <c r="E39" s="608"/>
      <c r="F39" s="608"/>
      <c r="G39" s="608"/>
      <c r="H39" s="608"/>
      <c r="I39" s="608"/>
      <c r="J39" s="608"/>
      <c r="K39" s="608"/>
      <c r="L39" s="608"/>
      <c r="M39" s="608"/>
      <c r="N39" s="608"/>
      <c r="O39" s="608"/>
      <c r="P39" s="608"/>
      <c r="Q39" s="608"/>
      <c r="R39" s="608"/>
      <c r="S39" s="608"/>
      <c r="T39" s="608"/>
      <c r="U39" s="608"/>
      <c r="V39" s="608"/>
      <c r="W39" s="608"/>
      <c r="X39" s="608"/>
      <c r="Y39" s="608"/>
      <c r="Z39" s="608"/>
      <c r="AA39" s="608"/>
      <c r="AG39" s="71"/>
    </row>
    <row r="40" spans="2:62" ht="39" customHeight="1" thickBot="1">
      <c r="B40" s="533"/>
      <c r="C40" s="533"/>
      <c r="D40" s="533"/>
      <c r="E40" s="533"/>
      <c r="F40" s="533"/>
      <c r="G40" s="533"/>
      <c r="H40" s="533"/>
      <c r="I40" s="533"/>
      <c r="J40" s="533"/>
      <c r="K40" s="533"/>
      <c r="L40" s="533"/>
      <c r="M40" s="533"/>
      <c r="N40" s="533"/>
      <c r="O40" s="533"/>
      <c r="P40" s="533"/>
      <c r="Q40" s="533"/>
      <c r="R40" s="533"/>
      <c r="S40" s="533"/>
      <c r="T40" s="533"/>
      <c r="U40" s="533"/>
      <c r="V40" s="533"/>
      <c r="W40" s="533"/>
      <c r="X40" s="533"/>
      <c r="Y40" s="533"/>
      <c r="Z40" s="533"/>
      <c r="AA40" s="533"/>
      <c r="AG40" s="81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4"/>
    </row>
    <row r="41" spans="2:62" ht="39" customHeight="1">
      <c r="B41" s="534"/>
      <c r="C41" s="534"/>
      <c r="D41" s="534"/>
      <c r="E41" s="534"/>
      <c r="F41" s="534"/>
      <c r="G41" s="534"/>
      <c r="H41" s="534"/>
      <c r="I41" s="534"/>
      <c r="J41" s="534"/>
      <c r="K41" s="534"/>
      <c r="L41" s="534"/>
      <c r="M41" s="534"/>
      <c r="N41" s="534"/>
      <c r="O41" s="534"/>
      <c r="P41" s="534"/>
      <c r="Q41" s="534"/>
      <c r="R41" s="534"/>
      <c r="S41" s="534"/>
      <c r="T41" s="534"/>
      <c r="U41" s="534"/>
      <c r="V41" s="534"/>
      <c r="W41" s="534"/>
      <c r="X41" s="534"/>
      <c r="Y41" s="534"/>
      <c r="Z41" s="534"/>
      <c r="AA41" s="534"/>
      <c r="BJ41" s="85"/>
    </row>
    <row r="42" spans="2:62" ht="39" customHeight="1"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K42" s="87"/>
      <c r="AL42" s="87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  <c r="BF42" s="87"/>
      <c r="BJ42" s="85"/>
    </row>
    <row r="43" spans="2:62" ht="39" customHeight="1">
      <c r="B43" s="535" t="s">
        <v>80</v>
      </c>
      <c r="C43" s="535"/>
      <c r="D43" s="535"/>
      <c r="E43" s="535"/>
      <c r="F43" s="535"/>
      <c r="G43" s="535"/>
      <c r="H43" s="535"/>
      <c r="I43" s="535"/>
      <c r="J43" s="535"/>
      <c r="K43" s="535"/>
      <c r="L43" s="535"/>
      <c r="M43" s="535"/>
      <c r="N43" s="535"/>
      <c r="O43" s="536" t="str">
        <f>GI!$E$31</f>
        <v xml:space="preserve">Biniam Desta </v>
      </c>
      <c r="P43" s="536"/>
      <c r="Q43" s="536"/>
      <c r="R43" s="536"/>
      <c r="S43" s="536"/>
      <c r="T43" s="536"/>
      <c r="U43" s="536"/>
      <c r="V43" s="536"/>
      <c r="W43" s="536"/>
      <c r="X43" s="536"/>
      <c r="Y43" s="536"/>
      <c r="Z43" s="536"/>
      <c r="AA43" s="536"/>
      <c r="AB43" s="88"/>
      <c r="AJ43" s="538" t="s">
        <v>212</v>
      </c>
      <c r="AK43" s="539"/>
      <c r="AL43" s="539"/>
      <c r="AM43" s="539"/>
      <c r="AN43" s="539"/>
      <c r="AO43" s="539"/>
      <c r="AP43" s="539"/>
      <c r="AQ43" s="539"/>
      <c r="AR43" s="539"/>
      <c r="AS43" s="539"/>
      <c r="AT43" s="539"/>
      <c r="AU43" s="539"/>
      <c r="AV43" s="539"/>
      <c r="AW43" s="539"/>
      <c r="AX43" s="539"/>
      <c r="AY43" s="539"/>
      <c r="AZ43" s="539"/>
      <c r="BA43" s="539"/>
      <c r="BB43" s="539"/>
      <c r="BC43" s="539"/>
      <c r="BD43" s="539"/>
      <c r="BE43" s="539"/>
      <c r="BF43" s="540"/>
      <c r="BG43" s="87"/>
      <c r="BH43" s="87"/>
      <c r="BI43" s="87"/>
      <c r="BJ43" s="89"/>
    </row>
    <row r="44" spans="2:62" ht="39" customHeight="1">
      <c r="B44" s="535"/>
      <c r="C44" s="535"/>
      <c r="D44" s="535"/>
      <c r="E44" s="535"/>
      <c r="F44" s="535"/>
      <c r="G44" s="535"/>
      <c r="H44" s="535"/>
      <c r="I44" s="535"/>
      <c r="J44" s="535"/>
      <c r="K44" s="535"/>
      <c r="L44" s="535"/>
      <c r="M44" s="535"/>
      <c r="N44" s="535"/>
      <c r="O44" s="537"/>
      <c r="P44" s="537"/>
      <c r="Q44" s="537"/>
      <c r="R44" s="537"/>
      <c r="S44" s="537"/>
      <c r="T44" s="537"/>
      <c r="U44" s="537"/>
      <c r="V44" s="537"/>
      <c r="W44" s="537"/>
      <c r="X44" s="537"/>
      <c r="Y44" s="537"/>
      <c r="Z44" s="537"/>
      <c r="AA44" s="537"/>
      <c r="AB44" s="88"/>
      <c r="AJ44" s="541"/>
      <c r="AK44" s="542"/>
      <c r="AL44" s="542"/>
      <c r="AM44" s="542"/>
      <c r="AN44" s="542"/>
      <c r="AO44" s="542"/>
      <c r="AP44" s="542"/>
      <c r="AQ44" s="542"/>
      <c r="AR44" s="542"/>
      <c r="AS44" s="542"/>
      <c r="AT44" s="542"/>
      <c r="AU44" s="542"/>
      <c r="AV44" s="542"/>
      <c r="AW44" s="542"/>
      <c r="AX44" s="542"/>
      <c r="AY44" s="542"/>
      <c r="AZ44" s="542"/>
      <c r="BA44" s="542"/>
      <c r="BB44" s="542"/>
      <c r="BC44" s="542"/>
      <c r="BD44" s="542"/>
      <c r="BE44" s="542"/>
      <c r="BF44" s="543"/>
      <c r="BG44" s="87"/>
      <c r="BH44" s="87"/>
      <c r="BI44" s="87"/>
      <c r="BJ44" s="89"/>
    </row>
    <row r="45" spans="2:62" ht="39" customHeight="1">
      <c r="B45" s="544" t="s">
        <v>79</v>
      </c>
      <c r="C45" s="544"/>
      <c r="D45" s="544"/>
      <c r="E45" s="544"/>
      <c r="F45" s="544"/>
      <c r="G45" s="544"/>
      <c r="H45" s="544"/>
      <c r="I45" s="544"/>
      <c r="J45" s="544"/>
      <c r="K45" s="544"/>
      <c r="L45" s="544"/>
      <c r="M45" s="544"/>
      <c r="N45" s="544"/>
      <c r="O45" s="545"/>
      <c r="P45" s="545"/>
      <c r="Q45" s="545"/>
      <c r="R45" s="545"/>
      <c r="S45" s="545"/>
      <c r="T45" s="545"/>
      <c r="U45" s="545"/>
      <c r="V45" s="545"/>
      <c r="W45" s="545"/>
      <c r="X45" s="545"/>
      <c r="Y45" s="545"/>
      <c r="Z45" s="545"/>
      <c r="AA45" s="545"/>
      <c r="AB45" s="88"/>
      <c r="AJ45" s="541" t="s">
        <v>209</v>
      </c>
      <c r="AK45" s="542"/>
      <c r="AL45" s="542"/>
      <c r="AM45" s="542"/>
      <c r="AN45" s="542"/>
      <c r="AO45" s="542"/>
      <c r="AP45" s="542"/>
      <c r="AQ45" s="542"/>
      <c r="AR45" s="542"/>
      <c r="AS45" s="542"/>
      <c r="AT45" s="542"/>
      <c r="AU45" s="542"/>
      <c r="AV45" s="542"/>
      <c r="AW45" s="542"/>
      <c r="AX45" s="542"/>
      <c r="AY45" s="542"/>
      <c r="AZ45" s="542"/>
      <c r="BA45" s="542"/>
      <c r="BB45" s="542"/>
      <c r="BC45" s="542"/>
      <c r="BD45" s="542"/>
      <c r="BE45" s="542"/>
      <c r="BF45" s="543"/>
      <c r="BG45" s="87"/>
      <c r="BH45" s="87"/>
      <c r="BI45" s="87"/>
      <c r="BJ45" s="87"/>
    </row>
    <row r="46" spans="2:62" ht="39" customHeight="1">
      <c r="B46" s="544"/>
      <c r="C46" s="544"/>
      <c r="D46" s="544"/>
      <c r="E46" s="544"/>
      <c r="F46" s="544"/>
      <c r="G46" s="544"/>
      <c r="H46" s="544"/>
      <c r="I46" s="544"/>
      <c r="J46" s="544"/>
      <c r="K46" s="544"/>
      <c r="L46" s="544"/>
      <c r="M46" s="544"/>
      <c r="N46" s="544"/>
      <c r="O46" s="546"/>
      <c r="P46" s="546"/>
      <c r="Q46" s="546"/>
      <c r="R46" s="546"/>
      <c r="S46" s="546"/>
      <c r="T46" s="546"/>
      <c r="U46" s="546"/>
      <c r="V46" s="546"/>
      <c r="W46" s="546"/>
      <c r="X46" s="546"/>
      <c r="Y46" s="546"/>
      <c r="Z46" s="546"/>
      <c r="AA46" s="546"/>
      <c r="AB46" s="88"/>
      <c r="AJ46" s="541"/>
      <c r="AK46" s="542"/>
      <c r="AL46" s="542"/>
      <c r="AM46" s="542"/>
      <c r="AN46" s="542"/>
      <c r="AO46" s="542"/>
      <c r="AP46" s="542"/>
      <c r="AQ46" s="542"/>
      <c r="AR46" s="542"/>
      <c r="AS46" s="542"/>
      <c r="AT46" s="542"/>
      <c r="AU46" s="542"/>
      <c r="AV46" s="542"/>
      <c r="AW46" s="542"/>
      <c r="AX46" s="542"/>
      <c r="AY46" s="542"/>
      <c r="AZ46" s="542"/>
      <c r="BA46" s="542"/>
      <c r="BB46" s="542"/>
      <c r="BC46" s="542"/>
      <c r="BD46" s="542"/>
      <c r="BE46" s="542"/>
      <c r="BF46" s="543"/>
      <c r="BG46" s="87"/>
      <c r="BH46" s="87"/>
      <c r="BI46" s="87"/>
      <c r="BJ46" s="87"/>
    </row>
    <row r="47" spans="2:62" ht="39" customHeight="1">
      <c r="B47" s="535" t="s">
        <v>81</v>
      </c>
      <c r="C47" s="535"/>
      <c r="D47" s="535"/>
      <c r="E47" s="535"/>
      <c r="F47" s="535"/>
      <c r="G47" s="535"/>
      <c r="H47" s="535"/>
      <c r="I47" s="535"/>
      <c r="J47" s="535"/>
      <c r="K47" s="535"/>
      <c r="L47" s="535"/>
      <c r="M47" s="535"/>
      <c r="N47" s="535"/>
      <c r="O47" s="547"/>
      <c r="P47" s="547"/>
      <c r="Q47" s="547"/>
      <c r="R47" s="547"/>
      <c r="S47" s="547"/>
      <c r="T47" s="547"/>
      <c r="U47" s="547"/>
      <c r="V47" s="547"/>
      <c r="W47" s="547"/>
      <c r="X47" s="547"/>
      <c r="Y47" s="547"/>
      <c r="Z47" s="547"/>
      <c r="AA47" s="547"/>
      <c r="AB47" s="88"/>
      <c r="AJ47" s="541" t="s">
        <v>74</v>
      </c>
      <c r="AK47" s="542"/>
      <c r="AL47" s="542"/>
      <c r="AM47" s="542"/>
      <c r="AN47" s="542"/>
      <c r="AO47" s="542"/>
      <c r="AP47" s="542"/>
      <c r="AQ47" s="542"/>
      <c r="AR47" s="542"/>
      <c r="AS47" s="542"/>
      <c r="AT47" s="542"/>
      <c r="AU47" s="542"/>
      <c r="AV47" s="542"/>
      <c r="AW47" s="542"/>
      <c r="AX47" s="542"/>
      <c r="AY47" s="542"/>
      <c r="AZ47" s="542"/>
      <c r="BA47" s="542"/>
      <c r="BB47" s="542"/>
      <c r="BC47" s="542"/>
      <c r="BD47" s="542"/>
      <c r="BE47" s="542"/>
      <c r="BF47" s="543"/>
      <c r="BG47" s="87"/>
      <c r="BH47" s="87"/>
      <c r="BI47" s="87"/>
      <c r="BJ47" s="87"/>
    </row>
    <row r="48" spans="2:62" ht="39" customHeight="1">
      <c r="B48" s="535"/>
      <c r="C48" s="535"/>
      <c r="D48" s="535"/>
      <c r="E48" s="535"/>
      <c r="F48" s="535"/>
      <c r="G48" s="535"/>
      <c r="H48" s="535"/>
      <c r="I48" s="535"/>
      <c r="J48" s="535"/>
      <c r="K48" s="535"/>
      <c r="L48" s="535"/>
      <c r="M48" s="535"/>
      <c r="N48" s="535"/>
      <c r="O48" s="548"/>
      <c r="P48" s="548"/>
      <c r="Q48" s="548"/>
      <c r="R48" s="548"/>
      <c r="S48" s="548"/>
      <c r="T48" s="548"/>
      <c r="U48" s="548"/>
      <c r="V48" s="548"/>
      <c r="W48" s="548"/>
      <c r="X48" s="548"/>
      <c r="Y48" s="548"/>
      <c r="Z48" s="548"/>
      <c r="AA48" s="548"/>
      <c r="AB48" s="88"/>
      <c r="AJ48" s="541"/>
      <c r="AK48" s="542"/>
      <c r="AL48" s="542"/>
      <c r="AM48" s="542"/>
      <c r="AN48" s="542"/>
      <c r="AO48" s="542"/>
      <c r="AP48" s="542"/>
      <c r="AQ48" s="542"/>
      <c r="AR48" s="542"/>
      <c r="AS48" s="542"/>
      <c r="AT48" s="542"/>
      <c r="AU48" s="542"/>
      <c r="AV48" s="542"/>
      <c r="AW48" s="542"/>
      <c r="AX48" s="542"/>
      <c r="AY48" s="542"/>
      <c r="AZ48" s="542"/>
      <c r="BA48" s="542"/>
      <c r="BB48" s="542"/>
      <c r="BC48" s="542"/>
      <c r="BD48" s="542"/>
      <c r="BE48" s="542"/>
      <c r="BF48" s="543"/>
      <c r="BG48" s="87"/>
      <c r="BH48" s="87"/>
      <c r="BI48" s="87"/>
      <c r="BJ48" s="87"/>
    </row>
    <row r="49" spans="2:62" ht="39" customHeight="1">
      <c r="B49" s="544" t="s">
        <v>79</v>
      </c>
      <c r="C49" s="544"/>
      <c r="D49" s="544"/>
      <c r="E49" s="544"/>
      <c r="F49" s="544"/>
      <c r="G49" s="544"/>
      <c r="H49" s="544"/>
      <c r="I49" s="544"/>
      <c r="J49" s="544"/>
      <c r="K49" s="544"/>
      <c r="L49" s="544"/>
      <c r="M49" s="544"/>
      <c r="N49" s="544"/>
      <c r="O49" s="545"/>
      <c r="P49" s="545"/>
      <c r="Q49" s="545"/>
      <c r="R49" s="545"/>
      <c r="S49" s="545"/>
      <c r="T49" s="545"/>
      <c r="U49" s="545"/>
      <c r="V49" s="545"/>
      <c r="W49" s="545"/>
      <c r="X49" s="545"/>
      <c r="Y49" s="545"/>
      <c r="Z49" s="545"/>
      <c r="AA49" s="545"/>
      <c r="AB49" s="90"/>
      <c r="AJ49" s="541" t="s">
        <v>211</v>
      </c>
      <c r="AK49" s="542"/>
      <c r="AL49" s="542"/>
      <c r="AM49" s="542"/>
      <c r="AN49" s="542"/>
      <c r="AO49" s="542"/>
      <c r="AP49" s="542"/>
      <c r="AQ49" s="542"/>
      <c r="AR49" s="542"/>
      <c r="AS49" s="542"/>
      <c r="AT49" s="542"/>
      <c r="AU49" s="542"/>
      <c r="AV49" s="542"/>
      <c r="AW49" s="542"/>
      <c r="AX49" s="542"/>
      <c r="AY49" s="542"/>
      <c r="AZ49" s="542"/>
      <c r="BA49" s="542"/>
      <c r="BB49" s="542"/>
      <c r="BC49" s="542"/>
      <c r="BD49" s="542"/>
      <c r="BE49" s="542"/>
      <c r="BF49" s="543"/>
      <c r="BG49" s="87"/>
      <c r="BH49" s="87"/>
      <c r="BI49" s="87"/>
      <c r="BJ49" s="87"/>
    </row>
    <row r="50" spans="2:62" ht="31.5" customHeight="1">
      <c r="B50" s="544"/>
      <c r="C50" s="544"/>
      <c r="D50" s="544"/>
      <c r="E50" s="544"/>
      <c r="F50" s="544"/>
      <c r="G50" s="544"/>
      <c r="H50" s="544"/>
      <c r="I50" s="544"/>
      <c r="J50" s="544"/>
      <c r="K50" s="544"/>
      <c r="L50" s="544"/>
      <c r="M50" s="544"/>
      <c r="N50" s="544"/>
      <c r="O50" s="546"/>
      <c r="P50" s="546"/>
      <c r="Q50" s="546"/>
      <c r="R50" s="546"/>
      <c r="S50" s="546"/>
      <c r="T50" s="546"/>
      <c r="U50" s="546"/>
      <c r="V50" s="546"/>
      <c r="W50" s="546"/>
      <c r="X50" s="546"/>
      <c r="Y50" s="546"/>
      <c r="Z50" s="546"/>
      <c r="AA50" s="546"/>
      <c r="AB50" s="90"/>
      <c r="AJ50" s="549"/>
      <c r="AK50" s="550"/>
      <c r="AL50" s="550"/>
      <c r="AM50" s="550"/>
      <c r="AN50" s="550"/>
      <c r="AO50" s="550"/>
      <c r="AP50" s="550"/>
      <c r="AQ50" s="550"/>
      <c r="AR50" s="550"/>
      <c r="AS50" s="550"/>
      <c r="AT50" s="550"/>
      <c r="AU50" s="550"/>
      <c r="AV50" s="550"/>
      <c r="AW50" s="550"/>
      <c r="AX50" s="550"/>
      <c r="AY50" s="550"/>
      <c r="AZ50" s="550"/>
      <c r="BA50" s="550"/>
      <c r="BB50" s="550"/>
      <c r="BC50" s="550"/>
      <c r="BD50" s="550"/>
      <c r="BE50" s="550"/>
      <c r="BF50" s="551"/>
      <c r="BG50" s="87"/>
      <c r="BH50" s="87"/>
      <c r="BI50" s="87"/>
      <c r="BJ50" s="87"/>
    </row>
    <row r="51" spans="2:62" ht="39" customHeight="1">
      <c r="AL51" s="617"/>
      <c r="AM51" s="617"/>
      <c r="AN51" s="617"/>
      <c r="AO51" s="617"/>
      <c r="AP51" s="617"/>
      <c r="AQ51" s="617"/>
      <c r="AR51" s="617"/>
      <c r="AS51" s="617"/>
      <c r="AT51" s="617"/>
      <c r="AU51" s="617"/>
      <c r="AV51" s="617"/>
      <c r="AW51" s="617"/>
      <c r="AX51" s="617"/>
      <c r="AY51" s="617"/>
      <c r="AZ51" s="617"/>
      <c r="BA51" s="617"/>
      <c r="BB51" s="617"/>
      <c r="BC51" s="617"/>
    </row>
    <row r="52" spans="2:62" ht="39" customHeight="1">
      <c r="B52" s="616" t="s">
        <v>20</v>
      </c>
      <c r="C52" s="616"/>
      <c r="D52" s="616"/>
      <c r="E52" s="616"/>
      <c r="F52" s="616"/>
      <c r="G52" s="616"/>
      <c r="H52" s="616"/>
      <c r="I52" s="616"/>
      <c r="J52" s="616"/>
      <c r="K52" s="616"/>
      <c r="L52" s="616"/>
      <c r="M52" s="616"/>
      <c r="N52" s="616"/>
      <c r="O52" s="616"/>
      <c r="P52" s="616"/>
      <c r="Q52" s="616"/>
      <c r="R52" s="616"/>
      <c r="S52" s="616"/>
      <c r="T52" s="616"/>
      <c r="U52" s="616"/>
      <c r="V52" s="616"/>
      <c r="W52" s="616"/>
      <c r="X52" s="616"/>
      <c r="Y52" s="616"/>
      <c r="Z52" s="616"/>
      <c r="AA52" s="59"/>
      <c r="AG52" s="60"/>
      <c r="AH52" s="60"/>
      <c r="AI52" s="60"/>
      <c r="AL52" s="617"/>
      <c r="AM52" s="617"/>
      <c r="AN52" s="617"/>
      <c r="AO52" s="617"/>
      <c r="AP52" s="617"/>
      <c r="AQ52" s="617"/>
      <c r="AR52" s="617"/>
      <c r="AS52" s="617"/>
      <c r="AT52" s="617"/>
      <c r="AU52" s="617"/>
      <c r="AV52" s="617"/>
      <c r="AW52" s="617"/>
      <c r="AX52" s="617"/>
      <c r="AY52" s="617"/>
      <c r="AZ52" s="617"/>
      <c r="BA52" s="617"/>
      <c r="BB52" s="617"/>
      <c r="BC52" s="617"/>
    </row>
    <row r="53" spans="2:62" ht="39" customHeight="1">
      <c r="B53" s="616"/>
      <c r="C53" s="616"/>
      <c r="D53" s="616"/>
      <c r="E53" s="616"/>
      <c r="F53" s="616"/>
      <c r="G53" s="616"/>
      <c r="H53" s="616"/>
      <c r="I53" s="616"/>
      <c r="J53" s="616"/>
      <c r="K53" s="616"/>
      <c r="L53" s="616"/>
      <c r="M53" s="616"/>
      <c r="N53" s="616"/>
      <c r="O53" s="616"/>
      <c r="P53" s="616"/>
      <c r="Q53" s="616"/>
      <c r="R53" s="616"/>
      <c r="S53" s="616"/>
      <c r="T53" s="616"/>
      <c r="U53" s="616"/>
      <c r="V53" s="616"/>
      <c r="W53" s="616"/>
      <c r="X53" s="616"/>
      <c r="Y53" s="616"/>
      <c r="Z53" s="616"/>
      <c r="AA53" s="59"/>
      <c r="AG53" s="60"/>
      <c r="AH53" s="60"/>
      <c r="AI53" s="60"/>
      <c r="AL53" s="617"/>
      <c r="AM53" s="617"/>
      <c r="AN53" s="617"/>
      <c r="AO53" s="617"/>
      <c r="AP53" s="617"/>
      <c r="AQ53" s="617"/>
      <c r="AR53" s="617"/>
      <c r="AS53" s="617"/>
      <c r="AT53" s="617"/>
      <c r="AU53" s="617"/>
      <c r="AV53" s="617"/>
      <c r="AW53" s="617"/>
      <c r="AX53" s="617"/>
      <c r="AY53" s="617"/>
      <c r="AZ53" s="617"/>
      <c r="BA53" s="617"/>
      <c r="BB53" s="617"/>
      <c r="BC53" s="617"/>
    </row>
    <row r="54" spans="2:62" ht="39" customHeight="1">
      <c r="B54" s="618"/>
      <c r="C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  <c r="P54" s="618"/>
      <c r="Q54" s="618"/>
      <c r="R54" s="618"/>
      <c r="S54" s="618"/>
      <c r="T54" s="618"/>
      <c r="U54" s="618"/>
      <c r="V54" s="618"/>
      <c r="W54" s="618"/>
      <c r="X54" s="618"/>
      <c r="Y54" s="618"/>
      <c r="Z54" s="618"/>
      <c r="AA54" s="59"/>
      <c r="AB54" s="60"/>
      <c r="AC54" s="60"/>
      <c r="AD54" s="60"/>
      <c r="AE54" s="60"/>
      <c r="AF54" s="60"/>
      <c r="AG54" s="60"/>
      <c r="AH54" s="60"/>
      <c r="AI54" s="60"/>
      <c r="AL54" s="617"/>
      <c r="AM54" s="617"/>
      <c r="AN54" s="617"/>
      <c r="AO54" s="617"/>
      <c r="AP54" s="617"/>
      <c r="AQ54" s="617"/>
      <c r="AR54" s="617"/>
      <c r="AS54" s="617"/>
      <c r="AT54" s="617"/>
      <c r="AU54" s="617"/>
      <c r="AV54" s="617"/>
      <c r="AW54" s="617"/>
      <c r="AX54" s="617"/>
      <c r="AY54" s="617"/>
      <c r="AZ54" s="617"/>
      <c r="BA54" s="617"/>
      <c r="BB54" s="617"/>
      <c r="BC54" s="617"/>
    </row>
    <row r="55" spans="2:62" ht="39" customHeight="1">
      <c r="B55" s="609" t="s">
        <v>92</v>
      </c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09"/>
      <c r="P55" s="609"/>
      <c r="Q55" s="609"/>
      <c r="R55" s="609"/>
      <c r="S55" s="609"/>
      <c r="T55" s="609"/>
      <c r="U55" s="609"/>
      <c r="V55" s="609"/>
      <c r="W55" s="609"/>
      <c r="X55" s="609"/>
      <c r="Y55" s="609"/>
      <c r="Z55" s="609"/>
      <c r="AA55" s="59"/>
      <c r="AB55" s="60"/>
      <c r="AE55" s="610" t="str">
        <f>GI!$A$49</f>
        <v>መግለፂ ውፅኢት ተምሃራይ</v>
      </c>
      <c r="AF55" s="610"/>
      <c r="AG55" s="610"/>
      <c r="AH55" s="610"/>
      <c r="AI55" s="610"/>
      <c r="AJ55" s="610"/>
      <c r="AK55" s="610"/>
      <c r="AL55" s="610"/>
      <c r="AM55" s="610"/>
      <c r="AN55" s="610"/>
      <c r="AO55" s="610"/>
      <c r="AP55" s="610"/>
      <c r="AQ55" s="610"/>
      <c r="AR55" s="610"/>
      <c r="AS55" s="610"/>
      <c r="AT55" s="610"/>
      <c r="AU55" s="610"/>
      <c r="AV55" s="610"/>
      <c r="AW55" s="610"/>
      <c r="AX55" s="610"/>
      <c r="AY55" s="610"/>
      <c r="AZ55" s="610"/>
      <c r="BA55" s="610"/>
      <c r="BB55" s="610"/>
      <c r="BC55" s="610"/>
      <c r="BD55" s="610"/>
      <c r="BE55" s="610"/>
      <c r="BF55" s="610"/>
      <c r="BG55" s="610"/>
      <c r="BH55" s="610"/>
      <c r="BI55" s="610"/>
      <c r="BJ55" s="610"/>
    </row>
    <row r="56" spans="2:62" ht="39" customHeight="1">
      <c r="B56" s="609" t="s">
        <v>93</v>
      </c>
      <c r="C56" s="609"/>
      <c r="D56" s="609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09"/>
      <c r="P56" s="609"/>
      <c r="Q56" s="609"/>
      <c r="R56" s="609"/>
      <c r="S56" s="609"/>
      <c r="T56" s="609"/>
      <c r="U56" s="609"/>
      <c r="V56" s="609"/>
      <c r="W56" s="609"/>
      <c r="X56" s="609"/>
      <c r="Y56" s="609"/>
      <c r="Z56" s="609"/>
      <c r="AA56" s="59"/>
      <c r="AB56" s="60"/>
      <c r="AC56" s="61"/>
      <c r="AD56" s="61"/>
      <c r="AE56" s="610"/>
      <c r="AF56" s="610"/>
      <c r="AG56" s="610"/>
      <c r="AH56" s="610"/>
      <c r="AI56" s="610"/>
      <c r="AJ56" s="610"/>
      <c r="AK56" s="610"/>
      <c r="AL56" s="610"/>
      <c r="AM56" s="610"/>
      <c r="AN56" s="610"/>
      <c r="AO56" s="610"/>
      <c r="AP56" s="610"/>
      <c r="AQ56" s="610"/>
      <c r="AR56" s="610"/>
      <c r="AS56" s="610"/>
      <c r="AT56" s="610"/>
      <c r="AU56" s="610"/>
      <c r="AV56" s="610"/>
      <c r="AW56" s="610"/>
      <c r="AX56" s="610"/>
      <c r="AY56" s="610"/>
      <c r="AZ56" s="610"/>
      <c r="BA56" s="610"/>
      <c r="BB56" s="610"/>
      <c r="BC56" s="610"/>
      <c r="BD56" s="610"/>
      <c r="BE56" s="610"/>
      <c r="BF56" s="610"/>
      <c r="BG56" s="610"/>
      <c r="BH56" s="610"/>
      <c r="BI56" s="610"/>
      <c r="BJ56" s="610"/>
    </row>
    <row r="57" spans="2:62" ht="39" customHeight="1">
      <c r="B57" s="609" t="s">
        <v>94</v>
      </c>
      <c r="C57" s="609"/>
      <c r="D57" s="609"/>
      <c r="E57" s="609"/>
      <c r="F57" s="609"/>
      <c r="G57" s="609"/>
      <c r="H57" s="609"/>
      <c r="I57" s="609"/>
      <c r="J57" s="609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609"/>
      <c r="W57" s="609"/>
      <c r="X57" s="609"/>
      <c r="Y57" s="609"/>
      <c r="Z57" s="609"/>
      <c r="AA57" s="59"/>
      <c r="AB57" s="60"/>
      <c r="AC57" s="61"/>
      <c r="AD57" s="61"/>
      <c r="AE57" s="610" t="str">
        <f>GI!$A$50</f>
        <v xml:space="preserve">ኣካዳሚ ሸባ ሓፈሻዊ ካልኣይ ብርኪ ቤት ት/ቲ </v>
      </c>
      <c r="AF57" s="610"/>
      <c r="AG57" s="610"/>
      <c r="AH57" s="610"/>
      <c r="AI57" s="610"/>
      <c r="AJ57" s="610"/>
      <c r="AK57" s="610"/>
      <c r="AL57" s="610"/>
      <c r="AM57" s="610"/>
      <c r="AN57" s="610"/>
      <c r="AO57" s="610"/>
      <c r="AP57" s="610"/>
      <c r="AQ57" s="610"/>
      <c r="AR57" s="610"/>
      <c r="AS57" s="610"/>
      <c r="AT57" s="610"/>
      <c r="AU57" s="610"/>
      <c r="AV57" s="610"/>
      <c r="AW57" s="610"/>
      <c r="AX57" s="610"/>
      <c r="AY57" s="610"/>
      <c r="AZ57" s="610"/>
      <c r="BA57" s="610"/>
      <c r="BB57" s="610"/>
      <c r="BC57" s="610"/>
      <c r="BD57" s="610"/>
      <c r="BE57" s="610"/>
      <c r="BF57" s="610"/>
      <c r="BG57" s="610"/>
      <c r="BH57" s="610"/>
      <c r="BI57" s="610"/>
      <c r="BJ57" s="610"/>
    </row>
    <row r="58" spans="2:62" ht="39" customHeight="1">
      <c r="B58" s="609" t="s">
        <v>95</v>
      </c>
      <c r="C58" s="609"/>
      <c r="D58" s="609"/>
      <c r="E58" s="609"/>
      <c r="F58" s="609"/>
      <c r="G58" s="609"/>
      <c r="H58" s="609"/>
      <c r="I58" s="609"/>
      <c r="J58" s="609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609"/>
      <c r="W58" s="609"/>
      <c r="X58" s="609"/>
      <c r="Y58" s="609"/>
      <c r="Z58" s="609"/>
      <c r="AA58" s="62"/>
      <c r="AB58" s="60"/>
      <c r="AC58" s="61"/>
      <c r="AD58" s="61"/>
      <c r="AE58" s="610"/>
      <c r="AF58" s="610"/>
      <c r="AG58" s="610"/>
      <c r="AH58" s="610"/>
      <c r="AI58" s="610"/>
      <c r="AJ58" s="610"/>
      <c r="AK58" s="610"/>
      <c r="AL58" s="610"/>
      <c r="AM58" s="610"/>
      <c r="AN58" s="610"/>
      <c r="AO58" s="610"/>
      <c r="AP58" s="610"/>
      <c r="AQ58" s="610"/>
      <c r="AR58" s="610"/>
      <c r="AS58" s="610"/>
      <c r="AT58" s="610"/>
      <c r="AU58" s="610"/>
      <c r="AV58" s="610"/>
      <c r="AW58" s="610"/>
      <c r="AX58" s="610"/>
      <c r="AY58" s="610"/>
      <c r="AZ58" s="610"/>
      <c r="BA58" s="610"/>
      <c r="BB58" s="610"/>
      <c r="BC58" s="610"/>
      <c r="BD58" s="610"/>
      <c r="BE58" s="610"/>
      <c r="BF58" s="610"/>
      <c r="BG58" s="610"/>
      <c r="BH58" s="610"/>
      <c r="BI58" s="610"/>
      <c r="BJ58" s="610"/>
    </row>
    <row r="59" spans="2:62" ht="39" customHeight="1">
      <c r="B59" s="609" t="s">
        <v>96</v>
      </c>
      <c r="C59" s="609"/>
      <c r="D59" s="609"/>
      <c r="E59" s="609"/>
      <c r="F59" s="609"/>
      <c r="G59" s="609"/>
      <c r="H59" s="609"/>
      <c r="I59" s="609"/>
      <c r="J59" s="609"/>
      <c r="K59" s="609"/>
      <c r="L59" s="609"/>
      <c r="M59" s="609"/>
      <c r="N59" s="609"/>
      <c r="O59" s="609"/>
      <c r="P59" s="609"/>
      <c r="Q59" s="609"/>
      <c r="R59" s="609"/>
      <c r="S59" s="609"/>
      <c r="T59" s="609"/>
      <c r="U59" s="609"/>
      <c r="V59" s="609"/>
      <c r="W59" s="609"/>
      <c r="X59" s="609"/>
      <c r="Y59" s="609"/>
      <c r="Z59" s="609"/>
      <c r="AA59" s="62"/>
      <c r="AB59" s="60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</row>
    <row r="60" spans="2:62" ht="39" customHeight="1">
      <c r="B60" s="611" t="s">
        <v>138</v>
      </c>
      <c r="C60" s="611"/>
      <c r="D60" s="611"/>
      <c r="E60" s="611"/>
      <c r="F60" s="611"/>
      <c r="G60" s="611"/>
      <c r="H60" s="611"/>
      <c r="I60" s="611"/>
      <c r="J60" s="611"/>
      <c r="K60" s="611"/>
      <c r="L60" s="611"/>
      <c r="M60" s="611"/>
      <c r="N60" s="611"/>
      <c r="O60" s="611"/>
      <c r="P60" s="611"/>
      <c r="Q60" s="611"/>
      <c r="R60" s="611"/>
      <c r="S60" s="611"/>
      <c r="T60" s="611"/>
      <c r="U60" s="611"/>
      <c r="V60" s="611"/>
      <c r="W60" s="611"/>
      <c r="X60" s="611"/>
      <c r="Y60" s="611"/>
      <c r="Z60" s="611"/>
      <c r="AA60" s="612"/>
      <c r="AB60" s="62"/>
      <c r="AD60" s="61"/>
      <c r="AE60" s="613" t="str">
        <f>GI!$A$52</f>
        <v>Sheba Academy Comprehensive Secondary School Student's Grade Report Card</v>
      </c>
      <c r="AF60" s="613"/>
      <c r="AG60" s="613"/>
      <c r="AH60" s="613"/>
      <c r="AI60" s="613"/>
      <c r="AJ60" s="613"/>
      <c r="AK60" s="613"/>
      <c r="AL60" s="613"/>
      <c r="AM60" s="613"/>
      <c r="AN60" s="613"/>
      <c r="AO60" s="613"/>
      <c r="AP60" s="613"/>
      <c r="AQ60" s="613"/>
      <c r="AR60" s="613"/>
      <c r="AS60" s="613"/>
      <c r="AT60" s="613"/>
      <c r="AU60" s="613"/>
      <c r="AV60" s="613"/>
      <c r="AW60" s="613"/>
      <c r="AX60" s="613"/>
      <c r="AY60" s="613"/>
      <c r="AZ60" s="613"/>
      <c r="BA60" s="613"/>
      <c r="BB60" s="613"/>
      <c r="BC60" s="613"/>
      <c r="BD60" s="613"/>
      <c r="BE60" s="613"/>
      <c r="BF60" s="613"/>
      <c r="BG60" s="613"/>
      <c r="BH60" s="613"/>
      <c r="BI60" s="613"/>
      <c r="BJ60" s="613"/>
    </row>
    <row r="61" spans="2:62" ht="39" customHeight="1">
      <c r="B61" s="611"/>
      <c r="C61" s="611"/>
      <c r="D61" s="611"/>
      <c r="E61" s="611"/>
      <c r="F61" s="611"/>
      <c r="G61" s="611"/>
      <c r="H61" s="611"/>
      <c r="I61" s="611"/>
      <c r="J61" s="611"/>
      <c r="K61" s="611"/>
      <c r="L61" s="611"/>
      <c r="M61" s="611"/>
      <c r="N61" s="611"/>
      <c r="O61" s="611"/>
      <c r="P61" s="611"/>
      <c r="Q61" s="611"/>
      <c r="R61" s="611"/>
      <c r="S61" s="611"/>
      <c r="T61" s="611"/>
      <c r="U61" s="611"/>
      <c r="V61" s="611"/>
      <c r="W61" s="611"/>
      <c r="X61" s="611"/>
      <c r="Y61" s="611"/>
      <c r="Z61" s="611"/>
      <c r="AA61" s="612"/>
      <c r="AB61" s="62"/>
      <c r="AC61" s="61"/>
      <c r="AD61" s="61"/>
      <c r="AE61" s="613"/>
      <c r="AF61" s="613"/>
      <c r="AG61" s="613"/>
      <c r="AH61" s="613"/>
      <c r="AI61" s="613"/>
      <c r="AJ61" s="613"/>
      <c r="AK61" s="613"/>
      <c r="AL61" s="613"/>
      <c r="AM61" s="613"/>
      <c r="AN61" s="613"/>
      <c r="AO61" s="613"/>
      <c r="AP61" s="613"/>
      <c r="AQ61" s="613"/>
      <c r="AR61" s="613"/>
      <c r="AS61" s="613"/>
      <c r="AT61" s="613"/>
      <c r="AU61" s="613"/>
      <c r="AV61" s="613"/>
      <c r="AW61" s="613"/>
      <c r="AX61" s="613"/>
      <c r="AY61" s="613"/>
      <c r="AZ61" s="613"/>
      <c r="BA61" s="613"/>
      <c r="BB61" s="613"/>
      <c r="BC61" s="613"/>
      <c r="BD61" s="613"/>
      <c r="BE61" s="613"/>
      <c r="BF61" s="613"/>
      <c r="BG61" s="613"/>
      <c r="BH61" s="613"/>
      <c r="BI61" s="613"/>
      <c r="BJ61" s="613"/>
    </row>
    <row r="62" spans="2:62" ht="39" customHeight="1">
      <c r="B62" s="611" t="s">
        <v>65</v>
      </c>
      <c r="C62" s="611"/>
      <c r="D62" s="611"/>
      <c r="E62" s="611"/>
      <c r="F62" s="611"/>
      <c r="G62" s="611"/>
      <c r="H62" s="611"/>
      <c r="I62" s="611"/>
      <c r="J62" s="611"/>
      <c r="K62" s="611"/>
      <c r="L62" s="611"/>
      <c r="M62" s="611"/>
      <c r="N62" s="611"/>
      <c r="O62" s="611"/>
      <c r="P62" s="611"/>
      <c r="Q62" s="611"/>
      <c r="R62" s="611"/>
      <c r="S62" s="611"/>
      <c r="T62" s="611"/>
      <c r="U62" s="611"/>
      <c r="V62" s="611"/>
      <c r="W62" s="611"/>
      <c r="X62" s="611"/>
      <c r="Y62" s="611"/>
      <c r="Z62" s="611"/>
      <c r="AA62" s="612"/>
      <c r="AB62" s="62"/>
      <c r="AC62" s="61"/>
      <c r="AD62" s="61"/>
      <c r="AE62" s="613"/>
      <c r="AF62" s="613"/>
      <c r="AG62" s="613"/>
      <c r="AH62" s="613"/>
      <c r="AI62" s="613"/>
      <c r="AJ62" s="613"/>
      <c r="AK62" s="613"/>
      <c r="AL62" s="613"/>
      <c r="AM62" s="613"/>
      <c r="AN62" s="613"/>
      <c r="AO62" s="613"/>
      <c r="AP62" s="613"/>
      <c r="AQ62" s="613"/>
      <c r="AR62" s="613"/>
      <c r="AS62" s="613"/>
      <c r="AT62" s="613"/>
      <c r="AU62" s="613"/>
      <c r="AV62" s="613"/>
      <c r="AW62" s="613"/>
      <c r="AX62" s="613"/>
      <c r="AY62" s="613"/>
      <c r="AZ62" s="613"/>
      <c r="BA62" s="613"/>
      <c r="BB62" s="613"/>
      <c r="BC62" s="613"/>
      <c r="BD62" s="613"/>
      <c r="BE62" s="613"/>
      <c r="BF62" s="613"/>
      <c r="BG62" s="613"/>
      <c r="BH62" s="613"/>
      <c r="BI62" s="613"/>
      <c r="BJ62" s="613"/>
    </row>
    <row r="63" spans="2:62" ht="39" customHeight="1">
      <c r="B63" s="611"/>
      <c r="C63" s="611"/>
      <c r="D63" s="611"/>
      <c r="E63" s="611"/>
      <c r="F63" s="611"/>
      <c r="G63" s="611"/>
      <c r="H63" s="611"/>
      <c r="I63" s="611"/>
      <c r="J63" s="611"/>
      <c r="K63" s="611"/>
      <c r="L63" s="611"/>
      <c r="M63" s="611"/>
      <c r="N63" s="611"/>
      <c r="O63" s="611"/>
      <c r="P63" s="611"/>
      <c r="Q63" s="611"/>
      <c r="R63" s="611"/>
      <c r="S63" s="611"/>
      <c r="T63" s="611"/>
      <c r="U63" s="611"/>
      <c r="V63" s="611"/>
      <c r="W63" s="611"/>
      <c r="X63" s="611"/>
      <c r="Y63" s="611"/>
      <c r="Z63" s="611"/>
      <c r="AA63" s="612"/>
      <c r="AB63" s="62"/>
      <c r="AC63" s="62"/>
      <c r="AD63" s="62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  <c r="AZ63" s="63"/>
      <c r="BA63" s="63"/>
      <c r="BB63" s="63"/>
      <c r="BC63" s="63"/>
      <c r="BD63" s="63"/>
      <c r="BE63" s="63"/>
      <c r="BF63" s="63"/>
      <c r="BG63" s="63"/>
      <c r="BH63" s="63"/>
      <c r="BI63" s="63"/>
      <c r="BJ63" s="63"/>
    </row>
    <row r="64" spans="2:62" ht="39" customHeight="1">
      <c r="B64" s="64" t="s">
        <v>50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2"/>
      <c r="AB64" s="62"/>
      <c r="AC64" s="62"/>
      <c r="AD64" s="62"/>
      <c r="AE64" s="613" t="str">
        <f>GI!$A$51</f>
        <v>መቐለ, ኢትዮጵያ/Mekelle, Ethiopia</v>
      </c>
      <c r="AF64" s="613"/>
      <c r="AG64" s="613"/>
      <c r="AH64" s="613"/>
      <c r="AI64" s="613"/>
      <c r="AJ64" s="613"/>
      <c r="AK64" s="613"/>
      <c r="AL64" s="613"/>
      <c r="AM64" s="613"/>
      <c r="AN64" s="613"/>
      <c r="AO64" s="613"/>
      <c r="AP64" s="613"/>
      <c r="AQ64" s="613"/>
      <c r="AR64" s="613"/>
      <c r="AS64" s="613"/>
      <c r="AT64" s="613"/>
      <c r="AU64" s="613"/>
      <c r="AV64" s="613"/>
      <c r="AW64" s="613"/>
      <c r="AX64" s="613"/>
      <c r="AY64" s="613"/>
      <c r="AZ64" s="613"/>
      <c r="BA64" s="613"/>
      <c r="BB64" s="613"/>
      <c r="BC64" s="613"/>
      <c r="BD64" s="613"/>
      <c r="BE64" s="613"/>
      <c r="BF64" s="613"/>
      <c r="BG64" s="613"/>
      <c r="BH64" s="613"/>
      <c r="BI64" s="613"/>
      <c r="BJ64" s="613"/>
    </row>
    <row r="65" spans="2:62" ht="39" customHeight="1">
      <c r="B65" s="64" t="s">
        <v>51</v>
      </c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2"/>
      <c r="AB65" s="62"/>
      <c r="AC65" s="62"/>
      <c r="AD65" s="62"/>
      <c r="AE65" s="613"/>
      <c r="AF65" s="613"/>
      <c r="AG65" s="613"/>
      <c r="AH65" s="613"/>
      <c r="AI65" s="613"/>
      <c r="AJ65" s="613"/>
      <c r="AK65" s="613"/>
      <c r="AL65" s="613"/>
      <c r="AM65" s="613"/>
      <c r="AN65" s="613"/>
      <c r="AO65" s="613"/>
      <c r="AP65" s="613"/>
      <c r="AQ65" s="613"/>
      <c r="AR65" s="613"/>
      <c r="AS65" s="613"/>
      <c r="AT65" s="613"/>
      <c r="AU65" s="613"/>
      <c r="AV65" s="613"/>
      <c r="AW65" s="613"/>
      <c r="AX65" s="613"/>
      <c r="AY65" s="613"/>
      <c r="AZ65" s="613"/>
      <c r="BA65" s="613"/>
      <c r="BB65" s="613"/>
      <c r="BC65" s="613"/>
      <c r="BD65" s="613"/>
      <c r="BE65" s="613"/>
      <c r="BF65" s="613"/>
      <c r="BG65" s="613"/>
      <c r="BH65" s="613"/>
      <c r="BI65" s="613"/>
      <c r="BJ65" s="613"/>
    </row>
    <row r="66" spans="2:62" ht="39" customHeight="1">
      <c r="B66" s="611" t="s">
        <v>139</v>
      </c>
      <c r="C66" s="611"/>
      <c r="D66" s="611"/>
      <c r="E66" s="611"/>
      <c r="F66" s="611"/>
      <c r="G66" s="611"/>
      <c r="H66" s="611"/>
      <c r="I66" s="611"/>
      <c r="J66" s="611"/>
      <c r="K66" s="611"/>
      <c r="L66" s="611"/>
      <c r="M66" s="611"/>
      <c r="N66" s="611"/>
      <c r="O66" s="611"/>
      <c r="P66" s="611"/>
      <c r="Q66" s="611"/>
      <c r="R66" s="611"/>
      <c r="S66" s="611"/>
      <c r="T66" s="611"/>
      <c r="U66" s="611"/>
      <c r="V66" s="611"/>
      <c r="W66" s="611"/>
      <c r="X66" s="611"/>
      <c r="Y66" s="611"/>
      <c r="Z66" s="611"/>
      <c r="AA66" s="612"/>
      <c r="AB66" s="62"/>
      <c r="AC66" s="62"/>
      <c r="AD66" s="62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</row>
    <row r="67" spans="2:62" ht="39" customHeight="1">
      <c r="B67" s="611"/>
      <c r="C67" s="611"/>
      <c r="D67" s="611"/>
      <c r="E67" s="611"/>
      <c r="F67" s="611"/>
      <c r="G67" s="611"/>
      <c r="H67" s="611"/>
      <c r="I67" s="611"/>
      <c r="J67" s="611"/>
      <c r="K67" s="611"/>
      <c r="L67" s="611"/>
      <c r="M67" s="611"/>
      <c r="N67" s="611"/>
      <c r="O67" s="611"/>
      <c r="P67" s="611"/>
      <c r="Q67" s="611"/>
      <c r="R67" s="611"/>
      <c r="S67" s="611"/>
      <c r="T67" s="611"/>
      <c r="U67" s="611"/>
      <c r="V67" s="611"/>
      <c r="W67" s="611"/>
      <c r="X67" s="611"/>
      <c r="Y67" s="611"/>
      <c r="Z67" s="611"/>
      <c r="AA67" s="612"/>
      <c r="AB67" s="62"/>
      <c r="AC67" s="62"/>
      <c r="AD67" s="62"/>
      <c r="AE67" s="614" t="str">
        <f>GI!$A$47</f>
        <v>ዘበነ ት/ቲ፡ 2018 ዓ/ም Academic Year: 2025/26 G.C</v>
      </c>
      <c r="AF67" s="614"/>
      <c r="AG67" s="614"/>
      <c r="AH67" s="614"/>
      <c r="AI67" s="614"/>
      <c r="AJ67" s="614"/>
      <c r="AK67" s="614"/>
      <c r="AL67" s="614"/>
      <c r="AM67" s="614"/>
      <c r="AN67" s="614"/>
      <c r="AO67" s="614"/>
      <c r="AP67" s="614"/>
      <c r="AQ67" s="614"/>
      <c r="AR67" s="614"/>
      <c r="AS67" s="614"/>
      <c r="AT67" s="614"/>
      <c r="AU67" s="614"/>
      <c r="AV67" s="614"/>
      <c r="AW67" s="614"/>
      <c r="AX67" s="614"/>
      <c r="AY67" s="614"/>
      <c r="AZ67" s="614"/>
      <c r="BA67" s="614"/>
      <c r="BB67" s="614"/>
      <c r="BC67" s="614"/>
      <c r="BD67" s="614"/>
      <c r="BE67" s="614"/>
      <c r="BF67" s="614"/>
      <c r="BG67" s="614"/>
      <c r="BH67" s="614"/>
      <c r="BI67" s="614"/>
      <c r="BJ67" s="614"/>
    </row>
    <row r="68" spans="2:62" ht="39" customHeight="1">
      <c r="B68" s="609" t="s">
        <v>97</v>
      </c>
      <c r="C68" s="609"/>
      <c r="D68" s="609"/>
      <c r="E68" s="609"/>
      <c r="F68" s="609"/>
      <c r="G68" s="609"/>
      <c r="H68" s="609"/>
      <c r="I68" s="609"/>
      <c r="J68" s="609"/>
      <c r="K68" s="609"/>
      <c r="L68" s="609"/>
      <c r="M68" s="609"/>
      <c r="N68" s="609"/>
      <c r="O68" s="609"/>
      <c r="P68" s="609"/>
      <c r="Q68" s="609"/>
      <c r="R68" s="609"/>
      <c r="S68" s="609"/>
      <c r="T68" s="609"/>
      <c r="U68" s="609"/>
      <c r="V68" s="609"/>
      <c r="W68" s="609"/>
      <c r="X68" s="609"/>
      <c r="Y68" s="609"/>
      <c r="Z68" s="609"/>
      <c r="AA68" s="62"/>
      <c r="AB68" s="62"/>
      <c r="AC68" s="62"/>
      <c r="AD68" s="62"/>
      <c r="AE68" s="614"/>
      <c r="AF68" s="614"/>
      <c r="AG68" s="614"/>
      <c r="AH68" s="614"/>
      <c r="AI68" s="614"/>
      <c r="AJ68" s="614"/>
      <c r="AK68" s="614"/>
      <c r="AL68" s="614"/>
      <c r="AM68" s="614"/>
      <c r="AN68" s="614"/>
      <c r="AO68" s="614"/>
      <c r="AP68" s="614"/>
      <c r="AQ68" s="614"/>
      <c r="AR68" s="614"/>
      <c r="AS68" s="614"/>
      <c r="AT68" s="614"/>
      <c r="AU68" s="614"/>
      <c r="AV68" s="614"/>
      <c r="AW68" s="614"/>
      <c r="AX68" s="614"/>
      <c r="AY68" s="614"/>
      <c r="AZ68" s="614"/>
      <c r="BA68" s="614"/>
      <c r="BB68" s="614"/>
      <c r="BC68" s="614"/>
      <c r="BD68" s="614"/>
      <c r="BE68" s="614"/>
      <c r="BF68" s="614"/>
      <c r="BG68" s="614"/>
      <c r="BH68" s="614"/>
      <c r="BI68" s="614"/>
      <c r="BJ68" s="614"/>
    </row>
    <row r="69" spans="2:62" ht="39" customHeight="1">
      <c r="AA69" s="62"/>
      <c r="AB69" s="62"/>
      <c r="AC69" s="62"/>
      <c r="AD69" s="62"/>
      <c r="AE69" s="614"/>
      <c r="AF69" s="614"/>
      <c r="AG69" s="614"/>
      <c r="AH69" s="614"/>
      <c r="AI69" s="614"/>
      <c r="AJ69" s="614"/>
      <c r="AK69" s="614"/>
      <c r="AL69" s="614"/>
      <c r="AM69" s="614"/>
      <c r="AN69" s="614"/>
      <c r="AO69" s="614"/>
      <c r="AP69" s="614"/>
      <c r="AQ69" s="614"/>
      <c r="AR69" s="614"/>
      <c r="AS69" s="614"/>
      <c r="AT69" s="614"/>
      <c r="AU69" s="614"/>
      <c r="AV69" s="614"/>
      <c r="AW69" s="614"/>
      <c r="AX69" s="614"/>
      <c r="AY69" s="614"/>
      <c r="AZ69" s="614"/>
      <c r="BA69" s="614"/>
      <c r="BB69" s="614"/>
      <c r="BC69" s="614"/>
      <c r="BD69" s="614"/>
      <c r="BE69" s="614"/>
      <c r="BF69" s="614"/>
      <c r="BG69" s="614"/>
      <c r="BH69" s="614"/>
      <c r="BI69" s="614"/>
      <c r="BJ69" s="614"/>
    </row>
    <row r="70" spans="2:62" ht="33" customHeight="1">
      <c r="AB70" s="62"/>
      <c r="AC70" s="62"/>
      <c r="AD70" s="62"/>
      <c r="AE70" s="62"/>
      <c r="AF70" s="62"/>
      <c r="AG70" s="552" t="s">
        <v>63</v>
      </c>
      <c r="AH70" s="552"/>
      <c r="AI70" s="552"/>
      <c r="AJ70" s="552"/>
      <c r="AK70" s="552"/>
      <c r="AL70" s="552"/>
      <c r="AM70" s="552"/>
      <c r="AN70" s="552"/>
      <c r="AO70" s="552"/>
      <c r="AP70" s="552"/>
      <c r="AQ70" s="552"/>
      <c r="AR70" s="552"/>
      <c r="AS70" s="552"/>
      <c r="AT70" s="552"/>
      <c r="AU70" s="552"/>
      <c r="AV70" s="552"/>
      <c r="AW70" s="552"/>
      <c r="AX70" s="552"/>
      <c r="AY70" s="552"/>
      <c r="AZ70" s="552"/>
      <c r="BA70" s="552"/>
      <c r="BB70" s="552"/>
      <c r="BC70" s="552"/>
      <c r="BD70" s="552"/>
      <c r="BE70" s="552"/>
      <c r="BF70" s="552"/>
      <c r="BG70" s="552"/>
      <c r="BH70" s="552"/>
      <c r="BI70" s="552"/>
      <c r="BJ70" s="65"/>
    </row>
    <row r="71" spans="2:62" ht="33" customHeight="1">
      <c r="AB71" s="62"/>
      <c r="AC71" s="62"/>
      <c r="AD71" s="62"/>
      <c r="AE71" s="62"/>
      <c r="AF71" s="62"/>
      <c r="AG71" s="552"/>
      <c r="AH71" s="552"/>
      <c r="AI71" s="552"/>
      <c r="AJ71" s="552"/>
      <c r="AK71" s="552"/>
      <c r="AL71" s="552"/>
      <c r="AM71" s="552"/>
      <c r="AN71" s="552"/>
      <c r="AO71" s="552"/>
      <c r="AP71" s="552"/>
      <c r="AQ71" s="552"/>
      <c r="AR71" s="552"/>
      <c r="AS71" s="552"/>
      <c r="AT71" s="552"/>
      <c r="AU71" s="552"/>
      <c r="AV71" s="552"/>
      <c r="AW71" s="552"/>
      <c r="AX71" s="552"/>
      <c r="AY71" s="552"/>
      <c r="AZ71" s="552"/>
      <c r="BA71" s="552"/>
      <c r="BB71" s="552"/>
      <c r="BC71" s="552"/>
      <c r="BD71" s="552"/>
      <c r="BE71" s="552"/>
      <c r="BF71" s="552"/>
      <c r="BG71" s="552"/>
      <c r="BH71" s="552"/>
      <c r="BI71" s="552"/>
      <c r="BJ71" s="65"/>
    </row>
    <row r="72" spans="2:62" ht="33" customHeight="1"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B72" s="62"/>
      <c r="AC72" s="62"/>
      <c r="AD72" s="62"/>
      <c r="AE72" s="62"/>
      <c r="AF72" s="62"/>
      <c r="AG72" s="552"/>
      <c r="AH72" s="552"/>
      <c r="AI72" s="552"/>
      <c r="AJ72" s="552"/>
      <c r="AK72" s="552"/>
      <c r="AL72" s="552"/>
      <c r="AM72" s="552"/>
      <c r="AN72" s="552"/>
      <c r="AO72" s="552"/>
      <c r="AP72" s="552"/>
      <c r="AQ72" s="552"/>
      <c r="AR72" s="552"/>
      <c r="AS72" s="552"/>
      <c r="AT72" s="552"/>
      <c r="AU72" s="552"/>
      <c r="AV72" s="552"/>
      <c r="AW72" s="552"/>
      <c r="AX72" s="552"/>
      <c r="AY72" s="552"/>
      <c r="AZ72" s="552"/>
      <c r="BA72" s="552"/>
      <c r="BB72" s="552"/>
      <c r="BC72" s="552"/>
      <c r="BD72" s="552"/>
      <c r="BE72" s="552"/>
      <c r="BF72" s="552"/>
      <c r="BG72" s="552"/>
      <c r="BH72" s="552"/>
      <c r="BI72" s="552"/>
      <c r="BJ72" s="65"/>
    </row>
    <row r="73" spans="2:62" ht="33" customHeight="1" thickBot="1">
      <c r="L73" s="619" t="s">
        <v>66</v>
      </c>
      <c r="M73" s="620"/>
      <c r="N73" s="621" t="s">
        <v>45</v>
      </c>
      <c r="O73" s="621"/>
      <c r="P73" s="621"/>
      <c r="Q73" s="621"/>
      <c r="R73" s="621"/>
      <c r="S73" s="621"/>
      <c r="T73" s="621"/>
      <c r="U73" s="621"/>
      <c r="V73" s="621"/>
      <c r="W73" s="621"/>
      <c r="X73" s="621"/>
      <c r="AB73" s="62"/>
      <c r="AC73" s="62"/>
      <c r="AD73" s="62"/>
      <c r="AE73" s="62"/>
      <c r="AF73" s="62"/>
      <c r="AG73" s="552"/>
      <c r="AH73" s="552"/>
      <c r="AI73" s="552"/>
      <c r="AJ73" s="552"/>
      <c r="AK73" s="552"/>
      <c r="AL73" s="552"/>
      <c r="AM73" s="552"/>
      <c r="AN73" s="552"/>
      <c r="AO73" s="552"/>
      <c r="AP73" s="552"/>
      <c r="AQ73" s="552"/>
      <c r="AR73" s="552"/>
      <c r="AS73" s="552"/>
      <c r="AT73" s="552"/>
      <c r="AU73" s="552"/>
      <c r="AV73" s="552"/>
      <c r="AW73" s="552"/>
      <c r="AX73" s="552"/>
      <c r="AY73" s="552"/>
      <c r="AZ73" s="552"/>
      <c r="BA73" s="552"/>
      <c r="BB73" s="552"/>
      <c r="BC73" s="552"/>
      <c r="BD73" s="552"/>
      <c r="BE73" s="552"/>
      <c r="BF73" s="552"/>
      <c r="BG73" s="552"/>
      <c r="BH73" s="552"/>
      <c r="BI73" s="552"/>
      <c r="BJ73" s="65"/>
    </row>
    <row r="74" spans="2:62" ht="39" customHeight="1" thickBot="1">
      <c r="L74" s="620"/>
      <c r="M74" s="620"/>
      <c r="N74" s="621"/>
      <c r="O74" s="621"/>
      <c r="P74" s="621"/>
      <c r="Q74" s="621"/>
      <c r="R74" s="621"/>
      <c r="S74" s="621"/>
      <c r="T74" s="621"/>
      <c r="U74" s="621"/>
      <c r="V74" s="621"/>
      <c r="W74" s="621"/>
      <c r="X74" s="621"/>
      <c r="AB74" s="62"/>
      <c r="AC74" s="62"/>
      <c r="AD74" s="62"/>
      <c r="AE74" s="62"/>
      <c r="AF74" s="62"/>
      <c r="AG74" s="67"/>
      <c r="AH74" s="68"/>
      <c r="AI74" s="68"/>
      <c r="AJ74" s="69"/>
      <c r="AK74" s="69"/>
      <c r="AL74" s="69"/>
      <c r="AM74" s="69"/>
      <c r="AN74" s="69"/>
      <c r="AO74" s="69"/>
      <c r="AP74" s="69"/>
      <c r="AQ74" s="69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62"/>
    </row>
    <row r="75" spans="2:62" ht="45" customHeight="1">
      <c r="E75" s="62"/>
      <c r="F75" s="62"/>
      <c r="G75" s="62"/>
      <c r="H75" s="62"/>
      <c r="I75" s="62"/>
      <c r="J75" s="62"/>
      <c r="K75" s="62"/>
      <c r="L75" s="622" t="s">
        <v>21</v>
      </c>
      <c r="M75" s="622"/>
      <c r="N75" s="621" t="s">
        <v>46</v>
      </c>
      <c r="O75" s="621"/>
      <c r="P75" s="621"/>
      <c r="Q75" s="621"/>
      <c r="R75" s="621"/>
      <c r="S75" s="621"/>
      <c r="T75" s="621"/>
      <c r="U75" s="621"/>
      <c r="V75" s="621"/>
      <c r="W75" s="621"/>
      <c r="X75" s="621"/>
      <c r="AB75" s="62"/>
      <c r="AC75" s="62"/>
      <c r="AD75" s="62"/>
      <c r="AE75" s="62"/>
      <c r="AF75" s="62"/>
      <c r="AG75" s="568" t="s">
        <v>22</v>
      </c>
      <c r="AH75" s="569"/>
      <c r="AI75" s="569"/>
      <c r="AJ75" s="569"/>
      <c r="AK75" s="569"/>
      <c r="AL75" s="569"/>
      <c r="AM75" s="569"/>
      <c r="AN75" s="570"/>
      <c r="AO75" s="571" t="str">
        <f>GI!$H$3</f>
        <v xml:space="preserve">Beamlak Sultan Weldegebriel </v>
      </c>
      <c r="AP75" s="623"/>
      <c r="AQ75" s="623"/>
      <c r="AR75" s="623"/>
      <c r="AS75" s="623"/>
      <c r="AT75" s="623"/>
      <c r="AU75" s="623"/>
      <c r="AV75" s="623"/>
      <c r="AW75" s="623"/>
      <c r="AX75" s="623"/>
      <c r="AY75" s="623"/>
      <c r="AZ75" s="623"/>
      <c r="BA75" s="623"/>
      <c r="BB75" s="623"/>
      <c r="BC75" s="623"/>
      <c r="BD75" s="623"/>
      <c r="BE75" s="623"/>
      <c r="BF75" s="623"/>
      <c r="BG75" s="623"/>
      <c r="BH75" s="624"/>
      <c r="BI75" s="72"/>
      <c r="BJ75" s="62"/>
    </row>
    <row r="76" spans="2:62" ht="45" customHeight="1">
      <c r="L76" s="622"/>
      <c r="M76" s="622"/>
      <c r="N76" s="621"/>
      <c r="O76" s="621"/>
      <c r="P76" s="621"/>
      <c r="Q76" s="621"/>
      <c r="R76" s="621"/>
      <c r="S76" s="621"/>
      <c r="T76" s="621"/>
      <c r="U76" s="621"/>
      <c r="V76" s="621"/>
      <c r="W76" s="621"/>
      <c r="X76" s="621"/>
      <c r="AB76" s="62"/>
      <c r="AC76" s="62"/>
      <c r="AD76" s="62"/>
      <c r="AE76" s="62"/>
      <c r="AF76" s="62"/>
      <c r="AG76" s="568"/>
      <c r="AH76" s="569"/>
      <c r="AI76" s="569"/>
      <c r="AJ76" s="569"/>
      <c r="AK76" s="569"/>
      <c r="AL76" s="569"/>
      <c r="AM76" s="569"/>
      <c r="AN76" s="570"/>
      <c r="AO76" s="625"/>
      <c r="AP76" s="626"/>
      <c r="AQ76" s="626"/>
      <c r="AR76" s="626"/>
      <c r="AS76" s="626"/>
      <c r="AT76" s="626"/>
      <c r="AU76" s="626"/>
      <c r="AV76" s="626"/>
      <c r="AW76" s="626"/>
      <c r="AX76" s="626"/>
      <c r="AY76" s="626"/>
      <c r="AZ76" s="626"/>
      <c r="BA76" s="626"/>
      <c r="BB76" s="626"/>
      <c r="BC76" s="626"/>
      <c r="BD76" s="626"/>
      <c r="BE76" s="626"/>
      <c r="BF76" s="626"/>
      <c r="BG76" s="626"/>
      <c r="BH76" s="627"/>
      <c r="BI76" s="72"/>
      <c r="BJ76" s="62"/>
    </row>
    <row r="77" spans="2:62" ht="39" customHeight="1" thickBot="1">
      <c r="AB77" s="62"/>
      <c r="AC77" s="62"/>
      <c r="AD77" s="62"/>
      <c r="AE77" s="62"/>
      <c r="AF77" s="62"/>
      <c r="AG77" s="73"/>
      <c r="AH77" s="580" t="s">
        <v>8</v>
      </c>
      <c r="AI77" s="580"/>
      <c r="AJ77" s="580"/>
      <c r="AK77" s="580"/>
      <c r="AL77" s="580"/>
      <c r="AM77" s="580"/>
      <c r="AN77" s="580"/>
      <c r="AO77" s="628"/>
      <c r="AP77" s="629"/>
      <c r="AQ77" s="629"/>
      <c r="AR77" s="629"/>
      <c r="AS77" s="629"/>
      <c r="AT77" s="629"/>
      <c r="AU77" s="629"/>
      <c r="AV77" s="629"/>
      <c r="AW77" s="629"/>
      <c r="AX77" s="629"/>
      <c r="AY77" s="629"/>
      <c r="AZ77" s="629"/>
      <c r="BA77" s="629"/>
      <c r="BB77" s="629"/>
      <c r="BC77" s="629"/>
      <c r="BD77" s="629"/>
      <c r="BE77" s="629"/>
      <c r="BF77" s="629"/>
      <c r="BG77" s="629"/>
      <c r="BH77" s="630"/>
      <c r="BI77" s="72"/>
      <c r="BJ77" s="62"/>
    </row>
    <row r="78" spans="2:62" ht="39" customHeight="1">
      <c r="AG78" s="71"/>
      <c r="AH78" s="580"/>
      <c r="AI78" s="580"/>
      <c r="AJ78" s="580"/>
      <c r="AK78" s="580"/>
      <c r="AL78" s="580"/>
      <c r="AM78" s="580"/>
      <c r="AN78" s="580"/>
      <c r="AO78" s="74"/>
      <c r="AP78" s="74"/>
      <c r="AQ78" s="74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62"/>
    </row>
    <row r="79" spans="2:62" ht="39" customHeight="1" thickBot="1">
      <c r="B79" s="581" t="s">
        <v>99</v>
      </c>
      <c r="C79" s="581"/>
      <c r="D79" s="581"/>
      <c r="E79" s="581"/>
      <c r="F79" s="581"/>
      <c r="G79" s="581"/>
      <c r="H79" s="581"/>
      <c r="I79" s="581"/>
      <c r="J79" s="581"/>
      <c r="K79" s="581"/>
      <c r="L79" s="581"/>
      <c r="M79" s="581"/>
      <c r="N79" s="581"/>
      <c r="O79" s="581"/>
      <c r="P79" s="581"/>
      <c r="Q79" s="581"/>
      <c r="R79" s="581"/>
      <c r="S79" s="581"/>
      <c r="T79" s="581"/>
      <c r="U79" s="581"/>
      <c r="V79" s="581"/>
      <c r="W79" s="581"/>
      <c r="X79" s="581"/>
      <c r="Y79" s="581"/>
      <c r="Z79" s="581"/>
      <c r="AA79" s="581"/>
      <c r="AG79" s="71"/>
      <c r="BJ79" s="62"/>
    </row>
    <row r="80" spans="2:62" ht="39" customHeight="1" thickBot="1">
      <c r="B80" s="581"/>
      <c r="C80" s="581"/>
      <c r="D80" s="581"/>
      <c r="E80" s="581"/>
      <c r="F80" s="581"/>
      <c r="G80" s="581"/>
      <c r="H80" s="581"/>
      <c r="I80" s="581"/>
      <c r="J80" s="581"/>
      <c r="K80" s="581"/>
      <c r="L80" s="581"/>
      <c r="M80" s="581"/>
      <c r="N80" s="581"/>
      <c r="O80" s="581"/>
      <c r="P80" s="581"/>
      <c r="Q80" s="581"/>
      <c r="R80" s="581"/>
      <c r="S80" s="581"/>
      <c r="T80" s="581"/>
      <c r="U80" s="581"/>
      <c r="V80" s="581"/>
      <c r="W80" s="581"/>
      <c r="X80" s="581"/>
      <c r="Y80" s="581"/>
      <c r="Z80" s="581"/>
      <c r="AA80" s="581"/>
      <c r="AG80" s="71"/>
      <c r="AH80" s="582" t="s">
        <v>23</v>
      </c>
      <c r="AI80" s="582"/>
      <c r="AJ80" s="582"/>
      <c r="AK80" s="582"/>
      <c r="AL80" s="582"/>
      <c r="AM80" s="582"/>
      <c r="AN80" s="582"/>
      <c r="AO80" s="584">
        <f>GI!$J$3</f>
        <v>0</v>
      </c>
      <c r="AP80" s="585"/>
      <c r="AQ80" s="585"/>
      <c r="AR80" s="585"/>
      <c r="AS80" s="585"/>
      <c r="AT80" s="586"/>
      <c r="AV80" s="72"/>
      <c r="AW80" s="582" t="s">
        <v>24</v>
      </c>
      <c r="AX80" s="582"/>
      <c r="AY80" s="582"/>
      <c r="AZ80" s="582"/>
      <c r="BB80" s="631" t="str">
        <f>GI!$I$3</f>
        <v>M</v>
      </c>
      <c r="BC80" s="631"/>
      <c r="BD80" s="631"/>
      <c r="BE80" s="631"/>
      <c r="BF80" s="631"/>
      <c r="BJ80" s="62"/>
    </row>
    <row r="81" spans="2:62" ht="39" customHeight="1" thickBot="1">
      <c r="B81" s="581"/>
      <c r="C81" s="581"/>
      <c r="D81" s="581"/>
      <c r="E81" s="581"/>
      <c r="F81" s="581"/>
      <c r="G81" s="581"/>
      <c r="H81" s="581"/>
      <c r="I81" s="581"/>
      <c r="J81" s="581"/>
      <c r="K81" s="581"/>
      <c r="L81" s="581"/>
      <c r="M81" s="581"/>
      <c r="N81" s="581"/>
      <c r="O81" s="581"/>
      <c r="P81" s="581"/>
      <c r="Q81" s="581"/>
      <c r="R81" s="581"/>
      <c r="S81" s="581"/>
      <c r="T81" s="581"/>
      <c r="U81" s="581"/>
      <c r="V81" s="581"/>
      <c r="W81" s="581"/>
      <c r="X81" s="581"/>
      <c r="Y81" s="581"/>
      <c r="Z81" s="581"/>
      <c r="AA81" s="581"/>
      <c r="AG81" s="71"/>
      <c r="AH81" s="582"/>
      <c r="AI81" s="582"/>
      <c r="AJ81" s="582"/>
      <c r="AK81" s="582"/>
      <c r="AL81" s="582"/>
      <c r="AM81" s="582"/>
      <c r="AN81" s="582"/>
      <c r="AO81" s="587"/>
      <c r="AP81" s="588"/>
      <c r="AQ81" s="588"/>
      <c r="AR81" s="588"/>
      <c r="AS81" s="588"/>
      <c r="AT81" s="589"/>
      <c r="AU81" s="72"/>
      <c r="AV81" s="72"/>
      <c r="AW81" s="582"/>
      <c r="AX81" s="582"/>
      <c r="AY81" s="582"/>
      <c r="AZ81" s="582"/>
      <c r="BB81" s="631"/>
      <c r="BC81" s="631"/>
      <c r="BD81" s="631"/>
      <c r="BE81" s="631"/>
      <c r="BF81" s="631"/>
      <c r="BJ81" s="62"/>
    </row>
    <row r="82" spans="2:62" ht="39" customHeight="1" thickBot="1">
      <c r="B82" s="581"/>
      <c r="C82" s="581"/>
      <c r="D82" s="581"/>
      <c r="E82" s="581"/>
      <c r="F82" s="581"/>
      <c r="G82" s="581"/>
      <c r="H82" s="581"/>
      <c r="I82" s="581"/>
      <c r="J82" s="581"/>
      <c r="K82" s="581"/>
      <c r="L82" s="581"/>
      <c r="M82" s="581"/>
      <c r="N82" s="581"/>
      <c r="O82" s="581"/>
      <c r="P82" s="581"/>
      <c r="Q82" s="581"/>
      <c r="R82" s="581"/>
      <c r="S82" s="581"/>
      <c r="T82" s="581"/>
      <c r="U82" s="581"/>
      <c r="V82" s="581"/>
      <c r="W82" s="581"/>
      <c r="X82" s="581"/>
      <c r="Y82" s="581"/>
      <c r="Z82" s="581"/>
      <c r="AA82" s="581"/>
      <c r="AG82" s="71"/>
      <c r="AH82" s="593" t="s">
        <v>3</v>
      </c>
      <c r="AI82" s="593"/>
      <c r="AJ82" s="593"/>
      <c r="AK82" s="593"/>
      <c r="AL82" s="593"/>
      <c r="AM82" s="593"/>
      <c r="AN82" s="593"/>
      <c r="AO82" s="587"/>
      <c r="AP82" s="588"/>
      <c r="AQ82" s="588"/>
      <c r="AR82" s="588"/>
      <c r="AS82" s="588"/>
      <c r="AT82" s="589"/>
      <c r="AV82" s="72"/>
      <c r="AW82" s="593" t="s">
        <v>4</v>
      </c>
      <c r="AX82" s="593"/>
      <c r="AY82" s="593"/>
      <c r="AZ82" s="593"/>
      <c r="BB82" s="631"/>
      <c r="BC82" s="631"/>
      <c r="BD82" s="631"/>
      <c r="BE82" s="631"/>
      <c r="BF82" s="631"/>
      <c r="BJ82" s="62"/>
    </row>
    <row r="83" spans="2:62" ht="39" customHeight="1" thickBot="1">
      <c r="B83" s="595" t="s">
        <v>148</v>
      </c>
      <c r="C83" s="595"/>
      <c r="D83" s="595"/>
      <c r="E83" s="595"/>
      <c r="F83" s="595"/>
      <c r="G83" s="595"/>
      <c r="H83" s="595"/>
      <c r="I83" s="595"/>
      <c r="J83" s="595"/>
      <c r="K83" s="59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6"/>
      <c r="X83" s="76"/>
      <c r="Y83" s="76"/>
      <c r="Z83" s="76"/>
      <c r="AA83" s="76"/>
      <c r="AG83" s="71"/>
      <c r="AH83" s="593"/>
      <c r="AI83" s="593"/>
      <c r="AJ83" s="593"/>
      <c r="AK83" s="593"/>
      <c r="AL83" s="593"/>
      <c r="AM83" s="593"/>
      <c r="AN83" s="593"/>
      <c r="AO83" s="590"/>
      <c r="AP83" s="591"/>
      <c r="AQ83" s="591"/>
      <c r="AR83" s="591"/>
      <c r="AS83" s="591"/>
      <c r="AT83" s="592"/>
      <c r="AU83" s="72"/>
      <c r="AV83" s="72"/>
      <c r="AW83" s="593"/>
      <c r="AX83" s="593"/>
      <c r="AY83" s="593"/>
      <c r="AZ83" s="593"/>
      <c r="BA83" s="77"/>
      <c r="BB83" s="631"/>
      <c r="BC83" s="631"/>
      <c r="BD83" s="631"/>
      <c r="BE83" s="631"/>
      <c r="BF83" s="631"/>
      <c r="BG83" s="77"/>
      <c r="BH83" s="77"/>
      <c r="BI83" s="77"/>
      <c r="BJ83" s="62"/>
    </row>
    <row r="84" spans="2:62" ht="39" customHeight="1" thickBot="1">
      <c r="B84" s="533"/>
      <c r="C84" s="533"/>
      <c r="D84" s="533"/>
      <c r="E84" s="533"/>
      <c r="F84" s="533"/>
      <c r="G84" s="533"/>
      <c r="H84" s="533"/>
      <c r="I84" s="533"/>
      <c r="J84" s="533"/>
      <c r="K84" s="533"/>
      <c r="L84" s="533"/>
      <c r="M84" s="533"/>
      <c r="N84" s="533"/>
      <c r="O84" s="533"/>
      <c r="P84" s="533"/>
      <c r="Q84" s="533"/>
      <c r="R84" s="533"/>
      <c r="S84" s="533"/>
      <c r="T84" s="533"/>
      <c r="U84" s="533"/>
      <c r="V84" s="533"/>
      <c r="W84" s="533"/>
      <c r="X84" s="533"/>
      <c r="Y84" s="533"/>
      <c r="Z84" s="533"/>
      <c r="AA84" s="533"/>
      <c r="AG84" s="71"/>
      <c r="AK84" s="78"/>
      <c r="AL84" s="78"/>
      <c r="AM84" s="78"/>
      <c r="AN84" s="78"/>
      <c r="AO84" s="78"/>
      <c r="AP84" s="78"/>
      <c r="AQ84" s="78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72"/>
      <c r="BE84" s="77"/>
      <c r="BF84" s="77"/>
      <c r="BG84" s="77"/>
      <c r="BH84" s="77"/>
      <c r="BI84" s="77"/>
      <c r="BJ84" s="62"/>
    </row>
    <row r="85" spans="2:62" ht="39" customHeight="1">
      <c r="B85" s="534"/>
      <c r="C85" s="534"/>
      <c r="D85" s="534"/>
      <c r="E85" s="534"/>
      <c r="F85" s="534"/>
      <c r="G85" s="534"/>
      <c r="H85" s="534"/>
      <c r="I85" s="534"/>
      <c r="J85" s="534"/>
      <c r="K85" s="534"/>
      <c r="L85" s="534"/>
      <c r="M85" s="534"/>
      <c r="N85" s="534"/>
      <c r="O85" s="534"/>
      <c r="P85" s="534"/>
      <c r="Q85" s="534"/>
      <c r="R85" s="534"/>
      <c r="S85" s="534"/>
      <c r="T85" s="534"/>
      <c r="U85" s="534"/>
      <c r="V85" s="534"/>
      <c r="W85" s="534"/>
      <c r="X85" s="534"/>
      <c r="Y85" s="534"/>
      <c r="Z85" s="534"/>
      <c r="AA85" s="534"/>
      <c r="AG85" s="71"/>
      <c r="AH85" s="582" t="s">
        <v>25</v>
      </c>
      <c r="AI85" s="582"/>
      <c r="AJ85" s="582"/>
      <c r="AK85" s="582"/>
      <c r="AL85" s="582"/>
      <c r="AM85" s="582"/>
      <c r="AN85" s="582"/>
      <c r="AO85" s="596">
        <f>GI!$A$3</f>
        <v>11</v>
      </c>
      <c r="AP85" s="597"/>
      <c r="AQ85" s="597"/>
      <c r="AR85" s="597"/>
      <c r="AS85" s="598"/>
      <c r="AT85" s="596" t="str">
        <f>GI!$C$3</f>
        <v>D</v>
      </c>
      <c r="AU85" s="597"/>
      <c r="AV85" s="597"/>
      <c r="AW85" s="597"/>
      <c r="AX85" s="598"/>
      <c r="AY85" s="79"/>
      <c r="AZ85" s="79"/>
      <c r="BA85" s="79"/>
      <c r="BB85" s="80"/>
      <c r="BC85" s="80"/>
      <c r="BD85" s="80"/>
      <c r="BE85" s="80"/>
      <c r="BF85" s="80"/>
      <c r="BG85" s="80"/>
      <c r="BH85" s="80"/>
      <c r="BI85" s="80"/>
      <c r="BJ85" s="62"/>
    </row>
    <row r="86" spans="2:62" ht="39" customHeight="1">
      <c r="B86" s="533"/>
      <c r="C86" s="533"/>
      <c r="D86" s="533"/>
      <c r="E86" s="533"/>
      <c r="F86" s="533"/>
      <c r="G86" s="533"/>
      <c r="H86" s="533"/>
      <c r="I86" s="533"/>
      <c r="J86" s="533"/>
      <c r="K86" s="533"/>
      <c r="L86" s="533"/>
      <c r="M86" s="533"/>
      <c r="N86" s="533"/>
      <c r="O86" s="533"/>
      <c r="P86" s="533"/>
      <c r="Q86" s="533"/>
      <c r="R86" s="533"/>
      <c r="S86" s="533"/>
      <c r="T86" s="533"/>
      <c r="U86" s="533"/>
      <c r="V86" s="533"/>
      <c r="W86" s="533"/>
      <c r="X86" s="533"/>
      <c r="Y86" s="533"/>
      <c r="Z86" s="533"/>
      <c r="AA86" s="533"/>
      <c r="AG86" s="71"/>
      <c r="AH86" s="582"/>
      <c r="AI86" s="582"/>
      <c r="AJ86" s="582"/>
      <c r="AK86" s="582"/>
      <c r="AL86" s="582"/>
      <c r="AM86" s="582"/>
      <c r="AN86" s="582"/>
      <c r="AO86" s="599"/>
      <c r="AP86" s="600"/>
      <c r="AQ86" s="600"/>
      <c r="AR86" s="600"/>
      <c r="AS86" s="601"/>
      <c r="AT86" s="599"/>
      <c r="AU86" s="600"/>
      <c r="AV86" s="600"/>
      <c r="AW86" s="600"/>
      <c r="AX86" s="601"/>
      <c r="AY86" s="79"/>
      <c r="AZ86" s="79"/>
      <c r="BA86" s="79"/>
      <c r="BB86" s="80"/>
      <c r="BC86" s="80"/>
      <c r="BD86" s="80"/>
      <c r="BE86" s="80"/>
      <c r="BF86" s="80"/>
      <c r="BG86" s="80"/>
      <c r="BH86" s="80"/>
      <c r="BI86" s="80"/>
      <c r="BJ86" s="62"/>
    </row>
    <row r="87" spans="2:62" ht="39" customHeight="1">
      <c r="B87" s="534"/>
      <c r="C87" s="534"/>
      <c r="D87" s="534"/>
      <c r="E87" s="534"/>
      <c r="F87" s="534"/>
      <c r="G87" s="534"/>
      <c r="H87" s="534"/>
      <c r="I87" s="534"/>
      <c r="J87" s="534"/>
      <c r="K87" s="534"/>
      <c r="L87" s="534"/>
      <c r="M87" s="534"/>
      <c r="N87" s="534"/>
      <c r="O87" s="534"/>
      <c r="P87" s="534"/>
      <c r="Q87" s="534"/>
      <c r="R87" s="534"/>
      <c r="S87" s="534"/>
      <c r="T87" s="534"/>
      <c r="U87" s="534"/>
      <c r="V87" s="534"/>
      <c r="W87" s="534"/>
      <c r="X87" s="534"/>
      <c r="Y87" s="534"/>
      <c r="Z87" s="534"/>
      <c r="AA87" s="534"/>
      <c r="AG87" s="71"/>
      <c r="AH87" s="605" t="s">
        <v>6</v>
      </c>
      <c r="AI87" s="605"/>
      <c r="AJ87" s="605"/>
      <c r="AK87" s="605"/>
      <c r="AL87" s="605"/>
      <c r="AM87" s="605"/>
      <c r="AN87" s="605"/>
      <c r="AO87" s="599"/>
      <c r="AP87" s="600"/>
      <c r="AQ87" s="600"/>
      <c r="AR87" s="600"/>
      <c r="AS87" s="601"/>
      <c r="AT87" s="599"/>
      <c r="AU87" s="600"/>
      <c r="AV87" s="600"/>
      <c r="AW87" s="600"/>
      <c r="AX87" s="601"/>
      <c r="AY87" s="79"/>
      <c r="AZ87" s="79"/>
      <c r="BA87" s="79"/>
      <c r="BB87" s="80"/>
      <c r="BC87" s="80"/>
      <c r="BD87" s="80"/>
      <c r="BE87" s="80"/>
      <c r="BF87" s="80"/>
      <c r="BG87" s="80"/>
      <c r="BH87" s="80"/>
      <c r="BI87" s="80"/>
      <c r="BJ87" s="62"/>
    </row>
    <row r="88" spans="2:62" ht="39" customHeight="1" thickBot="1">
      <c r="B88" s="607" t="s">
        <v>149</v>
      </c>
      <c r="C88" s="607"/>
      <c r="D88" s="607"/>
      <c r="E88" s="607"/>
      <c r="F88" s="607"/>
      <c r="G88" s="607"/>
      <c r="H88" s="607"/>
      <c r="I88" s="607"/>
      <c r="J88" s="607"/>
      <c r="K88" s="607"/>
      <c r="L88" s="607"/>
      <c r="M88" s="607"/>
      <c r="N88" s="607"/>
      <c r="O88" s="607"/>
      <c r="P88" s="607"/>
      <c r="Q88" s="607"/>
      <c r="R88" s="607"/>
      <c r="S88" s="607"/>
      <c r="T88" s="607"/>
      <c r="U88" s="607"/>
      <c r="V88" s="607"/>
      <c r="W88" s="607"/>
      <c r="X88" s="607"/>
      <c r="Y88" s="607"/>
      <c r="Z88" s="607"/>
      <c r="AA88" s="607"/>
      <c r="AG88" s="71"/>
      <c r="AH88" s="605"/>
      <c r="AI88" s="605"/>
      <c r="AJ88" s="605"/>
      <c r="AK88" s="605"/>
      <c r="AL88" s="605"/>
      <c r="AM88" s="605"/>
      <c r="AN88" s="605"/>
      <c r="AO88" s="602"/>
      <c r="AP88" s="603"/>
      <c r="AQ88" s="603"/>
      <c r="AR88" s="603"/>
      <c r="AS88" s="604"/>
      <c r="AT88" s="602"/>
      <c r="AU88" s="603"/>
      <c r="AV88" s="603"/>
      <c r="AW88" s="603"/>
      <c r="AX88" s="604"/>
      <c r="AY88" s="79"/>
      <c r="AZ88" s="79"/>
      <c r="BA88" s="79"/>
      <c r="BB88" s="80"/>
      <c r="BC88" s="80"/>
      <c r="BD88" s="80"/>
      <c r="BE88" s="80"/>
      <c r="BF88" s="80"/>
      <c r="BG88" s="80"/>
      <c r="BH88" s="80"/>
      <c r="BI88" s="80"/>
      <c r="BJ88" s="62"/>
    </row>
    <row r="89" spans="2:62" ht="39" customHeight="1">
      <c r="B89" s="608"/>
      <c r="C89" s="608"/>
      <c r="D89" s="608"/>
      <c r="E89" s="608"/>
      <c r="F89" s="608"/>
      <c r="G89" s="608"/>
      <c r="H89" s="608"/>
      <c r="I89" s="608"/>
      <c r="J89" s="608"/>
      <c r="K89" s="608"/>
      <c r="L89" s="608"/>
      <c r="M89" s="608"/>
      <c r="N89" s="608"/>
      <c r="O89" s="608"/>
      <c r="P89" s="608"/>
      <c r="Q89" s="608"/>
      <c r="R89" s="608"/>
      <c r="S89" s="608"/>
      <c r="T89" s="608"/>
      <c r="U89" s="608"/>
      <c r="V89" s="608"/>
      <c r="W89" s="608"/>
      <c r="X89" s="608"/>
      <c r="Y89" s="608"/>
      <c r="Z89" s="608"/>
      <c r="AA89" s="608"/>
      <c r="AG89" s="71"/>
      <c r="BJ89" s="62"/>
    </row>
    <row r="90" spans="2:62" ht="39" customHeight="1" thickBot="1">
      <c r="B90" s="533"/>
      <c r="C90" s="533"/>
      <c r="D90" s="533"/>
      <c r="E90" s="533"/>
      <c r="F90" s="533"/>
      <c r="G90" s="533"/>
      <c r="H90" s="533"/>
      <c r="I90" s="533"/>
      <c r="J90" s="533"/>
      <c r="K90" s="533"/>
      <c r="L90" s="533"/>
      <c r="M90" s="533"/>
      <c r="N90" s="533"/>
      <c r="O90" s="533"/>
      <c r="P90" s="533"/>
      <c r="Q90" s="533"/>
      <c r="R90" s="533"/>
      <c r="S90" s="533"/>
      <c r="T90" s="533"/>
      <c r="U90" s="533"/>
      <c r="V90" s="533"/>
      <c r="W90" s="533"/>
      <c r="X90" s="533"/>
      <c r="Y90" s="533"/>
      <c r="Z90" s="533"/>
      <c r="AA90" s="533"/>
      <c r="AG90" s="81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62"/>
    </row>
    <row r="91" spans="2:62" ht="39" customHeight="1">
      <c r="B91" s="534"/>
      <c r="C91" s="534"/>
      <c r="D91" s="534"/>
      <c r="E91" s="534"/>
      <c r="F91" s="534"/>
      <c r="G91" s="534"/>
      <c r="H91" s="534"/>
      <c r="I91" s="534"/>
      <c r="J91" s="534"/>
      <c r="K91" s="534"/>
      <c r="L91" s="534"/>
      <c r="M91" s="534"/>
      <c r="N91" s="534"/>
      <c r="O91" s="534"/>
      <c r="P91" s="534"/>
      <c r="Q91" s="534"/>
      <c r="R91" s="534"/>
      <c r="S91" s="534"/>
      <c r="T91" s="534"/>
      <c r="U91" s="534"/>
      <c r="V91" s="534"/>
      <c r="W91" s="534"/>
      <c r="X91" s="534"/>
      <c r="Y91" s="534"/>
      <c r="Z91" s="534"/>
      <c r="AA91" s="534"/>
      <c r="BJ91" s="85"/>
    </row>
    <row r="92" spans="2:62" ht="39" customHeight="1"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K92" s="87"/>
      <c r="AL92" s="87"/>
      <c r="AM92" s="87"/>
      <c r="AN92" s="87"/>
      <c r="AO92" s="87"/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  <c r="BB92" s="87"/>
      <c r="BC92" s="87"/>
      <c r="BD92" s="87"/>
      <c r="BE92" s="87"/>
      <c r="BF92" s="87"/>
      <c r="BJ92" s="85"/>
    </row>
    <row r="93" spans="2:62" ht="39" customHeight="1">
      <c r="B93" s="535" t="s">
        <v>80</v>
      </c>
      <c r="C93" s="535"/>
      <c r="D93" s="535"/>
      <c r="E93" s="535"/>
      <c r="F93" s="535"/>
      <c r="G93" s="535"/>
      <c r="H93" s="535"/>
      <c r="I93" s="535"/>
      <c r="J93" s="535"/>
      <c r="K93" s="535"/>
      <c r="L93" s="535"/>
      <c r="M93" s="535"/>
      <c r="N93" s="535"/>
      <c r="O93" s="536" t="str">
        <f>GI!$E$31</f>
        <v xml:space="preserve">Biniam Desta </v>
      </c>
      <c r="P93" s="536"/>
      <c r="Q93" s="536"/>
      <c r="R93" s="536"/>
      <c r="S93" s="536"/>
      <c r="T93" s="536"/>
      <c r="U93" s="536"/>
      <c r="V93" s="536"/>
      <c r="W93" s="536"/>
      <c r="X93" s="536"/>
      <c r="Y93" s="536"/>
      <c r="Z93" s="536"/>
      <c r="AA93" s="536"/>
      <c r="AB93" s="88"/>
      <c r="AJ93" s="538" t="s">
        <v>212</v>
      </c>
      <c r="AK93" s="539"/>
      <c r="AL93" s="539"/>
      <c r="AM93" s="539"/>
      <c r="AN93" s="539"/>
      <c r="AO93" s="539"/>
      <c r="AP93" s="539"/>
      <c r="AQ93" s="539"/>
      <c r="AR93" s="539"/>
      <c r="AS93" s="539"/>
      <c r="AT93" s="539"/>
      <c r="AU93" s="539"/>
      <c r="AV93" s="539"/>
      <c r="AW93" s="539"/>
      <c r="AX93" s="539"/>
      <c r="AY93" s="539"/>
      <c r="AZ93" s="539"/>
      <c r="BA93" s="539"/>
      <c r="BB93" s="539"/>
      <c r="BC93" s="539"/>
      <c r="BD93" s="539"/>
      <c r="BE93" s="539"/>
      <c r="BF93" s="540"/>
      <c r="BG93" s="87"/>
      <c r="BH93" s="87"/>
      <c r="BI93" s="87"/>
      <c r="BJ93" s="89"/>
    </row>
    <row r="94" spans="2:62" ht="39" customHeight="1">
      <c r="B94" s="535"/>
      <c r="C94" s="535"/>
      <c r="D94" s="535"/>
      <c r="E94" s="535"/>
      <c r="F94" s="535"/>
      <c r="G94" s="535"/>
      <c r="H94" s="535"/>
      <c r="I94" s="535"/>
      <c r="J94" s="535"/>
      <c r="K94" s="535"/>
      <c r="L94" s="535"/>
      <c r="M94" s="535"/>
      <c r="N94" s="535"/>
      <c r="O94" s="537"/>
      <c r="P94" s="537"/>
      <c r="Q94" s="537"/>
      <c r="R94" s="537"/>
      <c r="S94" s="537"/>
      <c r="T94" s="537"/>
      <c r="U94" s="537"/>
      <c r="V94" s="537"/>
      <c r="W94" s="537"/>
      <c r="X94" s="537"/>
      <c r="Y94" s="537"/>
      <c r="Z94" s="537"/>
      <c r="AA94" s="537"/>
      <c r="AB94" s="88"/>
      <c r="AJ94" s="541"/>
      <c r="AK94" s="542"/>
      <c r="AL94" s="542"/>
      <c r="AM94" s="542"/>
      <c r="AN94" s="542"/>
      <c r="AO94" s="542"/>
      <c r="AP94" s="542"/>
      <c r="AQ94" s="542"/>
      <c r="AR94" s="542"/>
      <c r="AS94" s="542"/>
      <c r="AT94" s="542"/>
      <c r="AU94" s="542"/>
      <c r="AV94" s="542"/>
      <c r="AW94" s="542"/>
      <c r="AX94" s="542"/>
      <c r="AY94" s="542"/>
      <c r="AZ94" s="542"/>
      <c r="BA94" s="542"/>
      <c r="BB94" s="542"/>
      <c r="BC94" s="542"/>
      <c r="BD94" s="542"/>
      <c r="BE94" s="542"/>
      <c r="BF94" s="543"/>
      <c r="BG94" s="87"/>
      <c r="BH94" s="87"/>
      <c r="BI94" s="87"/>
      <c r="BJ94" s="89"/>
    </row>
    <row r="95" spans="2:62" ht="39" customHeight="1">
      <c r="B95" s="544" t="s">
        <v>79</v>
      </c>
      <c r="C95" s="544"/>
      <c r="D95" s="544"/>
      <c r="E95" s="544"/>
      <c r="F95" s="544"/>
      <c r="G95" s="544"/>
      <c r="H95" s="544"/>
      <c r="I95" s="544"/>
      <c r="J95" s="544"/>
      <c r="K95" s="544"/>
      <c r="L95" s="544"/>
      <c r="M95" s="544"/>
      <c r="N95" s="544"/>
      <c r="O95" s="545"/>
      <c r="P95" s="545"/>
      <c r="Q95" s="545"/>
      <c r="R95" s="545"/>
      <c r="S95" s="545"/>
      <c r="T95" s="545"/>
      <c r="U95" s="545"/>
      <c r="V95" s="545"/>
      <c r="W95" s="545"/>
      <c r="X95" s="545"/>
      <c r="Y95" s="545"/>
      <c r="Z95" s="545"/>
      <c r="AA95" s="545"/>
      <c r="AB95" s="88"/>
      <c r="AJ95" s="541" t="s">
        <v>209</v>
      </c>
      <c r="AK95" s="542"/>
      <c r="AL95" s="542"/>
      <c r="AM95" s="542"/>
      <c r="AN95" s="542"/>
      <c r="AO95" s="542"/>
      <c r="AP95" s="542"/>
      <c r="AQ95" s="542"/>
      <c r="AR95" s="542"/>
      <c r="AS95" s="542"/>
      <c r="AT95" s="542"/>
      <c r="AU95" s="542"/>
      <c r="AV95" s="542"/>
      <c r="AW95" s="542"/>
      <c r="AX95" s="542"/>
      <c r="AY95" s="542"/>
      <c r="AZ95" s="542"/>
      <c r="BA95" s="542"/>
      <c r="BB95" s="542"/>
      <c r="BC95" s="542"/>
      <c r="BD95" s="542"/>
      <c r="BE95" s="542"/>
      <c r="BF95" s="543"/>
      <c r="BG95" s="87"/>
      <c r="BH95" s="87"/>
      <c r="BI95" s="87"/>
      <c r="BJ95" s="87"/>
    </row>
    <row r="96" spans="2:62" ht="39" customHeight="1">
      <c r="B96" s="544"/>
      <c r="C96" s="544"/>
      <c r="D96" s="544"/>
      <c r="E96" s="544"/>
      <c r="F96" s="544"/>
      <c r="G96" s="544"/>
      <c r="H96" s="544"/>
      <c r="I96" s="544"/>
      <c r="J96" s="544"/>
      <c r="K96" s="544"/>
      <c r="L96" s="544"/>
      <c r="M96" s="544"/>
      <c r="N96" s="544"/>
      <c r="O96" s="546"/>
      <c r="P96" s="546"/>
      <c r="Q96" s="546"/>
      <c r="R96" s="546"/>
      <c r="S96" s="546"/>
      <c r="T96" s="546"/>
      <c r="U96" s="546"/>
      <c r="V96" s="546"/>
      <c r="W96" s="546"/>
      <c r="X96" s="546"/>
      <c r="Y96" s="546"/>
      <c r="Z96" s="546"/>
      <c r="AA96" s="546"/>
      <c r="AB96" s="88"/>
      <c r="AJ96" s="541"/>
      <c r="AK96" s="542"/>
      <c r="AL96" s="542"/>
      <c r="AM96" s="542"/>
      <c r="AN96" s="542"/>
      <c r="AO96" s="542"/>
      <c r="AP96" s="542"/>
      <c r="AQ96" s="542"/>
      <c r="AR96" s="542"/>
      <c r="AS96" s="542"/>
      <c r="AT96" s="542"/>
      <c r="AU96" s="542"/>
      <c r="AV96" s="542"/>
      <c r="AW96" s="542"/>
      <c r="AX96" s="542"/>
      <c r="AY96" s="542"/>
      <c r="AZ96" s="542"/>
      <c r="BA96" s="542"/>
      <c r="BB96" s="542"/>
      <c r="BC96" s="542"/>
      <c r="BD96" s="542"/>
      <c r="BE96" s="542"/>
      <c r="BF96" s="543"/>
      <c r="BG96" s="87"/>
      <c r="BH96" s="87"/>
      <c r="BI96" s="87"/>
      <c r="BJ96" s="87"/>
    </row>
    <row r="97" spans="2:62" ht="39" customHeight="1">
      <c r="B97" s="535" t="s">
        <v>81</v>
      </c>
      <c r="C97" s="535"/>
      <c r="D97" s="535"/>
      <c r="E97" s="535"/>
      <c r="F97" s="535"/>
      <c r="G97" s="535"/>
      <c r="H97" s="535"/>
      <c r="I97" s="535"/>
      <c r="J97" s="535"/>
      <c r="K97" s="535"/>
      <c r="L97" s="535"/>
      <c r="M97" s="535"/>
      <c r="N97" s="535"/>
      <c r="O97" s="547"/>
      <c r="P97" s="547"/>
      <c r="Q97" s="547"/>
      <c r="R97" s="547"/>
      <c r="S97" s="547"/>
      <c r="T97" s="547"/>
      <c r="U97" s="547"/>
      <c r="V97" s="547"/>
      <c r="W97" s="547"/>
      <c r="X97" s="547"/>
      <c r="Y97" s="547"/>
      <c r="Z97" s="547"/>
      <c r="AA97" s="547"/>
      <c r="AB97" s="88"/>
      <c r="AJ97" s="541" t="s">
        <v>74</v>
      </c>
      <c r="AK97" s="542"/>
      <c r="AL97" s="542"/>
      <c r="AM97" s="542"/>
      <c r="AN97" s="542"/>
      <c r="AO97" s="542"/>
      <c r="AP97" s="542"/>
      <c r="AQ97" s="542"/>
      <c r="AR97" s="542"/>
      <c r="AS97" s="542"/>
      <c r="AT97" s="542"/>
      <c r="AU97" s="542"/>
      <c r="AV97" s="542"/>
      <c r="AW97" s="542"/>
      <c r="AX97" s="542"/>
      <c r="AY97" s="542"/>
      <c r="AZ97" s="542"/>
      <c r="BA97" s="542"/>
      <c r="BB97" s="542"/>
      <c r="BC97" s="542"/>
      <c r="BD97" s="542"/>
      <c r="BE97" s="542"/>
      <c r="BF97" s="543"/>
      <c r="BG97" s="87"/>
      <c r="BH97" s="87"/>
      <c r="BI97" s="87"/>
      <c r="BJ97" s="87"/>
    </row>
    <row r="98" spans="2:62" ht="39" customHeight="1">
      <c r="B98" s="535"/>
      <c r="C98" s="535"/>
      <c r="D98" s="535"/>
      <c r="E98" s="535"/>
      <c r="F98" s="535"/>
      <c r="G98" s="535"/>
      <c r="H98" s="535"/>
      <c r="I98" s="535"/>
      <c r="J98" s="535"/>
      <c r="K98" s="535"/>
      <c r="L98" s="535"/>
      <c r="M98" s="535"/>
      <c r="N98" s="535"/>
      <c r="O98" s="548"/>
      <c r="P98" s="548"/>
      <c r="Q98" s="548"/>
      <c r="R98" s="548"/>
      <c r="S98" s="548"/>
      <c r="T98" s="548"/>
      <c r="U98" s="548"/>
      <c r="V98" s="548"/>
      <c r="W98" s="548"/>
      <c r="X98" s="548"/>
      <c r="Y98" s="548"/>
      <c r="Z98" s="548"/>
      <c r="AA98" s="548"/>
      <c r="AB98" s="88"/>
      <c r="AJ98" s="541"/>
      <c r="AK98" s="542"/>
      <c r="AL98" s="542"/>
      <c r="AM98" s="542"/>
      <c r="AN98" s="542"/>
      <c r="AO98" s="542"/>
      <c r="AP98" s="542"/>
      <c r="AQ98" s="542"/>
      <c r="AR98" s="542"/>
      <c r="AS98" s="542"/>
      <c r="AT98" s="542"/>
      <c r="AU98" s="542"/>
      <c r="AV98" s="542"/>
      <c r="AW98" s="542"/>
      <c r="AX98" s="542"/>
      <c r="AY98" s="542"/>
      <c r="AZ98" s="542"/>
      <c r="BA98" s="542"/>
      <c r="BB98" s="542"/>
      <c r="BC98" s="542"/>
      <c r="BD98" s="542"/>
      <c r="BE98" s="542"/>
      <c r="BF98" s="543"/>
      <c r="BG98" s="87"/>
      <c r="BH98" s="87"/>
      <c r="BI98" s="87"/>
      <c r="BJ98" s="87"/>
    </row>
    <row r="99" spans="2:62" ht="39" customHeight="1">
      <c r="B99" s="544" t="s">
        <v>79</v>
      </c>
      <c r="C99" s="544"/>
      <c r="D99" s="544"/>
      <c r="E99" s="544"/>
      <c r="F99" s="544"/>
      <c r="G99" s="544"/>
      <c r="H99" s="544"/>
      <c r="I99" s="544"/>
      <c r="J99" s="544"/>
      <c r="K99" s="544"/>
      <c r="L99" s="544"/>
      <c r="M99" s="544"/>
      <c r="N99" s="544"/>
      <c r="O99" s="545"/>
      <c r="P99" s="545"/>
      <c r="Q99" s="545"/>
      <c r="R99" s="545"/>
      <c r="S99" s="545"/>
      <c r="T99" s="545"/>
      <c r="U99" s="545"/>
      <c r="V99" s="545"/>
      <c r="W99" s="545"/>
      <c r="X99" s="545"/>
      <c r="Y99" s="545"/>
      <c r="Z99" s="545"/>
      <c r="AA99" s="545"/>
      <c r="AB99" s="90"/>
      <c r="AJ99" s="541" t="s">
        <v>211</v>
      </c>
      <c r="AK99" s="542"/>
      <c r="AL99" s="542"/>
      <c r="AM99" s="542"/>
      <c r="AN99" s="542"/>
      <c r="AO99" s="542"/>
      <c r="AP99" s="542"/>
      <c r="AQ99" s="542"/>
      <c r="AR99" s="542"/>
      <c r="AS99" s="542"/>
      <c r="AT99" s="542"/>
      <c r="AU99" s="542"/>
      <c r="AV99" s="542"/>
      <c r="AW99" s="542"/>
      <c r="AX99" s="542"/>
      <c r="AY99" s="542"/>
      <c r="AZ99" s="542"/>
      <c r="BA99" s="542"/>
      <c r="BB99" s="542"/>
      <c r="BC99" s="542"/>
      <c r="BD99" s="542"/>
      <c r="BE99" s="542"/>
      <c r="BF99" s="543"/>
      <c r="BG99" s="87"/>
      <c r="BH99" s="87"/>
      <c r="BI99" s="87"/>
      <c r="BJ99" s="87"/>
    </row>
    <row r="100" spans="2:62" ht="9" customHeight="1">
      <c r="B100" s="544"/>
      <c r="C100" s="544"/>
      <c r="D100" s="544"/>
      <c r="E100" s="544"/>
      <c r="F100" s="544"/>
      <c r="G100" s="544"/>
      <c r="H100" s="544"/>
      <c r="I100" s="544"/>
      <c r="J100" s="544"/>
      <c r="K100" s="544"/>
      <c r="L100" s="544"/>
      <c r="M100" s="544"/>
      <c r="N100" s="544"/>
      <c r="O100" s="546"/>
      <c r="P100" s="546"/>
      <c r="Q100" s="546"/>
      <c r="R100" s="546"/>
      <c r="S100" s="546"/>
      <c r="T100" s="546"/>
      <c r="U100" s="546"/>
      <c r="V100" s="546"/>
      <c r="W100" s="546"/>
      <c r="X100" s="546"/>
      <c r="Y100" s="546"/>
      <c r="Z100" s="546"/>
      <c r="AA100" s="546"/>
      <c r="AB100" s="90"/>
      <c r="AJ100" s="549"/>
      <c r="AK100" s="550"/>
      <c r="AL100" s="550"/>
      <c r="AM100" s="550"/>
      <c r="AN100" s="550"/>
      <c r="AO100" s="550"/>
      <c r="AP100" s="550"/>
      <c r="AQ100" s="550"/>
      <c r="AR100" s="550"/>
      <c r="AS100" s="550"/>
      <c r="AT100" s="550"/>
      <c r="AU100" s="550"/>
      <c r="AV100" s="550"/>
      <c r="AW100" s="550"/>
      <c r="AX100" s="550"/>
      <c r="AY100" s="550"/>
      <c r="AZ100" s="550"/>
      <c r="BA100" s="550"/>
      <c r="BB100" s="550"/>
      <c r="BC100" s="550"/>
      <c r="BD100" s="550"/>
      <c r="BE100" s="550"/>
      <c r="BF100" s="551"/>
      <c r="BG100" s="87"/>
      <c r="BH100" s="87"/>
      <c r="BI100" s="87"/>
      <c r="BJ100" s="87"/>
    </row>
    <row r="101" spans="2:62" ht="69" customHeight="1">
      <c r="AL101" s="617"/>
      <c r="AM101" s="617"/>
      <c r="AN101" s="617"/>
      <c r="AO101" s="617"/>
      <c r="AP101" s="617"/>
      <c r="AQ101" s="617"/>
      <c r="AR101" s="617"/>
      <c r="AS101" s="617"/>
      <c r="AT101" s="617"/>
      <c r="AU101" s="617"/>
      <c r="AV101" s="617"/>
      <c r="AW101" s="617"/>
      <c r="AX101" s="617"/>
      <c r="AY101" s="617"/>
      <c r="AZ101" s="617"/>
      <c r="BA101" s="617"/>
      <c r="BB101" s="617"/>
      <c r="BC101" s="617"/>
    </row>
    <row r="102" spans="2:62" ht="39" customHeight="1">
      <c r="B102" s="616" t="s">
        <v>20</v>
      </c>
      <c r="C102" s="616"/>
      <c r="D102" s="616"/>
      <c r="E102" s="616"/>
      <c r="F102" s="616"/>
      <c r="G102" s="616"/>
      <c r="H102" s="616"/>
      <c r="I102" s="616"/>
      <c r="J102" s="616"/>
      <c r="K102" s="616"/>
      <c r="L102" s="616"/>
      <c r="M102" s="616"/>
      <c r="N102" s="616"/>
      <c r="O102" s="616"/>
      <c r="P102" s="616"/>
      <c r="Q102" s="616"/>
      <c r="R102" s="616"/>
      <c r="S102" s="616"/>
      <c r="T102" s="616"/>
      <c r="U102" s="616"/>
      <c r="V102" s="616"/>
      <c r="W102" s="616"/>
      <c r="X102" s="616"/>
      <c r="Y102" s="616"/>
      <c r="Z102" s="616"/>
      <c r="AA102" s="59"/>
      <c r="AG102" s="60"/>
      <c r="AH102" s="60"/>
      <c r="AI102" s="60"/>
      <c r="AL102" s="617"/>
      <c r="AM102" s="617"/>
      <c r="AN102" s="617"/>
      <c r="AO102" s="617"/>
      <c r="AP102" s="617"/>
      <c r="AQ102" s="617"/>
      <c r="AR102" s="617"/>
      <c r="AS102" s="617"/>
      <c r="AT102" s="617"/>
      <c r="AU102" s="617"/>
      <c r="AV102" s="617"/>
      <c r="AW102" s="617"/>
      <c r="AX102" s="617"/>
      <c r="AY102" s="617"/>
      <c r="AZ102" s="617"/>
      <c r="BA102" s="617"/>
      <c r="BB102" s="617"/>
      <c r="BC102" s="617"/>
    </row>
    <row r="103" spans="2:62" ht="39" customHeight="1">
      <c r="B103" s="616"/>
      <c r="C103" s="616"/>
      <c r="D103" s="616"/>
      <c r="E103" s="616"/>
      <c r="F103" s="616"/>
      <c r="G103" s="616"/>
      <c r="H103" s="616"/>
      <c r="I103" s="616"/>
      <c r="J103" s="616"/>
      <c r="K103" s="616"/>
      <c r="L103" s="616"/>
      <c r="M103" s="616"/>
      <c r="N103" s="616"/>
      <c r="O103" s="616"/>
      <c r="P103" s="616"/>
      <c r="Q103" s="616"/>
      <c r="R103" s="616"/>
      <c r="S103" s="616"/>
      <c r="T103" s="616"/>
      <c r="U103" s="616"/>
      <c r="V103" s="616"/>
      <c r="W103" s="616"/>
      <c r="X103" s="616"/>
      <c r="Y103" s="616"/>
      <c r="Z103" s="616"/>
      <c r="AA103" s="59"/>
      <c r="AG103" s="60"/>
      <c r="AH103" s="60"/>
      <c r="AI103" s="60"/>
      <c r="AL103" s="617"/>
      <c r="AM103" s="617"/>
      <c r="AN103" s="617"/>
      <c r="AO103" s="617"/>
      <c r="AP103" s="617"/>
      <c r="AQ103" s="617"/>
      <c r="AR103" s="617"/>
      <c r="AS103" s="617"/>
      <c r="AT103" s="617"/>
      <c r="AU103" s="617"/>
      <c r="AV103" s="617"/>
      <c r="AW103" s="617"/>
      <c r="AX103" s="617"/>
      <c r="AY103" s="617"/>
      <c r="AZ103" s="617"/>
      <c r="BA103" s="617"/>
      <c r="BB103" s="617"/>
      <c r="BC103" s="617"/>
    </row>
    <row r="104" spans="2:62" ht="39" customHeight="1">
      <c r="B104" s="618"/>
      <c r="C104" s="618"/>
      <c r="D104" s="618"/>
      <c r="E104" s="618"/>
      <c r="F104" s="618"/>
      <c r="G104" s="618"/>
      <c r="H104" s="618"/>
      <c r="I104" s="618"/>
      <c r="J104" s="618"/>
      <c r="K104" s="618"/>
      <c r="L104" s="618"/>
      <c r="M104" s="618"/>
      <c r="N104" s="618"/>
      <c r="O104" s="618"/>
      <c r="P104" s="618"/>
      <c r="Q104" s="618"/>
      <c r="R104" s="618"/>
      <c r="S104" s="618"/>
      <c r="T104" s="618"/>
      <c r="U104" s="618"/>
      <c r="V104" s="618"/>
      <c r="W104" s="618"/>
      <c r="X104" s="618"/>
      <c r="Y104" s="618"/>
      <c r="Z104" s="618"/>
      <c r="AA104" s="59"/>
      <c r="AB104" s="60"/>
      <c r="AC104" s="60"/>
      <c r="AD104" s="60"/>
      <c r="AE104" s="60"/>
      <c r="AF104" s="60"/>
      <c r="AG104" s="60"/>
      <c r="AH104" s="60"/>
      <c r="AI104" s="60"/>
      <c r="AL104" s="617"/>
      <c r="AM104" s="617"/>
      <c r="AN104" s="617"/>
      <c r="AO104" s="617"/>
      <c r="AP104" s="617"/>
      <c r="AQ104" s="617"/>
      <c r="AR104" s="617"/>
      <c r="AS104" s="617"/>
      <c r="AT104" s="617"/>
      <c r="AU104" s="617"/>
      <c r="AV104" s="617"/>
      <c r="AW104" s="617"/>
      <c r="AX104" s="617"/>
      <c r="AY104" s="617"/>
      <c r="AZ104" s="617"/>
      <c r="BA104" s="617"/>
      <c r="BB104" s="617"/>
      <c r="BC104" s="617"/>
    </row>
    <row r="105" spans="2:62" ht="39" customHeight="1">
      <c r="B105" s="609" t="s">
        <v>92</v>
      </c>
      <c r="C105" s="609"/>
      <c r="D105" s="609"/>
      <c r="E105" s="609"/>
      <c r="F105" s="609"/>
      <c r="G105" s="609"/>
      <c r="H105" s="609"/>
      <c r="I105" s="609"/>
      <c r="J105" s="609"/>
      <c r="K105" s="609"/>
      <c r="L105" s="609"/>
      <c r="M105" s="609"/>
      <c r="N105" s="609"/>
      <c r="O105" s="609"/>
      <c r="P105" s="609"/>
      <c r="Q105" s="609"/>
      <c r="R105" s="609"/>
      <c r="S105" s="609"/>
      <c r="T105" s="609"/>
      <c r="U105" s="609"/>
      <c r="V105" s="609"/>
      <c r="W105" s="609"/>
      <c r="X105" s="609"/>
      <c r="Y105" s="609"/>
      <c r="Z105" s="609"/>
      <c r="AA105" s="59"/>
      <c r="AB105" s="60"/>
      <c r="AE105" s="610" t="str">
        <f>GI!$A$49</f>
        <v>መግለፂ ውፅኢት ተምሃራይ</v>
      </c>
      <c r="AF105" s="610"/>
      <c r="AG105" s="610"/>
      <c r="AH105" s="610"/>
      <c r="AI105" s="610"/>
      <c r="AJ105" s="610"/>
      <c r="AK105" s="610"/>
      <c r="AL105" s="610"/>
      <c r="AM105" s="610"/>
      <c r="AN105" s="610"/>
      <c r="AO105" s="610"/>
      <c r="AP105" s="610"/>
      <c r="AQ105" s="610"/>
      <c r="AR105" s="610"/>
      <c r="AS105" s="610"/>
      <c r="AT105" s="610"/>
      <c r="AU105" s="610"/>
      <c r="AV105" s="610"/>
      <c r="AW105" s="610"/>
      <c r="AX105" s="610"/>
      <c r="AY105" s="610"/>
      <c r="AZ105" s="610"/>
      <c r="BA105" s="610"/>
      <c r="BB105" s="610"/>
      <c r="BC105" s="610"/>
      <c r="BD105" s="610"/>
      <c r="BE105" s="610"/>
      <c r="BF105" s="610"/>
      <c r="BG105" s="610"/>
      <c r="BH105" s="610"/>
      <c r="BI105" s="610"/>
      <c r="BJ105" s="610"/>
    </row>
    <row r="106" spans="2:62" ht="39" customHeight="1">
      <c r="B106" s="609" t="s">
        <v>93</v>
      </c>
      <c r="C106" s="609"/>
      <c r="D106" s="609"/>
      <c r="E106" s="609"/>
      <c r="F106" s="609"/>
      <c r="G106" s="609"/>
      <c r="H106" s="609"/>
      <c r="I106" s="609"/>
      <c r="J106" s="609"/>
      <c r="K106" s="609"/>
      <c r="L106" s="609"/>
      <c r="M106" s="609"/>
      <c r="N106" s="609"/>
      <c r="O106" s="609"/>
      <c r="P106" s="609"/>
      <c r="Q106" s="609"/>
      <c r="R106" s="609"/>
      <c r="S106" s="609"/>
      <c r="T106" s="609"/>
      <c r="U106" s="609"/>
      <c r="V106" s="609"/>
      <c r="W106" s="609"/>
      <c r="X106" s="609"/>
      <c r="Y106" s="609"/>
      <c r="Z106" s="609"/>
      <c r="AA106" s="59"/>
      <c r="AB106" s="60"/>
      <c r="AC106" s="61"/>
      <c r="AD106" s="61"/>
      <c r="AE106" s="610"/>
      <c r="AF106" s="610"/>
      <c r="AG106" s="610"/>
      <c r="AH106" s="610"/>
      <c r="AI106" s="610"/>
      <c r="AJ106" s="610"/>
      <c r="AK106" s="610"/>
      <c r="AL106" s="610"/>
      <c r="AM106" s="610"/>
      <c r="AN106" s="610"/>
      <c r="AO106" s="610"/>
      <c r="AP106" s="610"/>
      <c r="AQ106" s="610"/>
      <c r="AR106" s="610"/>
      <c r="AS106" s="610"/>
      <c r="AT106" s="610"/>
      <c r="AU106" s="610"/>
      <c r="AV106" s="610"/>
      <c r="AW106" s="610"/>
      <c r="AX106" s="610"/>
      <c r="AY106" s="610"/>
      <c r="AZ106" s="610"/>
      <c r="BA106" s="610"/>
      <c r="BB106" s="610"/>
      <c r="BC106" s="610"/>
      <c r="BD106" s="610"/>
      <c r="BE106" s="610"/>
      <c r="BF106" s="610"/>
      <c r="BG106" s="610"/>
      <c r="BH106" s="610"/>
      <c r="BI106" s="610"/>
      <c r="BJ106" s="610"/>
    </row>
    <row r="107" spans="2:62" ht="39" customHeight="1">
      <c r="B107" s="609" t="s">
        <v>94</v>
      </c>
      <c r="C107" s="609"/>
      <c r="D107" s="609"/>
      <c r="E107" s="609"/>
      <c r="F107" s="609"/>
      <c r="G107" s="609"/>
      <c r="H107" s="609"/>
      <c r="I107" s="609"/>
      <c r="J107" s="609"/>
      <c r="K107" s="609"/>
      <c r="L107" s="609"/>
      <c r="M107" s="609"/>
      <c r="N107" s="609"/>
      <c r="O107" s="609"/>
      <c r="P107" s="609"/>
      <c r="Q107" s="609"/>
      <c r="R107" s="609"/>
      <c r="S107" s="609"/>
      <c r="T107" s="609"/>
      <c r="U107" s="609"/>
      <c r="V107" s="609"/>
      <c r="W107" s="609"/>
      <c r="X107" s="609"/>
      <c r="Y107" s="609"/>
      <c r="Z107" s="609"/>
      <c r="AA107" s="59"/>
      <c r="AB107" s="60"/>
      <c r="AC107" s="61"/>
      <c r="AD107" s="61"/>
      <c r="AE107" s="610" t="str">
        <f>GI!$A$50</f>
        <v xml:space="preserve">ኣካዳሚ ሸባ ሓፈሻዊ ካልኣይ ብርኪ ቤት ት/ቲ </v>
      </c>
      <c r="AF107" s="610"/>
      <c r="AG107" s="610"/>
      <c r="AH107" s="610"/>
      <c r="AI107" s="610"/>
      <c r="AJ107" s="610"/>
      <c r="AK107" s="610"/>
      <c r="AL107" s="610"/>
      <c r="AM107" s="610"/>
      <c r="AN107" s="610"/>
      <c r="AO107" s="610"/>
      <c r="AP107" s="610"/>
      <c r="AQ107" s="610"/>
      <c r="AR107" s="610"/>
      <c r="AS107" s="610"/>
      <c r="AT107" s="610"/>
      <c r="AU107" s="610"/>
      <c r="AV107" s="610"/>
      <c r="AW107" s="610"/>
      <c r="AX107" s="610"/>
      <c r="AY107" s="610"/>
      <c r="AZ107" s="610"/>
      <c r="BA107" s="610"/>
      <c r="BB107" s="610"/>
      <c r="BC107" s="610"/>
      <c r="BD107" s="610"/>
      <c r="BE107" s="610"/>
      <c r="BF107" s="610"/>
      <c r="BG107" s="610"/>
      <c r="BH107" s="610"/>
      <c r="BI107" s="610"/>
      <c r="BJ107" s="610"/>
    </row>
    <row r="108" spans="2:62" ht="39" customHeight="1">
      <c r="B108" s="609" t="s">
        <v>95</v>
      </c>
      <c r="C108" s="609"/>
      <c r="D108" s="609"/>
      <c r="E108" s="609"/>
      <c r="F108" s="609"/>
      <c r="G108" s="609"/>
      <c r="H108" s="609"/>
      <c r="I108" s="609"/>
      <c r="J108" s="609"/>
      <c r="K108" s="609"/>
      <c r="L108" s="609"/>
      <c r="M108" s="609"/>
      <c r="N108" s="609"/>
      <c r="O108" s="609"/>
      <c r="P108" s="609"/>
      <c r="Q108" s="609"/>
      <c r="R108" s="609"/>
      <c r="S108" s="609"/>
      <c r="T108" s="609"/>
      <c r="U108" s="609"/>
      <c r="V108" s="609"/>
      <c r="W108" s="609"/>
      <c r="X108" s="609"/>
      <c r="Y108" s="609"/>
      <c r="Z108" s="609"/>
      <c r="AA108" s="62"/>
      <c r="AB108" s="60"/>
      <c r="AC108" s="61"/>
      <c r="AD108" s="61"/>
      <c r="AE108" s="610"/>
      <c r="AF108" s="610"/>
      <c r="AG108" s="610"/>
      <c r="AH108" s="610"/>
      <c r="AI108" s="610"/>
      <c r="AJ108" s="610"/>
      <c r="AK108" s="610"/>
      <c r="AL108" s="610"/>
      <c r="AM108" s="610"/>
      <c r="AN108" s="610"/>
      <c r="AO108" s="610"/>
      <c r="AP108" s="610"/>
      <c r="AQ108" s="610"/>
      <c r="AR108" s="610"/>
      <c r="AS108" s="610"/>
      <c r="AT108" s="610"/>
      <c r="AU108" s="610"/>
      <c r="AV108" s="610"/>
      <c r="AW108" s="610"/>
      <c r="AX108" s="610"/>
      <c r="AY108" s="610"/>
      <c r="AZ108" s="610"/>
      <c r="BA108" s="610"/>
      <c r="BB108" s="610"/>
      <c r="BC108" s="610"/>
      <c r="BD108" s="610"/>
      <c r="BE108" s="610"/>
      <c r="BF108" s="610"/>
      <c r="BG108" s="610"/>
      <c r="BH108" s="610"/>
      <c r="BI108" s="610"/>
      <c r="BJ108" s="610"/>
    </row>
    <row r="109" spans="2:62" ht="39" customHeight="1">
      <c r="B109" s="609" t="s">
        <v>96</v>
      </c>
      <c r="C109" s="609"/>
      <c r="D109" s="609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09"/>
      <c r="P109" s="609"/>
      <c r="Q109" s="609"/>
      <c r="R109" s="609"/>
      <c r="S109" s="609"/>
      <c r="T109" s="609"/>
      <c r="U109" s="609"/>
      <c r="V109" s="609"/>
      <c r="W109" s="609"/>
      <c r="X109" s="609"/>
      <c r="Y109" s="609"/>
      <c r="Z109" s="609"/>
      <c r="AA109" s="62"/>
      <c r="AB109" s="60"/>
      <c r="AC109" s="61"/>
      <c r="AD109" s="61"/>
      <c r="AE109" s="61"/>
      <c r="AF109" s="61"/>
      <c r="AG109" s="61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</row>
    <row r="110" spans="2:62" ht="39" customHeight="1">
      <c r="B110" s="611" t="s">
        <v>138</v>
      </c>
      <c r="C110" s="611"/>
      <c r="D110" s="611"/>
      <c r="E110" s="611"/>
      <c r="F110" s="611"/>
      <c r="G110" s="611"/>
      <c r="H110" s="611"/>
      <c r="I110" s="611"/>
      <c r="J110" s="611"/>
      <c r="K110" s="611"/>
      <c r="L110" s="611"/>
      <c r="M110" s="611"/>
      <c r="N110" s="611"/>
      <c r="O110" s="611"/>
      <c r="P110" s="611"/>
      <c r="Q110" s="611"/>
      <c r="R110" s="611"/>
      <c r="S110" s="611"/>
      <c r="T110" s="611"/>
      <c r="U110" s="611"/>
      <c r="V110" s="611"/>
      <c r="W110" s="611"/>
      <c r="X110" s="611"/>
      <c r="Y110" s="611"/>
      <c r="Z110" s="611"/>
      <c r="AA110" s="612"/>
      <c r="AB110" s="62"/>
      <c r="AD110" s="61"/>
      <c r="AE110" s="613" t="str">
        <f>GI!$A$52</f>
        <v>Sheba Academy Comprehensive Secondary School Student's Grade Report Card</v>
      </c>
      <c r="AF110" s="613"/>
      <c r="AG110" s="613"/>
      <c r="AH110" s="613"/>
      <c r="AI110" s="613"/>
      <c r="AJ110" s="613"/>
      <c r="AK110" s="613"/>
      <c r="AL110" s="613"/>
      <c r="AM110" s="613"/>
      <c r="AN110" s="613"/>
      <c r="AO110" s="613"/>
      <c r="AP110" s="613"/>
      <c r="AQ110" s="613"/>
      <c r="AR110" s="613"/>
      <c r="AS110" s="613"/>
      <c r="AT110" s="613"/>
      <c r="AU110" s="613"/>
      <c r="AV110" s="613"/>
      <c r="AW110" s="613"/>
      <c r="AX110" s="613"/>
      <c r="AY110" s="613"/>
      <c r="AZ110" s="613"/>
      <c r="BA110" s="613"/>
      <c r="BB110" s="613"/>
      <c r="BC110" s="613"/>
      <c r="BD110" s="613"/>
      <c r="BE110" s="613"/>
      <c r="BF110" s="613"/>
      <c r="BG110" s="613"/>
      <c r="BH110" s="613"/>
      <c r="BI110" s="613"/>
      <c r="BJ110" s="613"/>
    </row>
    <row r="111" spans="2:62" ht="39" customHeight="1">
      <c r="B111" s="611"/>
      <c r="C111" s="611"/>
      <c r="D111" s="611"/>
      <c r="E111" s="611"/>
      <c r="F111" s="611"/>
      <c r="G111" s="611"/>
      <c r="H111" s="611"/>
      <c r="I111" s="611"/>
      <c r="J111" s="611"/>
      <c r="K111" s="611"/>
      <c r="L111" s="611"/>
      <c r="M111" s="611"/>
      <c r="N111" s="611"/>
      <c r="O111" s="611"/>
      <c r="P111" s="611"/>
      <c r="Q111" s="611"/>
      <c r="R111" s="611"/>
      <c r="S111" s="611"/>
      <c r="T111" s="611"/>
      <c r="U111" s="611"/>
      <c r="V111" s="611"/>
      <c r="W111" s="611"/>
      <c r="X111" s="611"/>
      <c r="Y111" s="611"/>
      <c r="Z111" s="611"/>
      <c r="AA111" s="612"/>
      <c r="AB111" s="62"/>
      <c r="AC111" s="61"/>
      <c r="AD111" s="61"/>
      <c r="AE111" s="613"/>
      <c r="AF111" s="613"/>
      <c r="AG111" s="613"/>
      <c r="AH111" s="613"/>
      <c r="AI111" s="613"/>
      <c r="AJ111" s="613"/>
      <c r="AK111" s="613"/>
      <c r="AL111" s="613"/>
      <c r="AM111" s="613"/>
      <c r="AN111" s="613"/>
      <c r="AO111" s="613"/>
      <c r="AP111" s="613"/>
      <c r="AQ111" s="613"/>
      <c r="AR111" s="613"/>
      <c r="AS111" s="613"/>
      <c r="AT111" s="613"/>
      <c r="AU111" s="613"/>
      <c r="AV111" s="613"/>
      <c r="AW111" s="613"/>
      <c r="AX111" s="613"/>
      <c r="AY111" s="613"/>
      <c r="AZ111" s="613"/>
      <c r="BA111" s="613"/>
      <c r="BB111" s="613"/>
      <c r="BC111" s="613"/>
      <c r="BD111" s="613"/>
      <c r="BE111" s="613"/>
      <c r="BF111" s="613"/>
      <c r="BG111" s="613"/>
      <c r="BH111" s="613"/>
      <c r="BI111" s="613"/>
      <c r="BJ111" s="613"/>
    </row>
    <row r="112" spans="2:62" ht="39" customHeight="1">
      <c r="B112" s="611" t="s">
        <v>65</v>
      </c>
      <c r="C112" s="611"/>
      <c r="D112" s="611"/>
      <c r="E112" s="611"/>
      <c r="F112" s="611"/>
      <c r="G112" s="611"/>
      <c r="H112" s="611"/>
      <c r="I112" s="611"/>
      <c r="J112" s="611"/>
      <c r="K112" s="611"/>
      <c r="L112" s="611"/>
      <c r="M112" s="611"/>
      <c r="N112" s="611"/>
      <c r="O112" s="611"/>
      <c r="P112" s="611"/>
      <c r="Q112" s="611"/>
      <c r="R112" s="611"/>
      <c r="S112" s="611"/>
      <c r="T112" s="611"/>
      <c r="U112" s="611"/>
      <c r="V112" s="611"/>
      <c r="W112" s="611"/>
      <c r="X112" s="611"/>
      <c r="Y112" s="611"/>
      <c r="Z112" s="611"/>
      <c r="AA112" s="612"/>
      <c r="AB112" s="62"/>
      <c r="AC112" s="61"/>
      <c r="AD112" s="61"/>
      <c r="AE112" s="613"/>
      <c r="AF112" s="613"/>
      <c r="AG112" s="613"/>
      <c r="AH112" s="613"/>
      <c r="AI112" s="613"/>
      <c r="AJ112" s="613"/>
      <c r="AK112" s="613"/>
      <c r="AL112" s="613"/>
      <c r="AM112" s="613"/>
      <c r="AN112" s="613"/>
      <c r="AO112" s="613"/>
      <c r="AP112" s="613"/>
      <c r="AQ112" s="613"/>
      <c r="AR112" s="613"/>
      <c r="AS112" s="613"/>
      <c r="AT112" s="613"/>
      <c r="AU112" s="613"/>
      <c r="AV112" s="613"/>
      <c r="AW112" s="613"/>
      <c r="AX112" s="613"/>
      <c r="AY112" s="613"/>
      <c r="AZ112" s="613"/>
      <c r="BA112" s="613"/>
      <c r="BB112" s="613"/>
      <c r="BC112" s="613"/>
      <c r="BD112" s="613"/>
      <c r="BE112" s="613"/>
      <c r="BF112" s="613"/>
      <c r="BG112" s="613"/>
      <c r="BH112" s="613"/>
      <c r="BI112" s="613"/>
      <c r="BJ112" s="613"/>
    </row>
    <row r="113" spans="2:62" ht="39" customHeight="1">
      <c r="B113" s="611"/>
      <c r="C113" s="611"/>
      <c r="D113" s="611"/>
      <c r="E113" s="611"/>
      <c r="F113" s="611"/>
      <c r="G113" s="611"/>
      <c r="H113" s="611"/>
      <c r="I113" s="611"/>
      <c r="J113" s="611"/>
      <c r="K113" s="611"/>
      <c r="L113" s="611"/>
      <c r="M113" s="611"/>
      <c r="N113" s="611"/>
      <c r="O113" s="611"/>
      <c r="P113" s="611"/>
      <c r="Q113" s="611"/>
      <c r="R113" s="611"/>
      <c r="S113" s="611"/>
      <c r="T113" s="611"/>
      <c r="U113" s="611"/>
      <c r="V113" s="611"/>
      <c r="W113" s="611"/>
      <c r="X113" s="611"/>
      <c r="Y113" s="611"/>
      <c r="Z113" s="611"/>
      <c r="AA113" s="612"/>
      <c r="AB113" s="62"/>
      <c r="AC113" s="62"/>
      <c r="AD113" s="62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  <c r="BD113" s="63"/>
      <c r="BE113" s="63"/>
      <c r="BF113" s="63"/>
      <c r="BG113" s="63"/>
      <c r="BH113" s="63"/>
      <c r="BI113" s="63"/>
      <c r="BJ113" s="63"/>
    </row>
    <row r="114" spans="2:62" ht="39" customHeight="1">
      <c r="B114" s="64" t="s">
        <v>50</v>
      </c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2"/>
      <c r="AB114" s="62"/>
      <c r="AC114" s="62"/>
      <c r="AD114" s="62"/>
      <c r="AE114" s="613" t="str">
        <f>GI!$A$51</f>
        <v>መቐለ, ኢትዮጵያ/Mekelle, Ethiopia</v>
      </c>
      <c r="AF114" s="613"/>
      <c r="AG114" s="613"/>
      <c r="AH114" s="613"/>
      <c r="AI114" s="613"/>
      <c r="AJ114" s="613"/>
      <c r="AK114" s="613"/>
      <c r="AL114" s="613"/>
      <c r="AM114" s="613"/>
      <c r="AN114" s="613"/>
      <c r="AO114" s="613"/>
      <c r="AP114" s="613"/>
      <c r="AQ114" s="613"/>
      <c r="AR114" s="613"/>
      <c r="AS114" s="613"/>
      <c r="AT114" s="613"/>
      <c r="AU114" s="613"/>
      <c r="AV114" s="613"/>
      <c r="AW114" s="613"/>
      <c r="AX114" s="613"/>
      <c r="AY114" s="613"/>
      <c r="AZ114" s="613"/>
      <c r="BA114" s="613"/>
      <c r="BB114" s="613"/>
      <c r="BC114" s="613"/>
      <c r="BD114" s="613"/>
      <c r="BE114" s="613"/>
      <c r="BF114" s="613"/>
      <c r="BG114" s="613"/>
      <c r="BH114" s="613"/>
      <c r="BI114" s="613"/>
      <c r="BJ114" s="613"/>
    </row>
    <row r="115" spans="2:62" ht="39" customHeight="1">
      <c r="B115" s="64" t="s">
        <v>51</v>
      </c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2"/>
      <c r="AB115" s="62"/>
      <c r="AC115" s="62"/>
      <c r="AD115" s="62"/>
      <c r="AE115" s="613"/>
      <c r="AF115" s="613"/>
      <c r="AG115" s="613"/>
      <c r="AH115" s="613"/>
      <c r="AI115" s="613"/>
      <c r="AJ115" s="613"/>
      <c r="AK115" s="613"/>
      <c r="AL115" s="613"/>
      <c r="AM115" s="613"/>
      <c r="AN115" s="613"/>
      <c r="AO115" s="613"/>
      <c r="AP115" s="613"/>
      <c r="AQ115" s="613"/>
      <c r="AR115" s="613"/>
      <c r="AS115" s="613"/>
      <c r="AT115" s="613"/>
      <c r="AU115" s="613"/>
      <c r="AV115" s="613"/>
      <c r="AW115" s="613"/>
      <c r="AX115" s="613"/>
      <c r="AY115" s="613"/>
      <c r="AZ115" s="613"/>
      <c r="BA115" s="613"/>
      <c r="BB115" s="613"/>
      <c r="BC115" s="613"/>
      <c r="BD115" s="613"/>
      <c r="BE115" s="613"/>
      <c r="BF115" s="613"/>
      <c r="BG115" s="613"/>
      <c r="BH115" s="613"/>
      <c r="BI115" s="613"/>
      <c r="BJ115" s="613"/>
    </row>
    <row r="116" spans="2:62" ht="39" customHeight="1">
      <c r="B116" s="611" t="s">
        <v>139</v>
      </c>
      <c r="C116" s="611"/>
      <c r="D116" s="611"/>
      <c r="E116" s="611"/>
      <c r="F116" s="611"/>
      <c r="G116" s="611"/>
      <c r="H116" s="611"/>
      <c r="I116" s="611"/>
      <c r="J116" s="611"/>
      <c r="K116" s="611"/>
      <c r="L116" s="611"/>
      <c r="M116" s="611"/>
      <c r="N116" s="611"/>
      <c r="O116" s="611"/>
      <c r="P116" s="611"/>
      <c r="Q116" s="611"/>
      <c r="R116" s="611"/>
      <c r="S116" s="611"/>
      <c r="T116" s="611"/>
      <c r="U116" s="611"/>
      <c r="V116" s="611"/>
      <c r="W116" s="611"/>
      <c r="X116" s="611"/>
      <c r="Y116" s="611"/>
      <c r="Z116" s="611"/>
      <c r="AA116" s="612"/>
      <c r="AB116" s="62"/>
      <c r="AC116" s="62"/>
      <c r="AD116" s="62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1"/>
      <c r="BG116" s="91"/>
      <c r="BH116" s="91"/>
      <c r="BI116" s="91"/>
      <c r="BJ116" s="91"/>
    </row>
    <row r="117" spans="2:62" ht="39" customHeight="1">
      <c r="B117" s="611"/>
      <c r="C117" s="611"/>
      <c r="D117" s="611"/>
      <c r="E117" s="611"/>
      <c r="F117" s="611"/>
      <c r="G117" s="611"/>
      <c r="H117" s="611"/>
      <c r="I117" s="611"/>
      <c r="J117" s="611"/>
      <c r="K117" s="611"/>
      <c r="L117" s="611"/>
      <c r="M117" s="611"/>
      <c r="N117" s="611"/>
      <c r="O117" s="611"/>
      <c r="P117" s="611"/>
      <c r="Q117" s="611"/>
      <c r="R117" s="611"/>
      <c r="S117" s="611"/>
      <c r="T117" s="611"/>
      <c r="U117" s="611"/>
      <c r="V117" s="611"/>
      <c r="W117" s="611"/>
      <c r="X117" s="611"/>
      <c r="Y117" s="611"/>
      <c r="Z117" s="611"/>
      <c r="AA117" s="612"/>
      <c r="AB117" s="62"/>
      <c r="AC117" s="62"/>
      <c r="AD117" s="62"/>
      <c r="AE117" s="614" t="str">
        <f>GI!$A$47</f>
        <v>ዘበነ ት/ቲ፡ 2018 ዓ/ም Academic Year: 2025/26 G.C</v>
      </c>
      <c r="AF117" s="614"/>
      <c r="AG117" s="614"/>
      <c r="AH117" s="614"/>
      <c r="AI117" s="614"/>
      <c r="AJ117" s="614"/>
      <c r="AK117" s="614"/>
      <c r="AL117" s="614"/>
      <c r="AM117" s="614"/>
      <c r="AN117" s="614"/>
      <c r="AO117" s="614"/>
      <c r="AP117" s="614"/>
      <c r="AQ117" s="614"/>
      <c r="AR117" s="614"/>
      <c r="AS117" s="614"/>
      <c r="AT117" s="614"/>
      <c r="AU117" s="614"/>
      <c r="AV117" s="614"/>
      <c r="AW117" s="614"/>
      <c r="AX117" s="614"/>
      <c r="AY117" s="614"/>
      <c r="AZ117" s="614"/>
      <c r="BA117" s="614"/>
      <c r="BB117" s="614"/>
      <c r="BC117" s="614"/>
      <c r="BD117" s="614"/>
      <c r="BE117" s="614"/>
      <c r="BF117" s="614"/>
      <c r="BG117" s="614"/>
      <c r="BH117" s="614"/>
      <c r="BI117" s="614"/>
      <c r="BJ117" s="614"/>
    </row>
    <row r="118" spans="2:62" ht="39" customHeight="1">
      <c r="B118" s="609" t="s">
        <v>97</v>
      </c>
      <c r="C118" s="609"/>
      <c r="D118" s="609"/>
      <c r="E118" s="609"/>
      <c r="F118" s="609"/>
      <c r="G118" s="609"/>
      <c r="H118" s="609"/>
      <c r="I118" s="609"/>
      <c r="J118" s="609"/>
      <c r="K118" s="609"/>
      <c r="L118" s="609"/>
      <c r="M118" s="609"/>
      <c r="N118" s="609"/>
      <c r="O118" s="609"/>
      <c r="P118" s="609"/>
      <c r="Q118" s="609"/>
      <c r="R118" s="609"/>
      <c r="S118" s="609"/>
      <c r="T118" s="609"/>
      <c r="U118" s="609"/>
      <c r="V118" s="609"/>
      <c r="W118" s="609"/>
      <c r="X118" s="609"/>
      <c r="Y118" s="609"/>
      <c r="Z118" s="609"/>
      <c r="AA118" s="62"/>
      <c r="AB118" s="62"/>
      <c r="AC118" s="62"/>
      <c r="AD118" s="62"/>
      <c r="AE118" s="614"/>
      <c r="AF118" s="614"/>
      <c r="AG118" s="614"/>
      <c r="AH118" s="614"/>
      <c r="AI118" s="614"/>
      <c r="AJ118" s="614"/>
      <c r="AK118" s="614"/>
      <c r="AL118" s="614"/>
      <c r="AM118" s="614"/>
      <c r="AN118" s="614"/>
      <c r="AO118" s="614"/>
      <c r="AP118" s="614"/>
      <c r="AQ118" s="614"/>
      <c r="AR118" s="614"/>
      <c r="AS118" s="614"/>
      <c r="AT118" s="614"/>
      <c r="AU118" s="614"/>
      <c r="AV118" s="614"/>
      <c r="AW118" s="614"/>
      <c r="AX118" s="614"/>
      <c r="AY118" s="614"/>
      <c r="AZ118" s="614"/>
      <c r="BA118" s="614"/>
      <c r="BB118" s="614"/>
      <c r="BC118" s="614"/>
      <c r="BD118" s="614"/>
      <c r="BE118" s="614"/>
      <c r="BF118" s="614"/>
      <c r="BG118" s="614"/>
      <c r="BH118" s="614"/>
      <c r="BI118" s="614"/>
      <c r="BJ118" s="614"/>
    </row>
    <row r="119" spans="2:62" ht="39" customHeight="1">
      <c r="AA119" s="62"/>
      <c r="AB119" s="62"/>
      <c r="AC119" s="62"/>
      <c r="AD119" s="62"/>
      <c r="AE119" s="614"/>
      <c r="AF119" s="614"/>
      <c r="AG119" s="614"/>
      <c r="AH119" s="614"/>
      <c r="AI119" s="614"/>
      <c r="AJ119" s="614"/>
      <c r="AK119" s="614"/>
      <c r="AL119" s="614"/>
      <c r="AM119" s="614"/>
      <c r="AN119" s="614"/>
      <c r="AO119" s="614"/>
      <c r="AP119" s="614"/>
      <c r="AQ119" s="614"/>
      <c r="AR119" s="614"/>
      <c r="AS119" s="614"/>
      <c r="AT119" s="614"/>
      <c r="AU119" s="614"/>
      <c r="AV119" s="614"/>
      <c r="AW119" s="614"/>
      <c r="AX119" s="614"/>
      <c r="AY119" s="614"/>
      <c r="AZ119" s="614"/>
      <c r="BA119" s="614"/>
      <c r="BB119" s="614"/>
      <c r="BC119" s="614"/>
      <c r="BD119" s="614"/>
      <c r="BE119" s="614"/>
      <c r="BF119" s="614"/>
      <c r="BG119" s="614"/>
      <c r="BH119" s="614"/>
      <c r="BI119" s="614"/>
      <c r="BJ119" s="614"/>
    </row>
    <row r="120" spans="2:62" ht="33" customHeight="1">
      <c r="AB120" s="62"/>
      <c r="AC120" s="62"/>
      <c r="AD120" s="62"/>
      <c r="AE120" s="62"/>
      <c r="AF120" s="62"/>
      <c r="AG120" s="552" t="s">
        <v>63</v>
      </c>
      <c r="AH120" s="552"/>
      <c r="AI120" s="552"/>
      <c r="AJ120" s="552"/>
      <c r="AK120" s="552"/>
      <c r="AL120" s="552"/>
      <c r="AM120" s="552"/>
      <c r="AN120" s="552"/>
      <c r="AO120" s="552"/>
      <c r="AP120" s="552"/>
      <c r="AQ120" s="552"/>
      <c r="AR120" s="552"/>
      <c r="AS120" s="552"/>
      <c r="AT120" s="552"/>
      <c r="AU120" s="552"/>
      <c r="AV120" s="552"/>
      <c r="AW120" s="552"/>
      <c r="AX120" s="552"/>
      <c r="AY120" s="552"/>
      <c r="AZ120" s="552"/>
      <c r="BA120" s="552"/>
      <c r="BB120" s="552"/>
      <c r="BC120" s="552"/>
      <c r="BD120" s="552"/>
      <c r="BE120" s="552"/>
      <c r="BF120" s="552"/>
      <c r="BG120" s="552"/>
      <c r="BH120" s="552"/>
      <c r="BI120" s="552"/>
      <c r="BJ120" s="65"/>
    </row>
    <row r="121" spans="2:62" ht="33" customHeight="1">
      <c r="AB121" s="62"/>
      <c r="AC121" s="62"/>
      <c r="AD121" s="62"/>
      <c r="AE121" s="62"/>
      <c r="AF121" s="62"/>
      <c r="AG121" s="552"/>
      <c r="AH121" s="552"/>
      <c r="AI121" s="552"/>
      <c r="AJ121" s="552"/>
      <c r="AK121" s="552"/>
      <c r="AL121" s="552"/>
      <c r="AM121" s="552"/>
      <c r="AN121" s="552"/>
      <c r="AO121" s="552"/>
      <c r="AP121" s="552"/>
      <c r="AQ121" s="552"/>
      <c r="AR121" s="552"/>
      <c r="AS121" s="552"/>
      <c r="AT121" s="552"/>
      <c r="AU121" s="552"/>
      <c r="AV121" s="552"/>
      <c r="AW121" s="552"/>
      <c r="AX121" s="552"/>
      <c r="AY121" s="552"/>
      <c r="AZ121" s="552"/>
      <c r="BA121" s="552"/>
      <c r="BB121" s="552"/>
      <c r="BC121" s="552"/>
      <c r="BD121" s="552"/>
      <c r="BE121" s="552"/>
      <c r="BF121" s="552"/>
      <c r="BG121" s="552"/>
      <c r="BH121" s="552"/>
      <c r="BI121" s="552"/>
      <c r="BJ121" s="65"/>
    </row>
    <row r="122" spans="2:62" ht="33" customHeight="1"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B122" s="62"/>
      <c r="AC122" s="62"/>
      <c r="AD122" s="62"/>
      <c r="AE122" s="62"/>
      <c r="AF122" s="62"/>
      <c r="AG122" s="552"/>
      <c r="AH122" s="552"/>
      <c r="AI122" s="552"/>
      <c r="AJ122" s="552"/>
      <c r="AK122" s="552"/>
      <c r="AL122" s="552"/>
      <c r="AM122" s="552"/>
      <c r="AN122" s="552"/>
      <c r="AO122" s="552"/>
      <c r="AP122" s="552"/>
      <c r="AQ122" s="552"/>
      <c r="AR122" s="552"/>
      <c r="AS122" s="552"/>
      <c r="AT122" s="552"/>
      <c r="AU122" s="552"/>
      <c r="AV122" s="552"/>
      <c r="AW122" s="552"/>
      <c r="AX122" s="552"/>
      <c r="AY122" s="552"/>
      <c r="AZ122" s="552"/>
      <c r="BA122" s="552"/>
      <c r="BB122" s="552"/>
      <c r="BC122" s="552"/>
      <c r="BD122" s="552"/>
      <c r="BE122" s="552"/>
      <c r="BF122" s="552"/>
      <c r="BG122" s="552"/>
      <c r="BH122" s="552"/>
      <c r="BI122" s="552"/>
      <c r="BJ122" s="65"/>
    </row>
    <row r="123" spans="2:62" ht="33" customHeight="1" thickBot="1">
      <c r="L123" s="619" t="s">
        <v>66</v>
      </c>
      <c r="M123" s="620"/>
      <c r="N123" s="621" t="s">
        <v>45</v>
      </c>
      <c r="O123" s="621"/>
      <c r="P123" s="621"/>
      <c r="Q123" s="621"/>
      <c r="R123" s="621"/>
      <c r="S123" s="621"/>
      <c r="T123" s="621"/>
      <c r="U123" s="621"/>
      <c r="V123" s="621"/>
      <c r="W123" s="621"/>
      <c r="X123" s="621"/>
      <c r="AB123" s="62"/>
      <c r="AC123" s="62"/>
      <c r="AD123" s="62"/>
      <c r="AE123" s="62"/>
      <c r="AF123" s="62"/>
      <c r="AG123" s="552"/>
      <c r="AH123" s="552"/>
      <c r="AI123" s="552"/>
      <c r="AJ123" s="552"/>
      <c r="AK123" s="552"/>
      <c r="AL123" s="552"/>
      <c r="AM123" s="552"/>
      <c r="AN123" s="552"/>
      <c r="AO123" s="552"/>
      <c r="AP123" s="552"/>
      <c r="AQ123" s="552"/>
      <c r="AR123" s="552"/>
      <c r="AS123" s="552"/>
      <c r="AT123" s="552"/>
      <c r="AU123" s="552"/>
      <c r="AV123" s="552"/>
      <c r="AW123" s="552"/>
      <c r="AX123" s="552"/>
      <c r="AY123" s="552"/>
      <c r="AZ123" s="552"/>
      <c r="BA123" s="552"/>
      <c r="BB123" s="552"/>
      <c r="BC123" s="552"/>
      <c r="BD123" s="552"/>
      <c r="BE123" s="552"/>
      <c r="BF123" s="552"/>
      <c r="BG123" s="552"/>
      <c r="BH123" s="552"/>
      <c r="BI123" s="552"/>
      <c r="BJ123" s="65"/>
    </row>
    <row r="124" spans="2:62" ht="39" customHeight="1" thickBot="1">
      <c r="L124" s="620"/>
      <c r="M124" s="620"/>
      <c r="N124" s="621"/>
      <c r="O124" s="621"/>
      <c r="P124" s="621"/>
      <c r="Q124" s="621"/>
      <c r="R124" s="621"/>
      <c r="S124" s="621"/>
      <c r="T124" s="621"/>
      <c r="U124" s="621"/>
      <c r="V124" s="621"/>
      <c r="W124" s="621"/>
      <c r="X124" s="621"/>
      <c r="AB124" s="62"/>
      <c r="AC124" s="62"/>
      <c r="AD124" s="62"/>
      <c r="AE124" s="62"/>
      <c r="AF124" s="62"/>
      <c r="AG124" s="67"/>
      <c r="AH124" s="68"/>
      <c r="AI124" s="68"/>
      <c r="AJ124" s="69"/>
      <c r="AK124" s="69"/>
      <c r="AL124" s="69"/>
      <c r="AM124" s="69"/>
      <c r="AN124" s="69"/>
      <c r="AO124" s="69"/>
      <c r="AP124" s="69"/>
      <c r="AQ124" s="69"/>
      <c r="AR124" s="70"/>
      <c r="AS124" s="70"/>
      <c r="AT124" s="70"/>
      <c r="AU124" s="70"/>
      <c r="AV124" s="70"/>
      <c r="AW124" s="70"/>
      <c r="AX124" s="70"/>
      <c r="AY124" s="70"/>
      <c r="AZ124" s="70"/>
      <c r="BA124" s="70"/>
      <c r="BB124" s="70"/>
      <c r="BC124" s="70"/>
      <c r="BD124" s="70"/>
      <c r="BE124" s="70"/>
      <c r="BF124" s="70"/>
      <c r="BG124" s="70"/>
      <c r="BH124" s="70"/>
      <c r="BI124" s="70"/>
      <c r="BJ124" s="69"/>
    </row>
    <row r="125" spans="2:62" ht="45" customHeight="1">
      <c r="E125" s="62"/>
      <c r="F125" s="62"/>
      <c r="G125" s="62"/>
      <c r="H125" s="62"/>
      <c r="I125" s="62"/>
      <c r="J125" s="62"/>
      <c r="K125" s="62"/>
      <c r="L125" s="622" t="s">
        <v>21</v>
      </c>
      <c r="M125" s="622"/>
      <c r="N125" s="621" t="s">
        <v>46</v>
      </c>
      <c r="O125" s="621"/>
      <c r="P125" s="621"/>
      <c r="Q125" s="621"/>
      <c r="R125" s="621"/>
      <c r="S125" s="621"/>
      <c r="T125" s="621"/>
      <c r="U125" s="621"/>
      <c r="V125" s="621"/>
      <c r="W125" s="621"/>
      <c r="X125" s="621"/>
      <c r="AB125" s="62"/>
      <c r="AC125" s="62"/>
      <c r="AD125" s="62"/>
      <c r="AE125" s="62"/>
      <c r="AF125" s="62"/>
      <c r="AG125" s="568" t="s">
        <v>22</v>
      </c>
      <c r="AH125" s="569"/>
      <c r="AI125" s="569"/>
      <c r="AJ125" s="569"/>
      <c r="AK125" s="569"/>
      <c r="AL125" s="569"/>
      <c r="AM125" s="569"/>
      <c r="AN125" s="570"/>
      <c r="AO125" s="571" t="str">
        <f>GI!$H$4</f>
        <v xml:space="preserve">Betelihim Kalayu Mamo </v>
      </c>
      <c r="AP125" s="623"/>
      <c r="AQ125" s="623"/>
      <c r="AR125" s="623"/>
      <c r="AS125" s="623"/>
      <c r="AT125" s="623"/>
      <c r="AU125" s="623"/>
      <c r="AV125" s="623"/>
      <c r="AW125" s="623"/>
      <c r="AX125" s="623"/>
      <c r="AY125" s="623"/>
      <c r="AZ125" s="623"/>
      <c r="BA125" s="623"/>
      <c r="BB125" s="623"/>
      <c r="BC125" s="623"/>
      <c r="BD125" s="623"/>
      <c r="BE125" s="623"/>
      <c r="BF125" s="623"/>
      <c r="BG125" s="623"/>
      <c r="BH125" s="624"/>
      <c r="BI125" s="72"/>
      <c r="BJ125" s="72"/>
    </row>
    <row r="126" spans="2:62" ht="45" customHeight="1">
      <c r="L126" s="622"/>
      <c r="M126" s="622"/>
      <c r="N126" s="621"/>
      <c r="O126" s="621"/>
      <c r="P126" s="621"/>
      <c r="Q126" s="621"/>
      <c r="R126" s="621"/>
      <c r="S126" s="621"/>
      <c r="T126" s="621"/>
      <c r="U126" s="621"/>
      <c r="V126" s="621"/>
      <c r="W126" s="621"/>
      <c r="X126" s="621"/>
      <c r="AB126" s="62"/>
      <c r="AC126" s="62"/>
      <c r="AD126" s="62"/>
      <c r="AE126" s="62"/>
      <c r="AF126" s="62"/>
      <c r="AG126" s="568"/>
      <c r="AH126" s="569"/>
      <c r="AI126" s="569"/>
      <c r="AJ126" s="569"/>
      <c r="AK126" s="569"/>
      <c r="AL126" s="569"/>
      <c r="AM126" s="569"/>
      <c r="AN126" s="570"/>
      <c r="AO126" s="625"/>
      <c r="AP126" s="626"/>
      <c r="AQ126" s="626"/>
      <c r="AR126" s="626"/>
      <c r="AS126" s="626"/>
      <c r="AT126" s="626"/>
      <c r="AU126" s="626"/>
      <c r="AV126" s="626"/>
      <c r="AW126" s="626"/>
      <c r="AX126" s="626"/>
      <c r="AY126" s="626"/>
      <c r="AZ126" s="626"/>
      <c r="BA126" s="626"/>
      <c r="BB126" s="626"/>
      <c r="BC126" s="626"/>
      <c r="BD126" s="626"/>
      <c r="BE126" s="626"/>
      <c r="BF126" s="626"/>
      <c r="BG126" s="626"/>
      <c r="BH126" s="627"/>
      <c r="BI126" s="72"/>
      <c r="BJ126" s="72"/>
    </row>
    <row r="127" spans="2:62" ht="39" customHeight="1" thickBot="1">
      <c r="AB127" s="62"/>
      <c r="AC127" s="62"/>
      <c r="AD127" s="62"/>
      <c r="AE127" s="62"/>
      <c r="AF127" s="62"/>
      <c r="AG127" s="73"/>
      <c r="AH127" s="580" t="s">
        <v>8</v>
      </c>
      <c r="AI127" s="580"/>
      <c r="AJ127" s="580"/>
      <c r="AK127" s="580"/>
      <c r="AL127" s="580"/>
      <c r="AM127" s="580"/>
      <c r="AN127" s="580"/>
      <c r="AO127" s="628"/>
      <c r="AP127" s="629"/>
      <c r="AQ127" s="629"/>
      <c r="AR127" s="629"/>
      <c r="AS127" s="629"/>
      <c r="AT127" s="629"/>
      <c r="AU127" s="629"/>
      <c r="AV127" s="629"/>
      <c r="AW127" s="629"/>
      <c r="AX127" s="629"/>
      <c r="AY127" s="629"/>
      <c r="AZ127" s="629"/>
      <c r="BA127" s="629"/>
      <c r="BB127" s="629"/>
      <c r="BC127" s="629"/>
      <c r="BD127" s="629"/>
      <c r="BE127" s="629"/>
      <c r="BF127" s="629"/>
      <c r="BG127" s="629"/>
      <c r="BH127" s="630"/>
      <c r="BI127" s="72"/>
      <c r="BJ127" s="72"/>
    </row>
    <row r="128" spans="2:62" ht="39" customHeight="1">
      <c r="AG128" s="71"/>
      <c r="AH128" s="580"/>
      <c r="AI128" s="580"/>
      <c r="AJ128" s="580"/>
      <c r="AK128" s="580"/>
      <c r="AL128" s="580"/>
      <c r="AM128" s="580"/>
      <c r="AN128" s="580"/>
      <c r="AO128" s="74"/>
      <c r="AP128" s="74"/>
      <c r="AQ128" s="74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</row>
    <row r="129" spans="2:62" ht="39" customHeight="1" thickBot="1">
      <c r="B129" s="581" t="s">
        <v>99</v>
      </c>
      <c r="C129" s="581"/>
      <c r="D129" s="581"/>
      <c r="E129" s="581"/>
      <c r="F129" s="581"/>
      <c r="G129" s="581"/>
      <c r="H129" s="581"/>
      <c r="I129" s="581"/>
      <c r="J129" s="581"/>
      <c r="K129" s="581"/>
      <c r="L129" s="581"/>
      <c r="M129" s="581"/>
      <c r="N129" s="581"/>
      <c r="O129" s="581"/>
      <c r="P129" s="581"/>
      <c r="Q129" s="581"/>
      <c r="R129" s="581"/>
      <c r="S129" s="581"/>
      <c r="T129" s="581"/>
      <c r="U129" s="581"/>
      <c r="V129" s="581"/>
      <c r="W129" s="581"/>
      <c r="X129" s="581"/>
      <c r="Y129" s="581"/>
      <c r="Z129" s="581"/>
      <c r="AA129" s="581"/>
      <c r="AG129" s="71"/>
    </row>
    <row r="130" spans="2:62" ht="39" customHeight="1" thickBot="1">
      <c r="B130" s="581"/>
      <c r="C130" s="581"/>
      <c r="D130" s="581"/>
      <c r="E130" s="581"/>
      <c r="F130" s="581"/>
      <c r="G130" s="581"/>
      <c r="H130" s="581"/>
      <c r="I130" s="581"/>
      <c r="J130" s="581"/>
      <c r="K130" s="581"/>
      <c r="L130" s="581"/>
      <c r="M130" s="581"/>
      <c r="N130" s="581"/>
      <c r="O130" s="581"/>
      <c r="P130" s="581"/>
      <c r="Q130" s="581"/>
      <c r="R130" s="581"/>
      <c r="S130" s="581"/>
      <c r="T130" s="581"/>
      <c r="U130" s="581"/>
      <c r="V130" s="581"/>
      <c r="W130" s="581"/>
      <c r="X130" s="581"/>
      <c r="Y130" s="581"/>
      <c r="Z130" s="581"/>
      <c r="AA130" s="581"/>
      <c r="AG130" s="71"/>
      <c r="AH130" s="582" t="s">
        <v>23</v>
      </c>
      <c r="AI130" s="582"/>
      <c r="AJ130" s="582"/>
      <c r="AK130" s="582"/>
      <c r="AL130" s="582"/>
      <c r="AM130" s="582"/>
      <c r="AN130" s="582"/>
      <c r="AO130" s="584">
        <f>GI!$J$4</f>
        <v>0</v>
      </c>
      <c r="AP130" s="585"/>
      <c r="AQ130" s="585"/>
      <c r="AR130" s="585"/>
      <c r="AS130" s="585"/>
      <c r="AT130" s="586"/>
      <c r="AV130" s="72"/>
      <c r="AW130" s="582" t="s">
        <v>24</v>
      </c>
      <c r="AX130" s="582"/>
      <c r="AY130" s="582"/>
      <c r="AZ130" s="582"/>
      <c r="BB130" s="631" t="str">
        <f>GI!$I$4</f>
        <v>F</v>
      </c>
      <c r="BC130" s="631"/>
      <c r="BD130" s="631"/>
      <c r="BE130" s="631"/>
      <c r="BF130" s="631"/>
    </row>
    <row r="131" spans="2:62" ht="39" customHeight="1" thickBot="1">
      <c r="B131" s="581"/>
      <c r="C131" s="581"/>
      <c r="D131" s="581"/>
      <c r="E131" s="581"/>
      <c r="F131" s="581"/>
      <c r="G131" s="581"/>
      <c r="H131" s="581"/>
      <c r="I131" s="581"/>
      <c r="J131" s="581"/>
      <c r="K131" s="581"/>
      <c r="L131" s="581"/>
      <c r="M131" s="581"/>
      <c r="N131" s="581"/>
      <c r="O131" s="581"/>
      <c r="P131" s="581"/>
      <c r="Q131" s="581"/>
      <c r="R131" s="581"/>
      <c r="S131" s="581"/>
      <c r="T131" s="581"/>
      <c r="U131" s="581"/>
      <c r="V131" s="581"/>
      <c r="W131" s="581"/>
      <c r="X131" s="581"/>
      <c r="Y131" s="581"/>
      <c r="Z131" s="581"/>
      <c r="AA131" s="581"/>
      <c r="AG131" s="71"/>
      <c r="AH131" s="582"/>
      <c r="AI131" s="582"/>
      <c r="AJ131" s="582"/>
      <c r="AK131" s="582"/>
      <c r="AL131" s="582"/>
      <c r="AM131" s="582"/>
      <c r="AN131" s="582"/>
      <c r="AO131" s="587"/>
      <c r="AP131" s="588"/>
      <c r="AQ131" s="588"/>
      <c r="AR131" s="588"/>
      <c r="AS131" s="588"/>
      <c r="AT131" s="589"/>
      <c r="AU131" s="72"/>
      <c r="AV131" s="72"/>
      <c r="AW131" s="582"/>
      <c r="AX131" s="582"/>
      <c r="AY131" s="582"/>
      <c r="AZ131" s="582"/>
      <c r="BB131" s="631"/>
      <c r="BC131" s="631"/>
      <c r="BD131" s="631"/>
      <c r="BE131" s="631"/>
      <c r="BF131" s="631"/>
    </row>
    <row r="132" spans="2:62" ht="39" customHeight="1" thickBot="1">
      <c r="B132" s="581"/>
      <c r="C132" s="581"/>
      <c r="D132" s="581"/>
      <c r="E132" s="581"/>
      <c r="F132" s="581"/>
      <c r="G132" s="581"/>
      <c r="H132" s="581"/>
      <c r="I132" s="581"/>
      <c r="J132" s="581"/>
      <c r="K132" s="581"/>
      <c r="L132" s="581"/>
      <c r="M132" s="581"/>
      <c r="N132" s="581"/>
      <c r="O132" s="581"/>
      <c r="P132" s="581"/>
      <c r="Q132" s="581"/>
      <c r="R132" s="581"/>
      <c r="S132" s="581"/>
      <c r="T132" s="581"/>
      <c r="U132" s="581"/>
      <c r="V132" s="581"/>
      <c r="W132" s="581"/>
      <c r="X132" s="581"/>
      <c r="Y132" s="581"/>
      <c r="Z132" s="581"/>
      <c r="AA132" s="581"/>
      <c r="AG132" s="71"/>
      <c r="AH132" s="593" t="s">
        <v>3</v>
      </c>
      <c r="AI132" s="593"/>
      <c r="AJ132" s="593"/>
      <c r="AK132" s="593"/>
      <c r="AL132" s="593"/>
      <c r="AM132" s="593"/>
      <c r="AN132" s="593"/>
      <c r="AO132" s="587"/>
      <c r="AP132" s="588"/>
      <c r="AQ132" s="588"/>
      <c r="AR132" s="588"/>
      <c r="AS132" s="588"/>
      <c r="AT132" s="589"/>
      <c r="AV132" s="72"/>
      <c r="AW132" s="593" t="s">
        <v>4</v>
      </c>
      <c r="AX132" s="593"/>
      <c r="AY132" s="593"/>
      <c r="AZ132" s="593"/>
      <c r="BB132" s="631"/>
      <c r="BC132" s="631"/>
      <c r="BD132" s="631"/>
      <c r="BE132" s="631"/>
      <c r="BF132" s="631"/>
    </row>
    <row r="133" spans="2:62" ht="39" customHeight="1" thickBot="1">
      <c r="B133" s="595" t="s">
        <v>148</v>
      </c>
      <c r="C133" s="595"/>
      <c r="D133" s="595"/>
      <c r="E133" s="595"/>
      <c r="F133" s="595"/>
      <c r="G133" s="595"/>
      <c r="H133" s="595"/>
      <c r="I133" s="595"/>
      <c r="J133" s="595"/>
      <c r="K133" s="59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6"/>
      <c r="X133" s="76"/>
      <c r="Y133" s="76"/>
      <c r="Z133" s="76"/>
      <c r="AA133" s="76"/>
      <c r="AG133" s="71"/>
      <c r="AH133" s="593"/>
      <c r="AI133" s="593"/>
      <c r="AJ133" s="593"/>
      <c r="AK133" s="593"/>
      <c r="AL133" s="593"/>
      <c r="AM133" s="593"/>
      <c r="AN133" s="593"/>
      <c r="AO133" s="590"/>
      <c r="AP133" s="591"/>
      <c r="AQ133" s="591"/>
      <c r="AR133" s="591"/>
      <c r="AS133" s="591"/>
      <c r="AT133" s="592"/>
      <c r="AU133" s="72"/>
      <c r="AV133" s="72"/>
      <c r="AW133" s="593"/>
      <c r="AX133" s="593"/>
      <c r="AY133" s="593"/>
      <c r="AZ133" s="593"/>
      <c r="BA133" s="77"/>
      <c r="BB133" s="631"/>
      <c r="BC133" s="631"/>
      <c r="BD133" s="631"/>
      <c r="BE133" s="631"/>
      <c r="BF133" s="631"/>
      <c r="BG133" s="77"/>
      <c r="BH133" s="77"/>
      <c r="BI133" s="77"/>
    </row>
    <row r="134" spans="2:62" ht="39" customHeight="1" thickBot="1">
      <c r="B134" s="533"/>
      <c r="C134" s="533"/>
      <c r="D134" s="533"/>
      <c r="E134" s="533"/>
      <c r="F134" s="533"/>
      <c r="G134" s="533"/>
      <c r="H134" s="533"/>
      <c r="I134" s="533"/>
      <c r="J134" s="533"/>
      <c r="K134" s="533"/>
      <c r="L134" s="533"/>
      <c r="M134" s="533"/>
      <c r="N134" s="533"/>
      <c r="O134" s="533"/>
      <c r="P134" s="533"/>
      <c r="Q134" s="533"/>
      <c r="R134" s="533"/>
      <c r="S134" s="533"/>
      <c r="T134" s="533"/>
      <c r="U134" s="533"/>
      <c r="V134" s="533"/>
      <c r="W134" s="533"/>
      <c r="X134" s="533"/>
      <c r="Y134" s="533"/>
      <c r="Z134" s="533"/>
      <c r="AA134" s="533"/>
      <c r="AG134" s="71"/>
      <c r="AK134" s="78"/>
      <c r="AL134" s="78"/>
      <c r="AM134" s="78"/>
      <c r="AN134" s="78"/>
      <c r="AO134" s="78"/>
      <c r="AP134" s="78"/>
      <c r="AQ134" s="78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2"/>
      <c r="BC134" s="72"/>
      <c r="BD134" s="72"/>
      <c r="BE134" s="77"/>
      <c r="BF134" s="77"/>
      <c r="BG134" s="77"/>
      <c r="BH134" s="77"/>
      <c r="BI134" s="77"/>
    </row>
    <row r="135" spans="2:62" ht="39" customHeight="1">
      <c r="B135" s="534"/>
      <c r="C135" s="534"/>
      <c r="D135" s="534"/>
      <c r="E135" s="534"/>
      <c r="F135" s="534"/>
      <c r="G135" s="534"/>
      <c r="H135" s="534"/>
      <c r="I135" s="534"/>
      <c r="J135" s="534"/>
      <c r="K135" s="534"/>
      <c r="L135" s="534"/>
      <c r="M135" s="534"/>
      <c r="N135" s="534"/>
      <c r="O135" s="534"/>
      <c r="P135" s="534"/>
      <c r="Q135" s="534"/>
      <c r="R135" s="534"/>
      <c r="S135" s="534"/>
      <c r="T135" s="534"/>
      <c r="U135" s="534"/>
      <c r="V135" s="534"/>
      <c r="W135" s="534"/>
      <c r="X135" s="534"/>
      <c r="Y135" s="534"/>
      <c r="Z135" s="534"/>
      <c r="AA135" s="534"/>
      <c r="AG135" s="71"/>
      <c r="AH135" s="582" t="s">
        <v>25</v>
      </c>
      <c r="AI135" s="582"/>
      <c r="AJ135" s="582"/>
      <c r="AK135" s="582"/>
      <c r="AL135" s="582"/>
      <c r="AM135" s="582"/>
      <c r="AN135" s="582"/>
      <c r="AO135" s="596">
        <f>GI!$A$3</f>
        <v>11</v>
      </c>
      <c r="AP135" s="597"/>
      <c r="AQ135" s="597"/>
      <c r="AR135" s="597"/>
      <c r="AS135" s="598"/>
      <c r="AT135" s="596" t="str">
        <f>GI!$C$3</f>
        <v>D</v>
      </c>
      <c r="AU135" s="597"/>
      <c r="AV135" s="597"/>
      <c r="AW135" s="597"/>
      <c r="AX135" s="598"/>
      <c r="AY135" s="79"/>
      <c r="AZ135" s="79"/>
      <c r="BA135" s="79"/>
      <c r="BB135" s="80"/>
      <c r="BC135" s="80"/>
      <c r="BD135" s="80"/>
      <c r="BE135" s="80"/>
      <c r="BF135" s="80"/>
      <c r="BG135" s="80"/>
      <c r="BH135" s="80"/>
      <c r="BI135" s="80"/>
    </row>
    <row r="136" spans="2:62" ht="39" customHeight="1">
      <c r="B136" s="533"/>
      <c r="C136" s="533"/>
      <c r="D136" s="533"/>
      <c r="E136" s="533"/>
      <c r="F136" s="533"/>
      <c r="G136" s="533"/>
      <c r="H136" s="533"/>
      <c r="I136" s="533"/>
      <c r="J136" s="533"/>
      <c r="K136" s="533"/>
      <c r="L136" s="533"/>
      <c r="M136" s="533"/>
      <c r="N136" s="533"/>
      <c r="O136" s="533"/>
      <c r="P136" s="533"/>
      <c r="Q136" s="533"/>
      <c r="R136" s="533"/>
      <c r="S136" s="533"/>
      <c r="T136" s="533"/>
      <c r="U136" s="533"/>
      <c r="V136" s="533"/>
      <c r="W136" s="533"/>
      <c r="X136" s="533"/>
      <c r="Y136" s="533"/>
      <c r="Z136" s="533"/>
      <c r="AA136" s="533"/>
      <c r="AG136" s="71"/>
      <c r="AH136" s="582"/>
      <c r="AI136" s="582"/>
      <c r="AJ136" s="582"/>
      <c r="AK136" s="582"/>
      <c r="AL136" s="582"/>
      <c r="AM136" s="582"/>
      <c r="AN136" s="582"/>
      <c r="AO136" s="599"/>
      <c r="AP136" s="600"/>
      <c r="AQ136" s="600"/>
      <c r="AR136" s="600"/>
      <c r="AS136" s="601"/>
      <c r="AT136" s="599"/>
      <c r="AU136" s="600"/>
      <c r="AV136" s="600"/>
      <c r="AW136" s="600"/>
      <c r="AX136" s="601"/>
      <c r="AY136" s="79"/>
      <c r="AZ136" s="79"/>
      <c r="BA136" s="79"/>
      <c r="BB136" s="80"/>
      <c r="BC136" s="80"/>
      <c r="BD136" s="80"/>
      <c r="BE136" s="80"/>
      <c r="BF136" s="80"/>
      <c r="BG136" s="80"/>
      <c r="BH136" s="80"/>
      <c r="BI136" s="80"/>
    </row>
    <row r="137" spans="2:62" ht="39" customHeight="1">
      <c r="B137" s="534"/>
      <c r="C137" s="534"/>
      <c r="D137" s="534"/>
      <c r="E137" s="534"/>
      <c r="F137" s="534"/>
      <c r="G137" s="534"/>
      <c r="H137" s="534"/>
      <c r="I137" s="534"/>
      <c r="J137" s="534"/>
      <c r="K137" s="534"/>
      <c r="L137" s="534"/>
      <c r="M137" s="534"/>
      <c r="N137" s="534"/>
      <c r="O137" s="534"/>
      <c r="P137" s="534"/>
      <c r="Q137" s="534"/>
      <c r="R137" s="534"/>
      <c r="S137" s="534"/>
      <c r="T137" s="534"/>
      <c r="U137" s="534"/>
      <c r="V137" s="534"/>
      <c r="W137" s="534"/>
      <c r="X137" s="534"/>
      <c r="Y137" s="534"/>
      <c r="Z137" s="534"/>
      <c r="AA137" s="534"/>
      <c r="AG137" s="71"/>
      <c r="AH137" s="605" t="s">
        <v>6</v>
      </c>
      <c r="AI137" s="605"/>
      <c r="AJ137" s="605"/>
      <c r="AK137" s="605"/>
      <c r="AL137" s="605"/>
      <c r="AM137" s="605"/>
      <c r="AN137" s="605"/>
      <c r="AO137" s="599"/>
      <c r="AP137" s="600"/>
      <c r="AQ137" s="600"/>
      <c r="AR137" s="600"/>
      <c r="AS137" s="601"/>
      <c r="AT137" s="599"/>
      <c r="AU137" s="600"/>
      <c r="AV137" s="600"/>
      <c r="AW137" s="600"/>
      <c r="AX137" s="601"/>
      <c r="AY137" s="79"/>
      <c r="AZ137" s="79"/>
      <c r="BA137" s="79"/>
      <c r="BB137" s="80"/>
      <c r="BC137" s="80"/>
      <c r="BD137" s="80"/>
      <c r="BE137" s="80"/>
      <c r="BF137" s="80"/>
      <c r="BG137" s="80"/>
      <c r="BH137" s="80"/>
      <c r="BI137" s="80"/>
    </row>
    <row r="138" spans="2:62" ht="39" customHeight="1" thickBot="1">
      <c r="B138" s="607" t="s">
        <v>149</v>
      </c>
      <c r="C138" s="607"/>
      <c r="D138" s="607"/>
      <c r="E138" s="607"/>
      <c r="F138" s="607"/>
      <c r="G138" s="607"/>
      <c r="H138" s="607"/>
      <c r="I138" s="607"/>
      <c r="J138" s="607"/>
      <c r="K138" s="607"/>
      <c r="L138" s="607"/>
      <c r="M138" s="607"/>
      <c r="N138" s="607"/>
      <c r="O138" s="607"/>
      <c r="P138" s="607"/>
      <c r="Q138" s="607"/>
      <c r="R138" s="607"/>
      <c r="S138" s="607"/>
      <c r="T138" s="607"/>
      <c r="U138" s="607"/>
      <c r="V138" s="607"/>
      <c r="W138" s="607"/>
      <c r="X138" s="607"/>
      <c r="Y138" s="607"/>
      <c r="Z138" s="607"/>
      <c r="AA138" s="607"/>
      <c r="AG138" s="71"/>
      <c r="AH138" s="605"/>
      <c r="AI138" s="605"/>
      <c r="AJ138" s="605"/>
      <c r="AK138" s="605"/>
      <c r="AL138" s="605"/>
      <c r="AM138" s="605"/>
      <c r="AN138" s="605"/>
      <c r="AO138" s="602"/>
      <c r="AP138" s="603"/>
      <c r="AQ138" s="603"/>
      <c r="AR138" s="603"/>
      <c r="AS138" s="604"/>
      <c r="AT138" s="602"/>
      <c r="AU138" s="603"/>
      <c r="AV138" s="603"/>
      <c r="AW138" s="603"/>
      <c r="AX138" s="604"/>
      <c r="AY138" s="79"/>
      <c r="AZ138" s="79"/>
      <c r="BA138" s="79"/>
      <c r="BB138" s="80"/>
      <c r="BC138" s="80"/>
      <c r="BD138" s="80"/>
      <c r="BE138" s="80"/>
      <c r="BF138" s="80"/>
      <c r="BG138" s="80"/>
      <c r="BH138" s="80"/>
      <c r="BI138" s="80"/>
    </row>
    <row r="139" spans="2:62" ht="39" customHeight="1">
      <c r="B139" s="608"/>
      <c r="C139" s="608"/>
      <c r="D139" s="608"/>
      <c r="E139" s="608"/>
      <c r="F139" s="608"/>
      <c r="G139" s="608"/>
      <c r="H139" s="608"/>
      <c r="I139" s="608"/>
      <c r="J139" s="608"/>
      <c r="K139" s="608"/>
      <c r="L139" s="608"/>
      <c r="M139" s="608"/>
      <c r="N139" s="608"/>
      <c r="O139" s="608"/>
      <c r="P139" s="608"/>
      <c r="Q139" s="608"/>
      <c r="R139" s="608"/>
      <c r="S139" s="608"/>
      <c r="T139" s="608"/>
      <c r="U139" s="608"/>
      <c r="V139" s="608"/>
      <c r="W139" s="608"/>
      <c r="X139" s="608"/>
      <c r="Y139" s="608"/>
      <c r="Z139" s="608"/>
      <c r="AA139" s="608"/>
      <c r="AG139" s="71"/>
    </row>
    <row r="140" spans="2:62" ht="39" customHeight="1" thickBot="1">
      <c r="B140" s="533"/>
      <c r="C140" s="533"/>
      <c r="D140" s="533"/>
      <c r="E140" s="533"/>
      <c r="F140" s="533"/>
      <c r="G140" s="533"/>
      <c r="H140" s="533"/>
      <c r="I140" s="533"/>
      <c r="J140" s="533"/>
      <c r="K140" s="533"/>
      <c r="L140" s="533"/>
      <c r="M140" s="533"/>
      <c r="N140" s="533"/>
      <c r="O140" s="533"/>
      <c r="P140" s="533"/>
      <c r="Q140" s="533"/>
      <c r="R140" s="533"/>
      <c r="S140" s="533"/>
      <c r="T140" s="533"/>
      <c r="U140" s="533"/>
      <c r="V140" s="533"/>
      <c r="W140" s="533"/>
      <c r="X140" s="533"/>
      <c r="Y140" s="533"/>
      <c r="Z140" s="533"/>
      <c r="AA140" s="533"/>
      <c r="AG140" s="81"/>
      <c r="AH140" s="82"/>
      <c r="AI140" s="82"/>
      <c r="AJ140" s="82"/>
      <c r="AK140" s="82"/>
      <c r="AL140" s="82"/>
      <c r="AM140" s="82"/>
      <c r="AN140" s="82"/>
      <c r="AO140" s="82"/>
      <c r="AP140" s="82"/>
      <c r="AQ140" s="82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4"/>
    </row>
    <row r="141" spans="2:62" ht="39" customHeight="1">
      <c r="B141" s="534"/>
      <c r="C141" s="534"/>
      <c r="D141" s="534"/>
      <c r="E141" s="534"/>
      <c r="F141" s="534"/>
      <c r="G141" s="534"/>
      <c r="H141" s="534"/>
      <c r="I141" s="534"/>
      <c r="J141" s="534"/>
      <c r="K141" s="534"/>
      <c r="L141" s="534"/>
      <c r="M141" s="534"/>
      <c r="N141" s="534"/>
      <c r="O141" s="534"/>
      <c r="P141" s="534"/>
      <c r="Q141" s="534"/>
      <c r="R141" s="534"/>
      <c r="S141" s="534"/>
      <c r="T141" s="534"/>
      <c r="U141" s="534"/>
      <c r="V141" s="534"/>
      <c r="W141" s="534"/>
      <c r="X141" s="534"/>
      <c r="Y141" s="534"/>
      <c r="Z141" s="534"/>
      <c r="AA141" s="534"/>
      <c r="BJ141" s="85"/>
    </row>
    <row r="142" spans="2:62" ht="39" customHeight="1"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87"/>
      <c r="BB142" s="87"/>
      <c r="BC142" s="87"/>
      <c r="BD142" s="87"/>
      <c r="BE142" s="87"/>
      <c r="BF142" s="87"/>
      <c r="BJ142" s="85"/>
    </row>
    <row r="143" spans="2:62" ht="39" customHeight="1">
      <c r="B143" s="535" t="s">
        <v>80</v>
      </c>
      <c r="C143" s="535"/>
      <c r="D143" s="535"/>
      <c r="E143" s="535"/>
      <c r="F143" s="535"/>
      <c r="G143" s="535"/>
      <c r="H143" s="535"/>
      <c r="I143" s="535"/>
      <c r="J143" s="535"/>
      <c r="K143" s="535"/>
      <c r="L143" s="535"/>
      <c r="M143" s="535"/>
      <c r="N143" s="535"/>
      <c r="O143" s="536" t="str">
        <f>GI!$E$31</f>
        <v xml:space="preserve">Biniam Desta </v>
      </c>
      <c r="P143" s="536"/>
      <c r="Q143" s="536"/>
      <c r="R143" s="536"/>
      <c r="S143" s="536"/>
      <c r="T143" s="536"/>
      <c r="U143" s="536"/>
      <c r="V143" s="536"/>
      <c r="W143" s="536"/>
      <c r="X143" s="536"/>
      <c r="Y143" s="536"/>
      <c r="Z143" s="536"/>
      <c r="AA143" s="536"/>
      <c r="AB143" s="88"/>
      <c r="AJ143" s="538" t="s">
        <v>212</v>
      </c>
      <c r="AK143" s="539"/>
      <c r="AL143" s="539"/>
      <c r="AM143" s="539"/>
      <c r="AN143" s="539"/>
      <c r="AO143" s="539"/>
      <c r="AP143" s="539"/>
      <c r="AQ143" s="539"/>
      <c r="AR143" s="539"/>
      <c r="AS143" s="539"/>
      <c r="AT143" s="539"/>
      <c r="AU143" s="539"/>
      <c r="AV143" s="539"/>
      <c r="AW143" s="539"/>
      <c r="AX143" s="539"/>
      <c r="AY143" s="539"/>
      <c r="AZ143" s="539"/>
      <c r="BA143" s="539"/>
      <c r="BB143" s="539"/>
      <c r="BC143" s="539"/>
      <c r="BD143" s="539"/>
      <c r="BE143" s="539"/>
      <c r="BF143" s="540"/>
      <c r="BG143" s="87"/>
      <c r="BH143" s="87"/>
      <c r="BI143" s="87"/>
      <c r="BJ143" s="89"/>
    </row>
    <row r="144" spans="2:62" ht="39" customHeight="1">
      <c r="B144" s="535"/>
      <c r="C144" s="535"/>
      <c r="D144" s="535"/>
      <c r="E144" s="535"/>
      <c r="F144" s="535"/>
      <c r="G144" s="535"/>
      <c r="H144" s="535"/>
      <c r="I144" s="535"/>
      <c r="J144" s="535"/>
      <c r="K144" s="535"/>
      <c r="L144" s="535"/>
      <c r="M144" s="535"/>
      <c r="N144" s="535"/>
      <c r="O144" s="537"/>
      <c r="P144" s="537"/>
      <c r="Q144" s="537"/>
      <c r="R144" s="537"/>
      <c r="S144" s="537"/>
      <c r="T144" s="537"/>
      <c r="U144" s="537"/>
      <c r="V144" s="537"/>
      <c r="W144" s="537"/>
      <c r="X144" s="537"/>
      <c r="Y144" s="537"/>
      <c r="Z144" s="537"/>
      <c r="AA144" s="537"/>
      <c r="AB144" s="88"/>
      <c r="AJ144" s="541"/>
      <c r="AK144" s="542"/>
      <c r="AL144" s="542"/>
      <c r="AM144" s="542"/>
      <c r="AN144" s="542"/>
      <c r="AO144" s="542"/>
      <c r="AP144" s="542"/>
      <c r="AQ144" s="542"/>
      <c r="AR144" s="542"/>
      <c r="AS144" s="542"/>
      <c r="AT144" s="542"/>
      <c r="AU144" s="542"/>
      <c r="AV144" s="542"/>
      <c r="AW144" s="542"/>
      <c r="AX144" s="542"/>
      <c r="AY144" s="542"/>
      <c r="AZ144" s="542"/>
      <c r="BA144" s="542"/>
      <c r="BB144" s="542"/>
      <c r="BC144" s="542"/>
      <c r="BD144" s="542"/>
      <c r="BE144" s="542"/>
      <c r="BF144" s="543"/>
      <c r="BG144" s="87"/>
      <c r="BH144" s="87"/>
      <c r="BI144" s="87"/>
      <c r="BJ144" s="89"/>
    </row>
    <row r="145" spans="2:62" ht="39" customHeight="1">
      <c r="B145" s="544" t="s">
        <v>79</v>
      </c>
      <c r="C145" s="544"/>
      <c r="D145" s="544"/>
      <c r="E145" s="544"/>
      <c r="F145" s="544"/>
      <c r="G145" s="544"/>
      <c r="H145" s="544"/>
      <c r="I145" s="544"/>
      <c r="J145" s="544"/>
      <c r="K145" s="544"/>
      <c r="L145" s="544"/>
      <c r="M145" s="544"/>
      <c r="N145" s="544"/>
      <c r="O145" s="545"/>
      <c r="P145" s="545"/>
      <c r="Q145" s="545"/>
      <c r="R145" s="545"/>
      <c r="S145" s="545"/>
      <c r="T145" s="545"/>
      <c r="U145" s="545"/>
      <c r="V145" s="545"/>
      <c r="W145" s="545"/>
      <c r="X145" s="545"/>
      <c r="Y145" s="545"/>
      <c r="Z145" s="545"/>
      <c r="AA145" s="545"/>
      <c r="AB145" s="88"/>
      <c r="AJ145" s="541" t="s">
        <v>209</v>
      </c>
      <c r="AK145" s="542"/>
      <c r="AL145" s="542"/>
      <c r="AM145" s="542"/>
      <c r="AN145" s="542"/>
      <c r="AO145" s="542"/>
      <c r="AP145" s="542"/>
      <c r="AQ145" s="542"/>
      <c r="AR145" s="542"/>
      <c r="AS145" s="542"/>
      <c r="AT145" s="542"/>
      <c r="AU145" s="542"/>
      <c r="AV145" s="542"/>
      <c r="AW145" s="542"/>
      <c r="AX145" s="542"/>
      <c r="AY145" s="542"/>
      <c r="AZ145" s="542"/>
      <c r="BA145" s="542"/>
      <c r="BB145" s="542"/>
      <c r="BC145" s="542"/>
      <c r="BD145" s="542"/>
      <c r="BE145" s="542"/>
      <c r="BF145" s="543"/>
      <c r="BG145" s="87"/>
      <c r="BH145" s="87"/>
      <c r="BI145" s="87"/>
      <c r="BJ145" s="87"/>
    </row>
    <row r="146" spans="2:62" ht="39" customHeight="1">
      <c r="B146" s="544"/>
      <c r="C146" s="544"/>
      <c r="D146" s="544"/>
      <c r="E146" s="544"/>
      <c r="F146" s="544"/>
      <c r="G146" s="544"/>
      <c r="H146" s="544"/>
      <c r="I146" s="544"/>
      <c r="J146" s="544"/>
      <c r="K146" s="544"/>
      <c r="L146" s="544"/>
      <c r="M146" s="544"/>
      <c r="N146" s="544"/>
      <c r="O146" s="546"/>
      <c r="P146" s="546"/>
      <c r="Q146" s="546"/>
      <c r="R146" s="546"/>
      <c r="S146" s="546"/>
      <c r="T146" s="546"/>
      <c r="U146" s="546"/>
      <c r="V146" s="546"/>
      <c r="W146" s="546"/>
      <c r="X146" s="546"/>
      <c r="Y146" s="546"/>
      <c r="Z146" s="546"/>
      <c r="AA146" s="546"/>
      <c r="AB146" s="88"/>
      <c r="AJ146" s="541"/>
      <c r="AK146" s="542"/>
      <c r="AL146" s="542"/>
      <c r="AM146" s="542"/>
      <c r="AN146" s="542"/>
      <c r="AO146" s="542"/>
      <c r="AP146" s="542"/>
      <c r="AQ146" s="542"/>
      <c r="AR146" s="542"/>
      <c r="AS146" s="542"/>
      <c r="AT146" s="542"/>
      <c r="AU146" s="542"/>
      <c r="AV146" s="542"/>
      <c r="AW146" s="542"/>
      <c r="AX146" s="542"/>
      <c r="AY146" s="542"/>
      <c r="AZ146" s="542"/>
      <c r="BA146" s="542"/>
      <c r="BB146" s="542"/>
      <c r="BC146" s="542"/>
      <c r="BD146" s="542"/>
      <c r="BE146" s="542"/>
      <c r="BF146" s="543"/>
      <c r="BG146" s="87"/>
      <c r="BH146" s="87"/>
      <c r="BI146" s="87"/>
      <c r="BJ146" s="87"/>
    </row>
    <row r="147" spans="2:62" ht="39" customHeight="1">
      <c r="B147" s="535" t="s">
        <v>81</v>
      </c>
      <c r="C147" s="535"/>
      <c r="D147" s="535"/>
      <c r="E147" s="535"/>
      <c r="F147" s="535"/>
      <c r="G147" s="535"/>
      <c r="H147" s="535"/>
      <c r="I147" s="535"/>
      <c r="J147" s="535"/>
      <c r="K147" s="535"/>
      <c r="L147" s="535"/>
      <c r="M147" s="535"/>
      <c r="N147" s="535"/>
      <c r="O147" s="547"/>
      <c r="P147" s="547"/>
      <c r="Q147" s="547"/>
      <c r="R147" s="547"/>
      <c r="S147" s="547"/>
      <c r="T147" s="547"/>
      <c r="U147" s="547"/>
      <c r="V147" s="547"/>
      <c r="W147" s="547"/>
      <c r="X147" s="547"/>
      <c r="Y147" s="547"/>
      <c r="Z147" s="547"/>
      <c r="AA147" s="547"/>
      <c r="AB147" s="88"/>
      <c r="AJ147" s="541" t="s">
        <v>74</v>
      </c>
      <c r="AK147" s="542"/>
      <c r="AL147" s="542"/>
      <c r="AM147" s="542"/>
      <c r="AN147" s="542"/>
      <c r="AO147" s="542"/>
      <c r="AP147" s="542"/>
      <c r="AQ147" s="542"/>
      <c r="AR147" s="542"/>
      <c r="AS147" s="542"/>
      <c r="AT147" s="542"/>
      <c r="AU147" s="542"/>
      <c r="AV147" s="542"/>
      <c r="AW147" s="542"/>
      <c r="AX147" s="542"/>
      <c r="AY147" s="542"/>
      <c r="AZ147" s="542"/>
      <c r="BA147" s="542"/>
      <c r="BB147" s="542"/>
      <c r="BC147" s="542"/>
      <c r="BD147" s="542"/>
      <c r="BE147" s="542"/>
      <c r="BF147" s="543"/>
      <c r="BG147" s="87"/>
      <c r="BH147" s="87"/>
      <c r="BI147" s="87"/>
      <c r="BJ147" s="87"/>
    </row>
    <row r="148" spans="2:62" ht="39" customHeight="1">
      <c r="B148" s="535"/>
      <c r="C148" s="535"/>
      <c r="D148" s="535"/>
      <c r="E148" s="535"/>
      <c r="F148" s="535"/>
      <c r="G148" s="535"/>
      <c r="H148" s="535"/>
      <c r="I148" s="535"/>
      <c r="J148" s="535"/>
      <c r="K148" s="535"/>
      <c r="L148" s="535"/>
      <c r="M148" s="535"/>
      <c r="N148" s="535"/>
      <c r="O148" s="548"/>
      <c r="P148" s="548"/>
      <c r="Q148" s="548"/>
      <c r="R148" s="548"/>
      <c r="S148" s="548"/>
      <c r="T148" s="548"/>
      <c r="U148" s="548"/>
      <c r="V148" s="548"/>
      <c r="W148" s="548"/>
      <c r="X148" s="548"/>
      <c r="Y148" s="548"/>
      <c r="Z148" s="548"/>
      <c r="AA148" s="548"/>
      <c r="AB148" s="88"/>
      <c r="AJ148" s="541"/>
      <c r="AK148" s="542"/>
      <c r="AL148" s="542"/>
      <c r="AM148" s="542"/>
      <c r="AN148" s="542"/>
      <c r="AO148" s="542"/>
      <c r="AP148" s="542"/>
      <c r="AQ148" s="542"/>
      <c r="AR148" s="542"/>
      <c r="AS148" s="542"/>
      <c r="AT148" s="542"/>
      <c r="AU148" s="542"/>
      <c r="AV148" s="542"/>
      <c r="AW148" s="542"/>
      <c r="AX148" s="542"/>
      <c r="AY148" s="542"/>
      <c r="AZ148" s="542"/>
      <c r="BA148" s="542"/>
      <c r="BB148" s="542"/>
      <c r="BC148" s="542"/>
      <c r="BD148" s="542"/>
      <c r="BE148" s="542"/>
      <c r="BF148" s="543"/>
      <c r="BG148" s="87"/>
      <c r="BH148" s="87"/>
      <c r="BI148" s="87"/>
      <c r="BJ148" s="87"/>
    </row>
    <row r="149" spans="2:62" ht="39" customHeight="1">
      <c r="B149" s="544" t="s">
        <v>79</v>
      </c>
      <c r="C149" s="544"/>
      <c r="D149" s="544"/>
      <c r="E149" s="544"/>
      <c r="F149" s="544"/>
      <c r="G149" s="544"/>
      <c r="H149" s="544"/>
      <c r="I149" s="544"/>
      <c r="J149" s="544"/>
      <c r="K149" s="544"/>
      <c r="L149" s="544"/>
      <c r="M149" s="544"/>
      <c r="N149" s="544"/>
      <c r="O149" s="545"/>
      <c r="P149" s="545"/>
      <c r="Q149" s="545"/>
      <c r="R149" s="545"/>
      <c r="S149" s="545"/>
      <c r="T149" s="545"/>
      <c r="U149" s="545"/>
      <c r="V149" s="545"/>
      <c r="W149" s="545"/>
      <c r="X149" s="545"/>
      <c r="Y149" s="545"/>
      <c r="Z149" s="545"/>
      <c r="AA149" s="545"/>
      <c r="AB149" s="90"/>
      <c r="AJ149" s="541" t="s">
        <v>211</v>
      </c>
      <c r="AK149" s="542"/>
      <c r="AL149" s="542"/>
      <c r="AM149" s="542"/>
      <c r="AN149" s="542"/>
      <c r="AO149" s="542"/>
      <c r="AP149" s="542"/>
      <c r="AQ149" s="542"/>
      <c r="AR149" s="542"/>
      <c r="AS149" s="542"/>
      <c r="AT149" s="542"/>
      <c r="AU149" s="542"/>
      <c r="AV149" s="542"/>
      <c r="AW149" s="542"/>
      <c r="AX149" s="542"/>
      <c r="AY149" s="542"/>
      <c r="AZ149" s="542"/>
      <c r="BA149" s="542"/>
      <c r="BB149" s="542"/>
      <c r="BC149" s="542"/>
      <c r="BD149" s="542"/>
      <c r="BE149" s="542"/>
      <c r="BF149" s="543"/>
      <c r="BG149" s="87"/>
      <c r="BH149" s="87"/>
      <c r="BI149" s="87"/>
      <c r="BJ149" s="87"/>
    </row>
    <row r="150" spans="2:62" ht="24" customHeight="1">
      <c r="B150" s="544"/>
      <c r="C150" s="544"/>
      <c r="D150" s="544"/>
      <c r="E150" s="544"/>
      <c r="F150" s="544"/>
      <c r="G150" s="544"/>
      <c r="H150" s="544"/>
      <c r="I150" s="544"/>
      <c r="J150" s="544"/>
      <c r="K150" s="544"/>
      <c r="L150" s="544"/>
      <c r="M150" s="544"/>
      <c r="N150" s="544"/>
      <c r="O150" s="546"/>
      <c r="P150" s="546"/>
      <c r="Q150" s="546"/>
      <c r="R150" s="546"/>
      <c r="S150" s="546"/>
      <c r="T150" s="546"/>
      <c r="U150" s="546"/>
      <c r="V150" s="546"/>
      <c r="W150" s="546"/>
      <c r="X150" s="546"/>
      <c r="Y150" s="546"/>
      <c r="Z150" s="546"/>
      <c r="AA150" s="546"/>
      <c r="AB150" s="90"/>
      <c r="AJ150" s="549"/>
      <c r="AK150" s="550"/>
      <c r="AL150" s="550"/>
      <c r="AM150" s="550"/>
      <c r="AN150" s="550"/>
      <c r="AO150" s="550"/>
      <c r="AP150" s="550"/>
      <c r="AQ150" s="550"/>
      <c r="AR150" s="550"/>
      <c r="AS150" s="550"/>
      <c r="AT150" s="550"/>
      <c r="AU150" s="550"/>
      <c r="AV150" s="550"/>
      <c r="AW150" s="550"/>
      <c r="AX150" s="550"/>
      <c r="AY150" s="550"/>
      <c r="AZ150" s="550"/>
      <c r="BA150" s="550"/>
      <c r="BB150" s="550"/>
      <c r="BC150" s="550"/>
      <c r="BD150" s="550"/>
      <c r="BE150" s="550"/>
      <c r="BF150" s="551"/>
      <c r="BG150" s="87"/>
      <c r="BH150" s="87"/>
      <c r="BI150" s="87"/>
      <c r="BJ150" s="87"/>
    </row>
    <row r="151" spans="2:62" ht="39" customHeight="1">
      <c r="AL151" s="617"/>
      <c r="AM151" s="617"/>
      <c r="AN151" s="617"/>
      <c r="AO151" s="617"/>
      <c r="AP151" s="617"/>
      <c r="AQ151" s="617"/>
      <c r="AR151" s="617"/>
      <c r="AS151" s="617"/>
      <c r="AT151" s="617"/>
      <c r="AU151" s="617"/>
      <c r="AV151" s="617"/>
      <c r="AW151" s="617"/>
      <c r="AX151" s="617"/>
      <c r="AY151" s="617"/>
      <c r="AZ151" s="617"/>
      <c r="BA151" s="617"/>
      <c r="BB151" s="617"/>
      <c r="BC151" s="617"/>
    </row>
    <row r="152" spans="2:62" ht="39" customHeight="1">
      <c r="B152" s="616" t="s">
        <v>20</v>
      </c>
      <c r="C152" s="616"/>
      <c r="D152" s="616"/>
      <c r="E152" s="616"/>
      <c r="F152" s="616"/>
      <c r="G152" s="616"/>
      <c r="H152" s="616"/>
      <c r="I152" s="616"/>
      <c r="J152" s="616"/>
      <c r="K152" s="616"/>
      <c r="L152" s="616"/>
      <c r="M152" s="616"/>
      <c r="N152" s="616"/>
      <c r="O152" s="616"/>
      <c r="P152" s="616"/>
      <c r="Q152" s="616"/>
      <c r="R152" s="616"/>
      <c r="S152" s="616"/>
      <c r="T152" s="616"/>
      <c r="U152" s="616"/>
      <c r="V152" s="616"/>
      <c r="W152" s="616"/>
      <c r="X152" s="616"/>
      <c r="Y152" s="616"/>
      <c r="Z152" s="616"/>
      <c r="AA152" s="59"/>
      <c r="AG152" s="60"/>
      <c r="AH152" s="60"/>
      <c r="AI152" s="60"/>
      <c r="AL152" s="617"/>
      <c r="AM152" s="617"/>
      <c r="AN152" s="617"/>
      <c r="AO152" s="617"/>
      <c r="AP152" s="617"/>
      <c r="AQ152" s="617"/>
      <c r="AR152" s="617"/>
      <c r="AS152" s="617"/>
      <c r="AT152" s="617"/>
      <c r="AU152" s="617"/>
      <c r="AV152" s="617"/>
      <c r="AW152" s="617"/>
      <c r="AX152" s="617"/>
      <c r="AY152" s="617"/>
      <c r="AZ152" s="617"/>
      <c r="BA152" s="617"/>
      <c r="BB152" s="617"/>
      <c r="BC152" s="617"/>
    </row>
    <row r="153" spans="2:62" ht="39" customHeight="1">
      <c r="B153" s="616"/>
      <c r="C153" s="616"/>
      <c r="D153" s="616"/>
      <c r="E153" s="616"/>
      <c r="F153" s="616"/>
      <c r="G153" s="616"/>
      <c r="H153" s="616"/>
      <c r="I153" s="616"/>
      <c r="J153" s="616"/>
      <c r="K153" s="616"/>
      <c r="L153" s="616"/>
      <c r="M153" s="616"/>
      <c r="N153" s="616"/>
      <c r="O153" s="616"/>
      <c r="P153" s="616"/>
      <c r="Q153" s="616"/>
      <c r="R153" s="616"/>
      <c r="S153" s="616"/>
      <c r="T153" s="616"/>
      <c r="U153" s="616"/>
      <c r="V153" s="616"/>
      <c r="W153" s="616"/>
      <c r="X153" s="616"/>
      <c r="Y153" s="616"/>
      <c r="Z153" s="616"/>
      <c r="AA153" s="59"/>
      <c r="AG153" s="60"/>
      <c r="AH153" s="60"/>
      <c r="AI153" s="60"/>
      <c r="AL153" s="617"/>
      <c r="AM153" s="617"/>
      <c r="AN153" s="617"/>
      <c r="AO153" s="617"/>
      <c r="AP153" s="617"/>
      <c r="AQ153" s="617"/>
      <c r="AR153" s="617"/>
      <c r="AS153" s="617"/>
      <c r="AT153" s="617"/>
      <c r="AU153" s="617"/>
      <c r="AV153" s="617"/>
      <c r="AW153" s="617"/>
      <c r="AX153" s="617"/>
      <c r="AY153" s="617"/>
      <c r="AZ153" s="617"/>
      <c r="BA153" s="617"/>
      <c r="BB153" s="617"/>
      <c r="BC153" s="617"/>
    </row>
    <row r="154" spans="2:62" ht="39" customHeight="1">
      <c r="B154" s="618"/>
      <c r="C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  <c r="Q154" s="618"/>
      <c r="R154" s="618"/>
      <c r="S154" s="618"/>
      <c r="T154" s="618"/>
      <c r="U154" s="618"/>
      <c r="V154" s="618"/>
      <c r="W154" s="618"/>
      <c r="X154" s="618"/>
      <c r="Y154" s="618"/>
      <c r="Z154" s="618"/>
      <c r="AA154" s="59"/>
      <c r="AB154" s="60"/>
      <c r="AC154" s="60"/>
      <c r="AD154" s="60"/>
      <c r="AE154" s="60"/>
      <c r="AF154" s="60"/>
      <c r="AG154" s="60"/>
      <c r="AH154" s="60"/>
      <c r="AI154" s="60"/>
      <c r="AL154" s="617"/>
      <c r="AM154" s="617"/>
      <c r="AN154" s="617"/>
      <c r="AO154" s="617"/>
      <c r="AP154" s="617"/>
      <c r="AQ154" s="617"/>
      <c r="AR154" s="617"/>
      <c r="AS154" s="617"/>
      <c r="AT154" s="617"/>
      <c r="AU154" s="617"/>
      <c r="AV154" s="617"/>
      <c r="AW154" s="617"/>
      <c r="AX154" s="617"/>
      <c r="AY154" s="617"/>
      <c r="AZ154" s="617"/>
      <c r="BA154" s="617"/>
      <c r="BB154" s="617"/>
      <c r="BC154" s="617"/>
    </row>
    <row r="155" spans="2:62" ht="39" customHeight="1">
      <c r="B155" s="609" t="s">
        <v>92</v>
      </c>
      <c r="C155" s="609"/>
      <c r="D155" s="609"/>
      <c r="E155" s="609"/>
      <c r="F155" s="609"/>
      <c r="G155" s="609"/>
      <c r="H155" s="609"/>
      <c r="I155" s="609"/>
      <c r="J155" s="609"/>
      <c r="K155" s="609"/>
      <c r="L155" s="609"/>
      <c r="M155" s="609"/>
      <c r="N155" s="609"/>
      <c r="O155" s="609"/>
      <c r="P155" s="609"/>
      <c r="Q155" s="609"/>
      <c r="R155" s="609"/>
      <c r="S155" s="609"/>
      <c r="T155" s="609"/>
      <c r="U155" s="609"/>
      <c r="V155" s="609"/>
      <c r="W155" s="609"/>
      <c r="X155" s="609"/>
      <c r="Y155" s="609"/>
      <c r="Z155" s="609"/>
      <c r="AA155" s="59"/>
      <c r="AB155" s="60"/>
      <c r="AE155" s="610" t="str">
        <f>GI!$A$49</f>
        <v>መግለፂ ውፅኢት ተምሃራይ</v>
      </c>
      <c r="AF155" s="610"/>
      <c r="AG155" s="610"/>
      <c r="AH155" s="610"/>
      <c r="AI155" s="610"/>
      <c r="AJ155" s="610"/>
      <c r="AK155" s="610"/>
      <c r="AL155" s="610"/>
      <c r="AM155" s="610"/>
      <c r="AN155" s="610"/>
      <c r="AO155" s="610"/>
      <c r="AP155" s="610"/>
      <c r="AQ155" s="610"/>
      <c r="AR155" s="610"/>
      <c r="AS155" s="610"/>
      <c r="AT155" s="610"/>
      <c r="AU155" s="610"/>
      <c r="AV155" s="610"/>
      <c r="AW155" s="610"/>
      <c r="AX155" s="610"/>
      <c r="AY155" s="610"/>
      <c r="AZ155" s="610"/>
      <c r="BA155" s="610"/>
      <c r="BB155" s="610"/>
      <c r="BC155" s="610"/>
      <c r="BD155" s="610"/>
      <c r="BE155" s="610"/>
      <c r="BF155" s="610"/>
      <c r="BG155" s="610"/>
      <c r="BH155" s="610"/>
      <c r="BI155" s="610"/>
      <c r="BJ155" s="610"/>
    </row>
    <row r="156" spans="2:62" ht="39" customHeight="1">
      <c r="B156" s="609" t="s">
        <v>93</v>
      </c>
      <c r="C156" s="609"/>
      <c r="D156" s="609"/>
      <c r="E156" s="609"/>
      <c r="F156" s="609"/>
      <c r="G156" s="609"/>
      <c r="H156" s="609"/>
      <c r="I156" s="609"/>
      <c r="J156" s="609"/>
      <c r="K156" s="609"/>
      <c r="L156" s="609"/>
      <c r="M156" s="609"/>
      <c r="N156" s="609"/>
      <c r="O156" s="609"/>
      <c r="P156" s="609"/>
      <c r="Q156" s="609"/>
      <c r="R156" s="609"/>
      <c r="S156" s="609"/>
      <c r="T156" s="609"/>
      <c r="U156" s="609"/>
      <c r="V156" s="609"/>
      <c r="W156" s="609"/>
      <c r="X156" s="609"/>
      <c r="Y156" s="609"/>
      <c r="Z156" s="609"/>
      <c r="AA156" s="59"/>
      <c r="AB156" s="60"/>
      <c r="AC156" s="61"/>
      <c r="AD156" s="61"/>
      <c r="AE156" s="610"/>
      <c r="AF156" s="610"/>
      <c r="AG156" s="610"/>
      <c r="AH156" s="610"/>
      <c r="AI156" s="610"/>
      <c r="AJ156" s="610"/>
      <c r="AK156" s="610"/>
      <c r="AL156" s="610"/>
      <c r="AM156" s="610"/>
      <c r="AN156" s="610"/>
      <c r="AO156" s="610"/>
      <c r="AP156" s="610"/>
      <c r="AQ156" s="610"/>
      <c r="AR156" s="610"/>
      <c r="AS156" s="610"/>
      <c r="AT156" s="610"/>
      <c r="AU156" s="610"/>
      <c r="AV156" s="610"/>
      <c r="AW156" s="610"/>
      <c r="AX156" s="610"/>
      <c r="AY156" s="610"/>
      <c r="AZ156" s="610"/>
      <c r="BA156" s="610"/>
      <c r="BB156" s="610"/>
      <c r="BC156" s="610"/>
      <c r="BD156" s="610"/>
      <c r="BE156" s="610"/>
      <c r="BF156" s="610"/>
      <c r="BG156" s="610"/>
      <c r="BH156" s="610"/>
      <c r="BI156" s="610"/>
      <c r="BJ156" s="610"/>
    </row>
    <row r="157" spans="2:62" ht="39" customHeight="1">
      <c r="B157" s="609" t="s">
        <v>94</v>
      </c>
      <c r="C157" s="609"/>
      <c r="D157" s="609"/>
      <c r="E157" s="609"/>
      <c r="F157" s="609"/>
      <c r="G157" s="609"/>
      <c r="H157" s="609"/>
      <c r="I157" s="609"/>
      <c r="J157" s="609"/>
      <c r="K157" s="609"/>
      <c r="L157" s="609"/>
      <c r="M157" s="609"/>
      <c r="N157" s="609"/>
      <c r="O157" s="609"/>
      <c r="P157" s="609"/>
      <c r="Q157" s="609"/>
      <c r="R157" s="609"/>
      <c r="S157" s="609"/>
      <c r="T157" s="609"/>
      <c r="U157" s="609"/>
      <c r="V157" s="609"/>
      <c r="W157" s="609"/>
      <c r="X157" s="609"/>
      <c r="Y157" s="609"/>
      <c r="Z157" s="609"/>
      <c r="AA157" s="59"/>
      <c r="AB157" s="60"/>
      <c r="AC157" s="61"/>
      <c r="AD157" s="61"/>
      <c r="AE157" s="610" t="str">
        <f>GI!$A$50</f>
        <v xml:space="preserve">ኣካዳሚ ሸባ ሓፈሻዊ ካልኣይ ብርኪ ቤት ት/ቲ </v>
      </c>
      <c r="AF157" s="610"/>
      <c r="AG157" s="610"/>
      <c r="AH157" s="610"/>
      <c r="AI157" s="610"/>
      <c r="AJ157" s="610"/>
      <c r="AK157" s="610"/>
      <c r="AL157" s="610"/>
      <c r="AM157" s="610"/>
      <c r="AN157" s="610"/>
      <c r="AO157" s="610"/>
      <c r="AP157" s="610"/>
      <c r="AQ157" s="610"/>
      <c r="AR157" s="610"/>
      <c r="AS157" s="610"/>
      <c r="AT157" s="610"/>
      <c r="AU157" s="610"/>
      <c r="AV157" s="610"/>
      <c r="AW157" s="610"/>
      <c r="AX157" s="610"/>
      <c r="AY157" s="610"/>
      <c r="AZ157" s="610"/>
      <c r="BA157" s="610"/>
      <c r="BB157" s="610"/>
      <c r="BC157" s="610"/>
      <c r="BD157" s="610"/>
      <c r="BE157" s="610"/>
      <c r="BF157" s="610"/>
      <c r="BG157" s="610"/>
      <c r="BH157" s="610"/>
      <c r="BI157" s="610"/>
      <c r="BJ157" s="610"/>
    </row>
    <row r="158" spans="2:62" ht="39" customHeight="1">
      <c r="B158" s="609" t="s">
        <v>95</v>
      </c>
      <c r="C158" s="609"/>
      <c r="D158" s="609"/>
      <c r="E158" s="609"/>
      <c r="F158" s="609"/>
      <c r="G158" s="609"/>
      <c r="H158" s="609"/>
      <c r="I158" s="609"/>
      <c r="J158" s="609"/>
      <c r="K158" s="609"/>
      <c r="L158" s="609"/>
      <c r="M158" s="609"/>
      <c r="N158" s="609"/>
      <c r="O158" s="609"/>
      <c r="P158" s="609"/>
      <c r="Q158" s="609"/>
      <c r="R158" s="609"/>
      <c r="S158" s="609"/>
      <c r="T158" s="609"/>
      <c r="U158" s="609"/>
      <c r="V158" s="609"/>
      <c r="W158" s="609"/>
      <c r="X158" s="609"/>
      <c r="Y158" s="609"/>
      <c r="Z158" s="609"/>
      <c r="AA158" s="62"/>
      <c r="AB158" s="60"/>
      <c r="AC158" s="61"/>
      <c r="AD158" s="61"/>
      <c r="AE158" s="610"/>
      <c r="AF158" s="610"/>
      <c r="AG158" s="610"/>
      <c r="AH158" s="610"/>
      <c r="AI158" s="610"/>
      <c r="AJ158" s="610"/>
      <c r="AK158" s="610"/>
      <c r="AL158" s="610"/>
      <c r="AM158" s="610"/>
      <c r="AN158" s="610"/>
      <c r="AO158" s="610"/>
      <c r="AP158" s="610"/>
      <c r="AQ158" s="610"/>
      <c r="AR158" s="610"/>
      <c r="AS158" s="610"/>
      <c r="AT158" s="610"/>
      <c r="AU158" s="610"/>
      <c r="AV158" s="610"/>
      <c r="AW158" s="610"/>
      <c r="AX158" s="610"/>
      <c r="AY158" s="610"/>
      <c r="AZ158" s="610"/>
      <c r="BA158" s="610"/>
      <c r="BB158" s="610"/>
      <c r="BC158" s="610"/>
      <c r="BD158" s="610"/>
      <c r="BE158" s="610"/>
      <c r="BF158" s="610"/>
      <c r="BG158" s="610"/>
      <c r="BH158" s="610"/>
      <c r="BI158" s="610"/>
      <c r="BJ158" s="610"/>
    </row>
    <row r="159" spans="2:62" ht="39" customHeight="1">
      <c r="B159" s="609" t="s">
        <v>96</v>
      </c>
      <c r="C159" s="609"/>
      <c r="D159" s="609"/>
      <c r="E159" s="609"/>
      <c r="F159" s="609"/>
      <c r="G159" s="609"/>
      <c r="H159" s="609"/>
      <c r="I159" s="609"/>
      <c r="J159" s="609"/>
      <c r="K159" s="609"/>
      <c r="L159" s="609"/>
      <c r="M159" s="609"/>
      <c r="N159" s="609"/>
      <c r="O159" s="609"/>
      <c r="P159" s="609"/>
      <c r="Q159" s="609"/>
      <c r="R159" s="609"/>
      <c r="S159" s="609"/>
      <c r="T159" s="609"/>
      <c r="U159" s="609"/>
      <c r="V159" s="609"/>
      <c r="W159" s="609"/>
      <c r="X159" s="609"/>
      <c r="Y159" s="609"/>
      <c r="Z159" s="609"/>
      <c r="AA159" s="62"/>
      <c r="AB159" s="60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</row>
    <row r="160" spans="2:62" ht="39" customHeight="1">
      <c r="B160" s="611" t="s">
        <v>138</v>
      </c>
      <c r="C160" s="611"/>
      <c r="D160" s="611"/>
      <c r="E160" s="611"/>
      <c r="F160" s="611"/>
      <c r="G160" s="611"/>
      <c r="H160" s="611"/>
      <c r="I160" s="611"/>
      <c r="J160" s="611"/>
      <c r="K160" s="611"/>
      <c r="L160" s="611"/>
      <c r="M160" s="611"/>
      <c r="N160" s="611"/>
      <c r="O160" s="611"/>
      <c r="P160" s="611"/>
      <c r="Q160" s="611"/>
      <c r="R160" s="611"/>
      <c r="S160" s="611"/>
      <c r="T160" s="611"/>
      <c r="U160" s="611"/>
      <c r="V160" s="611"/>
      <c r="W160" s="611"/>
      <c r="X160" s="611"/>
      <c r="Y160" s="611"/>
      <c r="Z160" s="611"/>
      <c r="AA160" s="612"/>
      <c r="AB160" s="62"/>
      <c r="AD160" s="61"/>
      <c r="AE160" s="613" t="str">
        <f>GI!$A$52</f>
        <v>Sheba Academy Comprehensive Secondary School Student's Grade Report Card</v>
      </c>
      <c r="AF160" s="613"/>
      <c r="AG160" s="613"/>
      <c r="AH160" s="613"/>
      <c r="AI160" s="613"/>
      <c r="AJ160" s="613"/>
      <c r="AK160" s="613"/>
      <c r="AL160" s="613"/>
      <c r="AM160" s="613"/>
      <c r="AN160" s="613"/>
      <c r="AO160" s="613"/>
      <c r="AP160" s="613"/>
      <c r="AQ160" s="613"/>
      <c r="AR160" s="613"/>
      <c r="AS160" s="613"/>
      <c r="AT160" s="613"/>
      <c r="AU160" s="613"/>
      <c r="AV160" s="613"/>
      <c r="AW160" s="613"/>
      <c r="AX160" s="613"/>
      <c r="AY160" s="613"/>
      <c r="AZ160" s="613"/>
      <c r="BA160" s="613"/>
      <c r="BB160" s="613"/>
      <c r="BC160" s="613"/>
      <c r="BD160" s="613"/>
      <c r="BE160" s="613"/>
      <c r="BF160" s="613"/>
      <c r="BG160" s="613"/>
      <c r="BH160" s="613"/>
      <c r="BI160" s="613"/>
      <c r="BJ160" s="613"/>
    </row>
    <row r="161" spans="2:62" ht="39" customHeight="1">
      <c r="B161" s="611"/>
      <c r="C161" s="611"/>
      <c r="D161" s="611"/>
      <c r="E161" s="611"/>
      <c r="F161" s="611"/>
      <c r="G161" s="611"/>
      <c r="H161" s="611"/>
      <c r="I161" s="611"/>
      <c r="J161" s="611"/>
      <c r="K161" s="611"/>
      <c r="L161" s="611"/>
      <c r="M161" s="611"/>
      <c r="N161" s="611"/>
      <c r="O161" s="611"/>
      <c r="P161" s="611"/>
      <c r="Q161" s="611"/>
      <c r="R161" s="611"/>
      <c r="S161" s="611"/>
      <c r="T161" s="611"/>
      <c r="U161" s="611"/>
      <c r="V161" s="611"/>
      <c r="W161" s="611"/>
      <c r="X161" s="611"/>
      <c r="Y161" s="611"/>
      <c r="Z161" s="611"/>
      <c r="AA161" s="612"/>
      <c r="AB161" s="62"/>
      <c r="AC161" s="61"/>
      <c r="AD161" s="61"/>
      <c r="AE161" s="613"/>
      <c r="AF161" s="613"/>
      <c r="AG161" s="613"/>
      <c r="AH161" s="613"/>
      <c r="AI161" s="613"/>
      <c r="AJ161" s="613"/>
      <c r="AK161" s="613"/>
      <c r="AL161" s="613"/>
      <c r="AM161" s="613"/>
      <c r="AN161" s="613"/>
      <c r="AO161" s="613"/>
      <c r="AP161" s="613"/>
      <c r="AQ161" s="613"/>
      <c r="AR161" s="613"/>
      <c r="AS161" s="613"/>
      <c r="AT161" s="613"/>
      <c r="AU161" s="613"/>
      <c r="AV161" s="613"/>
      <c r="AW161" s="613"/>
      <c r="AX161" s="613"/>
      <c r="AY161" s="613"/>
      <c r="AZ161" s="613"/>
      <c r="BA161" s="613"/>
      <c r="BB161" s="613"/>
      <c r="BC161" s="613"/>
      <c r="BD161" s="613"/>
      <c r="BE161" s="613"/>
      <c r="BF161" s="613"/>
      <c r="BG161" s="613"/>
      <c r="BH161" s="613"/>
      <c r="BI161" s="613"/>
      <c r="BJ161" s="613"/>
    </row>
    <row r="162" spans="2:62" ht="39" customHeight="1">
      <c r="B162" s="611" t="s">
        <v>65</v>
      </c>
      <c r="C162" s="611"/>
      <c r="D162" s="611"/>
      <c r="E162" s="611"/>
      <c r="F162" s="611"/>
      <c r="G162" s="611"/>
      <c r="H162" s="611"/>
      <c r="I162" s="611"/>
      <c r="J162" s="611"/>
      <c r="K162" s="611"/>
      <c r="L162" s="611"/>
      <c r="M162" s="611"/>
      <c r="N162" s="611"/>
      <c r="O162" s="611"/>
      <c r="P162" s="611"/>
      <c r="Q162" s="611"/>
      <c r="R162" s="611"/>
      <c r="S162" s="611"/>
      <c r="T162" s="611"/>
      <c r="U162" s="611"/>
      <c r="V162" s="611"/>
      <c r="W162" s="611"/>
      <c r="X162" s="611"/>
      <c r="Y162" s="611"/>
      <c r="Z162" s="611"/>
      <c r="AA162" s="612"/>
      <c r="AB162" s="62"/>
      <c r="AC162" s="61"/>
      <c r="AD162" s="61"/>
      <c r="AE162" s="613"/>
      <c r="AF162" s="613"/>
      <c r="AG162" s="613"/>
      <c r="AH162" s="613"/>
      <c r="AI162" s="613"/>
      <c r="AJ162" s="613"/>
      <c r="AK162" s="613"/>
      <c r="AL162" s="613"/>
      <c r="AM162" s="613"/>
      <c r="AN162" s="613"/>
      <c r="AO162" s="613"/>
      <c r="AP162" s="613"/>
      <c r="AQ162" s="613"/>
      <c r="AR162" s="613"/>
      <c r="AS162" s="613"/>
      <c r="AT162" s="613"/>
      <c r="AU162" s="613"/>
      <c r="AV162" s="613"/>
      <c r="AW162" s="613"/>
      <c r="AX162" s="613"/>
      <c r="AY162" s="613"/>
      <c r="AZ162" s="613"/>
      <c r="BA162" s="613"/>
      <c r="BB162" s="613"/>
      <c r="BC162" s="613"/>
      <c r="BD162" s="613"/>
      <c r="BE162" s="613"/>
      <c r="BF162" s="613"/>
      <c r="BG162" s="613"/>
      <c r="BH162" s="613"/>
      <c r="BI162" s="613"/>
      <c r="BJ162" s="613"/>
    </row>
    <row r="163" spans="2:62" ht="39" customHeight="1">
      <c r="B163" s="611"/>
      <c r="C163" s="611"/>
      <c r="D163" s="611"/>
      <c r="E163" s="611"/>
      <c r="F163" s="611"/>
      <c r="G163" s="611"/>
      <c r="H163" s="611"/>
      <c r="I163" s="611"/>
      <c r="J163" s="611"/>
      <c r="K163" s="611"/>
      <c r="L163" s="611"/>
      <c r="M163" s="611"/>
      <c r="N163" s="611"/>
      <c r="O163" s="611"/>
      <c r="P163" s="611"/>
      <c r="Q163" s="611"/>
      <c r="R163" s="611"/>
      <c r="S163" s="611"/>
      <c r="T163" s="611"/>
      <c r="U163" s="611"/>
      <c r="V163" s="611"/>
      <c r="W163" s="611"/>
      <c r="X163" s="611"/>
      <c r="Y163" s="611"/>
      <c r="Z163" s="611"/>
      <c r="AA163" s="612"/>
      <c r="AB163" s="62"/>
      <c r="AC163" s="62"/>
      <c r="AD163" s="62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  <c r="BD163" s="63"/>
      <c r="BE163" s="63"/>
      <c r="BF163" s="63"/>
      <c r="BG163" s="63"/>
      <c r="BH163" s="63"/>
      <c r="BI163" s="63"/>
      <c r="BJ163" s="63"/>
    </row>
    <row r="164" spans="2:62" ht="39" customHeight="1">
      <c r="B164" s="64" t="s">
        <v>50</v>
      </c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2"/>
      <c r="AB164" s="62"/>
      <c r="AC164" s="62"/>
      <c r="AD164" s="62"/>
      <c r="AE164" s="613" t="str">
        <f>GI!$A$51</f>
        <v>መቐለ, ኢትዮጵያ/Mekelle, Ethiopia</v>
      </c>
      <c r="AF164" s="613"/>
      <c r="AG164" s="613"/>
      <c r="AH164" s="613"/>
      <c r="AI164" s="613"/>
      <c r="AJ164" s="613"/>
      <c r="AK164" s="613"/>
      <c r="AL164" s="613"/>
      <c r="AM164" s="613"/>
      <c r="AN164" s="613"/>
      <c r="AO164" s="613"/>
      <c r="AP164" s="613"/>
      <c r="AQ164" s="613"/>
      <c r="AR164" s="613"/>
      <c r="AS164" s="613"/>
      <c r="AT164" s="613"/>
      <c r="AU164" s="613"/>
      <c r="AV164" s="613"/>
      <c r="AW164" s="613"/>
      <c r="AX164" s="613"/>
      <c r="AY164" s="613"/>
      <c r="AZ164" s="613"/>
      <c r="BA164" s="613"/>
      <c r="BB164" s="613"/>
      <c r="BC164" s="613"/>
      <c r="BD164" s="613"/>
      <c r="BE164" s="613"/>
      <c r="BF164" s="613"/>
      <c r="BG164" s="613"/>
      <c r="BH164" s="613"/>
      <c r="BI164" s="613"/>
      <c r="BJ164" s="613"/>
    </row>
    <row r="165" spans="2:62" ht="39" customHeight="1">
      <c r="B165" s="64" t="s">
        <v>51</v>
      </c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2"/>
      <c r="AB165" s="62"/>
      <c r="AC165" s="62"/>
      <c r="AD165" s="62"/>
      <c r="AE165" s="613"/>
      <c r="AF165" s="613"/>
      <c r="AG165" s="613"/>
      <c r="AH165" s="613"/>
      <c r="AI165" s="613"/>
      <c r="AJ165" s="613"/>
      <c r="AK165" s="613"/>
      <c r="AL165" s="613"/>
      <c r="AM165" s="613"/>
      <c r="AN165" s="613"/>
      <c r="AO165" s="613"/>
      <c r="AP165" s="613"/>
      <c r="AQ165" s="613"/>
      <c r="AR165" s="613"/>
      <c r="AS165" s="613"/>
      <c r="AT165" s="613"/>
      <c r="AU165" s="613"/>
      <c r="AV165" s="613"/>
      <c r="AW165" s="613"/>
      <c r="AX165" s="613"/>
      <c r="AY165" s="613"/>
      <c r="AZ165" s="613"/>
      <c r="BA165" s="613"/>
      <c r="BB165" s="613"/>
      <c r="BC165" s="613"/>
      <c r="BD165" s="613"/>
      <c r="BE165" s="613"/>
      <c r="BF165" s="613"/>
      <c r="BG165" s="613"/>
      <c r="BH165" s="613"/>
      <c r="BI165" s="613"/>
      <c r="BJ165" s="613"/>
    </row>
    <row r="166" spans="2:62" ht="39" customHeight="1">
      <c r="B166" s="611" t="s">
        <v>139</v>
      </c>
      <c r="C166" s="611"/>
      <c r="D166" s="611"/>
      <c r="E166" s="611"/>
      <c r="F166" s="611"/>
      <c r="G166" s="611"/>
      <c r="H166" s="611"/>
      <c r="I166" s="611"/>
      <c r="J166" s="611"/>
      <c r="K166" s="611"/>
      <c r="L166" s="611"/>
      <c r="M166" s="611"/>
      <c r="N166" s="611"/>
      <c r="O166" s="611"/>
      <c r="P166" s="611"/>
      <c r="Q166" s="611"/>
      <c r="R166" s="611"/>
      <c r="S166" s="611"/>
      <c r="T166" s="611"/>
      <c r="U166" s="611"/>
      <c r="V166" s="611"/>
      <c r="W166" s="611"/>
      <c r="X166" s="611"/>
      <c r="Y166" s="611"/>
      <c r="Z166" s="611"/>
      <c r="AA166" s="612"/>
      <c r="AB166" s="62"/>
      <c r="AC166" s="62"/>
      <c r="AD166" s="62"/>
      <c r="AE166" s="91"/>
      <c r="AF166" s="91"/>
      <c r="AG166" s="91"/>
      <c r="AH166" s="91"/>
      <c r="AI166" s="91"/>
      <c r="AJ166" s="91"/>
      <c r="AK166" s="91"/>
      <c r="AL166" s="91"/>
      <c r="AM166" s="91"/>
      <c r="AN166" s="91"/>
      <c r="AO166" s="91"/>
      <c r="AP166" s="91"/>
      <c r="AQ166" s="91"/>
      <c r="AR166" s="91"/>
      <c r="AS166" s="91"/>
      <c r="AT166" s="91"/>
      <c r="AU166" s="91"/>
      <c r="AV166" s="91"/>
      <c r="AW166" s="91"/>
      <c r="AX166" s="91"/>
      <c r="AY166" s="91"/>
      <c r="AZ166" s="91"/>
      <c r="BA166" s="91"/>
      <c r="BB166" s="91"/>
      <c r="BC166" s="91"/>
      <c r="BD166" s="91"/>
      <c r="BE166" s="91"/>
      <c r="BF166" s="91"/>
      <c r="BG166" s="91"/>
      <c r="BH166" s="91"/>
      <c r="BI166" s="91"/>
      <c r="BJ166" s="91"/>
    </row>
    <row r="167" spans="2:62" ht="39" customHeight="1">
      <c r="B167" s="611"/>
      <c r="C167" s="611"/>
      <c r="D167" s="611"/>
      <c r="E167" s="611"/>
      <c r="F167" s="611"/>
      <c r="G167" s="611"/>
      <c r="H167" s="611"/>
      <c r="I167" s="611"/>
      <c r="J167" s="611"/>
      <c r="K167" s="611"/>
      <c r="L167" s="611"/>
      <c r="M167" s="611"/>
      <c r="N167" s="611"/>
      <c r="O167" s="611"/>
      <c r="P167" s="611"/>
      <c r="Q167" s="611"/>
      <c r="R167" s="611"/>
      <c r="S167" s="611"/>
      <c r="T167" s="611"/>
      <c r="U167" s="611"/>
      <c r="V167" s="611"/>
      <c r="W167" s="611"/>
      <c r="X167" s="611"/>
      <c r="Y167" s="611"/>
      <c r="Z167" s="611"/>
      <c r="AA167" s="612"/>
      <c r="AB167" s="62"/>
      <c r="AC167" s="62"/>
      <c r="AD167" s="62"/>
      <c r="AE167" s="614" t="str">
        <f>GI!$A$47</f>
        <v>ዘበነ ት/ቲ፡ 2018 ዓ/ም Academic Year: 2025/26 G.C</v>
      </c>
      <c r="AF167" s="614"/>
      <c r="AG167" s="614"/>
      <c r="AH167" s="614"/>
      <c r="AI167" s="614"/>
      <c r="AJ167" s="614"/>
      <c r="AK167" s="614"/>
      <c r="AL167" s="614"/>
      <c r="AM167" s="614"/>
      <c r="AN167" s="614"/>
      <c r="AO167" s="614"/>
      <c r="AP167" s="614"/>
      <c r="AQ167" s="614"/>
      <c r="AR167" s="614"/>
      <c r="AS167" s="614"/>
      <c r="AT167" s="614"/>
      <c r="AU167" s="614"/>
      <c r="AV167" s="614"/>
      <c r="AW167" s="614"/>
      <c r="AX167" s="614"/>
      <c r="AY167" s="614"/>
      <c r="AZ167" s="614"/>
      <c r="BA167" s="614"/>
      <c r="BB167" s="614"/>
      <c r="BC167" s="614"/>
      <c r="BD167" s="614"/>
      <c r="BE167" s="614"/>
      <c r="BF167" s="614"/>
      <c r="BG167" s="614"/>
      <c r="BH167" s="614"/>
      <c r="BI167" s="614"/>
      <c r="BJ167" s="614"/>
    </row>
    <row r="168" spans="2:62" ht="39" customHeight="1">
      <c r="B168" s="609" t="s">
        <v>97</v>
      </c>
      <c r="C168" s="609"/>
      <c r="D168" s="609"/>
      <c r="E168" s="609"/>
      <c r="F168" s="609"/>
      <c r="G168" s="609"/>
      <c r="H168" s="609"/>
      <c r="I168" s="609"/>
      <c r="J168" s="609"/>
      <c r="K168" s="609"/>
      <c r="L168" s="609"/>
      <c r="M168" s="609"/>
      <c r="N168" s="609"/>
      <c r="O168" s="609"/>
      <c r="P168" s="609"/>
      <c r="Q168" s="609"/>
      <c r="R168" s="609"/>
      <c r="S168" s="609"/>
      <c r="T168" s="609"/>
      <c r="U168" s="609"/>
      <c r="V168" s="609"/>
      <c r="W168" s="609"/>
      <c r="X168" s="609"/>
      <c r="Y168" s="609"/>
      <c r="Z168" s="609"/>
      <c r="AA168" s="62"/>
      <c r="AB168" s="62"/>
      <c r="AC168" s="62"/>
      <c r="AD168" s="62"/>
      <c r="AE168" s="614"/>
      <c r="AF168" s="614"/>
      <c r="AG168" s="614"/>
      <c r="AH168" s="614"/>
      <c r="AI168" s="614"/>
      <c r="AJ168" s="614"/>
      <c r="AK168" s="614"/>
      <c r="AL168" s="614"/>
      <c r="AM168" s="614"/>
      <c r="AN168" s="614"/>
      <c r="AO168" s="614"/>
      <c r="AP168" s="614"/>
      <c r="AQ168" s="614"/>
      <c r="AR168" s="614"/>
      <c r="AS168" s="614"/>
      <c r="AT168" s="614"/>
      <c r="AU168" s="614"/>
      <c r="AV168" s="614"/>
      <c r="AW168" s="614"/>
      <c r="AX168" s="614"/>
      <c r="AY168" s="614"/>
      <c r="AZ168" s="614"/>
      <c r="BA168" s="614"/>
      <c r="BB168" s="614"/>
      <c r="BC168" s="614"/>
      <c r="BD168" s="614"/>
      <c r="BE168" s="614"/>
      <c r="BF168" s="614"/>
      <c r="BG168" s="614"/>
      <c r="BH168" s="614"/>
      <c r="BI168" s="614"/>
      <c r="BJ168" s="614"/>
    </row>
    <row r="169" spans="2:62" ht="39" customHeight="1">
      <c r="AA169" s="62"/>
      <c r="AB169" s="62"/>
      <c r="AC169" s="62"/>
      <c r="AD169" s="62"/>
      <c r="AE169" s="614"/>
      <c r="AF169" s="614"/>
      <c r="AG169" s="614"/>
      <c r="AH169" s="614"/>
      <c r="AI169" s="614"/>
      <c r="AJ169" s="614"/>
      <c r="AK169" s="614"/>
      <c r="AL169" s="614"/>
      <c r="AM169" s="614"/>
      <c r="AN169" s="614"/>
      <c r="AO169" s="614"/>
      <c r="AP169" s="614"/>
      <c r="AQ169" s="614"/>
      <c r="AR169" s="614"/>
      <c r="AS169" s="614"/>
      <c r="AT169" s="614"/>
      <c r="AU169" s="614"/>
      <c r="AV169" s="614"/>
      <c r="AW169" s="614"/>
      <c r="AX169" s="614"/>
      <c r="AY169" s="614"/>
      <c r="AZ169" s="614"/>
      <c r="BA169" s="614"/>
      <c r="BB169" s="614"/>
      <c r="BC169" s="614"/>
      <c r="BD169" s="614"/>
      <c r="BE169" s="614"/>
      <c r="BF169" s="614"/>
      <c r="BG169" s="614"/>
      <c r="BH169" s="614"/>
      <c r="BI169" s="614"/>
      <c r="BJ169" s="614"/>
    </row>
    <row r="170" spans="2:62" ht="33" customHeight="1">
      <c r="AB170" s="62"/>
      <c r="AC170" s="62"/>
      <c r="AD170" s="62"/>
      <c r="AE170" s="62"/>
      <c r="AF170" s="62"/>
      <c r="AG170" s="552" t="s">
        <v>63</v>
      </c>
      <c r="AH170" s="552"/>
      <c r="AI170" s="552"/>
      <c r="AJ170" s="552"/>
      <c r="AK170" s="552"/>
      <c r="AL170" s="552"/>
      <c r="AM170" s="552"/>
      <c r="AN170" s="552"/>
      <c r="AO170" s="552"/>
      <c r="AP170" s="552"/>
      <c r="AQ170" s="552"/>
      <c r="AR170" s="552"/>
      <c r="AS170" s="552"/>
      <c r="AT170" s="552"/>
      <c r="AU170" s="552"/>
      <c r="AV170" s="552"/>
      <c r="AW170" s="552"/>
      <c r="AX170" s="552"/>
      <c r="AY170" s="552"/>
      <c r="AZ170" s="552"/>
      <c r="BA170" s="552"/>
      <c r="BB170" s="552"/>
      <c r="BC170" s="552"/>
      <c r="BD170" s="552"/>
      <c r="BE170" s="552"/>
      <c r="BF170" s="552"/>
      <c r="BG170" s="552"/>
      <c r="BH170" s="552"/>
      <c r="BI170" s="552"/>
      <c r="BJ170" s="65"/>
    </row>
    <row r="171" spans="2:62" ht="33" customHeight="1">
      <c r="AB171" s="62"/>
      <c r="AC171" s="62"/>
      <c r="AD171" s="62"/>
      <c r="AE171" s="62"/>
      <c r="AF171" s="62"/>
      <c r="AG171" s="552"/>
      <c r="AH171" s="552"/>
      <c r="AI171" s="552"/>
      <c r="AJ171" s="552"/>
      <c r="AK171" s="552"/>
      <c r="AL171" s="552"/>
      <c r="AM171" s="552"/>
      <c r="AN171" s="552"/>
      <c r="AO171" s="552"/>
      <c r="AP171" s="552"/>
      <c r="AQ171" s="552"/>
      <c r="AR171" s="552"/>
      <c r="AS171" s="552"/>
      <c r="AT171" s="552"/>
      <c r="AU171" s="552"/>
      <c r="AV171" s="552"/>
      <c r="AW171" s="552"/>
      <c r="AX171" s="552"/>
      <c r="AY171" s="552"/>
      <c r="AZ171" s="552"/>
      <c r="BA171" s="552"/>
      <c r="BB171" s="552"/>
      <c r="BC171" s="552"/>
      <c r="BD171" s="552"/>
      <c r="BE171" s="552"/>
      <c r="BF171" s="552"/>
      <c r="BG171" s="552"/>
      <c r="BH171" s="552"/>
      <c r="BI171" s="552"/>
      <c r="BJ171" s="65"/>
    </row>
    <row r="172" spans="2:62" ht="33" customHeight="1"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B172" s="62"/>
      <c r="AC172" s="62"/>
      <c r="AD172" s="62"/>
      <c r="AE172" s="62"/>
      <c r="AF172" s="62"/>
      <c r="AG172" s="552"/>
      <c r="AH172" s="552"/>
      <c r="AI172" s="552"/>
      <c r="AJ172" s="552"/>
      <c r="AK172" s="552"/>
      <c r="AL172" s="552"/>
      <c r="AM172" s="552"/>
      <c r="AN172" s="552"/>
      <c r="AO172" s="552"/>
      <c r="AP172" s="552"/>
      <c r="AQ172" s="552"/>
      <c r="AR172" s="552"/>
      <c r="AS172" s="552"/>
      <c r="AT172" s="552"/>
      <c r="AU172" s="552"/>
      <c r="AV172" s="552"/>
      <c r="AW172" s="552"/>
      <c r="AX172" s="552"/>
      <c r="AY172" s="552"/>
      <c r="AZ172" s="552"/>
      <c r="BA172" s="552"/>
      <c r="BB172" s="552"/>
      <c r="BC172" s="552"/>
      <c r="BD172" s="552"/>
      <c r="BE172" s="552"/>
      <c r="BF172" s="552"/>
      <c r="BG172" s="552"/>
      <c r="BH172" s="552"/>
      <c r="BI172" s="552"/>
      <c r="BJ172" s="65"/>
    </row>
    <row r="173" spans="2:62" ht="33" customHeight="1" thickBot="1">
      <c r="L173" s="619" t="s">
        <v>66</v>
      </c>
      <c r="M173" s="620"/>
      <c r="N173" s="621" t="s">
        <v>45</v>
      </c>
      <c r="O173" s="621"/>
      <c r="P173" s="621"/>
      <c r="Q173" s="621"/>
      <c r="R173" s="621"/>
      <c r="S173" s="621"/>
      <c r="T173" s="621"/>
      <c r="U173" s="621"/>
      <c r="V173" s="621"/>
      <c r="W173" s="621"/>
      <c r="X173" s="621"/>
      <c r="AB173" s="62"/>
      <c r="AC173" s="62"/>
      <c r="AD173" s="62"/>
      <c r="AE173" s="62"/>
      <c r="AF173" s="62"/>
      <c r="AG173" s="552"/>
      <c r="AH173" s="552"/>
      <c r="AI173" s="552"/>
      <c r="AJ173" s="552"/>
      <c r="AK173" s="552"/>
      <c r="AL173" s="552"/>
      <c r="AM173" s="552"/>
      <c r="AN173" s="552"/>
      <c r="AO173" s="552"/>
      <c r="AP173" s="552"/>
      <c r="AQ173" s="552"/>
      <c r="AR173" s="552"/>
      <c r="AS173" s="552"/>
      <c r="AT173" s="552"/>
      <c r="AU173" s="552"/>
      <c r="AV173" s="552"/>
      <c r="AW173" s="552"/>
      <c r="AX173" s="552"/>
      <c r="AY173" s="552"/>
      <c r="AZ173" s="552"/>
      <c r="BA173" s="552"/>
      <c r="BB173" s="552"/>
      <c r="BC173" s="552"/>
      <c r="BD173" s="552"/>
      <c r="BE173" s="552"/>
      <c r="BF173" s="552"/>
      <c r="BG173" s="552"/>
      <c r="BH173" s="552"/>
      <c r="BI173" s="552"/>
      <c r="BJ173" s="65"/>
    </row>
    <row r="174" spans="2:62" ht="39" customHeight="1" thickBot="1">
      <c r="L174" s="620"/>
      <c r="M174" s="620"/>
      <c r="N174" s="621"/>
      <c r="O174" s="621"/>
      <c r="P174" s="621"/>
      <c r="Q174" s="621"/>
      <c r="R174" s="621"/>
      <c r="S174" s="621"/>
      <c r="T174" s="621"/>
      <c r="U174" s="621"/>
      <c r="V174" s="621"/>
      <c r="W174" s="621"/>
      <c r="X174" s="621"/>
      <c r="AB174" s="62"/>
      <c r="AC174" s="62"/>
      <c r="AD174" s="62"/>
      <c r="AE174" s="62"/>
      <c r="AF174" s="62"/>
      <c r="AG174" s="67"/>
      <c r="AH174" s="68"/>
      <c r="AI174" s="68"/>
      <c r="AJ174" s="69"/>
      <c r="AK174" s="69"/>
      <c r="AL174" s="69"/>
      <c r="AM174" s="69"/>
      <c r="AN174" s="69"/>
      <c r="AO174" s="69"/>
      <c r="AP174" s="69"/>
      <c r="AQ174" s="69"/>
      <c r="AR174" s="70"/>
      <c r="AS174" s="70"/>
      <c r="AT174" s="70"/>
      <c r="AU174" s="70"/>
      <c r="AV174" s="70"/>
      <c r="AW174" s="70"/>
      <c r="AX174" s="70"/>
      <c r="AY174" s="70"/>
      <c r="AZ174" s="70"/>
      <c r="BA174" s="70"/>
      <c r="BB174" s="70"/>
      <c r="BC174" s="70"/>
      <c r="BD174" s="70"/>
      <c r="BE174" s="70"/>
      <c r="BF174" s="70"/>
      <c r="BG174" s="70"/>
      <c r="BH174" s="70"/>
      <c r="BI174" s="70"/>
      <c r="BJ174" s="69"/>
    </row>
    <row r="175" spans="2:62" ht="45" customHeight="1">
      <c r="E175" s="62"/>
      <c r="F175" s="62"/>
      <c r="G175" s="62"/>
      <c r="H175" s="62"/>
      <c r="I175" s="62"/>
      <c r="J175" s="62"/>
      <c r="K175" s="62"/>
      <c r="L175" s="622" t="s">
        <v>21</v>
      </c>
      <c r="M175" s="622"/>
      <c r="N175" s="621" t="s">
        <v>46</v>
      </c>
      <c r="O175" s="621"/>
      <c r="P175" s="621"/>
      <c r="Q175" s="621"/>
      <c r="R175" s="621"/>
      <c r="S175" s="621"/>
      <c r="T175" s="621"/>
      <c r="U175" s="621"/>
      <c r="V175" s="621"/>
      <c r="W175" s="621"/>
      <c r="X175" s="621"/>
      <c r="AB175" s="62"/>
      <c r="AC175" s="62"/>
      <c r="AD175" s="62"/>
      <c r="AE175" s="62"/>
      <c r="AF175" s="62"/>
      <c r="AG175" s="568" t="s">
        <v>22</v>
      </c>
      <c r="AH175" s="569"/>
      <c r="AI175" s="569"/>
      <c r="AJ175" s="569"/>
      <c r="AK175" s="569"/>
      <c r="AL175" s="569"/>
      <c r="AM175" s="569"/>
      <c r="AN175" s="570"/>
      <c r="AO175" s="571" t="str">
        <f>GI!$H$5</f>
        <v xml:space="preserve">Bethelhem Teklay Weldegerima </v>
      </c>
      <c r="AP175" s="623"/>
      <c r="AQ175" s="623"/>
      <c r="AR175" s="623"/>
      <c r="AS175" s="623"/>
      <c r="AT175" s="623"/>
      <c r="AU175" s="623"/>
      <c r="AV175" s="623"/>
      <c r="AW175" s="623"/>
      <c r="AX175" s="623"/>
      <c r="AY175" s="623"/>
      <c r="AZ175" s="623"/>
      <c r="BA175" s="623"/>
      <c r="BB175" s="623"/>
      <c r="BC175" s="623"/>
      <c r="BD175" s="623"/>
      <c r="BE175" s="623"/>
      <c r="BF175" s="623"/>
      <c r="BG175" s="623"/>
      <c r="BH175" s="624"/>
      <c r="BI175" s="72"/>
      <c r="BJ175" s="72"/>
    </row>
    <row r="176" spans="2:62" ht="45" customHeight="1">
      <c r="L176" s="622"/>
      <c r="M176" s="622"/>
      <c r="N176" s="621"/>
      <c r="O176" s="621"/>
      <c r="P176" s="621"/>
      <c r="Q176" s="621"/>
      <c r="R176" s="621"/>
      <c r="S176" s="621"/>
      <c r="T176" s="621"/>
      <c r="U176" s="621"/>
      <c r="V176" s="621"/>
      <c r="W176" s="621"/>
      <c r="X176" s="621"/>
      <c r="AB176" s="62"/>
      <c r="AC176" s="62"/>
      <c r="AD176" s="62"/>
      <c r="AE176" s="62"/>
      <c r="AF176" s="62"/>
      <c r="AG176" s="568"/>
      <c r="AH176" s="569"/>
      <c r="AI176" s="569"/>
      <c r="AJ176" s="569"/>
      <c r="AK176" s="569"/>
      <c r="AL176" s="569"/>
      <c r="AM176" s="569"/>
      <c r="AN176" s="570"/>
      <c r="AO176" s="625"/>
      <c r="AP176" s="626"/>
      <c r="AQ176" s="626"/>
      <c r="AR176" s="626"/>
      <c r="AS176" s="626"/>
      <c r="AT176" s="626"/>
      <c r="AU176" s="626"/>
      <c r="AV176" s="626"/>
      <c r="AW176" s="626"/>
      <c r="AX176" s="626"/>
      <c r="AY176" s="626"/>
      <c r="AZ176" s="626"/>
      <c r="BA176" s="626"/>
      <c r="BB176" s="626"/>
      <c r="BC176" s="626"/>
      <c r="BD176" s="626"/>
      <c r="BE176" s="626"/>
      <c r="BF176" s="626"/>
      <c r="BG176" s="626"/>
      <c r="BH176" s="627"/>
      <c r="BI176" s="72"/>
      <c r="BJ176" s="72"/>
    </row>
    <row r="177" spans="2:62" ht="39" customHeight="1" thickBot="1">
      <c r="AB177" s="62"/>
      <c r="AC177" s="62"/>
      <c r="AD177" s="62"/>
      <c r="AE177" s="62"/>
      <c r="AF177" s="62"/>
      <c r="AG177" s="73"/>
      <c r="AH177" s="580" t="s">
        <v>8</v>
      </c>
      <c r="AI177" s="580"/>
      <c r="AJ177" s="580"/>
      <c r="AK177" s="580"/>
      <c r="AL177" s="580"/>
      <c r="AM177" s="580"/>
      <c r="AN177" s="580"/>
      <c r="AO177" s="628"/>
      <c r="AP177" s="629"/>
      <c r="AQ177" s="629"/>
      <c r="AR177" s="629"/>
      <c r="AS177" s="629"/>
      <c r="AT177" s="629"/>
      <c r="AU177" s="629"/>
      <c r="AV177" s="629"/>
      <c r="AW177" s="629"/>
      <c r="AX177" s="629"/>
      <c r="AY177" s="629"/>
      <c r="AZ177" s="629"/>
      <c r="BA177" s="629"/>
      <c r="BB177" s="629"/>
      <c r="BC177" s="629"/>
      <c r="BD177" s="629"/>
      <c r="BE177" s="629"/>
      <c r="BF177" s="629"/>
      <c r="BG177" s="629"/>
      <c r="BH177" s="630"/>
      <c r="BI177" s="72"/>
      <c r="BJ177" s="72"/>
    </row>
    <row r="178" spans="2:62" ht="39" customHeight="1">
      <c r="AG178" s="71"/>
      <c r="AH178" s="580"/>
      <c r="AI178" s="580"/>
      <c r="AJ178" s="580"/>
      <c r="AK178" s="580"/>
      <c r="AL178" s="580"/>
      <c r="AM178" s="580"/>
      <c r="AN178" s="580"/>
      <c r="AO178" s="74"/>
      <c r="AP178" s="74"/>
      <c r="AQ178" s="74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</row>
    <row r="179" spans="2:62" ht="39" customHeight="1" thickBot="1">
      <c r="B179" s="581" t="s">
        <v>99</v>
      </c>
      <c r="C179" s="581"/>
      <c r="D179" s="581"/>
      <c r="E179" s="581"/>
      <c r="F179" s="581"/>
      <c r="G179" s="581"/>
      <c r="H179" s="581"/>
      <c r="I179" s="581"/>
      <c r="J179" s="581"/>
      <c r="K179" s="581"/>
      <c r="L179" s="581"/>
      <c r="M179" s="581"/>
      <c r="N179" s="581"/>
      <c r="O179" s="581"/>
      <c r="P179" s="581"/>
      <c r="Q179" s="581"/>
      <c r="R179" s="581"/>
      <c r="S179" s="581"/>
      <c r="T179" s="581"/>
      <c r="U179" s="581"/>
      <c r="V179" s="581"/>
      <c r="W179" s="581"/>
      <c r="X179" s="581"/>
      <c r="Y179" s="581"/>
      <c r="Z179" s="581"/>
      <c r="AA179" s="581"/>
      <c r="AG179" s="71"/>
    </row>
    <row r="180" spans="2:62" ht="39" customHeight="1" thickBot="1">
      <c r="B180" s="581"/>
      <c r="C180" s="581"/>
      <c r="D180" s="581"/>
      <c r="E180" s="581"/>
      <c r="F180" s="581"/>
      <c r="G180" s="581"/>
      <c r="H180" s="581"/>
      <c r="I180" s="581"/>
      <c r="J180" s="581"/>
      <c r="K180" s="581"/>
      <c r="L180" s="581"/>
      <c r="M180" s="581"/>
      <c r="N180" s="581"/>
      <c r="O180" s="581"/>
      <c r="P180" s="581"/>
      <c r="Q180" s="581"/>
      <c r="R180" s="581"/>
      <c r="S180" s="581"/>
      <c r="T180" s="581"/>
      <c r="U180" s="581"/>
      <c r="V180" s="581"/>
      <c r="W180" s="581"/>
      <c r="X180" s="581"/>
      <c r="Y180" s="581"/>
      <c r="Z180" s="581"/>
      <c r="AA180" s="581"/>
      <c r="AG180" s="71"/>
      <c r="AH180" s="582" t="s">
        <v>23</v>
      </c>
      <c r="AI180" s="582"/>
      <c r="AJ180" s="582"/>
      <c r="AK180" s="582"/>
      <c r="AL180" s="582"/>
      <c r="AM180" s="582"/>
      <c r="AN180" s="582"/>
      <c r="AO180" s="584">
        <f>GI!$J$5</f>
        <v>0</v>
      </c>
      <c r="AP180" s="585"/>
      <c r="AQ180" s="585"/>
      <c r="AR180" s="585"/>
      <c r="AS180" s="585"/>
      <c r="AT180" s="586"/>
      <c r="AV180" s="72"/>
      <c r="AW180" s="582" t="s">
        <v>24</v>
      </c>
      <c r="AX180" s="582"/>
      <c r="AY180" s="582"/>
      <c r="AZ180" s="582"/>
      <c r="BB180" s="631" t="str">
        <f>GI!$I$5</f>
        <v>F</v>
      </c>
      <c r="BC180" s="631"/>
      <c r="BD180" s="631"/>
      <c r="BE180" s="631"/>
      <c r="BF180" s="631"/>
    </row>
    <row r="181" spans="2:62" ht="39" customHeight="1" thickBot="1">
      <c r="B181" s="581"/>
      <c r="C181" s="581"/>
      <c r="D181" s="581"/>
      <c r="E181" s="581"/>
      <c r="F181" s="581"/>
      <c r="G181" s="581"/>
      <c r="H181" s="581"/>
      <c r="I181" s="581"/>
      <c r="J181" s="581"/>
      <c r="K181" s="581"/>
      <c r="L181" s="581"/>
      <c r="M181" s="581"/>
      <c r="N181" s="581"/>
      <c r="O181" s="581"/>
      <c r="P181" s="581"/>
      <c r="Q181" s="581"/>
      <c r="R181" s="581"/>
      <c r="S181" s="581"/>
      <c r="T181" s="581"/>
      <c r="U181" s="581"/>
      <c r="V181" s="581"/>
      <c r="W181" s="581"/>
      <c r="X181" s="581"/>
      <c r="Y181" s="581"/>
      <c r="Z181" s="581"/>
      <c r="AA181" s="581"/>
      <c r="AG181" s="71"/>
      <c r="AH181" s="582"/>
      <c r="AI181" s="582"/>
      <c r="AJ181" s="582"/>
      <c r="AK181" s="582"/>
      <c r="AL181" s="582"/>
      <c r="AM181" s="582"/>
      <c r="AN181" s="582"/>
      <c r="AO181" s="587"/>
      <c r="AP181" s="588"/>
      <c r="AQ181" s="588"/>
      <c r="AR181" s="588"/>
      <c r="AS181" s="588"/>
      <c r="AT181" s="589"/>
      <c r="AU181" s="72"/>
      <c r="AV181" s="72"/>
      <c r="AW181" s="582"/>
      <c r="AX181" s="582"/>
      <c r="AY181" s="582"/>
      <c r="AZ181" s="582"/>
      <c r="BB181" s="631"/>
      <c r="BC181" s="631"/>
      <c r="BD181" s="631"/>
      <c r="BE181" s="631"/>
      <c r="BF181" s="631"/>
    </row>
    <row r="182" spans="2:62" ht="39" customHeight="1" thickBot="1">
      <c r="B182" s="581"/>
      <c r="C182" s="581"/>
      <c r="D182" s="581"/>
      <c r="E182" s="581"/>
      <c r="F182" s="581"/>
      <c r="G182" s="581"/>
      <c r="H182" s="581"/>
      <c r="I182" s="581"/>
      <c r="J182" s="581"/>
      <c r="K182" s="581"/>
      <c r="L182" s="581"/>
      <c r="M182" s="581"/>
      <c r="N182" s="581"/>
      <c r="O182" s="581"/>
      <c r="P182" s="581"/>
      <c r="Q182" s="581"/>
      <c r="R182" s="581"/>
      <c r="S182" s="581"/>
      <c r="T182" s="581"/>
      <c r="U182" s="581"/>
      <c r="V182" s="581"/>
      <c r="W182" s="581"/>
      <c r="X182" s="581"/>
      <c r="Y182" s="581"/>
      <c r="Z182" s="581"/>
      <c r="AA182" s="581"/>
      <c r="AG182" s="71"/>
      <c r="AH182" s="593" t="s">
        <v>3</v>
      </c>
      <c r="AI182" s="593"/>
      <c r="AJ182" s="593"/>
      <c r="AK182" s="593"/>
      <c r="AL182" s="593"/>
      <c r="AM182" s="593"/>
      <c r="AN182" s="593"/>
      <c r="AO182" s="587"/>
      <c r="AP182" s="588"/>
      <c r="AQ182" s="588"/>
      <c r="AR182" s="588"/>
      <c r="AS182" s="588"/>
      <c r="AT182" s="589"/>
      <c r="AV182" s="72"/>
      <c r="AW182" s="593" t="s">
        <v>4</v>
      </c>
      <c r="AX182" s="593"/>
      <c r="AY182" s="593"/>
      <c r="AZ182" s="593"/>
      <c r="BB182" s="631"/>
      <c r="BC182" s="631"/>
      <c r="BD182" s="631"/>
      <c r="BE182" s="631"/>
      <c r="BF182" s="631"/>
    </row>
    <row r="183" spans="2:62" ht="39" customHeight="1" thickBot="1">
      <c r="B183" s="595" t="s">
        <v>148</v>
      </c>
      <c r="C183" s="595"/>
      <c r="D183" s="595"/>
      <c r="E183" s="595"/>
      <c r="F183" s="595"/>
      <c r="G183" s="595"/>
      <c r="H183" s="595"/>
      <c r="I183" s="595"/>
      <c r="J183" s="595"/>
      <c r="K183" s="59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6"/>
      <c r="X183" s="76"/>
      <c r="Y183" s="76"/>
      <c r="Z183" s="76"/>
      <c r="AA183" s="76"/>
      <c r="AG183" s="71"/>
      <c r="AH183" s="593"/>
      <c r="AI183" s="593"/>
      <c r="AJ183" s="593"/>
      <c r="AK183" s="593"/>
      <c r="AL183" s="593"/>
      <c r="AM183" s="593"/>
      <c r="AN183" s="593"/>
      <c r="AO183" s="590"/>
      <c r="AP183" s="591"/>
      <c r="AQ183" s="591"/>
      <c r="AR183" s="591"/>
      <c r="AS183" s="591"/>
      <c r="AT183" s="592"/>
      <c r="AU183" s="72"/>
      <c r="AV183" s="72"/>
      <c r="AW183" s="593"/>
      <c r="AX183" s="593"/>
      <c r="AY183" s="593"/>
      <c r="AZ183" s="593"/>
      <c r="BA183" s="77"/>
      <c r="BB183" s="631"/>
      <c r="BC183" s="631"/>
      <c r="BD183" s="631"/>
      <c r="BE183" s="631"/>
      <c r="BF183" s="631"/>
      <c r="BG183" s="77"/>
      <c r="BH183" s="77"/>
      <c r="BI183" s="77"/>
    </row>
    <row r="184" spans="2:62" ht="39" customHeight="1" thickBot="1">
      <c r="B184" s="533"/>
      <c r="C184" s="533"/>
      <c r="D184" s="533"/>
      <c r="E184" s="533"/>
      <c r="F184" s="533"/>
      <c r="G184" s="533"/>
      <c r="H184" s="533"/>
      <c r="I184" s="533"/>
      <c r="J184" s="533"/>
      <c r="K184" s="533"/>
      <c r="L184" s="533"/>
      <c r="M184" s="533"/>
      <c r="N184" s="533"/>
      <c r="O184" s="533"/>
      <c r="P184" s="533"/>
      <c r="Q184" s="533"/>
      <c r="R184" s="533"/>
      <c r="S184" s="533"/>
      <c r="T184" s="533"/>
      <c r="U184" s="533"/>
      <c r="V184" s="533"/>
      <c r="W184" s="533"/>
      <c r="X184" s="533"/>
      <c r="Y184" s="533"/>
      <c r="Z184" s="533"/>
      <c r="AA184" s="533"/>
      <c r="AG184" s="71"/>
      <c r="AK184" s="78"/>
      <c r="AL184" s="78"/>
      <c r="AM184" s="78"/>
      <c r="AN184" s="78"/>
      <c r="AO184" s="78"/>
      <c r="AP184" s="78"/>
      <c r="AQ184" s="78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7"/>
      <c r="BF184" s="77"/>
      <c r="BG184" s="77"/>
      <c r="BH184" s="77"/>
      <c r="BI184" s="77"/>
    </row>
    <row r="185" spans="2:62" ht="39" customHeight="1">
      <c r="B185" s="534"/>
      <c r="C185" s="534"/>
      <c r="D185" s="534"/>
      <c r="E185" s="534"/>
      <c r="F185" s="534"/>
      <c r="G185" s="534"/>
      <c r="H185" s="534"/>
      <c r="I185" s="534"/>
      <c r="J185" s="534"/>
      <c r="K185" s="534"/>
      <c r="L185" s="534"/>
      <c r="M185" s="534"/>
      <c r="N185" s="534"/>
      <c r="O185" s="534"/>
      <c r="P185" s="534"/>
      <c r="Q185" s="534"/>
      <c r="R185" s="534"/>
      <c r="S185" s="534"/>
      <c r="T185" s="534"/>
      <c r="U185" s="534"/>
      <c r="V185" s="534"/>
      <c r="W185" s="534"/>
      <c r="X185" s="534"/>
      <c r="Y185" s="534"/>
      <c r="Z185" s="534"/>
      <c r="AA185" s="534"/>
      <c r="AG185" s="71"/>
      <c r="AH185" s="582" t="s">
        <v>25</v>
      </c>
      <c r="AI185" s="582"/>
      <c r="AJ185" s="582"/>
      <c r="AK185" s="582"/>
      <c r="AL185" s="582"/>
      <c r="AM185" s="582"/>
      <c r="AN185" s="582"/>
      <c r="AO185" s="596">
        <f>GI!$A$3</f>
        <v>11</v>
      </c>
      <c r="AP185" s="597"/>
      <c r="AQ185" s="597"/>
      <c r="AR185" s="597"/>
      <c r="AS185" s="598"/>
      <c r="AT185" s="596" t="str">
        <f>GI!$C$3</f>
        <v>D</v>
      </c>
      <c r="AU185" s="597"/>
      <c r="AV185" s="597"/>
      <c r="AW185" s="597"/>
      <c r="AX185" s="598"/>
      <c r="AY185" s="79"/>
      <c r="AZ185" s="79"/>
      <c r="BA185" s="79"/>
      <c r="BB185" s="80"/>
      <c r="BC185" s="80"/>
      <c r="BD185" s="80"/>
      <c r="BE185" s="80"/>
      <c r="BF185" s="80"/>
      <c r="BG185" s="80"/>
      <c r="BH185" s="80"/>
      <c r="BI185" s="80"/>
    </row>
    <row r="186" spans="2:62" ht="39" customHeight="1">
      <c r="B186" s="533"/>
      <c r="C186" s="533"/>
      <c r="D186" s="533"/>
      <c r="E186" s="533"/>
      <c r="F186" s="533"/>
      <c r="G186" s="533"/>
      <c r="H186" s="533"/>
      <c r="I186" s="533"/>
      <c r="J186" s="533"/>
      <c r="K186" s="533"/>
      <c r="L186" s="533"/>
      <c r="M186" s="533"/>
      <c r="N186" s="533"/>
      <c r="O186" s="533"/>
      <c r="P186" s="533"/>
      <c r="Q186" s="533"/>
      <c r="R186" s="533"/>
      <c r="S186" s="533"/>
      <c r="T186" s="533"/>
      <c r="U186" s="533"/>
      <c r="V186" s="533"/>
      <c r="W186" s="533"/>
      <c r="X186" s="533"/>
      <c r="Y186" s="533"/>
      <c r="Z186" s="533"/>
      <c r="AA186" s="533"/>
      <c r="AG186" s="71"/>
      <c r="AH186" s="582"/>
      <c r="AI186" s="582"/>
      <c r="AJ186" s="582"/>
      <c r="AK186" s="582"/>
      <c r="AL186" s="582"/>
      <c r="AM186" s="582"/>
      <c r="AN186" s="582"/>
      <c r="AO186" s="599"/>
      <c r="AP186" s="600"/>
      <c r="AQ186" s="600"/>
      <c r="AR186" s="600"/>
      <c r="AS186" s="601"/>
      <c r="AT186" s="599"/>
      <c r="AU186" s="600"/>
      <c r="AV186" s="600"/>
      <c r="AW186" s="600"/>
      <c r="AX186" s="601"/>
      <c r="AY186" s="79"/>
      <c r="AZ186" s="79"/>
      <c r="BA186" s="79"/>
      <c r="BB186" s="80"/>
      <c r="BC186" s="80"/>
      <c r="BD186" s="80"/>
      <c r="BE186" s="80"/>
      <c r="BF186" s="80"/>
      <c r="BG186" s="80"/>
      <c r="BH186" s="80"/>
      <c r="BI186" s="80"/>
    </row>
    <row r="187" spans="2:62" ht="39" customHeight="1">
      <c r="B187" s="534"/>
      <c r="C187" s="534"/>
      <c r="D187" s="534"/>
      <c r="E187" s="534"/>
      <c r="F187" s="534"/>
      <c r="G187" s="534"/>
      <c r="H187" s="534"/>
      <c r="I187" s="534"/>
      <c r="J187" s="534"/>
      <c r="K187" s="534"/>
      <c r="L187" s="534"/>
      <c r="M187" s="534"/>
      <c r="N187" s="534"/>
      <c r="O187" s="534"/>
      <c r="P187" s="534"/>
      <c r="Q187" s="534"/>
      <c r="R187" s="534"/>
      <c r="S187" s="534"/>
      <c r="T187" s="534"/>
      <c r="U187" s="534"/>
      <c r="V187" s="534"/>
      <c r="W187" s="534"/>
      <c r="X187" s="534"/>
      <c r="Y187" s="534"/>
      <c r="Z187" s="534"/>
      <c r="AA187" s="534"/>
      <c r="AG187" s="71"/>
      <c r="AH187" s="605" t="s">
        <v>6</v>
      </c>
      <c r="AI187" s="605"/>
      <c r="AJ187" s="605"/>
      <c r="AK187" s="605"/>
      <c r="AL187" s="605"/>
      <c r="AM187" s="605"/>
      <c r="AN187" s="605"/>
      <c r="AO187" s="599"/>
      <c r="AP187" s="600"/>
      <c r="AQ187" s="600"/>
      <c r="AR187" s="600"/>
      <c r="AS187" s="601"/>
      <c r="AT187" s="599"/>
      <c r="AU187" s="600"/>
      <c r="AV187" s="600"/>
      <c r="AW187" s="600"/>
      <c r="AX187" s="601"/>
      <c r="AY187" s="79"/>
      <c r="AZ187" s="79"/>
      <c r="BA187" s="79"/>
      <c r="BB187" s="80"/>
      <c r="BC187" s="80"/>
      <c r="BD187" s="80"/>
      <c r="BE187" s="80"/>
      <c r="BF187" s="80"/>
      <c r="BG187" s="80"/>
      <c r="BH187" s="80"/>
      <c r="BI187" s="80"/>
    </row>
    <row r="188" spans="2:62" ht="39" customHeight="1" thickBot="1">
      <c r="B188" s="607" t="s">
        <v>149</v>
      </c>
      <c r="C188" s="607"/>
      <c r="D188" s="607"/>
      <c r="E188" s="607"/>
      <c r="F188" s="607"/>
      <c r="G188" s="607"/>
      <c r="H188" s="607"/>
      <c r="I188" s="607"/>
      <c r="J188" s="607"/>
      <c r="K188" s="607"/>
      <c r="L188" s="607"/>
      <c r="M188" s="607"/>
      <c r="N188" s="607"/>
      <c r="O188" s="607"/>
      <c r="P188" s="607"/>
      <c r="Q188" s="607"/>
      <c r="R188" s="607"/>
      <c r="S188" s="607"/>
      <c r="T188" s="607"/>
      <c r="U188" s="607"/>
      <c r="V188" s="607"/>
      <c r="W188" s="607"/>
      <c r="X188" s="607"/>
      <c r="Y188" s="607"/>
      <c r="Z188" s="607"/>
      <c r="AA188" s="607"/>
      <c r="AG188" s="71"/>
      <c r="AH188" s="605"/>
      <c r="AI188" s="605"/>
      <c r="AJ188" s="605"/>
      <c r="AK188" s="605"/>
      <c r="AL188" s="605"/>
      <c r="AM188" s="605"/>
      <c r="AN188" s="605"/>
      <c r="AO188" s="602"/>
      <c r="AP188" s="603"/>
      <c r="AQ188" s="603"/>
      <c r="AR188" s="603"/>
      <c r="AS188" s="604"/>
      <c r="AT188" s="602"/>
      <c r="AU188" s="603"/>
      <c r="AV188" s="603"/>
      <c r="AW188" s="603"/>
      <c r="AX188" s="604"/>
      <c r="AY188" s="79"/>
      <c r="AZ188" s="79"/>
      <c r="BA188" s="79"/>
      <c r="BB188" s="80"/>
      <c r="BC188" s="80"/>
      <c r="BD188" s="80"/>
      <c r="BE188" s="80"/>
      <c r="BF188" s="80"/>
      <c r="BG188" s="80"/>
      <c r="BH188" s="80"/>
      <c r="BI188" s="80"/>
    </row>
    <row r="189" spans="2:62" ht="39" customHeight="1">
      <c r="B189" s="608"/>
      <c r="C189" s="608"/>
      <c r="D189" s="608"/>
      <c r="E189" s="608"/>
      <c r="F189" s="608"/>
      <c r="G189" s="608"/>
      <c r="H189" s="608"/>
      <c r="I189" s="608"/>
      <c r="J189" s="608"/>
      <c r="K189" s="608"/>
      <c r="L189" s="608"/>
      <c r="M189" s="608"/>
      <c r="N189" s="608"/>
      <c r="O189" s="608"/>
      <c r="P189" s="608"/>
      <c r="Q189" s="608"/>
      <c r="R189" s="608"/>
      <c r="S189" s="608"/>
      <c r="T189" s="608"/>
      <c r="U189" s="608"/>
      <c r="V189" s="608"/>
      <c r="W189" s="608"/>
      <c r="X189" s="608"/>
      <c r="Y189" s="608"/>
      <c r="Z189" s="608"/>
      <c r="AA189" s="608"/>
      <c r="AG189" s="71"/>
    </row>
    <row r="190" spans="2:62" ht="39" customHeight="1" thickBot="1">
      <c r="B190" s="533"/>
      <c r="C190" s="533"/>
      <c r="D190" s="533"/>
      <c r="E190" s="533"/>
      <c r="F190" s="533"/>
      <c r="G190" s="533"/>
      <c r="H190" s="533"/>
      <c r="I190" s="533"/>
      <c r="J190" s="533"/>
      <c r="K190" s="533"/>
      <c r="L190" s="533"/>
      <c r="M190" s="533"/>
      <c r="N190" s="533"/>
      <c r="O190" s="533"/>
      <c r="P190" s="533"/>
      <c r="Q190" s="533"/>
      <c r="R190" s="533"/>
      <c r="S190" s="533"/>
      <c r="T190" s="533"/>
      <c r="U190" s="533"/>
      <c r="V190" s="533"/>
      <c r="W190" s="533"/>
      <c r="X190" s="533"/>
      <c r="Y190" s="533"/>
      <c r="Z190" s="533"/>
      <c r="AA190" s="533"/>
      <c r="AG190" s="81"/>
      <c r="AH190" s="82"/>
      <c r="AI190" s="82"/>
      <c r="AJ190" s="82"/>
      <c r="AK190" s="82"/>
      <c r="AL190" s="82"/>
      <c r="AM190" s="82"/>
      <c r="AN190" s="82"/>
      <c r="AO190" s="82"/>
      <c r="AP190" s="82"/>
      <c r="AQ190" s="82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  <c r="BI190" s="83"/>
      <c r="BJ190" s="84"/>
    </row>
    <row r="191" spans="2:62" ht="39" customHeight="1">
      <c r="B191" s="534"/>
      <c r="C191" s="534"/>
      <c r="D191" s="534"/>
      <c r="E191" s="534"/>
      <c r="F191" s="534"/>
      <c r="G191" s="534"/>
      <c r="H191" s="534"/>
      <c r="I191" s="534"/>
      <c r="J191" s="534"/>
      <c r="K191" s="534"/>
      <c r="L191" s="534"/>
      <c r="M191" s="534"/>
      <c r="N191" s="534"/>
      <c r="O191" s="534"/>
      <c r="P191" s="534"/>
      <c r="Q191" s="534"/>
      <c r="R191" s="534"/>
      <c r="S191" s="534"/>
      <c r="T191" s="534"/>
      <c r="U191" s="534"/>
      <c r="V191" s="534"/>
      <c r="W191" s="534"/>
      <c r="X191" s="534"/>
      <c r="Y191" s="534"/>
      <c r="Z191" s="534"/>
      <c r="AA191" s="534"/>
      <c r="BJ191" s="85"/>
    </row>
    <row r="192" spans="2:62" ht="39" customHeight="1"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K192" s="87"/>
      <c r="AL192" s="87"/>
      <c r="AM192" s="87"/>
      <c r="AN192" s="87"/>
      <c r="AO192" s="87"/>
      <c r="AP192" s="87"/>
      <c r="AQ192" s="87"/>
      <c r="AR192" s="87"/>
      <c r="AS192" s="87"/>
      <c r="AT192" s="87"/>
      <c r="AU192" s="87"/>
      <c r="AV192" s="87"/>
      <c r="AW192" s="87"/>
      <c r="AX192" s="87"/>
      <c r="AY192" s="87"/>
      <c r="AZ192" s="87"/>
      <c r="BA192" s="87"/>
      <c r="BB192" s="87"/>
      <c r="BC192" s="87"/>
      <c r="BD192" s="87"/>
      <c r="BE192" s="87"/>
      <c r="BF192" s="87"/>
      <c r="BJ192" s="85"/>
    </row>
    <row r="193" spans="2:62" ht="39" customHeight="1">
      <c r="B193" s="535" t="s">
        <v>80</v>
      </c>
      <c r="C193" s="535"/>
      <c r="D193" s="535"/>
      <c r="E193" s="535"/>
      <c r="F193" s="535"/>
      <c r="G193" s="535"/>
      <c r="H193" s="535"/>
      <c r="I193" s="535"/>
      <c r="J193" s="535"/>
      <c r="K193" s="535"/>
      <c r="L193" s="535"/>
      <c r="M193" s="535"/>
      <c r="N193" s="535"/>
      <c r="O193" s="536" t="str">
        <f>GI!$E$31</f>
        <v xml:space="preserve">Biniam Desta </v>
      </c>
      <c r="P193" s="536"/>
      <c r="Q193" s="536"/>
      <c r="R193" s="536"/>
      <c r="S193" s="536"/>
      <c r="T193" s="536"/>
      <c r="U193" s="536"/>
      <c r="V193" s="536"/>
      <c r="W193" s="536"/>
      <c r="X193" s="536"/>
      <c r="Y193" s="536"/>
      <c r="Z193" s="536"/>
      <c r="AA193" s="536"/>
      <c r="AB193" s="88"/>
      <c r="AJ193" s="538" t="s">
        <v>212</v>
      </c>
      <c r="AK193" s="539"/>
      <c r="AL193" s="539"/>
      <c r="AM193" s="539"/>
      <c r="AN193" s="539"/>
      <c r="AO193" s="539"/>
      <c r="AP193" s="539"/>
      <c r="AQ193" s="539"/>
      <c r="AR193" s="539"/>
      <c r="AS193" s="539"/>
      <c r="AT193" s="539"/>
      <c r="AU193" s="539"/>
      <c r="AV193" s="539"/>
      <c r="AW193" s="539"/>
      <c r="AX193" s="539"/>
      <c r="AY193" s="539"/>
      <c r="AZ193" s="539"/>
      <c r="BA193" s="539"/>
      <c r="BB193" s="539"/>
      <c r="BC193" s="539"/>
      <c r="BD193" s="539"/>
      <c r="BE193" s="539"/>
      <c r="BF193" s="540"/>
      <c r="BG193" s="87"/>
      <c r="BH193" s="87"/>
      <c r="BI193" s="87"/>
      <c r="BJ193" s="89"/>
    </row>
    <row r="194" spans="2:62" ht="39" customHeight="1">
      <c r="B194" s="535"/>
      <c r="C194" s="535"/>
      <c r="D194" s="535"/>
      <c r="E194" s="535"/>
      <c r="F194" s="535"/>
      <c r="G194" s="535"/>
      <c r="H194" s="535"/>
      <c r="I194" s="535"/>
      <c r="J194" s="535"/>
      <c r="K194" s="535"/>
      <c r="L194" s="535"/>
      <c r="M194" s="535"/>
      <c r="N194" s="535"/>
      <c r="O194" s="537"/>
      <c r="P194" s="537"/>
      <c r="Q194" s="537"/>
      <c r="R194" s="537"/>
      <c r="S194" s="537"/>
      <c r="T194" s="537"/>
      <c r="U194" s="537"/>
      <c r="V194" s="537"/>
      <c r="W194" s="537"/>
      <c r="X194" s="537"/>
      <c r="Y194" s="537"/>
      <c r="Z194" s="537"/>
      <c r="AA194" s="537"/>
      <c r="AB194" s="88"/>
      <c r="AJ194" s="541"/>
      <c r="AK194" s="542"/>
      <c r="AL194" s="542"/>
      <c r="AM194" s="542"/>
      <c r="AN194" s="542"/>
      <c r="AO194" s="542"/>
      <c r="AP194" s="542"/>
      <c r="AQ194" s="542"/>
      <c r="AR194" s="542"/>
      <c r="AS194" s="542"/>
      <c r="AT194" s="542"/>
      <c r="AU194" s="542"/>
      <c r="AV194" s="542"/>
      <c r="AW194" s="542"/>
      <c r="AX194" s="542"/>
      <c r="AY194" s="542"/>
      <c r="AZ194" s="542"/>
      <c r="BA194" s="542"/>
      <c r="BB194" s="542"/>
      <c r="BC194" s="542"/>
      <c r="BD194" s="542"/>
      <c r="BE194" s="542"/>
      <c r="BF194" s="543"/>
      <c r="BG194" s="87"/>
      <c r="BH194" s="87"/>
      <c r="BI194" s="87"/>
      <c r="BJ194" s="89"/>
    </row>
    <row r="195" spans="2:62" ht="39" customHeight="1">
      <c r="B195" s="544" t="s">
        <v>79</v>
      </c>
      <c r="C195" s="544"/>
      <c r="D195" s="544"/>
      <c r="E195" s="544"/>
      <c r="F195" s="544"/>
      <c r="G195" s="544"/>
      <c r="H195" s="544"/>
      <c r="I195" s="544"/>
      <c r="J195" s="544"/>
      <c r="K195" s="544"/>
      <c r="L195" s="544"/>
      <c r="M195" s="544"/>
      <c r="N195" s="544"/>
      <c r="O195" s="545"/>
      <c r="P195" s="545"/>
      <c r="Q195" s="545"/>
      <c r="R195" s="545"/>
      <c r="S195" s="545"/>
      <c r="T195" s="545"/>
      <c r="U195" s="545"/>
      <c r="V195" s="545"/>
      <c r="W195" s="545"/>
      <c r="X195" s="545"/>
      <c r="Y195" s="545"/>
      <c r="Z195" s="545"/>
      <c r="AA195" s="545"/>
      <c r="AB195" s="88"/>
      <c r="AJ195" s="541" t="s">
        <v>209</v>
      </c>
      <c r="AK195" s="542"/>
      <c r="AL195" s="542"/>
      <c r="AM195" s="542"/>
      <c r="AN195" s="542"/>
      <c r="AO195" s="542"/>
      <c r="AP195" s="542"/>
      <c r="AQ195" s="542"/>
      <c r="AR195" s="542"/>
      <c r="AS195" s="542"/>
      <c r="AT195" s="542"/>
      <c r="AU195" s="542"/>
      <c r="AV195" s="542"/>
      <c r="AW195" s="542"/>
      <c r="AX195" s="542"/>
      <c r="AY195" s="542"/>
      <c r="AZ195" s="542"/>
      <c r="BA195" s="542"/>
      <c r="BB195" s="542"/>
      <c r="BC195" s="542"/>
      <c r="BD195" s="542"/>
      <c r="BE195" s="542"/>
      <c r="BF195" s="543"/>
      <c r="BG195" s="87"/>
      <c r="BH195" s="87"/>
      <c r="BI195" s="87"/>
      <c r="BJ195" s="87"/>
    </row>
    <row r="196" spans="2:62" ht="39" customHeight="1">
      <c r="B196" s="544"/>
      <c r="C196" s="544"/>
      <c r="D196" s="544"/>
      <c r="E196" s="544"/>
      <c r="F196" s="544"/>
      <c r="G196" s="544"/>
      <c r="H196" s="544"/>
      <c r="I196" s="544"/>
      <c r="J196" s="544"/>
      <c r="K196" s="544"/>
      <c r="L196" s="544"/>
      <c r="M196" s="544"/>
      <c r="N196" s="544"/>
      <c r="O196" s="546"/>
      <c r="P196" s="546"/>
      <c r="Q196" s="546"/>
      <c r="R196" s="546"/>
      <c r="S196" s="546"/>
      <c r="T196" s="546"/>
      <c r="U196" s="546"/>
      <c r="V196" s="546"/>
      <c r="W196" s="546"/>
      <c r="X196" s="546"/>
      <c r="Y196" s="546"/>
      <c r="Z196" s="546"/>
      <c r="AA196" s="546"/>
      <c r="AB196" s="88"/>
      <c r="AJ196" s="541"/>
      <c r="AK196" s="542"/>
      <c r="AL196" s="542"/>
      <c r="AM196" s="542"/>
      <c r="AN196" s="542"/>
      <c r="AO196" s="542"/>
      <c r="AP196" s="542"/>
      <c r="AQ196" s="542"/>
      <c r="AR196" s="542"/>
      <c r="AS196" s="542"/>
      <c r="AT196" s="542"/>
      <c r="AU196" s="542"/>
      <c r="AV196" s="542"/>
      <c r="AW196" s="542"/>
      <c r="AX196" s="542"/>
      <c r="AY196" s="542"/>
      <c r="AZ196" s="542"/>
      <c r="BA196" s="542"/>
      <c r="BB196" s="542"/>
      <c r="BC196" s="542"/>
      <c r="BD196" s="542"/>
      <c r="BE196" s="542"/>
      <c r="BF196" s="543"/>
      <c r="BG196" s="87"/>
      <c r="BH196" s="87"/>
      <c r="BI196" s="87"/>
      <c r="BJ196" s="87"/>
    </row>
    <row r="197" spans="2:62" ht="39" customHeight="1">
      <c r="B197" s="535" t="s">
        <v>81</v>
      </c>
      <c r="C197" s="535"/>
      <c r="D197" s="535"/>
      <c r="E197" s="535"/>
      <c r="F197" s="535"/>
      <c r="G197" s="535"/>
      <c r="H197" s="535"/>
      <c r="I197" s="535"/>
      <c r="J197" s="535"/>
      <c r="K197" s="535"/>
      <c r="L197" s="535"/>
      <c r="M197" s="535"/>
      <c r="N197" s="535"/>
      <c r="O197" s="547"/>
      <c r="P197" s="547"/>
      <c r="Q197" s="547"/>
      <c r="R197" s="547"/>
      <c r="S197" s="547"/>
      <c r="T197" s="547"/>
      <c r="U197" s="547"/>
      <c r="V197" s="547"/>
      <c r="W197" s="547"/>
      <c r="X197" s="547"/>
      <c r="Y197" s="547"/>
      <c r="Z197" s="547"/>
      <c r="AA197" s="547"/>
      <c r="AB197" s="88"/>
      <c r="AJ197" s="541" t="s">
        <v>74</v>
      </c>
      <c r="AK197" s="542"/>
      <c r="AL197" s="542"/>
      <c r="AM197" s="542"/>
      <c r="AN197" s="542"/>
      <c r="AO197" s="542"/>
      <c r="AP197" s="542"/>
      <c r="AQ197" s="542"/>
      <c r="AR197" s="542"/>
      <c r="AS197" s="542"/>
      <c r="AT197" s="542"/>
      <c r="AU197" s="542"/>
      <c r="AV197" s="542"/>
      <c r="AW197" s="542"/>
      <c r="AX197" s="542"/>
      <c r="AY197" s="542"/>
      <c r="AZ197" s="542"/>
      <c r="BA197" s="542"/>
      <c r="BB197" s="542"/>
      <c r="BC197" s="542"/>
      <c r="BD197" s="542"/>
      <c r="BE197" s="542"/>
      <c r="BF197" s="543"/>
      <c r="BG197" s="87"/>
      <c r="BH197" s="87"/>
      <c r="BI197" s="87"/>
      <c r="BJ197" s="87"/>
    </row>
    <row r="198" spans="2:62" ht="39" customHeight="1">
      <c r="B198" s="535"/>
      <c r="C198" s="535"/>
      <c r="D198" s="535"/>
      <c r="E198" s="535"/>
      <c r="F198" s="535"/>
      <c r="G198" s="535"/>
      <c r="H198" s="535"/>
      <c r="I198" s="535"/>
      <c r="J198" s="535"/>
      <c r="K198" s="535"/>
      <c r="L198" s="535"/>
      <c r="M198" s="535"/>
      <c r="N198" s="535"/>
      <c r="O198" s="548"/>
      <c r="P198" s="548"/>
      <c r="Q198" s="548"/>
      <c r="R198" s="548"/>
      <c r="S198" s="548"/>
      <c r="T198" s="548"/>
      <c r="U198" s="548"/>
      <c r="V198" s="548"/>
      <c r="W198" s="548"/>
      <c r="X198" s="548"/>
      <c r="Y198" s="548"/>
      <c r="Z198" s="548"/>
      <c r="AA198" s="548"/>
      <c r="AB198" s="88"/>
      <c r="AJ198" s="541"/>
      <c r="AK198" s="542"/>
      <c r="AL198" s="542"/>
      <c r="AM198" s="542"/>
      <c r="AN198" s="542"/>
      <c r="AO198" s="542"/>
      <c r="AP198" s="542"/>
      <c r="AQ198" s="542"/>
      <c r="AR198" s="542"/>
      <c r="AS198" s="542"/>
      <c r="AT198" s="542"/>
      <c r="AU198" s="542"/>
      <c r="AV198" s="542"/>
      <c r="AW198" s="542"/>
      <c r="AX198" s="542"/>
      <c r="AY198" s="542"/>
      <c r="AZ198" s="542"/>
      <c r="BA198" s="542"/>
      <c r="BB198" s="542"/>
      <c r="BC198" s="542"/>
      <c r="BD198" s="542"/>
      <c r="BE198" s="542"/>
      <c r="BF198" s="543"/>
      <c r="BG198" s="87"/>
      <c r="BH198" s="87"/>
      <c r="BI198" s="87"/>
      <c r="BJ198" s="87"/>
    </row>
    <row r="199" spans="2:62" ht="39" customHeight="1">
      <c r="B199" s="544" t="s">
        <v>79</v>
      </c>
      <c r="C199" s="544"/>
      <c r="D199" s="544"/>
      <c r="E199" s="544"/>
      <c r="F199" s="544"/>
      <c r="G199" s="544"/>
      <c r="H199" s="544"/>
      <c r="I199" s="544"/>
      <c r="J199" s="544"/>
      <c r="K199" s="544"/>
      <c r="L199" s="544"/>
      <c r="M199" s="544"/>
      <c r="N199" s="544"/>
      <c r="O199" s="545"/>
      <c r="P199" s="545"/>
      <c r="Q199" s="545"/>
      <c r="R199" s="545"/>
      <c r="S199" s="545"/>
      <c r="T199" s="545"/>
      <c r="U199" s="545"/>
      <c r="V199" s="545"/>
      <c r="W199" s="545"/>
      <c r="X199" s="545"/>
      <c r="Y199" s="545"/>
      <c r="Z199" s="545"/>
      <c r="AA199" s="545"/>
      <c r="AB199" s="90"/>
      <c r="AJ199" s="541" t="s">
        <v>211</v>
      </c>
      <c r="AK199" s="542"/>
      <c r="AL199" s="542"/>
      <c r="AM199" s="542"/>
      <c r="AN199" s="542"/>
      <c r="AO199" s="542"/>
      <c r="AP199" s="542"/>
      <c r="AQ199" s="542"/>
      <c r="AR199" s="542"/>
      <c r="AS199" s="542"/>
      <c r="AT199" s="542"/>
      <c r="AU199" s="542"/>
      <c r="AV199" s="542"/>
      <c r="AW199" s="542"/>
      <c r="AX199" s="542"/>
      <c r="AY199" s="542"/>
      <c r="AZ199" s="542"/>
      <c r="BA199" s="542"/>
      <c r="BB199" s="542"/>
      <c r="BC199" s="542"/>
      <c r="BD199" s="542"/>
      <c r="BE199" s="542"/>
      <c r="BF199" s="543"/>
      <c r="BG199" s="87"/>
      <c r="BH199" s="87"/>
      <c r="BI199" s="87"/>
      <c r="BJ199" s="87"/>
    </row>
    <row r="200" spans="2:62" ht="24" customHeight="1">
      <c r="B200" s="544"/>
      <c r="C200" s="544"/>
      <c r="D200" s="544"/>
      <c r="E200" s="544"/>
      <c r="F200" s="544"/>
      <c r="G200" s="544"/>
      <c r="H200" s="544"/>
      <c r="I200" s="544"/>
      <c r="J200" s="544"/>
      <c r="K200" s="544"/>
      <c r="L200" s="544"/>
      <c r="M200" s="544"/>
      <c r="N200" s="544"/>
      <c r="O200" s="546"/>
      <c r="P200" s="546"/>
      <c r="Q200" s="546"/>
      <c r="R200" s="546"/>
      <c r="S200" s="546"/>
      <c r="T200" s="546"/>
      <c r="U200" s="546"/>
      <c r="V200" s="546"/>
      <c r="W200" s="546"/>
      <c r="X200" s="546"/>
      <c r="Y200" s="546"/>
      <c r="Z200" s="546"/>
      <c r="AA200" s="546"/>
      <c r="AB200" s="90"/>
      <c r="AJ200" s="549"/>
      <c r="AK200" s="550"/>
      <c r="AL200" s="550"/>
      <c r="AM200" s="550"/>
      <c r="AN200" s="550"/>
      <c r="AO200" s="550"/>
      <c r="AP200" s="550"/>
      <c r="AQ200" s="550"/>
      <c r="AR200" s="550"/>
      <c r="AS200" s="550"/>
      <c r="AT200" s="550"/>
      <c r="AU200" s="550"/>
      <c r="AV200" s="550"/>
      <c r="AW200" s="550"/>
      <c r="AX200" s="550"/>
      <c r="AY200" s="550"/>
      <c r="AZ200" s="550"/>
      <c r="BA200" s="550"/>
      <c r="BB200" s="550"/>
      <c r="BC200" s="550"/>
      <c r="BD200" s="550"/>
      <c r="BE200" s="550"/>
      <c r="BF200" s="551"/>
      <c r="BG200" s="87"/>
      <c r="BH200" s="87"/>
      <c r="BI200" s="87"/>
      <c r="BJ200" s="87"/>
    </row>
    <row r="201" spans="2:62" ht="65.25" customHeight="1">
      <c r="AL201" s="617"/>
      <c r="AM201" s="617"/>
      <c r="AN201" s="617"/>
      <c r="AO201" s="617"/>
      <c r="AP201" s="617"/>
      <c r="AQ201" s="617"/>
      <c r="AR201" s="617"/>
      <c r="AS201" s="617"/>
      <c r="AT201" s="617"/>
      <c r="AU201" s="617"/>
      <c r="AV201" s="617"/>
      <c r="AW201" s="617"/>
      <c r="AX201" s="617"/>
      <c r="AY201" s="617"/>
      <c r="AZ201" s="617"/>
      <c r="BA201" s="617"/>
      <c r="BB201" s="617"/>
      <c r="BC201" s="617"/>
    </row>
    <row r="202" spans="2:62" ht="39" customHeight="1">
      <c r="B202" s="616" t="s">
        <v>20</v>
      </c>
      <c r="C202" s="616"/>
      <c r="D202" s="616"/>
      <c r="E202" s="616"/>
      <c r="F202" s="616"/>
      <c r="G202" s="616"/>
      <c r="H202" s="616"/>
      <c r="I202" s="616"/>
      <c r="J202" s="616"/>
      <c r="K202" s="616"/>
      <c r="L202" s="616"/>
      <c r="M202" s="616"/>
      <c r="N202" s="616"/>
      <c r="O202" s="616"/>
      <c r="P202" s="616"/>
      <c r="Q202" s="616"/>
      <c r="R202" s="616"/>
      <c r="S202" s="616"/>
      <c r="T202" s="616"/>
      <c r="U202" s="616"/>
      <c r="V202" s="616"/>
      <c r="W202" s="616"/>
      <c r="X202" s="616"/>
      <c r="Y202" s="616"/>
      <c r="Z202" s="616"/>
      <c r="AA202" s="59"/>
      <c r="AG202" s="60"/>
      <c r="AH202" s="60"/>
      <c r="AI202" s="60"/>
      <c r="AL202" s="617"/>
      <c r="AM202" s="617"/>
      <c r="AN202" s="617"/>
      <c r="AO202" s="617"/>
      <c r="AP202" s="617"/>
      <c r="AQ202" s="617"/>
      <c r="AR202" s="617"/>
      <c r="AS202" s="617"/>
      <c r="AT202" s="617"/>
      <c r="AU202" s="617"/>
      <c r="AV202" s="617"/>
      <c r="AW202" s="617"/>
      <c r="AX202" s="617"/>
      <c r="AY202" s="617"/>
      <c r="AZ202" s="617"/>
      <c r="BA202" s="617"/>
      <c r="BB202" s="617"/>
      <c r="BC202" s="617"/>
    </row>
    <row r="203" spans="2:62" ht="39" customHeight="1">
      <c r="B203" s="616"/>
      <c r="C203" s="616"/>
      <c r="D203" s="616"/>
      <c r="E203" s="616"/>
      <c r="F203" s="616"/>
      <c r="G203" s="616"/>
      <c r="H203" s="616"/>
      <c r="I203" s="616"/>
      <c r="J203" s="616"/>
      <c r="K203" s="616"/>
      <c r="L203" s="616"/>
      <c r="M203" s="616"/>
      <c r="N203" s="616"/>
      <c r="O203" s="616"/>
      <c r="P203" s="616"/>
      <c r="Q203" s="616"/>
      <c r="R203" s="616"/>
      <c r="S203" s="616"/>
      <c r="T203" s="616"/>
      <c r="U203" s="616"/>
      <c r="V203" s="616"/>
      <c r="W203" s="616"/>
      <c r="X203" s="616"/>
      <c r="Y203" s="616"/>
      <c r="Z203" s="616"/>
      <c r="AA203" s="59"/>
      <c r="AG203" s="60"/>
      <c r="AH203" s="60"/>
      <c r="AI203" s="60"/>
      <c r="AL203" s="617"/>
      <c r="AM203" s="617"/>
      <c r="AN203" s="617"/>
      <c r="AO203" s="617"/>
      <c r="AP203" s="617"/>
      <c r="AQ203" s="617"/>
      <c r="AR203" s="617"/>
      <c r="AS203" s="617"/>
      <c r="AT203" s="617"/>
      <c r="AU203" s="617"/>
      <c r="AV203" s="617"/>
      <c r="AW203" s="617"/>
      <c r="AX203" s="617"/>
      <c r="AY203" s="617"/>
      <c r="AZ203" s="617"/>
      <c r="BA203" s="617"/>
      <c r="BB203" s="617"/>
      <c r="BC203" s="617"/>
    </row>
    <row r="204" spans="2:62" ht="39" customHeight="1">
      <c r="B204" s="618"/>
      <c r="C204" s="618"/>
      <c r="D204" s="618"/>
      <c r="E204" s="618"/>
      <c r="F204" s="618"/>
      <c r="G204" s="618"/>
      <c r="H204" s="618"/>
      <c r="I204" s="618"/>
      <c r="J204" s="618"/>
      <c r="K204" s="618"/>
      <c r="L204" s="618"/>
      <c r="M204" s="618"/>
      <c r="N204" s="618"/>
      <c r="O204" s="618"/>
      <c r="P204" s="618"/>
      <c r="Q204" s="618"/>
      <c r="R204" s="618"/>
      <c r="S204" s="618"/>
      <c r="T204" s="618"/>
      <c r="U204" s="618"/>
      <c r="V204" s="618"/>
      <c r="W204" s="618"/>
      <c r="X204" s="618"/>
      <c r="Y204" s="618"/>
      <c r="Z204" s="618"/>
      <c r="AA204" s="59"/>
      <c r="AB204" s="60"/>
      <c r="AC204" s="60"/>
      <c r="AD204" s="60"/>
      <c r="AE204" s="60"/>
      <c r="AF204" s="60"/>
      <c r="AG204" s="60"/>
      <c r="AH204" s="60"/>
      <c r="AI204" s="60"/>
      <c r="AL204" s="617"/>
      <c r="AM204" s="617"/>
      <c r="AN204" s="617"/>
      <c r="AO204" s="617"/>
      <c r="AP204" s="617"/>
      <c r="AQ204" s="617"/>
      <c r="AR204" s="617"/>
      <c r="AS204" s="617"/>
      <c r="AT204" s="617"/>
      <c r="AU204" s="617"/>
      <c r="AV204" s="617"/>
      <c r="AW204" s="617"/>
      <c r="AX204" s="617"/>
      <c r="AY204" s="617"/>
      <c r="AZ204" s="617"/>
      <c r="BA204" s="617"/>
      <c r="BB204" s="617"/>
      <c r="BC204" s="617"/>
    </row>
    <row r="205" spans="2:62" ht="39" customHeight="1">
      <c r="B205" s="609" t="s">
        <v>92</v>
      </c>
      <c r="C205" s="609"/>
      <c r="D205" s="609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09"/>
      <c r="P205" s="609"/>
      <c r="Q205" s="609"/>
      <c r="R205" s="609"/>
      <c r="S205" s="609"/>
      <c r="T205" s="609"/>
      <c r="U205" s="609"/>
      <c r="V205" s="609"/>
      <c r="W205" s="609"/>
      <c r="X205" s="609"/>
      <c r="Y205" s="609"/>
      <c r="Z205" s="609"/>
      <c r="AA205" s="59"/>
      <c r="AB205" s="60"/>
      <c r="AE205" s="610" t="str">
        <f>GI!$A$49</f>
        <v>መግለፂ ውፅኢት ተምሃራይ</v>
      </c>
      <c r="AF205" s="610"/>
      <c r="AG205" s="610"/>
      <c r="AH205" s="610"/>
      <c r="AI205" s="610"/>
      <c r="AJ205" s="610"/>
      <c r="AK205" s="610"/>
      <c r="AL205" s="610"/>
      <c r="AM205" s="610"/>
      <c r="AN205" s="610"/>
      <c r="AO205" s="610"/>
      <c r="AP205" s="610"/>
      <c r="AQ205" s="610"/>
      <c r="AR205" s="610"/>
      <c r="AS205" s="610"/>
      <c r="AT205" s="610"/>
      <c r="AU205" s="610"/>
      <c r="AV205" s="610"/>
      <c r="AW205" s="610"/>
      <c r="AX205" s="610"/>
      <c r="AY205" s="610"/>
      <c r="AZ205" s="610"/>
      <c r="BA205" s="610"/>
      <c r="BB205" s="610"/>
      <c r="BC205" s="610"/>
      <c r="BD205" s="610"/>
      <c r="BE205" s="610"/>
      <c r="BF205" s="610"/>
      <c r="BG205" s="610"/>
      <c r="BH205" s="610"/>
      <c r="BI205" s="610"/>
      <c r="BJ205" s="610"/>
    </row>
    <row r="206" spans="2:62" ht="39" customHeight="1">
      <c r="B206" s="609" t="s">
        <v>93</v>
      </c>
      <c r="C206" s="609"/>
      <c r="D206" s="609"/>
      <c r="E206" s="609"/>
      <c r="F206" s="609"/>
      <c r="G206" s="609"/>
      <c r="H206" s="609"/>
      <c r="I206" s="609"/>
      <c r="J206" s="609"/>
      <c r="K206" s="609"/>
      <c r="L206" s="609"/>
      <c r="M206" s="609"/>
      <c r="N206" s="609"/>
      <c r="O206" s="609"/>
      <c r="P206" s="609"/>
      <c r="Q206" s="609"/>
      <c r="R206" s="609"/>
      <c r="S206" s="609"/>
      <c r="T206" s="609"/>
      <c r="U206" s="609"/>
      <c r="V206" s="609"/>
      <c r="W206" s="609"/>
      <c r="X206" s="609"/>
      <c r="Y206" s="609"/>
      <c r="Z206" s="609"/>
      <c r="AA206" s="59"/>
      <c r="AB206" s="60"/>
      <c r="AC206" s="61"/>
      <c r="AD206" s="61"/>
      <c r="AE206" s="610"/>
      <c r="AF206" s="610"/>
      <c r="AG206" s="610"/>
      <c r="AH206" s="610"/>
      <c r="AI206" s="610"/>
      <c r="AJ206" s="610"/>
      <c r="AK206" s="610"/>
      <c r="AL206" s="610"/>
      <c r="AM206" s="610"/>
      <c r="AN206" s="610"/>
      <c r="AO206" s="610"/>
      <c r="AP206" s="610"/>
      <c r="AQ206" s="610"/>
      <c r="AR206" s="610"/>
      <c r="AS206" s="610"/>
      <c r="AT206" s="610"/>
      <c r="AU206" s="610"/>
      <c r="AV206" s="610"/>
      <c r="AW206" s="610"/>
      <c r="AX206" s="610"/>
      <c r="AY206" s="610"/>
      <c r="AZ206" s="610"/>
      <c r="BA206" s="610"/>
      <c r="BB206" s="610"/>
      <c r="BC206" s="610"/>
      <c r="BD206" s="610"/>
      <c r="BE206" s="610"/>
      <c r="BF206" s="610"/>
      <c r="BG206" s="610"/>
      <c r="BH206" s="610"/>
      <c r="BI206" s="610"/>
      <c r="BJ206" s="610"/>
    </row>
    <row r="207" spans="2:62" ht="39" customHeight="1">
      <c r="B207" s="609" t="s">
        <v>94</v>
      </c>
      <c r="C207" s="609"/>
      <c r="D207" s="609"/>
      <c r="E207" s="609"/>
      <c r="F207" s="609"/>
      <c r="G207" s="609"/>
      <c r="H207" s="609"/>
      <c r="I207" s="609"/>
      <c r="J207" s="609"/>
      <c r="K207" s="609"/>
      <c r="L207" s="609"/>
      <c r="M207" s="609"/>
      <c r="N207" s="609"/>
      <c r="O207" s="609"/>
      <c r="P207" s="609"/>
      <c r="Q207" s="609"/>
      <c r="R207" s="609"/>
      <c r="S207" s="609"/>
      <c r="T207" s="609"/>
      <c r="U207" s="609"/>
      <c r="V207" s="609"/>
      <c r="W207" s="609"/>
      <c r="X207" s="609"/>
      <c r="Y207" s="609"/>
      <c r="Z207" s="609"/>
      <c r="AA207" s="59"/>
      <c r="AB207" s="60"/>
      <c r="AC207" s="61"/>
      <c r="AD207" s="61"/>
      <c r="AE207" s="610" t="str">
        <f>GI!$A$50</f>
        <v xml:space="preserve">ኣካዳሚ ሸባ ሓፈሻዊ ካልኣይ ብርኪ ቤት ት/ቲ </v>
      </c>
      <c r="AF207" s="610"/>
      <c r="AG207" s="610"/>
      <c r="AH207" s="610"/>
      <c r="AI207" s="610"/>
      <c r="AJ207" s="610"/>
      <c r="AK207" s="610"/>
      <c r="AL207" s="610"/>
      <c r="AM207" s="610"/>
      <c r="AN207" s="610"/>
      <c r="AO207" s="610"/>
      <c r="AP207" s="610"/>
      <c r="AQ207" s="610"/>
      <c r="AR207" s="610"/>
      <c r="AS207" s="610"/>
      <c r="AT207" s="610"/>
      <c r="AU207" s="610"/>
      <c r="AV207" s="610"/>
      <c r="AW207" s="610"/>
      <c r="AX207" s="610"/>
      <c r="AY207" s="610"/>
      <c r="AZ207" s="610"/>
      <c r="BA207" s="610"/>
      <c r="BB207" s="610"/>
      <c r="BC207" s="610"/>
      <c r="BD207" s="610"/>
      <c r="BE207" s="610"/>
      <c r="BF207" s="610"/>
      <c r="BG207" s="610"/>
      <c r="BH207" s="610"/>
      <c r="BI207" s="610"/>
      <c r="BJ207" s="610"/>
    </row>
    <row r="208" spans="2:62" ht="39" customHeight="1">
      <c r="B208" s="609" t="s">
        <v>95</v>
      </c>
      <c r="C208" s="609"/>
      <c r="D208" s="609"/>
      <c r="E208" s="609"/>
      <c r="F208" s="609"/>
      <c r="G208" s="609"/>
      <c r="H208" s="609"/>
      <c r="I208" s="609"/>
      <c r="J208" s="609"/>
      <c r="K208" s="609"/>
      <c r="L208" s="609"/>
      <c r="M208" s="609"/>
      <c r="N208" s="609"/>
      <c r="O208" s="609"/>
      <c r="P208" s="609"/>
      <c r="Q208" s="609"/>
      <c r="R208" s="609"/>
      <c r="S208" s="609"/>
      <c r="T208" s="609"/>
      <c r="U208" s="609"/>
      <c r="V208" s="609"/>
      <c r="W208" s="609"/>
      <c r="X208" s="609"/>
      <c r="Y208" s="609"/>
      <c r="Z208" s="609"/>
      <c r="AA208" s="62"/>
      <c r="AB208" s="60"/>
      <c r="AC208" s="61"/>
      <c r="AD208" s="61"/>
      <c r="AE208" s="610"/>
      <c r="AF208" s="610"/>
      <c r="AG208" s="610"/>
      <c r="AH208" s="610"/>
      <c r="AI208" s="610"/>
      <c r="AJ208" s="610"/>
      <c r="AK208" s="610"/>
      <c r="AL208" s="610"/>
      <c r="AM208" s="610"/>
      <c r="AN208" s="610"/>
      <c r="AO208" s="610"/>
      <c r="AP208" s="610"/>
      <c r="AQ208" s="610"/>
      <c r="AR208" s="610"/>
      <c r="AS208" s="610"/>
      <c r="AT208" s="610"/>
      <c r="AU208" s="610"/>
      <c r="AV208" s="610"/>
      <c r="AW208" s="610"/>
      <c r="AX208" s="610"/>
      <c r="AY208" s="610"/>
      <c r="AZ208" s="610"/>
      <c r="BA208" s="610"/>
      <c r="BB208" s="610"/>
      <c r="BC208" s="610"/>
      <c r="BD208" s="610"/>
      <c r="BE208" s="610"/>
      <c r="BF208" s="610"/>
      <c r="BG208" s="610"/>
      <c r="BH208" s="610"/>
      <c r="BI208" s="610"/>
      <c r="BJ208" s="610"/>
    </row>
    <row r="209" spans="2:62" ht="39" customHeight="1">
      <c r="B209" s="609" t="s">
        <v>96</v>
      </c>
      <c r="C209" s="609"/>
      <c r="D209" s="609"/>
      <c r="E209" s="609"/>
      <c r="F209" s="609"/>
      <c r="G209" s="609"/>
      <c r="H209" s="609"/>
      <c r="I209" s="609"/>
      <c r="J209" s="609"/>
      <c r="K209" s="609"/>
      <c r="L209" s="609"/>
      <c r="M209" s="609"/>
      <c r="N209" s="609"/>
      <c r="O209" s="609"/>
      <c r="P209" s="609"/>
      <c r="Q209" s="609"/>
      <c r="R209" s="609"/>
      <c r="S209" s="609"/>
      <c r="T209" s="609"/>
      <c r="U209" s="609"/>
      <c r="V209" s="609"/>
      <c r="W209" s="609"/>
      <c r="X209" s="609"/>
      <c r="Y209" s="609"/>
      <c r="Z209" s="609"/>
      <c r="AA209" s="62"/>
      <c r="AB209" s="60"/>
      <c r="AC209" s="61"/>
      <c r="AD209" s="61"/>
      <c r="AE209" s="61"/>
      <c r="AF209" s="61"/>
      <c r="AG209" s="61"/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</row>
    <row r="210" spans="2:62" ht="39" customHeight="1">
      <c r="B210" s="611" t="s">
        <v>138</v>
      </c>
      <c r="C210" s="611"/>
      <c r="D210" s="611"/>
      <c r="E210" s="611"/>
      <c r="F210" s="611"/>
      <c r="G210" s="611"/>
      <c r="H210" s="611"/>
      <c r="I210" s="611"/>
      <c r="J210" s="611"/>
      <c r="K210" s="611"/>
      <c r="L210" s="611"/>
      <c r="M210" s="611"/>
      <c r="N210" s="611"/>
      <c r="O210" s="611"/>
      <c r="P210" s="611"/>
      <c r="Q210" s="611"/>
      <c r="R210" s="611"/>
      <c r="S210" s="611"/>
      <c r="T210" s="611"/>
      <c r="U210" s="611"/>
      <c r="V210" s="611"/>
      <c r="W210" s="611"/>
      <c r="X210" s="611"/>
      <c r="Y210" s="611"/>
      <c r="Z210" s="611"/>
      <c r="AA210" s="612"/>
      <c r="AB210" s="62"/>
      <c r="AD210" s="61"/>
      <c r="AE210" s="613" t="str">
        <f>GI!$A$52</f>
        <v>Sheba Academy Comprehensive Secondary School Student's Grade Report Card</v>
      </c>
      <c r="AF210" s="613"/>
      <c r="AG210" s="613"/>
      <c r="AH210" s="613"/>
      <c r="AI210" s="613"/>
      <c r="AJ210" s="613"/>
      <c r="AK210" s="613"/>
      <c r="AL210" s="613"/>
      <c r="AM210" s="613"/>
      <c r="AN210" s="613"/>
      <c r="AO210" s="613"/>
      <c r="AP210" s="613"/>
      <c r="AQ210" s="613"/>
      <c r="AR210" s="613"/>
      <c r="AS210" s="613"/>
      <c r="AT210" s="613"/>
      <c r="AU210" s="613"/>
      <c r="AV210" s="613"/>
      <c r="AW210" s="613"/>
      <c r="AX210" s="613"/>
      <c r="AY210" s="613"/>
      <c r="AZ210" s="613"/>
      <c r="BA210" s="613"/>
      <c r="BB210" s="613"/>
      <c r="BC210" s="613"/>
      <c r="BD210" s="613"/>
      <c r="BE210" s="613"/>
      <c r="BF210" s="613"/>
      <c r="BG210" s="613"/>
      <c r="BH210" s="613"/>
      <c r="BI210" s="613"/>
      <c r="BJ210" s="613"/>
    </row>
    <row r="211" spans="2:62" ht="39" customHeight="1">
      <c r="B211" s="611"/>
      <c r="C211" s="611"/>
      <c r="D211" s="611"/>
      <c r="E211" s="611"/>
      <c r="F211" s="611"/>
      <c r="G211" s="611"/>
      <c r="H211" s="611"/>
      <c r="I211" s="611"/>
      <c r="J211" s="611"/>
      <c r="K211" s="611"/>
      <c r="L211" s="611"/>
      <c r="M211" s="611"/>
      <c r="N211" s="611"/>
      <c r="O211" s="611"/>
      <c r="P211" s="611"/>
      <c r="Q211" s="611"/>
      <c r="R211" s="611"/>
      <c r="S211" s="611"/>
      <c r="T211" s="611"/>
      <c r="U211" s="611"/>
      <c r="V211" s="611"/>
      <c r="W211" s="611"/>
      <c r="X211" s="611"/>
      <c r="Y211" s="611"/>
      <c r="Z211" s="611"/>
      <c r="AA211" s="612"/>
      <c r="AB211" s="62"/>
      <c r="AC211" s="61"/>
      <c r="AD211" s="61"/>
      <c r="AE211" s="613"/>
      <c r="AF211" s="613"/>
      <c r="AG211" s="613"/>
      <c r="AH211" s="613"/>
      <c r="AI211" s="613"/>
      <c r="AJ211" s="613"/>
      <c r="AK211" s="613"/>
      <c r="AL211" s="613"/>
      <c r="AM211" s="613"/>
      <c r="AN211" s="613"/>
      <c r="AO211" s="613"/>
      <c r="AP211" s="613"/>
      <c r="AQ211" s="613"/>
      <c r="AR211" s="613"/>
      <c r="AS211" s="613"/>
      <c r="AT211" s="613"/>
      <c r="AU211" s="613"/>
      <c r="AV211" s="613"/>
      <c r="AW211" s="613"/>
      <c r="AX211" s="613"/>
      <c r="AY211" s="613"/>
      <c r="AZ211" s="613"/>
      <c r="BA211" s="613"/>
      <c r="BB211" s="613"/>
      <c r="BC211" s="613"/>
      <c r="BD211" s="613"/>
      <c r="BE211" s="613"/>
      <c r="BF211" s="613"/>
      <c r="BG211" s="613"/>
      <c r="BH211" s="613"/>
      <c r="BI211" s="613"/>
      <c r="BJ211" s="613"/>
    </row>
    <row r="212" spans="2:62" ht="39" customHeight="1">
      <c r="B212" s="611" t="s">
        <v>65</v>
      </c>
      <c r="C212" s="611"/>
      <c r="D212" s="611"/>
      <c r="E212" s="611"/>
      <c r="F212" s="611"/>
      <c r="G212" s="611"/>
      <c r="H212" s="611"/>
      <c r="I212" s="611"/>
      <c r="J212" s="611"/>
      <c r="K212" s="611"/>
      <c r="L212" s="611"/>
      <c r="M212" s="611"/>
      <c r="N212" s="611"/>
      <c r="O212" s="611"/>
      <c r="P212" s="611"/>
      <c r="Q212" s="611"/>
      <c r="R212" s="611"/>
      <c r="S212" s="611"/>
      <c r="T212" s="611"/>
      <c r="U212" s="611"/>
      <c r="V212" s="611"/>
      <c r="W212" s="611"/>
      <c r="X212" s="611"/>
      <c r="Y212" s="611"/>
      <c r="Z212" s="611"/>
      <c r="AA212" s="612"/>
      <c r="AB212" s="62"/>
      <c r="AC212" s="61"/>
      <c r="AD212" s="61"/>
      <c r="AE212" s="613"/>
      <c r="AF212" s="613"/>
      <c r="AG212" s="613"/>
      <c r="AH212" s="613"/>
      <c r="AI212" s="613"/>
      <c r="AJ212" s="613"/>
      <c r="AK212" s="613"/>
      <c r="AL212" s="613"/>
      <c r="AM212" s="613"/>
      <c r="AN212" s="613"/>
      <c r="AO212" s="613"/>
      <c r="AP212" s="613"/>
      <c r="AQ212" s="613"/>
      <c r="AR212" s="613"/>
      <c r="AS212" s="613"/>
      <c r="AT212" s="613"/>
      <c r="AU212" s="613"/>
      <c r="AV212" s="613"/>
      <c r="AW212" s="613"/>
      <c r="AX212" s="613"/>
      <c r="AY212" s="613"/>
      <c r="AZ212" s="613"/>
      <c r="BA212" s="613"/>
      <c r="BB212" s="613"/>
      <c r="BC212" s="613"/>
      <c r="BD212" s="613"/>
      <c r="BE212" s="613"/>
      <c r="BF212" s="613"/>
      <c r="BG212" s="613"/>
      <c r="BH212" s="613"/>
      <c r="BI212" s="613"/>
      <c r="BJ212" s="613"/>
    </row>
    <row r="213" spans="2:62" ht="39" customHeight="1">
      <c r="B213" s="611"/>
      <c r="C213" s="611"/>
      <c r="D213" s="611"/>
      <c r="E213" s="611"/>
      <c r="F213" s="611"/>
      <c r="G213" s="611"/>
      <c r="H213" s="611"/>
      <c r="I213" s="611"/>
      <c r="J213" s="611"/>
      <c r="K213" s="611"/>
      <c r="L213" s="611"/>
      <c r="M213" s="611"/>
      <c r="N213" s="611"/>
      <c r="O213" s="611"/>
      <c r="P213" s="611"/>
      <c r="Q213" s="611"/>
      <c r="R213" s="611"/>
      <c r="S213" s="611"/>
      <c r="T213" s="611"/>
      <c r="U213" s="611"/>
      <c r="V213" s="611"/>
      <c r="W213" s="611"/>
      <c r="X213" s="611"/>
      <c r="Y213" s="611"/>
      <c r="Z213" s="611"/>
      <c r="AA213" s="612"/>
      <c r="AB213" s="62"/>
      <c r="AC213" s="62"/>
      <c r="AD213" s="62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  <c r="BD213" s="63"/>
      <c r="BE213" s="63"/>
      <c r="BF213" s="63"/>
      <c r="BG213" s="63"/>
      <c r="BH213" s="63"/>
      <c r="BI213" s="63"/>
      <c r="BJ213" s="63"/>
    </row>
    <row r="214" spans="2:62" ht="39" customHeight="1">
      <c r="B214" s="64" t="s">
        <v>50</v>
      </c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2"/>
      <c r="AB214" s="62"/>
      <c r="AC214" s="62"/>
      <c r="AD214" s="62"/>
      <c r="AE214" s="613" t="str">
        <f>GI!$A$51</f>
        <v>መቐለ, ኢትዮጵያ/Mekelle, Ethiopia</v>
      </c>
      <c r="AF214" s="613"/>
      <c r="AG214" s="613"/>
      <c r="AH214" s="613"/>
      <c r="AI214" s="613"/>
      <c r="AJ214" s="613"/>
      <c r="AK214" s="613"/>
      <c r="AL214" s="613"/>
      <c r="AM214" s="613"/>
      <c r="AN214" s="613"/>
      <c r="AO214" s="613"/>
      <c r="AP214" s="613"/>
      <c r="AQ214" s="613"/>
      <c r="AR214" s="613"/>
      <c r="AS214" s="613"/>
      <c r="AT214" s="613"/>
      <c r="AU214" s="613"/>
      <c r="AV214" s="613"/>
      <c r="AW214" s="613"/>
      <c r="AX214" s="613"/>
      <c r="AY214" s="613"/>
      <c r="AZ214" s="613"/>
      <c r="BA214" s="613"/>
      <c r="BB214" s="613"/>
      <c r="BC214" s="613"/>
      <c r="BD214" s="613"/>
      <c r="BE214" s="613"/>
      <c r="BF214" s="613"/>
      <c r="BG214" s="613"/>
      <c r="BH214" s="613"/>
      <c r="BI214" s="613"/>
      <c r="BJ214" s="613"/>
    </row>
    <row r="215" spans="2:62" ht="39" customHeight="1">
      <c r="B215" s="64" t="s">
        <v>51</v>
      </c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2"/>
      <c r="AB215" s="62"/>
      <c r="AC215" s="62"/>
      <c r="AD215" s="62"/>
      <c r="AE215" s="613"/>
      <c r="AF215" s="613"/>
      <c r="AG215" s="613"/>
      <c r="AH215" s="613"/>
      <c r="AI215" s="613"/>
      <c r="AJ215" s="613"/>
      <c r="AK215" s="613"/>
      <c r="AL215" s="613"/>
      <c r="AM215" s="613"/>
      <c r="AN215" s="613"/>
      <c r="AO215" s="613"/>
      <c r="AP215" s="613"/>
      <c r="AQ215" s="613"/>
      <c r="AR215" s="613"/>
      <c r="AS215" s="613"/>
      <c r="AT215" s="613"/>
      <c r="AU215" s="613"/>
      <c r="AV215" s="613"/>
      <c r="AW215" s="613"/>
      <c r="AX215" s="613"/>
      <c r="AY215" s="613"/>
      <c r="AZ215" s="613"/>
      <c r="BA215" s="613"/>
      <c r="BB215" s="613"/>
      <c r="BC215" s="613"/>
      <c r="BD215" s="613"/>
      <c r="BE215" s="613"/>
      <c r="BF215" s="613"/>
      <c r="BG215" s="613"/>
      <c r="BH215" s="613"/>
      <c r="BI215" s="613"/>
      <c r="BJ215" s="613"/>
    </row>
    <row r="216" spans="2:62" ht="39" customHeight="1">
      <c r="B216" s="611" t="s">
        <v>139</v>
      </c>
      <c r="C216" s="611"/>
      <c r="D216" s="611"/>
      <c r="E216" s="611"/>
      <c r="F216" s="611"/>
      <c r="G216" s="611"/>
      <c r="H216" s="611"/>
      <c r="I216" s="611"/>
      <c r="J216" s="611"/>
      <c r="K216" s="611"/>
      <c r="L216" s="611"/>
      <c r="M216" s="611"/>
      <c r="N216" s="611"/>
      <c r="O216" s="611"/>
      <c r="P216" s="611"/>
      <c r="Q216" s="611"/>
      <c r="R216" s="611"/>
      <c r="S216" s="611"/>
      <c r="T216" s="611"/>
      <c r="U216" s="611"/>
      <c r="V216" s="611"/>
      <c r="W216" s="611"/>
      <c r="X216" s="611"/>
      <c r="Y216" s="611"/>
      <c r="Z216" s="611"/>
      <c r="AA216" s="612"/>
      <c r="AB216" s="62"/>
      <c r="AC216" s="62"/>
      <c r="AD216" s="62"/>
      <c r="AE216" s="91"/>
      <c r="AF216" s="91"/>
      <c r="AG216" s="91"/>
      <c r="AH216" s="91"/>
      <c r="AI216" s="91"/>
      <c r="AJ216" s="91"/>
      <c r="AK216" s="91"/>
      <c r="AL216" s="91"/>
      <c r="AM216" s="91"/>
      <c r="AN216" s="91"/>
      <c r="AO216" s="91"/>
      <c r="AP216" s="91"/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</row>
    <row r="217" spans="2:62" ht="39" customHeight="1">
      <c r="B217" s="611"/>
      <c r="C217" s="611"/>
      <c r="D217" s="611"/>
      <c r="E217" s="611"/>
      <c r="F217" s="611"/>
      <c r="G217" s="611"/>
      <c r="H217" s="611"/>
      <c r="I217" s="611"/>
      <c r="J217" s="611"/>
      <c r="K217" s="611"/>
      <c r="L217" s="611"/>
      <c r="M217" s="611"/>
      <c r="N217" s="611"/>
      <c r="O217" s="611"/>
      <c r="P217" s="611"/>
      <c r="Q217" s="611"/>
      <c r="R217" s="611"/>
      <c r="S217" s="611"/>
      <c r="T217" s="611"/>
      <c r="U217" s="611"/>
      <c r="V217" s="611"/>
      <c r="W217" s="611"/>
      <c r="X217" s="611"/>
      <c r="Y217" s="611"/>
      <c r="Z217" s="611"/>
      <c r="AA217" s="612"/>
      <c r="AB217" s="62"/>
      <c r="AC217" s="62"/>
      <c r="AD217" s="62"/>
      <c r="AE217" s="614" t="str">
        <f>GI!$A$47</f>
        <v>ዘበነ ት/ቲ፡ 2018 ዓ/ም Academic Year: 2025/26 G.C</v>
      </c>
      <c r="AF217" s="614"/>
      <c r="AG217" s="614"/>
      <c r="AH217" s="614"/>
      <c r="AI217" s="614"/>
      <c r="AJ217" s="614"/>
      <c r="AK217" s="614"/>
      <c r="AL217" s="614"/>
      <c r="AM217" s="614"/>
      <c r="AN217" s="614"/>
      <c r="AO217" s="614"/>
      <c r="AP217" s="614"/>
      <c r="AQ217" s="614"/>
      <c r="AR217" s="614"/>
      <c r="AS217" s="614"/>
      <c r="AT217" s="614"/>
      <c r="AU217" s="614"/>
      <c r="AV217" s="614"/>
      <c r="AW217" s="614"/>
      <c r="AX217" s="614"/>
      <c r="AY217" s="614"/>
      <c r="AZ217" s="614"/>
      <c r="BA217" s="614"/>
      <c r="BB217" s="614"/>
      <c r="BC217" s="614"/>
      <c r="BD217" s="614"/>
      <c r="BE217" s="614"/>
      <c r="BF217" s="614"/>
      <c r="BG217" s="614"/>
      <c r="BH217" s="614"/>
      <c r="BI217" s="614"/>
      <c r="BJ217" s="614"/>
    </row>
    <row r="218" spans="2:62" ht="39" customHeight="1">
      <c r="B218" s="609" t="s">
        <v>97</v>
      </c>
      <c r="C218" s="609"/>
      <c r="D218" s="609"/>
      <c r="E218" s="609"/>
      <c r="F218" s="609"/>
      <c r="G218" s="609"/>
      <c r="H218" s="609"/>
      <c r="I218" s="609"/>
      <c r="J218" s="609"/>
      <c r="K218" s="609"/>
      <c r="L218" s="609"/>
      <c r="M218" s="609"/>
      <c r="N218" s="609"/>
      <c r="O218" s="609"/>
      <c r="P218" s="609"/>
      <c r="Q218" s="609"/>
      <c r="R218" s="609"/>
      <c r="S218" s="609"/>
      <c r="T218" s="609"/>
      <c r="U218" s="609"/>
      <c r="V218" s="609"/>
      <c r="W218" s="609"/>
      <c r="X218" s="609"/>
      <c r="Y218" s="609"/>
      <c r="Z218" s="609"/>
      <c r="AA218" s="62"/>
      <c r="AB218" s="62"/>
      <c r="AC218" s="62"/>
      <c r="AD218" s="62"/>
      <c r="AE218" s="614"/>
      <c r="AF218" s="614"/>
      <c r="AG218" s="614"/>
      <c r="AH218" s="614"/>
      <c r="AI218" s="614"/>
      <c r="AJ218" s="614"/>
      <c r="AK218" s="614"/>
      <c r="AL218" s="614"/>
      <c r="AM218" s="614"/>
      <c r="AN218" s="614"/>
      <c r="AO218" s="614"/>
      <c r="AP218" s="614"/>
      <c r="AQ218" s="614"/>
      <c r="AR218" s="614"/>
      <c r="AS218" s="614"/>
      <c r="AT218" s="614"/>
      <c r="AU218" s="614"/>
      <c r="AV218" s="614"/>
      <c r="AW218" s="614"/>
      <c r="AX218" s="614"/>
      <c r="AY218" s="614"/>
      <c r="AZ218" s="614"/>
      <c r="BA218" s="614"/>
      <c r="BB218" s="614"/>
      <c r="BC218" s="614"/>
      <c r="BD218" s="614"/>
      <c r="BE218" s="614"/>
      <c r="BF218" s="614"/>
      <c r="BG218" s="614"/>
      <c r="BH218" s="614"/>
      <c r="BI218" s="614"/>
      <c r="BJ218" s="614"/>
    </row>
    <row r="219" spans="2:62" ht="39" customHeight="1">
      <c r="AA219" s="62"/>
      <c r="AB219" s="62"/>
      <c r="AC219" s="62"/>
      <c r="AD219" s="62"/>
      <c r="AE219" s="614"/>
      <c r="AF219" s="614"/>
      <c r="AG219" s="614"/>
      <c r="AH219" s="614"/>
      <c r="AI219" s="614"/>
      <c r="AJ219" s="614"/>
      <c r="AK219" s="614"/>
      <c r="AL219" s="614"/>
      <c r="AM219" s="614"/>
      <c r="AN219" s="614"/>
      <c r="AO219" s="614"/>
      <c r="AP219" s="614"/>
      <c r="AQ219" s="614"/>
      <c r="AR219" s="614"/>
      <c r="AS219" s="614"/>
      <c r="AT219" s="614"/>
      <c r="AU219" s="614"/>
      <c r="AV219" s="614"/>
      <c r="AW219" s="614"/>
      <c r="AX219" s="614"/>
      <c r="AY219" s="614"/>
      <c r="AZ219" s="614"/>
      <c r="BA219" s="614"/>
      <c r="BB219" s="614"/>
      <c r="BC219" s="614"/>
      <c r="BD219" s="614"/>
      <c r="BE219" s="614"/>
      <c r="BF219" s="614"/>
      <c r="BG219" s="614"/>
      <c r="BH219" s="614"/>
      <c r="BI219" s="614"/>
      <c r="BJ219" s="614"/>
    </row>
    <row r="220" spans="2:62" ht="33" customHeight="1">
      <c r="AB220" s="62"/>
      <c r="AC220" s="62"/>
      <c r="AD220" s="62"/>
      <c r="AE220" s="62"/>
      <c r="AF220" s="62"/>
      <c r="AG220" s="552" t="s">
        <v>63</v>
      </c>
      <c r="AH220" s="552"/>
      <c r="AI220" s="552"/>
      <c r="AJ220" s="552"/>
      <c r="AK220" s="552"/>
      <c r="AL220" s="552"/>
      <c r="AM220" s="552"/>
      <c r="AN220" s="552"/>
      <c r="AO220" s="552"/>
      <c r="AP220" s="552"/>
      <c r="AQ220" s="552"/>
      <c r="AR220" s="552"/>
      <c r="AS220" s="552"/>
      <c r="AT220" s="552"/>
      <c r="AU220" s="552"/>
      <c r="AV220" s="552"/>
      <c r="AW220" s="552"/>
      <c r="AX220" s="552"/>
      <c r="AY220" s="552"/>
      <c r="AZ220" s="552"/>
      <c r="BA220" s="552"/>
      <c r="BB220" s="552"/>
      <c r="BC220" s="552"/>
      <c r="BD220" s="552"/>
      <c r="BE220" s="552"/>
      <c r="BF220" s="552"/>
      <c r="BG220" s="552"/>
      <c r="BH220" s="552"/>
      <c r="BI220" s="552"/>
      <c r="BJ220" s="65"/>
    </row>
    <row r="221" spans="2:62" ht="33" customHeight="1">
      <c r="AB221" s="62"/>
      <c r="AC221" s="62"/>
      <c r="AD221" s="62"/>
      <c r="AE221" s="62"/>
      <c r="AF221" s="62"/>
      <c r="AG221" s="552"/>
      <c r="AH221" s="552"/>
      <c r="AI221" s="552"/>
      <c r="AJ221" s="552"/>
      <c r="AK221" s="552"/>
      <c r="AL221" s="552"/>
      <c r="AM221" s="552"/>
      <c r="AN221" s="552"/>
      <c r="AO221" s="552"/>
      <c r="AP221" s="552"/>
      <c r="AQ221" s="552"/>
      <c r="AR221" s="552"/>
      <c r="AS221" s="552"/>
      <c r="AT221" s="552"/>
      <c r="AU221" s="552"/>
      <c r="AV221" s="552"/>
      <c r="AW221" s="552"/>
      <c r="AX221" s="552"/>
      <c r="AY221" s="552"/>
      <c r="AZ221" s="552"/>
      <c r="BA221" s="552"/>
      <c r="BB221" s="552"/>
      <c r="BC221" s="552"/>
      <c r="BD221" s="552"/>
      <c r="BE221" s="552"/>
      <c r="BF221" s="552"/>
      <c r="BG221" s="552"/>
      <c r="BH221" s="552"/>
      <c r="BI221" s="552"/>
      <c r="BJ221" s="65"/>
    </row>
    <row r="222" spans="2:62" ht="33" customHeight="1"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B222" s="62"/>
      <c r="AC222" s="62"/>
      <c r="AD222" s="62"/>
      <c r="AE222" s="62"/>
      <c r="AF222" s="62"/>
      <c r="AG222" s="552"/>
      <c r="AH222" s="552"/>
      <c r="AI222" s="552"/>
      <c r="AJ222" s="552"/>
      <c r="AK222" s="552"/>
      <c r="AL222" s="552"/>
      <c r="AM222" s="552"/>
      <c r="AN222" s="552"/>
      <c r="AO222" s="552"/>
      <c r="AP222" s="552"/>
      <c r="AQ222" s="552"/>
      <c r="AR222" s="552"/>
      <c r="AS222" s="552"/>
      <c r="AT222" s="552"/>
      <c r="AU222" s="552"/>
      <c r="AV222" s="552"/>
      <c r="AW222" s="552"/>
      <c r="AX222" s="552"/>
      <c r="AY222" s="552"/>
      <c r="AZ222" s="552"/>
      <c r="BA222" s="552"/>
      <c r="BB222" s="552"/>
      <c r="BC222" s="552"/>
      <c r="BD222" s="552"/>
      <c r="BE222" s="552"/>
      <c r="BF222" s="552"/>
      <c r="BG222" s="552"/>
      <c r="BH222" s="552"/>
      <c r="BI222" s="552"/>
      <c r="BJ222" s="65"/>
    </row>
    <row r="223" spans="2:62" ht="33" customHeight="1" thickBot="1">
      <c r="L223" s="619" t="s">
        <v>66</v>
      </c>
      <c r="M223" s="620"/>
      <c r="N223" s="621" t="s">
        <v>45</v>
      </c>
      <c r="O223" s="621"/>
      <c r="P223" s="621"/>
      <c r="Q223" s="621"/>
      <c r="R223" s="621"/>
      <c r="S223" s="621"/>
      <c r="T223" s="621"/>
      <c r="U223" s="621"/>
      <c r="V223" s="621"/>
      <c r="W223" s="621"/>
      <c r="X223" s="621"/>
      <c r="AB223" s="62"/>
      <c r="AC223" s="62"/>
      <c r="AD223" s="62"/>
      <c r="AE223" s="62"/>
      <c r="AF223" s="62"/>
      <c r="AG223" s="552"/>
      <c r="AH223" s="552"/>
      <c r="AI223" s="552"/>
      <c r="AJ223" s="552"/>
      <c r="AK223" s="552"/>
      <c r="AL223" s="552"/>
      <c r="AM223" s="552"/>
      <c r="AN223" s="552"/>
      <c r="AO223" s="552"/>
      <c r="AP223" s="552"/>
      <c r="AQ223" s="552"/>
      <c r="AR223" s="552"/>
      <c r="AS223" s="552"/>
      <c r="AT223" s="552"/>
      <c r="AU223" s="552"/>
      <c r="AV223" s="552"/>
      <c r="AW223" s="552"/>
      <c r="AX223" s="552"/>
      <c r="AY223" s="552"/>
      <c r="AZ223" s="552"/>
      <c r="BA223" s="552"/>
      <c r="BB223" s="552"/>
      <c r="BC223" s="552"/>
      <c r="BD223" s="552"/>
      <c r="BE223" s="552"/>
      <c r="BF223" s="552"/>
      <c r="BG223" s="552"/>
      <c r="BH223" s="552"/>
      <c r="BI223" s="552"/>
      <c r="BJ223" s="65"/>
    </row>
    <row r="224" spans="2:62" ht="39" customHeight="1" thickBot="1">
      <c r="L224" s="620"/>
      <c r="M224" s="620"/>
      <c r="N224" s="621"/>
      <c r="O224" s="621"/>
      <c r="P224" s="621"/>
      <c r="Q224" s="621"/>
      <c r="R224" s="621"/>
      <c r="S224" s="621"/>
      <c r="T224" s="621"/>
      <c r="U224" s="621"/>
      <c r="V224" s="621"/>
      <c r="W224" s="621"/>
      <c r="X224" s="621"/>
      <c r="AB224" s="62"/>
      <c r="AC224" s="62"/>
      <c r="AD224" s="62"/>
      <c r="AE224" s="62"/>
      <c r="AF224" s="62"/>
      <c r="AG224" s="67"/>
      <c r="AH224" s="68"/>
      <c r="AI224" s="68"/>
      <c r="AJ224" s="69"/>
      <c r="AK224" s="69"/>
      <c r="AL224" s="69"/>
      <c r="AM224" s="69"/>
      <c r="AN224" s="69"/>
      <c r="AO224" s="69"/>
      <c r="AP224" s="69"/>
      <c r="AQ224" s="69"/>
      <c r="AR224" s="70"/>
      <c r="AS224" s="70"/>
      <c r="AT224" s="70"/>
      <c r="AU224" s="70"/>
      <c r="AV224" s="70"/>
      <c r="AW224" s="70"/>
      <c r="AX224" s="70"/>
      <c r="AY224" s="70"/>
      <c r="AZ224" s="70"/>
      <c r="BA224" s="70"/>
      <c r="BB224" s="70"/>
      <c r="BC224" s="70"/>
      <c r="BD224" s="70"/>
      <c r="BE224" s="70"/>
      <c r="BF224" s="70"/>
      <c r="BG224" s="70"/>
      <c r="BH224" s="70"/>
      <c r="BI224" s="70"/>
      <c r="BJ224" s="69"/>
    </row>
    <row r="225" spans="2:62" ht="45" customHeight="1">
      <c r="E225" s="62"/>
      <c r="F225" s="62"/>
      <c r="G225" s="62"/>
      <c r="H225" s="62"/>
      <c r="I225" s="62"/>
      <c r="J225" s="62"/>
      <c r="K225" s="62"/>
      <c r="L225" s="622" t="s">
        <v>21</v>
      </c>
      <c r="M225" s="622"/>
      <c r="N225" s="621" t="s">
        <v>46</v>
      </c>
      <c r="O225" s="621"/>
      <c r="P225" s="621"/>
      <c r="Q225" s="621"/>
      <c r="R225" s="621"/>
      <c r="S225" s="621"/>
      <c r="T225" s="621"/>
      <c r="U225" s="621"/>
      <c r="V225" s="621"/>
      <c r="W225" s="621"/>
      <c r="X225" s="621"/>
      <c r="AB225" s="62"/>
      <c r="AC225" s="62"/>
      <c r="AD225" s="62"/>
      <c r="AE225" s="62"/>
      <c r="AF225" s="62"/>
      <c r="AG225" s="568" t="s">
        <v>22</v>
      </c>
      <c r="AH225" s="569"/>
      <c r="AI225" s="569"/>
      <c r="AJ225" s="569"/>
      <c r="AK225" s="569"/>
      <c r="AL225" s="569"/>
      <c r="AM225" s="569"/>
      <c r="AN225" s="570"/>
      <c r="AO225" s="571" t="str">
        <f>GI!$H$6</f>
        <v xml:space="preserve">Bilen Mesfin Taye </v>
      </c>
      <c r="AP225" s="623"/>
      <c r="AQ225" s="623"/>
      <c r="AR225" s="623"/>
      <c r="AS225" s="623"/>
      <c r="AT225" s="623"/>
      <c r="AU225" s="623"/>
      <c r="AV225" s="623"/>
      <c r="AW225" s="623"/>
      <c r="AX225" s="623"/>
      <c r="AY225" s="623"/>
      <c r="AZ225" s="623"/>
      <c r="BA225" s="623"/>
      <c r="BB225" s="623"/>
      <c r="BC225" s="623"/>
      <c r="BD225" s="623"/>
      <c r="BE225" s="623"/>
      <c r="BF225" s="623"/>
      <c r="BG225" s="623"/>
      <c r="BH225" s="624"/>
      <c r="BI225" s="72"/>
      <c r="BJ225" s="72"/>
    </row>
    <row r="226" spans="2:62" ht="45" customHeight="1">
      <c r="L226" s="622"/>
      <c r="M226" s="622"/>
      <c r="N226" s="621"/>
      <c r="O226" s="621"/>
      <c r="P226" s="621"/>
      <c r="Q226" s="621"/>
      <c r="R226" s="621"/>
      <c r="S226" s="621"/>
      <c r="T226" s="621"/>
      <c r="U226" s="621"/>
      <c r="V226" s="621"/>
      <c r="W226" s="621"/>
      <c r="X226" s="621"/>
      <c r="AB226" s="62"/>
      <c r="AC226" s="62"/>
      <c r="AD226" s="62"/>
      <c r="AE226" s="62"/>
      <c r="AF226" s="62"/>
      <c r="AG226" s="568"/>
      <c r="AH226" s="569"/>
      <c r="AI226" s="569"/>
      <c r="AJ226" s="569"/>
      <c r="AK226" s="569"/>
      <c r="AL226" s="569"/>
      <c r="AM226" s="569"/>
      <c r="AN226" s="570"/>
      <c r="AO226" s="625"/>
      <c r="AP226" s="626"/>
      <c r="AQ226" s="626"/>
      <c r="AR226" s="626"/>
      <c r="AS226" s="626"/>
      <c r="AT226" s="626"/>
      <c r="AU226" s="626"/>
      <c r="AV226" s="626"/>
      <c r="AW226" s="626"/>
      <c r="AX226" s="626"/>
      <c r="AY226" s="626"/>
      <c r="AZ226" s="626"/>
      <c r="BA226" s="626"/>
      <c r="BB226" s="626"/>
      <c r="BC226" s="626"/>
      <c r="BD226" s="626"/>
      <c r="BE226" s="626"/>
      <c r="BF226" s="626"/>
      <c r="BG226" s="626"/>
      <c r="BH226" s="627"/>
      <c r="BI226" s="72"/>
      <c r="BJ226" s="72"/>
    </row>
    <row r="227" spans="2:62" ht="39" customHeight="1" thickBot="1">
      <c r="AB227" s="62"/>
      <c r="AC227" s="62"/>
      <c r="AD227" s="62"/>
      <c r="AE227" s="62"/>
      <c r="AF227" s="62"/>
      <c r="AG227" s="73"/>
      <c r="AH227" s="580" t="s">
        <v>8</v>
      </c>
      <c r="AI227" s="580"/>
      <c r="AJ227" s="580"/>
      <c r="AK227" s="580"/>
      <c r="AL227" s="580"/>
      <c r="AM227" s="580"/>
      <c r="AN227" s="580"/>
      <c r="AO227" s="628"/>
      <c r="AP227" s="629"/>
      <c r="AQ227" s="629"/>
      <c r="AR227" s="629"/>
      <c r="AS227" s="629"/>
      <c r="AT227" s="629"/>
      <c r="AU227" s="629"/>
      <c r="AV227" s="629"/>
      <c r="AW227" s="629"/>
      <c r="AX227" s="629"/>
      <c r="AY227" s="629"/>
      <c r="AZ227" s="629"/>
      <c r="BA227" s="629"/>
      <c r="BB227" s="629"/>
      <c r="BC227" s="629"/>
      <c r="BD227" s="629"/>
      <c r="BE227" s="629"/>
      <c r="BF227" s="629"/>
      <c r="BG227" s="629"/>
      <c r="BH227" s="630"/>
      <c r="BI227" s="72"/>
      <c r="BJ227" s="72"/>
    </row>
    <row r="228" spans="2:62" ht="39" customHeight="1">
      <c r="AG228" s="71"/>
      <c r="AH228" s="580"/>
      <c r="AI228" s="580"/>
      <c r="AJ228" s="580"/>
      <c r="AK228" s="580"/>
      <c r="AL228" s="580"/>
      <c r="AM228" s="580"/>
      <c r="AN228" s="580"/>
      <c r="AO228" s="74"/>
      <c r="AP228" s="74"/>
      <c r="AQ228" s="74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</row>
    <row r="229" spans="2:62" ht="39" customHeight="1" thickBot="1">
      <c r="B229" s="581" t="s">
        <v>99</v>
      </c>
      <c r="C229" s="581"/>
      <c r="D229" s="581"/>
      <c r="E229" s="581"/>
      <c r="F229" s="581"/>
      <c r="G229" s="581"/>
      <c r="H229" s="581"/>
      <c r="I229" s="581"/>
      <c r="J229" s="581"/>
      <c r="K229" s="581"/>
      <c r="L229" s="581"/>
      <c r="M229" s="581"/>
      <c r="N229" s="581"/>
      <c r="O229" s="581"/>
      <c r="P229" s="581"/>
      <c r="Q229" s="581"/>
      <c r="R229" s="581"/>
      <c r="S229" s="581"/>
      <c r="T229" s="581"/>
      <c r="U229" s="581"/>
      <c r="V229" s="581"/>
      <c r="W229" s="581"/>
      <c r="X229" s="581"/>
      <c r="Y229" s="581"/>
      <c r="Z229" s="581"/>
      <c r="AA229" s="581"/>
      <c r="AG229" s="71"/>
    </row>
    <row r="230" spans="2:62" ht="39" customHeight="1" thickBot="1">
      <c r="B230" s="581"/>
      <c r="C230" s="581"/>
      <c r="D230" s="581"/>
      <c r="E230" s="581"/>
      <c r="F230" s="581"/>
      <c r="G230" s="581"/>
      <c r="H230" s="581"/>
      <c r="I230" s="581"/>
      <c r="J230" s="581"/>
      <c r="K230" s="581"/>
      <c r="L230" s="581"/>
      <c r="M230" s="581"/>
      <c r="N230" s="581"/>
      <c r="O230" s="581"/>
      <c r="P230" s="581"/>
      <c r="Q230" s="581"/>
      <c r="R230" s="581"/>
      <c r="S230" s="581"/>
      <c r="T230" s="581"/>
      <c r="U230" s="581"/>
      <c r="V230" s="581"/>
      <c r="W230" s="581"/>
      <c r="X230" s="581"/>
      <c r="Y230" s="581"/>
      <c r="Z230" s="581"/>
      <c r="AA230" s="581"/>
      <c r="AG230" s="71"/>
      <c r="AH230" s="582" t="s">
        <v>23</v>
      </c>
      <c r="AI230" s="582"/>
      <c r="AJ230" s="582"/>
      <c r="AK230" s="582"/>
      <c r="AL230" s="582"/>
      <c r="AM230" s="582"/>
      <c r="AN230" s="582"/>
      <c r="AO230" s="584">
        <f>GI!$J$6</f>
        <v>0</v>
      </c>
      <c r="AP230" s="585"/>
      <c r="AQ230" s="585"/>
      <c r="AR230" s="585"/>
      <c r="AS230" s="585"/>
      <c r="AT230" s="586"/>
      <c r="AV230" s="72"/>
      <c r="AW230" s="582" t="s">
        <v>24</v>
      </c>
      <c r="AX230" s="582"/>
      <c r="AY230" s="582"/>
      <c r="AZ230" s="582"/>
      <c r="BB230" s="631" t="str">
        <f>GI!$I$6</f>
        <v>F</v>
      </c>
      <c r="BC230" s="631"/>
      <c r="BD230" s="631"/>
      <c r="BE230" s="631"/>
      <c r="BF230" s="631"/>
    </row>
    <row r="231" spans="2:62" ht="39" customHeight="1" thickBot="1">
      <c r="B231" s="581"/>
      <c r="C231" s="581"/>
      <c r="D231" s="581"/>
      <c r="E231" s="581"/>
      <c r="F231" s="581"/>
      <c r="G231" s="581"/>
      <c r="H231" s="581"/>
      <c r="I231" s="581"/>
      <c r="J231" s="581"/>
      <c r="K231" s="581"/>
      <c r="L231" s="581"/>
      <c r="M231" s="581"/>
      <c r="N231" s="581"/>
      <c r="O231" s="581"/>
      <c r="P231" s="581"/>
      <c r="Q231" s="581"/>
      <c r="R231" s="581"/>
      <c r="S231" s="581"/>
      <c r="T231" s="581"/>
      <c r="U231" s="581"/>
      <c r="V231" s="581"/>
      <c r="W231" s="581"/>
      <c r="X231" s="581"/>
      <c r="Y231" s="581"/>
      <c r="Z231" s="581"/>
      <c r="AA231" s="581"/>
      <c r="AG231" s="71"/>
      <c r="AH231" s="582"/>
      <c r="AI231" s="582"/>
      <c r="AJ231" s="582"/>
      <c r="AK231" s="582"/>
      <c r="AL231" s="582"/>
      <c r="AM231" s="582"/>
      <c r="AN231" s="582"/>
      <c r="AO231" s="587"/>
      <c r="AP231" s="588"/>
      <c r="AQ231" s="588"/>
      <c r="AR231" s="588"/>
      <c r="AS231" s="588"/>
      <c r="AT231" s="589"/>
      <c r="AU231" s="72"/>
      <c r="AV231" s="72"/>
      <c r="AW231" s="582"/>
      <c r="AX231" s="582"/>
      <c r="AY231" s="582"/>
      <c r="AZ231" s="582"/>
      <c r="BB231" s="631"/>
      <c r="BC231" s="631"/>
      <c r="BD231" s="631"/>
      <c r="BE231" s="631"/>
      <c r="BF231" s="631"/>
    </row>
    <row r="232" spans="2:62" ht="39" customHeight="1" thickBot="1">
      <c r="B232" s="581"/>
      <c r="C232" s="581"/>
      <c r="D232" s="581"/>
      <c r="E232" s="581"/>
      <c r="F232" s="581"/>
      <c r="G232" s="581"/>
      <c r="H232" s="581"/>
      <c r="I232" s="581"/>
      <c r="J232" s="581"/>
      <c r="K232" s="581"/>
      <c r="L232" s="581"/>
      <c r="M232" s="581"/>
      <c r="N232" s="581"/>
      <c r="O232" s="581"/>
      <c r="P232" s="581"/>
      <c r="Q232" s="581"/>
      <c r="R232" s="581"/>
      <c r="S232" s="581"/>
      <c r="T232" s="581"/>
      <c r="U232" s="581"/>
      <c r="V232" s="581"/>
      <c r="W232" s="581"/>
      <c r="X232" s="581"/>
      <c r="Y232" s="581"/>
      <c r="Z232" s="581"/>
      <c r="AA232" s="581"/>
      <c r="AG232" s="71"/>
      <c r="AH232" s="593" t="s">
        <v>3</v>
      </c>
      <c r="AI232" s="593"/>
      <c r="AJ232" s="593"/>
      <c r="AK232" s="593"/>
      <c r="AL232" s="593"/>
      <c r="AM232" s="593"/>
      <c r="AN232" s="593"/>
      <c r="AO232" s="587"/>
      <c r="AP232" s="588"/>
      <c r="AQ232" s="588"/>
      <c r="AR232" s="588"/>
      <c r="AS232" s="588"/>
      <c r="AT232" s="589"/>
      <c r="AV232" s="72"/>
      <c r="AW232" s="593" t="s">
        <v>4</v>
      </c>
      <c r="AX232" s="593"/>
      <c r="AY232" s="593"/>
      <c r="AZ232" s="593"/>
      <c r="BB232" s="631"/>
      <c r="BC232" s="631"/>
      <c r="BD232" s="631"/>
      <c r="BE232" s="631"/>
      <c r="BF232" s="631"/>
    </row>
    <row r="233" spans="2:62" ht="39" customHeight="1" thickBot="1">
      <c r="B233" s="595" t="s">
        <v>148</v>
      </c>
      <c r="C233" s="595"/>
      <c r="D233" s="595"/>
      <c r="E233" s="595"/>
      <c r="F233" s="595"/>
      <c r="G233" s="595"/>
      <c r="H233" s="595"/>
      <c r="I233" s="595"/>
      <c r="J233" s="595"/>
      <c r="K233" s="59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6"/>
      <c r="X233" s="76"/>
      <c r="Y233" s="76"/>
      <c r="Z233" s="76"/>
      <c r="AA233" s="76"/>
      <c r="AG233" s="71"/>
      <c r="AH233" s="593"/>
      <c r="AI233" s="593"/>
      <c r="AJ233" s="593"/>
      <c r="AK233" s="593"/>
      <c r="AL233" s="593"/>
      <c r="AM233" s="593"/>
      <c r="AN233" s="593"/>
      <c r="AO233" s="590"/>
      <c r="AP233" s="591"/>
      <c r="AQ233" s="591"/>
      <c r="AR233" s="591"/>
      <c r="AS233" s="591"/>
      <c r="AT233" s="592"/>
      <c r="AU233" s="72"/>
      <c r="AV233" s="72"/>
      <c r="AW233" s="593"/>
      <c r="AX233" s="593"/>
      <c r="AY233" s="593"/>
      <c r="AZ233" s="593"/>
      <c r="BA233" s="77"/>
      <c r="BB233" s="631"/>
      <c r="BC233" s="631"/>
      <c r="BD233" s="631"/>
      <c r="BE233" s="631"/>
      <c r="BF233" s="631"/>
      <c r="BG233" s="77"/>
      <c r="BH233" s="77"/>
      <c r="BI233" s="77"/>
    </row>
    <row r="234" spans="2:62" ht="39" customHeight="1" thickBot="1">
      <c r="B234" s="533"/>
      <c r="C234" s="533"/>
      <c r="D234" s="533"/>
      <c r="E234" s="533"/>
      <c r="F234" s="533"/>
      <c r="G234" s="533"/>
      <c r="H234" s="533"/>
      <c r="I234" s="533"/>
      <c r="J234" s="533"/>
      <c r="K234" s="533"/>
      <c r="L234" s="533"/>
      <c r="M234" s="533"/>
      <c r="N234" s="533"/>
      <c r="O234" s="533"/>
      <c r="P234" s="533"/>
      <c r="Q234" s="533"/>
      <c r="R234" s="533"/>
      <c r="S234" s="533"/>
      <c r="T234" s="533"/>
      <c r="U234" s="533"/>
      <c r="V234" s="533"/>
      <c r="W234" s="533"/>
      <c r="X234" s="533"/>
      <c r="Y234" s="533"/>
      <c r="Z234" s="533"/>
      <c r="AA234" s="533"/>
      <c r="AG234" s="71"/>
      <c r="AK234" s="78"/>
      <c r="AL234" s="78"/>
      <c r="AM234" s="78"/>
      <c r="AN234" s="78"/>
      <c r="AO234" s="78"/>
      <c r="AP234" s="78"/>
      <c r="AQ234" s="78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2"/>
      <c r="BD234" s="72"/>
      <c r="BE234" s="77"/>
      <c r="BF234" s="77"/>
      <c r="BG234" s="77"/>
      <c r="BH234" s="77"/>
      <c r="BI234" s="77"/>
    </row>
    <row r="235" spans="2:62" ht="39" customHeight="1">
      <c r="B235" s="534"/>
      <c r="C235" s="534"/>
      <c r="D235" s="534"/>
      <c r="E235" s="534"/>
      <c r="F235" s="534"/>
      <c r="G235" s="534"/>
      <c r="H235" s="534"/>
      <c r="I235" s="534"/>
      <c r="J235" s="534"/>
      <c r="K235" s="534"/>
      <c r="L235" s="534"/>
      <c r="M235" s="534"/>
      <c r="N235" s="534"/>
      <c r="O235" s="534"/>
      <c r="P235" s="534"/>
      <c r="Q235" s="534"/>
      <c r="R235" s="534"/>
      <c r="S235" s="534"/>
      <c r="T235" s="534"/>
      <c r="U235" s="534"/>
      <c r="V235" s="534"/>
      <c r="W235" s="534"/>
      <c r="X235" s="534"/>
      <c r="Y235" s="534"/>
      <c r="Z235" s="534"/>
      <c r="AA235" s="534"/>
      <c r="AG235" s="71"/>
      <c r="AH235" s="582" t="s">
        <v>25</v>
      </c>
      <c r="AI235" s="582"/>
      <c r="AJ235" s="582"/>
      <c r="AK235" s="582"/>
      <c r="AL235" s="582"/>
      <c r="AM235" s="582"/>
      <c r="AN235" s="582"/>
      <c r="AO235" s="596">
        <f>GI!$A$3</f>
        <v>11</v>
      </c>
      <c r="AP235" s="597"/>
      <c r="AQ235" s="597"/>
      <c r="AR235" s="597"/>
      <c r="AS235" s="598"/>
      <c r="AT235" s="596" t="str">
        <f>GI!$C$3</f>
        <v>D</v>
      </c>
      <c r="AU235" s="597"/>
      <c r="AV235" s="597"/>
      <c r="AW235" s="597"/>
      <c r="AX235" s="598"/>
      <c r="AY235" s="79"/>
      <c r="AZ235" s="79"/>
      <c r="BA235" s="79"/>
      <c r="BB235" s="80"/>
      <c r="BC235" s="80"/>
      <c r="BD235" s="80"/>
      <c r="BE235" s="80"/>
      <c r="BF235" s="80"/>
      <c r="BG235" s="80"/>
      <c r="BH235" s="80"/>
      <c r="BI235" s="80"/>
    </row>
    <row r="236" spans="2:62" ht="39" customHeight="1">
      <c r="B236" s="533"/>
      <c r="C236" s="533"/>
      <c r="D236" s="533"/>
      <c r="E236" s="533"/>
      <c r="F236" s="533"/>
      <c r="G236" s="533"/>
      <c r="H236" s="533"/>
      <c r="I236" s="533"/>
      <c r="J236" s="533"/>
      <c r="K236" s="533"/>
      <c r="L236" s="533"/>
      <c r="M236" s="533"/>
      <c r="N236" s="533"/>
      <c r="O236" s="533"/>
      <c r="P236" s="533"/>
      <c r="Q236" s="533"/>
      <c r="R236" s="533"/>
      <c r="S236" s="533"/>
      <c r="T236" s="533"/>
      <c r="U236" s="533"/>
      <c r="V236" s="533"/>
      <c r="W236" s="533"/>
      <c r="X236" s="533"/>
      <c r="Y236" s="533"/>
      <c r="Z236" s="533"/>
      <c r="AA236" s="533"/>
      <c r="AG236" s="71"/>
      <c r="AH236" s="582"/>
      <c r="AI236" s="582"/>
      <c r="AJ236" s="582"/>
      <c r="AK236" s="582"/>
      <c r="AL236" s="582"/>
      <c r="AM236" s="582"/>
      <c r="AN236" s="582"/>
      <c r="AO236" s="599"/>
      <c r="AP236" s="600"/>
      <c r="AQ236" s="600"/>
      <c r="AR236" s="600"/>
      <c r="AS236" s="601"/>
      <c r="AT236" s="599"/>
      <c r="AU236" s="600"/>
      <c r="AV236" s="600"/>
      <c r="AW236" s="600"/>
      <c r="AX236" s="601"/>
      <c r="AY236" s="79"/>
      <c r="AZ236" s="79"/>
      <c r="BA236" s="79"/>
      <c r="BB236" s="80"/>
      <c r="BC236" s="80"/>
      <c r="BD236" s="80"/>
      <c r="BE236" s="80"/>
      <c r="BF236" s="80"/>
      <c r="BG236" s="80"/>
      <c r="BH236" s="80"/>
      <c r="BI236" s="80"/>
    </row>
    <row r="237" spans="2:62" ht="39" customHeight="1">
      <c r="B237" s="534"/>
      <c r="C237" s="534"/>
      <c r="D237" s="534"/>
      <c r="E237" s="534"/>
      <c r="F237" s="534"/>
      <c r="G237" s="534"/>
      <c r="H237" s="534"/>
      <c r="I237" s="534"/>
      <c r="J237" s="534"/>
      <c r="K237" s="534"/>
      <c r="L237" s="534"/>
      <c r="M237" s="534"/>
      <c r="N237" s="534"/>
      <c r="O237" s="534"/>
      <c r="P237" s="534"/>
      <c r="Q237" s="534"/>
      <c r="R237" s="534"/>
      <c r="S237" s="534"/>
      <c r="T237" s="534"/>
      <c r="U237" s="534"/>
      <c r="V237" s="534"/>
      <c r="W237" s="534"/>
      <c r="X237" s="534"/>
      <c r="Y237" s="534"/>
      <c r="Z237" s="534"/>
      <c r="AA237" s="534"/>
      <c r="AG237" s="71"/>
      <c r="AH237" s="605" t="s">
        <v>6</v>
      </c>
      <c r="AI237" s="605"/>
      <c r="AJ237" s="605"/>
      <c r="AK237" s="605"/>
      <c r="AL237" s="605"/>
      <c r="AM237" s="605"/>
      <c r="AN237" s="605"/>
      <c r="AO237" s="599"/>
      <c r="AP237" s="600"/>
      <c r="AQ237" s="600"/>
      <c r="AR237" s="600"/>
      <c r="AS237" s="601"/>
      <c r="AT237" s="599"/>
      <c r="AU237" s="600"/>
      <c r="AV237" s="600"/>
      <c r="AW237" s="600"/>
      <c r="AX237" s="601"/>
      <c r="AY237" s="79"/>
      <c r="AZ237" s="79"/>
      <c r="BA237" s="79"/>
      <c r="BB237" s="80"/>
      <c r="BC237" s="80"/>
      <c r="BD237" s="80"/>
      <c r="BE237" s="80"/>
      <c r="BF237" s="80"/>
      <c r="BG237" s="80"/>
      <c r="BH237" s="80"/>
      <c r="BI237" s="80"/>
    </row>
    <row r="238" spans="2:62" ht="39" customHeight="1" thickBot="1">
      <c r="B238" s="607" t="s">
        <v>149</v>
      </c>
      <c r="C238" s="607"/>
      <c r="D238" s="607"/>
      <c r="E238" s="607"/>
      <c r="F238" s="607"/>
      <c r="G238" s="607"/>
      <c r="H238" s="607"/>
      <c r="I238" s="607"/>
      <c r="J238" s="607"/>
      <c r="K238" s="607"/>
      <c r="L238" s="607"/>
      <c r="M238" s="607"/>
      <c r="N238" s="607"/>
      <c r="O238" s="607"/>
      <c r="P238" s="607"/>
      <c r="Q238" s="607"/>
      <c r="R238" s="607"/>
      <c r="S238" s="607"/>
      <c r="T238" s="607"/>
      <c r="U238" s="607"/>
      <c r="V238" s="607"/>
      <c r="W238" s="607"/>
      <c r="X238" s="607"/>
      <c r="Y238" s="607"/>
      <c r="Z238" s="607"/>
      <c r="AA238" s="607"/>
      <c r="AG238" s="71"/>
      <c r="AH238" s="605"/>
      <c r="AI238" s="605"/>
      <c r="AJ238" s="605"/>
      <c r="AK238" s="605"/>
      <c r="AL238" s="605"/>
      <c r="AM238" s="605"/>
      <c r="AN238" s="605"/>
      <c r="AO238" s="602"/>
      <c r="AP238" s="603"/>
      <c r="AQ238" s="603"/>
      <c r="AR238" s="603"/>
      <c r="AS238" s="604"/>
      <c r="AT238" s="602"/>
      <c r="AU238" s="603"/>
      <c r="AV238" s="603"/>
      <c r="AW238" s="603"/>
      <c r="AX238" s="604"/>
      <c r="AY238" s="79"/>
      <c r="AZ238" s="79"/>
      <c r="BA238" s="79"/>
      <c r="BB238" s="80"/>
      <c r="BC238" s="80"/>
      <c r="BD238" s="80"/>
      <c r="BE238" s="80"/>
      <c r="BF238" s="80"/>
      <c r="BG238" s="80"/>
      <c r="BH238" s="80"/>
      <c r="BI238" s="80"/>
    </row>
    <row r="239" spans="2:62" ht="39" customHeight="1">
      <c r="B239" s="608"/>
      <c r="C239" s="608"/>
      <c r="D239" s="608"/>
      <c r="E239" s="608"/>
      <c r="F239" s="608"/>
      <c r="G239" s="608"/>
      <c r="H239" s="608"/>
      <c r="I239" s="608"/>
      <c r="J239" s="608"/>
      <c r="K239" s="608"/>
      <c r="L239" s="608"/>
      <c r="M239" s="608"/>
      <c r="N239" s="608"/>
      <c r="O239" s="608"/>
      <c r="P239" s="608"/>
      <c r="Q239" s="608"/>
      <c r="R239" s="608"/>
      <c r="S239" s="608"/>
      <c r="T239" s="608"/>
      <c r="U239" s="608"/>
      <c r="V239" s="608"/>
      <c r="W239" s="608"/>
      <c r="X239" s="608"/>
      <c r="Y239" s="608"/>
      <c r="Z239" s="608"/>
      <c r="AA239" s="608"/>
      <c r="AG239" s="71"/>
    </row>
    <row r="240" spans="2:62" ht="39" customHeight="1" thickBot="1">
      <c r="B240" s="533"/>
      <c r="C240" s="533"/>
      <c r="D240" s="533"/>
      <c r="E240" s="533"/>
      <c r="F240" s="533"/>
      <c r="G240" s="533"/>
      <c r="H240" s="533"/>
      <c r="I240" s="533"/>
      <c r="J240" s="533"/>
      <c r="K240" s="533"/>
      <c r="L240" s="533"/>
      <c r="M240" s="533"/>
      <c r="N240" s="533"/>
      <c r="O240" s="533"/>
      <c r="P240" s="533"/>
      <c r="Q240" s="533"/>
      <c r="R240" s="533"/>
      <c r="S240" s="533"/>
      <c r="T240" s="533"/>
      <c r="U240" s="533"/>
      <c r="V240" s="533"/>
      <c r="W240" s="533"/>
      <c r="X240" s="533"/>
      <c r="Y240" s="533"/>
      <c r="Z240" s="533"/>
      <c r="AA240" s="533"/>
      <c r="AG240" s="81"/>
      <c r="AH240" s="82"/>
      <c r="AI240" s="82"/>
      <c r="AJ240" s="82"/>
      <c r="AK240" s="82"/>
      <c r="AL240" s="82"/>
      <c r="AM240" s="82"/>
      <c r="AN240" s="82"/>
      <c r="AO240" s="82"/>
      <c r="AP240" s="82"/>
      <c r="AQ240" s="82"/>
      <c r="AR240" s="83"/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3"/>
      <c r="BG240" s="83"/>
      <c r="BH240" s="83"/>
      <c r="BI240" s="83"/>
      <c r="BJ240" s="84"/>
    </row>
    <row r="241" spans="2:62" ht="39" customHeight="1">
      <c r="B241" s="534"/>
      <c r="C241" s="534"/>
      <c r="D241" s="534"/>
      <c r="E241" s="534"/>
      <c r="F241" s="534"/>
      <c r="G241" s="534"/>
      <c r="H241" s="534"/>
      <c r="I241" s="534"/>
      <c r="J241" s="534"/>
      <c r="K241" s="534"/>
      <c r="L241" s="534"/>
      <c r="M241" s="534"/>
      <c r="N241" s="534"/>
      <c r="O241" s="534"/>
      <c r="P241" s="534"/>
      <c r="Q241" s="534"/>
      <c r="R241" s="534"/>
      <c r="S241" s="534"/>
      <c r="T241" s="534"/>
      <c r="U241" s="534"/>
      <c r="V241" s="534"/>
      <c r="W241" s="534"/>
      <c r="X241" s="534"/>
      <c r="Y241" s="534"/>
      <c r="Z241" s="534"/>
      <c r="AA241" s="534"/>
      <c r="BJ241" s="85"/>
    </row>
    <row r="242" spans="2:62" ht="39" customHeight="1"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K242" s="87"/>
      <c r="AL242" s="87"/>
      <c r="AM242" s="87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7"/>
      <c r="AZ242" s="87"/>
      <c r="BA242" s="87"/>
      <c r="BB242" s="87"/>
      <c r="BC242" s="87"/>
      <c r="BD242" s="87"/>
      <c r="BE242" s="87"/>
      <c r="BF242" s="87"/>
      <c r="BJ242" s="85"/>
    </row>
    <row r="243" spans="2:62" ht="39" customHeight="1">
      <c r="B243" s="535" t="s">
        <v>80</v>
      </c>
      <c r="C243" s="535"/>
      <c r="D243" s="535"/>
      <c r="E243" s="535"/>
      <c r="F243" s="535"/>
      <c r="G243" s="535"/>
      <c r="H243" s="535"/>
      <c r="I243" s="535"/>
      <c r="J243" s="535"/>
      <c r="K243" s="535"/>
      <c r="L243" s="535"/>
      <c r="M243" s="535"/>
      <c r="N243" s="535"/>
      <c r="O243" s="536" t="str">
        <f>GI!$E$31</f>
        <v xml:space="preserve">Biniam Desta </v>
      </c>
      <c r="P243" s="536"/>
      <c r="Q243" s="536"/>
      <c r="R243" s="536"/>
      <c r="S243" s="536"/>
      <c r="T243" s="536"/>
      <c r="U243" s="536"/>
      <c r="V243" s="536"/>
      <c r="W243" s="536"/>
      <c r="X243" s="536"/>
      <c r="Y243" s="536"/>
      <c r="Z243" s="536"/>
      <c r="AA243" s="536"/>
      <c r="AB243" s="88"/>
      <c r="AJ243" s="538" t="s">
        <v>212</v>
      </c>
      <c r="AK243" s="539"/>
      <c r="AL243" s="539"/>
      <c r="AM243" s="539"/>
      <c r="AN243" s="539"/>
      <c r="AO243" s="539"/>
      <c r="AP243" s="539"/>
      <c r="AQ243" s="539"/>
      <c r="AR243" s="539"/>
      <c r="AS243" s="539"/>
      <c r="AT243" s="539"/>
      <c r="AU243" s="539"/>
      <c r="AV243" s="539"/>
      <c r="AW243" s="539"/>
      <c r="AX243" s="539"/>
      <c r="AY243" s="539"/>
      <c r="AZ243" s="539"/>
      <c r="BA243" s="539"/>
      <c r="BB243" s="539"/>
      <c r="BC243" s="539"/>
      <c r="BD243" s="539"/>
      <c r="BE243" s="539"/>
      <c r="BF243" s="540"/>
      <c r="BG243" s="87"/>
      <c r="BH243" s="87"/>
      <c r="BI243" s="87"/>
      <c r="BJ243" s="89"/>
    </row>
    <row r="244" spans="2:62" ht="39" customHeight="1">
      <c r="B244" s="535"/>
      <c r="C244" s="535"/>
      <c r="D244" s="535"/>
      <c r="E244" s="535"/>
      <c r="F244" s="535"/>
      <c r="G244" s="535"/>
      <c r="H244" s="535"/>
      <c r="I244" s="535"/>
      <c r="J244" s="535"/>
      <c r="K244" s="535"/>
      <c r="L244" s="535"/>
      <c r="M244" s="535"/>
      <c r="N244" s="535"/>
      <c r="O244" s="537"/>
      <c r="P244" s="537"/>
      <c r="Q244" s="537"/>
      <c r="R244" s="537"/>
      <c r="S244" s="537"/>
      <c r="T244" s="537"/>
      <c r="U244" s="537"/>
      <c r="V244" s="537"/>
      <c r="W244" s="537"/>
      <c r="X244" s="537"/>
      <c r="Y244" s="537"/>
      <c r="Z244" s="537"/>
      <c r="AA244" s="537"/>
      <c r="AB244" s="88"/>
      <c r="AJ244" s="541"/>
      <c r="AK244" s="542"/>
      <c r="AL244" s="542"/>
      <c r="AM244" s="542"/>
      <c r="AN244" s="542"/>
      <c r="AO244" s="542"/>
      <c r="AP244" s="542"/>
      <c r="AQ244" s="542"/>
      <c r="AR244" s="542"/>
      <c r="AS244" s="542"/>
      <c r="AT244" s="542"/>
      <c r="AU244" s="542"/>
      <c r="AV244" s="542"/>
      <c r="AW244" s="542"/>
      <c r="AX244" s="542"/>
      <c r="AY244" s="542"/>
      <c r="AZ244" s="542"/>
      <c r="BA244" s="542"/>
      <c r="BB244" s="542"/>
      <c r="BC244" s="542"/>
      <c r="BD244" s="542"/>
      <c r="BE244" s="542"/>
      <c r="BF244" s="543"/>
      <c r="BG244" s="87"/>
      <c r="BH244" s="87"/>
      <c r="BI244" s="87"/>
      <c r="BJ244" s="89"/>
    </row>
    <row r="245" spans="2:62" ht="39" customHeight="1">
      <c r="B245" s="544" t="s">
        <v>79</v>
      </c>
      <c r="C245" s="544"/>
      <c r="D245" s="544"/>
      <c r="E245" s="544"/>
      <c r="F245" s="544"/>
      <c r="G245" s="544"/>
      <c r="H245" s="544"/>
      <c r="I245" s="544"/>
      <c r="J245" s="544"/>
      <c r="K245" s="544"/>
      <c r="L245" s="544"/>
      <c r="M245" s="544"/>
      <c r="N245" s="544"/>
      <c r="O245" s="545"/>
      <c r="P245" s="545"/>
      <c r="Q245" s="545"/>
      <c r="R245" s="545"/>
      <c r="S245" s="545"/>
      <c r="T245" s="545"/>
      <c r="U245" s="545"/>
      <c r="V245" s="545"/>
      <c r="W245" s="545"/>
      <c r="X245" s="545"/>
      <c r="Y245" s="545"/>
      <c r="Z245" s="545"/>
      <c r="AA245" s="545"/>
      <c r="AB245" s="88"/>
      <c r="AJ245" s="541" t="s">
        <v>209</v>
      </c>
      <c r="AK245" s="542"/>
      <c r="AL245" s="542"/>
      <c r="AM245" s="542"/>
      <c r="AN245" s="542"/>
      <c r="AO245" s="542"/>
      <c r="AP245" s="542"/>
      <c r="AQ245" s="542"/>
      <c r="AR245" s="542"/>
      <c r="AS245" s="542"/>
      <c r="AT245" s="542"/>
      <c r="AU245" s="542"/>
      <c r="AV245" s="542"/>
      <c r="AW245" s="542"/>
      <c r="AX245" s="542"/>
      <c r="AY245" s="542"/>
      <c r="AZ245" s="542"/>
      <c r="BA245" s="542"/>
      <c r="BB245" s="542"/>
      <c r="BC245" s="542"/>
      <c r="BD245" s="542"/>
      <c r="BE245" s="542"/>
      <c r="BF245" s="543"/>
      <c r="BG245" s="87"/>
      <c r="BH245" s="87"/>
      <c r="BI245" s="87"/>
      <c r="BJ245" s="87"/>
    </row>
    <row r="246" spans="2:62" ht="39" customHeight="1">
      <c r="B246" s="544"/>
      <c r="C246" s="544"/>
      <c r="D246" s="544"/>
      <c r="E246" s="544"/>
      <c r="F246" s="544"/>
      <c r="G246" s="544"/>
      <c r="H246" s="544"/>
      <c r="I246" s="544"/>
      <c r="J246" s="544"/>
      <c r="K246" s="544"/>
      <c r="L246" s="544"/>
      <c r="M246" s="544"/>
      <c r="N246" s="544"/>
      <c r="O246" s="546"/>
      <c r="P246" s="546"/>
      <c r="Q246" s="546"/>
      <c r="R246" s="546"/>
      <c r="S246" s="546"/>
      <c r="T246" s="546"/>
      <c r="U246" s="546"/>
      <c r="V246" s="546"/>
      <c r="W246" s="546"/>
      <c r="X246" s="546"/>
      <c r="Y246" s="546"/>
      <c r="Z246" s="546"/>
      <c r="AA246" s="546"/>
      <c r="AB246" s="88"/>
      <c r="AJ246" s="541"/>
      <c r="AK246" s="542"/>
      <c r="AL246" s="542"/>
      <c r="AM246" s="542"/>
      <c r="AN246" s="542"/>
      <c r="AO246" s="542"/>
      <c r="AP246" s="542"/>
      <c r="AQ246" s="542"/>
      <c r="AR246" s="542"/>
      <c r="AS246" s="542"/>
      <c r="AT246" s="542"/>
      <c r="AU246" s="542"/>
      <c r="AV246" s="542"/>
      <c r="AW246" s="542"/>
      <c r="AX246" s="542"/>
      <c r="AY246" s="542"/>
      <c r="AZ246" s="542"/>
      <c r="BA246" s="542"/>
      <c r="BB246" s="542"/>
      <c r="BC246" s="542"/>
      <c r="BD246" s="542"/>
      <c r="BE246" s="542"/>
      <c r="BF246" s="543"/>
      <c r="BG246" s="87"/>
      <c r="BH246" s="87"/>
      <c r="BI246" s="87"/>
      <c r="BJ246" s="87"/>
    </row>
    <row r="247" spans="2:62" ht="39" customHeight="1">
      <c r="B247" s="535" t="s">
        <v>81</v>
      </c>
      <c r="C247" s="535"/>
      <c r="D247" s="535"/>
      <c r="E247" s="535"/>
      <c r="F247" s="535"/>
      <c r="G247" s="535"/>
      <c r="H247" s="535"/>
      <c r="I247" s="535"/>
      <c r="J247" s="535"/>
      <c r="K247" s="535"/>
      <c r="L247" s="535"/>
      <c r="M247" s="535"/>
      <c r="N247" s="535"/>
      <c r="O247" s="547"/>
      <c r="P247" s="547"/>
      <c r="Q247" s="547"/>
      <c r="R247" s="547"/>
      <c r="S247" s="547"/>
      <c r="T247" s="547"/>
      <c r="U247" s="547"/>
      <c r="V247" s="547"/>
      <c r="W247" s="547"/>
      <c r="X247" s="547"/>
      <c r="Y247" s="547"/>
      <c r="Z247" s="547"/>
      <c r="AA247" s="547"/>
      <c r="AB247" s="88"/>
      <c r="AJ247" s="541" t="s">
        <v>74</v>
      </c>
      <c r="AK247" s="542"/>
      <c r="AL247" s="542"/>
      <c r="AM247" s="542"/>
      <c r="AN247" s="542"/>
      <c r="AO247" s="542"/>
      <c r="AP247" s="542"/>
      <c r="AQ247" s="542"/>
      <c r="AR247" s="542"/>
      <c r="AS247" s="542"/>
      <c r="AT247" s="542"/>
      <c r="AU247" s="542"/>
      <c r="AV247" s="542"/>
      <c r="AW247" s="542"/>
      <c r="AX247" s="542"/>
      <c r="AY247" s="542"/>
      <c r="AZ247" s="542"/>
      <c r="BA247" s="542"/>
      <c r="BB247" s="542"/>
      <c r="BC247" s="542"/>
      <c r="BD247" s="542"/>
      <c r="BE247" s="542"/>
      <c r="BF247" s="543"/>
      <c r="BG247" s="87"/>
      <c r="BH247" s="87"/>
      <c r="BI247" s="87"/>
      <c r="BJ247" s="87"/>
    </row>
    <row r="248" spans="2:62" ht="39" customHeight="1">
      <c r="B248" s="535"/>
      <c r="C248" s="535"/>
      <c r="D248" s="535"/>
      <c r="E248" s="535"/>
      <c r="F248" s="535"/>
      <c r="G248" s="535"/>
      <c r="H248" s="535"/>
      <c r="I248" s="535"/>
      <c r="J248" s="535"/>
      <c r="K248" s="535"/>
      <c r="L248" s="535"/>
      <c r="M248" s="535"/>
      <c r="N248" s="535"/>
      <c r="O248" s="548"/>
      <c r="P248" s="548"/>
      <c r="Q248" s="548"/>
      <c r="R248" s="548"/>
      <c r="S248" s="548"/>
      <c r="T248" s="548"/>
      <c r="U248" s="548"/>
      <c r="V248" s="548"/>
      <c r="W248" s="548"/>
      <c r="X248" s="548"/>
      <c r="Y248" s="548"/>
      <c r="Z248" s="548"/>
      <c r="AA248" s="548"/>
      <c r="AB248" s="88"/>
      <c r="AJ248" s="541"/>
      <c r="AK248" s="542"/>
      <c r="AL248" s="542"/>
      <c r="AM248" s="542"/>
      <c r="AN248" s="542"/>
      <c r="AO248" s="542"/>
      <c r="AP248" s="542"/>
      <c r="AQ248" s="542"/>
      <c r="AR248" s="542"/>
      <c r="AS248" s="542"/>
      <c r="AT248" s="542"/>
      <c r="AU248" s="542"/>
      <c r="AV248" s="542"/>
      <c r="AW248" s="542"/>
      <c r="AX248" s="542"/>
      <c r="AY248" s="542"/>
      <c r="AZ248" s="542"/>
      <c r="BA248" s="542"/>
      <c r="BB248" s="542"/>
      <c r="BC248" s="542"/>
      <c r="BD248" s="542"/>
      <c r="BE248" s="542"/>
      <c r="BF248" s="543"/>
      <c r="BG248" s="87"/>
      <c r="BH248" s="87"/>
      <c r="BI248" s="87"/>
      <c r="BJ248" s="87"/>
    </row>
    <row r="249" spans="2:62" ht="39" customHeight="1">
      <c r="B249" s="544" t="s">
        <v>79</v>
      </c>
      <c r="C249" s="544"/>
      <c r="D249" s="544"/>
      <c r="E249" s="544"/>
      <c r="F249" s="544"/>
      <c r="G249" s="544"/>
      <c r="H249" s="544"/>
      <c r="I249" s="544"/>
      <c r="J249" s="544"/>
      <c r="K249" s="544"/>
      <c r="L249" s="544"/>
      <c r="M249" s="544"/>
      <c r="N249" s="544"/>
      <c r="O249" s="545"/>
      <c r="P249" s="545"/>
      <c r="Q249" s="545"/>
      <c r="R249" s="545"/>
      <c r="S249" s="545"/>
      <c r="T249" s="545"/>
      <c r="U249" s="545"/>
      <c r="V249" s="545"/>
      <c r="W249" s="545"/>
      <c r="X249" s="545"/>
      <c r="Y249" s="545"/>
      <c r="Z249" s="545"/>
      <c r="AA249" s="545"/>
      <c r="AB249" s="90"/>
      <c r="AJ249" s="541" t="s">
        <v>211</v>
      </c>
      <c r="AK249" s="542"/>
      <c r="AL249" s="542"/>
      <c r="AM249" s="542"/>
      <c r="AN249" s="542"/>
      <c r="AO249" s="542"/>
      <c r="AP249" s="542"/>
      <c r="AQ249" s="542"/>
      <c r="AR249" s="542"/>
      <c r="AS249" s="542"/>
      <c r="AT249" s="542"/>
      <c r="AU249" s="542"/>
      <c r="AV249" s="542"/>
      <c r="AW249" s="542"/>
      <c r="AX249" s="542"/>
      <c r="AY249" s="542"/>
      <c r="AZ249" s="542"/>
      <c r="BA249" s="542"/>
      <c r="BB249" s="542"/>
      <c r="BC249" s="542"/>
      <c r="BD249" s="542"/>
      <c r="BE249" s="542"/>
      <c r="BF249" s="543"/>
      <c r="BG249" s="87"/>
      <c r="BH249" s="87"/>
      <c r="BI249" s="87"/>
      <c r="BJ249" s="87"/>
    </row>
    <row r="250" spans="2:62" ht="16.5" customHeight="1">
      <c r="B250" s="544"/>
      <c r="C250" s="544"/>
      <c r="D250" s="544"/>
      <c r="E250" s="544"/>
      <c r="F250" s="544"/>
      <c r="G250" s="544"/>
      <c r="H250" s="544"/>
      <c r="I250" s="544"/>
      <c r="J250" s="544"/>
      <c r="K250" s="544"/>
      <c r="L250" s="544"/>
      <c r="M250" s="544"/>
      <c r="N250" s="544"/>
      <c r="O250" s="546"/>
      <c r="P250" s="546"/>
      <c r="Q250" s="546"/>
      <c r="R250" s="546"/>
      <c r="S250" s="546"/>
      <c r="T250" s="546"/>
      <c r="U250" s="546"/>
      <c r="V250" s="546"/>
      <c r="W250" s="546"/>
      <c r="X250" s="546"/>
      <c r="Y250" s="546"/>
      <c r="Z250" s="546"/>
      <c r="AA250" s="546"/>
      <c r="AB250" s="90"/>
      <c r="AJ250" s="549"/>
      <c r="AK250" s="550"/>
      <c r="AL250" s="550"/>
      <c r="AM250" s="550"/>
      <c r="AN250" s="550"/>
      <c r="AO250" s="550"/>
      <c r="AP250" s="550"/>
      <c r="AQ250" s="550"/>
      <c r="AR250" s="550"/>
      <c r="AS250" s="550"/>
      <c r="AT250" s="550"/>
      <c r="AU250" s="550"/>
      <c r="AV250" s="550"/>
      <c r="AW250" s="550"/>
      <c r="AX250" s="550"/>
      <c r="AY250" s="550"/>
      <c r="AZ250" s="550"/>
      <c r="BA250" s="550"/>
      <c r="BB250" s="550"/>
      <c r="BC250" s="550"/>
      <c r="BD250" s="550"/>
      <c r="BE250" s="550"/>
      <c r="BF250" s="551"/>
      <c r="BG250" s="87"/>
      <c r="BH250" s="87"/>
      <c r="BI250" s="87"/>
      <c r="BJ250" s="87"/>
    </row>
    <row r="251" spans="2:62" ht="39" customHeight="1">
      <c r="AL251" s="617"/>
      <c r="AM251" s="617"/>
      <c r="AN251" s="617"/>
      <c r="AO251" s="617"/>
      <c r="AP251" s="617"/>
      <c r="AQ251" s="617"/>
      <c r="AR251" s="617"/>
      <c r="AS251" s="617"/>
      <c r="AT251" s="617"/>
      <c r="AU251" s="617"/>
      <c r="AV251" s="617"/>
      <c r="AW251" s="617"/>
      <c r="AX251" s="617"/>
      <c r="AY251" s="617"/>
      <c r="AZ251" s="617"/>
      <c r="BA251" s="617"/>
      <c r="BB251" s="617"/>
      <c r="BC251" s="617"/>
    </row>
    <row r="252" spans="2:62" ht="39" customHeight="1">
      <c r="B252" s="616" t="s">
        <v>20</v>
      </c>
      <c r="C252" s="616"/>
      <c r="D252" s="616"/>
      <c r="E252" s="616"/>
      <c r="F252" s="616"/>
      <c r="G252" s="616"/>
      <c r="H252" s="616"/>
      <c r="I252" s="616"/>
      <c r="J252" s="616"/>
      <c r="K252" s="616"/>
      <c r="L252" s="616"/>
      <c r="M252" s="616"/>
      <c r="N252" s="616"/>
      <c r="O252" s="616"/>
      <c r="P252" s="616"/>
      <c r="Q252" s="616"/>
      <c r="R252" s="616"/>
      <c r="S252" s="616"/>
      <c r="T252" s="616"/>
      <c r="U252" s="616"/>
      <c r="V252" s="616"/>
      <c r="W252" s="616"/>
      <c r="X252" s="616"/>
      <c r="Y252" s="616"/>
      <c r="Z252" s="616"/>
      <c r="AA252" s="59"/>
      <c r="AG252" s="60"/>
      <c r="AH252" s="60"/>
      <c r="AI252" s="60"/>
      <c r="AL252" s="617"/>
      <c r="AM252" s="617"/>
      <c r="AN252" s="617"/>
      <c r="AO252" s="617"/>
      <c r="AP252" s="617"/>
      <c r="AQ252" s="617"/>
      <c r="AR252" s="617"/>
      <c r="AS252" s="617"/>
      <c r="AT252" s="617"/>
      <c r="AU252" s="617"/>
      <c r="AV252" s="617"/>
      <c r="AW252" s="617"/>
      <c r="AX252" s="617"/>
      <c r="AY252" s="617"/>
      <c r="AZ252" s="617"/>
      <c r="BA252" s="617"/>
      <c r="BB252" s="617"/>
      <c r="BC252" s="617"/>
    </row>
    <row r="253" spans="2:62" ht="39" customHeight="1">
      <c r="B253" s="616"/>
      <c r="C253" s="616"/>
      <c r="D253" s="616"/>
      <c r="E253" s="616"/>
      <c r="F253" s="616"/>
      <c r="G253" s="616"/>
      <c r="H253" s="616"/>
      <c r="I253" s="616"/>
      <c r="J253" s="616"/>
      <c r="K253" s="616"/>
      <c r="L253" s="616"/>
      <c r="M253" s="616"/>
      <c r="N253" s="616"/>
      <c r="O253" s="616"/>
      <c r="P253" s="616"/>
      <c r="Q253" s="616"/>
      <c r="R253" s="616"/>
      <c r="S253" s="616"/>
      <c r="T253" s="616"/>
      <c r="U253" s="616"/>
      <c r="V253" s="616"/>
      <c r="W253" s="616"/>
      <c r="X253" s="616"/>
      <c r="Y253" s="616"/>
      <c r="Z253" s="616"/>
      <c r="AA253" s="59"/>
      <c r="AG253" s="60"/>
      <c r="AH253" s="60"/>
      <c r="AI253" s="60"/>
      <c r="AL253" s="617"/>
      <c r="AM253" s="617"/>
      <c r="AN253" s="617"/>
      <c r="AO253" s="617"/>
      <c r="AP253" s="617"/>
      <c r="AQ253" s="617"/>
      <c r="AR253" s="617"/>
      <c r="AS253" s="617"/>
      <c r="AT253" s="617"/>
      <c r="AU253" s="617"/>
      <c r="AV253" s="617"/>
      <c r="AW253" s="617"/>
      <c r="AX253" s="617"/>
      <c r="AY253" s="617"/>
      <c r="AZ253" s="617"/>
      <c r="BA253" s="617"/>
      <c r="BB253" s="617"/>
      <c r="BC253" s="617"/>
    </row>
    <row r="254" spans="2:62" ht="39" customHeight="1">
      <c r="B254" s="618"/>
      <c r="C254" s="618"/>
      <c r="D254" s="618"/>
      <c r="E254" s="618"/>
      <c r="F254" s="618"/>
      <c r="G254" s="618"/>
      <c r="H254" s="618"/>
      <c r="I254" s="618"/>
      <c r="J254" s="618"/>
      <c r="K254" s="618"/>
      <c r="L254" s="618"/>
      <c r="M254" s="618"/>
      <c r="N254" s="618"/>
      <c r="O254" s="618"/>
      <c r="P254" s="618"/>
      <c r="Q254" s="618"/>
      <c r="R254" s="618"/>
      <c r="S254" s="618"/>
      <c r="T254" s="618"/>
      <c r="U254" s="618"/>
      <c r="V254" s="618"/>
      <c r="W254" s="618"/>
      <c r="X254" s="618"/>
      <c r="Y254" s="618"/>
      <c r="Z254" s="618"/>
      <c r="AA254" s="59"/>
      <c r="AB254" s="60"/>
      <c r="AC254" s="60"/>
      <c r="AD254" s="60"/>
      <c r="AE254" s="60"/>
      <c r="AF254" s="60"/>
      <c r="AG254" s="60"/>
      <c r="AH254" s="60"/>
      <c r="AI254" s="60"/>
      <c r="AL254" s="617"/>
      <c r="AM254" s="617"/>
      <c r="AN254" s="617"/>
      <c r="AO254" s="617"/>
      <c r="AP254" s="617"/>
      <c r="AQ254" s="617"/>
      <c r="AR254" s="617"/>
      <c r="AS254" s="617"/>
      <c r="AT254" s="617"/>
      <c r="AU254" s="617"/>
      <c r="AV254" s="617"/>
      <c r="AW254" s="617"/>
      <c r="AX254" s="617"/>
      <c r="AY254" s="617"/>
      <c r="AZ254" s="617"/>
      <c r="BA254" s="617"/>
      <c r="BB254" s="617"/>
      <c r="BC254" s="617"/>
    </row>
    <row r="255" spans="2:62" ht="39" customHeight="1">
      <c r="B255" s="609" t="s">
        <v>92</v>
      </c>
      <c r="C255" s="609"/>
      <c r="D255" s="609"/>
      <c r="E255" s="609"/>
      <c r="F255" s="609"/>
      <c r="G255" s="609"/>
      <c r="H255" s="609"/>
      <c r="I255" s="609"/>
      <c r="J255" s="609"/>
      <c r="K255" s="609"/>
      <c r="L255" s="609"/>
      <c r="M255" s="609"/>
      <c r="N255" s="609"/>
      <c r="O255" s="609"/>
      <c r="P255" s="609"/>
      <c r="Q255" s="609"/>
      <c r="R255" s="609"/>
      <c r="S255" s="609"/>
      <c r="T255" s="609"/>
      <c r="U255" s="609"/>
      <c r="V255" s="609"/>
      <c r="W255" s="609"/>
      <c r="X255" s="609"/>
      <c r="Y255" s="609"/>
      <c r="Z255" s="609"/>
      <c r="AA255" s="59"/>
      <c r="AB255" s="60"/>
      <c r="AE255" s="610" t="str">
        <f>GI!$A$49</f>
        <v>መግለፂ ውፅኢት ተምሃራይ</v>
      </c>
      <c r="AF255" s="610"/>
      <c r="AG255" s="610"/>
      <c r="AH255" s="610"/>
      <c r="AI255" s="610"/>
      <c r="AJ255" s="610"/>
      <c r="AK255" s="610"/>
      <c r="AL255" s="610"/>
      <c r="AM255" s="610"/>
      <c r="AN255" s="610"/>
      <c r="AO255" s="610"/>
      <c r="AP255" s="610"/>
      <c r="AQ255" s="610"/>
      <c r="AR255" s="610"/>
      <c r="AS255" s="610"/>
      <c r="AT255" s="610"/>
      <c r="AU255" s="610"/>
      <c r="AV255" s="610"/>
      <c r="AW255" s="610"/>
      <c r="AX255" s="610"/>
      <c r="AY255" s="610"/>
      <c r="AZ255" s="610"/>
      <c r="BA255" s="610"/>
      <c r="BB255" s="610"/>
      <c r="BC255" s="610"/>
      <c r="BD255" s="610"/>
      <c r="BE255" s="610"/>
      <c r="BF255" s="610"/>
      <c r="BG255" s="610"/>
      <c r="BH255" s="610"/>
      <c r="BI255" s="610"/>
      <c r="BJ255" s="610"/>
    </row>
    <row r="256" spans="2:62" ht="39" customHeight="1">
      <c r="B256" s="609" t="s">
        <v>93</v>
      </c>
      <c r="C256" s="609"/>
      <c r="D256" s="609"/>
      <c r="E256" s="609"/>
      <c r="F256" s="609"/>
      <c r="G256" s="609"/>
      <c r="H256" s="609"/>
      <c r="I256" s="609"/>
      <c r="J256" s="609"/>
      <c r="K256" s="609"/>
      <c r="L256" s="609"/>
      <c r="M256" s="609"/>
      <c r="N256" s="609"/>
      <c r="O256" s="609"/>
      <c r="P256" s="609"/>
      <c r="Q256" s="609"/>
      <c r="R256" s="609"/>
      <c r="S256" s="609"/>
      <c r="T256" s="609"/>
      <c r="U256" s="609"/>
      <c r="V256" s="609"/>
      <c r="W256" s="609"/>
      <c r="X256" s="609"/>
      <c r="Y256" s="609"/>
      <c r="Z256" s="609"/>
      <c r="AA256" s="59"/>
      <c r="AB256" s="60"/>
      <c r="AC256" s="61"/>
      <c r="AD256" s="61"/>
      <c r="AE256" s="610"/>
      <c r="AF256" s="610"/>
      <c r="AG256" s="610"/>
      <c r="AH256" s="610"/>
      <c r="AI256" s="610"/>
      <c r="AJ256" s="610"/>
      <c r="AK256" s="610"/>
      <c r="AL256" s="610"/>
      <c r="AM256" s="610"/>
      <c r="AN256" s="610"/>
      <c r="AO256" s="610"/>
      <c r="AP256" s="610"/>
      <c r="AQ256" s="610"/>
      <c r="AR256" s="610"/>
      <c r="AS256" s="610"/>
      <c r="AT256" s="610"/>
      <c r="AU256" s="610"/>
      <c r="AV256" s="610"/>
      <c r="AW256" s="610"/>
      <c r="AX256" s="610"/>
      <c r="AY256" s="610"/>
      <c r="AZ256" s="610"/>
      <c r="BA256" s="610"/>
      <c r="BB256" s="610"/>
      <c r="BC256" s="610"/>
      <c r="BD256" s="610"/>
      <c r="BE256" s="610"/>
      <c r="BF256" s="610"/>
      <c r="BG256" s="610"/>
      <c r="BH256" s="610"/>
      <c r="BI256" s="610"/>
      <c r="BJ256" s="610"/>
    </row>
    <row r="257" spans="2:62" ht="39" customHeight="1">
      <c r="B257" s="609" t="s">
        <v>94</v>
      </c>
      <c r="C257" s="609"/>
      <c r="D257" s="609"/>
      <c r="E257" s="609"/>
      <c r="F257" s="609"/>
      <c r="G257" s="609"/>
      <c r="H257" s="609"/>
      <c r="I257" s="609"/>
      <c r="J257" s="609"/>
      <c r="K257" s="609"/>
      <c r="L257" s="609"/>
      <c r="M257" s="609"/>
      <c r="N257" s="609"/>
      <c r="O257" s="609"/>
      <c r="P257" s="609"/>
      <c r="Q257" s="609"/>
      <c r="R257" s="609"/>
      <c r="S257" s="609"/>
      <c r="T257" s="609"/>
      <c r="U257" s="609"/>
      <c r="V257" s="609"/>
      <c r="W257" s="609"/>
      <c r="X257" s="609"/>
      <c r="Y257" s="609"/>
      <c r="Z257" s="609"/>
      <c r="AA257" s="59"/>
      <c r="AB257" s="60"/>
      <c r="AC257" s="61"/>
      <c r="AD257" s="61"/>
      <c r="AE257" s="610" t="str">
        <f>GI!$A$50</f>
        <v xml:space="preserve">ኣካዳሚ ሸባ ሓፈሻዊ ካልኣይ ብርኪ ቤት ት/ቲ </v>
      </c>
      <c r="AF257" s="610"/>
      <c r="AG257" s="610"/>
      <c r="AH257" s="610"/>
      <c r="AI257" s="610"/>
      <c r="AJ257" s="610"/>
      <c r="AK257" s="610"/>
      <c r="AL257" s="610"/>
      <c r="AM257" s="610"/>
      <c r="AN257" s="610"/>
      <c r="AO257" s="610"/>
      <c r="AP257" s="610"/>
      <c r="AQ257" s="610"/>
      <c r="AR257" s="610"/>
      <c r="AS257" s="610"/>
      <c r="AT257" s="610"/>
      <c r="AU257" s="610"/>
      <c r="AV257" s="610"/>
      <c r="AW257" s="610"/>
      <c r="AX257" s="610"/>
      <c r="AY257" s="610"/>
      <c r="AZ257" s="610"/>
      <c r="BA257" s="610"/>
      <c r="BB257" s="610"/>
      <c r="BC257" s="610"/>
      <c r="BD257" s="610"/>
      <c r="BE257" s="610"/>
      <c r="BF257" s="610"/>
      <c r="BG257" s="610"/>
      <c r="BH257" s="610"/>
      <c r="BI257" s="610"/>
      <c r="BJ257" s="610"/>
    </row>
    <row r="258" spans="2:62" ht="39" customHeight="1">
      <c r="B258" s="609" t="s">
        <v>95</v>
      </c>
      <c r="C258" s="609"/>
      <c r="D258" s="609"/>
      <c r="E258" s="609"/>
      <c r="F258" s="609"/>
      <c r="G258" s="609"/>
      <c r="H258" s="609"/>
      <c r="I258" s="609"/>
      <c r="J258" s="609"/>
      <c r="K258" s="609"/>
      <c r="L258" s="609"/>
      <c r="M258" s="609"/>
      <c r="N258" s="609"/>
      <c r="O258" s="609"/>
      <c r="P258" s="609"/>
      <c r="Q258" s="609"/>
      <c r="R258" s="609"/>
      <c r="S258" s="609"/>
      <c r="T258" s="609"/>
      <c r="U258" s="609"/>
      <c r="V258" s="609"/>
      <c r="W258" s="609"/>
      <c r="X258" s="609"/>
      <c r="Y258" s="609"/>
      <c r="Z258" s="609"/>
      <c r="AA258" s="62"/>
      <c r="AB258" s="60"/>
      <c r="AC258" s="61"/>
      <c r="AD258" s="61"/>
      <c r="AE258" s="610"/>
      <c r="AF258" s="610"/>
      <c r="AG258" s="610"/>
      <c r="AH258" s="610"/>
      <c r="AI258" s="610"/>
      <c r="AJ258" s="610"/>
      <c r="AK258" s="610"/>
      <c r="AL258" s="610"/>
      <c r="AM258" s="610"/>
      <c r="AN258" s="610"/>
      <c r="AO258" s="610"/>
      <c r="AP258" s="610"/>
      <c r="AQ258" s="610"/>
      <c r="AR258" s="610"/>
      <c r="AS258" s="610"/>
      <c r="AT258" s="610"/>
      <c r="AU258" s="610"/>
      <c r="AV258" s="610"/>
      <c r="AW258" s="610"/>
      <c r="AX258" s="610"/>
      <c r="AY258" s="610"/>
      <c r="AZ258" s="610"/>
      <c r="BA258" s="610"/>
      <c r="BB258" s="610"/>
      <c r="BC258" s="610"/>
      <c r="BD258" s="610"/>
      <c r="BE258" s="610"/>
      <c r="BF258" s="610"/>
      <c r="BG258" s="610"/>
      <c r="BH258" s="610"/>
      <c r="BI258" s="610"/>
      <c r="BJ258" s="610"/>
    </row>
    <row r="259" spans="2:62" ht="39" customHeight="1">
      <c r="B259" s="609" t="s">
        <v>96</v>
      </c>
      <c r="C259" s="609"/>
      <c r="D259" s="609"/>
      <c r="E259" s="609"/>
      <c r="F259" s="609"/>
      <c r="G259" s="609"/>
      <c r="H259" s="609"/>
      <c r="I259" s="609"/>
      <c r="J259" s="609"/>
      <c r="K259" s="609"/>
      <c r="L259" s="609"/>
      <c r="M259" s="609"/>
      <c r="N259" s="609"/>
      <c r="O259" s="609"/>
      <c r="P259" s="609"/>
      <c r="Q259" s="609"/>
      <c r="R259" s="609"/>
      <c r="S259" s="609"/>
      <c r="T259" s="609"/>
      <c r="U259" s="609"/>
      <c r="V259" s="609"/>
      <c r="W259" s="609"/>
      <c r="X259" s="609"/>
      <c r="Y259" s="609"/>
      <c r="Z259" s="609"/>
      <c r="AA259" s="62"/>
      <c r="AB259" s="60"/>
      <c r="AC259" s="61"/>
      <c r="AD259" s="61"/>
      <c r="AE259" s="61"/>
      <c r="AF259" s="61"/>
      <c r="AG259" s="61"/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</row>
    <row r="260" spans="2:62" ht="39" customHeight="1">
      <c r="B260" s="611" t="s">
        <v>138</v>
      </c>
      <c r="C260" s="611"/>
      <c r="D260" s="611"/>
      <c r="E260" s="611"/>
      <c r="F260" s="611"/>
      <c r="G260" s="611"/>
      <c r="H260" s="611"/>
      <c r="I260" s="611"/>
      <c r="J260" s="611"/>
      <c r="K260" s="611"/>
      <c r="L260" s="611"/>
      <c r="M260" s="611"/>
      <c r="N260" s="611"/>
      <c r="O260" s="611"/>
      <c r="P260" s="611"/>
      <c r="Q260" s="611"/>
      <c r="R260" s="611"/>
      <c r="S260" s="611"/>
      <c r="T260" s="611"/>
      <c r="U260" s="611"/>
      <c r="V260" s="611"/>
      <c r="W260" s="611"/>
      <c r="X260" s="611"/>
      <c r="Y260" s="611"/>
      <c r="Z260" s="611"/>
      <c r="AA260" s="612"/>
      <c r="AB260" s="62"/>
      <c r="AD260" s="61"/>
      <c r="AE260" s="613" t="str">
        <f>GI!$A$52</f>
        <v>Sheba Academy Comprehensive Secondary School Student's Grade Report Card</v>
      </c>
      <c r="AF260" s="613"/>
      <c r="AG260" s="613"/>
      <c r="AH260" s="613"/>
      <c r="AI260" s="613"/>
      <c r="AJ260" s="613"/>
      <c r="AK260" s="613"/>
      <c r="AL260" s="613"/>
      <c r="AM260" s="613"/>
      <c r="AN260" s="613"/>
      <c r="AO260" s="613"/>
      <c r="AP260" s="613"/>
      <c r="AQ260" s="613"/>
      <c r="AR260" s="613"/>
      <c r="AS260" s="613"/>
      <c r="AT260" s="613"/>
      <c r="AU260" s="613"/>
      <c r="AV260" s="613"/>
      <c r="AW260" s="613"/>
      <c r="AX260" s="613"/>
      <c r="AY260" s="613"/>
      <c r="AZ260" s="613"/>
      <c r="BA260" s="613"/>
      <c r="BB260" s="613"/>
      <c r="BC260" s="613"/>
      <c r="BD260" s="613"/>
      <c r="BE260" s="613"/>
      <c r="BF260" s="613"/>
      <c r="BG260" s="613"/>
      <c r="BH260" s="613"/>
      <c r="BI260" s="613"/>
      <c r="BJ260" s="613"/>
    </row>
    <row r="261" spans="2:62" ht="39" customHeight="1">
      <c r="B261" s="611"/>
      <c r="C261" s="611"/>
      <c r="D261" s="611"/>
      <c r="E261" s="611"/>
      <c r="F261" s="611"/>
      <c r="G261" s="611"/>
      <c r="H261" s="611"/>
      <c r="I261" s="611"/>
      <c r="J261" s="611"/>
      <c r="K261" s="611"/>
      <c r="L261" s="611"/>
      <c r="M261" s="611"/>
      <c r="N261" s="611"/>
      <c r="O261" s="611"/>
      <c r="P261" s="611"/>
      <c r="Q261" s="611"/>
      <c r="R261" s="611"/>
      <c r="S261" s="611"/>
      <c r="T261" s="611"/>
      <c r="U261" s="611"/>
      <c r="V261" s="611"/>
      <c r="W261" s="611"/>
      <c r="X261" s="611"/>
      <c r="Y261" s="611"/>
      <c r="Z261" s="611"/>
      <c r="AA261" s="612"/>
      <c r="AB261" s="62"/>
      <c r="AC261" s="61"/>
      <c r="AD261" s="61"/>
      <c r="AE261" s="613"/>
      <c r="AF261" s="613"/>
      <c r="AG261" s="613"/>
      <c r="AH261" s="613"/>
      <c r="AI261" s="613"/>
      <c r="AJ261" s="613"/>
      <c r="AK261" s="613"/>
      <c r="AL261" s="613"/>
      <c r="AM261" s="613"/>
      <c r="AN261" s="613"/>
      <c r="AO261" s="613"/>
      <c r="AP261" s="613"/>
      <c r="AQ261" s="613"/>
      <c r="AR261" s="613"/>
      <c r="AS261" s="613"/>
      <c r="AT261" s="613"/>
      <c r="AU261" s="613"/>
      <c r="AV261" s="613"/>
      <c r="AW261" s="613"/>
      <c r="AX261" s="613"/>
      <c r="AY261" s="613"/>
      <c r="AZ261" s="613"/>
      <c r="BA261" s="613"/>
      <c r="BB261" s="613"/>
      <c r="BC261" s="613"/>
      <c r="BD261" s="613"/>
      <c r="BE261" s="613"/>
      <c r="BF261" s="613"/>
      <c r="BG261" s="613"/>
      <c r="BH261" s="613"/>
      <c r="BI261" s="613"/>
      <c r="BJ261" s="613"/>
    </row>
    <row r="262" spans="2:62" ht="39" customHeight="1">
      <c r="B262" s="611" t="s">
        <v>65</v>
      </c>
      <c r="C262" s="611"/>
      <c r="D262" s="611"/>
      <c r="E262" s="611"/>
      <c r="F262" s="611"/>
      <c r="G262" s="611"/>
      <c r="H262" s="611"/>
      <c r="I262" s="611"/>
      <c r="J262" s="611"/>
      <c r="K262" s="611"/>
      <c r="L262" s="611"/>
      <c r="M262" s="611"/>
      <c r="N262" s="611"/>
      <c r="O262" s="611"/>
      <c r="P262" s="611"/>
      <c r="Q262" s="611"/>
      <c r="R262" s="611"/>
      <c r="S262" s="611"/>
      <c r="T262" s="611"/>
      <c r="U262" s="611"/>
      <c r="V262" s="611"/>
      <c r="W262" s="611"/>
      <c r="X262" s="611"/>
      <c r="Y262" s="611"/>
      <c r="Z262" s="611"/>
      <c r="AA262" s="612"/>
      <c r="AB262" s="62"/>
      <c r="AC262" s="61"/>
      <c r="AD262" s="61"/>
      <c r="AE262" s="613"/>
      <c r="AF262" s="613"/>
      <c r="AG262" s="613"/>
      <c r="AH262" s="613"/>
      <c r="AI262" s="613"/>
      <c r="AJ262" s="613"/>
      <c r="AK262" s="613"/>
      <c r="AL262" s="613"/>
      <c r="AM262" s="613"/>
      <c r="AN262" s="613"/>
      <c r="AO262" s="613"/>
      <c r="AP262" s="613"/>
      <c r="AQ262" s="613"/>
      <c r="AR262" s="613"/>
      <c r="AS262" s="613"/>
      <c r="AT262" s="613"/>
      <c r="AU262" s="613"/>
      <c r="AV262" s="613"/>
      <c r="AW262" s="613"/>
      <c r="AX262" s="613"/>
      <c r="AY262" s="613"/>
      <c r="AZ262" s="613"/>
      <c r="BA262" s="613"/>
      <c r="BB262" s="613"/>
      <c r="BC262" s="613"/>
      <c r="BD262" s="613"/>
      <c r="BE262" s="613"/>
      <c r="BF262" s="613"/>
      <c r="BG262" s="613"/>
      <c r="BH262" s="613"/>
      <c r="BI262" s="613"/>
      <c r="BJ262" s="613"/>
    </row>
    <row r="263" spans="2:62" ht="39" customHeight="1">
      <c r="B263" s="611"/>
      <c r="C263" s="611"/>
      <c r="D263" s="611"/>
      <c r="E263" s="611"/>
      <c r="F263" s="611"/>
      <c r="G263" s="611"/>
      <c r="H263" s="611"/>
      <c r="I263" s="611"/>
      <c r="J263" s="611"/>
      <c r="K263" s="611"/>
      <c r="L263" s="611"/>
      <c r="M263" s="611"/>
      <c r="N263" s="611"/>
      <c r="O263" s="611"/>
      <c r="P263" s="611"/>
      <c r="Q263" s="611"/>
      <c r="R263" s="611"/>
      <c r="S263" s="611"/>
      <c r="T263" s="611"/>
      <c r="U263" s="611"/>
      <c r="V263" s="611"/>
      <c r="W263" s="611"/>
      <c r="X263" s="611"/>
      <c r="Y263" s="611"/>
      <c r="Z263" s="611"/>
      <c r="AA263" s="612"/>
      <c r="AB263" s="62"/>
      <c r="AC263" s="62"/>
      <c r="AD263" s="62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  <c r="BD263" s="63"/>
      <c r="BE263" s="63"/>
      <c r="BF263" s="63"/>
      <c r="BG263" s="63"/>
      <c r="BH263" s="63"/>
      <c r="BI263" s="63"/>
      <c r="BJ263" s="63"/>
    </row>
    <row r="264" spans="2:62" ht="39" customHeight="1">
      <c r="B264" s="64" t="s">
        <v>50</v>
      </c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2"/>
      <c r="AB264" s="62"/>
      <c r="AC264" s="62"/>
      <c r="AD264" s="62"/>
      <c r="AE264" s="613" t="str">
        <f>GI!$A$51</f>
        <v>መቐለ, ኢትዮጵያ/Mekelle, Ethiopia</v>
      </c>
      <c r="AF264" s="613"/>
      <c r="AG264" s="613"/>
      <c r="AH264" s="613"/>
      <c r="AI264" s="613"/>
      <c r="AJ264" s="613"/>
      <c r="AK264" s="613"/>
      <c r="AL264" s="613"/>
      <c r="AM264" s="613"/>
      <c r="AN264" s="613"/>
      <c r="AO264" s="613"/>
      <c r="AP264" s="613"/>
      <c r="AQ264" s="613"/>
      <c r="AR264" s="613"/>
      <c r="AS264" s="613"/>
      <c r="AT264" s="613"/>
      <c r="AU264" s="613"/>
      <c r="AV264" s="613"/>
      <c r="AW264" s="613"/>
      <c r="AX264" s="613"/>
      <c r="AY264" s="613"/>
      <c r="AZ264" s="613"/>
      <c r="BA264" s="613"/>
      <c r="BB264" s="613"/>
      <c r="BC264" s="613"/>
      <c r="BD264" s="613"/>
      <c r="BE264" s="613"/>
      <c r="BF264" s="613"/>
      <c r="BG264" s="613"/>
      <c r="BH264" s="613"/>
      <c r="BI264" s="613"/>
      <c r="BJ264" s="613"/>
    </row>
    <row r="265" spans="2:62" ht="39" customHeight="1">
      <c r="B265" s="64" t="s">
        <v>51</v>
      </c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2"/>
      <c r="AB265" s="62"/>
      <c r="AC265" s="62"/>
      <c r="AD265" s="62"/>
      <c r="AE265" s="613"/>
      <c r="AF265" s="613"/>
      <c r="AG265" s="613"/>
      <c r="AH265" s="613"/>
      <c r="AI265" s="613"/>
      <c r="AJ265" s="613"/>
      <c r="AK265" s="613"/>
      <c r="AL265" s="613"/>
      <c r="AM265" s="613"/>
      <c r="AN265" s="613"/>
      <c r="AO265" s="613"/>
      <c r="AP265" s="613"/>
      <c r="AQ265" s="613"/>
      <c r="AR265" s="613"/>
      <c r="AS265" s="613"/>
      <c r="AT265" s="613"/>
      <c r="AU265" s="613"/>
      <c r="AV265" s="613"/>
      <c r="AW265" s="613"/>
      <c r="AX265" s="613"/>
      <c r="AY265" s="613"/>
      <c r="AZ265" s="613"/>
      <c r="BA265" s="613"/>
      <c r="BB265" s="613"/>
      <c r="BC265" s="613"/>
      <c r="BD265" s="613"/>
      <c r="BE265" s="613"/>
      <c r="BF265" s="613"/>
      <c r="BG265" s="613"/>
      <c r="BH265" s="613"/>
      <c r="BI265" s="613"/>
      <c r="BJ265" s="613"/>
    </row>
    <row r="266" spans="2:62" ht="39" customHeight="1">
      <c r="B266" s="611" t="s">
        <v>139</v>
      </c>
      <c r="C266" s="611"/>
      <c r="D266" s="611"/>
      <c r="E266" s="611"/>
      <c r="F266" s="611"/>
      <c r="G266" s="611"/>
      <c r="H266" s="611"/>
      <c r="I266" s="611"/>
      <c r="J266" s="611"/>
      <c r="K266" s="611"/>
      <c r="L266" s="611"/>
      <c r="M266" s="611"/>
      <c r="N266" s="611"/>
      <c r="O266" s="611"/>
      <c r="P266" s="611"/>
      <c r="Q266" s="611"/>
      <c r="R266" s="611"/>
      <c r="S266" s="611"/>
      <c r="T266" s="611"/>
      <c r="U266" s="611"/>
      <c r="V266" s="611"/>
      <c r="W266" s="611"/>
      <c r="X266" s="611"/>
      <c r="Y266" s="611"/>
      <c r="Z266" s="611"/>
      <c r="AA266" s="612"/>
      <c r="AB266" s="62"/>
      <c r="AC266" s="62"/>
      <c r="AD266" s="62"/>
      <c r="AE266" s="91"/>
      <c r="AF266" s="91"/>
      <c r="AG266" s="91"/>
      <c r="AH266" s="91"/>
      <c r="AI266" s="91"/>
      <c r="AJ266" s="91"/>
      <c r="AK266" s="91"/>
      <c r="AL266" s="91"/>
      <c r="AM266" s="91"/>
      <c r="AN266" s="91"/>
      <c r="AO266" s="91"/>
      <c r="AP266" s="91"/>
      <c r="AQ266" s="91"/>
      <c r="AR266" s="91"/>
      <c r="AS266" s="91"/>
      <c r="AT266" s="91"/>
      <c r="AU266" s="91"/>
      <c r="AV266" s="91"/>
      <c r="AW266" s="91"/>
      <c r="AX266" s="91"/>
      <c r="AY266" s="91"/>
      <c r="AZ266" s="91"/>
      <c r="BA266" s="91"/>
      <c r="BB266" s="91"/>
      <c r="BC266" s="91"/>
      <c r="BD266" s="91"/>
      <c r="BE266" s="91"/>
      <c r="BF266" s="91"/>
      <c r="BG266" s="91"/>
      <c r="BH266" s="91"/>
      <c r="BI266" s="91"/>
      <c r="BJ266" s="91"/>
    </row>
    <row r="267" spans="2:62" ht="39" customHeight="1">
      <c r="B267" s="611"/>
      <c r="C267" s="611"/>
      <c r="D267" s="611"/>
      <c r="E267" s="611"/>
      <c r="F267" s="611"/>
      <c r="G267" s="611"/>
      <c r="H267" s="611"/>
      <c r="I267" s="611"/>
      <c r="J267" s="611"/>
      <c r="K267" s="611"/>
      <c r="L267" s="611"/>
      <c r="M267" s="611"/>
      <c r="N267" s="611"/>
      <c r="O267" s="611"/>
      <c r="P267" s="611"/>
      <c r="Q267" s="611"/>
      <c r="R267" s="611"/>
      <c r="S267" s="611"/>
      <c r="T267" s="611"/>
      <c r="U267" s="611"/>
      <c r="V267" s="611"/>
      <c r="W267" s="611"/>
      <c r="X267" s="611"/>
      <c r="Y267" s="611"/>
      <c r="Z267" s="611"/>
      <c r="AA267" s="612"/>
      <c r="AB267" s="62"/>
      <c r="AC267" s="62"/>
      <c r="AD267" s="62"/>
      <c r="AE267" s="614" t="str">
        <f>GI!$A$47</f>
        <v>ዘበነ ት/ቲ፡ 2018 ዓ/ም Academic Year: 2025/26 G.C</v>
      </c>
      <c r="AF267" s="614"/>
      <c r="AG267" s="614"/>
      <c r="AH267" s="614"/>
      <c r="AI267" s="614"/>
      <c r="AJ267" s="614"/>
      <c r="AK267" s="614"/>
      <c r="AL267" s="614"/>
      <c r="AM267" s="614"/>
      <c r="AN267" s="614"/>
      <c r="AO267" s="614"/>
      <c r="AP267" s="614"/>
      <c r="AQ267" s="614"/>
      <c r="AR267" s="614"/>
      <c r="AS267" s="614"/>
      <c r="AT267" s="614"/>
      <c r="AU267" s="614"/>
      <c r="AV267" s="614"/>
      <c r="AW267" s="614"/>
      <c r="AX267" s="614"/>
      <c r="AY267" s="614"/>
      <c r="AZ267" s="614"/>
      <c r="BA267" s="614"/>
      <c r="BB267" s="614"/>
      <c r="BC267" s="614"/>
      <c r="BD267" s="614"/>
      <c r="BE267" s="614"/>
      <c r="BF267" s="614"/>
      <c r="BG267" s="614"/>
      <c r="BH267" s="614"/>
      <c r="BI267" s="614"/>
      <c r="BJ267" s="614"/>
    </row>
    <row r="268" spans="2:62" ht="39" customHeight="1">
      <c r="B268" s="609" t="s">
        <v>97</v>
      </c>
      <c r="C268" s="609"/>
      <c r="D268" s="609"/>
      <c r="E268" s="609"/>
      <c r="F268" s="609"/>
      <c r="G268" s="609"/>
      <c r="H268" s="609"/>
      <c r="I268" s="609"/>
      <c r="J268" s="609"/>
      <c r="K268" s="609"/>
      <c r="L268" s="609"/>
      <c r="M268" s="609"/>
      <c r="N268" s="609"/>
      <c r="O268" s="609"/>
      <c r="P268" s="609"/>
      <c r="Q268" s="609"/>
      <c r="R268" s="609"/>
      <c r="S268" s="609"/>
      <c r="T268" s="609"/>
      <c r="U268" s="609"/>
      <c r="V268" s="609"/>
      <c r="W268" s="609"/>
      <c r="X268" s="609"/>
      <c r="Y268" s="609"/>
      <c r="Z268" s="609"/>
      <c r="AA268" s="62"/>
      <c r="AB268" s="62"/>
      <c r="AC268" s="62"/>
      <c r="AD268" s="62"/>
      <c r="AE268" s="614"/>
      <c r="AF268" s="614"/>
      <c r="AG268" s="614"/>
      <c r="AH268" s="614"/>
      <c r="AI268" s="614"/>
      <c r="AJ268" s="614"/>
      <c r="AK268" s="614"/>
      <c r="AL268" s="614"/>
      <c r="AM268" s="614"/>
      <c r="AN268" s="614"/>
      <c r="AO268" s="614"/>
      <c r="AP268" s="614"/>
      <c r="AQ268" s="614"/>
      <c r="AR268" s="614"/>
      <c r="AS268" s="614"/>
      <c r="AT268" s="614"/>
      <c r="AU268" s="614"/>
      <c r="AV268" s="614"/>
      <c r="AW268" s="614"/>
      <c r="AX268" s="614"/>
      <c r="AY268" s="614"/>
      <c r="AZ268" s="614"/>
      <c r="BA268" s="614"/>
      <c r="BB268" s="614"/>
      <c r="BC268" s="614"/>
      <c r="BD268" s="614"/>
      <c r="BE268" s="614"/>
      <c r="BF268" s="614"/>
      <c r="BG268" s="614"/>
      <c r="BH268" s="614"/>
      <c r="BI268" s="614"/>
      <c r="BJ268" s="614"/>
    </row>
    <row r="269" spans="2:62" ht="39" customHeight="1">
      <c r="AA269" s="62"/>
      <c r="AB269" s="62"/>
      <c r="AC269" s="62"/>
      <c r="AD269" s="62"/>
      <c r="AE269" s="614"/>
      <c r="AF269" s="614"/>
      <c r="AG269" s="614"/>
      <c r="AH269" s="614"/>
      <c r="AI269" s="614"/>
      <c r="AJ269" s="614"/>
      <c r="AK269" s="614"/>
      <c r="AL269" s="614"/>
      <c r="AM269" s="614"/>
      <c r="AN269" s="614"/>
      <c r="AO269" s="614"/>
      <c r="AP269" s="614"/>
      <c r="AQ269" s="614"/>
      <c r="AR269" s="614"/>
      <c r="AS269" s="614"/>
      <c r="AT269" s="614"/>
      <c r="AU269" s="614"/>
      <c r="AV269" s="614"/>
      <c r="AW269" s="614"/>
      <c r="AX269" s="614"/>
      <c r="AY269" s="614"/>
      <c r="AZ269" s="614"/>
      <c r="BA269" s="614"/>
      <c r="BB269" s="614"/>
      <c r="BC269" s="614"/>
      <c r="BD269" s="614"/>
      <c r="BE269" s="614"/>
      <c r="BF269" s="614"/>
      <c r="BG269" s="614"/>
      <c r="BH269" s="614"/>
      <c r="BI269" s="614"/>
      <c r="BJ269" s="614"/>
    </row>
    <row r="270" spans="2:62" ht="33" customHeight="1">
      <c r="AB270" s="62"/>
      <c r="AC270" s="62"/>
      <c r="AD270" s="62"/>
      <c r="AE270" s="62"/>
      <c r="AF270" s="62"/>
      <c r="AG270" s="552" t="s">
        <v>63</v>
      </c>
      <c r="AH270" s="552"/>
      <c r="AI270" s="552"/>
      <c r="AJ270" s="552"/>
      <c r="AK270" s="552"/>
      <c r="AL270" s="552"/>
      <c r="AM270" s="552"/>
      <c r="AN270" s="552"/>
      <c r="AO270" s="552"/>
      <c r="AP270" s="552"/>
      <c r="AQ270" s="552"/>
      <c r="AR270" s="552"/>
      <c r="AS270" s="552"/>
      <c r="AT270" s="552"/>
      <c r="AU270" s="552"/>
      <c r="AV270" s="552"/>
      <c r="AW270" s="552"/>
      <c r="AX270" s="552"/>
      <c r="AY270" s="552"/>
      <c r="AZ270" s="552"/>
      <c r="BA270" s="552"/>
      <c r="BB270" s="552"/>
      <c r="BC270" s="552"/>
      <c r="BD270" s="552"/>
      <c r="BE270" s="552"/>
      <c r="BF270" s="552"/>
      <c r="BG270" s="552"/>
      <c r="BH270" s="552"/>
      <c r="BI270" s="552"/>
      <c r="BJ270" s="65"/>
    </row>
    <row r="271" spans="2:62" ht="33" customHeight="1">
      <c r="AB271" s="62"/>
      <c r="AC271" s="62"/>
      <c r="AD271" s="62"/>
      <c r="AE271" s="62"/>
      <c r="AF271" s="62"/>
      <c r="AG271" s="552"/>
      <c r="AH271" s="552"/>
      <c r="AI271" s="552"/>
      <c r="AJ271" s="552"/>
      <c r="AK271" s="552"/>
      <c r="AL271" s="552"/>
      <c r="AM271" s="552"/>
      <c r="AN271" s="552"/>
      <c r="AO271" s="552"/>
      <c r="AP271" s="552"/>
      <c r="AQ271" s="552"/>
      <c r="AR271" s="552"/>
      <c r="AS271" s="552"/>
      <c r="AT271" s="552"/>
      <c r="AU271" s="552"/>
      <c r="AV271" s="552"/>
      <c r="AW271" s="552"/>
      <c r="AX271" s="552"/>
      <c r="AY271" s="552"/>
      <c r="AZ271" s="552"/>
      <c r="BA271" s="552"/>
      <c r="BB271" s="552"/>
      <c r="BC271" s="552"/>
      <c r="BD271" s="552"/>
      <c r="BE271" s="552"/>
      <c r="BF271" s="552"/>
      <c r="BG271" s="552"/>
      <c r="BH271" s="552"/>
      <c r="BI271" s="552"/>
      <c r="BJ271" s="65"/>
    </row>
    <row r="272" spans="2:62" ht="33" customHeight="1"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B272" s="62"/>
      <c r="AC272" s="62"/>
      <c r="AD272" s="62"/>
      <c r="AE272" s="62"/>
      <c r="AF272" s="62"/>
      <c r="AG272" s="552"/>
      <c r="AH272" s="552"/>
      <c r="AI272" s="552"/>
      <c r="AJ272" s="552"/>
      <c r="AK272" s="552"/>
      <c r="AL272" s="552"/>
      <c r="AM272" s="552"/>
      <c r="AN272" s="552"/>
      <c r="AO272" s="552"/>
      <c r="AP272" s="552"/>
      <c r="AQ272" s="552"/>
      <c r="AR272" s="552"/>
      <c r="AS272" s="552"/>
      <c r="AT272" s="552"/>
      <c r="AU272" s="552"/>
      <c r="AV272" s="552"/>
      <c r="AW272" s="552"/>
      <c r="AX272" s="552"/>
      <c r="AY272" s="552"/>
      <c r="AZ272" s="552"/>
      <c r="BA272" s="552"/>
      <c r="BB272" s="552"/>
      <c r="BC272" s="552"/>
      <c r="BD272" s="552"/>
      <c r="BE272" s="552"/>
      <c r="BF272" s="552"/>
      <c r="BG272" s="552"/>
      <c r="BH272" s="552"/>
      <c r="BI272" s="552"/>
      <c r="BJ272" s="65"/>
    </row>
    <row r="273" spans="2:62" ht="33" customHeight="1" thickBot="1">
      <c r="L273" s="619" t="s">
        <v>66</v>
      </c>
      <c r="M273" s="620"/>
      <c r="N273" s="621" t="s">
        <v>45</v>
      </c>
      <c r="O273" s="621"/>
      <c r="P273" s="621"/>
      <c r="Q273" s="621"/>
      <c r="R273" s="621"/>
      <c r="S273" s="621"/>
      <c r="T273" s="621"/>
      <c r="U273" s="621"/>
      <c r="V273" s="621"/>
      <c r="W273" s="621"/>
      <c r="X273" s="621"/>
      <c r="AB273" s="62"/>
      <c r="AC273" s="62"/>
      <c r="AD273" s="62"/>
      <c r="AE273" s="62"/>
      <c r="AF273" s="62"/>
      <c r="AG273" s="552"/>
      <c r="AH273" s="552"/>
      <c r="AI273" s="552"/>
      <c r="AJ273" s="552"/>
      <c r="AK273" s="552"/>
      <c r="AL273" s="552"/>
      <c r="AM273" s="552"/>
      <c r="AN273" s="552"/>
      <c r="AO273" s="552"/>
      <c r="AP273" s="552"/>
      <c r="AQ273" s="552"/>
      <c r="AR273" s="552"/>
      <c r="AS273" s="552"/>
      <c r="AT273" s="552"/>
      <c r="AU273" s="552"/>
      <c r="AV273" s="552"/>
      <c r="AW273" s="552"/>
      <c r="AX273" s="552"/>
      <c r="AY273" s="552"/>
      <c r="AZ273" s="552"/>
      <c r="BA273" s="552"/>
      <c r="BB273" s="552"/>
      <c r="BC273" s="552"/>
      <c r="BD273" s="552"/>
      <c r="BE273" s="552"/>
      <c r="BF273" s="552"/>
      <c r="BG273" s="552"/>
      <c r="BH273" s="552"/>
      <c r="BI273" s="552"/>
      <c r="BJ273" s="65"/>
    </row>
    <row r="274" spans="2:62" ht="39" customHeight="1" thickBot="1">
      <c r="L274" s="620"/>
      <c r="M274" s="620"/>
      <c r="N274" s="621"/>
      <c r="O274" s="621"/>
      <c r="P274" s="621"/>
      <c r="Q274" s="621"/>
      <c r="R274" s="621"/>
      <c r="S274" s="621"/>
      <c r="T274" s="621"/>
      <c r="U274" s="621"/>
      <c r="V274" s="621"/>
      <c r="W274" s="621"/>
      <c r="X274" s="621"/>
      <c r="AB274" s="62"/>
      <c r="AC274" s="62"/>
      <c r="AD274" s="62"/>
      <c r="AE274" s="62"/>
      <c r="AF274" s="62"/>
      <c r="AG274" s="67"/>
      <c r="AH274" s="68"/>
      <c r="AI274" s="68"/>
      <c r="AJ274" s="69"/>
      <c r="AK274" s="69"/>
      <c r="AL274" s="69"/>
      <c r="AM274" s="69"/>
      <c r="AN274" s="69"/>
      <c r="AO274" s="69"/>
      <c r="AP274" s="69"/>
      <c r="AQ274" s="69"/>
      <c r="AR274" s="70"/>
      <c r="AS274" s="70"/>
      <c r="AT274" s="70"/>
      <c r="AU274" s="70"/>
      <c r="AV274" s="70"/>
      <c r="AW274" s="70"/>
      <c r="AX274" s="70"/>
      <c r="AY274" s="70"/>
      <c r="AZ274" s="70"/>
      <c r="BA274" s="70"/>
      <c r="BB274" s="70"/>
      <c r="BC274" s="70"/>
      <c r="BD274" s="70"/>
      <c r="BE274" s="70"/>
      <c r="BF274" s="70"/>
      <c r="BG274" s="70"/>
      <c r="BH274" s="70"/>
      <c r="BI274" s="70"/>
      <c r="BJ274" s="69"/>
    </row>
    <row r="275" spans="2:62" ht="45" customHeight="1">
      <c r="E275" s="62"/>
      <c r="F275" s="62"/>
      <c r="G275" s="62"/>
      <c r="H275" s="62"/>
      <c r="I275" s="62"/>
      <c r="J275" s="62"/>
      <c r="K275" s="62"/>
      <c r="L275" s="622" t="s">
        <v>21</v>
      </c>
      <c r="M275" s="622"/>
      <c r="N275" s="621" t="s">
        <v>46</v>
      </c>
      <c r="O275" s="621"/>
      <c r="P275" s="621"/>
      <c r="Q275" s="621"/>
      <c r="R275" s="621"/>
      <c r="S275" s="621"/>
      <c r="T275" s="621"/>
      <c r="U275" s="621"/>
      <c r="V275" s="621"/>
      <c r="W275" s="621"/>
      <c r="X275" s="621"/>
      <c r="AB275" s="62"/>
      <c r="AC275" s="62"/>
      <c r="AD275" s="62"/>
      <c r="AE275" s="62"/>
      <c r="AF275" s="62"/>
      <c r="AG275" s="568" t="s">
        <v>22</v>
      </c>
      <c r="AH275" s="569"/>
      <c r="AI275" s="569"/>
      <c r="AJ275" s="569"/>
      <c r="AK275" s="569"/>
      <c r="AL275" s="569"/>
      <c r="AM275" s="569"/>
      <c r="AN275" s="570"/>
      <c r="AO275" s="571" t="str">
        <f>GI!$H$7</f>
        <v xml:space="preserve">Biruk Mulat Kiros </v>
      </c>
      <c r="AP275" s="623"/>
      <c r="AQ275" s="623"/>
      <c r="AR275" s="623"/>
      <c r="AS275" s="623"/>
      <c r="AT275" s="623"/>
      <c r="AU275" s="623"/>
      <c r="AV275" s="623"/>
      <c r="AW275" s="623"/>
      <c r="AX275" s="623"/>
      <c r="AY275" s="623"/>
      <c r="AZ275" s="623"/>
      <c r="BA275" s="623"/>
      <c r="BB275" s="623"/>
      <c r="BC275" s="623"/>
      <c r="BD275" s="623"/>
      <c r="BE275" s="623"/>
      <c r="BF275" s="623"/>
      <c r="BG275" s="623"/>
      <c r="BH275" s="624"/>
      <c r="BI275" s="72"/>
      <c r="BJ275" s="72"/>
    </row>
    <row r="276" spans="2:62" ht="45" customHeight="1">
      <c r="L276" s="622"/>
      <c r="M276" s="622"/>
      <c r="N276" s="621"/>
      <c r="O276" s="621"/>
      <c r="P276" s="621"/>
      <c r="Q276" s="621"/>
      <c r="R276" s="621"/>
      <c r="S276" s="621"/>
      <c r="T276" s="621"/>
      <c r="U276" s="621"/>
      <c r="V276" s="621"/>
      <c r="W276" s="621"/>
      <c r="X276" s="621"/>
      <c r="AB276" s="62"/>
      <c r="AC276" s="62"/>
      <c r="AD276" s="62"/>
      <c r="AE276" s="62"/>
      <c r="AF276" s="62"/>
      <c r="AG276" s="568"/>
      <c r="AH276" s="569"/>
      <c r="AI276" s="569"/>
      <c r="AJ276" s="569"/>
      <c r="AK276" s="569"/>
      <c r="AL276" s="569"/>
      <c r="AM276" s="569"/>
      <c r="AN276" s="570"/>
      <c r="AO276" s="625"/>
      <c r="AP276" s="626"/>
      <c r="AQ276" s="626"/>
      <c r="AR276" s="626"/>
      <c r="AS276" s="626"/>
      <c r="AT276" s="626"/>
      <c r="AU276" s="626"/>
      <c r="AV276" s="626"/>
      <c r="AW276" s="626"/>
      <c r="AX276" s="626"/>
      <c r="AY276" s="626"/>
      <c r="AZ276" s="626"/>
      <c r="BA276" s="626"/>
      <c r="BB276" s="626"/>
      <c r="BC276" s="626"/>
      <c r="BD276" s="626"/>
      <c r="BE276" s="626"/>
      <c r="BF276" s="626"/>
      <c r="BG276" s="626"/>
      <c r="BH276" s="627"/>
      <c r="BI276" s="72"/>
      <c r="BJ276" s="72"/>
    </row>
    <row r="277" spans="2:62" ht="39" customHeight="1" thickBot="1">
      <c r="AB277" s="62"/>
      <c r="AC277" s="62"/>
      <c r="AD277" s="62"/>
      <c r="AE277" s="62"/>
      <c r="AF277" s="62"/>
      <c r="AG277" s="73"/>
      <c r="AH277" s="580" t="s">
        <v>8</v>
      </c>
      <c r="AI277" s="580"/>
      <c r="AJ277" s="580"/>
      <c r="AK277" s="580"/>
      <c r="AL277" s="580"/>
      <c r="AM277" s="580"/>
      <c r="AN277" s="580"/>
      <c r="AO277" s="628"/>
      <c r="AP277" s="629"/>
      <c r="AQ277" s="629"/>
      <c r="AR277" s="629"/>
      <c r="AS277" s="629"/>
      <c r="AT277" s="629"/>
      <c r="AU277" s="629"/>
      <c r="AV277" s="629"/>
      <c r="AW277" s="629"/>
      <c r="AX277" s="629"/>
      <c r="AY277" s="629"/>
      <c r="AZ277" s="629"/>
      <c r="BA277" s="629"/>
      <c r="BB277" s="629"/>
      <c r="BC277" s="629"/>
      <c r="BD277" s="629"/>
      <c r="BE277" s="629"/>
      <c r="BF277" s="629"/>
      <c r="BG277" s="629"/>
      <c r="BH277" s="630"/>
      <c r="BI277" s="72"/>
      <c r="BJ277" s="72"/>
    </row>
    <row r="278" spans="2:62" ht="39" customHeight="1">
      <c r="AG278" s="71"/>
      <c r="AH278" s="580"/>
      <c r="AI278" s="580"/>
      <c r="AJ278" s="580"/>
      <c r="AK278" s="580"/>
      <c r="AL278" s="580"/>
      <c r="AM278" s="580"/>
      <c r="AN278" s="580"/>
      <c r="AO278" s="74"/>
      <c r="AP278" s="74"/>
      <c r="AQ278" s="74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</row>
    <row r="279" spans="2:62" ht="39" customHeight="1" thickBot="1">
      <c r="B279" s="581" t="s">
        <v>99</v>
      </c>
      <c r="C279" s="581"/>
      <c r="D279" s="581"/>
      <c r="E279" s="581"/>
      <c r="F279" s="581"/>
      <c r="G279" s="581"/>
      <c r="H279" s="581"/>
      <c r="I279" s="581"/>
      <c r="J279" s="581"/>
      <c r="K279" s="581"/>
      <c r="L279" s="581"/>
      <c r="M279" s="581"/>
      <c r="N279" s="581"/>
      <c r="O279" s="581"/>
      <c r="P279" s="581"/>
      <c r="Q279" s="581"/>
      <c r="R279" s="581"/>
      <c r="S279" s="581"/>
      <c r="T279" s="581"/>
      <c r="U279" s="581"/>
      <c r="V279" s="581"/>
      <c r="W279" s="581"/>
      <c r="X279" s="581"/>
      <c r="Y279" s="581"/>
      <c r="Z279" s="581"/>
      <c r="AA279" s="581"/>
      <c r="AG279" s="71"/>
    </row>
    <row r="280" spans="2:62" ht="39" customHeight="1" thickBot="1">
      <c r="B280" s="581"/>
      <c r="C280" s="581"/>
      <c r="D280" s="581"/>
      <c r="E280" s="581"/>
      <c r="F280" s="581"/>
      <c r="G280" s="581"/>
      <c r="H280" s="581"/>
      <c r="I280" s="581"/>
      <c r="J280" s="581"/>
      <c r="K280" s="581"/>
      <c r="L280" s="581"/>
      <c r="M280" s="581"/>
      <c r="N280" s="581"/>
      <c r="O280" s="581"/>
      <c r="P280" s="581"/>
      <c r="Q280" s="581"/>
      <c r="R280" s="581"/>
      <c r="S280" s="581"/>
      <c r="T280" s="581"/>
      <c r="U280" s="581"/>
      <c r="V280" s="581"/>
      <c r="W280" s="581"/>
      <c r="X280" s="581"/>
      <c r="Y280" s="581"/>
      <c r="Z280" s="581"/>
      <c r="AA280" s="581"/>
      <c r="AG280" s="71"/>
      <c r="AH280" s="582" t="s">
        <v>23</v>
      </c>
      <c r="AI280" s="582"/>
      <c r="AJ280" s="582"/>
      <c r="AK280" s="582"/>
      <c r="AL280" s="582"/>
      <c r="AM280" s="582"/>
      <c r="AN280" s="582"/>
      <c r="AO280" s="584">
        <f>GI!$J$7</f>
        <v>0</v>
      </c>
      <c r="AP280" s="585"/>
      <c r="AQ280" s="585"/>
      <c r="AR280" s="585"/>
      <c r="AS280" s="585"/>
      <c r="AT280" s="586"/>
      <c r="AV280" s="72"/>
      <c r="AW280" s="582" t="s">
        <v>24</v>
      </c>
      <c r="AX280" s="582"/>
      <c r="AY280" s="582"/>
      <c r="AZ280" s="582"/>
      <c r="BB280" s="631" t="str">
        <f>GI!$I$7</f>
        <v>M</v>
      </c>
      <c r="BC280" s="631"/>
      <c r="BD280" s="631"/>
      <c r="BE280" s="631"/>
      <c r="BF280" s="631"/>
    </row>
    <row r="281" spans="2:62" ht="39" customHeight="1" thickBot="1">
      <c r="B281" s="581"/>
      <c r="C281" s="581"/>
      <c r="D281" s="581"/>
      <c r="E281" s="581"/>
      <c r="F281" s="581"/>
      <c r="G281" s="581"/>
      <c r="H281" s="581"/>
      <c r="I281" s="581"/>
      <c r="J281" s="581"/>
      <c r="K281" s="581"/>
      <c r="L281" s="581"/>
      <c r="M281" s="581"/>
      <c r="N281" s="581"/>
      <c r="O281" s="581"/>
      <c r="P281" s="581"/>
      <c r="Q281" s="581"/>
      <c r="R281" s="581"/>
      <c r="S281" s="581"/>
      <c r="T281" s="581"/>
      <c r="U281" s="581"/>
      <c r="V281" s="581"/>
      <c r="W281" s="581"/>
      <c r="X281" s="581"/>
      <c r="Y281" s="581"/>
      <c r="Z281" s="581"/>
      <c r="AA281" s="581"/>
      <c r="AG281" s="71"/>
      <c r="AH281" s="582"/>
      <c r="AI281" s="582"/>
      <c r="AJ281" s="582"/>
      <c r="AK281" s="582"/>
      <c r="AL281" s="582"/>
      <c r="AM281" s="582"/>
      <c r="AN281" s="582"/>
      <c r="AO281" s="587"/>
      <c r="AP281" s="588"/>
      <c r="AQ281" s="588"/>
      <c r="AR281" s="588"/>
      <c r="AS281" s="588"/>
      <c r="AT281" s="589"/>
      <c r="AU281" s="72"/>
      <c r="AV281" s="72"/>
      <c r="AW281" s="582"/>
      <c r="AX281" s="582"/>
      <c r="AY281" s="582"/>
      <c r="AZ281" s="582"/>
      <c r="BB281" s="631"/>
      <c r="BC281" s="631"/>
      <c r="BD281" s="631"/>
      <c r="BE281" s="631"/>
      <c r="BF281" s="631"/>
    </row>
    <row r="282" spans="2:62" ht="39" customHeight="1" thickBot="1">
      <c r="B282" s="581"/>
      <c r="C282" s="581"/>
      <c r="D282" s="581"/>
      <c r="E282" s="581"/>
      <c r="F282" s="581"/>
      <c r="G282" s="581"/>
      <c r="H282" s="581"/>
      <c r="I282" s="581"/>
      <c r="J282" s="581"/>
      <c r="K282" s="581"/>
      <c r="L282" s="581"/>
      <c r="M282" s="581"/>
      <c r="N282" s="581"/>
      <c r="O282" s="581"/>
      <c r="P282" s="581"/>
      <c r="Q282" s="581"/>
      <c r="R282" s="581"/>
      <c r="S282" s="581"/>
      <c r="T282" s="581"/>
      <c r="U282" s="581"/>
      <c r="V282" s="581"/>
      <c r="W282" s="581"/>
      <c r="X282" s="581"/>
      <c r="Y282" s="581"/>
      <c r="Z282" s="581"/>
      <c r="AA282" s="581"/>
      <c r="AG282" s="71"/>
      <c r="AH282" s="593" t="s">
        <v>3</v>
      </c>
      <c r="AI282" s="593"/>
      <c r="AJ282" s="593"/>
      <c r="AK282" s="593"/>
      <c r="AL282" s="593"/>
      <c r="AM282" s="593"/>
      <c r="AN282" s="593"/>
      <c r="AO282" s="587"/>
      <c r="AP282" s="588"/>
      <c r="AQ282" s="588"/>
      <c r="AR282" s="588"/>
      <c r="AS282" s="588"/>
      <c r="AT282" s="589"/>
      <c r="AV282" s="72"/>
      <c r="AW282" s="593" t="s">
        <v>4</v>
      </c>
      <c r="AX282" s="593"/>
      <c r="AY282" s="593"/>
      <c r="AZ282" s="593"/>
      <c r="BB282" s="631"/>
      <c r="BC282" s="631"/>
      <c r="BD282" s="631"/>
      <c r="BE282" s="631"/>
      <c r="BF282" s="631"/>
    </row>
    <row r="283" spans="2:62" ht="39" customHeight="1" thickBot="1">
      <c r="B283" s="595" t="s">
        <v>148</v>
      </c>
      <c r="C283" s="595"/>
      <c r="D283" s="595"/>
      <c r="E283" s="595"/>
      <c r="F283" s="595"/>
      <c r="G283" s="595"/>
      <c r="H283" s="595"/>
      <c r="I283" s="595"/>
      <c r="J283" s="595"/>
      <c r="K283" s="59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6"/>
      <c r="X283" s="76"/>
      <c r="Y283" s="76"/>
      <c r="Z283" s="76"/>
      <c r="AA283" s="76"/>
      <c r="AG283" s="71"/>
      <c r="AH283" s="593"/>
      <c r="AI283" s="593"/>
      <c r="AJ283" s="593"/>
      <c r="AK283" s="593"/>
      <c r="AL283" s="593"/>
      <c r="AM283" s="593"/>
      <c r="AN283" s="593"/>
      <c r="AO283" s="590"/>
      <c r="AP283" s="591"/>
      <c r="AQ283" s="591"/>
      <c r="AR283" s="591"/>
      <c r="AS283" s="591"/>
      <c r="AT283" s="592"/>
      <c r="AU283" s="72"/>
      <c r="AV283" s="72"/>
      <c r="AW283" s="593"/>
      <c r="AX283" s="593"/>
      <c r="AY283" s="593"/>
      <c r="AZ283" s="593"/>
      <c r="BA283" s="77"/>
      <c r="BB283" s="631"/>
      <c r="BC283" s="631"/>
      <c r="BD283" s="631"/>
      <c r="BE283" s="631"/>
      <c r="BF283" s="631"/>
      <c r="BG283" s="77"/>
      <c r="BH283" s="77"/>
      <c r="BI283" s="77"/>
    </row>
    <row r="284" spans="2:62" ht="39" customHeight="1" thickBot="1">
      <c r="B284" s="533"/>
      <c r="C284" s="533"/>
      <c r="D284" s="533"/>
      <c r="E284" s="533"/>
      <c r="F284" s="533"/>
      <c r="G284" s="533"/>
      <c r="H284" s="533"/>
      <c r="I284" s="533"/>
      <c r="J284" s="533"/>
      <c r="K284" s="533"/>
      <c r="L284" s="533"/>
      <c r="M284" s="533"/>
      <c r="N284" s="533"/>
      <c r="O284" s="533"/>
      <c r="P284" s="533"/>
      <c r="Q284" s="533"/>
      <c r="R284" s="533"/>
      <c r="S284" s="533"/>
      <c r="T284" s="533"/>
      <c r="U284" s="533"/>
      <c r="V284" s="533"/>
      <c r="W284" s="533"/>
      <c r="X284" s="533"/>
      <c r="Y284" s="533"/>
      <c r="Z284" s="533"/>
      <c r="AA284" s="533"/>
      <c r="AG284" s="71"/>
      <c r="AK284" s="78"/>
      <c r="AL284" s="78"/>
      <c r="AM284" s="78"/>
      <c r="AN284" s="78"/>
      <c r="AO284" s="78"/>
      <c r="AP284" s="78"/>
      <c r="AQ284" s="78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2"/>
      <c r="BC284" s="72"/>
      <c r="BD284" s="72"/>
      <c r="BE284" s="77"/>
      <c r="BF284" s="77"/>
      <c r="BG284" s="77"/>
      <c r="BH284" s="77"/>
      <c r="BI284" s="77"/>
    </row>
    <row r="285" spans="2:62" ht="39" customHeight="1">
      <c r="B285" s="534"/>
      <c r="C285" s="534"/>
      <c r="D285" s="534"/>
      <c r="E285" s="534"/>
      <c r="F285" s="534"/>
      <c r="G285" s="534"/>
      <c r="H285" s="534"/>
      <c r="I285" s="534"/>
      <c r="J285" s="534"/>
      <c r="K285" s="534"/>
      <c r="L285" s="534"/>
      <c r="M285" s="534"/>
      <c r="N285" s="534"/>
      <c r="O285" s="534"/>
      <c r="P285" s="534"/>
      <c r="Q285" s="534"/>
      <c r="R285" s="534"/>
      <c r="S285" s="534"/>
      <c r="T285" s="534"/>
      <c r="U285" s="534"/>
      <c r="V285" s="534"/>
      <c r="W285" s="534"/>
      <c r="X285" s="534"/>
      <c r="Y285" s="534"/>
      <c r="Z285" s="534"/>
      <c r="AA285" s="534"/>
      <c r="AG285" s="71"/>
      <c r="AH285" s="582" t="s">
        <v>25</v>
      </c>
      <c r="AI285" s="582"/>
      <c r="AJ285" s="582"/>
      <c r="AK285" s="582"/>
      <c r="AL285" s="582"/>
      <c r="AM285" s="582"/>
      <c r="AN285" s="582"/>
      <c r="AO285" s="596">
        <f>GI!$A$3</f>
        <v>11</v>
      </c>
      <c r="AP285" s="597"/>
      <c r="AQ285" s="597"/>
      <c r="AR285" s="597"/>
      <c r="AS285" s="598"/>
      <c r="AT285" s="596" t="str">
        <f>GI!$C$3</f>
        <v>D</v>
      </c>
      <c r="AU285" s="597"/>
      <c r="AV285" s="597"/>
      <c r="AW285" s="597"/>
      <c r="AX285" s="598"/>
      <c r="AY285" s="79"/>
      <c r="AZ285" s="79"/>
      <c r="BA285" s="79"/>
      <c r="BB285" s="80"/>
      <c r="BC285" s="80"/>
      <c r="BD285" s="80"/>
      <c r="BE285" s="80"/>
      <c r="BF285" s="80"/>
      <c r="BG285" s="80"/>
      <c r="BH285" s="80"/>
      <c r="BI285" s="80"/>
    </row>
    <row r="286" spans="2:62" ht="39" customHeight="1">
      <c r="B286" s="533"/>
      <c r="C286" s="533"/>
      <c r="D286" s="533"/>
      <c r="E286" s="533"/>
      <c r="F286" s="533"/>
      <c r="G286" s="533"/>
      <c r="H286" s="533"/>
      <c r="I286" s="533"/>
      <c r="J286" s="533"/>
      <c r="K286" s="533"/>
      <c r="L286" s="533"/>
      <c r="M286" s="533"/>
      <c r="N286" s="533"/>
      <c r="O286" s="533"/>
      <c r="P286" s="533"/>
      <c r="Q286" s="533"/>
      <c r="R286" s="533"/>
      <c r="S286" s="533"/>
      <c r="T286" s="533"/>
      <c r="U286" s="533"/>
      <c r="V286" s="533"/>
      <c r="W286" s="533"/>
      <c r="X286" s="533"/>
      <c r="Y286" s="533"/>
      <c r="Z286" s="533"/>
      <c r="AA286" s="533"/>
      <c r="AG286" s="71"/>
      <c r="AH286" s="582"/>
      <c r="AI286" s="582"/>
      <c r="AJ286" s="582"/>
      <c r="AK286" s="582"/>
      <c r="AL286" s="582"/>
      <c r="AM286" s="582"/>
      <c r="AN286" s="582"/>
      <c r="AO286" s="599"/>
      <c r="AP286" s="600"/>
      <c r="AQ286" s="600"/>
      <c r="AR286" s="600"/>
      <c r="AS286" s="601"/>
      <c r="AT286" s="599"/>
      <c r="AU286" s="600"/>
      <c r="AV286" s="600"/>
      <c r="AW286" s="600"/>
      <c r="AX286" s="601"/>
      <c r="AY286" s="79"/>
      <c r="AZ286" s="79"/>
      <c r="BA286" s="79"/>
      <c r="BB286" s="80"/>
      <c r="BC286" s="80"/>
      <c r="BD286" s="80"/>
      <c r="BE286" s="80"/>
      <c r="BF286" s="80"/>
      <c r="BG286" s="80"/>
      <c r="BH286" s="80"/>
      <c r="BI286" s="80"/>
    </row>
    <row r="287" spans="2:62" ht="39" customHeight="1">
      <c r="B287" s="534"/>
      <c r="C287" s="534"/>
      <c r="D287" s="534"/>
      <c r="E287" s="534"/>
      <c r="F287" s="534"/>
      <c r="G287" s="534"/>
      <c r="H287" s="534"/>
      <c r="I287" s="534"/>
      <c r="J287" s="534"/>
      <c r="K287" s="534"/>
      <c r="L287" s="534"/>
      <c r="M287" s="534"/>
      <c r="N287" s="534"/>
      <c r="O287" s="534"/>
      <c r="P287" s="534"/>
      <c r="Q287" s="534"/>
      <c r="R287" s="534"/>
      <c r="S287" s="534"/>
      <c r="T287" s="534"/>
      <c r="U287" s="534"/>
      <c r="V287" s="534"/>
      <c r="W287" s="534"/>
      <c r="X287" s="534"/>
      <c r="Y287" s="534"/>
      <c r="Z287" s="534"/>
      <c r="AA287" s="534"/>
      <c r="AG287" s="71"/>
      <c r="AH287" s="605" t="s">
        <v>6</v>
      </c>
      <c r="AI287" s="605"/>
      <c r="AJ287" s="605"/>
      <c r="AK287" s="605"/>
      <c r="AL287" s="605"/>
      <c r="AM287" s="605"/>
      <c r="AN287" s="605"/>
      <c r="AO287" s="599"/>
      <c r="AP287" s="600"/>
      <c r="AQ287" s="600"/>
      <c r="AR287" s="600"/>
      <c r="AS287" s="601"/>
      <c r="AT287" s="599"/>
      <c r="AU287" s="600"/>
      <c r="AV287" s="600"/>
      <c r="AW287" s="600"/>
      <c r="AX287" s="601"/>
      <c r="AY287" s="79"/>
      <c r="AZ287" s="79"/>
      <c r="BA287" s="79"/>
      <c r="BB287" s="80"/>
      <c r="BC287" s="80"/>
      <c r="BD287" s="80"/>
      <c r="BE287" s="80"/>
      <c r="BF287" s="80"/>
      <c r="BG287" s="80"/>
      <c r="BH287" s="80"/>
      <c r="BI287" s="80"/>
    </row>
    <row r="288" spans="2:62" ht="39" customHeight="1" thickBot="1">
      <c r="B288" s="607" t="s">
        <v>149</v>
      </c>
      <c r="C288" s="607"/>
      <c r="D288" s="607"/>
      <c r="E288" s="607"/>
      <c r="F288" s="607"/>
      <c r="G288" s="607"/>
      <c r="H288" s="607"/>
      <c r="I288" s="607"/>
      <c r="J288" s="607"/>
      <c r="K288" s="607"/>
      <c r="L288" s="607"/>
      <c r="M288" s="607"/>
      <c r="N288" s="607"/>
      <c r="O288" s="607"/>
      <c r="P288" s="607"/>
      <c r="Q288" s="607"/>
      <c r="R288" s="607"/>
      <c r="S288" s="607"/>
      <c r="T288" s="607"/>
      <c r="U288" s="607"/>
      <c r="V288" s="607"/>
      <c r="W288" s="607"/>
      <c r="X288" s="607"/>
      <c r="Y288" s="607"/>
      <c r="Z288" s="607"/>
      <c r="AA288" s="607"/>
      <c r="AG288" s="71"/>
      <c r="AH288" s="605"/>
      <c r="AI288" s="605"/>
      <c r="AJ288" s="605"/>
      <c r="AK288" s="605"/>
      <c r="AL288" s="605"/>
      <c r="AM288" s="605"/>
      <c r="AN288" s="605"/>
      <c r="AO288" s="602"/>
      <c r="AP288" s="603"/>
      <c r="AQ288" s="603"/>
      <c r="AR288" s="603"/>
      <c r="AS288" s="604"/>
      <c r="AT288" s="602"/>
      <c r="AU288" s="603"/>
      <c r="AV288" s="603"/>
      <c r="AW288" s="603"/>
      <c r="AX288" s="604"/>
      <c r="AY288" s="79"/>
      <c r="AZ288" s="79"/>
      <c r="BA288" s="79"/>
      <c r="BB288" s="80"/>
      <c r="BC288" s="80"/>
      <c r="BD288" s="80"/>
      <c r="BE288" s="80"/>
      <c r="BF288" s="80"/>
      <c r="BG288" s="80"/>
      <c r="BH288" s="80"/>
      <c r="BI288" s="80"/>
    </row>
    <row r="289" spans="2:62" ht="39" customHeight="1">
      <c r="B289" s="608"/>
      <c r="C289" s="608"/>
      <c r="D289" s="608"/>
      <c r="E289" s="608"/>
      <c r="F289" s="608"/>
      <c r="G289" s="608"/>
      <c r="H289" s="608"/>
      <c r="I289" s="608"/>
      <c r="J289" s="608"/>
      <c r="K289" s="608"/>
      <c r="L289" s="608"/>
      <c r="M289" s="608"/>
      <c r="N289" s="608"/>
      <c r="O289" s="608"/>
      <c r="P289" s="608"/>
      <c r="Q289" s="608"/>
      <c r="R289" s="608"/>
      <c r="S289" s="608"/>
      <c r="T289" s="608"/>
      <c r="U289" s="608"/>
      <c r="V289" s="608"/>
      <c r="W289" s="608"/>
      <c r="X289" s="608"/>
      <c r="Y289" s="608"/>
      <c r="Z289" s="608"/>
      <c r="AA289" s="608"/>
      <c r="AG289" s="71"/>
    </row>
    <row r="290" spans="2:62" ht="39" customHeight="1" thickBot="1">
      <c r="B290" s="533"/>
      <c r="C290" s="533"/>
      <c r="D290" s="533"/>
      <c r="E290" s="533"/>
      <c r="F290" s="533"/>
      <c r="G290" s="533"/>
      <c r="H290" s="533"/>
      <c r="I290" s="533"/>
      <c r="J290" s="533"/>
      <c r="K290" s="533"/>
      <c r="L290" s="533"/>
      <c r="M290" s="533"/>
      <c r="N290" s="533"/>
      <c r="O290" s="533"/>
      <c r="P290" s="533"/>
      <c r="Q290" s="533"/>
      <c r="R290" s="533"/>
      <c r="S290" s="533"/>
      <c r="T290" s="533"/>
      <c r="U290" s="533"/>
      <c r="V290" s="533"/>
      <c r="W290" s="533"/>
      <c r="X290" s="533"/>
      <c r="Y290" s="533"/>
      <c r="Z290" s="533"/>
      <c r="AA290" s="533"/>
      <c r="AG290" s="81"/>
      <c r="AH290" s="82"/>
      <c r="AI290" s="82"/>
      <c r="AJ290" s="82"/>
      <c r="AK290" s="82"/>
      <c r="AL290" s="82"/>
      <c r="AM290" s="82"/>
      <c r="AN290" s="82"/>
      <c r="AO290" s="82"/>
      <c r="AP290" s="82"/>
      <c r="AQ290" s="82"/>
      <c r="AR290" s="83"/>
      <c r="AS290" s="83"/>
      <c r="AT290" s="83"/>
      <c r="AU290" s="83"/>
      <c r="AV290" s="83"/>
      <c r="AW290" s="83"/>
      <c r="AX290" s="83"/>
      <c r="AY290" s="83"/>
      <c r="AZ290" s="83"/>
      <c r="BA290" s="83"/>
      <c r="BB290" s="83"/>
      <c r="BC290" s="83"/>
      <c r="BD290" s="83"/>
      <c r="BE290" s="83"/>
      <c r="BF290" s="83"/>
      <c r="BG290" s="83"/>
      <c r="BH290" s="83"/>
      <c r="BI290" s="83"/>
      <c r="BJ290" s="84"/>
    </row>
    <row r="291" spans="2:62" ht="39" customHeight="1">
      <c r="B291" s="534"/>
      <c r="C291" s="534"/>
      <c r="D291" s="534"/>
      <c r="E291" s="534"/>
      <c r="F291" s="534"/>
      <c r="G291" s="534"/>
      <c r="H291" s="534"/>
      <c r="I291" s="534"/>
      <c r="J291" s="534"/>
      <c r="K291" s="534"/>
      <c r="L291" s="534"/>
      <c r="M291" s="534"/>
      <c r="N291" s="534"/>
      <c r="O291" s="534"/>
      <c r="P291" s="534"/>
      <c r="Q291" s="534"/>
      <c r="R291" s="534"/>
      <c r="S291" s="534"/>
      <c r="T291" s="534"/>
      <c r="U291" s="534"/>
      <c r="V291" s="534"/>
      <c r="W291" s="534"/>
      <c r="X291" s="534"/>
      <c r="Y291" s="534"/>
      <c r="Z291" s="534"/>
      <c r="AA291" s="534"/>
      <c r="BJ291" s="85"/>
    </row>
    <row r="292" spans="2:62" ht="39" customHeight="1"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K292" s="87"/>
      <c r="AL292" s="87"/>
      <c r="AM292" s="87"/>
      <c r="AN292" s="87"/>
      <c r="AO292" s="87"/>
      <c r="AP292" s="87"/>
      <c r="AQ292" s="87"/>
      <c r="AR292" s="87"/>
      <c r="AS292" s="87"/>
      <c r="AT292" s="87"/>
      <c r="AU292" s="87"/>
      <c r="AV292" s="87"/>
      <c r="AW292" s="87"/>
      <c r="AX292" s="87"/>
      <c r="AY292" s="87"/>
      <c r="AZ292" s="87"/>
      <c r="BA292" s="87"/>
      <c r="BB292" s="87"/>
      <c r="BC292" s="87"/>
      <c r="BD292" s="87"/>
      <c r="BE292" s="87"/>
      <c r="BF292" s="87"/>
      <c r="BJ292" s="85"/>
    </row>
    <row r="293" spans="2:62" ht="39" customHeight="1">
      <c r="B293" s="535" t="s">
        <v>80</v>
      </c>
      <c r="C293" s="535"/>
      <c r="D293" s="535"/>
      <c r="E293" s="535"/>
      <c r="F293" s="535"/>
      <c r="G293" s="535"/>
      <c r="H293" s="535"/>
      <c r="I293" s="535"/>
      <c r="J293" s="535"/>
      <c r="K293" s="535"/>
      <c r="L293" s="535"/>
      <c r="M293" s="535"/>
      <c r="N293" s="535"/>
      <c r="O293" s="536" t="str">
        <f>GI!$E$31</f>
        <v xml:space="preserve">Biniam Desta </v>
      </c>
      <c r="P293" s="536"/>
      <c r="Q293" s="536"/>
      <c r="R293" s="536"/>
      <c r="S293" s="536"/>
      <c r="T293" s="536"/>
      <c r="U293" s="536"/>
      <c r="V293" s="536"/>
      <c r="W293" s="536"/>
      <c r="X293" s="536"/>
      <c r="Y293" s="536"/>
      <c r="Z293" s="536"/>
      <c r="AA293" s="536"/>
      <c r="AB293" s="88"/>
      <c r="AJ293" s="538" t="s">
        <v>212</v>
      </c>
      <c r="AK293" s="539"/>
      <c r="AL293" s="539"/>
      <c r="AM293" s="539"/>
      <c r="AN293" s="539"/>
      <c r="AO293" s="539"/>
      <c r="AP293" s="539"/>
      <c r="AQ293" s="539"/>
      <c r="AR293" s="539"/>
      <c r="AS293" s="539"/>
      <c r="AT293" s="539"/>
      <c r="AU293" s="539"/>
      <c r="AV293" s="539"/>
      <c r="AW293" s="539"/>
      <c r="AX293" s="539"/>
      <c r="AY293" s="539"/>
      <c r="AZ293" s="539"/>
      <c r="BA293" s="539"/>
      <c r="BB293" s="539"/>
      <c r="BC293" s="539"/>
      <c r="BD293" s="539"/>
      <c r="BE293" s="539"/>
      <c r="BF293" s="540"/>
      <c r="BG293" s="87"/>
      <c r="BH293" s="87"/>
      <c r="BI293" s="87"/>
      <c r="BJ293" s="89"/>
    </row>
    <row r="294" spans="2:62" ht="39" customHeight="1">
      <c r="B294" s="535"/>
      <c r="C294" s="535"/>
      <c r="D294" s="535"/>
      <c r="E294" s="535"/>
      <c r="F294" s="535"/>
      <c r="G294" s="535"/>
      <c r="H294" s="535"/>
      <c r="I294" s="535"/>
      <c r="J294" s="535"/>
      <c r="K294" s="535"/>
      <c r="L294" s="535"/>
      <c r="M294" s="535"/>
      <c r="N294" s="535"/>
      <c r="O294" s="537"/>
      <c r="P294" s="537"/>
      <c r="Q294" s="537"/>
      <c r="R294" s="537"/>
      <c r="S294" s="537"/>
      <c r="T294" s="537"/>
      <c r="U294" s="537"/>
      <c r="V294" s="537"/>
      <c r="W294" s="537"/>
      <c r="X294" s="537"/>
      <c r="Y294" s="537"/>
      <c r="Z294" s="537"/>
      <c r="AA294" s="537"/>
      <c r="AB294" s="88"/>
      <c r="AJ294" s="541"/>
      <c r="AK294" s="542"/>
      <c r="AL294" s="542"/>
      <c r="AM294" s="542"/>
      <c r="AN294" s="542"/>
      <c r="AO294" s="542"/>
      <c r="AP294" s="542"/>
      <c r="AQ294" s="542"/>
      <c r="AR294" s="542"/>
      <c r="AS294" s="542"/>
      <c r="AT294" s="542"/>
      <c r="AU294" s="542"/>
      <c r="AV294" s="542"/>
      <c r="AW294" s="542"/>
      <c r="AX294" s="542"/>
      <c r="AY294" s="542"/>
      <c r="AZ294" s="542"/>
      <c r="BA294" s="542"/>
      <c r="BB294" s="542"/>
      <c r="BC294" s="542"/>
      <c r="BD294" s="542"/>
      <c r="BE294" s="542"/>
      <c r="BF294" s="543"/>
      <c r="BG294" s="87"/>
      <c r="BH294" s="87"/>
      <c r="BI294" s="87"/>
      <c r="BJ294" s="89"/>
    </row>
    <row r="295" spans="2:62" ht="39" customHeight="1">
      <c r="B295" s="544" t="s">
        <v>79</v>
      </c>
      <c r="C295" s="544"/>
      <c r="D295" s="544"/>
      <c r="E295" s="544"/>
      <c r="F295" s="544"/>
      <c r="G295" s="544"/>
      <c r="H295" s="544"/>
      <c r="I295" s="544"/>
      <c r="J295" s="544"/>
      <c r="K295" s="544"/>
      <c r="L295" s="544"/>
      <c r="M295" s="544"/>
      <c r="N295" s="544"/>
      <c r="O295" s="545"/>
      <c r="P295" s="545"/>
      <c r="Q295" s="545"/>
      <c r="R295" s="545"/>
      <c r="S295" s="545"/>
      <c r="T295" s="545"/>
      <c r="U295" s="545"/>
      <c r="V295" s="545"/>
      <c r="W295" s="545"/>
      <c r="X295" s="545"/>
      <c r="Y295" s="545"/>
      <c r="Z295" s="545"/>
      <c r="AA295" s="545"/>
      <c r="AB295" s="88"/>
      <c r="AJ295" s="541" t="s">
        <v>209</v>
      </c>
      <c r="AK295" s="542"/>
      <c r="AL295" s="542"/>
      <c r="AM295" s="542"/>
      <c r="AN295" s="542"/>
      <c r="AO295" s="542"/>
      <c r="AP295" s="542"/>
      <c r="AQ295" s="542"/>
      <c r="AR295" s="542"/>
      <c r="AS295" s="542"/>
      <c r="AT295" s="542"/>
      <c r="AU295" s="542"/>
      <c r="AV295" s="542"/>
      <c r="AW295" s="542"/>
      <c r="AX295" s="542"/>
      <c r="AY295" s="542"/>
      <c r="AZ295" s="542"/>
      <c r="BA295" s="542"/>
      <c r="BB295" s="542"/>
      <c r="BC295" s="542"/>
      <c r="BD295" s="542"/>
      <c r="BE295" s="542"/>
      <c r="BF295" s="543"/>
      <c r="BG295" s="87"/>
      <c r="BH295" s="87"/>
      <c r="BI295" s="87"/>
      <c r="BJ295" s="87"/>
    </row>
    <row r="296" spans="2:62" ht="39" customHeight="1">
      <c r="B296" s="544"/>
      <c r="C296" s="544"/>
      <c r="D296" s="544"/>
      <c r="E296" s="544"/>
      <c r="F296" s="544"/>
      <c r="G296" s="544"/>
      <c r="H296" s="544"/>
      <c r="I296" s="544"/>
      <c r="J296" s="544"/>
      <c r="K296" s="544"/>
      <c r="L296" s="544"/>
      <c r="M296" s="544"/>
      <c r="N296" s="544"/>
      <c r="O296" s="546"/>
      <c r="P296" s="546"/>
      <c r="Q296" s="546"/>
      <c r="R296" s="546"/>
      <c r="S296" s="546"/>
      <c r="T296" s="546"/>
      <c r="U296" s="546"/>
      <c r="V296" s="546"/>
      <c r="W296" s="546"/>
      <c r="X296" s="546"/>
      <c r="Y296" s="546"/>
      <c r="Z296" s="546"/>
      <c r="AA296" s="546"/>
      <c r="AB296" s="88"/>
      <c r="AJ296" s="541"/>
      <c r="AK296" s="542"/>
      <c r="AL296" s="542"/>
      <c r="AM296" s="542"/>
      <c r="AN296" s="542"/>
      <c r="AO296" s="542"/>
      <c r="AP296" s="542"/>
      <c r="AQ296" s="542"/>
      <c r="AR296" s="542"/>
      <c r="AS296" s="542"/>
      <c r="AT296" s="542"/>
      <c r="AU296" s="542"/>
      <c r="AV296" s="542"/>
      <c r="AW296" s="542"/>
      <c r="AX296" s="542"/>
      <c r="AY296" s="542"/>
      <c r="AZ296" s="542"/>
      <c r="BA296" s="542"/>
      <c r="BB296" s="542"/>
      <c r="BC296" s="542"/>
      <c r="BD296" s="542"/>
      <c r="BE296" s="542"/>
      <c r="BF296" s="543"/>
      <c r="BG296" s="87"/>
      <c r="BH296" s="87"/>
      <c r="BI296" s="87"/>
      <c r="BJ296" s="87"/>
    </row>
    <row r="297" spans="2:62" ht="39" customHeight="1">
      <c r="B297" s="535" t="s">
        <v>81</v>
      </c>
      <c r="C297" s="535"/>
      <c r="D297" s="535"/>
      <c r="E297" s="535"/>
      <c r="F297" s="535"/>
      <c r="G297" s="535"/>
      <c r="H297" s="535"/>
      <c r="I297" s="535"/>
      <c r="J297" s="535"/>
      <c r="K297" s="535"/>
      <c r="L297" s="535"/>
      <c r="M297" s="535"/>
      <c r="N297" s="535"/>
      <c r="O297" s="547"/>
      <c r="P297" s="547"/>
      <c r="Q297" s="547"/>
      <c r="R297" s="547"/>
      <c r="S297" s="547"/>
      <c r="T297" s="547"/>
      <c r="U297" s="547"/>
      <c r="V297" s="547"/>
      <c r="W297" s="547"/>
      <c r="X297" s="547"/>
      <c r="Y297" s="547"/>
      <c r="Z297" s="547"/>
      <c r="AA297" s="547"/>
      <c r="AB297" s="88"/>
      <c r="AJ297" s="541" t="s">
        <v>74</v>
      </c>
      <c r="AK297" s="542"/>
      <c r="AL297" s="542"/>
      <c r="AM297" s="542"/>
      <c r="AN297" s="542"/>
      <c r="AO297" s="542"/>
      <c r="AP297" s="542"/>
      <c r="AQ297" s="542"/>
      <c r="AR297" s="542"/>
      <c r="AS297" s="542"/>
      <c r="AT297" s="542"/>
      <c r="AU297" s="542"/>
      <c r="AV297" s="542"/>
      <c r="AW297" s="542"/>
      <c r="AX297" s="542"/>
      <c r="AY297" s="542"/>
      <c r="AZ297" s="542"/>
      <c r="BA297" s="542"/>
      <c r="BB297" s="542"/>
      <c r="BC297" s="542"/>
      <c r="BD297" s="542"/>
      <c r="BE297" s="542"/>
      <c r="BF297" s="543"/>
      <c r="BG297" s="87"/>
      <c r="BH297" s="87"/>
      <c r="BI297" s="87"/>
      <c r="BJ297" s="87"/>
    </row>
    <row r="298" spans="2:62" ht="39" customHeight="1">
      <c r="B298" s="535"/>
      <c r="C298" s="535"/>
      <c r="D298" s="535"/>
      <c r="E298" s="535"/>
      <c r="F298" s="535"/>
      <c r="G298" s="535"/>
      <c r="H298" s="535"/>
      <c r="I298" s="535"/>
      <c r="J298" s="535"/>
      <c r="K298" s="535"/>
      <c r="L298" s="535"/>
      <c r="M298" s="535"/>
      <c r="N298" s="535"/>
      <c r="O298" s="548"/>
      <c r="P298" s="548"/>
      <c r="Q298" s="548"/>
      <c r="R298" s="548"/>
      <c r="S298" s="548"/>
      <c r="T298" s="548"/>
      <c r="U298" s="548"/>
      <c r="V298" s="548"/>
      <c r="W298" s="548"/>
      <c r="X298" s="548"/>
      <c r="Y298" s="548"/>
      <c r="Z298" s="548"/>
      <c r="AA298" s="548"/>
      <c r="AB298" s="88"/>
      <c r="AJ298" s="541"/>
      <c r="AK298" s="542"/>
      <c r="AL298" s="542"/>
      <c r="AM298" s="542"/>
      <c r="AN298" s="542"/>
      <c r="AO298" s="542"/>
      <c r="AP298" s="542"/>
      <c r="AQ298" s="542"/>
      <c r="AR298" s="542"/>
      <c r="AS298" s="542"/>
      <c r="AT298" s="542"/>
      <c r="AU298" s="542"/>
      <c r="AV298" s="542"/>
      <c r="AW298" s="542"/>
      <c r="AX298" s="542"/>
      <c r="AY298" s="542"/>
      <c r="AZ298" s="542"/>
      <c r="BA298" s="542"/>
      <c r="BB298" s="542"/>
      <c r="BC298" s="542"/>
      <c r="BD298" s="542"/>
      <c r="BE298" s="542"/>
      <c r="BF298" s="543"/>
      <c r="BG298" s="87"/>
      <c r="BH298" s="87"/>
      <c r="BI298" s="87"/>
      <c r="BJ298" s="87"/>
    </row>
    <row r="299" spans="2:62" ht="39" customHeight="1">
      <c r="B299" s="544" t="s">
        <v>79</v>
      </c>
      <c r="C299" s="544"/>
      <c r="D299" s="544"/>
      <c r="E299" s="544"/>
      <c r="F299" s="544"/>
      <c r="G299" s="544"/>
      <c r="H299" s="544"/>
      <c r="I299" s="544"/>
      <c r="J299" s="544"/>
      <c r="K299" s="544"/>
      <c r="L299" s="544"/>
      <c r="M299" s="544"/>
      <c r="N299" s="544"/>
      <c r="O299" s="545"/>
      <c r="P299" s="545"/>
      <c r="Q299" s="545"/>
      <c r="R299" s="545"/>
      <c r="S299" s="545"/>
      <c r="T299" s="545"/>
      <c r="U299" s="545"/>
      <c r="V299" s="545"/>
      <c r="W299" s="545"/>
      <c r="X299" s="545"/>
      <c r="Y299" s="545"/>
      <c r="Z299" s="545"/>
      <c r="AA299" s="545"/>
      <c r="AB299" s="90"/>
      <c r="AJ299" s="541" t="s">
        <v>211</v>
      </c>
      <c r="AK299" s="542"/>
      <c r="AL299" s="542"/>
      <c r="AM299" s="542"/>
      <c r="AN299" s="542"/>
      <c r="AO299" s="542"/>
      <c r="AP299" s="542"/>
      <c r="AQ299" s="542"/>
      <c r="AR299" s="542"/>
      <c r="AS299" s="542"/>
      <c r="AT299" s="542"/>
      <c r="AU299" s="542"/>
      <c r="AV299" s="542"/>
      <c r="AW299" s="542"/>
      <c r="AX299" s="542"/>
      <c r="AY299" s="542"/>
      <c r="AZ299" s="542"/>
      <c r="BA299" s="542"/>
      <c r="BB299" s="542"/>
      <c r="BC299" s="542"/>
      <c r="BD299" s="542"/>
      <c r="BE299" s="542"/>
      <c r="BF299" s="543"/>
      <c r="BG299" s="87"/>
      <c r="BH299" s="87"/>
      <c r="BI299" s="87"/>
      <c r="BJ299" s="87"/>
    </row>
    <row r="300" spans="2:62" ht="20.25" customHeight="1">
      <c r="B300" s="544"/>
      <c r="C300" s="544"/>
      <c r="D300" s="544"/>
      <c r="E300" s="544"/>
      <c r="F300" s="544"/>
      <c r="G300" s="544"/>
      <c r="H300" s="544"/>
      <c r="I300" s="544"/>
      <c r="J300" s="544"/>
      <c r="K300" s="544"/>
      <c r="L300" s="544"/>
      <c r="M300" s="544"/>
      <c r="N300" s="544"/>
      <c r="O300" s="546"/>
      <c r="P300" s="546"/>
      <c r="Q300" s="546"/>
      <c r="R300" s="546"/>
      <c r="S300" s="546"/>
      <c r="T300" s="546"/>
      <c r="U300" s="546"/>
      <c r="V300" s="546"/>
      <c r="W300" s="546"/>
      <c r="X300" s="546"/>
      <c r="Y300" s="546"/>
      <c r="Z300" s="546"/>
      <c r="AA300" s="546"/>
      <c r="AB300" s="90"/>
      <c r="AJ300" s="549"/>
      <c r="AK300" s="550"/>
      <c r="AL300" s="550"/>
      <c r="AM300" s="550"/>
      <c r="AN300" s="550"/>
      <c r="AO300" s="550"/>
      <c r="AP300" s="550"/>
      <c r="AQ300" s="550"/>
      <c r="AR300" s="550"/>
      <c r="AS300" s="550"/>
      <c r="AT300" s="550"/>
      <c r="AU300" s="550"/>
      <c r="AV300" s="550"/>
      <c r="AW300" s="550"/>
      <c r="AX300" s="550"/>
      <c r="AY300" s="550"/>
      <c r="AZ300" s="550"/>
      <c r="BA300" s="550"/>
      <c r="BB300" s="550"/>
      <c r="BC300" s="550"/>
      <c r="BD300" s="550"/>
      <c r="BE300" s="550"/>
      <c r="BF300" s="551"/>
      <c r="BG300" s="87"/>
      <c r="BH300" s="87"/>
      <c r="BI300" s="87"/>
      <c r="BJ300" s="87"/>
    </row>
    <row r="301" spans="2:62" ht="76.5" customHeight="1">
      <c r="AL301" s="617"/>
      <c r="AM301" s="617"/>
      <c r="AN301" s="617"/>
      <c r="AO301" s="617"/>
      <c r="AP301" s="617"/>
      <c r="AQ301" s="617"/>
      <c r="AR301" s="617"/>
      <c r="AS301" s="617"/>
      <c r="AT301" s="617"/>
      <c r="AU301" s="617"/>
      <c r="AV301" s="617"/>
      <c r="AW301" s="617"/>
      <c r="AX301" s="617"/>
      <c r="AY301" s="617"/>
      <c r="AZ301" s="617"/>
      <c r="BA301" s="617"/>
      <c r="BB301" s="617"/>
      <c r="BC301" s="617"/>
    </row>
    <row r="302" spans="2:62" ht="39" customHeight="1">
      <c r="B302" s="616" t="s">
        <v>20</v>
      </c>
      <c r="C302" s="616"/>
      <c r="D302" s="616"/>
      <c r="E302" s="616"/>
      <c r="F302" s="616"/>
      <c r="G302" s="616"/>
      <c r="H302" s="616"/>
      <c r="I302" s="616"/>
      <c r="J302" s="616"/>
      <c r="K302" s="616"/>
      <c r="L302" s="616"/>
      <c r="M302" s="616"/>
      <c r="N302" s="616"/>
      <c r="O302" s="616"/>
      <c r="P302" s="616"/>
      <c r="Q302" s="616"/>
      <c r="R302" s="616"/>
      <c r="S302" s="616"/>
      <c r="T302" s="616"/>
      <c r="U302" s="616"/>
      <c r="V302" s="616"/>
      <c r="W302" s="616"/>
      <c r="X302" s="616"/>
      <c r="Y302" s="616"/>
      <c r="Z302" s="616"/>
      <c r="AA302" s="59"/>
      <c r="AG302" s="60"/>
      <c r="AH302" s="60"/>
      <c r="AI302" s="60"/>
      <c r="AL302" s="617"/>
      <c r="AM302" s="617"/>
      <c r="AN302" s="617"/>
      <c r="AO302" s="617"/>
      <c r="AP302" s="617"/>
      <c r="AQ302" s="617"/>
      <c r="AR302" s="617"/>
      <c r="AS302" s="617"/>
      <c r="AT302" s="617"/>
      <c r="AU302" s="617"/>
      <c r="AV302" s="617"/>
      <c r="AW302" s="617"/>
      <c r="AX302" s="617"/>
      <c r="AY302" s="617"/>
      <c r="AZ302" s="617"/>
      <c r="BA302" s="617"/>
      <c r="BB302" s="617"/>
      <c r="BC302" s="617"/>
    </row>
    <row r="303" spans="2:62" ht="39" customHeight="1">
      <c r="B303" s="616"/>
      <c r="C303" s="616"/>
      <c r="D303" s="616"/>
      <c r="E303" s="616"/>
      <c r="F303" s="616"/>
      <c r="G303" s="616"/>
      <c r="H303" s="616"/>
      <c r="I303" s="616"/>
      <c r="J303" s="616"/>
      <c r="K303" s="616"/>
      <c r="L303" s="616"/>
      <c r="M303" s="616"/>
      <c r="N303" s="616"/>
      <c r="O303" s="616"/>
      <c r="P303" s="616"/>
      <c r="Q303" s="616"/>
      <c r="R303" s="616"/>
      <c r="S303" s="616"/>
      <c r="T303" s="616"/>
      <c r="U303" s="616"/>
      <c r="V303" s="616"/>
      <c r="W303" s="616"/>
      <c r="X303" s="616"/>
      <c r="Y303" s="616"/>
      <c r="Z303" s="616"/>
      <c r="AA303" s="59"/>
      <c r="AG303" s="60"/>
      <c r="AH303" s="60"/>
      <c r="AI303" s="60"/>
      <c r="AL303" s="617"/>
      <c r="AM303" s="617"/>
      <c r="AN303" s="617"/>
      <c r="AO303" s="617"/>
      <c r="AP303" s="617"/>
      <c r="AQ303" s="617"/>
      <c r="AR303" s="617"/>
      <c r="AS303" s="617"/>
      <c r="AT303" s="617"/>
      <c r="AU303" s="617"/>
      <c r="AV303" s="617"/>
      <c r="AW303" s="617"/>
      <c r="AX303" s="617"/>
      <c r="AY303" s="617"/>
      <c r="AZ303" s="617"/>
      <c r="BA303" s="617"/>
      <c r="BB303" s="617"/>
      <c r="BC303" s="617"/>
    </row>
    <row r="304" spans="2:62" ht="39" customHeight="1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  <c r="P304" s="618"/>
      <c r="Q304" s="618"/>
      <c r="R304" s="618"/>
      <c r="S304" s="618"/>
      <c r="T304" s="618"/>
      <c r="U304" s="618"/>
      <c r="V304" s="618"/>
      <c r="W304" s="618"/>
      <c r="X304" s="618"/>
      <c r="Y304" s="618"/>
      <c r="Z304" s="618"/>
      <c r="AA304" s="59"/>
      <c r="AB304" s="60"/>
      <c r="AC304" s="60"/>
      <c r="AD304" s="60"/>
      <c r="AE304" s="60"/>
      <c r="AF304" s="60"/>
      <c r="AG304" s="60"/>
      <c r="AH304" s="60"/>
      <c r="AI304" s="60"/>
      <c r="AL304" s="617"/>
      <c r="AM304" s="617"/>
      <c r="AN304" s="617"/>
      <c r="AO304" s="617"/>
      <c r="AP304" s="617"/>
      <c r="AQ304" s="617"/>
      <c r="AR304" s="617"/>
      <c r="AS304" s="617"/>
      <c r="AT304" s="617"/>
      <c r="AU304" s="617"/>
      <c r="AV304" s="617"/>
      <c r="AW304" s="617"/>
      <c r="AX304" s="617"/>
      <c r="AY304" s="617"/>
      <c r="AZ304" s="617"/>
      <c r="BA304" s="617"/>
      <c r="BB304" s="617"/>
      <c r="BC304" s="617"/>
    </row>
    <row r="305" spans="2:62" ht="39" customHeight="1">
      <c r="B305" s="609" t="s">
        <v>92</v>
      </c>
      <c r="C305" s="609"/>
      <c r="D305" s="609"/>
      <c r="E305" s="609"/>
      <c r="F305" s="609"/>
      <c r="G305" s="609"/>
      <c r="H305" s="609"/>
      <c r="I305" s="609"/>
      <c r="J305" s="609"/>
      <c r="K305" s="609"/>
      <c r="L305" s="609"/>
      <c r="M305" s="609"/>
      <c r="N305" s="609"/>
      <c r="O305" s="609"/>
      <c r="P305" s="609"/>
      <c r="Q305" s="609"/>
      <c r="R305" s="609"/>
      <c r="S305" s="609"/>
      <c r="T305" s="609"/>
      <c r="U305" s="609"/>
      <c r="V305" s="609"/>
      <c r="W305" s="609"/>
      <c r="X305" s="609"/>
      <c r="Y305" s="609"/>
      <c r="Z305" s="609"/>
      <c r="AA305" s="59"/>
      <c r="AB305" s="60"/>
      <c r="AE305" s="610" t="str">
        <f>GI!$A$49</f>
        <v>መግለፂ ውፅኢት ተምሃራይ</v>
      </c>
      <c r="AF305" s="610"/>
      <c r="AG305" s="610"/>
      <c r="AH305" s="610"/>
      <c r="AI305" s="610"/>
      <c r="AJ305" s="610"/>
      <c r="AK305" s="610"/>
      <c r="AL305" s="610"/>
      <c r="AM305" s="610"/>
      <c r="AN305" s="610"/>
      <c r="AO305" s="610"/>
      <c r="AP305" s="610"/>
      <c r="AQ305" s="610"/>
      <c r="AR305" s="610"/>
      <c r="AS305" s="610"/>
      <c r="AT305" s="610"/>
      <c r="AU305" s="610"/>
      <c r="AV305" s="610"/>
      <c r="AW305" s="610"/>
      <c r="AX305" s="610"/>
      <c r="AY305" s="610"/>
      <c r="AZ305" s="610"/>
      <c r="BA305" s="610"/>
      <c r="BB305" s="610"/>
      <c r="BC305" s="610"/>
      <c r="BD305" s="610"/>
      <c r="BE305" s="610"/>
      <c r="BF305" s="610"/>
      <c r="BG305" s="610"/>
      <c r="BH305" s="610"/>
      <c r="BI305" s="610"/>
      <c r="BJ305" s="610"/>
    </row>
    <row r="306" spans="2:62" ht="39" customHeight="1">
      <c r="B306" s="609" t="s">
        <v>93</v>
      </c>
      <c r="C306" s="609"/>
      <c r="D306" s="609"/>
      <c r="E306" s="609"/>
      <c r="F306" s="609"/>
      <c r="G306" s="609"/>
      <c r="H306" s="609"/>
      <c r="I306" s="609"/>
      <c r="J306" s="609"/>
      <c r="K306" s="609"/>
      <c r="L306" s="609"/>
      <c r="M306" s="609"/>
      <c r="N306" s="609"/>
      <c r="O306" s="609"/>
      <c r="P306" s="609"/>
      <c r="Q306" s="609"/>
      <c r="R306" s="609"/>
      <c r="S306" s="609"/>
      <c r="T306" s="609"/>
      <c r="U306" s="609"/>
      <c r="V306" s="609"/>
      <c r="W306" s="609"/>
      <c r="X306" s="609"/>
      <c r="Y306" s="609"/>
      <c r="Z306" s="609"/>
      <c r="AA306" s="59"/>
      <c r="AB306" s="60"/>
      <c r="AC306" s="61"/>
      <c r="AD306" s="61"/>
      <c r="AE306" s="610"/>
      <c r="AF306" s="610"/>
      <c r="AG306" s="610"/>
      <c r="AH306" s="610"/>
      <c r="AI306" s="610"/>
      <c r="AJ306" s="610"/>
      <c r="AK306" s="610"/>
      <c r="AL306" s="610"/>
      <c r="AM306" s="610"/>
      <c r="AN306" s="610"/>
      <c r="AO306" s="610"/>
      <c r="AP306" s="610"/>
      <c r="AQ306" s="610"/>
      <c r="AR306" s="610"/>
      <c r="AS306" s="610"/>
      <c r="AT306" s="610"/>
      <c r="AU306" s="610"/>
      <c r="AV306" s="610"/>
      <c r="AW306" s="610"/>
      <c r="AX306" s="610"/>
      <c r="AY306" s="610"/>
      <c r="AZ306" s="610"/>
      <c r="BA306" s="610"/>
      <c r="BB306" s="610"/>
      <c r="BC306" s="610"/>
      <c r="BD306" s="610"/>
      <c r="BE306" s="610"/>
      <c r="BF306" s="610"/>
      <c r="BG306" s="610"/>
      <c r="BH306" s="610"/>
      <c r="BI306" s="610"/>
      <c r="BJ306" s="610"/>
    </row>
    <row r="307" spans="2:62" ht="39" customHeight="1">
      <c r="B307" s="609" t="s">
        <v>94</v>
      </c>
      <c r="C307" s="609"/>
      <c r="D307" s="609"/>
      <c r="E307" s="609"/>
      <c r="F307" s="609"/>
      <c r="G307" s="609"/>
      <c r="H307" s="609"/>
      <c r="I307" s="609"/>
      <c r="J307" s="609"/>
      <c r="K307" s="609"/>
      <c r="L307" s="609"/>
      <c r="M307" s="609"/>
      <c r="N307" s="609"/>
      <c r="O307" s="609"/>
      <c r="P307" s="609"/>
      <c r="Q307" s="609"/>
      <c r="R307" s="609"/>
      <c r="S307" s="609"/>
      <c r="T307" s="609"/>
      <c r="U307" s="609"/>
      <c r="V307" s="609"/>
      <c r="W307" s="609"/>
      <c r="X307" s="609"/>
      <c r="Y307" s="609"/>
      <c r="Z307" s="609"/>
      <c r="AA307" s="59"/>
      <c r="AB307" s="60"/>
      <c r="AC307" s="61"/>
      <c r="AD307" s="61"/>
      <c r="AE307" s="610" t="str">
        <f>GI!$A$50</f>
        <v xml:space="preserve">ኣካዳሚ ሸባ ሓፈሻዊ ካልኣይ ብርኪ ቤት ት/ቲ </v>
      </c>
      <c r="AF307" s="610"/>
      <c r="AG307" s="610"/>
      <c r="AH307" s="610"/>
      <c r="AI307" s="610"/>
      <c r="AJ307" s="610"/>
      <c r="AK307" s="610"/>
      <c r="AL307" s="610"/>
      <c r="AM307" s="610"/>
      <c r="AN307" s="610"/>
      <c r="AO307" s="610"/>
      <c r="AP307" s="610"/>
      <c r="AQ307" s="610"/>
      <c r="AR307" s="610"/>
      <c r="AS307" s="610"/>
      <c r="AT307" s="610"/>
      <c r="AU307" s="610"/>
      <c r="AV307" s="610"/>
      <c r="AW307" s="610"/>
      <c r="AX307" s="610"/>
      <c r="AY307" s="610"/>
      <c r="AZ307" s="610"/>
      <c r="BA307" s="610"/>
      <c r="BB307" s="610"/>
      <c r="BC307" s="610"/>
      <c r="BD307" s="610"/>
      <c r="BE307" s="610"/>
      <c r="BF307" s="610"/>
      <c r="BG307" s="610"/>
      <c r="BH307" s="610"/>
      <c r="BI307" s="610"/>
      <c r="BJ307" s="610"/>
    </row>
    <row r="308" spans="2:62" ht="39" customHeight="1">
      <c r="B308" s="609" t="s">
        <v>95</v>
      </c>
      <c r="C308" s="609"/>
      <c r="D308" s="609"/>
      <c r="E308" s="609"/>
      <c r="F308" s="609"/>
      <c r="G308" s="609"/>
      <c r="H308" s="609"/>
      <c r="I308" s="609"/>
      <c r="J308" s="609"/>
      <c r="K308" s="609"/>
      <c r="L308" s="609"/>
      <c r="M308" s="609"/>
      <c r="N308" s="609"/>
      <c r="O308" s="609"/>
      <c r="P308" s="609"/>
      <c r="Q308" s="609"/>
      <c r="R308" s="609"/>
      <c r="S308" s="609"/>
      <c r="T308" s="609"/>
      <c r="U308" s="609"/>
      <c r="V308" s="609"/>
      <c r="W308" s="609"/>
      <c r="X308" s="609"/>
      <c r="Y308" s="609"/>
      <c r="Z308" s="609"/>
      <c r="AA308" s="62"/>
      <c r="AB308" s="60"/>
      <c r="AC308" s="61"/>
      <c r="AD308" s="61"/>
      <c r="AE308" s="610"/>
      <c r="AF308" s="610"/>
      <c r="AG308" s="610"/>
      <c r="AH308" s="610"/>
      <c r="AI308" s="610"/>
      <c r="AJ308" s="610"/>
      <c r="AK308" s="610"/>
      <c r="AL308" s="610"/>
      <c r="AM308" s="610"/>
      <c r="AN308" s="610"/>
      <c r="AO308" s="610"/>
      <c r="AP308" s="610"/>
      <c r="AQ308" s="610"/>
      <c r="AR308" s="610"/>
      <c r="AS308" s="610"/>
      <c r="AT308" s="610"/>
      <c r="AU308" s="610"/>
      <c r="AV308" s="610"/>
      <c r="AW308" s="610"/>
      <c r="AX308" s="610"/>
      <c r="AY308" s="610"/>
      <c r="AZ308" s="610"/>
      <c r="BA308" s="610"/>
      <c r="BB308" s="610"/>
      <c r="BC308" s="610"/>
      <c r="BD308" s="610"/>
      <c r="BE308" s="610"/>
      <c r="BF308" s="610"/>
      <c r="BG308" s="610"/>
      <c r="BH308" s="610"/>
      <c r="BI308" s="610"/>
      <c r="BJ308" s="610"/>
    </row>
    <row r="309" spans="2:62" ht="39" customHeight="1">
      <c r="B309" s="609" t="s">
        <v>96</v>
      </c>
      <c r="C309" s="609"/>
      <c r="D309" s="609"/>
      <c r="E309" s="609"/>
      <c r="F309" s="609"/>
      <c r="G309" s="609"/>
      <c r="H309" s="609"/>
      <c r="I309" s="609"/>
      <c r="J309" s="609"/>
      <c r="K309" s="609"/>
      <c r="L309" s="609"/>
      <c r="M309" s="609"/>
      <c r="N309" s="609"/>
      <c r="O309" s="609"/>
      <c r="P309" s="609"/>
      <c r="Q309" s="609"/>
      <c r="R309" s="609"/>
      <c r="S309" s="609"/>
      <c r="T309" s="609"/>
      <c r="U309" s="609"/>
      <c r="V309" s="609"/>
      <c r="W309" s="609"/>
      <c r="X309" s="609"/>
      <c r="Y309" s="609"/>
      <c r="Z309" s="609"/>
      <c r="AA309" s="62"/>
      <c r="AB309" s="60"/>
      <c r="AC309" s="61"/>
      <c r="AD309" s="61"/>
      <c r="AE309" s="61"/>
      <c r="AF309" s="61"/>
      <c r="AG309" s="61"/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</row>
    <row r="310" spans="2:62" ht="39" customHeight="1">
      <c r="B310" s="611" t="s">
        <v>138</v>
      </c>
      <c r="C310" s="611"/>
      <c r="D310" s="611"/>
      <c r="E310" s="611"/>
      <c r="F310" s="611"/>
      <c r="G310" s="611"/>
      <c r="H310" s="611"/>
      <c r="I310" s="611"/>
      <c r="J310" s="611"/>
      <c r="K310" s="611"/>
      <c r="L310" s="611"/>
      <c r="M310" s="611"/>
      <c r="N310" s="611"/>
      <c r="O310" s="611"/>
      <c r="P310" s="611"/>
      <c r="Q310" s="611"/>
      <c r="R310" s="611"/>
      <c r="S310" s="611"/>
      <c r="T310" s="611"/>
      <c r="U310" s="611"/>
      <c r="V310" s="611"/>
      <c r="W310" s="611"/>
      <c r="X310" s="611"/>
      <c r="Y310" s="611"/>
      <c r="Z310" s="611"/>
      <c r="AA310" s="612"/>
      <c r="AB310" s="62"/>
      <c r="AD310" s="61"/>
      <c r="AE310" s="613" t="str">
        <f>GI!$A$52</f>
        <v>Sheba Academy Comprehensive Secondary School Student's Grade Report Card</v>
      </c>
      <c r="AF310" s="613"/>
      <c r="AG310" s="613"/>
      <c r="AH310" s="613"/>
      <c r="AI310" s="613"/>
      <c r="AJ310" s="613"/>
      <c r="AK310" s="613"/>
      <c r="AL310" s="613"/>
      <c r="AM310" s="613"/>
      <c r="AN310" s="613"/>
      <c r="AO310" s="613"/>
      <c r="AP310" s="613"/>
      <c r="AQ310" s="613"/>
      <c r="AR310" s="613"/>
      <c r="AS310" s="613"/>
      <c r="AT310" s="613"/>
      <c r="AU310" s="613"/>
      <c r="AV310" s="613"/>
      <c r="AW310" s="613"/>
      <c r="AX310" s="613"/>
      <c r="AY310" s="613"/>
      <c r="AZ310" s="613"/>
      <c r="BA310" s="613"/>
      <c r="BB310" s="613"/>
      <c r="BC310" s="613"/>
      <c r="BD310" s="613"/>
      <c r="BE310" s="613"/>
      <c r="BF310" s="613"/>
      <c r="BG310" s="613"/>
      <c r="BH310" s="613"/>
      <c r="BI310" s="613"/>
      <c r="BJ310" s="613"/>
    </row>
    <row r="311" spans="2:62" ht="39" customHeight="1">
      <c r="B311" s="611"/>
      <c r="C311" s="611"/>
      <c r="D311" s="611"/>
      <c r="E311" s="611"/>
      <c r="F311" s="611"/>
      <c r="G311" s="611"/>
      <c r="H311" s="611"/>
      <c r="I311" s="611"/>
      <c r="J311" s="611"/>
      <c r="K311" s="611"/>
      <c r="L311" s="611"/>
      <c r="M311" s="611"/>
      <c r="N311" s="611"/>
      <c r="O311" s="611"/>
      <c r="P311" s="611"/>
      <c r="Q311" s="611"/>
      <c r="R311" s="611"/>
      <c r="S311" s="611"/>
      <c r="T311" s="611"/>
      <c r="U311" s="611"/>
      <c r="V311" s="611"/>
      <c r="W311" s="611"/>
      <c r="X311" s="611"/>
      <c r="Y311" s="611"/>
      <c r="Z311" s="611"/>
      <c r="AA311" s="612"/>
      <c r="AB311" s="62"/>
      <c r="AC311" s="61"/>
      <c r="AD311" s="61"/>
      <c r="AE311" s="613"/>
      <c r="AF311" s="613"/>
      <c r="AG311" s="613"/>
      <c r="AH311" s="613"/>
      <c r="AI311" s="613"/>
      <c r="AJ311" s="613"/>
      <c r="AK311" s="613"/>
      <c r="AL311" s="613"/>
      <c r="AM311" s="613"/>
      <c r="AN311" s="613"/>
      <c r="AO311" s="613"/>
      <c r="AP311" s="613"/>
      <c r="AQ311" s="613"/>
      <c r="AR311" s="613"/>
      <c r="AS311" s="613"/>
      <c r="AT311" s="613"/>
      <c r="AU311" s="613"/>
      <c r="AV311" s="613"/>
      <c r="AW311" s="613"/>
      <c r="AX311" s="613"/>
      <c r="AY311" s="613"/>
      <c r="AZ311" s="613"/>
      <c r="BA311" s="613"/>
      <c r="BB311" s="613"/>
      <c r="BC311" s="613"/>
      <c r="BD311" s="613"/>
      <c r="BE311" s="613"/>
      <c r="BF311" s="613"/>
      <c r="BG311" s="613"/>
      <c r="BH311" s="613"/>
      <c r="BI311" s="613"/>
      <c r="BJ311" s="613"/>
    </row>
    <row r="312" spans="2:62" ht="39" customHeight="1">
      <c r="B312" s="611" t="s">
        <v>65</v>
      </c>
      <c r="C312" s="611"/>
      <c r="D312" s="611"/>
      <c r="E312" s="611"/>
      <c r="F312" s="611"/>
      <c r="G312" s="611"/>
      <c r="H312" s="611"/>
      <c r="I312" s="611"/>
      <c r="J312" s="611"/>
      <c r="K312" s="611"/>
      <c r="L312" s="611"/>
      <c r="M312" s="611"/>
      <c r="N312" s="611"/>
      <c r="O312" s="611"/>
      <c r="P312" s="611"/>
      <c r="Q312" s="611"/>
      <c r="R312" s="611"/>
      <c r="S312" s="611"/>
      <c r="T312" s="611"/>
      <c r="U312" s="611"/>
      <c r="V312" s="611"/>
      <c r="W312" s="611"/>
      <c r="X312" s="611"/>
      <c r="Y312" s="611"/>
      <c r="Z312" s="611"/>
      <c r="AA312" s="612"/>
      <c r="AB312" s="62"/>
      <c r="AC312" s="61"/>
      <c r="AD312" s="61"/>
      <c r="AE312" s="613"/>
      <c r="AF312" s="613"/>
      <c r="AG312" s="613"/>
      <c r="AH312" s="613"/>
      <c r="AI312" s="613"/>
      <c r="AJ312" s="613"/>
      <c r="AK312" s="613"/>
      <c r="AL312" s="613"/>
      <c r="AM312" s="613"/>
      <c r="AN312" s="613"/>
      <c r="AO312" s="613"/>
      <c r="AP312" s="613"/>
      <c r="AQ312" s="613"/>
      <c r="AR312" s="613"/>
      <c r="AS312" s="613"/>
      <c r="AT312" s="613"/>
      <c r="AU312" s="613"/>
      <c r="AV312" s="613"/>
      <c r="AW312" s="613"/>
      <c r="AX312" s="613"/>
      <c r="AY312" s="613"/>
      <c r="AZ312" s="613"/>
      <c r="BA312" s="613"/>
      <c r="BB312" s="613"/>
      <c r="BC312" s="613"/>
      <c r="BD312" s="613"/>
      <c r="BE312" s="613"/>
      <c r="BF312" s="613"/>
      <c r="BG312" s="613"/>
      <c r="BH312" s="613"/>
      <c r="BI312" s="613"/>
      <c r="BJ312" s="613"/>
    </row>
    <row r="313" spans="2:62" ht="39" customHeight="1">
      <c r="B313" s="611"/>
      <c r="C313" s="611"/>
      <c r="D313" s="611"/>
      <c r="E313" s="611"/>
      <c r="F313" s="611"/>
      <c r="G313" s="611"/>
      <c r="H313" s="611"/>
      <c r="I313" s="611"/>
      <c r="J313" s="611"/>
      <c r="K313" s="611"/>
      <c r="L313" s="611"/>
      <c r="M313" s="611"/>
      <c r="N313" s="611"/>
      <c r="O313" s="611"/>
      <c r="P313" s="611"/>
      <c r="Q313" s="611"/>
      <c r="R313" s="611"/>
      <c r="S313" s="611"/>
      <c r="T313" s="611"/>
      <c r="U313" s="611"/>
      <c r="V313" s="611"/>
      <c r="W313" s="611"/>
      <c r="X313" s="611"/>
      <c r="Y313" s="611"/>
      <c r="Z313" s="611"/>
      <c r="AA313" s="612"/>
      <c r="AB313" s="62"/>
      <c r="AC313" s="62"/>
      <c r="AD313" s="62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  <c r="BD313" s="63"/>
      <c r="BE313" s="63"/>
      <c r="BF313" s="63"/>
      <c r="BG313" s="63"/>
      <c r="BH313" s="63"/>
      <c r="BI313" s="63"/>
      <c r="BJ313" s="63"/>
    </row>
    <row r="314" spans="2:62" ht="39" customHeight="1">
      <c r="B314" s="64" t="s">
        <v>50</v>
      </c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2"/>
      <c r="AB314" s="62"/>
      <c r="AC314" s="62"/>
      <c r="AD314" s="62"/>
      <c r="AE314" s="613" t="str">
        <f>GI!$A$51</f>
        <v>መቐለ, ኢትዮጵያ/Mekelle, Ethiopia</v>
      </c>
      <c r="AF314" s="613"/>
      <c r="AG314" s="613"/>
      <c r="AH314" s="613"/>
      <c r="AI314" s="613"/>
      <c r="AJ314" s="613"/>
      <c r="AK314" s="613"/>
      <c r="AL314" s="613"/>
      <c r="AM314" s="613"/>
      <c r="AN314" s="613"/>
      <c r="AO314" s="613"/>
      <c r="AP314" s="613"/>
      <c r="AQ314" s="613"/>
      <c r="AR314" s="613"/>
      <c r="AS314" s="613"/>
      <c r="AT314" s="613"/>
      <c r="AU314" s="613"/>
      <c r="AV314" s="613"/>
      <c r="AW314" s="613"/>
      <c r="AX314" s="613"/>
      <c r="AY314" s="613"/>
      <c r="AZ314" s="613"/>
      <c r="BA314" s="613"/>
      <c r="BB314" s="613"/>
      <c r="BC314" s="613"/>
      <c r="BD314" s="613"/>
      <c r="BE314" s="613"/>
      <c r="BF314" s="613"/>
      <c r="BG314" s="613"/>
      <c r="BH314" s="613"/>
      <c r="BI314" s="613"/>
      <c r="BJ314" s="613"/>
    </row>
    <row r="315" spans="2:62" ht="39" customHeight="1">
      <c r="B315" s="64" t="s">
        <v>51</v>
      </c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2"/>
      <c r="AB315" s="62"/>
      <c r="AC315" s="62"/>
      <c r="AD315" s="62"/>
      <c r="AE315" s="613"/>
      <c r="AF315" s="613"/>
      <c r="AG315" s="613"/>
      <c r="AH315" s="613"/>
      <c r="AI315" s="613"/>
      <c r="AJ315" s="613"/>
      <c r="AK315" s="613"/>
      <c r="AL315" s="613"/>
      <c r="AM315" s="613"/>
      <c r="AN315" s="613"/>
      <c r="AO315" s="613"/>
      <c r="AP315" s="613"/>
      <c r="AQ315" s="613"/>
      <c r="AR315" s="613"/>
      <c r="AS315" s="613"/>
      <c r="AT315" s="613"/>
      <c r="AU315" s="613"/>
      <c r="AV315" s="613"/>
      <c r="AW315" s="613"/>
      <c r="AX315" s="613"/>
      <c r="AY315" s="613"/>
      <c r="AZ315" s="613"/>
      <c r="BA315" s="613"/>
      <c r="BB315" s="613"/>
      <c r="BC315" s="613"/>
      <c r="BD315" s="613"/>
      <c r="BE315" s="613"/>
      <c r="BF315" s="613"/>
      <c r="BG315" s="613"/>
      <c r="BH315" s="613"/>
      <c r="BI315" s="613"/>
      <c r="BJ315" s="613"/>
    </row>
    <row r="316" spans="2:62" ht="39" customHeight="1">
      <c r="B316" s="611" t="s">
        <v>139</v>
      </c>
      <c r="C316" s="611"/>
      <c r="D316" s="611"/>
      <c r="E316" s="611"/>
      <c r="F316" s="611"/>
      <c r="G316" s="611"/>
      <c r="H316" s="611"/>
      <c r="I316" s="611"/>
      <c r="J316" s="611"/>
      <c r="K316" s="611"/>
      <c r="L316" s="611"/>
      <c r="M316" s="611"/>
      <c r="N316" s="611"/>
      <c r="O316" s="611"/>
      <c r="P316" s="611"/>
      <c r="Q316" s="611"/>
      <c r="R316" s="611"/>
      <c r="S316" s="611"/>
      <c r="T316" s="611"/>
      <c r="U316" s="611"/>
      <c r="V316" s="611"/>
      <c r="W316" s="611"/>
      <c r="X316" s="611"/>
      <c r="Y316" s="611"/>
      <c r="Z316" s="611"/>
      <c r="AA316" s="612"/>
      <c r="AB316" s="62"/>
      <c r="AC316" s="62"/>
      <c r="AD316" s="62"/>
      <c r="AE316" s="91"/>
      <c r="AF316" s="91"/>
      <c r="AG316" s="91"/>
      <c r="AH316" s="91"/>
      <c r="AI316" s="91"/>
      <c r="AJ316" s="91"/>
      <c r="AK316" s="91"/>
      <c r="AL316" s="91"/>
      <c r="AM316" s="91"/>
      <c r="AN316" s="91"/>
      <c r="AO316" s="91"/>
      <c r="AP316" s="91"/>
      <c r="AQ316" s="91"/>
      <c r="AR316" s="91"/>
      <c r="AS316" s="91"/>
      <c r="AT316" s="91"/>
      <c r="AU316" s="91"/>
      <c r="AV316" s="91"/>
      <c r="AW316" s="91"/>
      <c r="AX316" s="91"/>
      <c r="AY316" s="91"/>
      <c r="AZ316" s="91"/>
      <c r="BA316" s="91"/>
      <c r="BB316" s="91"/>
      <c r="BC316" s="91"/>
      <c r="BD316" s="91"/>
      <c r="BE316" s="91"/>
      <c r="BF316" s="91"/>
      <c r="BG316" s="91"/>
      <c r="BH316" s="91"/>
      <c r="BI316" s="91"/>
      <c r="BJ316" s="91"/>
    </row>
    <row r="317" spans="2:62" ht="39" customHeight="1">
      <c r="B317" s="611"/>
      <c r="C317" s="611"/>
      <c r="D317" s="611"/>
      <c r="E317" s="611"/>
      <c r="F317" s="611"/>
      <c r="G317" s="611"/>
      <c r="H317" s="611"/>
      <c r="I317" s="611"/>
      <c r="J317" s="611"/>
      <c r="K317" s="611"/>
      <c r="L317" s="611"/>
      <c r="M317" s="611"/>
      <c r="N317" s="611"/>
      <c r="O317" s="611"/>
      <c r="P317" s="611"/>
      <c r="Q317" s="611"/>
      <c r="R317" s="611"/>
      <c r="S317" s="611"/>
      <c r="T317" s="611"/>
      <c r="U317" s="611"/>
      <c r="V317" s="611"/>
      <c r="W317" s="611"/>
      <c r="X317" s="611"/>
      <c r="Y317" s="611"/>
      <c r="Z317" s="611"/>
      <c r="AA317" s="612"/>
      <c r="AB317" s="62"/>
      <c r="AC317" s="62"/>
      <c r="AD317" s="62"/>
      <c r="AE317" s="614" t="str">
        <f>GI!$A$47</f>
        <v>ዘበነ ት/ቲ፡ 2018 ዓ/ም Academic Year: 2025/26 G.C</v>
      </c>
      <c r="AF317" s="614"/>
      <c r="AG317" s="614"/>
      <c r="AH317" s="614"/>
      <c r="AI317" s="614"/>
      <c r="AJ317" s="614"/>
      <c r="AK317" s="614"/>
      <c r="AL317" s="614"/>
      <c r="AM317" s="614"/>
      <c r="AN317" s="614"/>
      <c r="AO317" s="614"/>
      <c r="AP317" s="614"/>
      <c r="AQ317" s="614"/>
      <c r="AR317" s="614"/>
      <c r="AS317" s="614"/>
      <c r="AT317" s="614"/>
      <c r="AU317" s="614"/>
      <c r="AV317" s="614"/>
      <c r="AW317" s="614"/>
      <c r="AX317" s="614"/>
      <c r="AY317" s="614"/>
      <c r="AZ317" s="614"/>
      <c r="BA317" s="614"/>
      <c r="BB317" s="614"/>
      <c r="BC317" s="614"/>
      <c r="BD317" s="614"/>
      <c r="BE317" s="614"/>
      <c r="BF317" s="614"/>
      <c r="BG317" s="614"/>
      <c r="BH317" s="614"/>
      <c r="BI317" s="614"/>
      <c r="BJ317" s="614"/>
    </row>
    <row r="318" spans="2:62" ht="39" customHeight="1">
      <c r="B318" s="609" t="s">
        <v>97</v>
      </c>
      <c r="C318" s="609"/>
      <c r="D318" s="609"/>
      <c r="E318" s="609"/>
      <c r="F318" s="609"/>
      <c r="G318" s="609"/>
      <c r="H318" s="609"/>
      <c r="I318" s="609"/>
      <c r="J318" s="609"/>
      <c r="K318" s="609"/>
      <c r="L318" s="609"/>
      <c r="M318" s="609"/>
      <c r="N318" s="609"/>
      <c r="O318" s="609"/>
      <c r="P318" s="609"/>
      <c r="Q318" s="609"/>
      <c r="R318" s="609"/>
      <c r="S318" s="609"/>
      <c r="T318" s="609"/>
      <c r="U318" s="609"/>
      <c r="V318" s="609"/>
      <c r="W318" s="609"/>
      <c r="X318" s="609"/>
      <c r="Y318" s="609"/>
      <c r="Z318" s="609"/>
      <c r="AA318" s="62"/>
      <c r="AB318" s="62"/>
      <c r="AC318" s="62"/>
      <c r="AD318" s="62"/>
      <c r="AE318" s="614"/>
      <c r="AF318" s="614"/>
      <c r="AG318" s="614"/>
      <c r="AH318" s="614"/>
      <c r="AI318" s="614"/>
      <c r="AJ318" s="614"/>
      <c r="AK318" s="614"/>
      <c r="AL318" s="614"/>
      <c r="AM318" s="614"/>
      <c r="AN318" s="614"/>
      <c r="AO318" s="614"/>
      <c r="AP318" s="614"/>
      <c r="AQ318" s="614"/>
      <c r="AR318" s="614"/>
      <c r="AS318" s="614"/>
      <c r="AT318" s="614"/>
      <c r="AU318" s="614"/>
      <c r="AV318" s="614"/>
      <c r="AW318" s="614"/>
      <c r="AX318" s="614"/>
      <c r="AY318" s="614"/>
      <c r="AZ318" s="614"/>
      <c r="BA318" s="614"/>
      <c r="BB318" s="614"/>
      <c r="BC318" s="614"/>
      <c r="BD318" s="614"/>
      <c r="BE318" s="614"/>
      <c r="BF318" s="614"/>
      <c r="BG318" s="614"/>
      <c r="BH318" s="614"/>
      <c r="BI318" s="614"/>
      <c r="BJ318" s="614"/>
    </row>
    <row r="319" spans="2:62" ht="39" customHeight="1">
      <c r="AA319" s="62"/>
      <c r="AB319" s="62"/>
      <c r="AC319" s="62"/>
      <c r="AD319" s="62"/>
      <c r="AE319" s="614"/>
      <c r="AF319" s="614"/>
      <c r="AG319" s="614"/>
      <c r="AH319" s="614"/>
      <c r="AI319" s="614"/>
      <c r="AJ319" s="614"/>
      <c r="AK319" s="614"/>
      <c r="AL319" s="614"/>
      <c r="AM319" s="614"/>
      <c r="AN319" s="614"/>
      <c r="AO319" s="614"/>
      <c r="AP319" s="614"/>
      <c r="AQ319" s="614"/>
      <c r="AR319" s="614"/>
      <c r="AS319" s="614"/>
      <c r="AT319" s="614"/>
      <c r="AU319" s="614"/>
      <c r="AV319" s="614"/>
      <c r="AW319" s="614"/>
      <c r="AX319" s="614"/>
      <c r="AY319" s="614"/>
      <c r="AZ319" s="614"/>
      <c r="BA319" s="614"/>
      <c r="BB319" s="614"/>
      <c r="BC319" s="614"/>
      <c r="BD319" s="614"/>
      <c r="BE319" s="614"/>
      <c r="BF319" s="614"/>
      <c r="BG319" s="614"/>
      <c r="BH319" s="614"/>
      <c r="BI319" s="614"/>
      <c r="BJ319" s="614"/>
    </row>
    <row r="320" spans="2:62" ht="33" customHeight="1">
      <c r="AB320" s="62"/>
      <c r="AC320" s="62"/>
      <c r="AD320" s="62"/>
      <c r="AE320" s="62"/>
      <c r="AF320" s="62"/>
      <c r="AG320" s="552" t="s">
        <v>63</v>
      </c>
      <c r="AH320" s="552"/>
      <c r="AI320" s="552"/>
      <c r="AJ320" s="552"/>
      <c r="AK320" s="552"/>
      <c r="AL320" s="552"/>
      <c r="AM320" s="552"/>
      <c r="AN320" s="552"/>
      <c r="AO320" s="552"/>
      <c r="AP320" s="552"/>
      <c r="AQ320" s="552"/>
      <c r="AR320" s="552"/>
      <c r="AS320" s="552"/>
      <c r="AT320" s="552"/>
      <c r="AU320" s="552"/>
      <c r="AV320" s="552"/>
      <c r="AW320" s="552"/>
      <c r="AX320" s="552"/>
      <c r="AY320" s="552"/>
      <c r="AZ320" s="552"/>
      <c r="BA320" s="552"/>
      <c r="BB320" s="552"/>
      <c r="BC320" s="552"/>
      <c r="BD320" s="552"/>
      <c r="BE320" s="552"/>
      <c r="BF320" s="552"/>
      <c r="BG320" s="552"/>
      <c r="BH320" s="552"/>
      <c r="BI320" s="552"/>
      <c r="BJ320" s="65"/>
    </row>
    <row r="321" spans="2:62" ht="33" customHeight="1">
      <c r="AB321" s="62"/>
      <c r="AC321" s="62"/>
      <c r="AD321" s="62"/>
      <c r="AE321" s="62"/>
      <c r="AF321" s="62"/>
      <c r="AG321" s="552"/>
      <c r="AH321" s="552"/>
      <c r="AI321" s="552"/>
      <c r="AJ321" s="552"/>
      <c r="AK321" s="552"/>
      <c r="AL321" s="552"/>
      <c r="AM321" s="552"/>
      <c r="AN321" s="552"/>
      <c r="AO321" s="552"/>
      <c r="AP321" s="552"/>
      <c r="AQ321" s="552"/>
      <c r="AR321" s="552"/>
      <c r="AS321" s="552"/>
      <c r="AT321" s="552"/>
      <c r="AU321" s="552"/>
      <c r="AV321" s="552"/>
      <c r="AW321" s="552"/>
      <c r="AX321" s="552"/>
      <c r="AY321" s="552"/>
      <c r="AZ321" s="552"/>
      <c r="BA321" s="552"/>
      <c r="BB321" s="552"/>
      <c r="BC321" s="552"/>
      <c r="BD321" s="552"/>
      <c r="BE321" s="552"/>
      <c r="BF321" s="552"/>
      <c r="BG321" s="552"/>
      <c r="BH321" s="552"/>
      <c r="BI321" s="552"/>
      <c r="BJ321" s="65"/>
    </row>
    <row r="322" spans="2:62" ht="33" customHeight="1"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B322" s="62"/>
      <c r="AC322" s="62"/>
      <c r="AD322" s="62"/>
      <c r="AE322" s="62"/>
      <c r="AF322" s="62"/>
      <c r="AG322" s="552"/>
      <c r="AH322" s="552"/>
      <c r="AI322" s="552"/>
      <c r="AJ322" s="552"/>
      <c r="AK322" s="552"/>
      <c r="AL322" s="552"/>
      <c r="AM322" s="552"/>
      <c r="AN322" s="552"/>
      <c r="AO322" s="552"/>
      <c r="AP322" s="552"/>
      <c r="AQ322" s="552"/>
      <c r="AR322" s="552"/>
      <c r="AS322" s="552"/>
      <c r="AT322" s="552"/>
      <c r="AU322" s="552"/>
      <c r="AV322" s="552"/>
      <c r="AW322" s="552"/>
      <c r="AX322" s="552"/>
      <c r="AY322" s="552"/>
      <c r="AZ322" s="552"/>
      <c r="BA322" s="552"/>
      <c r="BB322" s="552"/>
      <c r="BC322" s="552"/>
      <c r="BD322" s="552"/>
      <c r="BE322" s="552"/>
      <c r="BF322" s="552"/>
      <c r="BG322" s="552"/>
      <c r="BH322" s="552"/>
      <c r="BI322" s="552"/>
      <c r="BJ322" s="65"/>
    </row>
    <row r="323" spans="2:62" ht="33" customHeight="1" thickBot="1">
      <c r="L323" s="619" t="s">
        <v>66</v>
      </c>
      <c r="M323" s="620"/>
      <c r="N323" s="621" t="s">
        <v>45</v>
      </c>
      <c r="O323" s="621"/>
      <c r="P323" s="621"/>
      <c r="Q323" s="621"/>
      <c r="R323" s="621"/>
      <c r="S323" s="621"/>
      <c r="T323" s="621"/>
      <c r="U323" s="621"/>
      <c r="V323" s="621"/>
      <c r="W323" s="621"/>
      <c r="X323" s="621"/>
      <c r="AB323" s="62"/>
      <c r="AC323" s="62"/>
      <c r="AD323" s="62"/>
      <c r="AE323" s="62"/>
      <c r="AF323" s="62"/>
      <c r="AG323" s="552"/>
      <c r="AH323" s="552"/>
      <c r="AI323" s="552"/>
      <c r="AJ323" s="552"/>
      <c r="AK323" s="552"/>
      <c r="AL323" s="552"/>
      <c r="AM323" s="552"/>
      <c r="AN323" s="552"/>
      <c r="AO323" s="552"/>
      <c r="AP323" s="552"/>
      <c r="AQ323" s="552"/>
      <c r="AR323" s="552"/>
      <c r="AS323" s="552"/>
      <c r="AT323" s="552"/>
      <c r="AU323" s="552"/>
      <c r="AV323" s="552"/>
      <c r="AW323" s="552"/>
      <c r="AX323" s="552"/>
      <c r="AY323" s="552"/>
      <c r="AZ323" s="552"/>
      <c r="BA323" s="552"/>
      <c r="BB323" s="552"/>
      <c r="BC323" s="552"/>
      <c r="BD323" s="552"/>
      <c r="BE323" s="552"/>
      <c r="BF323" s="552"/>
      <c r="BG323" s="552"/>
      <c r="BH323" s="552"/>
      <c r="BI323" s="552"/>
      <c r="BJ323" s="65"/>
    </row>
    <row r="324" spans="2:62" ht="39" customHeight="1" thickBot="1">
      <c r="L324" s="620"/>
      <c r="M324" s="620"/>
      <c r="N324" s="621"/>
      <c r="O324" s="621"/>
      <c r="P324" s="621"/>
      <c r="Q324" s="621"/>
      <c r="R324" s="621"/>
      <c r="S324" s="621"/>
      <c r="T324" s="621"/>
      <c r="U324" s="621"/>
      <c r="V324" s="621"/>
      <c r="W324" s="621"/>
      <c r="X324" s="621"/>
      <c r="AB324" s="62"/>
      <c r="AC324" s="62"/>
      <c r="AD324" s="62"/>
      <c r="AE324" s="62"/>
      <c r="AF324" s="62"/>
      <c r="AG324" s="67"/>
      <c r="AH324" s="68"/>
      <c r="AI324" s="68"/>
      <c r="AJ324" s="69"/>
      <c r="AK324" s="69"/>
      <c r="AL324" s="69"/>
      <c r="AM324" s="69"/>
      <c r="AN324" s="69"/>
      <c r="AO324" s="69"/>
      <c r="AP324" s="69"/>
      <c r="AQ324" s="69"/>
      <c r="AR324" s="70"/>
      <c r="AS324" s="70"/>
      <c r="AT324" s="70"/>
      <c r="AU324" s="70"/>
      <c r="AV324" s="70"/>
      <c r="AW324" s="70"/>
      <c r="AX324" s="70"/>
      <c r="AY324" s="70"/>
      <c r="AZ324" s="70"/>
      <c r="BA324" s="70"/>
      <c r="BB324" s="70"/>
      <c r="BC324" s="70"/>
      <c r="BD324" s="70"/>
      <c r="BE324" s="70"/>
      <c r="BF324" s="70"/>
      <c r="BG324" s="70"/>
      <c r="BH324" s="70"/>
      <c r="BI324" s="70"/>
      <c r="BJ324" s="69"/>
    </row>
    <row r="325" spans="2:62" ht="45" customHeight="1">
      <c r="E325" s="62"/>
      <c r="F325" s="62"/>
      <c r="G325" s="62"/>
      <c r="H325" s="62"/>
      <c r="I325" s="62"/>
      <c r="J325" s="62"/>
      <c r="K325" s="62"/>
      <c r="L325" s="622" t="s">
        <v>21</v>
      </c>
      <c r="M325" s="622"/>
      <c r="N325" s="621" t="s">
        <v>46</v>
      </c>
      <c r="O325" s="621"/>
      <c r="P325" s="621"/>
      <c r="Q325" s="621"/>
      <c r="R325" s="621"/>
      <c r="S325" s="621"/>
      <c r="T325" s="621"/>
      <c r="U325" s="621"/>
      <c r="V325" s="621"/>
      <c r="W325" s="621"/>
      <c r="X325" s="621"/>
      <c r="AB325" s="62"/>
      <c r="AC325" s="62"/>
      <c r="AD325" s="62"/>
      <c r="AE325" s="62"/>
      <c r="AF325" s="62"/>
      <c r="AG325" s="568" t="s">
        <v>22</v>
      </c>
      <c r="AH325" s="569"/>
      <c r="AI325" s="569"/>
      <c r="AJ325" s="569"/>
      <c r="AK325" s="569"/>
      <c r="AL325" s="569"/>
      <c r="AM325" s="569"/>
      <c r="AN325" s="570"/>
      <c r="AO325" s="571" t="str">
        <f>GI!$H$8</f>
        <v xml:space="preserve">Bruk Gebreabyezgi Gebreselassie </v>
      </c>
      <c r="AP325" s="623"/>
      <c r="AQ325" s="623"/>
      <c r="AR325" s="623"/>
      <c r="AS325" s="623"/>
      <c r="AT325" s="623"/>
      <c r="AU325" s="623"/>
      <c r="AV325" s="623"/>
      <c r="AW325" s="623"/>
      <c r="AX325" s="623"/>
      <c r="AY325" s="623"/>
      <c r="AZ325" s="623"/>
      <c r="BA325" s="623"/>
      <c r="BB325" s="623"/>
      <c r="BC325" s="623"/>
      <c r="BD325" s="623"/>
      <c r="BE325" s="623"/>
      <c r="BF325" s="623"/>
      <c r="BG325" s="623"/>
      <c r="BH325" s="624"/>
      <c r="BI325" s="72"/>
      <c r="BJ325" s="72"/>
    </row>
    <row r="326" spans="2:62" ht="45" customHeight="1">
      <c r="L326" s="622"/>
      <c r="M326" s="622"/>
      <c r="N326" s="621"/>
      <c r="O326" s="621"/>
      <c r="P326" s="621"/>
      <c r="Q326" s="621"/>
      <c r="R326" s="621"/>
      <c r="S326" s="621"/>
      <c r="T326" s="621"/>
      <c r="U326" s="621"/>
      <c r="V326" s="621"/>
      <c r="W326" s="621"/>
      <c r="X326" s="621"/>
      <c r="AB326" s="62"/>
      <c r="AC326" s="62"/>
      <c r="AD326" s="62"/>
      <c r="AE326" s="62"/>
      <c r="AF326" s="62"/>
      <c r="AG326" s="568"/>
      <c r="AH326" s="569"/>
      <c r="AI326" s="569"/>
      <c r="AJ326" s="569"/>
      <c r="AK326" s="569"/>
      <c r="AL326" s="569"/>
      <c r="AM326" s="569"/>
      <c r="AN326" s="570"/>
      <c r="AO326" s="625"/>
      <c r="AP326" s="626"/>
      <c r="AQ326" s="626"/>
      <c r="AR326" s="626"/>
      <c r="AS326" s="626"/>
      <c r="AT326" s="626"/>
      <c r="AU326" s="626"/>
      <c r="AV326" s="626"/>
      <c r="AW326" s="626"/>
      <c r="AX326" s="626"/>
      <c r="AY326" s="626"/>
      <c r="AZ326" s="626"/>
      <c r="BA326" s="626"/>
      <c r="BB326" s="626"/>
      <c r="BC326" s="626"/>
      <c r="BD326" s="626"/>
      <c r="BE326" s="626"/>
      <c r="BF326" s="626"/>
      <c r="BG326" s="626"/>
      <c r="BH326" s="627"/>
      <c r="BI326" s="72"/>
      <c r="BJ326" s="72"/>
    </row>
    <row r="327" spans="2:62" ht="39" customHeight="1" thickBot="1">
      <c r="AB327" s="62"/>
      <c r="AC327" s="62"/>
      <c r="AD327" s="62"/>
      <c r="AE327" s="62"/>
      <c r="AF327" s="62"/>
      <c r="AG327" s="73"/>
      <c r="AH327" s="580" t="s">
        <v>8</v>
      </c>
      <c r="AI327" s="580"/>
      <c r="AJ327" s="580"/>
      <c r="AK327" s="580"/>
      <c r="AL327" s="580"/>
      <c r="AM327" s="580"/>
      <c r="AN327" s="580"/>
      <c r="AO327" s="628"/>
      <c r="AP327" s="629"/>
      <c r="AQ327" s="629"/>
      <c r="AR327" s="629"/>
      <c r="AS327" s="629"/>
      <c r="AT327" s="629"/>
      <c r="AU327" s="629"/>
      <c r="AV327" s="629"/>
      <c r="AW327" s="629"/>
      <c r="AX327" s="629"/>
      <c r="AY327" s="629"/>
      <c r="AZ327" s="629"/>
      <c r="BA327" s="629"/>
      <c r="BB327" s="629"/>
      <c r="BC327" s="629"/>
      <c r="BD327" s="629"/>
      <c r="BE327" s="629"/>
      <c r="BF327" s="629"/>
      <c r="BG327" s="629"/>
      <c r="BH327" s="630"/>
      <c r="BI327" s="72"/>
      <c r="BJ327" s="72"/>
    </row>
    <row r="328" spans="2:62" ht="39" customHeight="1">
      <c r="AG328" s="71"/>
      <c r="AH328" s="580"/>
      <c r="AI328" s="580"/>
      <c r="AJ328" s="580"/>
      <c r="AK328" s="580"/>
      <c r="AL328" s="580"/>
      <c r="AM328" s="580"/>
      <c r="AN328" s="580"/>
      <c r="AO328" s="74"/>
      <c r="AP328" s="74"/>
      <c r="AQ328" s="74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</row>
    <row r="329" spans="2:62" ht="39" customHeight="1" thickBot="1">
      <c r="B329" s="581" t="s">
        <v>99</v>
      </c>
      <c r="C329" s="581"/>
      <c r="D329" s="581"/>
      <c r="E329" s="581"/>
      <c r="F329" s="581"/>
      <c r="G329" s="581"/>
      <c r="H329" s="581"/>
      <c r="I329" s="581"/>
      <c r="J329" s="581"/>
      <c r="K329" s="581"/>
      <c r="L329" s="581"/>
      <c r="M329" s="581"/>
      <c r="N329" s="581"/>
      <c r="O329" s="581"/>
      <c r="P329" s="581"/>
      <c r="Q329" s="581"/>
      <c r="R329" s="581"/>
      <c r="S329" s="581"/>
      <c r="T329" s="581"/>
      <c r="U329" s="581"/>
      <c r="V329" s="581"/>
      <c r="W329" s="581"/>
      <c r="X329" s="581"/>
      <c r="Y329" s="581"/>
      <c r="Z329" s="581"/>
      <c r="AA329" s="581"/>
      <c r="AG329" s="71"/>
    </row>
    <row r="330" spans="2:62" ht="39" customHeight="1" thickBot="1">
      <c r="B330" s="581"/>
      <c r="C330" s="581"/>
      <c r="D330" s="581"/>
      <c r="E330" s="581"/>
      <c r="F330" s="581"/>
      <c r="G330" s="581"/>
      <c r="H330" s="581"/>
      <c r="I330" s="581"/>
      <c r="J330" s="581"/>
      <c r="K330" s="581"/>
      <c r="L330" s="581"/>
      <c r="M330" s="581"/>
      <c r="N330" s="581"/>
      <c r="O330" s="581"/>
      <c r="P330" s="581"/>
      <c r="Q330" s="581"/>
      <c r="R330" s="581"/>
      <c r="S330" s="581"/>
      <c r="T330" s="581"/>
      <c r="U330" s="581"/>
      <c r="V330" s="581"/>
      <c r="W330" s="581"/>
      <c r="X330" s="581"/>
      <c r="Y330" s="581"/>
      <c r="Z330" s="581"/>
      <c r="AA330" s="581"/>
      <c r="AG330" s="71"/>
      <c r="AH330" s="582" t="s">
        <v>23</v>
      </c>
      <c r="AI330" s="582"/>
      <c r="AJ330" s="582"/>
      <c r="AK330" s="582"/>
      <c r="AL330" s="582"/>
      <c r="AM330" s="582"/>
      <c r="AN330" s="582"/>
      <c r="AO330" s="584">
        <f>GI!$J$8</f>
        <v>0</v>
      </c>
      <c r="AP330" s="585"/>
      <c r="AQ330" s="585"/>
      <c r="AR330" s="585"/>
      <c r="AS330" s="585"/>
      <c r="AT330" s="586"/>
      <c r="AV330" s="72"/>
      <c r="AW330" s="582" t="s">
        <v>24</v>
      </c>
      <c r="AX330" s="582"/>
      <c r="AY330" s="582"/>
      <c r="AZ330" s="582"/>
      <c r="BB330" s="631" t="str">
        <f>GI!$I$8</f>
        <v>M</v>
      </c>
      <c r="BC330" s="631"/>
      <c r="BD330" s="631"/>
      <c r="BE330" s="631"/>
      <c r="BF330" s="631"/>
    </row>
    <row r="331" spans="2:62" ht="39" customHeight="1" thickBot="1">
      <c r="B331" s="581"/>
      <c r="C331" s="581"/>
      <c r="D331" s="581"/>
      <c r="E331" s="581"/>
      <c r="F331" s="581"/>
      <c r="G331" s="581"/>
      <c r="H331" s="581"/>
      <c r="I331" s="581"/>
      <c r="J331" s="581"/>
      <c r="K331" s="581"/>
      <c r="L331" s="581"/>
      <c r="M331" s="581"/>
      <c r="N331" s="581"/>
      <c r="O331" s="581"/>
      <c r="P331" s="581"/>
      <c r="Q331" s="581"/>
      <c r="R331" s="581"/>
      <c r="S331" s="581"/>
      <c r="T331" s="581"/>
      <c r="U331" s="581"/>
      <c r="V331" s="581"/>
      <c r="W331" s="581"/>
      <c r="X331" s="581"/>
      <c r="Y331" s="581"/>
      <c r="Z331" s="581"/>
      <c r="AA331" s="581"/>
      <c r="AG331" s="71"/>
      <c r="AH331" s="582"/>
      <c r="AI331" s="582"/>
      <c r="AJ331" s="582"/>
      <c r="AK331" s="582"/>
      <c r="AL331" s="582"/>
      <c r="AM331" s="582"/>
      <c r="AN331" s="582"/>
      <c r="AO331" s="587"/>
      <c r="AP331" s="588"/>
      <c r="AQ331" s="588"/>
      <c r="AR331" s="588"/>
      <c r="AS331" s="588"/>
      <c r="AT331" s="589"/>
      <c r="AU331" s="72"/>
      <c r="AV331" s="72"/>
      <c r="AW331" s="582"/>
      <c r="AX331" s="582"/>
      <c r="AY331" s="582"/>
      <c r="AZ331" s="582"/>
      <c r="BB331" s="631"/>
      <c r="BC331" s="631"/>
      <c r="BD331" s="631"/>
      <c r="BE331" s="631"/>
      <c r="BF331" s="631"/>
    </row>
    <row r="332" spans="2:62" ht="39" customHeight="1" thickBot="1">
      <c r="B332" s="581"/>
      <c r="C332" s="581"/>
      <c r="D332" s="581"/>
      <c r="E332" s="581"/>
      <c r="F332" s="581"/>
      <c r="G332" s="581"/>
      <c r="H332" s="581"/>
      <c r="I332" s="581"/>
      <c r="J332" s="581"/>
      <c r="K332" s="581"/>
      <c r="L332" s="581"/>
      <c r="M332" s="581"/>
      <c r="N332" s="581"/>
      <c r="O332" s="581"/>
      <c r="P332" s="581"/>
      <c r="Q332" s="581"/>
      <c r="R332" s="581"/>
      <c r="S332" s="581"/>
      <c r="T332" s="581"/>
      <c r="U332" s="581"/>
      <c r="V332" s="581"/>
      <c r="W332" s="581"/>
      <c r="X332" s="581"/>
      <c r="Y332" s="581"/>
      <c r="Z332" s="581"/>
      <c r="AA332" s="581"/>
      <c r="AG332" s="71"/>
      <c r="AH332" s="593" t="s">
        <v>3</v>
      </c>
      <c r="AI332" s="593"/>
      <c r="AJ332" s="593"/>
      <c r="AK332" s="593"/>
      <c r="AL332" s="593"/>
      <c r="AM332" s="593"/>
      <c r="AN332" s="593"/>
      <c r="AO332" s="587"/>
      <c r="AP332" s="588"/>
      <c r="AQ332" s="588"/>
      <c r="AR332" s="588"/>
      <c r="AS332" s="588"/>
      <c r="AT332" s="589"/>
      <c r="AV332" s="72"/>
      <c r="AW332" s="593" t="s">
        <v>4</v>
      </c>
      <c r="AX332" s="593"/>
      <c r="AY332" s="593"/>
      <c r="AZ332" s="593"/>
      <c r="BB332" s="631"/>
      <c r="BC332" s="631"/>
      <c r="BD332" s="631"/>
      <c r="BE332" s="631"/>
      <c r="BF332" s="631"/>
    </row>
    <row r="333" spans="2:62" ht="39" customHeight="1" thickBot="1">
      <c r="B333" s="595" t="s">
        <v>148</v>
      </c>
      <c r="C333" s="595"/>
      <c r="D333" s="595"/>
      <c r="E333" s="595"/>
      <c r="F333" s="595"/>
      <c r="G333" s="595"/>
      <c r="H333" s="595"/>
      <c r="I333" s="595"/>
      <c r="J333" s="595"/>
      <c r="K333" s="59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6"/>
      <c r="X333" s="76"/>
      <c r="Y333" s="76"/>
      <c r="Z333" s="76"/>
      <c r="AA333" s="76"/>
      <c r="AG333" s="71"/>
      <c r="AH333" s="593"/>
      <c r="AI333" s="593"/>
      <c r="AJ333" s="593"/>
      <c r="AK333" s="593"/>
      <c r="AL333" s="593"/>
      <c r="AM333" s="593"/>
      <c r="AN333" s="593"/>
      <c r="AO333" s="590"/>
      <c r="AP333" s="591"/>
      <c r="AQ333" s="591"/>
      <c r="AR333" s="591"/>
      <c r="AS333" s="591"/>
      <c r="AT333" s="592"/>
      <c r="AU333" s="72"/>
      <c r="AV333" s="72"/>
      <c r="AW333" s="593"/>
      <c r="AX333" s="593"/>
      <c r="AY333" s="593"/>
      <c r="AZ333" s="593"/>
      <c r="BA333" s="77"/>
      <c r="BB333" s="631"/>
      <c r="BC333" s="631"/>
      <c r="BD333" s="631"/>
      <c r="BE333" s="631"/>
      <c r="BF333" s="631"/>
      <c r="BG333" s="77"/>
      <c r="BH333" s="77"/>
      <c r="BI333" s="77"/>
    </row>
    <row r="334" spans="2:62" ht="39" customHeight="1" thickBot="1">
      <c r="B334" s="533"/>
      <c r="C334" s="533"/>
      <c r="D334" s="533"/>
      <c r="E334" s="533"/>
      <c r="F334" s="533"/>
      <c r="G334" s="533"/>
      <c r="H334" s="533"/>
      <c r="I334" s="533"/>
      <c r="J334" s="533"/>
      <c r="K334" s="533"/>
      <c r="L334" s="533"/>
      <c r="M334" s="533"/>
      <c r="N334" s="533"/>
      <c r="O334" s="533"/>
      <c r="P334" s="533"/>
      <c r="Q334" s="533"/>
      <c r="R334" s="533"/>
      <c r="S334" s="533"/>
      <c r="T334" s="533"/>
      <c r="U334" s="533"/>
      <c r="V334" s="533"/>
      <c r="W334" s="533"/>
      <c r="X334" s="533"/>
      <c r="Y334" s="533"/>
      <c r="Z334" s="533"/>
      <c r="AA334" s="533"/>
      <c r="AG334" s="71"/>
      <c r="AK334" s="78"/>
      <c r="AL334" s="78"/>
      <c r="AM334" s="78"/>
      <c r="AN334" s="78"/>
      <c r="AO334" s="78"/>
      <c r="AP334" s="78"/>
      <c r="AQ334" s="78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7"/>
      <c r="BF334" s="77"/>
      <c r="BG334" s="77"/>
      <c r="BH334" s="77"/>
      <c r="BI334" s="77"/>
    </row>
    <row r="335" spans="2:62" ht="39" customHeight="1">
      <c r="B335" s="534"/>
      <c r="C335" s="534"/>
      <c r="D335" s="534"/>
      <c r="E335" s="534"/>
      <c r="F335" s="534"/>
      <c r="G335" s="534"/>
      <c r="H335" s="534"/>
      <c r="I335" s="534"/>
      <c r="J335" s="534"/>
      <c r="K335" s="534"/>
      <c r="L335" s="534"/>
      <c r="M335" s="534"/>
      <c r="N335" s="534"/>
      <c r="O335" s="534"/>
      <c r="P335" s="534"/>
      <c r="Q335" s="534"/>
      <c r="R335" s="534"/>
      <c r="S335" s="534"/>
      <c r="T335" s="534"/>
      <c r="U335" s="534"/>
      <c r="V335" s="534"/>
      <c r="W335" s="534"/>
      <c r="X335" s="534"/>
      <c r="Y335" s="534"/>
      <c r="Z335" s="534"/>
      <c r="AA335" s="534"/>
      <c r="AG335" s="71"/>
      <c r="AH335" s="582" t="s">
        <v>25</v>
      </c>
      <c r="AI335" s="582"/>
      <c r="AJ335" s="582"/>
      <c r="AK335" s="582"/>
      <c r="AL335" s="582"/>
      <c r="AM335" s="582"/>
      <c r="AN335" s="582"/>
      <c r="AO335" s="596">
        <f>GI!$A$3</f>
        <v>11</v>
      </c>
      <c r="AP335" s="597"/>
      <c r="AQ335" s="597"/>
      <c r="AR335" s="597"/>
      <c r="AS335" s="598"/>
      <c r="AT335" s="596" t="str">
        <f>GI!$C$3</f>
        <v>D</v>
      </c>
      <c r="AU335" s="597"/>
      <c r="AV335" s="597"/>
      <c r="AW335" s="597"/>
      <c r="AX335" s="598"/>
      <c r="AY335" s="79"/>
      <c r="AZ335" s="79"/>
      <c r="BA335" s="79"/>
      <c r="BB335" s="80"/>
      <c r="BC335" s="80"/>
      <c r="BD335" s="80"/>
      <c r="BE335" s="80"/>
      <c r="BF335" s="80"/>
      <c r="BG335" s="80"/>
      <c r="BH335" s="80"/>
      <c r="BI335" s="80"/>
    </row>
    <row r="336" spans="2:62" ht="39" customHeight="1">
      <c r="B336" s="533"/>
      <c r="C336" s="533"/>
      <c r="D336" s="533"/>
      <c r="E336" s="533"/>
      <c r="F336" s="533"/>
      <c r="G336" s="533"/>
      <c r="H336" s="533"/>
      <c r="I336" s="533"/>
      <c r="J336" s="533"/>
      <c r="K336" s="533"/>
      <c r="L336" s="533"/>
      <c r="M336" s="533"/>
      <c r="N336" s="533"/>
      <c r="O336" s="533"/>
      <c r="P336" s="533"/>
      <c r="Q336" s="533"/>
      <c r="R336" s="533"/>
      <c r="S336" s="533"/>
      <c r="T336" s="533"/>
      <c r="U336" s="533"/>
      <c r="V336" s="533"/>
      <c r="W336" s="533"/>
      <c r="X336" s="533"/>
      <c r="Y336" s="533"/>
      <c r="Z336" s="533"/>
      <c r="AA336" s="533"/>
      <c r="AG336" s="71"/>
      <c r="AH336" s="582"/>
      <c r="AI336" s="582"/>
      <c r="AJ336" s="582"/>
      <c r="AK336" s="582"/>
      <c r="AL336" s="582"/>
      <c r="AM336" s="582"/>
      <c r="AN336" s="582"/>
      <c r="AO336" s="599"/>
      <c r="AP336" s="600"/>
      <c r="AQ336" s="600"/>
      <c r="AR336" s="600"/>
      <c r="AS336" s="601"/>
      <c r="AT336" s="599"/>
      <c r="AU336" s="600"/>
      <c r="AV336" s="600"/>
      <c r="AW336" s="600"/>
      <c r="AX336" s="601"/>
      <c r="AY336" s="79"/>
      <c r="AZ336" s="79"/>
      <c r="BA336" s="79"/>
      <c r="BB336" s="80"/>
      <c r="BC336" s="80"/>
      <c r="BD336" s="80"/>
      <c r="BE336" s="80"/>
      <c r="BF336" s="80"/>
      <c r="BG336" s="80"/>
      <c r="BH336" s="80"/>
      <c r="BI336" s="80"/>
    </row>
    <row r="337" spans="2:62" ht="39" customHeight="1">
      <c r="B337" s="534"/>
      <c r="C337" s="534"/>
      <c r="D337" s="534"/>
      <c r="E337" s="534"/>
      <c r="F337" s="534"/>
      <c r="G337" s="534"/>
      <c r="H337" s="534"/>
      <c r="I337" s="534"/>
      <c r="J337" s="534"/>
      <c r="K337" s="534"/>
      <c r="L337" s="534"/>
      <c r="M337" s="534"/>
      <c r="N337" s="534"/>
      <c r="O337" s="534"/>
      <c r="P337" s="534"/>
      <c r="Q337" s="534"/>
      <c r="R337" s="534"/>
      <c r="S337" s="534"/>
      <c r="T337" s="534"/>
      <c r="U337" s="534"/>
      <c r="V337" s="534"/>
      <c r="W337" s="534"/>
      <c r="X337" s="534"/>
      <c r="Y337" s="534"/>
      <c r="Z337" s="534"/>
      <c r="AA337" s="534"/>
      <c r="AG337" s="71"/>
      <c r="AH337" s="605" t="s">
        <v>6</v>
      </c>
      <c r="AI337" s="605"/>
      <c r="AJ337" s="605"/>
      <c r="AK337" s="605"/>
      <c r="AL337" s="605"/>
      <c r="AM337" s="605"/>
      <c r="AN337" s="605"/>
      <c r="AO337" s="599"/>
      <c r="AP337" s="600"/>
      <c r="AQ337" s="600"/>
      <c r="AR337" s="600"/>
      <c r="AS337" s="601"/>
      <c r="AT337" s="599"/>
      <c r="AU337" s="600"/>
      <c r="AV337" s="600"/>
      <c r="AW337" s="600"/>
      <c r="AX337" s="601"/>
      <c r="AY337" s="79"/>
      <c r="AZ337" s="79"/>
      <c r="BA337" s="79"/>
      <c r="BB337" s="80"/>
      <c r="BC337" s="80"/>
      <c r="BD337" s="80"/>
      <c r="BE337" s="80"/>
      <c r="BF337" s="80"/>
      <c r="BG337" s="80"/>
      <c r="BH337" s="80"/>
      <c r="BI337" s="80"/>
    </row>
    <row r="338" spans="2:62" ht="39" customHeight="1" thickBot="1">
      <c r="B338" s="607" t="s">
        <v>149</v>
      </c>
      <c r="C338" s="607"/>
      <c r="D338" s="607"/>
      <c r="E338" s="607"/>
      <c r="F338" s="607"/>
      <c r="G338" s="607"/>
      <c r="H338" s="607"/>
      <c r="I338" s="607"/>
      <c r="J338" s="607"/>
      <c r="K338" s="607"/>
      <c r="L338" s="607"/>
      <c r="M338" s="607"/>
      <c r="N338" s="607"/>
      <c r="O338" s="607"/>
      <c r="P338" s="607"/>
      <c r="Q338" s="607"/>
      <c r="R338" s="607"/>
      <c r="S338" s="607"/>
      <c r="T338" s="607"/>
      <c r="U338" s="607"/>
      <c r="V338" s="607"/>
      <c r="W338" s="607"/>
      <c r="X338" s="607"/>
      <c r="Y338" s="607"/>
      <c r="Z338" s="607"/>
      <c r="AA338" s="607"/>
      <c r="AG338" s="71"/>
      <c r="AH338" s="605"/>
      <c r="AI338" s="605"/>
      <c r="AJ338" s="605"/>
      <c r="AK338" s="605"/>
      <c r="AL338" s="605"/>
      <c r="AM338" s="605"/>
      <c r="AN338" s="605"/>
      <c r="AO338" s="602"/>
      <c r="AP338" s="603"/>
      <c r="AQ338" s="603"/>
      <c r="AR338" s="603"/>
      <c r="AS338" s="604"/>
      <c r="AT338" s="602"/>
      <c r="AU338" s="603"/>
      <c r="AV338" s="603"/>
      <c r="AW338" s="603"/>
      <c r="AX338" s="604"/>
      <c r="AY338" s="79"/>
      <c r="AZ338" s="79"/>
      <c r="BA338" s="79"/>
      <c r="BB338" s="80"/>
      <c r="BC338" s="80"/>
      <c r="BD338" s="80"/>
      <c r="BE338" s="80"/>
      <c r="BF338" s="80"/>
      <c r="BG338" s="80"/>
      <c r="BH338" s="80"/>
      <c r="BI338" s="80"/>
    </row>
    <row r="339" spans="2:62" ht="39" customHeight="1">
      <c r="B339" s="608"/>
      <c r="C339" s="608"/>
      <c r="D339" s="608"/>
      <c r="E339" s="608"/>
      <c r="F339" s="608"/>
      <c r="G339" s="608"/>
      <c r="H339" s="608"/>
      <c r="I339" s="608"/>
      <c r="J339" s="608"/>
      <c r="K339" s="608"/>
      <c r="L339" s="608"/>
      <c r="M339" s="608"/>
      <c r="N339" s="608"/>
      <c r="O339" s="608"/>
      <c r="P339" s="608"/>
      <c r="Q339" s="608"/>
      <c r="R339" s="608"/>
      <c r="S339" s="608"/>
      <c r="T339" s="608"/>
      <c r="U339" s="608"/>
      <c r="V339" s="608"/>
      <c r="W339" s="608"/>
      <c r="X339" s="608"/>
      <c r="Y339" s="608"/>
      <c r="Z339" s="608"/>
      <c r="AA339" s="608"/>
      <c r="AG339" s="71"/>
    </row>
    <row r="340" spans="2:62" ht="39" customHeight="1" thickBot="1">
      <c r="B340" s="533"/>
      <c r="C340" s="533"/>
      <c r="D340" s="533"/>
      <c r="E340" s="533"/>
      <c r="F340" s="533"/>
      <c r="G340" s="533"/>
      <c r="H340" s="533"/>
      <c r="I340" s="533"/>
      <c r="J340" s="533"/>
      <c r="K340" s="533"/>
      <c r="L340" s="533"/>
      <c r="M340" s="533"/>
      <c r="N340" s="533"/>
      <c r="O340" s="533"/>
      <c r="P340" s="533"/>
      <c r="Q340" s="533"/>
      <c r="R340" s="533"/>
      <c r="S340" s="533"/>
      <c r="T340" s="533"/>
      <c r="U340" s="533"/>
      <c r="V340" s="533"/>
      <c r="W340" s="533"/>
      <c r="X340" s="533"/>
      <c r="Y340" s="533"/>
      <c r="Z340" s="533"/>
      <c r="AA340" s="533"/>
      <c r="AG340" s="81"/>
      <c r="AH340" s="82"/>
      <c r="AI340" s="82"/>
      <c r="AJ340" s="82"/>
      <c r="AK340" s="82"/>
      <c r="AL340" s="82"/>
      <c r="AM340" s="82"/>
      <c r="AN340" s="82"/>
      <c r="AO340" s="82"/>
      <c r="AP340" s="82"/>
      <c r="AQ340" s="82"/>
      <c r="AR340" s="83"/>
      <c r="AS340" s="83"/>
      <c r="AT340" s="83"/>
      <c r="AU340" s="83"/>
      <c r="AV340" s="83"/>
      <c r="AW340" s="83"/>
      <c r="AX340" s="83"/>
      <c r="AY340" s="83"/>
      <c r="AZ340" s="83"/>
      <c r="BA340" s="83"/>
      <c r="BB340" s="83"/>
      <c r="BC340" s="83"/>
      <c r="BD340" s="83"/>
      <c r="BE340" s="83"/>
      <c r="BF340" s="83"/>
      <c r="BG340" s="83"/>
      <c r="BH340" s="83"/>
      <c r="BI340" s="83"/>
      <c r="BJ340" s="84"/>
    </row>
    <row r="341" spans="2:62" ht="37.5" customHeight="1">
      <c r="B341" s="534"/>
      <c r="C341" s="534"/>
      <c r="D341" s="534"/>
      <c r="E341" s="534"/>
      <c r="F341" s="534"/>
      <c r="G341" s="534"/>
      <c r="H341" s="534"/>
      <c r="I341" s="534"/>
      <c r="J341" s="534"/>
      <c r="K341" s="534"/>
      <c r="L341" s="534"/>
      <c r="M341" s="534"/>
      <c r="N341" s="534"/>
      <c r="O341" s="534"/>
      <c r="P341" s="534"/>
      <c r="Q341" s="534"/>
      <c r="R341" s="534"/>
      <c r="S341" s="534"/>
      <c r="T341" s="534"/>
      <c r="U341" s="534"/>
      <c r="V341" s="534"/>
      <c r="W341" s="534"/>
      <c r="X341" s="534"/>
      <c r="Y341" s="534"/>
      <c r="Z341" s="534"/>
      <c r="AA341" s="534"/>
      <c r="BJ341" s="85"/>
    </row>
    <row r="342" spans="2:62" ht="18" customHeight="1"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K342" s="87"/>
      <c r="AL342" s="87"/>
      <c r="AM342" s="87"/>
      <c r="AN342" s="87"/>
      <c r="AO342" s="87"/>
      <c r="AP342" s="87"/>
      <c r="AQ342" s="87"/>
      <c r="AR342" s="87"/>
      <c r="AS342" s="87"/>
      <c r="AT342" s="87"/>
      <c r="AU342" s="87"/>
      <c r="AV342" s="87"/>
      <c r="AW342" s="87"/>
      <c r="AX342" s="87"/>
      <c r="AY342" s="87"/>
      <c r="AZ342" s="87"/>
      <c r="BA342" s="87"/>
      <c r="BB342" s="87"/>
      <c r="BC342" s="87"/>
      <c r="BD342" s="87"/>
      <c r="BE342" s="87"/>
      <c r="BF342" s="87"/>
      <c r="BJ342" s="85"/>
    </row>
    <row r="343" spans="2:62" ht="39" customHeight="1">
      <c r="B343" s="535" t="s">
        <v>80</v>
      </c>
      <c r="C343" s="535"/>
      <c r="D343" s="535"/>
      <c r="E343" s="535"/>
      <c r="F343" s="535"/>
      <c r="G343" s="535"/>
      <c r="H343" s="535"/>
      <c r="I343" s="535"/>
      <c r="J343" s="535"/>
      <c r="K343" s="535"/>
      <c r="L343" s="535"/>
      <c r="M343" s="535"/>
      <c r="N343" s="535"/>
      <c r="O343" s="536" t="str">
        <f>GI!$E$31</f>
        <v xml:space="preserve">Biniam Desta </v>
      </c>
      <c r="P343" s="536"/>
      <c r="Q343" s="536"/>
      <c r="R343" s="536"/>
      <c r="S343" s="536"/>
      <c r="T343" s="536"/>
      <c r="U343" s="536"/>
      <c r="V343" s="536"/>
      <c r="W343" s="536"/>
      <c r="X343" s="536"/>
      <c r="Y343" s="536"/>
      <c r="Z343" s="536"/>
      <c r="AA343" s="536"/>
      <c r="AB343" s="88"/>
      <c r="AJ343" s="538" t="s">
        <v>212</v>
      </c>
      <c r="AK343" s="539"/>
      <c r="AL343" s="539"/>
      <c r="AM343" s="539"/>
      <c r="AN343" s="539"/>
      <c r="AO343" s="539"/>
      <c r="AP343" s="539"/>
      <c r="AQ343" s="539"/>
      <c r="AR343" s="539"/>
      <c r="AS343" s="539"/>
      <c r="AT343" s="539"/>
      <c r="AU343" s="539"/>
      <c r="AV343" s="539"/>
      <c r="AW343" s="539"/>
      <c r="AX343" s="539"/>
      <c r="AY343" s="539"/>
      <c r="AZ343" s="539"/>
      <c r="BA343" s="539"/>
      <c r="BB343" s="539"/>
      <c r="BC343" s="539"/>
      <c r="BD343" s="539"/>
      <c r="BE343" s="539"/>
      <c r="BF343" s="540"/>
      <c r="BG343" s="87"/>
      <c r="BH343" s="87"/>
      <c r="BI343" s="87"/>
      <c r="BJ343" s="89"/>
    </row>
    <row r="344" spans="2:62" ht="39" customHeight="1">
      <c r="B344" s="535"/>
      <c r="C344" s="535"/>
      <c r="D344" s="535"/>
      <c r="E344" s="535"/>
      <c r="F344" s="535"/>
      <c r="G344" s="535"/>
      <c r="H344" s="535"/>
      <c r="I344" s="535"/>
      <c r="J344" s="535"/>
      <c r="K344" s="535"/>
      <c r="L344" s="535"/>
      <c r="M344" s="535"/>
      <c r="N344" s="535"/>
      <c r="O344" s="537"/>
      <c r="P344" s="537"/>
      <c r="Q344" s="537"/>
      <c r="R344" s="537"/>
      <c r="S344" s="537"/>
      <c r="T344" s="537"/>
      <c r="U344" s="537"/>
      <c r="V344" s="537"/>
      <c r="W344" s="537"/>
      <c r="X344" s="537"/>
      <c r="Y344" s="537"/>
      <c r="Z344" s="537"/>
      <c r="AA344" s="537"/>
      <c r="AB344" s="88"/>
      <c r="AJ344" s="541"/>
      <c r="AK344" s="542"/>
      <c r="AL344" s="542"/>
      <c r="AM344" s="542"/>
      <c r="AN344" s="542"/>
      <c r="AO344" s="542"/>
      <c r="AP344" s="542"/>
      <c r="AQ344" s="542"/>
      <c r="AR344" s="542"/>
      <c r="AS344" s="542"/>
      <c r="AT344" s="542"/>
      <c r="AU344" s="542"/>
      <c r="AV344" s="542"/>
      <c r="AW344" s="542"/>
      <c r="AX344" s="542"/>
      <c r="AY344" s="542"/>
      <c r="AZ344" s="542"/>
      <c r="BA344" s="542"/>
      <c r="BB344" s="542"/>
      <c r="BC344" s="542"/>
      <c r="BD344" s="542"/>
      <c r="BE344" s="542"/>
      <c r="BF344" s="543"/>
      <c r="BG344" s="87"/>
      <c r="BH344" s="87"/>
      <c r="BI344" s="87"/>
      <c r="BJ344" s="89"/>
    </row>
    <row r="345" spans="2:62" ht="39" customHeight="1">
      <c r="B345" s="544" t="s">
        <v>79</v>
      </c>
      <c r="C345" s="544"/>
      <c r="D345" s="544"/>
      <c r="E345" s="544"/>
      <c r="F345" s="544"/>
      <c r="G345" s="544"/>
      <c r="H345" s="544"/>
      <c r="I345" s="544"/>
      <c r="J345" s="544"/>
      <c r="K345" s="544"/>
      <c r="L345" s="544"/>
      <c r="M345" s="544"/>
      <c r="N345" s="544"/>
      <c r="O345" s="545"/>
      <c r="P345" s="545"/>
      <c r="Q345" s="545"/>
      <c r="R345" s="545"/>
      <c r="S345" s="545"/>
      <c r="T345" s="545"/>
      <c r="U345" s="545"/>
      <c r="V345" s="545"/>
      <c r="W345" s="545"/>
      <c r="X345" s="545"/>
      <c r="Y345" s="545"/>
      <c r="Z345" s="545"/>
      <c r="AA345" s="545"/>
      <c r="AB345" s="88"/>
      <c r="AJ345" s="541" t="s">
        <v>209</v>
      </c>
      <c r="AK345" s="542"/>
      <c r="AL345" s="542"/>
      <c r="AM345" s="542"/>
      <c r="AN345" s="542"/>
      <c r="AO345" s="542"/>
      <c r="AP345" s="542"/>
      <c r="AQ345" s="542"/>
      <c r="AR345" s="542"/>
      <c r="AS345" s="542"/>
      <c r="AT345" s="542"/>
      <c r="AU345" s="542"/>
      <c r="AV345" s="542"/>
      <c r="AW345" s="542"/>
      <c r="AX345" s="542"/>
      <c r="AY345" s="542"/>
      <c r="AZ345" s="542"/>
      <c r="BA345" s="542"/>
      <c r="BB345" s="542"/>
      <c r="BC345" s="542"/>
      <c r="BD345" s="542"/>
      <c r="BE345" s="542"/>
      <c r="BF345" s="543"/>
      <c r="BG345" s="87"/>
      <c r="BH345" s="87"/>
      <c r="BI345" s="87"/>
      <c r="BJ345" s="87"/>
    </row>
    <row r="346" spans="2:62" ht="39" customHeight="1">
      <c r="B346" s="544"/>
      <c r="C346" s="544"/>
      <c r="D346" s="544"/>
      <c r="E346" s="544"/>
      <c r="F346" s="544"/>
      <c r="G346" s="544"/>
      <c r="H346" s="544"/>
      <c r="I346" s="544"/>
      <c r="J346" s="544"/>
      <c r="K346" s="544"/>
      <c r="L346" s="544"/>
      <c r="M346" s="544"/>
      <c r="N346" s="544"/>
      <c r="O346" s="546"/>
      <c r="P346" s="546"/>
      <c r="Q346" s="546"/>
      <c r="R346" s="546"/>
      <c r="S346" s="546"/>
      <c r="T346" s="546"/>
      <c r="U346" s="546"/>
      <c r="V346" s="546"/>
      <c r="W346" s="546"/>
      <c r="X346" s="546"/>
      <c r="Y346" s="546"/>
      <c r="Z346" s="546"/>
      <c r="AA346" s="546"/>
      <c r="AB346" s="88"/>
      <c r="AJ346" s="541"/>
      <c r="AK346" s="542"/>
      <c r="AL346" s="542"/>
      <c r="AM346" s="542"/>
      <c r="AN346" s="542"/>
      <c r="AO346" s="542"/>
      <c r="AP346" s="542"/>
      <c r="AQ346" s="542"/>
      <c r="AR346" s="542"/>
      <c r="AS346" s="542"/>
      <c r="AT346" s="542"/>
      <c r="AU346" s="542"/>
      <c r="AV346" s="542"/>
      <c r="AW346" s="542"/>
      <c r="AX346" s="542"/>
      <c r="AY346" s="542"/>
      <c r="AZ346" s="542"/>
      <c r="BA346" s="542"/>
      <c r="BB346" s="542"/>
      <c r="BC346" s="542"/>
      <c r="BD346" s="542"/>
      <c r="BE346" s="542"/>
      <c r="BF346" s="543"/>
      <c r="BG346" s="87"/>
      <c r="BH346" s="87"/>
      <c r="BI346" s="87"/>
      <c r="BJ346" s="87"/>
    </row>
    <row r="347" spans="2:62" ht="39" customHeight="1">
      <c r="B347" s="535" t="s">
        <v>81</v>
      </c>
      <c r="C347" s="535"/>
      <c r="D347" s="535"/>
      <c r="E347" s="535"/>
      <c r="F347" s="535"/>
      <c r="G347" s="535"/>
      <c r="H347" s="535"/>
      <c r="I347" s="535"/>
      <c r="J347" s="535"/>
      <c r="K347" s="535"/>
      <c r="L347" s="535"/>
      <c r="M347" s="535"/>
      <c r="N347" s="535"/>
      <c r="O347" s="547"/>
      <c r="P347" s="547"/>
      <c r="Q347" s="547"/>
      <c r="R347" s="547"/>
      <c r="S347" s="547"/>
      <c r="T347" s="547"/>
      <c r="U347" s="547"/>
      <c r="V347" s="547"/>
      <c r="W347" s="547"/>
      <c r="X347" s="547"/>
      <c r="Y347" s="547"/>
      <c r="Z347" s="547"/>
      <c r="AA347" s="547"/>
      <c r="AB347" s="88"/>
      <c r="AJ347" s="541" t="s">
        <v>74</v>
      </c>
      <c r="AK347" s="542"/>
      <c r="AL347" s="542"/>
      <c r="AM347" s="542"/>
      <c r="AN347" s="542"/>
      <c r="AO347" s="542"/>
      <c r="AP347" s="542"/>
      <c r="AQ347" s="542"/>
      <c r="AR347" s="542"/>
      <c r="AS347" s="542"/>
      <c r="AT347" s="542"/>
      <c r="AU347" s="542"/>
      <c r="AV347" s="542"/>
      <c r="AW347" s="542"/>
      <c r="AX347" s="542"/>
      <c r="AY347" s="542"/>
      <c r="AZ347" s="542"/>
      <c r="BA347" s="542"/>
      <c r="BB347" s="542"/>
      <c r="BC347" s="542"/>
      <c r="BD347" s="542"/>
      <c r="BE347" s="542"/>
      <c r="BF347" s="543"/>
      <c r="BG347" s="87"/>
      <c r="BH347" s="87"/>
      <c r="BI347" s="87"/>
      <c r="BJ347" s="87"/>
    </row>
    <row r="348" spans="2:62" ht="39" customHeight="1">
      <c r="B348" s="535"/>
      <c r="C348" s="535"/>
      <c r="D348" s="535"/>
      <c r="E348" s="535"/>
      <c r="F348" s="535"/>
      <c r="G348" s="535"/>
      <c r="H348" s="535"/>
      <c r="I348" s="535"/>
      <c r="J348" s="535"/>
      <c r="K348" s="535"/>
      <c r="L348" s="535"/>
      <c r="M348" s="535"/>
      <c r="N348" s="535"/>
      <c r="O348" s="548"/>
      <c r="P348" s="548"/>
      <c r="Q348" s="548"/>
      <c r="R348" s="548"/>
      <c r="S348" s="548"/>
      <c r="T348" s="548"/>
      <c r="U348" s="548"/>
      <c r="V348" s="548"/>
      <c r="W348" s="548"/>
      <c r="X348" s="548"/>
      <c r="Y348" s="548"/>
      <c r="Z348" s="548"/>
      <c r="AA348" s="548"/>
      <c r="AB348" s="88"/>
      <c r="AJ348" s="541"/>
      <c r="AK348" s="542"/>
      <c r="AL348" s="542"/>
      <c r="AM348" s="542"/>
      <c r="AN348" s="542"/>
      <c r="AO348" s="542"/>
      <c r="AP348" s="542"/>
      <c r="AQ348" s="542"/>
      <c r="AR348" s="542"/>
      <c r="AS348" s="542"/>
      <c r="AT348" s="542"/>
      <c r="AU348" s="542"/>
      <c r="AV348" s="542"/>
      <c r="AW348" s="542"/>
      <c r="AX348" s="542"/>
      <c r="AY348" s="542"/>
      <c r="AZ348" s="542"/>
      <c r="BA348" s="542"/>
      <c r="BB348" s="542"/>
      <c r="BC348" s="542"/>
      <c r="BD348" s="542"/>
      <c r="BE348" s="542"/>
      <c r="BF348" s="543"/>
      <c r="BG348" s="87"/>
      <c r="BH348" s="87"/>
      <c r="BI348" s="87"/>
      <c r="BJ348" s="87"/>
    </row>
    <row r="349" spans="2:62" ht="39" customHeight="1">
      <c r="B349" s="544" t="s">
        <v>79</v>
      </c>
      <c r="C349" s="544"/>
      <c r="D349" s="544"/>
      <c r="E349" s="544"/>
      <c r="F349" s="544"/>
      <c r="G349" s="544"/>
      <c r="H349" s="544"/>
      <c r="I349" s="544"/>
      <c r="J349" s="544"/>
      <c r="K349" s="544"/>
      <c r="L349" s="544"/>
      <c r="M349" s="544"/>
      <c r="N349" s="544"/>
      <c r="O349" s="545"/>
      <c r="P349" s="545"/>
      <c r="Q349" s="545"/>
      <c r="R349" s="545"/>
      <c r="S349" s="545"/>
      <c r="T349" s="545"/>
      <c r="U349" s="545"/>
      <c r="V349" s="545"/>
      <c r="W349" s="545"/>
      <c r="X349" s="545"/>
      <c r="Y349" s="545"/>
      <c r="Z349" s="545"/>
      <c r="AA349" s="545"/>
      <c r="AB349" s="90"/>
      <c r="AJ349" s="541" t="s">
        <v>211</v>
      </c>
      <c r="AK349" s="542"/>
      <c r="AL349" s="542"/>
      <c r="AM349" s="542"/>
      <c r="AN349" s="542"/>
      <c r="AO349" s="542"/>
      <c r="AP349" s="542"/>
      <c r="AQ349" s="542"/>
      <c r="AR349" s="542"/>
      <c r="AS349" s="542"/>
      <c r="AT349" s="542"/>
      <c r="AU349" s="542"/>
      <c r="AV349" s="542"/>
      <c r="AW349" s="542"/>
      <c r="AX349" s="542"/>
      <c r="AY349" s="542"/>
      <c r="AZ349" s="542"/>
      <c r="BA349" s="542"/>
      <c r="BB349" s="542"/>
      <c r="BC349" s="542"/>
      <c r="BD349" s="542"/>
      <c r="BE349" s="542"/>
      <c r="BF349" s="543"/>
      <c r="BG349" s="87"/>
      <c r="BH349" s="87"/>
      <c r="BI349" s="87"/>
      <c r="BJ349" s="87"/>
    </row>
    <row r="350" spans="2:62" ht="39" customHeight="1">
      <c r="B350" s="544"/>
      <c r="C350" s="544"/>
      <c r="D350" s="544"/>
      <c r="E350" s="544"/>
      <c r="F350" s="544"/>
      <c r="G350" s="544"/>
      <c r="H350" s="544"/>
      <c r="I350" s="544"/>
      <c r="J350" s="544"/>
      <c r="K350" s="544"/>
      <c r="L350" s="544"/>
      <c r="M350" s="544"/>
      <c r="N350" s="544"/>
      <c r="O350" s="546"/>
      <c r="P350" s="546"/>
      <c r="Q350" s="546"/>
      <c r="R350" s="546"/>
      <c r="S350" s="546"/>
      <c r="T350" s="546"/>
      <c r="U350" s="546"/>
      <c r="V350" s="546"/>
      <c r="W350" s="546"/>
      <c r="X350" s="546"/>
      <c r="Y350" s="546"/>
      <c r="Z350" s="546"/>
      <c r="AA350" s="546"/>
      <c r="AB350" s="90"/>
      <c r="AJ350" s="549"/>
      <c r="AK350" s="550"/>
      <c r="AL350" s="550"/>
      <c r="AM350" s="550"/>
      <c r="AN350" s="550"/>
      <c r="AO350" s="550"/>
      <c r="AP350" s="550"/>
      <c r="AQ350" s="550"/>
      <c r="AR350" s="550"/>
      <c r="AS350" s="550"/>
      <c r="AT350" s="550"/>
      <c r="AU350" s="550"/>
      <c r="AV350" s="550"/>
      <c r="AW350" s="550"/>
      <c r="AX350" s="550"/>
      <c r="AY350" s="550"/>
      <c r="AZ350" s="550"/>
      <c r="BA350" s="550"/>
      <c r="BB350" s="550"/>
      <c r="BC350" s="550"/>
      <c r="BD350" s="550"/>
      <c r="BE350" s="550"/>
      <c r="BF350" s="551"/>
      <c r="BG350" s="87"/>
      <c r="BH350" s="87"/>
      <c r="BI350" s="87"/>
      <c r="BJ350" s="87"/>
    </row>
    <row r="351" spans="2:62" ht="54" customHeight="1">
      <c r="AL351" s="632"/>
      <c r="AM351" s="632"/>
      <c r="AN351" s="632"/>
      <c r="AO351" s="632"/>
      <c r="AP351" s="632"/>
      <c r="AQ351" s="632"/>
      <c r="AR351" s="632"/>
      <c r="AS351" s="632"/>
      <c r="AT351" s="632"/>
      <c r="AU351" s="632"/>
      <c r="AV351" s="632"/>
      <c r="AW351" s="632"/>
      <c r="AX351" s="632"/>
      <c r="AY351" s="632"/>
      <c r="AZ351" s="632"/>
      <c r="BA351" s="632"/>
      <c r="BB351" s="632"/>
      <c r="BC351" s="632"/>
    </row>
    <row r="352" spans="2:62" ht="39" customHeight="1">
      <c r="B352" s="616" t="s">
        <v>20</v>
      </c>
      <c r="C352" s="616"/>
      <c r="D352" s="616"/>
      <c r="E352" s="616"/>
      <c r="F352" s="616"/>
      <c r="G352" s="616"/>
      <c r="H352" s="616"/>
      <c r="I352" s="616"/>
      <c r="J352" s="616"/>
      <c r="K352" s="616"/>
      <c r="L352" s="616"/>
      <c r="M352" s="616"/>
      <c r="N352" s="616"/>
      <c r="O352" s="616"/>
      <c r="P352" s="616"/>
      <c r="Q352" s="616"/>
      <c r="R352" s="616"/>
      <c r="S352" s="616"/>
      <c r="T352" s="616"/>
      <c r="U352" s="616"/>
      <c r="V352" s="616"/>
      <c r="W352" s="616"/>
      <c r="X352" s="616"/>
      <c r="Y352" s="616"/>
      <c r="Z352" s="616"/>
      <c r="AA352" s="59"/>
      <c r="AG352" s="60"/>
      <c r="AH352" s="60"/>
      <c r="AI352" s="60"/>
      <c r="AL352" s="617"/>
      <c r="AM352" s="617"/>
      <c r="AN352" s="617"/>
      <c r="AO352" s="617"/>
      <c r="AP352" s="617"/>
      <c r="AQ352" s="617"/>
      <c r="AR352" s="617"/>
      <c r="AS352" s="617"/>
      <c r="AT352" s="617"/>
      <c r="AU352" s="617"/>
      <c r="AV352" s="617"/>
      <c r="AW352" s="617"/>
      <c r="AX352" s="617"/>
      <c r="AY352" s="617"/>
      <c r="AZ352" s="617"/>
      <c r="BA352" s="617"/>
      <c r="BB352" s="617"/>
      <c r="BC352" s="617"/>
    </row>
    <row r="353" spans="2:62" ht="39" customHeight="1">
      <c r="B353" s="616"/>
      <c r="C353" s="616"/>
      <c r="D353" s="616"/>
      <c r="E353" s="616"/>
      <c r="F353" s="616"/>
      <c r="G353" s="616"/>
      <c r="H353" s="616"/>
      <c r="I353" s="616"/>
      <c r="J353" s="616"/>
      <c r="K353" s="616"/>
      <c r="L353" s="616"/>
      <c r="M353" s="616"/>
      <c r="N353" s="616"/>
      <c r="O353" s="616"/>
      <c r="P353" s="616"/>
      <c r="Q353" s="616"/>
      <c r="R353" s="616"/>
      <c r="S353" s="616"/>
      <c r="T353" s="616"/>
      <c r="U353" s="616"/>
      <c r="V353" s="616"/>
      <c r="W353" s="616"/>
      <c r="X353" s="616"/>
      <c r="Y353" s="616"/>
      <c r="Z353" s="616"/>
      <c r="AA353" s="59"/>
      <c r="AG353" s="60"/>
      <c r="AH353" s="60"/>
      <c r="AI353" s="60"/>
      <c r="AL353" s="617"/>
      <c r="AM353" s="617"/>
      <c r="AN353" s="617"/>
      <c r="AO353" s="617"/>
      <c r="AP353" s="617"/>
      <c r="AQ353" s="617"/>
      <c r="AR353" s="617"/>
      <c r="AS353" s="617"/>
      <c r="AT353" s="617"/>
      <c r="AU353" s="617"/>
      <c r="AV353" s="617"/>
      <c r="AW353" s="617"/>
      <c r="AX353" s="617"/>
      <c r="AY353" s="617"/>
      <c r="AZ353" s="617"/>
      <c r="BA353" s="617"/>
      <c r="BB353" s="617"/>
      <c r="BC353" s="617"/>
    </row>
    <row r="354" spans="2:62" ht="39" customHeight="1">
      <c r="B354" s="618"/>
      <c r="C354" s="618"/>
      <c r="D354" s="618"/>
      <c r="E354" s="618"/>
      <c r="F354" s="618"/>
      <c r="G354" s="618"/>
      <c r="H354" s="618"/>
      <c r="I354" s="618"/>
      <c r="J354" s="618"/>
      <c r="K354" s="618"/>
      <c r="L354" s="618"/>
      <c r="M354" s="618"/>
      <c r="N354" s="618"/>
      <c r="O354" s="618"/>
      <c r="P354" s="618"/>
      <c r="Q354" s="618"/>
      <c r="R354" s="618"/>
      <c r="S354" s="618"/>
      <c r="T354" s="618"/>
      <c r="U354" s="618"/>
      <c r="V354" s="618"/>
      <c r="W354" s="618"/>
      <c r="X354" s="618"/>
      <c r="Y354" s="618"/>
      <c r="Z354" s="618"/>
      <c r="AA354" s="59"/>
      <c r="AB354" s="60"/>
      <c r="AC354" s="60"/>
      <c r="AD354" s="60"/>
      <c r="AE354" s="60"/>
      <c r="AF354" s="60"/>
      <c r="AG354" s="60"/>
      <c r="AH354" s="60"/>
      <c r="AI354" s="60"/>
      <c r="AL354" s="617"/>
      <c r="AM354" s="617"/>
      <c r="AN354" s="617"/>
      <c r="AO354" s="617"/>
      <c r="AP354" s="617"/>
      <c r="AQ354" s="617"/>
      <c r="AR354" s="617"/>
      <c r="AS354" s="617"/>
      <c r="AT354" s="617"/>
      <c r="AU354" s="617"/>
      <c r="AV354" s="617"/>
      <c r="AW354" s="617"/>
      <c r="AX354" s="617"/>
      <c r="AY354" s="617"/>
      <c r="AZ354" s="617"/>
      <c r="BA354" s="617"/>
      <c r="BB354" s="617"/>
      <c r="BC354" s="617"/>
    </row>
    <row r="355" spans="2:62" ht="39" customHeight="1">
      <c r="B355" s="609" t="s">
        <v>92</v>
      </c>
      <c r="C355" s="609"/>
      <c r="D355" s="609"/>
      <c r="E355" s="609"/>
      <c r="F355" s="609"/>
      <c r="G355" s="609"/>
      <c r="H355" s="609"/>
      <c r="I355" s="609"/>
      <c r="J355" s="609"/>
      <c r="K355" s="609"/>
      <c r="L355" s="609"/>
      <c r="M355" s="609"/>
      <c r="N355" s="609"/>
      <c r="O355" s="609"/>
      <c r="P355" s="609"/>
      <c r="Q355" s="609"/>
      <c r="R355" s="609"/>
      <c r="S355" s="609"/>
      <c r="T355" s="609"/>
      <c r="U355" s="609"/>
      <c r="V355" s="609"/>
      <c r="W355" s="609"/>
      <c r="X355" s="609"/>
      <c r="Y355" s="609"/>
      <c r="Z355" s="609"/>
      <c r="AA355" s="59"/>
      <c r="AB355" s="60"/>
      <c r="AE355" s="610" t="str">
        <f>GI!$A$49</f>
        <v>መግለፂ ውፅኢት ተምሃራይ</v>
      </c>
      <c r="AF355" s="610"/>
      <c r="AG355" s="610"/>
      <c r="AH355" s="610"/>
      <c r="AI355" s="610"/>
      <c r="AJ355" s="610"/>
      <c r="AK355" s="610"/>
      <c r="AL355" s="610"/>
      <c r="AM355" s="610"/>
      <c r="AN355" s="610"/>
      <c r="AO355" s="610"/>
      <c r="AP355" s="610"/>
      <c r="AQ355" s="610"/>
      <c r="AR355" s="610"/>
      <c r="AS355" s="610"/>
      <c r="AT355" s="610"/>
      <c r="AU355" s="610"/>
      <c r="AV355" s="610"/>
      <c r="AW355" s="610"/>
      <c r="AX355" s="610"/>
      <c r="AY355" s="610"/>
      <c r="AZ355" s="610"/>
      <c r="BA355" s="610"/>
      <c r="BB355" s="610"/>
      <c r="BC355" s="610"/>
      <c r="BD355" s="610"/>
      <c r="BE355" s="610"/>
      <c r="BF355" s="610"/>
      <c r="BG355" s="610"/>
      <c r="BH355" s="610"/>
      <c r="BI355" s="610"/>
      <c r="BJ355" s="610"/>
    </row>
    <row r="356" spans="2:62" ht="39" customHeight="1">
      <c r="B356" s="609" t="s">
        <v>93</v>
      </c>
      <c r="C356" s="609"/>
      <c r="D356" s="609"/>
      <c r="E356" s="609"/>
      <c r="F356" s="609"/>
      <c r="G356" s="609"/>
      <c r="H356" s="609"/>
      <c r="I356" s="609"/>
      <c r="J356" s="609"/>
      <c r="K356" s="609"/>
      <c r="L356" s="609"/>
      <c r="M356" s="609"/>
      <c r="N356" s="609"/>
      <c r="O356" s="609"/>
      <c r="P356" s="609"/>
      <c r="Q356" s="609"/>
      <c r="R356" s="609"/>
      <c r="S356" s="609"/>
      <c r="T356" s="609"/>
      <c r="U356" s="609"/>
      <c r="V356" s="609"/>
      <c r="W356" s="609"/>
      <c r="X356" s="609"/>
      <c r="Y356" s="609"/>
      <c r="Z356" s="609"/>
      <c r="AA356" s="59"/>
      <c r="AB356" s="60"/>
      <c r="AC356" s="61"/>
      <c r="AD356" s="61"/>
      <c r="AE356" s="610"/>
      <c r="AF356" s="610"/>
      <c r="AG356" s="610"/>
      <c r="AH356" s="610"/>
      <c r="AI356" s="610"/>
      <c r="AJ356" s="610"/>
      <c r="AK356" s="610"/>
      <c r="AL356" s="610"/>
      <c r="AM356" s="610"/>
      <c r="AN356" s="610"/>
      <c r="AO356" s="610"/>
      <c r="AP356" s="610"/>
      <c r="AQ356" s="610"/>
      <c r="AR356" s="610"/>
      <c r="AS356" s="610"/>
      <c r="AT356" s="610"/>
      <c r="AU356" s="610"/>
      <c r="AV356" s="610"/>
      <c r="AW356" s="610"/>
      <c r="AX356" s="610"/>
      <c r="AY356" s="610"/>
      <c r="AZ356" s="610"/>
      <c r="BA356" s="610"/>
      <c r="BB356" s="610"/>
      <c r="BC356" s="610"/>
      <c r="BD356" s="610"/>
      <c r="BE356" s="610"/>
      <c r="BF356" s="610"/>
      <c r="BG356" s="610"/>
      <c r="BH356" s="610"/>
      <c r="BI356" s="610"/>
      <c r="BJ356" s="610"/>
    </row>
    <row r="357" spans="2:62" ht="39" customHeight="1">
      <c r="B357" s="609" t="s">
        <v>94</v>
      </c>
      <c r="C357" s="609"/>
      <c r="D357" s="609"/>
      <c r="E357" s="609"/>
      <c r="F357" s="609"/>
      <c r="G357" s="609"/>
      <c r="H357" s="609"/>
      <c r="I357" s="609"/>
      <c r="J357" s="609"/>
      <c r="K357" s="609"/>
      <c r="L357" s="609"/>
      <c r="M357" s="609"/>
      <c r="N357" s="609"/>
      <c r="O357" s="609"/>
      <c r="P357" s="609"/>
      <c r="Q357" s="609"/>
      <c r="R357" s="609"/>
      <c r="S357" s="609"/>
      <c r="T357" s="609"/>
      <c r="U357" s="609"/>
      <c r="V357" s="609"/>
      <c r="W357" s="609"/>
      <c r="X357" s="609"/>
      <c r="Y357" s="609"/>
      <c r="Z357" s="609"/>
      <c r="AA357" s="59"/>
      <c r="AB357" s="60"/>
      <c r="AC357" s="61"/>
      <c r="AD357" s="61"/>
      <c r="AE357" s="610" t="str">
        <f>GI!$A$50</f>
        <v xml:space="preserve">ኣካዳሚ ሸባ ሓፈሻዊ ካልኣይ ብርኪ ቤት ት/ቲ </v>
      </c>
      <c r="AF357" s="610"/>
      <c r="AG357" s="610"/>
      <c r="AH357" s="610"/>
      <c r="AI357" s="610"/>
      <c r="AJ357" s="610"/>
      <c r="AK357" s="610"/>
      <c r="AL357" s="610"/>
      <c r="AM357" s="610"/>
      <c r="AN357" s="610"/>
      <c r="AO357" s="610"/>
      <c r="AP357" s="610"/>
      <c r="AQ357" s="610"/>
      <c r="AR357" s="610"/>
      <c r="AS357" s="610"/>
      <c r="AT357" s="610"/>
      <c r="AU357" s="610"/>
      <c r="AV357" s="610"/>
      <c r="AW357" s="610"/>
      <c r="AX357" s="610"/>
      <c r="AY357" s="610"/>
      <c r="AZ357" s="610"/>
      <c r="BA357" s="610"/>
      <c r="BB357" s="610"/>
      <c r="BC357" s="610"/>
      <c r="BD357" s="610"/>
      <c r="BE357" s="610"/>
      <c r="BF357" s="610"/>
      <c r="BG357" s="610"/>
      <c r="BH357" s="610"/>
      <c r="BI357" s="610"/>
      <c r="BJ357" s="610"/>
    </row>
    <row r="358" spans="2:62" ht="39" customHeight="1">
      <c r="B358" s="609" t="s">
        <v>95</v>
      </c>
      <c r="C358" s="609"/>
      <c r="D358" s="609"/>
      <c r="E358" s="609"/>
      <c r="F358" s="609"/>
      <c r="G358" s="609"/>
      <c r="H358" s="609"/>
      <c r="I358" s="609"/>
      <c r="J358" s="609"/>
      <c r="K358" s="609"/>
      <c r="L358" s="609"/>
      <c r="M358" s="609"/>
      <c r="N358" s="609"/>
      <c r="O358" s="609"/>
      <c r="P358" s="609"/>
      <c r="Q358" s="609"/>
      <c r="R358" s="609"/>
      <c r="S358" s="609"/>
      <c r="T358" s="609"/>
      <c r="U358" s="609"/>
      <c r="V358" s="609"/>
      <c r="W358" s="609"/>
      <c r="X358" s="609"/>
      <c r="Y358" s="609"/>
      <c r="Z358" s="609"/>
      <c r="AA358" s="62"/>
      <c r="AB358" s="60"/>
      <c r="AC358" s="61"/>
      <c r="AD358" s="61"/>
      <c r="AE358" s="610"/>
      <c r="AF358" s="610"/>
      <c r="AG358" s="610"/>
      <c r="AH358" s="610"/>
      <c r="AI358" s="610"/>
      <c r="AJ358" s="610"/>
      <c r="AK358" s="610"/>
      <c r="AL358" s="610"/>
      <c r="AM358" s="610"/>
      <c r="AN358" s="610"/>
      <c r="AO358" s="610"/>
      <c r="AP358" s="610"/>
      <c r="AQ358" s="610"/>
      <c r="AR358" s="610"/>
      <c r="AS358" s="610"/>
      <c r="AT358" s="610"/>
      <c r="AU358" s="610"/>
      <c r="AV358" s="610"/>
      <c r="AW358" s="610"/>
      <c r="AX358" s="610"/>
      <c r="AY358" s="610"/>
      <c r="AZ358" s="610"/>
      <c r="BA358" s="610"/>
      <c r="BB358" s="610"/>
      <c r="BC358" s="610"/>
      <c r="BD358" s="610"/>
      <c r="BE358" s="610"/>
      <c r="BF358" s="610"/>
      <c r="BG358" s="610"/>
      <c r="BH358" s="610"/>
      <c r="BI358" s="610"/>
      <c r="BJ358" s="610"/>
    </row>
    <row r="359" spans="2:62" ht="39" customHeight="1">
      <c r="B359" s="609" t="s">
        <v>96</v>
      </c>
      <c r="C359" s="609"/>
      <c r="D359" s="609"/>
      <c r="E359" s="609"/>
      <c r="F359" s="609"/>
      <c r="G359" s="609"/>
      <c r="H359" s="609"/>
      <c r="I359" s="609"/>
      <c r="J359" s="609"/>
      <c r="K359" s="609"/>
      <c r="L359" s="609"/>
      <c r="M359" s="609"/>
      <c r="N359" s="609"/>
      <c r="O359" s="609"/>
      <c r="P359" s="609"/>
      <c r="Q359" s="609"/>
      <c r="R359" s="609"/>
      <c r="S359" s="609"/>
      <c r="T359" s="609"/>
      <c r="U359" s="609"/>
      <c r="V359" s="609"/>
      <c r="W359" s="609"/>
      <c r="X359" s="609"/>
      <c r="Y359" s="609"/>
      <c r="Z359" s="609"/>
      <c r="AA359" s="62"/>
      <c r="AB359" s="60"/>
      <c r="AC359" s="61"/>
      <c r="AD359" s="61"/>
      <c r="AE359" s="61"/>
      <c r="AF359" s="61"/>
      <c r="AG359" s="61"/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</row>
    <row r="360" spans="2:62" ht="39" customHeight="1">
      <c r="B360" s="611" t="s">
        <v>138</v>
      </c>
      <c r="C360" s="611"/>
      <c r="D360" s="611"/>
      <c r="E360" s="611"/>
      <c r="F360" s="611"/>
      <c r="G360" s="611"/>
      <c r="H360" s="611"/>
      <c r="I360" s="611"/>
      <c r="J360" s="611"/>
      <c r="K360" s="611"/>
      <c r="L360" s="611"/>
      <c r="M360" s="611"/>
      <c r="N360" s="611"/>
      <c r="O360" s="611"/>
      <c r="P360" s="611"/>
      <c r="Q360" s="611"/>
      <c r="R360" s="611"/>
      <c r="S360" s="611"/>
      <c r="T360" s="611"/>
      <c r="U360" s="611"/>
      <c r="V360" s="611"/>
      <c r="W360" s="611"/>
      <c r="X360" s="611"/>
      <c r="Y360" s="611"/>
      <c r="Z360" s="611"/>
      <c r="AA360" s="612"/>
      <c r="AB360" s="62"/>
      <c r="AD360" s="61"/>
      <c r="AE360" s="613" t="str">
        <f>GI!$A$52</f>
        <v>Sheba Academy Comprehensive Secondary School Student's Grade Report Card</v>
      </c>
      <c r="AF360" s="613"/>
      <c r="AG360" s="613"/>
      <c r="AH360" s="613"/>
      <c r="AI360" s="613"/>
      <c r="AJ360" s="613"/>
      <c r="AK360" s="613"/>
      <c r="AL360" s="613"/>
      <c r="AM360" s="613"/>
      <c r="AN360" s="613"/>
      <c r="AO360" s="613"/>
      <c r="AP360" s="613"/>
      <c r="AQ360" s="613"/>
      <c r="AR360" s="613"/>
      <c r="AS360" s="613"/>
      <c r="AT360" s="613"/>
      <c r="AU360" s="613"/>
      <c r="AV360" s="613"/>
      <c r="AW360" s="613"/>
      <c r="AX360" s="613"/>
      <c r="AY360" s="613"/>
      <c r="AZ360" s="613"/>
      <c r="BA360" s="613"/>
      <c r="BB360" s="613"/>
      <c r="BC360" s="613"/>
      <c r="BD360" s="613"/>
      <c r="BE360" s="613"/>
      <c r="BF360" s="613"/>
      <c r="BG360" s="613"/>
      <c r="BH360" s="613"/>
      <c r="BI360" s="613"/>
      <c r="BJ360" s="613"/>
    </row>
    <row r="361" spans="2:62" ht="39" customHeight="1">
      <c r="B361" s="611"/>
      <c r="C361" s="611"/>
      <c r="D361" s="611"/>
      <c r="E361" s="611"/>
      <c r="F361" s="611"/>
      <c r="G361" s="611"/>
      <c r="H361" s="611"/>
      <c r="I361" s="611"/>
      <c r="J361" s="611"/>
      <c r="K361" s="611"/>
      <c r="L361" s="611"/>
      <c r="M361" s="611"/>
      <c r="N361" s="611"/>
      <c r="O361" s="611"/>
      <c r="P361" s="611"/>
      <c r="Q361" s="611"/>
      <c r="R361" s="611"/>
      <c r="S361" s="611"/>
      <c r="T361" s="611"/>
      <c r="U361" s="611"/>
      <c r="V361" s="611"/>
      <c r="W361" s="611"/>
      <c r="X361" s="611"/>
      <c r="Y361" s="611"/>
      <c r="Z361" s="611"/>
      <c r="AA361" s="612"/>
      <c r="AB361" s="62"/>
      <c r="AC361" s="61"/>
      <c r="AD361" s="61"/>
      <c r="AE361" s="613"/>
      <c r="AF361" s="613"/>
      <c r="AG361" s="613"/>
      <c r="AH361" s="613"/>
      <c r="AI361" s="613"/>
      <c r="AJ361" s="613"/>
      <c r="AK361" s="613"/>
      <c r="AL361" s="613"/>
      <c r="AM361" s="613"/>
      <c r="AN361" s="613"/>
      <c r="AO361" s="613"/>
      <c r="AP361" s="613"/>
      <c r="AQ361" s="613"/>
      <c r="AR361" s="613"/>
      <c r="AS361" s="613"/>
      <c r="AT361" s="613"/>
      <c r="AU361" s="613"/>
      <c r="AV361" s="613"/>
      <c r="AW361" s="613"/>
      <c r="AX361" s="613"/>
      <c r="AY361" s="613"/>
      <c r="AZ361" s="613"/>
      <c r="BA361" s="613"/>
      <c r="BB361" s="613"/>
      <c r="BC361" s="613"/>
      <c r="BD361" s="613"/>
      <c r="BE361" s="613"/>
      <c r="BF361" s="613"/>
      <c r="BG361" s="613"/>
      <c r="BH361" s="613"/>
      <c r="BI361" s="613"/>
      <c r="BJ361" s="613"/>
    </row>
    <row r="362" spans="2:62" ht="39" customHeight="1">
      <c r="B362" s="611" t="s">
        <v>65</v>
      </c>
      <c r="C362" s="611"/>
      <c r="D362" s="611"/>
      <c r="E362" s="611"/>
      <c r="F362" s="611"/>
      <c r="G362" s="611"/>
      <c r="H362" s="611"/>
      <c r="I362" s="611"/>
      <c r="J362" s="611"/>
      <c r="K362" s="611"/>
      <c r="L362" s="611"/>
      <c r="M362" s="611"/>
      <c r="N362" s="611"/>
      <c r="O362" s="611"/>
      <c r="P362" s="611"/>
      <c r="Q362" s="611"/>
      <c r="R362" s="611"/>
      <c r="S362" s="611"/>
      <c r="T362" s="611"/>
      <c r="U362" s="611"/>
      <c r="V362" s="611"/>
      <c r="W362" s="611"/>
      <c r="X362" s="611"/>
      <c r="Y362" s="611"/>
      <c r="Z362" s="611"/>
      <c r="AA362" s="612"/>
      <c r="AB362" s="62"/>
      <c r="AC362" s="61"/>
      <c r="AD362" s="61"/>
      <c r="AE362" s="613"/>
      <c r="AF362" s="613"/>
      <c r="AG362" s="613"/>
      <c r="AH362" s="613"/>
      <c r="AI362" s="613"/>
      <c r="AJ362" s="613"/>
      <c r="AK362" s="613"/>
      <c r="AL362" s="613"/>
      <c r="AM362" s="613"/>
      <c r="AN362" s="613"/>
      <c r="AO362" s="613"/>
      <c r="AP362" s="613"/>
      <c r="AQ362" s="613"/>
      <c r="AR362" s="613"/>
      <c r="AS362" s="613"/>
      <c r="AT362" s="613"/>
      <c r="AU362" s="613"/>
      <c r="AV362" s="613"/>
      <c r="AW362" s="613"/>
      <c r="AX362" s="613"/>
      <c r="AY362" s="613"/>
      <c r="AZ362" s="613"/>
      <c r="BA362" s="613"/>
      <c r="BB362" s="613"/>
      <c r="BC362" s="613"/>
      <c r="BD362" s="613"/>
      <c r="BE362" s="613"/>
      <c r="BF362" s="613"/>
      <c r="BG362" s="613"/>
      <c r="BH362" s="613"/>
      <c r="BI362" s="613"/>
      <c r="BJ362" s="613"/>
    </row>
    <row r="363" spans="2:62" ht="39" customHeight="1">
      <c r="B363" s="611"/>
      <c r="C363" s="611"/>
      <c r="D363" s="611"/>
      <c r="E363" s="611"/>
      <c r="F363" s="611"/>
      <c r="G363" s="611"/>
      <c r="H363" s="611"/>
      <c r="I363" s="611"/>
      <c r="J363" s="611"/>
      <c r="K363" s="611"/>
      <c r="L363" s="611"/>
      <c r="M363" s="611"/>
      <c r="N363" s="611"/>
      <c r="O363" s="611"/>
      <c r="P363" s="611"/>
      <c r="Q363" s="611"/>
      <c r="R363" s="611"/>
      <c r="S363" s="611"/>
      <c r="T363" s="611"/>
      <c r="U363" s="611"/>
      <c r="V363" s="611"/>
      <c r="W363" s="611"/>
      <c r="X363" s="611"/>
      <c r="Y363" s="611"/>
      <c r="Z363" s="611"/>
      <c r="AA363" s="612"/>
      <c r="AB363" s="62"/>
      <c r="AC363" s="62"/>
      <c r="AD363" s="62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  <c r="BD363" s="63"/>
      <c r="BE363" s="63"/>
      <c r="BF363" s="63"/>
      <c r="BG363" s="63"/>
      <c r="BH363" s="63"/>
      <c r="BI363" s="63"/>
      <c r="BJ363" s="63"/>
    </row>
    <row r="364" spans="2:62" ht="39" customHeight="1">
      <c r="B364" s="64" t="s">
        <v>50</v>
      </c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2"/>
      <c r="AB364" s="62"/>
      <c r="AC364" s="62"/>
      <c r="AD364" s="62"/>
      <c r="AE364" s="613" t="str">
        <f>GI!$A$51</f>
        <v>መቐለ, ኢትዮጵያ/Mekelle, Ethiopia</v>
      </c>
      <c r="AF364" s="613"/>
      <c r="AG364" s="613"/>
      <c r="AH364" s="613"/>
      <c r="AI364" s="613"/>
      <c r="AJ364" s="613"/>
      <c r="AK364" s="613"/>
      <c r="AL364" s="613"/>
      <c r="AM364" s="613"/>
      <c r="AN364" s="613"/>
      <c r="AO364" s="613"/>
      <c r="AP364" s="613"/>
      <c r="AQ364" s="613"/>
      <c r="AR364" s="613"/>
      <c r="AS364" s="613"/>
      <c r="AT364" s="613"/>
      <c r="AU364" s="613"/>
      <c r="AV364" s="613"/>
      <c r="AW364" s="613"/>
      <c r="AX364" s="613"/>
      <c r="AY364" s="613"/>
      <c r="AZ364" s="613"/>
      <c r="BA364" s="613"/>
      <c r="BB364" s="613"/>
      <c r="BC364" s="613"/>
      <c r="BD364" s="613"/>
      <c r="BE364" s="613"/>
      <c r="BF364" s="613"/>
      <c r="BG364" s="613"/>
      <c r="BH364" s="613"/>
      <c r="BI364" s="613"/>
      <c r="BJ364" s="613"/>
    </row>
    <row r="365" spans="2:62" ht="39" customHeight="1">
      <c r="B365" s="64" t="s">
        <v>51</v>
      </c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2"/>
      <c r="AB365" s="62"/>
      <c r="AC365" s="62"/>
      <c r="AD365" s="62"/>
      <c r="AE365" s="613"/>
      <c r="AF365" s="613"/>
      <c r="AG365" s="613"/>
      <c r="AH365" s="613"/>
      <c r="AI365" s="613"/>
      <c r="AJ365" s="613"/>
      <c r="AK365" s="613"/>
      <c r="AL365" s="613"/>
      <c r="AM365" s="613"/>
      <c r="AN365" s="613"/>
      <c r="AO365" s="613"/>
      <c r="AP365" s="613"/>
      <c r="AQ365" s="613"/>
      <c r="AR365" s="613"/>
      <c r="AS365" s="613"/>
      <c r="AT365" s="613"/>
      <c r="AU365" s="613"/>
      <c r="AV365" s="613"/>
      <c r="AW365" s="613"/>
      <c r="AX365" s="613"/>
      <c r="AY365" s="613"/>
      <c r="AZ365" s="613"/>
      <c r="BA365" s="613"/>
      <c r="BB365" s="613"/>
      <c r="BC365" s="613"/>
      <c r="BD365" s="613"/>
      <c r="BE365" s="613"/>
      <c r="BF365" s="613"/>
      <c r="BG365" s="613"/>
      <c r="BH365" s="613"/>
      <c r="BI365" s="613"/>
      <c r="BJ365" s="613"/>
    </row>
    <row r="366" spans="2:62" ht="39" customHeight="1">
      <c r="B366" s="611" t="s">
        <v>139</v>
      </c>
      <c r="C366" s="611"/>
      <c r="D366" s="611"/>
      <c r="E366" s="611"/>
      <c r="F366" s="611"/>
      <c r="G366" s="611"/>
      <c r="H366" s="611"/>
      <c r="I366" s="611"/>
      <c r="J366" s="611"/>
      <c r="K366" s="611"/>
      <c r="L366" s="611"/>
      <c r="M366" s="611"/>
      <c r="N366" s="611"/>
      <c r="O366" s="611"/>
      <c r="P366" s="611"/>
      <c r="Q366" s="611"/>
      <c r="R366" s="611"/>
      <c r="S366" s="611"/>
      <c r="T366" s="611"/>
      <c r="U366" s="611"/>
      <c r="V366" s="611"/>
      <c r="W366" s="611"/>
      <c r="X366" s="611"/>
      <c r="Y366" s="611"/>
      <c r="Z366" s="611"/>
      <c r="AA366" s="612"/>
      <c r="AB366" s="62"/>
      <c r="AC366" s="62"/>
      <c r="AD366" s="62"/>
      <c r="AE366" s="91"/>
      <c r="AF366" s="91"/>
      <c r="AG366" s="91"/>
      <c r="AH366" s="91"/>
      <c r="AI366" s="91"/>
      <c r="AJ366" s="91"/>
      <c r="AK366" s="91"/>
      <c r="AL366" s="91"/>
      <c r="AM366" s="91"/>
      <c r="AN366" s="91"/>
      <c r="AO366" s="91"/>
      <c r="AP366" s="91"/>
      <c r="AQ366" s="91"/>
      <c r="AR366" s="91"/>
      <c r="AS366" s="91"/>
      <c r="AT366" s="91"/>
      <c r="AU366" s="91"/>
      <c r="AV366" s="91"/>
      <c r="AW366" s="91"/>
      <c r="AX366" s="91"/>
      <c r="AY366" s="91"/>
      <c r="AZ366" s="91"/>
      <c r="BA366" s="91"/>
      <c r="BB366" s="91"/>
      <c r="BC366" s="91"/>
      <c r="BD366" s="91"/>
      <c r="BE366" s="91"/>
      <c r="BF366" s="91"/>
      <c r="BG366" s="91"/>
      <c r="BH366" s="91"/>
      <c r="BI366" s="91"/>
      <c r="BJ366" s="91"/>
    </row>
    <row r="367" spans="2:62" ht="39" customHeight="1">
      <c r="B367" s="611"/>
      <c r="C367" s="611"/>
      <c r="D367" s="611"/>
      <c r="E367" s="611"/>
      <c r="F367" s="611"/>
      <c r="G367" s="611"/>
      <c r="H367" s="611"/>
      <c r="I367" s="611"/>
      <c r="J367" s="611"/>
      <c r="K367" s="611"/>
      <c r="L367" s="611"/>
      <c r="M367" s="611"/>
      <c r="N367" s="611"/>
      <c r="O367" s="611"/>
      <c r="P367" s="611"/>
      <c r="Q367" s="611"/>
      <c r="R367" s="611"/>
      <c r="S367" s="611"/>
      <c r="T367" s="611"/>
      <c r="U367" s="611"/>
      <c r="V367" s="611"/>
      <c r="W367" s="611"/>
      <c r="X367" s="611"/>
      <c r="Y367" s="611"/>
      <c r="Z367" s="611"/>
      <c r="AA367" s="612"/>
      <c r="AB367" s="62"/>
      <c r="AC367" s="62"/>
      <c r="AD367" s="62"/>
      <c r="AE367" s="614" t="str">
        <f>GI!$A$47</f>
        <v>ዘበነ ት/ቲ፡ 2018 ዓ/ም Academic Year: 2025/26 G.C</v>
      </c>
      <c r="AF367" s="614"/>
      <c r="AG367" s="614"/>
      <c r="AH367" s="614"/>
      <c r="AI367" s="614"/>
      <c r="AJ367" s="614"/>
      <c r="AK367" s="614"/>
      <c r="AL367" s="614"/>
      <c r="AM367" s="614"/>
      <c r="AN367" s="614"/>
      <c r="AO367" s="614"/>
      <c r="AP367" s="614"/>
      <c r="AQ367" s="614"/>
      <c r="AR367" s="614"/>
      <c r="AS367" s="614"/>
      <c r="AT367" s="614"/>
      <c r="AU367" s="614"/>
      <c r="AV367" s="614"/>
      <c r="AW367" s="614"/>
      <c r="AX367" s="614"/>
      <c r="AY367" s="614"/>
      <c r="AZ367" s="614"/>
      <c r="BA367" s="614"/>
      <c r="BB367" s="614"/>
      <c r="BC367" s="614"/>
      <c r="BD367" s="614"/>
      <c r="BE367" s="614"/>
      <c r="BF367" s="614"/>
      <c r="BG367" s="614"/>
      <c r="BH367" s="614"/>
      <c r="BI367" s="614"/>
      <c r="BJ367" s="614"/>
    </row>
    <row r="368" spans="2:62" ht="39" customHeight="1">
      <c r="B368" s="609" t="s">
        <v>97</v>
      </c>
      <c r="C368" s="609"/>
      <c r="D368" s="609"/>
      <c r="E368" s="609"/>
      <c r="F368" s="609"/>
      <c r="G368" s="609"/>
      <c r="H368" s="609"/>
      <c r="I368" s="609"/>
      <c r="J368" s="609"/>
      <c r="K368" s="609"/>
      <c r="L368" s="609"/>
      <c r="M368" s="609"/>
      <c r="N368" s="609"/>
      <c r="O368" s="609"/>
      <c r="P368" s="609"/>
      <c r="Q368" s="609"/>
      <c r="R368" s="609"/>
      <c r="S368" s="609"/>
      <c r="T368" s="609"/>
      <c r="U368" s="609"/>
      <c r="V368" s="609"/>
      <c r="W368" s="609"/>
      <c r="X368" s="609"/>
      <c r="Y368" s="609"/>
      <c r="Z368" s="609"/>
      <c r="AA368" s="62"/>
      <c r="AB368" s="62"/>
      <c r="AC368" s="62"/>
      <c r="AD368" s="62"/>
      <c r="AE368" s="614"/>
      <c r="AF368" s="614"/>
      <c r="AG368" s="614"/>
      <c r="AH368" s="614"/>
      <c r="AI368" s="614"/>
      <c r="AJ368" s="614"/>
      <c r="AK368" s="614"/>
      <c r="AL368" s="614"/>
      <c r="AM368" s="614"/>
      <c r="AN368" s="614"/>
      <c r="AO368" s="614"/>
      <c r="AP368" s="614"/>
      <c r="AQ368" s="614"/>
      <c r="AR368" s="614"/>
      <c r="AS368" s="614"/>
      <c r="AT368" s="614"/>
      <c r="AU368" s="614"/>
      <c r="AV368" s="614"/>
      <c r="AW368" s="614"/>
      <c r="AX368" s="614"/>
      <c r="AY368" s="614"/>
      <c r="AZ368" s="614"/>
      <c r="BA368" s="614"/>
      <c r="BB368" s="614"/>
      <c r="BC368" s="614"/>
      <c r="BD368" s="614"/>
      <c r="BE368" s="614"/>
      <c r="BF368" s="614"/>
      <c r="BG368" s="614"/>
      <c r="BH368" s="614"/>
      <c r="BI368" s="614"/>
      <c r="BJ368" s="614"/>
    </row>
    <row r="369" spans="2:62" ht="39" customHeight="1">
      <c r="AA369" s="62"/>
      <c r="AB369" s="62"/>
      <c r="AC369" s="62"/>
      <c r="AD369" s="62"/>
      <c r="AE369" s="614"/>
      <c r="AF369" s="614"/>
      <c r="AG369" s="614"/>
      <c r="AH369" s="614"/>
      <c r="AI369" s="614"/>
      <c r="AJ369" s="614"/>
      <c r="AK369" s="614"/>
      <c r="AL369" s="614"/>
      <c r="AM369" s="614"/>
      <c r="AN369" s="614"/>
      <c r="AO369" s="614"/>
      <c r="AP369" s="614"/>
      <c r="AQ369" s="614"/>
      <c r="AR369" s="614"/>
      <c r="AS369" s="614"/>
      <c r="AT369" s="614"/>
      <c r="AU369" s="614"/>
      <c r="AV369" s="614"/>
      <c r="AW369" s="614"/>
      <c r="AX369" s="614"/>
      <c r="AY369" s="614"/>
      <c r="AZ369" s="614"/>
      <c r="BA369" s="614"/>
      <c r="BB369" s="614"/>
      <c r="BC369" s="614"/>
      <c r="BD369" s="614"/>
      <c r="BE369" s="614"/>
      <c r="BF369" s="614"/>
      <c r="BG369" s="614"/>
      <c r="BH369" s="614"/>
      <c r="BI369" s="614"/>
      <c r="BJ369" s="614"/>
    </row>
    <row r="370" spans="2:62" ht="33" customHeight="1">
      <c r="AB370" s="62"/>
      <c r="AC370" s="62"/>
      <c r="AD370" s="62"/>
      <c r="AE370" s="62"/>
      <c r="AF370" s="62"/>
      <c r="AG370" s="552" t="s">
        <v>63</v>
      </c>
      <c r="AH370" s="552"/>
      <c r="AI370" s="552"/>
      <c r="AJ370" s="552"/>
      <c r="AK370" s="552"/>
      <c r="AL370" s="552"/>
      <c r="AM370" s="552"/>
      <c r="AN370" s="552"/>
      <c r="AO370" s="552"/>
      <c r="AP370" s="552"/>
      <c r="AQ370" s="552"/>
      <c r="AR370" s="552"/>
      <c r="AS370" s="552"/>
      <c r="AT370" s="552"/>
      <c r="AU370" s="552"/>
      <c r="AV370" s="552"/>
      <c r="AW370" s="552"/>
      <c r="AX370" s="552"/>
      <c r="AY370" s="552"/>
      <c r="AZ370" s="552"/>
      <c r="BA370" s="552"/>
      <c r="BB370" s="552"/>
      <c r="BC370" s="552"/>
      <c r="BD370" s="552"/>
      <c r="BE370" s="552"/>
      <c r="BF370" s="552"/>
      <c r="BG370" s="552"/>
      <c r="BH370" s="552"/>
      <c r="BI370" s="552"/>
      <c r="BJ370" s="65"/>
    </row>
    <row r="371" spans="2:62" ht="33" customHeight="1">
      <c r="AB371" s="62"/>
      <c r="AC371" s="62"/>
      <c r="AD371" s="62"/>
      <c r="AE371" s="62"/>
      <c r="AF371" s="62"/>
      <c r="AG371" s="552"/>
      <c r="AH371" s="552"/>
      <c r="AI371" s="552"/>
      <c r="AJ371" s="552"/>
      <c r="AK371" s="552"/>
      <c r="AL371" s="552"/>
      <c r="AM371" s="552"/>
      <c r="AN371" s="552"/>
      <c r="AO371" s="552"/>
      <c r="AP371" s="552"/>
      <c r="AQ371" s="552"/>
      <c r="AR371" s="552"/>
      <c r="AS371" s="552"/>
      <c r="AT371" s="552"/>
      <c r="AU371" s="552"/>
      <c r="AV371" s="552"/>
      <c r="AW371" s="552"/>
      <c r="AX371" s="552"/>
      <c r="AY371" s="552"/>
      <c r="AZ371" s="552"/>
      <c r="BA371" s="552"/>
      <c r="BB371" s="552"/>
      <c r="BC371" s="552"/>
      <c r="BD371" s="552"/>
      <c r="BE371" s="552"/>
      <c r="BF371" s="552"/>
      <c r="BG371" s="552"/>
      <c r="BH371" s="552"/>
      <c r="BI371" s="552"/>
      <c r="BJ371" s="65"/>
    </row>
    <row r="372" spans="2:62" ht="33" customHeight="1"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B372" s="62"/>
      <c r="AC372" s="62"/>
      <c r="AD372" s="62"/>
      <c r="AE372" s="62"/>
      <c r="AF372" s="62"/>
      <c r="AG372" s="552"/>
      <c r="AH372" s="552"/>
      <c r="AI372" s="552"/>
      <c r="AJ372" s="552"/>
      <c r="AK372" s="552"/>
      <c r="AL372" s="552"/>
      <c r="AM372" s="552"/>
      <c r="AN372" s="552"/>
      <c r="AO372" s="552"/>
      <c r="AP372" s="552"/>
      <c r="AQ372" s="552"/>
      <c r="AR372" s="552"/>
      <c r="AS372" s="552"/>
      <c r="AT372" s="552"/>
      <c r="AU372" s="552"/>
      <c r="AV372" s="552"/>
      <c r="AW372" s="552"/>
      <c r="AX372" s="552"/>
      <c r="AY372" s="552"/>
      <c r="AZ372" s="552"/>
      <c r="BA372" s="552"/>
      <c r="BB372" s="552"/>
      <c r="BC372" s="552"/>
      <c r="BD372" s="552"/>
      <c r="BE372" s="552"/>
      <c r="BF372" s="552"/>
      <c r="BG372" s="552"/>
      <c r="BH372" s="552"/>
      <c r="BI372" s="552"/>
      <c r="BJ372" s="65"/>
    </row>
    <row r="373" spans="2:62" ht="33" customHeight="1" thickBot="1">
      <c r="L373" s="554" t="s">
        <v>66</v>
      </c>
      <c r="M373" s="555"/>
      <c r="N373" s="558" t="s">
        <v>45</v>
      </c>
      <c r="O373" s="559"/>
      <c r="P373" s="559"/>
      <c r="Q373" s="559"/>
      <c r="R373" s="559"/>
      <c r="S373" s="559"/>
      <c r="T373" s="559"/>
      <c r="U373" s="559"/>
      <c r="V373" s="559"/>
      <c r="W373" s="559"/>
      <c r="X373" s="560"/>
      <c r="AB373" s="62"/>
      <c r="AC373" s="62"/>
      <c r="AD373" s="62"/>
      <c r="AE373" s="62"/>
      <c r="AF373" s="62"/>
      <c r="AG373" s="553"/>
      <c r="AH373" s="553"/>
      <c r="AI373" s="553"/>
      <c r="AJ373" s="553"/>
      <c r="AK373" s="553"/>
      <c r="AL373" s="553"/>
      <c r="AM373" s="553"/>
      <c r="AN373" s="553"/>
      <c r="AO373" s="553"/>
      <c r="AP373" s="553"/>
      <c r="AQ373" s="553"/>
      <c r="AR373" s="553"/>
      <c r="AS373" s="553"/>
      <c r="AT373" s="553"/>
      <c r="AU373" s="553"/>
      <c r="AV373" s="553"/>
      <c r="AW373" s="553"/>
      <c r="AX373" s="553"/>
      <c r="AY373" s="553"/>
      <c r="AZ373" s="553"/>
      <c r="BA373" s="553"/>
      <c r="BB373" s="553"/>
      <c r="BC373" s="553"/>
      <c r="BD373" s="553"/>
      <c r="BE373" s="553"/>
      <c r="BF373" s="553"/>
      <c r="BG373" s="553"/>
      <c r="BH373" s="553"/>
      <c r="BI373" s="553"/>
      <c r="BJ373" s="65"/>
    </row>
    <row r="374" spans="2:62" ht="39" customHeight="1" thickBot="1">
      <c r="L374" s="556"/>
      <c r="M374" s="557"/>
      <c r="N374" s="561"/>
      <c r="O374" s="562"/>
      <c r="P374" s="562"/>
      <c r="Q374" s="562"/>
      <c r="R374" s="562"/>
      <c r="S374" s="562"/>
      <c r="T374" s="562"/>
      <c r="U374" s="562"/>
      <c r="V374" s="562"/>
      <c r="W374" s="562"/>
      <c r="X374" s="563"/>
      <c r="AB374" s="62"/>
      <c r="AC374" s="62"/>
      <c r="AD374" s="62"/>
      <c r="AE374" s="62"/>
      <c r="AF374" s="62"/>
      <c r="AG374" s="67"/>
      <c r="AH374" s="68"/>
      <c r="AI374" s="68"/>
      <c r="AJ374" s="69"/>
      <c r="AK374" s="69"/>
      <c r="AL374" s="69"/>
      <c r="AM374" s="69"/>
      <c r="AN374" s="69"/>
      <c r="AO374" s="69"/>
      <c r="AP374" s="69"/>
      <c r="AQ374" s="69"/>
      <c r="AR374" s="70"/>
      <c r="AS374" s="70"/>
      <c r="AT374" s="70"/>
      <c r="AU374" s="70"/>
      <c r="AV374" s="70"/>
      <c r="AW374" s="70"/>
      <c r="AX374" s="70"/>
      <c r="AY374" s="70"/>
      <c r="AZ374" s="70"/>
      <c r="BA374" s="70"/>
      <c r="BB374" s="70"/>
      <c r="BC374" s="70"/>
      <c r="BD374" s="70"/>
      <c r="BE374" s="70"/>
      <c r="BF374" s="70"/>
      <c r="BG374" s="70"/>
      <c r="BH374" s="70"/>
      <c r="BI374" s="70"/>
      <c r="BJ374" s="69"/>
    </row>
    <row r="375" spans="2:62" ht="45" customHeight="1">
      <c r="E375" s="62"/>
      <c r="F375" s="62"/>
      <c r="G375" s="62"/>
      <c r="H375" s="62"/>
      <c r="I375" s="62"/>
      <c r="J375" s="62"/>
      <c r="K375" s="62"/>
      <c r="L375" s="564" t="s">
        <v>21</v>
      </c>
      <c r="M375" s="565"/>
      <c r="N375" s="558" t="s">
        <v>46</v>
      </c>
      <c r="O375" s="559"/>
      <c r="P375" s="559"/>
      <c r="Q375" s="559"/>
      <c r="R375" s="559"/>
      <c r="S375" s="559"/>
      <c r="T375" s="559"/>
      <c r="U375" s="559"/>
      <c r="V375" s="559"/>
      <c r="W375" s="559"/>
      <c r="X375" s="560"/>
      <c r="AB375" s="62"/>
      <c r="AC375" s="62"/>
      <c r="AD375" s="62"/>
      <c r="AE375" s="62"/>
      <c r="AF375" s="62"/>
      <c r="AG375" s="568" t="s">
        <v>22</v>
      </c>
      <c r="AH375" s="569"/>
      <c r="AI375" s="569"/>
      <c r="AJ375" s="569"/>
      <c r="AK375" s="569"/>
      <c r="AL375" s="569"/>
      <c r="AM375" s="569"/>
      <c r="AN375" s="570"/>
      <c r="AO375" s="571" t="str">
        <f>GI!$H$9</f>
        <v xml:space="preserve">Dagim Hagos Mehari </v>
      </c>
      <c r="AP375" s="572"/>
      <c r="AQ375" s="572"/>
      <c r="AR375" s="572"/>
      <c r="AS375" s="572"/>
      <c r="AT375" s="572"/>
      <c r="AU375" s="572"/>
      <c r="AV375" s="572"/>
      <c r="AW375" s="572"/>
      <c r="AX375" s="572"/>
      <c r="AY375" s="572"/>
      <c r="AZ375" s="572"/>
      <c r="BA375" s="572"/>
      <c r="BB375" s="572"/>
      <c r="BC375" s="572"/>
      <c r="BD375" s="572"/>
      <c r="BE375" s="572"/>
      <c r="BF375" s="572"/>
      <c r="BG375" s="572"/>
      <c r="BH375" s="573"/>
      <c r="BI375" s="72"/>
      <c r="BJ375" s="72"/>
    </row>
    <row r="376" spans="2:62" ht="45" customHeight="1">
      <c r="L376" s="566"/>
      <c r="M376" s="567"/>
      <c r="N376" s="561"/>
      <c r="O376" s="562"/>
      <c r="P376" s="562"/>
      <c r="Q376" s="562"/>
      <c r="R376" s="562"/>
      <c r="S376" s="562"/>
      <c r="T376" s="562"/>
      <c r="U376" s="562"/>
      <c r="V376" s="562"/>
      <c r="W376" s="562"/>
      <c r="X376" s="563"/>
      <c r="AB376" s="62"/>
      <c r="AC376" s="62"/>
      <c r="AD376" s="62"/>
      <c r="AE376" s="62"/>
      <c r="AF376" s="62"/>
      <c r="AG376" s="568"/>
      <c r="AH376" s="569"/>
      <c r="AI376" s="569"/>
      <c r="AJ376" s="569"/>
      <c r="AK376" s="569"/>
      <c r="AL376" s="569"/>
      <c r="AM376" s="569"/>
      <c r="AN376" s="570"/>
      <c r="AO376" s="574"/>
      <c r="AP376" s="575"/>
      <c r="AQ376" s="575"/>
      <c r="AR376" s="575"/>
      <c r="AS376" s="575"/>
      <c r="AT376" s="575"/>
      <c r="AU376" s="575"/>
      <c r="AV376" s="575"/>
      <c r="AW376" s="575"/>
      <c r="AX376" s="575"/>
      <c r="AY376" s="575"/>
      <c r="AZ376" s="575"/>
      <c r="BA376" s="575"/>
      <c r="BB376" s="575"/>
      <c r="BC376" s="575"/>
      <c r="BD376" s="575"/>
      <c r="BE376" s="575"/>
      <c r="BF376" s="575"/>
      <c r="BG376" s="575"/>
      <c r="BH376" s="576"/>
      <c r="BI376" s="72"/>
      <c r="BJ376" s="72"/>
    </row>
    <row r="377" spans="2:62" ht="39" customHeight="1" thickBot="1">
      <c r="AB377" s="62"/>
      <c r="AC377" s="62"/>
      <c r="AD377" s="62"/>
      <c r="AE377" s="62"/>
      <c r="AF377" s="62"/>
      <c r="AG377" s="73"/>
      <c r="AH377" s="580" t="s">
        <v>8</v>
      </c>
      <c r="AI377" s="580"/>
      <c r="AJ377" s="580"/>
      <c r="AK377" s="580"/>
      <c r="AL377" s="580"/>
      <c r="AM377" s="580"/>
      <c r="AN377" s="580"/>
      <c r="AO377" s="577"/>
      <c r="AP377" s="578"/>
      <c r="AQ377" s="578"/>
      <c r="AR377" s="578"/>
      <c r="AS377" s="578"/>
      <c r="AT377" s="578"/>
      <c r="AU377" s="578"/>
      <c r="AV377" s="578"/>
      <c r="AW377" s="578"/>
      <c r="AX377" s="578"/>
      <c r="AY377" s="578"/>
      <c r="AZ377" s="578"/>
      <c r="BA377" s="578"/>
      <c r="BB377" s="578"/>
      <c r="BC377" s="578"/>
      <c r="BD377" s="578"/>
      <c r="BE377" s="578"/>
      <c r="BF377" s="578"/>
      <c r="BG377" s="578"/>
      <c r="BH377" s="579"/>
      <c r="BI377" s="72"/>
      <c r="BJ377" s="72"/>
    </row>
    <row r="378" spans="2:62" ht="39" customHeight="1">
      <c r="AG378" s="71"/>
      <c r="AH378" s="580"/>
      <c r="AI378" s="580"/>
      <c r="AJ378" s="580"/>
      <c r="AK378" s="580"/>
      <c r="AL378" s="580"/>
      <c r="AM378" s="580"/>
      <c r="AN378" s="580"/>
      <c r="AO378" s="74"/>
      <c r="AP378" s="74"/>
      <c r="AQ378" s="74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</row>
    <row r="379" spans="2:62" ht="39" customHeight="1" thickBot="1">
      <c r="B379" s="581" t="s">
        <v>99</v>
      </c>
      <c r="C379" s="581"/>
      <c r="D379" s="581"/>
      <c r="E379" s="581"/>
      <c r="F379" s="581"/>
      <c r="G379" s="581"/>
      <c r="H379" s="581"/>
      <c r="I379" s="581"/>
      <c r="J379" s="581"/>
      <c r="K379" s="581"/>
      <c r="L379" s="581"/>
      <c r="M379" s="581"/>
      <c r="N379" s="581"/>
      <c r="O379" s="581"/>
      <c r="P379" s="581"/>
      <c r="Q379" s="581"/>
      <c r="R379" s="581"/>
      <c r="S379" s="581"/>
      <c r="T379" s="581"/>
      <c r="U379" s="581"/>
      <c r="V379" s="581"/>
      <c r="W379" s="581"/>
      <c r="X379" s="581"/>
      <c r="Y379" s="581"/>
      <c r="Z379" s="581"/>
      <c r="AA379" s="581"/>
      <c r="AG379" s="71"/>
    </row>
    <row r="380" spans="2:62" ht="39" customHeight="1">
      <c r="B380" s="581"/>
      <c r="C380" s="581"/>
      <c r="D380" s="581"/>
      <c r="E380" s="581"/>
      <c r="F380" s="581"/>
      <c r="G380" s="581"/>
      <c r="H380" s="581"/>
      <c r="I380" s="581"/>
      <c r="J380" s="581"/>
      <c r="K380" s="581"/>
      <c r="L380" s="581"/>
      <c r="M380" s="581"/>
      <c r="N380" s="581"/>
      <c r="O380" s="581"/>
      <c r="P380" s="581"/>
      <c r="Q380" s="581"/>
      <c r="R380" s="581"/>
      <c r="S380" s="581"/>
      <c r="T380" s="581"/>
      <c r="U380" s="581"/>
      <c r="V380" s="581"/>
      <c r="W380" s="581"/>
      <c r="X380" s="581"/>
      <c r="Y380" s="581"/>
      <c r="Z380" s="581"/>
      <c r="AA380" s="581"/>
      <c r="AG380" s="71"/>
      <c r="AH380" s="582" t="s">
        <v>23</v>
      </c>
      <c r="AI380" s="582"/>
      <c r="AJ380" s="582"/>
      <c r="AK380" s="582"/>
      <c r="AL380" s="582"/>
      <c r="AM380" s="582"/>
      <c r="AN380" s="583"/>
      <c r="AO380" s="584">
        <f>GI!$J$9</f>
        <v>0</v>
      </c>
      <c r="AP380" s="585"/>
      <c r="AQ380" s="585"/>
      <c r="AR380" s="585"/>
      <c r="AS380" s="585"/>
      <c r="AT380" s="586"/>
      <c r="AV380" s="72"/>
      <c r="AW380" s="582" t="s">
        <v>24</v>
      </c>
      <c r="AX380" s="582"/>
      <c r="AY380" s="582"/>
      <c r="AZ380" s="582"/>
      <c r="BB380" s="584" t="str">
        <f>GI!$I$9</f>
        <v>M</v>
      </c>
      <c r="BC380" s="585"/>
      <c r="BD380" s="585"/>
      <c r="BE380" s="585"/>
      <c r="BF380" s="586"/>
    </row>
    <row r="381" spans="2:62" ht="39" customHeight="1">
      <c r="B381" s="581"/>
      <c r="C381" s="581"/>
      <c r="D381" s="581"/>
      <c r="E381" s="581"/>
      <c r="F381" s="581"/>
      <c r="G381" s="581"/>
      <c r="H381" s="581"/>
      <c r="I381" s="581"/>
      <c r="J381" s="581"/>
      <c r="K381" s="581"/>
      <c r="L381" s="581"/>
      <c r="M381" s="581"/>
      <c r="N381" s="581"/>
      <c r="O381" s="581"/>
      <c r="P381" s="581"/>
      <c r="Q381" s="581"/>
      <c r="R381" s="581"/>
      <c r="S381" s="581"/>
      <c r="T381" s="581"/>
      <c r="U381" s="581"/>
      <c r="V381" s="581"/>
      <c r="W381" s="581"/>
      <c r="X381" s="581"/>
      <c r="Y381" s="581"/>
      <c r="Z381" s="581"/>
      <c r="AA381" s="581"/>
      <c r="AG381" s="71"/>
      <c r="AH381" s="582"/>
      <c r="AI381" s="582"/>
      <c r="AJ381" s="582"/>
      <c r="AK381" s="582"/>
      <c r="AL381" s="582"/>
      <c r="AM381" s="582"/>
      <c r="AN381" s="583"/>
      <c r="AO381" s="587"/>
      <c r="AP381" s="588"/>
      <c r="AQ381" s="588"/>
      <c r="AR381" s="588"/>
      <c r="AS381" s="588"/>
      <c r="AT381" s="589"/>
      <c r="AU381" s="72"/>
      <c r="AV381" s="72"/>
      <c r="AW381" s="582"/>
      <c r="AX381" s="582"/>
      <c r="AY381" s="582"/>
      <c r="AZ381" s="582"/>
      <c r="BB381" s="587"/>
      <c r="BC381" s="588"/>
      <c r="BD381" s="588"/>
      <c r="BE381" s="588"/>
      <c r="BF381" s="589"/>
    </row>
    <row r="382" spans="2:62" ht="39" customHeight="1">
      <c r="B382" s="581"/>
      <c r="C382" s="581"/>
      <c r="D382" s="581"/>
      <c r="E382" s="581"/>
      <c r="F382" s="581"/>
      <c r="G382" s="581"/>
      <c r="H382" s="581"/>
      <c r="I382" s="581"/>
      <c r="J382" s="581"/>
      <c r="K382" s="581"/>
      <c r="L382" s="581"/>
      <c r="M382" s="581"/>
      <c r="N382" s="581"/>
      <c r="O382" s="581"/>
      <c r="P382" s="581"/>
      <c r="Q382" s="581"/>
      <c r="R382" s="581"/>
      <c r="S382" s="581"/>
      <c r="T382" s="581"/>
      <c r="U382" s="581"/>
      <c r="V382" s="581"/>
      <c r="W382" s="581"/>
      <c r="X382" s="581"/>
      <c r="Y382" s="581"/>
      <c r="Z382" s="581"/>
      <c r="AA382" s="581"/>
      <c r="AG382" s="71"/>
      <c r="AH382" s="593" t="s">
        <v>3</v>
      </c>
      <c r="AI382" s="593"/>
      <c r="AJ382" s="593"/>
      <c r="AK382" s="593"/>
      <c r="AL382" s="593"/>
      <c r="AM382" s="593"/>
      <c r="AN382" s="594"/>
      <c r="AO382" s="587"/>
      <c r="AP382" s="588"/>
      <c r="AQ382" s="588"/>
      <c r="AR382" s="588"/>
      <c r="AS382" s="588"/>
      <c r="AT382" s="589"/>
      <c r="AV382" s="72"/>
      <c r="AW382" s="593" t="s">
        <v>4</v>
      </c>
      <c r="AX382" s="593"/>
      <c r="AY382" s="593"/>
      <c r="AZ382" s="593"/>
      <c r="BB382" s="587"/>
      <c r="BC382" s="588"/>
      <c r="BD382" s="588"/>
      <c r="BE382" s="588"/>
      <c r="BF382" s="589"/>
    </row>
    <row r="383" spans="2:62" ht="39" customHeight="1" thickBot="1">
      <c r="B383" s="595" t="s">
        <v>148</v>
      </c>
      <c r="C383" s="595"/>
      <c r="D383" s="595"/>
      <c r="E383" s="595"/>
      <c r="F383" s="595"/>
      <c r="G383" s="595"/>
      <c r="H383" s="595"/>
      <c r="I383" s="595"/>
      <c r="J383" s="595"/>
      <c r="K383" s="59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6"/>
      <c r="X383" s="76"/>
      <c r="Y383" s="76"/>
      <c r="Z383" s="76"/>
      <c r="AA383" s="76"/>
      <c r="AG383" s="71"/>
      <c r="AH383" s="593"/>
      <c r="AI383" s="593"/>
      <c r="AJ383" s="593"/>
      <c r="AK383" s="593"/>
      <c r="AL383" s="593"/>
      <c r="AM383" s="593"/>
      <c r="AN383" s="594"/>
      <c r="AO383" s="590"/>
      <c r="AP383" s="591"/>
      <c r="AQ383" s="591"/>
      <c r="AR383" s="591"/>
      <c r="AS383" s="591"/>
      <c r="AT383" s="592"/>
      <c r="AU383" s="72"/>
      <c r="AV383" s="72"/>
      <c r="AW383" s="593"/>
      <c r="AX383" s="593"/>
      <c r="AY383" s="593"/>
      <c r="AZ383" s="593"/>
      <c r="BA383" s="77"/>
      <c r="BB383" s="590"/>
      <c r="BC383" s="591"/>
      <c r="BD383" s="591"/>
      <c r="BE383" s="591"/>
      <c r="BF383" s="592"/>
      <c r="BG383" s="77"/>
      <c r="BH383" s="77"/>
      <c r="BI383" s="77"/>
    </row>
    <row r="384" spans="2:62" ht="39" customHeight="1" thickBot="1">
      <c r="B384" s="533"/>
      <c r="C384" s="533"/>
      <c r="D384" s="533"/>
      <c r="E384" s="533"/>
      <c r="F384" s="533"/>
      <c r="G384" s="533"/>
      <c r="H384" s="533"/>
      <c r="I384" s="533"/>
      <c r="J384" s="533"/>
      <c r="K384" s="533"/>
      <c r="L384" s="533"/>
      <c r="M384" s="533"/>
      <c r="N384" s="533"/>
      <c r="O384" s="533"/>
      <c r="P384" s="533"/>
      <c r="Q384" s="533"/>
      <c r="R384" s="533"/>
      <c r="S384" s="533"/>
      <c r="T384" s="533"/>
      <c r="U384" s="533"/>
      <c r="V384" s="533"/>
      <c r="W384" s="533"/>
      <c r="X384" s="533"/>
      <c r="Y384" s="533"/>
      <c r="Z384" s="533"/>
      <c r="AA384" s="533"/>
      <c r="AG384" s="71"/>
      <c r="AK384" s="78"/>
      <c r="AL384" s="78"/>
      <c r="AM384" s="78"/>
      <c r="AN384" s="78"/>
      <c r="AO384" s="78"/>
      <c r="AP384" s="78"/>
      <c r="AQ384" s="78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2"/>
      <c r="BD384" s="72"/>
      <c r="BE384" s="77"/>
      <c r="BF384" s="77"/>
      <c r="BG384" s="77"/>
      <c r="BH384" s="77"/>
      <c r="BI384" s="77"/>
    </row>
    <row r="385" spans="2:62" ht="39" customHeight="1">
      <c r="B385" s="534"/>
      <c r="C385" s="534"/>
      <c r="D385" s="534"/>
      <c r="E385" s="534"/>
      <c r="F385" s="534"/>
      <c r="G385" s="534"/>
      <c r="H385" s="534"/>
      <c r="I385" s="534"/>
      <c r="J385" s="534"/>
      <c r="K385" s="534"/>
      <c r="L385" s="534"/>
      <c r="M385" s="534"/>
      <c r="N385" s="534"/>
      <c r="O385" s="534"/>
      <c r="P385" s="534"/>
      <c r="Q385" s="534"/>
      <c r="R385" s="534"/>
      <c r="S385" s="534"/>
      <c r="T385" s="534"/>
      <c r="U385" s="534"/>
      <c r="V385" s="534"/>
      <c r="W385" s="534"/>
      <c r="X385" s="534"/>
      <c r="Y385" s="534"/>
      <c r="Z385" s="534"/>
      <c r="AA385" s="534"/>
      <c r="AG385" s="71"/>
      <c r="AH385" s="582" t="s">
        <v>25</v>
      </c>
      <c r="AI385" s="582"/>
      <c r="AJ385" s="582"/>
      <c r="AK385" s="582"/>
      <c r="AL385" s="582"/>
      <c r="AM385" s="582"/>
      <c r="AN385" s="583"/>
      <c r="AO385" s="596">
        <f>GI!$A$3</f>
        <v>11</v>
      </c>
      <c r="AP385" s="597"/>
      <c r="AQ385" s="597"/>
      <c r="AR385" s="597"/>
      <c r="AS385" s="598"/>
      <c r="AT385" s="596" t="str">
        <f>GI!$C$3</f>
        <v>D</v>
      </c>
      <c r="AU385" s="597"/>
      <c r="AV385" s="597"/>
      <c r="AW385" s="597"/>
      <c r="AX385" s="598"/>
      <c r="AY385" s="79"/>
      <c r="AZ385" s="79"/>
      <c r="BA385" s="79"/>
      <c r="BB385" s="80"/>
      <c r="BC385" s="80"/>
      <c r="BD385" s="80"/>
      <c r="BE385" s="80"/>
      <c r="BF385" s="80"/>
      <c r="BG385" s="80"/>
      <c r="BH385" s="80"/>
      <c r="BI385" s="80"/>
    </row>
    <row r="386" spans="2:62" ht="39" customHeight="1">
      <c r="B386" s="533"/>
      <c r="C386" s="533"/>
      <c r="D386" s="533"/>
      <c r="E386" s="533"/>
      <c r="F386" s="533"/>
      <c r="G386" s="533"/>
      <c r="H386" s="533"/>
      <c r="I386" s="533"/>
      <c r="J386" s="533"/>
      <c r="K386" s="533"/>
      <c r="L386" s="533"/>
      <c r="M386" s="533"/>
      <c r="N386" s="533"/>
      <c r="O386" s="533"/>
      <c r="P386" s="533"/>
      <c r="Q386" s="533"/>
      <c r="R386" s="533"/>
      <c r="S386" s="533"/>
      <c r="T386" s="533"/>
      <c r="U386" s="533"/>
      <c r="V386" s="533"/>
      <c r="W386" s="533"/>
      <c r="X386" s="533"/>
      <c r="Y386" s="533"/>
      <c r="Z386" s="533"/>
      <c r="AA386" s="533"/>
      <c r="AG386" s="71"/>
      <c r="AH386" s="582"/>
      <c r="AI386" s="582"/>
      <c r="AJ386" s="582"/>
      <c r="AK386" s="582"/>
      <c r="AL386" s="582"/>
      <c r="AM386" s="582"/>
      <c r="AN386" s="583"/>
      <c r="AO386" s="599"/>
      <c r="AP386" s="600"/>
      <c r="AQ386" s="600"/>
      <c r="AR386" s="600"/>
      <c r="AS386" s="601"/>
      <c r="AT386" s="599"/>
      <c r="AU386" s="600"/>
      <c r="AV386" s="600"/>
      <c r="AW386" s="600"/>
      <c r="AX386" s="601"/>
      <c r="AY386" s="79"/>
      <c r="AZ386" s="79"/>
      <c r="BA386" s="79"/>
      <c r="BB386" s="80"/>
      <c r="BC386" s="80"/>
      <c r="BD386" s="80"/>
      <c r="BE386" s="80"/>
      <c r="BF386" s="80"/>
      <c r="BG386" s="80"/>
      <c r="BH386" s="80"/>
      <c r="BI386" s="80"/>
    </row>
    <row r="387" spans="2:62" ht="39" customHeight="1">
      <c r="B387" s="534"/>
      <c r="C387" s="534"/>
      <c r="D387" s="534"/>
      <c r="E387" s="534"/>
      <c r="F387" s="534"/>
      <c r="G387" s="534"/>
      <c r="H387" s="534"/>
      <c r="I387" s="534"/>
      <c r="J387" s="534"/>
      <c r="K387" s="534"/>
      <c r="L387" s="534"/>
      <c r="M387" s="534"/>
      <c r="N387" s="534"/>
      <c r="O387" s="534"/>
      <c r="P387" s="534"/>
      <c r="Q387" s="534"/>
      <c r="R387" s="534"/>
      <c r="S387" s="534"/>
      <c r="T387" s="534"/>
      <c r="U387" s="534"/>
      <c r="V387" s="534"/>
      <c r="W387" s="534"/>
      <c r="X387" s="534"/>
      <c r="Y387" s="534"/>
      <c r="Z387" s="534"/>
      <c r="AA387" s="534"/>
      <c r="AG387" s="71"/>
      <c r="AH387" s="605" t="s">
        <v>6</v>
      </c>
      <c r="AI387" s="605"/>
      <c r="AJ387" s="605"/>
      <c r="AK387" s="605"/>
      <c r="AL387" s="605"/>
      <c r="AM387" s="605"/>
      <c r="AN387" s="606"/>
      <c r="AO387" s="599"/>
      <c r="AP387" s="600"/>
      <c r="AQ387" s="600"/>
      <c r="AR387" s="600"/>
      <c r="AS387" s="601"/>
      <c r="AT387" s="599"/>
      <c r="AU387" s="600"/>
      <c r="AV387" s="600"/>
      <c r="AW387" s="600"/>
      <c r="AX387" s="601"/>
      <c r="AY387" s="79"/>
      <c r="AZ387" s="79"/>
      <c r="BA387" s="79"/>
      <c r="BB387" s="80"/>
      <c r="BC387" s="80"/>
      <c r="BD387" s="80"/>
      <c r="BE387" s="80"/>
      <c r="BF387" s="80"/>
      <c r="BG387" s="80"/>
      <c r="BH387" s="80"/>
      <c r="BI387" s="80"/>
    </row>
    <row r="388" spans="2:62" ht="39" customHeight="1" thickBot="1">
      <c r="B388" s="607" t="s">
        <v>149</v>
      </c>
      <c r="C388" s="607"/>
      <c r="D388" s="607"/>
      <c r="E388" s="607"/>
      <c r="F388" s="607"/>
      <c r="G388" s="607"/>
      <c r="H388" s="607"/>
      <c r="I388" s="607"/>
      <c r="J388" s="607"/>
      <c r="K388" s="607"/>
      <c r="L388" s="607"/>
      <c r="M388" s="607"/>
      <c r="N388" s="607"/>
      <c r="O388" s="607"/>
      <c r="P388" s="607"/>
      <c r="Q388" s="607"/>
      <c r="R388" s="607"/>
      <c r="S388" s="607"/>
      <c r="T388" s="607"/>
      <c r="U388" s="607"/>
      <c r="V388" s="607"/>
      <c r="W388" s="607"/>
      <c r="X388" s="607"/>
      <c r="Y388" s="607"/>
      <c r="Z388" s="607"/>
      <c r="AA388" s="607"/>
      <c r="AG388" s="71"/>
      <c r="AH388" s="605"/>
      <c r="AI388" s="605"/>
      <c r="AJ388" s="605"/>
      <c r="AK388" s="605"/>
      <c r="AL388" s="605"/>
      <c r="AM388" s="605"/>
      <c r="AN388" s="606"/>
      <c r="AO388" s="602"/>
      <c r="AP388" s="603"/>
      <c r="AQ388" s="603"/>
      <c r="AR388" s="603"/>
      <c r="AS388" s="604"/>
      <c r="AT388" s="602"/>
      <c r="AU388" s="603"/>
      <c r="AV388" s="603"/>
      <c r="AW388" s="603"/>
      <c r="AX388" s="604"/>
      <c r="AY388" s="79"/>
      <c r="AZ388" s="79"/>
      <c r="BA388" s="79"/>
      <c r="BB388" s="80"/>
      <c r="BC388" s="80"/>
      <c r="BD388" s="80"/>
      <c r="BE388" s="80"/>
      <c r="BF388" s="80"/>
      <c r="BG388" s="80"/>
      <c r="BH388" s="80"/>
      <c r="BI388" s="80"/>
    </row>
    <row r="389" spans="2:62" ht="39" customHeight="1">
      <c r="B389" s="608"/>
      <c r="C389" s="608"/>
      <c r="D389" s="608"/>
      <c r="E389" s="608"/>
      <c r="F389" s="608"/>
      <c r="G389" s="608"/>
      <c r="H389" s="608"/>
      <c r="I389" s="608"/>
      <c r="J389" s="608"/>
      <c r="K389" s="608"/>
      <c r="L389" s="608"/>
      <c r="M389" s="608"/>
      <c r="N389" s="608"/>
      <c r="O389" s="608"/>
      <c r="P389" s="608"/>
      <c r="Q389" s="608"/>
      <c r="R389" s="608"/>
      <c r="S389" s="608"/>
      <c r="T389" s="608"/>
      <c r="U389" s="608"/>
      <c r="V389" s="608"/>
      <c r="W389" s="608"/>
      <c r="X389" s="608"/>
      <c r="Y389" s="608"/>
      <c r="Z389" s="608"/>
      <c r="AA389" s="608"/>
      <c r="AG389" s="71"/>
    </row>
    <row r="390" spans="2:62" ht="39" customHeight="1" thickBot="1">
      <c r="B390" s="533"/>
      <c r="C390" s="533"/>
      <c r="D390" s="533"/>
      <c r="E390" s="533"/>
      <c r="F390" s="533"/>
      <c r="G390" s="533"/>
      <c r="H390" s="533"/>
      <c r="I390" s="533"/>
      <c r="J390" s="533"/>
      <c r="K390" s="533"/>
      <c r="L390" s="533"/>
      <c r="M390" s="533"/>
      <c r="N390" s="533"/>
      <c r="O390" s="533"/>
      <c r="P390" s="533"/>
      <c r="Q390" s="533"/>
      <c r="R390" s="533"/>
      <c r="S390" s="533"/>
      <c r="T390" s="533"/>
      <c r="U390" s="533"/>
      <c r="V390" s="533"/>
      <c r="W390" s="533"/>
      <c r="X390" s="533"/>
      <c r="Y390" s="533"/>
      <c r="Z390" s="533"/>
      <c r="AA390" s="533"/>
      <c r="AG390" s="81"/>
      <c r="AH390" s="82"/>
      <c r="AI390" s="82"/>
      <c r="AJ390" s="82"/>
      <c r="AK390" s="82"/>
      <c r="AL390" s="82"/>
      <c r="AM390" s="82"/>
      <c r="AN390" s="82"/>
      <c r="AO390" s="82"/>
      <c r="AP390" s="82"/>
      <c r="AQ390" s="82"/>
      <c r="AR390" s="83"/>
      <c r="AS390" s="83"/>
      <c r="AT390" s="83"/>
      <c r="AU390" s="83"/>
      <c r="AV390" s="83"/>
      <c r="AW390" s="83"/>
      <c r="AX390" s="83"/>
      <c r="AY390" s="83"/>
      <c r="AZ390" s="83"/>
      <c r="BA390" s="83"/>
      <c r="BB390" s="83"/>
      <c r="BC390" s="83"/>
      <c r="BD390" s="83"/>
      <c r="BE390" s="83"/>
      <c r="BF390" s="83"/>
      <c r="BG390" s="83"/>
      <c r="BH390" s="83"/>
      <c r="BI390" s="83"/>
      <c r="BJ390" s="84"/>
    </row>
    <row r="391" spans="2:62" ht="39" customHeight="1">
      <c r="B391" s="534"/>
      <c r="C391" s="534"/>
      <c r="D391" s="534"/>
      <c r="E391" s="534"/>
      <c r="F391" s="534"/>
      <c r="G391" s="534"/>
      <c r="H391" s="534"/>
      <c r="I391" s="534"/>
      <c r="J391" s="534"/>
      <c r="K391" s="534"/>
      <c r="L391" s="534"/>
      <c r="M391" s="534"/>
      <c r="N391" s="534"/>
      <c r="O391" s="534"/>
      <c r="P391" s="534"/>
      <c r="Q391" s="534"/>
      <c r="R391" s="534"/>
      <c r="S391" s="534"/>
      <c r="T391" s="534"/>
      <c r="U391" s="534"/>
      <c r="V391" s="534"/>
      <c r="W391" s="534"/>
      <c r="X391" s="534"/>
      <c r="Y391" s="534"/>
      <c r="Z391" s="534"/>
      <c r="AA391" s="534"/>
      <c r="BJ391" s="85"/>
    </row>
    <row r="392" spans="2:62" ht="39" customHeight="1"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K392" s="87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 s="87"/>
      <c r="AX392" s="87"/>
      <c r="AY392" s="87"/>
      <c r="AZ392" s="87"/>
      <c r="BA392" s="87"/>
      <c r="BB392" s="87"/>
      <c r="BC392" s="87"/>
      <c r="BD392" s="87"/>
      <c r="BE392" s="87"/>
      <c r="BF392" s="87"/>
      <c r="BJ392" s="85"/>
    </row>
    <row r="393" spans="2:62" ht="39" customHeight="1">
      <c r="B393" s="535" t="s">
        <v>80</v>
      </c>
      <c r="C393" s="535"/>
      <c r="D393" s="535"/>
      <c r="E393" s="535"/>
      <c r="F393" s="535"/>
      <c r="G393" s="535"/>
      <c r="H393" s="535"/>
      <c r="I393" s="535"/>
      <c r="J393" s="535"/>
      <c r="K393" s="535"/>
      <c r="L393" s="535"/>
      <c r="M393" s="535"/>
      <c r="N393" s="535"/>
      <c r="O393" s="536" t="str">
        <f>GI!$E$31</f>
        <v xml:space="preserve">Biniam Desta </v>
      </c>
      <c r="P393" s="536"/>
      <c r="Q393" s="536"/>
      <c r="R393" s="536"/>
      <c r="S393" s="536"/>
      <c r="T393" s="536"/>
      <c r="U393" s="536"/>
      <c r="V393" s="536"/>
      <c r="W393" s="536"/>
      <c r="X393" s="536"/>
      <c r="Y393" s="536"/>
      <c r="Z393" s="536"/>
      <c r="AA393" s="536"/>
      <c r="AB393" s="88"/>
      <c r="AJ393" s="538" t="s">
        <v>212</v>
      </c>
      <c r="AK393" s="539"/>
      <c r="AL393" s="539"/>
      <c r="AM393" s="539"/>
      <c r="AN393" s="539"/>
      <c r="AO393" s="539"/>
      <c r="AP393" s="539"/>
      <c r="AQ393" s="539"/>
      <c r="AR393" s="539"/>
      <c r="AS393" s="539"/>
      <c r="AT393" s="539"/>
      <c r="AU393" s="539"/>
      <c r="AV393" s="539"/>
      <c r="AW393" s="539"/>
      <c r="AX393" s="539"/>
      <c r="AY393" s="539"/>
      <c r="AZ393" s="539"/>
      <c r="BA393" s="539"/>
      <c r="BB393" s="539"/>
      <c r="BC393" s="539"/>
      <c r="BD393" s="539"/>
      <c r="BE393" s="539"/>
      <c r="BF393" s="540"/>
      <c r="BG393" s="87"/>
      <c r="BH393" s="87"/>
      <c r="BI393" s="87"/>
      <c r="BJ393" s="89"/>
    </row>
    <row r="394" spans="2:62" ht="39" customHeight="1">
      <c r="B394" s="535"/>
      <c r="C394" s="535"/>
      <c r="D394" s="535"/>
      <c r="E394" s="535"/>
      <c r="F394" s="535"/>
      <c r="G394" s="535"/>
      <c r="H394" s="535"/>
      <c r="I394" s="535"/>
      <c r="J394" s="535"/>
      <c r="K394" s="535"/>
      <c r="L394" s="535"/>
      <c r="M394" s="535"/>
      <c r="N394" s="535"/>
      <c r="O394" s="537"/>
      <c r="P394" s="537"/>
      <c r="Q394" s="537"/>
      <c r="R394" s="537"/>
      <c r="S394" s="537"/>
      <c r="T394" s="537"/>
      <c r="U394" s="537"/>
      <c r="V394" s="537"/>
      <c r="W394" s="537"/>
      <c r="X394" s="537"/>
      <c r="Y394" s="537"/>
      <c r="Z394" s="537"/>
      <c r="AA394" s="537"/>
      <c r="AB394" s="88"/>
      <c r="AJ394" s="541"/>
      <c r="AK394" s="542"/>
      <c r="AL394" s="542"/>
      <c r="AM394" s="542"/>
      <c r="AN394" s="542"/>
      <c r="AO394" s="542"/>
      <c r="AP394" s="542"/>
      <c r="AQ394" s="542"/>
      <c r="AR394" s="542"/>
      <c r="AS394" s="542"/>
      <c r="AT394" s="542"/>
      <c r="AU394" s="542"/>
      <c r="AV394" s="542"/>
      <c r="AW394" s="542"/>
      <c r="AX394" s="542"/>
      <c r="AY394" s="542"/>
      <c r="AZ394" s="542"/>
      <c r="BA394" s="542"/>
      <c r="BB394" s="542"/>
      <c r="BC394" s="542"/>
      <c r="BD394" s="542"/>
      <c r="BE394" s="542"/>
      <c r="BF394" s="543"/>
      <c r="BG394" s="87"/>
      <c r="BH394" s="87"/>
      <c r="BI394" s="87"/>
      <c r="BJ394" s="89"/>
    </row>
    <row r="395" spans="2:62" ht="39" customHeight="1">
      <c r="B395" s="544" t="s">
        <v>79</v>
      </c>
      <c r="C395" s="544"/>
      <c r="D395" s="544"/>
      <c r="E395" s="544"/>
      <c r="F395" s="544"/>
      <c r="G395" s="544"/>
      <c r="H395" s="544"/>
      <c r="I395" s="544"/>
      <c r="J395" s="544"/>
      <c r="K395" s="544"/>
      <c r="L395" s="544"/>
      <c r="M395" s="544"/>
      <c r="N395" s="544"/>
      <c r="O395" s="545"/>
      <c r="P395" s="545"/>
      <c r="Q395" s="545"/>
      <c r="R395" s="545"/>
      <c r="S395" s="545"/>
      <c r="T395" s="545"/>
      <c r="U395" s="545"/>
      <c r="V395" s="545"/>
      <c r="W395" s="545"/>
      <c r="X395" s="545"/>
      <c r="Y395" s="545"/>
      <c r="Z395" s="545"/>
      <c r="AA395" s="545"/>
      <c r="AB395" s="88"/>
      <c r="AJ395" s="541" t="s">
        <v>210</v>
      </c>
      <c r="AK395" s="542"/>
      <c r="AL395" s="542"/>
      <c r="AM395" s="542"/>
      <c r="AN395" s="542"/>
      <c r="AO395" s="542"/>
      <c r="AP395" s="542"/>
      <c r="AQ395" s="542"/>
      <c r="AR395" s="542"/>
      <c r="AS395" s="542"/>
      <c r="AT395" s="542"/>
      <c r="AU395" s="542"/>
      <c r="AV395" s="542"/>
      <c r="AW395" s="542"/>
      <c r="AX395" s="542"/>
      <c r="AY395" s="542"/>
      <c r="AZ395" s="542"/>
      <c r="BA395" s="542"/>
      <c r="BB395" s="542"/>
      <c r="BC395" s="542"/>
      <c r="BD395" s="542"/>
      <c r="BE395" s="542"/>
      <c r="BF395" s="543"/>
      <c r="BG395" s="87"/>
      <c r="BH395" s="87"/>
      <c r="BI395" s="87"/>
      <c r="BJ395" s="87"/>
    </row>
    <row r="396" spans="2:62" ht="39" customHeight="1">
      <c r="B396" s="544"/>
      <c r="C396" s="544"/>
      <c r="D396" s="544"/>
      <c r="E396" s="544"/>
      <c r="F396" s="544"/>
      <c r="G396" s="544"/>
      <c r="H396" s="544"/>
      <c r="I396" s="544"/>
      <c r="J396" s="544"/>
      <c r="K396" s="544"/>
      <c r="L396" s="544"/>
      <c r="M396" s="544"/>
      <c r="N396" s="544"/>
      <c r="O396" s="546"/>
      <c r="P396" s="546"/>
      <c r="Q396" s="546"/>
      <c r="R396" s="546"/>
      <c r="S396" s="546"/>
      <c r="T396" s="546"/>
      <c r="U396" s="546"/>
      <c r="V396" s="546"/>
      <c r="W396" s="546"/>
      <c r="X396" s="546"/>
      <c r="Y396" s="546"/>
      <c r="Z396" s="546"/>
      <c r="AA396" s="546"/>
      <c r="AB396" s="88"/>
      <c r="AJ396" s="541"/>
      <c r="AK396" s="542"/>
      <c r="AL396" s="542"/>
      <c r="AM396" s="542"/>
      <c r="AN396" s="542"/>
      <c r="AO396" s="542"/>
      <c r="AP396" s="542"/>
      <c r="AQ396" s="542"/>
      <c r="AR396" s="542"/>
      <c r="AS396" s="542"/>
      <c r="AT396" s="542"/>
      <c r="AU396" s="542"/>
      <c r="AV396" s="542"/>
      <c r="AW396" s="542"/>
      <c r="AX396" s="542"/>
      <c r="AY396" s="542"/>
      <c r="AZ396" s="542"/>
      <c r="BA396" s="542"/>
      <c r="BB396" s="542"/>
      <c r="BC396" s="542"/>
      <c r="BD396" s="542"/>
      <c r="BE396" s="542"/>
      <c r="BF396" s="543"/>
      <c r="BG396" s="87"/>
      <c r="BH396" s="87"/>
      <c r="BI396" s="87"/>
      <c r="BJ396" s="87"/>
    </row>
    <row r="397" spans="2:62" ht="39" customHeight="1">
      <c r="B397" s="535" t="s">
        <v>81</v>
      </c>
      <c r="C397" s="535"/>
      <c r="D397" s="535"/>
      <c r="E397" s="535"/>
      <c r="F397" s="535"/>
      <c r="G397" s="535"/>
      <c r="H397" s="535"/>
      <c r="I397" s="535"/>
      <c r="J397" s="535"/>
      <c r="K397" s="535"/>
      <c r="L397" s="535"/>
      <c r="M397" s="535"/>
      <c r="N397" s="535"/>
      <c r="O397" s="547"/>
      <c r="P397" s="547"/>
      <c r="Q397" s="547"/>
      <c r="R397" s="547"/>
      <c r="S397" s="547"/>
      <c r="T397" s="547"/>
      <c r="U397" s="547"/>
      <c r="V397" s="547"/>
      <c r="W397" s="547"/>
      <c r="X397" s="547"/>
      <c r="Y397" s="547"/>
      <c r="Z397" s="547"/>
      <c r="AA397" s="547"/>
      <c r="AB397" s="88"/>
      <c r="AJ397" s="541" t="s">
        <v>74</v>
      </c>
      <c r="AK397" s="542"/>
      <c r="AL397" s="542"/>
      <c r="AM397" s="542"/>
      <c r="AN397" s="542"/>
      <c r="AO397" s="542"/>
      <c r="AP397" s="542"/>
      <c r="AQ397" s="542"/>
      <c r="AR397" s="542"/>
      <c r="AS397" s="542"/>
      <c r="AT397" s="542"/>
      <c r="AU397" s="542"/>
      <c r="AV397" s="542"/>
      <c r="AW397" s="542"/>
      <c r="AX397" s="542"/>
      <c r="AY397" s="542"/>
      <c r="AZ397" s="542"/>
      <c r="BA397" s="542"/>
      <c r="BB397" s="542"/>
      <c r="BC397" s="542"/>
      <c r="BD397" s="542"/>
      <c r="BE397" s="542"/>
      <c r="BF397" s="543"/>
      <c r="BG397" s="87"/>
      <c r="BH397" s="87"/>
      <c r="BI397" s="87"/>
      <c r="BJ397" s="87"/>
    </row>
    <row r="398" spans="2:62" ht="39" customHeight="1">
      <c r="B398" s="535"/>
      <c r="C398" s="535"/>
      <c r="D398" s="535"/>
      <c r="E398" s="535"/>
      <c r="F398" s="535"/>
      <c r="G398" s="535"/>
      <c r="H398" s="535"/>
      <c r="I398" s="535"/>
      <c r="J398" s="535"/>
      <c r="K398" s="535"/>
      <c r="L398" s="535"/>
      <c r="M398" s="535"/>
      <c r="N398" s="535"/>
      <c r="O398" s="548"/>
      <c r="P398" s="548"/>
      <c r="Q398" s="548"/>
      <c r="R398" s="548"/>
      <c r="S398" s="548"/>
      <c r="T398" s="548"/>
      <c r="U398" s="548"/>
      <c r="V398" s="548"/>
      <c r="W398" s="548"/>
      <c r="X398" s="548"/>
      <c r="Y398" s="548"/>
      <c r="Z398" s="548"/>
      <c r="AA398" s="548"/>
      <c r="AB398" s="88"/>
      <c r="AJ398" s="541"/>
      <c r="AK398" s="542"/>
      <c r="AL398" s="542"/>
      <c r="AM398" s="542"/>
      <c r="AN398" s="542"/>
      <c r="AO398" s="542"/>
      <c r="AP398" s="542"/>
      <c r="AQ398" s="542"/>
      <c r="AR398" s="542"/>
      <c r="AS398" s="542"/>
      <c r="AT398" s="542"/>
      <c r="AU398" s="542"/>
      <c r="AV398" s="542"/>
      <c r="AW398" s="542"/>
      <c r="AX398" s="542"/>
      <c r="AY398" s="542"/>
      <c r="AZ398" s="542"/>
      <c r="BA398" s="542"/>
      <c r="BB398" s="542"/>
      <c r="BC398" s="542"/>
      <c r="BD398" s="542"/>
      <c r="BE398" s="542"/>
      <c r="BF398" s="543"/>
      <c r="BG398" s="87"/>
      <c r="BH398" s="87"/>
      <c r="BI398" s="87"/>
      <c r="BJ398" s="87"/>
    </row>
    <row r="399" spans="2:62" ht="39" customHeight="1">
      <c r="B399" s="544" t="s">
        <v>79</v>
      </c>
      <c r="C399" s="544"/>
      <c r="D399" s="544"/>
      <c r="E399" s="544"/>
      <c r="F399" s="544"/>
      <c r="G399" s="544"/>
      <c r="H399" s="544"/>
      <c r="I399" s="544"/>
      <c r="J399" s="544"/>
      <c r="K399" s="544"/>
      <c r="L399" s="544"/>
      <c r="M399" s="544"/>
      <c r="N399" s="544"/>
      <c r="O399" s="545"/>
      <c r="P399" s="545"/>
      <c r="Q399" s="545"/>
      <c r="R399" s="545"/>
      <c r="S399" s="545"/>
      <c r="T399" s="545"/>
      <c r="U399" s="545"/>
      <c r="V399" s="545"/>
      <c r="W399" s="545"/>
      <c r="X399" s="545"/>
      <c r="Y399" s="545"/>
      <c r="Z399" s="545"/>
      <c r="AA399" s="545"/>
      <c r="AB399" s="90"/>
      <c r="AJ399" s="541" t="s">
        <v>211</v>
      </c>
      <c r="AK399" s="542"/>
      <c r="AL399" s="542"/>
      <c r="AM399" s="542"/>
      <c r="AN399" s="542"/>
      <c r="AO399" s="542"/>
      <c r="AP399" s="542"/>
      <c r="AQ399" s="542"/>
      <c r="AR399" s="542"/>
      <c r="AS399" s="542"/>
      <c r="AT399" s="542"/>
      <c r="AU399" s="542"/>
      <c r="AV399" s="542"/>
      <c r="AW399" s="542"/>
      <c r="AX399" s="542"/>
      <c r="AY399" s="542"/>
      <c r="AZ399" s="542"/>
      <c r="BA399" s="542"/>
      <c r="BB399" s="542"/>
      <c r="BC399" s="542"/>
      <c r="BD399" s="542"/>
      <c r="BE399" s="542"/>
      <c r="BF399" s="543"/>
      <c r="BG399" s="87"/>
      <c r="BH399" s="87"/>
      <c r="BI399" s="87"/>
      <c r="BJ399" s="87"/>
    </row>
    <row r="400" spans="2:62" ht="16.5" customHeight="1">
      <c r="B400" s="544"/>
      <c r="C400" s="544"/>
      <c r="D400" s="544"/>
      <c r="E400" s="544"/>
      <c r="F400" s="544"/>
      <c r="G400" s="544"/>
      <c r="H400" s="544"/>
      <c r="I400" s="544"/>
      <c r="J400" s="544"/>
      <c r="K400" s="544"/>
      <c r="L400" s="544"/>
      <c r="M400" s="544"/>
      <c r="N400" s="544"/>
      <c r="O400" s="546"/>
      <c r="P400" s="546"/>
      <c r="Q400" s="546"/>
      <c r="R400" s="546"/>
      <c r="S400" s="546"/>
      <c r="T400" s="546"/>
      <c r="U400" s="546"/>
      <c r="V400" s="546"/>
      <c r="W400" s="546"/>
      <c r="X400" s="546"/>
      <c r="Y400" s="546"/>
      <c r="Z400" s="546"/>
      <c r="AA400" s="546"/>
      <c r="AB400" s="90"/>
      <c r="AJ400" s="549"/>
      <c r="AK400" s="550"/>
      <c r="AL400" s="550"/>
      <c r="AM400" s="550"/>
      <c r="AN400" s="550"/>
      <c r="AO400" s="550"/>
      <c r="AP400" s="550"/>
      <c r="AQ400" s="550"/>
      <c r="AR400" s="550"/>
      <c r="AS400" s="550"/>
      <c r="AT400" s="550"/>
      <c r="AU400" s="550"/>
      <c r="AV400" s="550"/>
      <c r="AW400" s="550"/>
      <c r="AX400" s="550"/>
      <c r="AY400" s="550"/>
      <c r="AZ400" s="550"/>
      <c r="BA400" s="550"/>
      <c r="BB400" s="550"/>
      <c r="BC400" s="550"/>
      <c r="BD400" s="550"/>
      <c r="BE400" s="550"/>
      <c r="BF400" s="551"/>
      <c r="BG400" s="87"/>
      <c r="BH400" s="87"/>
      <c r="BI400" s="87"/>
      <c r="BJ400" s="87"/>
    </row>
    <row r="401" spans="2:62" ht="1.5" customHeight="1">
      <c r="AL401" s="632"/>
      <c r="AM401" s="632"/>
      <c r="AN401" s="632"/>
      <c r="AO401" s="632"/>
      <c r="AP401" s="632"/>
      <c r="AQ401" s="632"/>
      <c r="AR401" s="632"/>
      <c r="AS401" s="632"/>
      <c r="AT401" s="632"/>
      <c r="AU401" s="632"/>
      <c r="AV401" s="632"/>
      <c r="AW401" s="632"/>
      <c r="AX401" s="632"/>
      <c r="AY401" s="632"/>
      <c r="AZ401" s="632"/>
      <c r="BA401" s="632"/>
      <c r="BB401" s="632"/>
      <c r="BC401" s="632"/>
    </row>
    <row r="402" spans="2:62" ht="39" customHeight="1">
      <c r="B402" s="616" t="s">
        <v>20</v>
      </c>
      <c r="C402" s="616"/>
      <c r="D402" s="616"/>
      <c r="E402" s="616"/>
      <c r="F402" s="616"/>
      <c r="G402" s="616"/>
      <c r="H402" s="616"/>
      <c r="I402" s="616"/>
      <c r="J402" s="616"/>
      <c r="K402" s="616"/>
      <c r="L402" s="616"/>
      <c r="M402" s="616"/>
      <c r="N402" s="616"/>
      <c r="O402" s="616"/>
      <c r="P402" s="616"/>
      <c r="Q402" s="616"/>
      <c r="R402" s="616"/>
      <c r="S402" s="616"/>
      <c r="T402" s="616"/>
      <c r="U402" s="616"/>
      <c r="V402" s="616"/>
      <c r="W402" s="616"/>
      <c r="X402" s="616"/>
      <c r="Y402" s="616"/>
      <c r="Z402" s="616"/>
      <c r="AA402" s="59"/>
      <c r="AG402" s="60"/>
      <c r="AH402" s="60"/>
      <c r="AI402" s="60"/>
      <c r="AL402" s="617"/>
      <c r="AM402" s="617"/>
      <c r="AN402" s="617"/>
      <c r="AO402" s="617"/>
      <c r="AP402" s="617"/>
      <c r="AQ402" s="617"/>
      <c r="AR402" s="617"/>
      <c r="AS402" s="617"/>
      <c r="AT402" s="617"/>
      <c r="AU402" s="617"/>
      <c r="AV402" s="617"/>
      <c r="AW402" s="617"/>
      <c r="AX402" s="617"/>
      <c r="AY402" s="617"/>
      <c r="AZ402" s="617"/>
      <c r="BA402" s="617"/>
      <c r="BB402" s="617"/>
      <c r="BC402" s="617"/>
    </row>
    <row r="403" spans="2:62" ht="39" customHeight="1">
      <c r="B403" s="616"/>
      <c r="C403" s="616"/>
      <c r="D403" s="616"/>
      <c r="E403" s="616"/>
      <c r="F403" s="616"/>
      <c r="G403" s="616"/>
      <c r="H403" s="616"/>
      <c r="I403" s="616"/>
      <c r="J403" s="616"/>
      <c r="K403" s="616"/>
      <c r="L403" s="616"/>
      <c r="M403" s="616"/>
      <c r="N403" s="616"/>
      <c r="O403" s="616"/>
      <c r="P403" s="616"/>
      <c r="Q403" s="616"/>
      <c r="R403" s="616"/>
      <c r="S403" s="616"/>
      <c r="T403" s="616"/>
      <c r="U403" s="616"/>
      <c r="V403" s="616"/>
      <c r="W403" s="616"/>
      <c r="X403" s="616"/>
      <c r="Y403" s="616"/>
      <c r="Z403" s="616"/>
      <c r="AA403" s="59"/>
      <c r="AG403" s="60"/>
      <c r="AH403" s="60"/>
      <c r="AI403" s="60"/>
      <c r="AL403" s="617"/>
      <c r="AM403" s="617"/>
      <c r="AN403" s="617"/>
      <c r="AO403" s="617"/>
      <c r="AP403" s="617"/>
      <c r="AQ403" s="617"/>
      <c r="AR403" s="617"/>
      <c r="AS403" s="617"/>
      <c r="AT403" s="617"/>
      <c r="AU403" s="617"/>
      <c r="AV403" s="617"/>
      <c r="AW403" s="617"/>
      <c r="AX403" s="617"/>
      <c r="AY403" s="617"/>
      <c r="AZ403" s="617"/>
      <c r="BA403" s="617"/>
      <c r="BB403" s="617"/>
      <c r="BC403" s="617"/>
    </row>
    <row r="404" spans="2:62" ht="39" customHeight="1">
      <c r="B404" s="618"/>
      <c r="C404" s="618"/>
      <c r="D404" s="618"/>
      <c r="E404" s="618"/>
      <c r="F404" s="618"/>
      <c r="G404" s="618"/>
      <c r="H404" s="618"/>
      <c r="I404" s="618"/>
      <c r="J404" s="618"/>
      <c r="K404" s="618"/>
      <c r="L404" s="618"/>
      <c r="M404" s="618"/>
      <c r="N404" s="618"/>
      <c r="O404" s="618"/>
      <c r="P404" s="618"/>
      <c r="Q404" s="618"/>
      <c r="R404" s="618"/>
      <c r="S404" s="618"/>
      <c r="T404" s="618"/>
      <c r="U404" s="618"/>
      <c r="V404" s="618"/>
      <c r="W404" s="618"/>
      <c r="X404" s="618"/>
      <c r="Y404" s="618"/>
      <c r="Z404" s="618"/>
      <c r="AA404" s="59"/>
      <c r="AB404" s="60"/>
      <c r="AC404" s="60"/>
      <c r="AD404" s="60"/>
      <c r="AE404" s="60"/>
      <c r="AF404" s="60"/>
      <c r="AG404" s="60"/>
      <c r="AH404" s="60"/>
      <c r="AI404" s="60"/>
      <c r="AL404" s="617"/>
      <c r="AM404" s="617"/>
      <c r="AN404" s="617"/>
      <c r="AO404" s="617"/>
      <c r="AP404" s="617"/>
      <c r="AQ404" s="617"/>
      <c r="AR404" s="617"/>
      <c r="AS404" s="617"/>
      <c r="AT404" s="617"/>
      <c r="AU404" s="617"/>
      <c r="AV404" s="617"/>
      <c r="AW404" s="617"/>
      <c r="AX404" s="617"/>
      <c r="AY404" s="617"/>
      <c r="AZ404" s="617"/>
      <c r="BA404" s="617"/>
      <c r="BB404" s="617"/>
      <c r="BC404" s="617"/>
    </row>
    <row r="405" spans="2:62" ht="39" customHeight="1">
      <c r="B405" s="609" t="s">
        <v>92</v>
      </c>
      <c r="C405" s="609"/>
      <c r="D405" s="609"/>
      <c r="E405" s="609"/>
      <c r="F405" s="609"/>
      <c r="G405" s="609"/>
      <c r="H405" s="609"/>
      <c r="I405" s="609"/>
      <c r="J405" s="609"/>
      <c r="K405" s="609"/>
      <c r="L405" s="609"/>
      <c r="M405" s="609"/>
      <c r="N405" s="609"/>
      <c r="O405" s="609"/>
      <c r="P405" s="609"/>
      <c r="Q405" s="609"/>
      <c r="R405" s="609"/>
      <c r="S405" s="609"/>
      <c r="T405" s="609"/>
      <c r="U405" s="609"/>
      <c r="V405" s="609"/>
      <c r="W405" s="609"/>
      <c r="X405" s="609"/>
      <c r="Y405" s="609"/>
      <c r="Z405" s="609"/>
      <c r="AA405" s="59"/>
      <c r="AB405" s="60"/>
      <c r="AE405" s="610" t="str">
        <f>GI!$A$49</f>
        <v>መግለፂ ውፅኢት ተምሃራይ</v>
      </c>
      <c r="AF405" s="610"/>
      <c r="AG405" s="610"/>
      <c r="AH405" s="610"/>
      <c r="AI405" s="610"/>
      <c r="AJ405" s="610"/>
      <c r="AK405" s="610"/>
      <c r="AL405" s="610"/>
      <c r="AM405" s="610"/>
      <c r="AN405" s="610"/>
      <c r="AO405" s="610"/>
      <c r="AP405" s="610"/>
      <c r="AQ405" s="610"/>
      <c r="AR405" s="610"/>
      <c r="AS405" s="610"/>
      <c r="AT405" s="610"/>
      <c r="AU405" s="610"/>
      <c r="AV405" s="610"/>
      <c r="AW405" s="610"/>
      <c r="AX405" s="610"/>
      <c r="AY405" s="610"/>
      <c r="AZ405" s="610"/>
      <c r="BA405" s="610"/>
      <c r="BB405" s="610"/>
      <c r="BC405" s="610"/>
      <c r="BD405" s="610"/>
      <c r="BE405" s="610"/>
      <c r="BF405" s="610"/>
      <c r="BG405" s="610"/>
      <c r="BH405" s="610"/>
      <c r="BI405" s="610"/>
      <c r="BJ405" s="610"/>
    </row>
    <row r="406" spans="2:62" ht="39" customHeight="1">
      <c r="B406" s="609" t="s">
        <v>93</v>
      </c>
      <c r="C406" s="609"/>
      <c r="D406" s="609"/>
      <c r="E406" s="609"/>
      <c r="F406" s="609"/>
      <c r="G406" s="609"/>
      <c r="H406" s="609"/>
      <c r="I406" s="609"/>
      <c r="J406" s="609"/>
      <c r="K406" s="609"/>
      <c r="L406" s="609"/>
      <c r="M406" s="609"/>
      <c r="N406" s="609"/>
      <c r="O406" s="609"/>
      <c r="P406" s="609"/>
      <c r="Q406" s="609"/>
      <c r="R406" s="609"/>
      <c r="S406" s="609"/>
      <c r="T406" s="609"/>
      <c r="U406" s="609"/>
      <c r="V406" s="609"/>
      <c r="W406" s="609"/>
      <c r="X406" s="609"/>
      <c r="Y406" s="609"/>
      <c r="Z406" s="609"/>
      <c r="AA406" s="59"/>
      <c r="AB406" s="60"/>
      <c r="AC406" s="61"/>
      <c r="AD406" s="61"/>
      <c r="AE406" s="610"/>
      <c r="AF406" s="610"/>
      <c r="AG406" s="610"/>
      <c r="AH406" s="610"/>
      <c r="AI406" s="610"/>
      <c r="AJ406" s="610"/>
      <c r="AK406" s="610"/>
      <c r="AL406" s="610"/>
      <c r="AM406" s="610"/>
      <c r="AN406" s="610"/>
      <c r="AO406" s="610"/>
      <c r="AP406" s="610"/>
      <c r="AQ406" s="610"/>
      <c r="AR406" s="610"/>
      <c r="AS406" s="610"/>
      <c r="AT406" s="610"/>
      <c r="AU406" s="610"/>
      <c r="AV406" s="610"/>
      <c r="AW406" s="610"/>
      <c r="AX406" s="610"/>
      <c r="AY406" s="610"/>
      <c r="AZ406" s="610"/>
      <c r="BA406" s="610"/>
      <c r="BB406" s="610"/>
      <c r="BC406" s="610"/>
      <c r="BD406" s="610"/>
      <c r="BE406" s="610"/>
      <c r="BF406" s="610"/>
      <c r="BG406" s="610"/>
      <c r="BH406" s="610"/>
      <c r="BI406" s="610"/>
      <c r="BJ406" s="610"/>
    </row>
    <row r="407" spans="2:62" ht="39" customHeight="1">
      <c r="B407" s="609" t="s">
        <v>94</v>
      </c>
      <c r="C407" s="609"/>
      <c r="D407" s="609"/>
      <c r="E407" s="609"/>
      <c r="F407" s="609"/>
      <c r="G407" s="609"/>
      <c r="H407" s="609"/>
      <c r="I407" s="609"/>
      <c r="J407" s="609"/>
      <c r="K407" s="609"/>
      <c r="L407" s="609"/>
      <c r="M407" s="609"/>
      <c r="N407" s="609"/>
      <c r="O407" s="609"/>
      <c r="P407" s="609"/>
      <c r="Q407" s="609"/>
      <c r="R407" s="609"/>
      <c r="S407" s="609"/>
      <c r="T407" s="609"/>
      <c r="U407" s="609"/>
      <c r="V407" s="609"/>
      <c r="W407" s="609"/>
      <c r="X407" s="609"/>
      <c r="Y407" s="609"/>
      <c r="Z407" s="609"/>
      <c r="AA407" s="59"/>
      <c r="AB407" s="60"/>
      <c r="AC407" s="61"/>
      <c r="AD407" s="61"/>
      <c r="AE407" s="610" t="str">
        <f>GI!$A$50</f>
        <v xml:space="preserve">ኣካዳሚ ሸባ ሓፈሻዊ ካልኣይ ብርኪ ቤት ት/ቲ </v>
      </c>
      <c r="AF407" s="610"/>
      <c r="AG407" s="610"/>
      <c r="AH407" s="610"/>
      <c r="AI407" s="610"/>
      <c r="AJ407" s="610"/>
      <c r="AK407" s="610"/>
      <c r="AL407" s="610"/>
      <c r="AM407" s="610"/>
      <c r="AN407" s="610"/>
      <c r="AO407" s="610"/>
      <c r="AP407" s="610"/>
      <c r="AQ407" s="610"/>
      <c r="AR407" s="610"/>
      <c r="AS407" s="610"/>
      <c r="AT407" s="610"/>
      <c r="AU407" s="610"/>
      <c r="AV407" s="610"/>
      <c r="AW407" s="610"/>
      <c r="AX407" s="610"/>
      <c r="AY407" s="610"/>
      <c r="AZ407" s="610"/>
      <c r="BA407" s="610"/>
      <c r="BB407" s="610"/>
      <c r="BC407" s="610"/>
      <c r="BD407" s="610"/>
      <c r="BE407" s="610"/>
      <c r="BF407" s="610"/>
      <c r="BG407" s="610"/>
      <c r="BH407" s="610"/>
      <c r="BI407" s="610"/>
      <c r="BJ407" s="610"/>
    </row>
    <row r="408" spans="2:62" ht="39" customHeight="1">
      <c r="B408" s="609" t="s">
        <v>95</v>
      </c>
      <c r="C408" s="609"/>
      <c r="D408" s="609"/>
      <c r="E408" s="609"/>
      <c r="F408" s="609"/>
      <c r="G408" s="609"/>
      <c r="H408" s="609"/>
      <c r="I408" s="609"/>
      <c r="J408" s="609"/>
      <c r="K408" s="609"/>
      <c r="L408" s="609"/>
      <c r="M408" s="609"/>
      <c r="N408" s="609"/>
      <c r="O408" s="609"/>
      <c r="P408" s="609"/>
      <c r="Q408" s="609"/>
      <c r="R408" s="609"/>
      <c r="S408" s="609"/>
      <c r="T408" s="609"/>
      <c r="U408" s="609"/>
      <c r="V408" s="609"/>
      <c r="W408" s="609"/>
      <c r="X408" s="609"/>
      <c r="Y408" s="609"/>
      <c r="Z408" s="609"/>
      <c r="AA408" s="62"/>
      <c r="AB408" s="60"/>
      <c r="AC408" s="61"/>
      <c r="AD408" s="61"/>
      <c r="AE408" s="610"/>
      <c r="AF408" s="610"/>
      <c r="AG408" s="610"/>
      <c r="AH408" s="610"/>
      <c r="AI408" s="610"/>
      <c r="AJ408" s="610"/>
      <c r="AK408" s="610"/>
      <c r="AL408" s="610"/>
      <c r="AM408" s="610"/>
      <c r="AN408" s="610"/>
      <c r="AO408" s="610"/>
      <c r="AP408" s="610"/>
      <c r="AQ408" s="610"/>
      <c r="AR408" s="610"/>
      <c r="AS408" s="610"/>
      <c r="AT408" s="610"/>
      <c r="AU408" s="610"/>
      <c r="AV408" s="610"/>
      <c r="AW408" s="610"/>
      <c r="AX408" s="610"/>
      <c r="AY408" s="610"/>
      <c r="AZ408" s="610"/>
      <c r="BA408" s="610"/>
      <c r="BB408" s="610"/>
      <c r="BC408" s="610"/>
      <c r="BD408" s="610"/>
      <c r="BE408" s="610"/>
      <c r="BF408" s="610"/>
      <c r="BG408" s="610"/>
      <c r="BH408" s="610"/>
      <c r="BI408" s="610"/>
      <c r="BJ408" s="610"/>
    </row>
    <row r="409" spans="2:62" ht="39" customHeight="1">
      <c r="B409" s="609" t="s">
        <v>96</v>
      </c>
      <c r="C409" s="609"/>
      <c r="D409" s="609"/>
      <c r="E409" s="609"/>
      <c r="F409" s="609"/>
      <c r="G409" s="609"/>
      <c r="H409" s="609"/>
      <c r="I409" s="609"/>
      <c r="J409" s="609"/>
      <c r="K409" s="609"/>
      <c r="L409" s="609"/>
      <c r="M409" s="609"/>
      <c r="N409" s="609"/>
      <c r="O409" s="609"/>
      <c r="P409" s="609"/>
      <c r="Q409" s="609"/>
      <c r="R409" s="609"/>
      <c r="S409" s="609"/>
      <c r="T409" s="609"/>
      <c r="U409" s="609"/>
      <c r="V409" s="609"/>
      <c r="W409" s="609"/>
      <c r="X409" s="609"/>
      <c r="Y409" s="609"/>
      <c r="Z409" s="609"/>
      <c r="AA409" s="62"/>
      <c r="AB409" s="60"/>
      <c r="AC409" s="61"/>
      <c r="AD409" s="61"/>
      <c r="AE409" s="61"/>
      <c r="AF409" s="61"/>
      <c r="AG409" s="61"/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</row>
    <row r="410" spans="2:62" ht="39" customHeight="1">
      <c r="B410" s="611" t="s">
        <v>138</v>
      </c>
      <c r="C410" s="611"/>
      <c r="D410" s="611"/>
      <c r="E410" s="611"/>
      <c r="F410" s="611"/>
      <c r="G410" s="611"/>
      <c r="H410" s="611"/>
      <c r="I410" s="611"/>
      <c r="J410" s="611"/>
      <c r="K410" s="611"/>
      <c r="L410" s="611"/>
      <c r="M410" s="611"/>
      <c r="N410" s="611"/>
      <c r="O410" s="611"/>
      <c r="P410" s="611"/>
      <c r="Q410" s="611"/>
      <c r="R410" s="611"/>
      <c r="S410" s="611"/>
      <c r="T410" s="611"/>
      <c r="U410" s="611"/>
      <c r="V410" s="611"/>
      <c r="W410" s="611"/>
      <c r="X410" s="611"/>
      <c r="Y410" s="611"/>
      <c r="Z410" s="611"/>
      <c r="AA410" s="612"/>
      <c r="AB410" s="62"/>
      <c r="AD410" s="61"/>
      <c r="AE410" s="613" t="str">
        <f>GI!$A$52</f>
        <v>Sheba Academy Comprehensive Secondary School Student's Grade Report Card</v>
      </c>
      <c r="AF410" s="613"/>
      <c r="AG410" s="613"/>
      <c r="AH410" s="613"/>
      <c r="AI410" s="613"/>
      <c r="AJ410" s="613"/>
      <c r="AK410" s="613"/>
      <c r="AL410" s="613"/>
      <c r="AM410" s="613"/>
      <c r="AN410" s="613"/>
      <c r="AO410" s="613"/>
      <c r="AP410" s="613"/>
      <c r="AQ410" s="613"/>
      <c r="AR410" s="613"/>
      <c r="AS410" s="613"/>
      <c r="AT410" s="613"/>
      <c r="AU410" s="613"/>
      <c r="AV410" s="613"/>
      <c r="AW410" s="613"/>
      <c r="AX410" s="613"/>
      <c r="AY410" s="613"/>
      <c r="AZ410" s="613"/>
      <c r="BA410" s="613"/>
      <c r="BB410" s="613"/>
      <c r="BC410" s="613"/>
      <c r="BD410" s="613"/>
      <c r="BE410" s="613"/>
      <c r="BF410" s="613"/>
      <c r="BG410" s="613"/>
      <c r="BH410" s="613"/>
      <c r="BI410" s="613"/>
      <c r="BJ410" s="613"/>
    </row>
    <row r="411" spans="2:62" ht="39" customHeight="1">
      <c r="B411" s="611"/>
      <c r="C411" s="611"/>
      <c r="D411" s="611"/>
      <c r="E411" s="611"/>
      <c r="F411" s="611"/>
      <c r="G411" s="611"/>
      <c r="H411" s="611"/>
      <c r="I411" s="611"/>
      <c r="J411" s="611"/>
      <c r="K411" s="611"/>
      <c r="L411" s="611"/>
      <c r="M411" s="611"/>
      <c r="N411" s="611"/>
      <c r="O411" s="611"/>
      <c r="P411" s="611"/>
      <c r="Q411" s="611"/>
      <c r="R411" s="611"/>
      <c r="S411" s="611"/>
      <c r="T411" s="611"/>
      <c r="U411" s="611"/>
      <c r="V411" s="611"/>
      <c r="W411" s="611"/>
      <c r="X411" s="611"/>
      <c r="Y411" s="611"/>
      <c r="Z411" s="611"/>
      <c r="AA411" s="612"/>
      <c r="AB411" s="62"/>
      <c r="AC411" s="61"/>
      <c r="AD411" s="61"/>
      <c r="AE411" s="613"/>
      <c r="AF411" s="613"/>
      <c r="AG411" s="613"/>
      <c r="AH411" s="613"/>
      <c r="AI411" s="613"/>
      <c r="AJ411" s="613"/>
      <c r="AK411" s="613"/>
      <c r="AL411" s="613"/>
      <c r="AM411" s="613"/>
      <c r="AN411" s="613"/>
      <c r="AO411" s="613"/>
      <c r="AP411" s="613"/>
      <c r="AQ411" s="613"/>
      <c r="AR411" s="613"/>
      <c r="AS411" s="613"/>
      <c r="AT411" s="613"/>
      <c r="AU411" s="613"/>
      <c r="AV411" s="613"/>
      <c r="AW411" s="613"/>
      <c r="AX411" s="613"/>
      <c r="AY411" s="613"/>
      <c r="AZ411" s="613"/>
      <c r="BA411" s="613"/>
      <c r="BB411" s="613"/>
      <c r="BC411" s="613"/>
      <c r="BD411" s="613"/>
      <c r="BE411" s="613"/>
      <c r="BF411" s="613"/>
      <c r="BG411" s="613"/>
      <c r="BH411" s="613"/>
      <c r="BI411" s="613"/>
      <c r="BJ411" s="613"/>
    </row>
    <row r="412" spans="2:62" ht="39" customHeight="1">
      <c r="B412" s="611" t="s">
        <v>65</v>
      </c>
      <c r="C412" s="611"/>
      <c r="D412" s="611"/>
      <c r="E412" s="611"/>
      <c r="F412" s="611"/>
      <c r="G412" s="611"/>
      <c r="H412" s="611"/>
      <c r="I412" s="611"/>
      <c r="J412" s="611"/>
      <c r="K412" s="611"/>
      <c r="L412" s="611"/>
      <c r="M412" s="611"/>
      <c r="N412" s="611"/>
      <c r="O412" s="611"/>
      <c r="P412" s="611"/>
      <c r="Q412" s="611"/>
      <c r="R412" s="611"/>
      <c r="S412" s="611"/>
      <c r="T412" s="611"/>
      <c r="U412" s="611"/>
      <c r="V412" s="611"/>
      <c r="W412" s="611"/>
      <c r="X412" s="611"/>
      <c r="Y412" s="611"/>
      <c r="Z412" s="611"/>
      <c r="AA412" s="612"/>
      <c r="AB412" s="62"/>
      <c r="AC412" s="61"/>
      <c r="AD412" s="61"/>
      <c r="AE412" s="613"/>
      <c r="AF412" s="613"/>
      <c r="AG412" s="613"/>
      <c r="AH412" s="613"/>
      <c r="AI412" s="613"/>
      <c r="AJ412" s="613"/>
      <c r="AK412" s="613"/>
      <c r="AL412" s="613"/>
      <c r="AM412" s="613"/>
      <c r="AN412" s="613"/>
      <c r="AO412" s="613"/>
      <c r="AP412" s="613"/>
      <c r="AQ412" s="613"/>
      <c r="AR412" s="613"/>
      <c r="AS412" s="613"/>
      <c r="AT412" s="613"/>
      <c r="AU412" s="613"/>
      <c r="AV412" s="613"/>
      <c r="AW412" s="613"/>
      <c r="AX412" s="613"/>
      <c r="AY412" s="613"/>
      <c r="AZ412" s="613"/>
      <c r="BA412" s="613"/>
      <c r="BB412" s="613"/>
      <c r="BC412" s="613"/>
      <c r="BD412" s="613"/>
      <c r="BE412" s="613"/>
      <c r="BF412" s="613"/>
      <c r="BG412" s="613"/>
      <c r="BH412" s="613"/>
      <c r="BI412" s="613"/>
      <c r="BJ412" s="613"/>
    </row>
    <row r="413" spans="2:62" ht="39" customHeight="1">
      <c r="B413" s="611"/>
      <c r="C413" s="611"/>
      <c r="D413" s="611"/>
      <c r="E413" s="611"/>
      <c r="F413" s="611"/>
      <c r="G413" s="611"/>
      <c r="H413" s="611"/>
      <c r="I413" s="611"/>
      <c r="J413" s="611"/>
      <c r="K413" s="611"/>
      <c r="L413" s="611"/>
      <c r="M413" s="611"/>
      <c r="N413" s="611"/>
      <c r="O413" s="611"/>
      <c r="P413" s="611"/>
      <c r="Q413" s="611"/>
      <c r="R413" s="611"/>
      <c r="S413" s="611"/>
      <c r="T413" s="611"/>
      <c r="U413" s="611"/>
      <c r="V413" s="611"/>
      <c r="W413" s="611"/>
      <c r="X413" s="611"/>
      <c r="Y413" s="611"/>
      <c r="Z413" s="611"/>
      <c r="AA413" s="612"/>
      <c r="AB413" s="62"/>
      <c r="AC413" s="62"/>
      <c r="AD413" s="62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  <c r="BD413" s="63"/>
      <c r="BE413" s="63"/>
      <c r="BF413" s="63"/>
      <c r="BG413" s="63"/>
      <c r="BH413" s="63"/>
      <c r="BI413" s="63"/>
      <c r="BJ413" s="63"/>
    </row>
    <row r="414" spans="2:62" ht="39" customHeight="1">
      <c r="B414" s="64" t="s">
        <v>50</v>
      </c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2"/>
      <c r="AB414" s="62"/>
      <c r="AC414" s="62"/>
      <c r="AD414" s="62"/>
      <c r="AE414" s="613" t="str">
        <f>GI!$A$51</f>
        <v>መቐለ, ኢትዮጵያ/Mekelle, Ethiopia</v>
      </c>
      <c r="AF414" s="613"/>
      <c r="AG414" s="613"/>
      <c r="AH414" s="613"/>
      <c r="AI414" s="613"/>
      <c r="AJ414" s="613"/>
      <c r="AK414" s="613"/>
      <c r="AL414" s="613"/>
      <c r="AM414" s="613"/>
      <c r="AN414" s="613"/>
      <c r="AO414" s="613"/>
      <c r="AP414" s="613"/>
      <c r="AQ414" s="613"/>
      <c r="AR414" s="613"/>
      <c r="AS414" s="613"/>
      <c r="AT414" s="613"/>
      <c r="AU414" s="613"/>
      <c r="AV414" s="613"/>
      <c r="AW414" s="613"/>
      <c r="AX414" s="613"/>
      <c r="AY414" s="613"/>
      <c r="AZ414" s="613"/>
      <c r="BA414" s="613"/>
      <c r="BB414" s="613"/>
      <c r="BC414" s="613"/>
      <c r="BD414" s="613"/>
      <c r="BE414" s="613"/>
      <c r="BF414" s="613"/>
      <c r="BG414" s="613"/>
      <c r="BH414" s="613"/>
      <c r="BI414" s="613"/>
      <c r="BJ414" s="613"/>
    </row>
    <row r="415" spans="2:62" ht="39" customHeight="1">
      <c r="B415" s="64" t="s">
        <v>51</v>
      </c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2"/>
      <c r="AB415" s="62"/>
      <c r="AC415" s="62"/>
      <c r="AD415" s="62"/>
      <c r="AE415" s="613"/>
      <c r="AF415" s="613"/>
      <c r="AG415" s="613"/>
      <c r="AH415" s="613"/>
      <c r="AI415" s="613"/>
      <c r="AJ415" s="613"/>
      <c r="AK415" s="613"/>
      <c r="AL415" s="613"/>
      <c r="AM415" s="613"/>
      <c r="AN415" s="613"/>
      <c r="AO415" s="613"/>
      <c r="AP415" s="613"/>
      <c r="AQ415" s="613"/>
      <c r="AR415" s="613"/>
      <c r="AS415" s="613"/>
      <c r="AT415" s="613"/>
      <c r="AU415" s="613"/>
      <c r="AV415" s="613"/>
      <c r="AW415" s="613"/>
      <c r="AX415" s="613"/>
      <c r="AY415" s="613"/>
      <c r="AZ415" s="613"/>
      <c r="BA415" s="613"/>
      <c r="BB415" s="613"/>
      <c r="BC415" s="613"/>
      <c r="BD415" s="613"/>
      <c r="BE415" s="613"/>
      <c r="BF415" s="613"/>
      <c r="BG415" s="613"/>
      <c r="BH415" s="613"/>
      <c r="BI415" s="613"/>
      <c r="BJ415" s="613"/>
    </row>
    <row r="416" spans="2:62" ht="39" customHeight="1">
      <c r="B416" s="611" t="s">
        <v>139</v>
      </c>
      <c r="C416" s="611"/>
      <c r="D416" s="611"/>
      <c r="E416" s="611"/>
      <c r="F416" s="611"/>
      <c r="G416" s="611"/>
      <c r="H416" s="611"/>
      <c r="I416" s="611"/>
      <c r="J416" s="611"/>
      <c r="K416" s="611"/>
      <c r="L416" s="611"/>
      <c r="M416" s="611"/>
      <c r="N416" s="611"/>
      <c r="O416" s="611"/>
      <c r="P416" s="611"/>
      <c r="Q416" s="611"/>
      <c r="R416" s="611"/>
      <c r="S416" s="611"/>
      <c r="T416" s="611"/>
      <c r="U416" s="611"/>
      <c r="V416" s="611"/>
      <c r="W416" s="611"/>
      <c r="X416" s="611"/>
      <c r="Y416" s="611"/>
      <c r="Z416" s="611"/>
      <c r="AA416" s="612"/>
      <c r="AB416" s="62"/>
      <c r="AC416" s="62"/>
      <c r="AD416" s="62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  <c r="AT416" s="91"/>
      <c r="AU416" s="91"/>
      <c r="AV416" s="91"/>
      <c r="AW416" s="91"/>
      <c r="AX416" s="91"/>
      <c r="AY416" s="91"/>
      <c r="AZ416" s="91"/>
      <c r="BA416" s="91"/>
      <c r="BB416" s="91"/>
      <c r="BC416" s="91"/>
      <c r="BD416" s="91"/>
      <c r="BE416" s="91"/>
      <c r="BF416" s="91"/>
      <c r="BG416" s="91"/>
      <c r="BH416" s="91"/>
      <c r="BI416" s="91"/>
      <c r="BJ416" s="91"/>
    </row>
    <row r="417" spans="2:62" ht="39" customHeight="1">
      <c r="B417" s="611"/>
      <c r="C417" s="611"/>
      <c r="D417" s="611"/>
      <c r="E417" s="611"/>
      <c r="F417" s="611"/>
      <c r="G417" s="611"/>
      <c r="H417" s="611"/>
      <c r="I417" s="611"/>
      <c r="J417" s="611"/>
      <c r="K417" s="611"/>
      <c r="L417" s="611"/>
      <c r="M417" s="611"/>
      <c r="N417" s="611"/>
      <c r="O417" s="611"/>
      <c r="P417" s="611"/>
      <c r="Q417" s="611"/>
      <c r="R417" s="611"/>
      <c r="S417" s="611"/>
      <c r="T417" s="611"/>
      <c r="U417" s="611"/>
      <c r="V417" s="611"/>
      <c r="W417" s="611"/>
      <c r="X417" s="611"/>
      <c r="Y417" s="611"/>
      <c r="Z417" s="611"/>
      <c r="AA417" s="612"/>
      <c r="AB417" s="62"/>
      <c r="AC417" s="62"/>
      <c r="AD417" s="62"/>
      <c r="AE417" s="614" t="str">
        <f>GI!$A$47</f>
        <v>ዘበነ ት/ቲ፡ 2018 ዓ/ም Academic Year: 2025/26 G.C</v>
      </c>
      <c r="AF417" s="614"/>
      <c r="AG417" s="614"/>
      <c r="AH417" s="614"/>
      <c r="AI417" s="614"/>
      <c r="AJ417" s="614"/>
      <c r="AK417" s="614"/>
      <c r="AL417" s="614"/>
      <c r="AM417" s="614"/>
      <c r="AN417" s="614"/>
      <c r="AO417" s="614"/>
      <c r="AP417" s="614"/>
      <c r="AQ417" s="614"/>
      <c r="AR417" s="614"/>
      <c r="AS417" s="614"/>
      <c r="AT417" s="614"/>
      <c r="AU417" s="614"/>
      <c r="AV417" s="614"/>
      <c r="AW417" s="614"/>
      <c r="AX417" s="614"/>
      <c r="AY417" s="614"/>
      <c r="AZ417" s="614"/>
      <c r="BA417" s="614"/>
      <c r="BB417" s="614"/>
      <c r="BC417" s="614"/>
      <c r="BD417" s="614"/>
      <c r="BE417" s="614"/>
      <c r="BF417" s="614"/>
      <c r="BG417" s="614"/>
      <c r="BH417" s="614"/>
      <c r="BI417" s="614"/>
      <c r="BJ417" s="614"/>
    </row>
    <row r="418" spans="2:62" ht="39" customHeight="1">
      <c r="B418" s="609" t="s">
        <v>97</v>
      </c>
      <c r="C418" s="609"/>
      <c r="D418" s="609"/>
      <c r="E418" s="609"/>
      <c r="F418" s="609"/>
      <c r="G418" s="609"/>
      <c r="H418" s="609"/>
      <c r="I418" s="609"/>
      <c r="J418" s="609"/>
      <c r="K418" s="609"/>
      <c r="L418" s="609"/>
      <c r="M418" s="609"/>
      <c r="N418" s="609"/>
      <c r="O418" s="609"/>
      <c r="P418" s="609"/>
      <c r="Q418" s="609"/>
      <c r="R418" s="609"/>
      <c r="S418" s="609"/>
      <c r="T418" s="609"/>
      <c r="U418" s="609"/>
      <c r="V418" s="609"/>
      <c r="W418" s="609"/>
      <c r="X418" s="609"/>
      <c r="Y418" s="609"/>
      <c r="Z418" s="609"/>
      <c r="AA418" s="62"/>
      <c r="AB418" s="62"/>
      <c r="AC418" s="62"/>
      <c r="AD418" s="62"/>
      <c r="AE418" s="614"/>
      <c r="AF418" s="614"/>
      <c r="AG418" s="614"/>
      <c r="AH418" s="614"/>
      <c r="AI418" s="614"/>
      <c r="AJ418" s="614"/>
      <c r="AK418" s="614"/>
      <c r="AL418" s="614"/>
      <c r="AM418" s="614"/>
      <c r="AN418" s="614"/>
      <c r="AO418" s="614"/>
      <c r="AP418" s="614"/>
      <c r="AQ418" s="614"/>
      <c r="AR418" s="614"/>
      <c r="AS418" s="614"/>
      <c r="AT418" s="614"/>
      <c r="AU418" s="614"/>
      <c r="AV418" s="614"/>
      <c r="AW418" s="614"/>
      <c r="AX418" s="614"/>
      <c r="AY418" s="614"/>
      <c r="AZ418" s="614"/>
      <c r="BA418" s="614"/>
      <c r="BB418" s="614"/>
      <c r="BC418" s="614"/>
      <c r="BD418" s="614"/>
      <c r="BE418" s="614"/>
      <c r="BF418" s="614"/>
      <c r="BG418" s="614"/>
      <c r="BH418" s="614"/>
      <c r="BI418" s="614"/>
      <c r="BJ418" s="614"/>
    </row>
    <row r="419" spans="2:62" ht="39" customHeight="1">
      <c r="AA419" s="62"/>
      <c r="AB419" s="62"/>
      <c r="AC419" s="62"/>
      <c r="AD419" s="62"/>
      <c r="AE419" s="614"/>
      <c r="AF419" s="614"/>
      <c r="AG419" s="614"/>
      <c r="AH419" s="614"/>
      <c r="AI419" s="614"/>
      <c r="AJ419" s="614"/>
      <c r="AK419" s="614"/>
      <c r="AL419" s="614"/>
      <c r="AM419" s="614"/>
      <c r="AN419" s="614"/>
      <c r="AO419" s="614"/>
      <c r="AP419" s="614"/>
      <c r="AQ419" s="614"/>
      <c r="AR419" s="614"/>
      <c r="AS419" s="614"/>
      <c r="AT419" s="614"/>
      <c r="AU419" s="614"/>
      <c r="AV419" s="614"/>
      <c r="AW419" s="614"/>
      <c r="AX419" s="614"/>
      <c r="AY419" s="614"/>
      <c r="AZ419" s="614"/>
      <c r="BA419" s="614"/>
      <c r="BB419" s="614"/>
      <c r="BC419" s="614"/>
      <c r="BD419" s="614"/>
      <c r="BE419" s="614"/>
      <c r="BF419" s="614"/>
      <c r="BG419" s="614"/>
      <c r="BH419" s="614"/>
      <c r="BI419" s="614"/>
      <c r="BJ419" s="614"/>
    </row>
    <row r="420" spans="2:62" ht="39" customHeight="1">
      <c r="AB420" s="62"/>
      <c r="AC420" s="62"/>
      <c r="AD420" s="62"/>
      <c r="AE420" s="62"/>
      <c r="AF420" s="62"/>
      <c r="AG420" s="552" t="s">
        <v>63</v>
      </c>
      <c r="AH420" s="552"/>
      <c r="AI420" s="552"/>
      <c r="AJ420" s="552"/>
      <c r="AK420" s="552"/>
      <c r="AL420" s="552"/>
      <c r="AM420" s="552"/>
      <c r="AN420" s="552"/>
      <c r="AO420" s="552"/>
      <c r="AP420" s="552"/>
      <c r="AQ420" s="552"/>
      <c r="AR420" s="552"/>
      <c r="AS420" s="552"/>
      <c r="AT420" s="552"/>
      <c r="AU420" s="552"/>
      <c r="AV420" s="552"/>
      <c r="AW420" s="552"/>
      <c r="AX420" s="552"/>
      <c r="AY420" s="552"/>
      <c r="AZ420" s="552"/>
      <c r="BA420" s="552"/>
      <c r="BB420" s="552"/>
      <c r="BC420" s="552"/>
      <c r="BD420" s="552"/>
      <c r="BE420" s="552"/>
      <c r="BF420" s="552"/>
      <c r="BG420" s="552"/>
      <c r="BH420" s="552"/>
      <c r="BI420" s="552"/>
      <c r="BJ420" s="65"/>
    </row>
    <row r="421" spans="2:62" ht="39" customHeight="1">
      <c r="AB421" s="62"/>
      <c r="AC421" s="62"/>
      <c r="AD421" s="62"/>
      <c r="AE421" s="62"/>
      <c r="AF421" s="62"/>
      <c r="AG421" s="552"/>
      <c r="AH421" s="552"/>
      <c r="AI421" s="552"/>
      <c r="AJ421" s="552"/>
      <c r="AK421" s="552"/>
      <c r="AL421" s="552"/>
      <c r="AM421" s="552"/>
      <c r="AN421" s="552"/>
      <c r="AO421" s="552"/>
      <c r="AP421" s="552"/>
      <c r="AQ421" s="552"/>
      <c r="AR421" s="552"/>
      <c r="AS421" s="552"/>
      <c r="AT421" s="552"/>
      <c r="AU421" s="552"/>
      <c r="AV421" s="552"/>
      <c r="AW421" s="552"/>
      <c r="AX421" s="552"/>
      <c r="AY421" s="552"/>
      <c r="AZ421" s="552"/>
      <c r="BA421" s="552"/>
      <c r="BB421" s="552"/>
      <c r="BC421" s="552"/>
      <c r="BD421" s="552"/>
      <c r="BE421" s="552"/>
      <c r="BF421" s="552"/>
      <c r="BG421" s="552"/>
      <c r="BH421" s="552"/>
      <c r="BI421" s="552"/>
      <c r="BJ421" s="65"/>
    </row>
    <row r="422" spans="2:62" ht="39" customHeight="1"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B422" s="62"/>
      <c r="AC422" s="62"/>
      <c r="AD422" s="62"/>
      <c r="AE422" s="62"/>
      <c r="AF422" s="62"/>
      <c r="AG422" s="552"/>
      <c r="AH422" s="552"/>
      <c r="AI422" s="552"/>
      <c r="AJ422" s="552"/>
      <c r="AK422" s="552"/>
      <c r="AL422" s="552"/>
      <c r="AM422" s="552"/>
      <c r="AN422" s="552"/>
      <c r="AO422" s="552"/>
      <c r="AP422" s="552"/>
      <c r="AQ422" s="552"/>
      <c r="AR422" s="552"/>
      <c r="AS422" s="552"/>
      <c r="AT422" s="552"/>
      <c r="AU422" s="552"/>
      <c r="AV422" s="552"/>
      <c r="AW422" s="552"/>
      <c r="AX422" s="552"/>
      <c r="AY422" s="552"/>
      <c r="AZ422" s="552"/>
      <c r="BA422" s="552"/>
      <c r="BB422" s="552"/>
      <c r="BC422" s="552"/>
      <c r="BD422" s="552"/>
      <c r="BE422" s="552"/>
      <c r="BF422" s="552"/>
      <c r="BG422" s="552"/>
      <c r="BH422" s="552"/>
      <c r="BI422" s="552"/>
      <c r="BJ422" s="65"/>
    </row>
    <row r="423" spans="2:62" ht="39" customHeight="1" thickBot="1">
      <c r="L423" s="554" t="s">
        <v>66</v>
      </c>
      <c r="M423" s="555"/>
      <c r="N423" s="558" t="s">
        <v>45</v>
      </c>
      <c r="O423" s="559"/>
      <c r="P423" s="559"/>
      <c r="Q423" s="559"/>
      <c r="R423" s="559"/>
      <c r="S423" s="559"/>
      <c r="T423" s="559"/>
      <c r="U423" s="559"/>
      <c r="V423" s="559"/>
      <c r="W423" s="559"/>
      <c r="X423" s="560"/>
      <c r="AB423" s="62"/>
      <c r="AC423" s="62"/>
      <c r="AD423" s="62"/>
      <c r="AE423" s="62"/>
      <c r="AF423" s="62"/>
      <c r="AG423" s="553"/>
      <c r="AH423" s="553"/>
      <c r="AI423" s="553"/>
      <c r="AJ423" s="553"/>
      <c r="AK423" s="553"/>
      <c r="AL423" s="553"/>
      <c r="AM423" s="553"/>
      <c r="AN423" s="553"/>
      <c r="AO423" s="553"/>
      <c r="AP423" s="553"/>
      <c r="AQ423" s="553"/>
      <c r="AR423" s="553"/>
      <c r="AS423" s="553"/>
      <c r="AT423" s="553"/>
      <c r="AU423" s="553"/>
      <c r="AV423" s="553"/>
      <c r="AW423" s="553"/>
      <c r="AX423" s="553"/>
      <c r="AY423" s="553"/>
      <c r="AZ423" s="553"/>
      <c r="BA423" s="553"/>
      <c r="BB423" s="553"/>
      <c r="BC423" s="553"/>
      <c r="BD423" s="553"/>
      <c r="BE423" s="553"/>
      <c r="BF423" s="553"/>
      <c r="BG423" s="553"/>
      <c r="BH423" s="553"/>
      <c r="BI423" s="553"/>
      <c r="BJ423" s="65"/>
    </row>
    <row r="424" spans="2:62" ht="39" customHeight="1" thickBot="1">
      <c r="L424" s="556"/>
      <c r="M424" s="557"/>
      <c r="N424" s="561"/>
      <c r="O424" s="562"/>
      <c r="P424" s="562"/>
      <c r="Q424" s="562"/>
      <c r="R424" s="562"/>
      <c r="S424" s="562"/>
      <c r="T424" s="562"/>
      <c r="U424" s="562"/>
      <c r="V424" s="562"/>
      <c r="W424" s="562"/>
      <c r="X424" s="563"/>
      <c r="AB424" s="62"/>
      <c r="AC424" s="62"/>
      <c r="AD424" s="62"/>
      <c r="AE424" s="62"/>
      <c r="AF424" s="62"/>
      <c r="AG424" s="67"/>
      <c r="AH424" s="68"/>
      <c r="AI424" s="68"/>
      <c r="AJ424" s="69"/>
      <c r="AK424" s="69"/>
      <c r="AL424" s="69"/>
      <c r="AM424" s="69"/>
      <c r="AN424" s="69"/>
      <c r="AO424" s="69"/>
      <c r="AP424" s="69"/>
      <c r="AQ424" s="69"/>
      <c r="AR424" s="70"/>
      <c r="AS424" s="70"/>
      <c r="AT424" s="70"/>
      <c r="AU424" s="70"/>
      <c r="AV424" s="70"/>
      <c r="AW424" s="70"/>
      <c r="AX424" s="70"/>
      <c r="AY424" s="70"/>
      <c r="AZ424" s="70"/>
      <c r="BA424" s="70"/>
      <c r="BB424" s="70"/>
      <c r="BC424" s="70"/>
      <c r="BD424" s="70"/>
      <c r="BE424" s="70"/>
      <c r="BF424" s="70"/>
      <c r="BG424" s="70"/>
      <c r="BH424" s="70"/>
      <c r="BI424" s="70"/>
      <c r="BJ424" s="69"/>
    </row>
    <row r="425" spans="2:62" ht="39" customHeight="1">
      <c r="E425" s="62"/>
      <c r="F425" s="62"/>
      <c r="G425" s="62"/>
      <c r="H425" s="62"/>
      <c r="I425" s="62"/>
      <c r="J425" s="62"/>
      <c r="K425" s="62"/>
      <c r="L425" s="564" t="s">
        <v>21</v>
      </c>
      <c r="M425" s="565"/>
      <c r="N425" s="558" t="s">
        <v>46</v>
      </c>
      <c r="O425" s="559"/>
      <c r="P425" s="559"/>
      <c r="Q425" s="559"/>
      <c r="R425" s="559"/>
      <c r="S425" s="559"/>
      <c r="T425" s="559"/>
      <c r="U425" s="559"/>
      <c r="V425" s="559"/>
      <c r="W425" s="559"/>
      <c r="X425" s="560"/>
      <c r="AB425" s="62"/>
      <c r="AC425" s="62"/>
      <c r="AD425" s="62"/>
      <c r="AE425" s="62"/>
      <c r="AF425" s="62"/>
      <c r="AG425" s="568" t="s">
        <v>22</v>
      </c>
      <c r="AH425" s="569"/>
      <c r="AI425" s="569"/>
      <c r="AJ425" s="569"/>
      <c r="AK425" s="569"/>
      <c r="AL425" s="569"/>
      <c r="AM425" s="569"/>
      <c r="AN425" s="570"/>
      <c r="AO425" s="571" t="str">
        <f>GI!$H$10</f>
        <v xml:space="preserve">Danait Alem Haile </v>
      </c>
      <c r="AP425" s="572"/>
      <c r="AQ425" s="572"/>
      <c r="AR425" s="572"/>
      <c r="AS425" s="572"/>
      <c r="AT425" s="572"/>
      <c r="AU425" s="572"/>
      <c r="AV425" s="572"/>
      <c r="AW425" s="572"/>
      <c r="AX425" s="572"/>
      <c r="AY425" s="572"/>
      <c r="AZ425" s="572"/>
      <c r="BA425" s="572"/>
      <c r="BB425" s="572"/>
      <c r="BC425" s="572"/>
      <c r="BD425" s="572"/>
      <c r="BE425" s="572"/>
      <c r="BF425" s="572"/>
      <c r="BG425" s="572"/>
      <c r="BH425" s="573"/>
      <c r="BI425" s="72"/>
      <c r="BJ425" s="72"/>
    </row>
    <row r="426" spans="2:62" ht="39" customHeight="1">
      <c r="L426" s="566"/>
      <c r="M426" s="567"/>
      <c r="N426" s="561"/>
      <c r="O426" s="562"/>
      <c r="P426" s="562"/>
      <c r="Q426" s="562"/>
      <c r="R426" s="562"/>
      <c r="S426" s="562"/>
      <c r="T426" s="562"/>
      <c r="U426" s="562"/>
      <c r="V426" s="562"/>
      <c r="W426" s="562"/>
      <c r="X426" s="563"/>
      <c r="AB426" s="62"/>
      <c r="AC426" s="62"/>
      <c r="AD426" s="62"/>
      <c r="AE426" s="62"/>
      <c r="AF426" s="62"/>
      <c r="AG426" s="568"/>
      <c r="AH426" s="569"/>
      <c r="AI426" s="569"/>
      <c r="AJ426" s="569"/>
      <c r="AK426" s="569"/>
      <c r="AL426" s="569"/>
      <c r="AM426" s="569"/>
      <c r="AN426" s="570"/>
      <c r="AO426" s="574"/>
      <c r="AP426" s="575"/>
      <c r="AQ426" s="575"/>
      <c r="AR426" s="575"/>
      <c r="AS426" s="575"/>
      <c r="AT426" s="575"/>
      <c r="AU426" s="575"/>
      <c r="AV426" s="575"/>
      <c r="AW426" s="575"/>
      <c r="AX426" s="575"/>
      <c r="AY426" s="575"/>
      <c r="AZ426" s="575"/>
      <c r="BA426" s="575"/>
      <c r="BB426" s="575"/>
      <c r="BC426" s="575"/>
      <c r="BD426" s="575"/>
      <c r="BE426" s="575"/>
      <c r="BF426" s="575"/>
      <c r="BG426" s="575"/>
      <c r="BH426" s="576"/>
      <c r="BI426" s="72"/>
      <c r="BJ426" s="72"/>
    </row>
    <row r="427" spans="2:62" ht="39" customHeight="1" thickBot="1">
      <c r="AB427" s="62"/>
      <c r="AC427" s="62"/>
      <c r="AD427" s="62"/>
      <c r="AE427" s="62"/>
      <c r="AF427" s="62"/>
      <c r="AG427" s="73"/>
      <c r="AH427" s="580" t="s">
        <v>8</v>
      </c>
      <c r="AI427" s="580"/>
      <c r="AJ427" s="580"/>
      <c r="AK427" s="580"/>
      <c r="AL427" s="580"/>
      <c r="AM427" s="580"/>
      <c r="AN427" s="580"/>
      <c r="AO427" s="577"/>
      <c r="AP427" s="578"/>
      <c r="AQ427" s="578"/>
      <c r="AR427" s="578"/>
      <c r="AS427" s="578"/>
      <c r="AT427" s="578"/>
      <c r="AU427" s="578"/>
      <c r="AV427" s="578"/>
      <c r="AW427" s="578"/>
      <c r="AX427" s="578"/>
      <c r="AY427" s="578"/>
      <c r="AZ427" s="578"/>
      <c r="BA427" s="578"/>
      <c r="BB427" s="578"/>
      <c r="BC427" s="578"/>
      <c r="BD427" s="578"/>
      <c r="BE427" s="578"/>
      <c r="BF427" s="578"/>
      <c r="BG427" s="578"/>
      <c r="BH427" s="579"/>
      <c r="BI427" s="72"/>
      <c r="BJ427" s="72"/>
    </row>
    <row r="428" spans="2:62" ht="39" customHeight="1">
      <c r="AG428" s="71"/>
      <c r="AH428" s="580"/>
      <c r="AI428" s="580"/>
      <c r="AJ428" s="580"/>
      <c r="AK428" s="580"/>
      <c r="AL428" s="580"/>
      <c r="AM428" s="580"/>
      <c r="AN428" s="580"/>
      <c r="AO428" s="74"/>
      <c r="AP428" s="74"/>
      <c r="AQ428" s="74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</row>
    <row r="429" spans="2:62" ht="39" customHeight="1" thickBot="1">
      <c r="B429" s="581" t="s">
        <v>99</v>
      </c>
      <c r="C429" s="581"/>
      <c r="D429" s="581"/>
      <c r="E429" s="581"/>
      <c r="F429" s="581"/>
      <c r="G429" s="581"/>
      <c r="H429" s="581"/>
      <c r="I429" s="581"/>
      <c r="J429" s="581"/>
      <c r="K429" s="581"/>
      <c r="L429" s="581"/>
      <c r="M429" s="581"/>
      <c r="N429" s="581"/>
      <c r="O429" s="581"/>
      <c r="P429" s="581"/>
      <c r="Q429" s="581"/>
      <c r="R429" s="581"/>
      <c r="S429" s="581"/>
      <c r="T429" s="581"/>
      <c r="U429" s="581"/>
      <c r="V429" s="581"/>
      <c r="W429" s="581"/>
      <c r="X429" s="581"/>
      <c r="Y429" s="581"/>
      <c r="Z429" s="581"/>
      <c r="AA429" s="581"/>
      <c r="AG429" s="71"/>
    </row>
    <row r="430" spans="2:62" ht="39" customHeight="1">
      <c r="B430" s="581"/>
      <c r="C430" s="581"/>
      <c r="D430" s="581"/>
      <c r="E430" s="581"/>
      <c r="F430" s="581"/>
      <c r="G430" s="581"/>
      <c r="H430" s="581"/>
      <c r="I430" s="581"/>
      <c r="J430" s="581"/>
      <c r="K430" s="581"/>
      <c r="L430" s="581"/>
      <c r="M430" s="581"/>
      <c r="N430" s="581"/>
      <c r="O430" s="581"/>
      <c r="P430" s="581"/>
      <c r="Q430" s="581"/>
      <c r="R430" s="581"/>
      <c r="S430" s="581"/>
      <c r="T430" s="581"/>
      <c r="U430" s="581"/>
      <c r="V430" s="581"/>
      <c r="W430" s="581"/>
      <c r="X430" s="581"/>
      <c r="Y430" s="581"/>
      <c r="Z430" s="581"/>
      <c r="AA430" s="581"/>
      <c r="AG430" s="71"/>
      <c r="AH430" s="582" t="s">
        <v>23</v>
      </c>
      <c r="AI430" s="582"/>
      <c r="AJ430" s="582"/>
      <c r="AK430" s="582"/>
      <c r="AL430" s="582"/>
      <c r="AM430" s="582"/>
      <c r="AN430" s="583"/>
      <c r="AO430" s="584">
        <f>GI!$J$10</f>
        <v>0</v>
      </c>
      <c r="AP430" s="585"/>
      <c r="AQ430" s="585"/>
      <c r="AR430" s="585"/>
      <c r="AS430" s="585"/>
      <c r="AT430" s="586"/>
      <c r="AV430" s="72"/>
      <c r="AW430" s="582" t="s">
        <v>24</v>
      </c>
      <c r="AX430" s="582"/>
      <c r="AY430" s="582"/>
      <c r="AZ430" s="582"/>
      <c r="BB430" s="584" t="str">
        <f>GI!$I$10</f>
        <v>F</v>
      </c>
      <c r="BC430" s="585"/>
      <c r="BD430" s="585"/>
      <c r="BE430" s="585"/>
      <c r="BF430" s="586"/>
    </row>
    <row r="431" spans="2:62" ht="39" customHeight="1">
      <c r="B431" s="581"/>
      <c r="C431" s="581"/>
      <c r="D431" s="581"/>
      <c r="E431" s="581"/>
      <c r="F431" s="581"/>
      <c r="G431" s="581"/>
      <c r="H431" s="581"/>
      <c r="I431" s="581"/>
      <c r="J431" s="581"/>
      <c r="K431" s="581"/>
      <c r="L431" s="581"/>
      <c r="M431" s="581"/>
      <c r="N431" s="581"/>
      <c r="O431" s="581"/>
      <c r="P431" s="581"/>
      <c r="Q431" s="581"/>
      <c r="R431" s="581"/>
      <c r="S431" s="581"/>
      <c r="T431" s="581"/>
      <c r="U431" s="581"/>
      <c r="V431" s="581"/>
      <c r="W431" s="581"/>
      <c r="X431" s="581"/>
      <c r="Y431" s="581"/>
      <c r="Z431" s="581"/>
      <c r="AA431" s="581"/>
      <c r="AG431" s="71"/>
      <c r="AH431" s="582"/>
      <c r="AI431" s="582"/>
      <c r="AJ431" s="582"/>
      <c r="AK431" s="582"/>
      <c r="AL431" s="582"/>
      <c r="AM431" s="582"/>
      <c r="AN431" s="583"/>
      <c r="AO431" s="587"/>
      <c r="AP431" s="588"/>
      <c r="AQ431" s="588"/>
      <c r="AR431" s="588"/>
      <c r="AS431" s="588"/>
      <c r="AT431" s="589"/>
      <c r="AU431" s="72"/>
      <c r="AV431" s="72"/>
      <c r="AW431" s="582"/>
      <c r="AX431" s="582"/>
      <c r="AY431" s="582"/>
      <c r="AZ431" s="582"/>
      <c r="BB431" s="587"/>
      <c r="BC431" s="588"/>
      <c r="BD431" s="588"/>
      <c r="BE431" s="588"/>
      <c r="BF431" s="589"/>
    </row>
    <row r="432" spans="2:62" ht="39" customHeight="1">
      <c r="B432" s="581"/>
      <c r="C432" s="581"/>
      <c r="D432" s="581"/>
      <c r="E432" s="581"/>
      <c r="F432" s="581"/>
      <c r="G432" s="581"/>
      <c r="H432" s="581"/>
      <c r="I432" s="581"/>
      <c r="J432" s="581"/>
      <c r="K432" s="581"/>
      <c r="L432" s="581"/>
      <c r="M432" s="581"/>
      <c r="N432" s="581"/>
      <c r="O432" s="581"/>
      <c r="P432" s="581"/>
      <c r="Q432" s="581"/>
      <c r="R432" s="581"/>
      <c r="S432" s="581"/>
      <c r="T432" s="581"/>
      <c r="U432" s="581"/>
      <c r="V432" s="581"/>
      <c r="W432" s="581"/>
      <c r="X432" s="581"/>
      <c r="Y432" s="581"/>
      <c r="Z432" s="581"/>
      <c r="AA432" s="581"/>
      <c r="AG432" s="71"/>
      <c r="AH432" s="593" t="s">
        <v>3</v>
      </c>
      <c r="AI432" s="593"/>
      <c r="AJ432" s="593"/>
      <c r="AK432" s="593"/>
      <c r="AL432" s="593"/>
      <c r="AM432" s="593"/>
      <c r="AN432" s="594"/>
      <c r="AO432" s="587"/>
      <c r="AP432" s="588"/>
      <c r="AQ432" s="588"/>
      <c r="AR432" s="588"/>
      <c r="AS432" s="588"/>
      <c r="AT432" s="589"/>
      <c r="AV432" s="72"/>
      <c r="AW432" s="593" t="s">
        <v>4</v>
      </c>
      <c r="AX432" s="593"/>
      <c r="AY432" s="593"/>
      <c r="AZ432" s="593"/>
      <c r="BB432" s="587"/>
      <c r="BC432" s="588"/>
      <c r="BD432" s="588"/>
      <c r="BE432" s="588"/>
      <c r="BF432" s="589"/>
    </row>
    <row r="433" spans="2:62" ht="39" customHeight="1" thickBot="1">
      <c r="B433" s="595" t="s">
        <v>148</v>
      </c>
      <c r="C433" s="595"/>
      <c r="D433" s="595"/>
      <c r="E433" s="595"/>
      <c r="F433" s="595"/>
      <c r="G433" s="595"/>
      <c r="H433" s="595"/>
      <c r="I433" s="595"/>
      <c r="J433" s="595"/>
      <c r="K433" s="59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6"/>
      <c r="X433" s="76"/>
      <c r="Y433" s="76"/>
      <c r="Z433" s="76"/>
      <c r="AA433" s="76"/>
      <c r="AG433" s="71"/>
      <c r="AH433" s="593"/>
      <c r="AI433" s="593"/>
      <c r="AJ433" s="593"/>
      <c r="AK433" s="593"/>
      <c r="AL433" s="593"/>
      <c r="AM433" s="593"/>
      <c r="AN433" s="594"/>
      <c r="AO433" s="590"/>
      <c r="AP433" s="591"/>
      <c r="AQ433" s="591"/>
      <c r="AR433" s="591"/>
      <c r="AS433" s="591"/>
      <c r="AT433" s="592"/>
      <c r="AU433" s="72"/>
      <c r="AV433" s="72"/>
      <c r="AW433" s="593"/>
      <c r="AX433" s="593"/>
      <c r="AY433" s="593"/>
      <c r="AZ433" s="593"/>
      <c r="BA433" s="77"/>
      <c r="BB433" s="590"/>
      <c r="BC433" s="591"/>
      <c r="BD433" s="591"/>
      <c r="BE433" s="591"/>
      <c r="BF433" s="592"/>
      <c r="BG433" s="77"/>
      <c r="BH433" s="77"/>
      <c r="BI433" s="77"/>
    </row>
    <row r="434" spans="2:62" ht="39" customHeight="1" thickBot="1">
      <c r="B434" s="533"/>
      <c r="C434" s="533"/>
      <c r="D434" s="533"/>
      <c r="E434" s="533"/>
      <c r="F434" s="533"/>
      <c r="G434" s="533"/>
      <c r="H434" s="533"/>
      <c r="I434" s="533"/>
      <c r="J434" s="533"/>
      <c r="K434" s="533"/>
      <c r="L434" s="533"/>
      <c r="M434" s="533"/>
      <c r="N434" s="533"/>
      <c r="O434" s="533"/>
      <c r="P434" s="533"/>
      <c r="Q434" s="533"/>
      <c r="R434" s="533"/>
      <c r="S434" s="533"/>
      <c r="T434" s="533"/>
      <c r="U434" s="533"/>
      <c r="V434" s="533"/>
      <c r="W434" s="533"/>
      <c r="X434" s="533"/>
      <c r="Y434" s="533"/>
      <c r="Z434" s="533"/>
      <c r="AA434" s="533"/>
      <c r="AG434" s="71"/>
      <c r="AK434" s="78"/>
      <c r="AL434" s="78"/>
      <c r="AM434" s="78"/>
      <c r="AN434" s="78"/>
      <c r="AO434" s="78"/>
      <c r="AP434" s="78"/>
      <c r="AQ434" s="78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7"/>
      <c r="BF434" s="77"/>
      <c r="BG434" s="77"/>
      <c r="BH434" s="77"/>
      <c r="BI434" s="77"/>
    </row>
    <row r="435" spans="2:62" ht="39" customHeight="1">
      <c r="B435" s="534"/>
      <c r="C435" s="534"/>
      <c r="D435" s="534"/>
      <c r="E435" s="534"/>
      <c r="F435" s="534"/>
      <c r="G435" s="534"/>
      <c r="H435" s="534"/>
      <c r="I435" s="534"/>
      <c r="J435" s="534"/>
      <c r="K435" s="534"/>
      <c r="L435" s="534"/>
      <c r="M435" s="534"/>
      <c r="N435" s="534"/>
      <c r="O435" s="534"/>
      <c r="P435" s="534"/>
      <c r="Q435" s="534"/>
      <c r="R435" s="534"/>
      <c r="S435" s="534"/>
      <c r="T435" s="534"/>
      <c r="U435" s="534"/>
      <c r="V435" s="534"/>
      <c r="W435" s="534"/>
      <c r="X435" s="534"/>
      <c r="Y435" s="534"/>
      <c r="Z435" s="534"/>
      <c r="AA435" s="534"/>
      <c r="AG435" s="71"/>
      <c r="AH435" s="582" t="s">
        <v>25</v>
      </c>
      <c r="AI435" s="582"/>
      <c r="AJ435" s="582"/>
      <c r="AK435" s="582"/>
      <c r="AL435" s="582"/>
      <c r="AM435" s="582"/>
      <c r="AN435" s="583"/>
      <c r="AO435" s="596">
        <f>GI!$A$3</f>
        <v>11</v>
      </c>
      <c r="AP435" s="597"/>
      <c r="AQ435" s="597"/>
      <c r="AR435" s="597"/>
      <c r="AS435" s="598"/>
      <c r="AT435" s="596" t="str">
        <f>GI!$C$3</f>
        <v>D</v>
      </c>
      <c r="AU435" s="597"/>
      <c r="AV435" s="597"/>
      <c r="AW435" s="597"/>
      <c r="AX435" s="598"/>
      <c r="AY435" s="79"/>
      <c r="AZ435" s="79"/>
      <c r="BA435" s="79"/>
      <c r="BB435" s="80"/>
      <c r="BC435" s="80"/>
      <c r="BD435" s="80"/>
      <c r="BE435" s="80"/>
      <c r="BF435" s="80"/>
      <c r="BG435" s="80"/>
      <c r="BH435" s="80"/>
      <c r="BI435" s="80"/>
    </row>
    <row r="436" spans="2:62" ht="39" customHeight="1">
      <c r="B436" s="533"/>
      <c r="C436" s="533"/>
      <c r="D436" s="533"/>
      <c r="E436" s="533"/>
      <c r="F436" s="533"/>
      <c r="G436" s="533"/>
      <c r="H436" s="533"/>
      <c r="I436" s="533"/>
      <c r="J436" s="533"/>
      <c r="K436" s="533"/>
      <c r="L436" s="533"/>
      <c r="M436" s="533"/>
      <c r="N436" s="533"/>
      <c r="O436" s="533"/>
      <c r="P436" s="533"/>
      <c r="Q436" s="533"/>
      <c r="R436" s="533"/>
      <c r="S436" s="533"/>
      <c r="T436" s="533"/>
      <c r="U436" s="533"/>
      <c r="V436" s="533"/>
      <c r="W436" s="533"/>
      <c r="X436" s="533"/>
      <c r="Y436" s="533"/>
      <c r="Z436" s="533"/>
      <c r="AA436" s="533"/>
      <c r="AG436" s="71"/>
      <c r="AH436" s="582"/>
      <c r="AI436" s="582"/>
      <c r="AJ436" s="582"/>
      <c r="AK436" s="582"/>
      <c r="AL436" s="582"/>
      <c r="AM436" s="582"/>
      <c r="AN436" s="583"/>
      <c r="AO436" s="599"/>
      <c r="AP436" s="600"/>
      <c r="AQ436" s="600"/>
      <c r="AR436" s="600"/>
      <c r="AS436" s="601"/>
      <c r="AT436" s="599"/>
      <c r="AU436" s="600"/>
      <c r="AV436" s="600"/>
      <c r="AW436" s="600"/>
      <c r="AX436" s="601"/>
      <c r="AY436" s="79"/>
      <c r="AZ436" s="79"/>
      <c r="BA436" s="79"/>
      <c r="BB436" s="80"/>
      <c r="BC436" s="80"/>
      <c r="BD436" s="80"/>
      <c r="BE436" s="80"/>
      <c r="BF436" s="80"/>
      <c r="BG436" s="80"/>
      <c r="BH436" s="80"/>
      <c r="BI436" s="80"/>
    </row>
    <row r="437" spans="2:62" ht="39" customHeight="1">
      <c r="B437" s="534"/>
      <c r="C437" s="534"/>
      <c r="D437" s="534"/>
      <c r="E437" s="534"/>
      <c r="F437" s="534"/>
      <c r="G437" s="534"/>
      <c r="H437" s="534"/>
      <c r="I437" s="534"/>
      <c r="J437" s="534"/>
      <c r="K437" s="534"/>
      <c r="L437" s="534"/>
      <c r="M437" s="534"/>
      <c r="N437" s="534"/>
      <c r="O437" s="534"/>
      <c r="P437" s="534"/>
      <c r="Q437" s="534"/>
      <c r="R437" s="534"/>
      <c r="S437" s="534"/>
      <c r="T437" s="534"/>
      <c r="U437" s="534"/>
      <c r="V437" s="534"/>
      <c r="W437" s="534"/>
      <c r="X437" s="534"/>
      <c r="Y437" s="534"/>
      <c r="Z437" s="534"/>
      <c r="AA437" s="534"/>
      <c r="AG437" s="71"/>
      <c r="AH437" s="605" t="s">
        <v>6</v>
      </c>
      <c r="AI437" s="605"/>
      <c r="AJ437" s="605"/>
      <c r="AK437" s="605"/>
      <c r="AL437" s="605"/>
      <c r="AM437" s="605"/>
      <c r="AN437" s="606"/>
      <c r="AO437" s="599"/>
      <c r="AP437" s="600"/>
      <c r="AQ437" s="600"/>
      <c r="AR437" s="600"/>
      <c r="AS437" s="601"/>
      <c r="AT437" s="599"/>
      <c r="AU437" s="600"/>
      <c r="AV437" s="600"/>
      <c r="AW437" s="600"/>
      <c r="AX437" s="601"/>
      <c r="AY437" s="79"/>
      <c r="AZ437" s="79"/>
      <c r="BA437" s="79"/>
      <c r="BB437" s="80"/>
      <c r="BC437" s="80"/>
      <c r="BD437" s="80"/>
      <c r="BE437" s="80"/>
      <c r="BF437" s="80"/>
      <c r="BG437" s="80"/>
      <c r="BH437" s="80"/>
      <c r="BI437" s="80"/>
    </row>
    <row r="438" spans="2:62" ht="39" customHeight="1" thickBot="1">
      <c r="B438" s="607" t="s">
        <v>149</v>
      </c>
      <c r="C438" s="607"/>
      <c r="D438" s="607"/>
      <c r="E438" s="607"/>
      <c r="F438" s="607"/>
      <c r="G438" s="607"/>
      <c r="H438" s="607"/>
      <c r="I438" s="607"/>
      <c r="J438" s="607"/>
      <c r="K438" s="607"/>
      <c r="L438" s="607"/>
      <c r="M438" s="607"/>
      <c r="N438" s="607"/>
      <c r="O438" s="607"/>
      <c r="P438" s="607"/>
      <c r="Q438" s="607"/>
      <c r="R438" s="607"/>
      <c r="S438" s="607"/>
      <c r="T438" s="607"/>
      <c r="U438" s="607"/>
      <c r="V438" s="607"/>
      <c r="W438" s="607"/>
      <c r="X438" s="607"/>
      <c r="Y438" s="607"/>
      <c r="Z438" s="607"/>
      <c r="AA438" s="607"/>
      <c r="AG438" s="71"/>
      <c r="AH438" s="605"/>
      <c r="AI438" s="605"/>
      <c r="AJ438" s="605"/>
      <c r="AK438" s="605"/>
      <c r="AL438" s="605"/>
      <c r="AM438" s="605"/>
      <c r="AN438" s="606"/>
      <c r="AO438" s="602"/>
      <c r="AP438" s="603"/>
      <c r="AQ438" s="603"/>
      <c r="AR438" s="603"/>
      <c r="AS438" s="604"/>
      <c r="AT438" s="602"/>
      <c r="AU438" s="603"/>
      <c r="AV438" s="603"/>
      <c r="AW438" s="603"/>
      <c r="AX438" s="604"/>
      <c r="AY438" s="79"/>
      <c r="AZ438" s="79"/>
      <c r="BA438" s="79"/>
      <c r="BB438" s="80"/>
      <c r="BC438" s="80"/>
      <c r="BD438" s="80"/>
      <c r="BE438" s="80"/>
      <c r="BF438" s="80"/>
      <c r="BG438" s="80"/>
      <c r="BH438" s="80"/>
      <c r="BI438" s="80"/>
    </row>
    <row r="439" spans="2:62" ht="39" customHeight="1">
      <c r="B439" s="608"/>
      <c r="C439" s="608"/>
      <c r="D439" s="608"/>
      <c r="E439" s="608"/>
      <c r="F439" s="608"/>
      <c r="G439" s="608"/>
      <c r="H439" s="608"/>
      <c r="I439" s="608"/>
      <c r="J439" s="608"/>
      <c r="K439" s="608"/>
      <c r="L439" s="608"/>
      <c r="M439" s="608"/>
      <c r="N439" s="608"/>
      <c r="O439" s="608"/>
      <c r="P439" s="608"/>
      <c r="Q439" s="608"/>
      <c r="R439" s="608"/>
      <c r="S439" s="608"/>
      <c r="T439" s="608"/>
      <c r="U439" s="608"/>
      <c r="V439" s="608"/>
      <c r="W439" s="608"/>
      <c r="X439" s="608"/>
      <c r="Y439" s="608"/>
      <c r="Z439" s="608"/>
      <c r="AA439" s="608"/>
      <c r="AG439" s="71"/>
    </row>
    <row r="440" spans="2:62" ht="39" customHeight="1" thickBot="1">
      <c r="B440" s="533"/>
      <c r="C440" s="533"/>
      <c r="D440" s="533"/>
      <c r="E440" s="533"/>
      <c r="F440" s="533"/>
      <c r="G440" s="533"/>
      <c r="H440" s="533"/>
      <c r="I440" s="533"/>
      <c r="J440" s="533"/>
      <c r="K440" s="533"/>
      <c r="L440" s="533"/>
      <c r="M440" s="533"/>
      <c r="N440" s="533"/>
      <c r="O440" s="533"/>
      <c r="P440" s="533"/>
      <c r="Q440" s="533"/>
      <c r="R440" s="533"/>
      <c r="S440" s="533"/>
      <c r="T440" s="533"/>
      <c r="U440" s="533"/>
      <c r="V440" s="533"/>
      <c r="W440" s="533"/>
      <c r="X440" s="533"/>
      <c r="Y440" s="533"/>
      <c r="Z440" s="533"/>
      <c r="AA440" s="533"/>
      <c r="AG440" s="81"/>
      <c r="AH440" s="82"/>
      <c r="AI440" s="82"/>
      <c r="AJ440" s="82"/>
      <c r="AK440" s="82"/>
      <c r="AL440" s="82"/>
      <c r="AM440" s="82"/>
      <c r="AN440" s="82"/>
      <c r="AO440" s="82"/>
      <c r="AP440" s="82"/>
      <c r="AQ440" s="82"/>
      <c r="AR440" s="83"/>
      <c r="AS440" s="83"/>
      <c r="AT440" s="83"/>
      <c r="AU440" s="83"/>
      <c r="AV440" s="83"/>
      <c r="AW440" s="83"/>
      <c r="AX440" s="83"/>
      <c r="AY440" s="83"/>
      <c r="AZ440" s="83"/>
      <c r="BA440" s="83"/>
      <c r="BB440" s="83"/>
      <c r="BC440" s="83"/>
      <c r="BD440" s="83"/>
      <c r="BE440" s="83"/>
      <c r="BF440" s="83"/>
      <c r="BG440" s="83"/>
      <c r="BH440" s="83"/>
      <c r="BI440" s="83"/>
      <c r="BJ440" s="84"/>
    </row>
    <row r="441" spans="2:62" ht="39" customHeight="1">
      <c r="B441" s="534"/>
      <c r="C441" s="534"/>
      <c r="D441" s="534"/>
      <c r="E441" s="534"/>
      <c r="F441" s="534"/>
      <c r="G441" s="534"/>
      <c r="H441" s="534"/>
      <c r="I441" s="534"/>
      <c r="J441" s="534"/>
      <c r="K441" s="534"/>
      <c r="L441" s="534"/>
      <c r="M441" s="534"/>
      <c r="N441" s="534"/>
      <c r="O441" s="534"/>
      <c r="P441" s="534"/>
      <c r="Q441" s="534"/>
      <c r="R441" s="534"/>
      <c r="S441" s="534"/>
      <c r="T441" s="534"/>
      <c r="U441" s="534"/>
      <c r="V441" s="534"/>
      <c r="W441" s="534"/>
      <c r="X441" s="534"/>
      <c r="Y441" s="534"/>
      <c r="Z441" s="534"/>
      <c r="AA441" s="534"/>
      <c r="BJ441" s="85"/>
    </row>
    <row r="442" spans="2:62" ht="39" customHeight="1"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K442" s="87"/>
      <c r="AL442" s="87"/>
      <c r="AM442" s="87"/>
      <c r="AN442" s="87"/>
      <c r="AO442" s="87"/>
      <c r="AP442" s="87"/>
      <c r="AQ442" s="87"/>
      <c r="AR442" s="87"/>
      <c r="AS442" s="87"/>
      <c r="AT442" s="87"/>
      <c r="AU442" s="87"/>
      <c r="AV442" s="87"/>
      <c r="AW442" s="87"/>
      <c r="AX442" s="87"/>
      <c r="AY442" s="87"/>
      <c r="AZ442" s="87"/>
      <c r="BA442" s="87"/>
      <c r="BB442" s="87"/>
      <c r="BC442" s="87"/>
      <c r="BD442" s="87"/>
      <c r="BE442" s="87"/>
      <c r="BF442" s="87"/>
      <c r="BJ442" s="85"/>
    </row>
    <row r="443" spans="2:62" ht="39" customHeight="1">
      <c r="B443" s="535" t="s">
        <v>80</v>
      </c>
      <c r="C443" s="535"/>
      <c r="D443" s="535"/>
      <c r="E443" s="535"/>
      <c r="F443" s="535"/>
      <c r="G443" s="535"/>
      <c r="H443" s="535"/>
      <c r="I443" s="535"/>
      <c r="J443" s="535"/>
      <c r="K443" s="535"/>
      <c r="L443" s="535"/>
      <c r="M443" s="535"/>
      <c r="N443" s="535"/>
      <c r="O443" s="536" t="str">
        <f>GI!$E$31</f>
        <v xml:space="preserve">Biniam Desta </v>
      </c>
      <c r="P443" s="536"/>
      <c r="Q443" s="536"/>
      <c r="R443" s="536"/>
      <c r="S443" s="536"/>
      <c r="T443" s="536"/>
      <c r="U443" s="536"/>
      <c r="V443" s="536"/>
      <c r="W443" s="536"/>
      <c r="X443" s="536"/>
      <c r="Y443" s="536"/>
      <c r="Z443" s="536"/>
      <c r="AA443" s="536"/>
      <c r="AB443" s="88"/>
      <c r="AJ443" s="538" t="s">
        <v>212</v>
      </c>
      <c r="AK443" s="539"/>
      <c r="AL443" s="539"/>
      <c r="AM443" s="539"/>
      <c r="AN443" s="539"/>
      <c r="AO443" s="539"/>
      <c r="AP443" s="539"/>
      <c r="AQ443" s="539"/>
      <c r="AR443" s="539"/>
      <c r="AS443" s="539"/>
      <c r="AT443" s="539"/>
      <c r="AU443" s="539"/>
      <c r="AV443" s="539"/>
      <c r="AW443" s="539"/>
      <c r="AX443" s="539"/>
      <c r="AY443" s="539"/>
      <c r="AZ443" s="539"/>
      <c r="BA443" s="539"/>
      <c r="BB443" s="539"/>
      <c r="BC443" s="539"/>
      <c r="BD443" s="539"/>
      <c r="BE443" s="539"/>
      <c r="BF443" s="540"/>
      <c r="BG443" s="87"/>
      <c r="BH443" s="87"/>
      <c r="BI443" s="87"/>
      <c r="BJ443" s="89"/>
    </row>
    <row r="444" spans="2:62" ht="39" customHeight="1">
      <c r="B444" s="535"/>
      <c r="C444" s="535"/>
      <c r="D444" s="535"/>
      <c r="E444" s="535"/>
      <c r="F444" s="535"/>
      <c r="G444" s="535"/>
      <c r="H444" s="535"/>
      <c r="I444" s="535"/>
      <c r="J444" s="535"/>
      <c r="K444" s="535"/>
      <c r="L444" s="535"/>
      <c r="M444" s="535"/>
      <c r="N444" s="535"/>
      <c r="O444" s="537"/>
      <c r="P444" s="537"/>
      <c r="Q444" s="537"/>
      <c r="R444" s="537"/>
      <c r="S444" s="537"/>
      <c r="T444" s="537"/>
      <c r="U444" s="537"/>
      <c r="V444" s="537"/>
      <c r="W444" s="537"/>
      <c r="X444" s="537"/>
      <c r="Y444" s="537"/>
      <c r="Z444" s="537"/>
      <c r="AA444" s="537"/>
      <c r="AB444" s="88"/>
      <c r="AJ444" s="541"/>
      <c r="AK444" s="542"/>
      <c r="AL444" s="542"/>
      <c r="AM444" s="542"/>
      <c r="AN444" s="542"/>
      <c r="AO444" s="542"/>
      <c r="AP444" s="542"/>
      <c r="AQ444" s="542"/>
      <c r="AR444" s="542"/>
      <c r="AS444" s="542"/>
      <c r="AT444" s="542"/>
      <c r="AU444" s="542"/>
      <c r="AV444" s="542"/>
      <c r="AW444" s="542"/>
      <c r="AX444" s="542"/>
      <c r="AY444" s="542"/>
      <c r="AZ444" s="542"/>
      <c r="BA444" s="542"/>
      <c r="BB444" s="542"/>
      <c r="BC444" s="542"/>
      <c r="BD444" s="542"/>
      <c r="BE444" s="542"/>
      <c r="BF444" s="543"/>
      <c r="BG444" s="87"/>
      <c r="BH444" s="87"/>
      <c r="BI444" s="87"/>
      <c r="BJ444" s="89"/>
    </row>
    <row r="445" spans="2:62" ht="39" customHeight="1">
      <c r="B445" s="544" t="s">
        <v>79</v>
      </c>
      <c r="C445" s="544"/>
      <c r="D445" s="544"/>
      <c r="E445" s="544"/>
      <c r="F445" s="544"/>
      <c r="G445" s="544"/>
      <c r="H445" s="544"/>
      <c r="I445" s="544"/>
      <c r="J445" s="544"/>
      <c r="K445" s="544"/>
      <c r="L445" s="544"/>
      <c r="M445" s="544"/>
      <c r="N445" s="544"/>
      <c r="O445" s="545"/>
      <c r="P445" s="545"/>
      <c r="Q445" s="545"/>
      <c r="R445" s="545"/>
      <c r="S445" s="545"/>
      <c r="T445" s="545"/>
      <c r="U445" s="545"/>
      <c r="V445" s="545"/>
      <c r="W445" s="545"/>
      <c r="X445" s="545"/>
      <c r="Y445" s="545"/>
      <c r="Z445" s="545"/>
      <c r="AA445" s="545"/>
      <c r="AB445" s="88"/>
      <c r="AJ445" s="541" t="s">
        <v>210</v>
      </c>
      <c r="AK445" s="542"/>
      <c r="AL445" s="542"/>
      <c r="AM445" s="542"/>
      <c r="AN445" s="542"/>
      <c r="AO445" s="542"/>
      <c r="AP445" s="542"/>
      <c r="AQ445" s="542"/>
      <c r="AR445" s="542"/>
      <c r="AS445" s="542"/>
      <c r="AT445" s="542"/>
      <c r="AU445" s="542"/>
      <c r="AV445" s="542"/>
      <c r="AW445" s="542"/>
      <c r="AX445" s="542"/>
      <c r="AY445" s="542"/>
      <c r="AZ445" s="542"/>
      <c r="BA445" s="542"/>
      <c r="BB445" s="542"/>
      <c r="BC445" s="542"/>
      <c r="BD445" s="542"/>
      <c r="BE445" s="542"/>
      <c r="BF445" s="543"/>
      <c r="BG445" s="87"/>
      <c r="BH445" s="87"/>
      <c r="BI445" s="87"/>
      <c r="BJ445" s="87"/>
    </row>
    <row r="446" spans="2:62" ht="39" customHeight="1">
      <c r="B446" s="544"/>
      <c r="C446" s="544"/>
      <c r="D446" s="544"/>
      <c r="E446" s="544"/>
      <c r="F446" s="544"/>
      <c r="G446" s="544"/>
      <c r="H446" s="544"/>
      <c r="I446" s="544"/>
      <c r="J446" s="544"/>
      <c r="K446" s="544"/>
      <c r="L446" s="544"/>
      <c r="M446" s="544"/>
      <c r="N446" s="544"/>
      <c r="O446" s="546"/>
      <c r="P446" s="546"/>
      <c r="Q446" s="546"/>
      <c r="R446" s="546"/>
      <c r="S446" s="546"/>
      <c r="T446" s="546"/>
      <c r="U446" s="546"/>
      <c r="V446" s="546"/>
      <c r="W446" s="546"/>
      <c r="X446" s="546"/>
      <c r="Y446" s="546"/>
      <c r="Z446" s="546"/>
      <c r="AA446" s="546"/>
      <c r="AB446" s="88"/>
      <c r="AJ446" s="541"/>
      <c r="AK446" s="542"/>
      <c r="AL446" s="542"/>
      <c r="AM446" s="542"/>
      <c r="AN446" s="542"/>
      <c r="AO446" s="542"/>
      <c r="AP446" s="542"/>
      <c r="AQ446" s="542"/>
      <c r="AR446" s="542"/>
      <c r="AS446" s="542"/>
      <c r="AT446" s="542"/>
      <c r="AU446" s="542"/>
      <c r="AV446" s="542"/>
      <c r="AW446" s="542"/>
      <c r="AX446" s="542"/>
      <c r="AY446" s="542"/>
      <c r="AZ446" s="542"/>
      <c r="BA446" s="542"/>
      <c r="BB446" s="542"/>
      <c r="BC446" s="542"/>
      <c r="BD446" s="542"/>
      <c r="BE446" s="542"/>
      <c r="BF446" s="543"/>
      <c r="BG446" s="87"/>
      <c r="BH446" s="87"/>
      <c r="BI446" s="87"/>
      <c r="BJ446" s="87"/>
    </row>
    <row r="447" spans="2:62" ht="39" customHeight="1">
      <c r="B447" s="535" t="s">
        <v>81</v>
      </c>
      <c r="C447" s="535"/>
      <c r="D447" s="535"/>
      <c r="E447" s="535"/>
      <c r="F447" s="535"/>
      <c r="G447" s="535"/>
      <c r="H447" s="535"/>
      <c r="I447" s="535"/>
      <c r="J447" s="535"/>
      <c r="K447" s="535"/>
      <c r="L447" s="535"/>
      <c r="M447" s="535"/>
      <c r="N447" s="535"/>
      <c r="O447" s="547"/>
      <c r="P447" s="547"/>
      <c r="Q447" s="547"/>
      <c r="R447" s="547"/>
      <c r="S447" s="547"/>
      <c r="T447" s="547"/>
      <c r="U447" s="547"/>
      <c r="V447" s="547"/>
      <c r="W447" s="547"/>
      <c r="X447" s="547"/>
      <c r="Y447" s="547"/>
      <c r="Z447" s="547"/>
      <c r="AA447" s="547"/>
      <c r="AB447" s="88"/>
      <c r="AJ447" s="541" t="s">
        <v>74</v>
      </c>
      <c r="AK447" s="542"/>
      <c r="AL447" s="542"/>
      <c r="AM447" s="542"/>
      <c r="AN447" s="542"/>
      <c r="AO447" s="542"/>
      <c r="AP447" s="542"/>
      <c r="AQ447" s="542"/>
      <c r="AR447" s="542"/>
      <c r="AS447" s="542"/>
      <c r="AT447" s="542"/>
      <c r="AU447" s="542"/>
      <c r="AV447" s="542"/>
      <c r="AW447" s="542"/>
      <c r="AX447" s="542"/>
      <c r="AY447" s="542"/>
      <c r="AZ447" s="542"/>
      <c r="BA447" s="542"/>
      <c r="BB447" s="542"/>
      <c r="BC447" s="542"/>
      <c r="BD447" s="542"/>
      <c r="BE447" s="542"/>
      <c r="BF447" s="543"/>
      <c r="BG447" s="87"/>
      <c r="BH447" s="87"/>
      <c r="BI447" s="87"/>
      <c r="BJ447" s="87"/>
    </row>
    <row r="448" spans="2:62" ht="39" customHeight="1">
      <c r="B448" s="535"/>
      <c r="C448" s="535"/>
      <c r="D448" s="535"/>
      <c r="E448" s="535"/>
      <c r="F448" s="535"/>
      <c r="G448" s="535"/>
      <c r="H448" s="535"/>
      <c r="I448" s="535"/>
      <c r="J448" s="535"/>
      <c r="K448" s="535"/>
      <c r="L448" s="535"/>
      <c r="M448" s="535"/>
      <c r="N448" s="535"/>
      <c r="O448" s="548"/>
      <c r="P448" s="548"/>
      <c r="Q448" s="548"/>
      <c r="R448" s="548"/>
      <c r="S448" s="548"/>
      <c r="T448" s="548"/>
      <c r="U448" s="548"/>
      <c r="V448" s="548"/>
      <c r="W448" s="548"/>
      <c r="X448" s="548"/>
      <c r="Y448" s="548"/>
      <c r="Z448" s="548"/>
      <c r="AA448" s="548"/>
      <c r="AB448" s="88"/>
      <c r="AJ448" s="541"/>
      <c r="AK448" s="542"/>
      <c r="AL448" s="542"/>
      <c r="AM448" s="542"/>
      <c r="AN448" s="542"/>
      <c r="AO448" s="542"/>
      <c r="AP448" s="542"/>
      <c r="AQ448" s="542"/>
      <c r="AR448" s="542"/>
      <c r="AS448" s="542"/>
      <c r="AT448" s="542"/>
      <c r="AU448" s="542"/>
      <c r="AV448" s="542"/>
      <c r="AW448" s="542"/>
      <c r="AX448" s="542"/>
      <c r="AY448" s="542"/>
      <c r="AZ448" s="542"/>
      <c r="BA448" s="542"/>
      <c r="BB448" s="542"/>
      <c r="BC448" s="542"/>
      <c r="BD448" s="542"/>
      <c r="BE448" s="542"/>
      <c r="BF448" s="543"/>
      <c r="BG448" s="87"/>
      <c r="BH448" s="87"/>
      <c r="BI448" s="87"/>
      <c r="BJ448" s="87"/>
    </row>
    <row r="449" spans="2:62" ht="39" customHeight="1">
      <c r="B449" s="544" t="s">
        <v>79</v>
      </c>
      <c r="C449" s="544"/>
      <c r="D449" s="544"/>
      <c r="E449" s="544"/>
      <c r="F449" s="544"/>
      <c r="G449" s="544"/>
      <c r="H449" s="544"/>
      <c r="I449" s="544"/>
      <c r="J449" s="544"/>
      <c r="K449" s="544"/>
      <c r="L449" s="544"/>
      <c r="M449" s="544"/>
      <c r="N449" s="544"/>
      <c r="O449" s="545"/>
      <c r="P449" s="545"/>
      <c r="Q449" s="545"/>
      <c r="R449" s="545"/>
      <c r="S449" s="545"/>
      <c r="T449" s="545"/>
      <c r="U449" s="545"/>
      <c r="V449" s="545"/>
      <c r="W449" s="545"/>
      <c r="X449" s="545"/>
      <c r="Y449" s="545"/>
      <c r="Z449" s="545"/>
      <c r="AA449" s="545"/>
      <c r="AB449" s="90"/>
      <c r="AJ449" s="541" t="s">
        <v>211</v>
      </c>
      <c r="AK449" s="542"/>
      <c r="AL449" s="542"/>
      <c r="AM449" s="542"/>
      <c r="AN449" s="542"/>
      <c r="AO449" s="542"/>
      <c r="AP449" s="542"/>
      <c r="AQ449" s="542"/>
      <c r="AR449" s="542"/>
      <c r="AS449" s="542"/>
      <c r="AT449" s="542"/>
      <c r="AU449" s="542"/>
      <c r="AV449" s="542"/>
      <c r="AW449" s="542"/>
      <c r="AX449" s="542"/>
      <c r="AY449" s="542"/>
      <c r="AZ449" s="542"/>
      <c r="BA449" s="542"/>
      <c r="BB449" s="542"/>
      <c r="BC449" s="542"/>
      <c r="BD449" s="542"/>
      <c r="BE449" s="542"/>
      <c r="BF449" s="543"/>
      <c r="BG449" s="87"/>
      <c r="BH449" s="87"/>
      <c r="BI449" s="87"/>
      <c r="BJ449" s="87"/>
    </row>
    <row r="450" spans="2:62" ht="42.75" customHeight="1">
      <c r="B450" s="544"/>
      <c r="C450" s="544"/>
      <c r="D450" s="544"/>
      <c r="E450" s="544"/>
      <c r="F450" s="544"/>
      <c r="G450" s="544"/>
      <c r="H450" s="544"/>
      <c r="I450" s="544"/>
      <c r="J450" s="544"/>
      <c r="K450" s="544"/>
      <c r="L450" s="544"/>
      <c r="M450" s="544"/>
      <c r="N450" s="544"/>
      <c r="O450" s="546"/>
      <c r="P450" s="546"/>
      <c r="Q450" s="546"/>
      <c r="R450" s="546"/>
      <c r="S450" s="546"/>
      <c r="T450" s="546"/>
      <c r="U450" s="546"/>
      <c r="V450" s="546"/>
      <c r="W450" s="546"/>
      <c r="X450" s="546"/>
      <c r="Y450" s="546"/>
      <c r="Z450" s="546"/>
      <c r="AA450" s="546"/>
      <c r="AB450" s="90"/>
      <c r="AJ450" s="549"/>
      <c r="AK450" s="550"/>
      <c r="AL450" s="550"/>
      <c r="AM450" s="550"/>
      <c r="AN450" s="550"/>
      <c r="AO450" s="550"/>
      <c r="AP450" s="550"/>
      <c r="AQ450" s="550"/>
      <c r="AR450" s="550"/>
      <c r="AS450" s="550"/>
      <c r="AT450" s="550"/>
      <c r="AU450" s="550"/>
      <c r="AV450" s="550"/>
      <c r="AW450" s="550"/>
      <c r="AX450" s="550"/>
      <c r="AY450" s="550"/>
      <c r="AZ450" s="550"/>
      <c r="BA450" s="550"/>
      <c r="BB450" s="550"/>
      <c r="BC450" s="550"/>
      <c r="BD450" s="550"/>
      <c r="BE450" s="550"/>
      <c r="BF450" s="551"/>
      <c r="BG450" s="87"/>
      <c r="BH450" s="87"/>
      <c r="BI450" s="87"/>
      <c r="BJ450" s="87"/>
    </row>
    <row r="451" spans="2:62" ht="76.5" customHeight="1">
      <c r="AL451" s="617"/>
      <c r="AM451" s="617"/>
      <c r="AN451" s="617"/>
      <c r="AO451" s="617"/>
      <c r="AP451" s="617"/>
      <c r="AQ451" s="617"/>
      <c r="AR451" s="617"/>
      <c r="AS451" s="617"/>
      <c r="AT451" s="617"/>
      <c r="AU451" s="617"/>
      <c r="AV451" s="617"/>
      <c r="AW451" s="617"/>
      <c r="AX451" s="617"/>
      <c r="AY451" s="617"/>
      <c r="AZ451" s="617"/>
      <c r="BA451" s="617"/>
      <c r="BB451" s="617"/>
      <c r="BC451" s="617"/>
    </row>
    <row r="452" spans="2:62" ht="31.5" customHeight="1">
      <c r="B452" s="616" t="s">
        <v>20</v>
      </c>
      <c r="C452" s="616"/>
      <c r="D452" s="616"/>
      <c r="E452" s="616"/>
      <c r="F452" s="616"/>
      <c r="G452" s="616"/>
      <c r="H452" s="616"/>
      <c r="I452" s="616"/>
      <c r="J452" s="616"/>
      <c r="K452" s="616"/>
      <c r="L452" s="616"/>
      <c r="M452" s="616"/>
      <c r="N452" s="616"/>
      <c r="O452" s="616"/>
      <c r="P452" s="616"/>
      <c r="Q452" s="616"/>
      <c r="R452" s="616"/>
      <c r="S452" s="616"/>
      <c r="T452" s="616"/>
      <c r="U452" s="616"/>
      <c r="V452" s="616"/>
      <c r="W452" s="616"/>
      <c r="X452" s="616"/>
      <c r="Y452" s="616"/>
      <c r="Z452" s="616"/>
      <c r="AA452" s="59"/>
      <c r="AG452" s="60"/>
      <c r="AH452" s="60"/>
      <c r="AI452" s="60"/>
      <c r="AL452" s="617"/>
      <c r="AM452" s="617"/>
      <c r="AN452" s="617"/>
      <c r="AO452" s="617"/>
      <c r="AP452" s="617"/>
      <c r="AQ452" s="617"/>
      <c r="AR452" s="617"/>
      <c r="AS452" s="617"/>
      <c r="AT452" s="617"/>
      <c r="AU452" s="617"/>
      <c r="AV452" s="617"/>
      <c r="AW452" s="617"/>
      <c r="AX452" s="617"/>
      <c r="AY452" s="617"/>
      <c r="AZ452" s="617"/>
      <c r="BA452" s="617"/>
      <c r="BB452" s="617"/>
      <c r="BC452" s="617"/>
    </row>
    <row r="453" spans="2:62" ht="39" customHeight="1">
      <c r="B453" s="616"/>
      <c r="C453" s="616"/>
      <c r="D453" s="616"/>
      <c r="E453" s="616"/>
      <c r="F453" s="616"/>
      <c r="G453" s="616"/>
      <c r="H453" s="616"/>
      <c r="I453" s="616"/>
      <c r="J453" s="616"/>
      <c r="K453" s="616"/>
      <c r="L453" s="616"/>
      <c r="M453" s="616"/>
      <c r="N453" s="616"/>
      <c r="O453" s="616"/>
      <c r="P453" s="616"/>
      <c r="Q453" s="616"/>
      <c r="R453" s="616"/>
      <c r="S453" s="616"/>
      <c r="T453" s="616"/>
      <c r="U453" s="616"/>
      <c r="V453" s="616"/>
      <c r="W453" s="616"/>
      <c r="X453" s="616"/>
      <c r="Y453" s="616"/>
      <c r="Z453" s="616"/>
      <c r="AA453" s="59"/>
      <c r="AG453" s="60"/>
      <c r="AH453" s="60"/>
      <c r="AI453" s="60"/>
      <c r="AL453" s="617"/>
      <c r="AM453" s="617"/>
      <c r="AN453" s="617"/>
      <c r="AO453" s="617"/>
      <c r="AP453" s="617"/>
      <c r="AQ453" s="617"/>
      <c r="AR453" s="617"/>
      <c r="AS453" s="617"/>
      <c r="AT453" s="617"/>
      <c r="AU453" s="617"/>
      <c r="AV453" s="617"/>
      <c r="AW453" s="617"/>
      <c r="AX453" s="617"/>
      <c r="AY453" s="617"/>
      <c r="AZ453" s="617"/>
      <c r="BA453" s="617"/>
      <c r="BB453" s="617"/>
      <c r="BC453" s="617"/>
    </row>
    <row r="454" spans="2:62" ht="39" customHeight="1">
      <c r="B454" s="618"/>
      <c r="C454" s="618"/>
      <c r="D454" s="618"/>
      <c r="E454" s="618"/>
      <c r="F454" s="618"/>
      <c r="G454" s="618"/>
      <c r="H454" s="618"/>
      <c r="I454" s="618"/>
      <c r="J454" s="618"/>
      <c r="K454" s="618"/>
      <c r="L454" s="618"/>
      <c r="M454" s="618"/>
      <c r="N454" s="618"/>
      <c r="O454" s="618"/>
      <c r="P454" s="618"/>
      <c r="Q454" s="618"/>
      <c r="R454" s="618"/>
      <c r="S454" s="618"/>
      <c r="T454" s="618"/>
      <c r="U454" s="618"/>
      <c r="V454" s="618"/>
      <c r="W454" s="618"/>
      <c r="X454" s="618"/>
      <c r="Y454" s="618"/>
      <c r="Z454" s="618"/>
      <c r="AA454" s="59"/>
      <c r="AB454" s="60"/>
      <c r="AC454" s="60"/>
      <c r="AD454" s="60"/>
      <c r="AE454" s="60"/>
      <c r="AF454" s="60"/>
      <c r="AG454" s="60"/>
      <c r="AH454" s="60"/>
      <c r="AI454" s="60"/>
      <c r="AL454" s="617"/>
      <c r="AM454" s="617"/>
      <c r="AN454" s="617"/>
      <c r="AO454" s="617"/>
      <c r="AP454" s="617"/>
      <c r="AQ454" s="617"/>
      <c r="AR454" s="617"/>
      <c r="AS454" s="617"/>
      <c r="AT454" s="617"/>
      <c r="AU454" s="617"/>
      <c r="AV454" s="617"/>
      <c r="AW454" s="617"/>
      <c r="AX454" s="617"/>
      <c r="AY454" s="617"/>
      <c r="AZ454" s="617"/>
      <c r="BA454" s="617"/>
      <c r="BB454" s="617"/>
      <c r="BC454" s="617"/>
    </row>
    <row r="455" spans="2:62" ht="39" customHeight="1">
      <c r="B455" s="609" t="s">
        <v>92</v>
      </c>
      <c r="C455" s="609"/>
      <c r="D455" s="609"/>
      <c r="E455" s="609"/>
      <c r="F455" s="609"/>
      <c r="G455" s="609"/>
      <c r="H455" s="609"/>
      <c r="I455" s="609"/>
      <c r="J455" s="609"/>
      <c r="K455" s="609"/>
      <c r="L455" s="609"/>
      <c r="M455" s="609"/>
      <c r="N455" s="609"/>
      <c r="O455" s="609"/>
      <c r="P455" s="609"/>
      <c r="Q455" s="609"/>
      <c r="R455" s="609"/>
      <c r="S455" s="609"/>
      <c r="T455" s="609"/>
      <c r="U455" s="609"/>
      <c r="V455" s="609"/>
      <c r="W455" s="609"/>
      <c r="X455" s="609"/>
      <c r="Y455" s="609"/>
      <c r="Z455" s="609"/>
      <c r="AA455" s="59"/>
      <c r="AB455" s="60"/>
      <c r="AE455" s="610" t="str">
        <f>GI!$A$49</f>
        <v>መግለፂ ውፅኢት ተምሃራይ</v>
      </c>
      <c r="AF455" s="610"/>
      <c r="AG455" s="610"/>
      <c r="AH455" s="610"/>
      <c r="AI455" s="610"/>
      <c r="AJ455" s="610"/>
      <c r="AK455" s="610"/>
      <c r="AL455" s="610"/>
      <c r="AM455" s="610"/>
      <c r="AN455" s="610"/>
      <c r="AO455" s="610"/>
      <c r="AP455" s="610"/>
      <c r="AQ455" s="610"/>
      <c r="AR455" s="610"/>
      <c r="AS455" s="610"/>
      <c r="AT455" s="610"/>
      <c r="AU455" s="610"/>
      <c r="AV455" s="610"/>
      <c r="AW455" s="610"/>
      <c r="AX455" s="610"/>
      <c r="AY455" s="610"/>
      <c r="AZ455" s="610"/>
      <c r="BA455" s="610"/>
      <c r="BB455" s="610"/>
      <c r="BC455" s="610"/>
      <c r="BD455" s="610"/>
      <c r="BE455" s="610"/>
      <c r="BF455" s="610"/>
      <c r="BG455" s="610"/>
      <c r="BH455" s="610"/>
      <c r="BI455" s="610"/>
      <c r="BJ455" s="610"/>
    </row>
    <row r="456" spans="2:62" ht="39" customHeight="1">
      <c r="B456" s="609" t="s">
        <v>93</v>
      </c>
      <c r="C456" s="609"/>
      <c r="D456" s="609"/>
      <c r="E456" s="609"/>
      <c r="F456" s="609"/>
      <c r="G456" s="609"/>
      <c r="H456" s="609"/>
      <c r="I456" s="609"/>
      <c r="J456" s="609"/>
      <c r="K456" s="609"/>
      <c r="L456" s="609"/>
      <c r="M456" s="609"/>
      <c r="N456" s="609"/>
      <c r="O456" s="609"/>
      <c r="P456" s="609"/>
      <c r="Q456" s="609"/>
      <c r="R456" s="609"/>
      <c r="S456" s="609"/>
      <c r="T456" s="609"/>
      <c r="U456" s="609"/>
      <c r="V456" s="609"/>
      <c r="W456" s="609"/>
      <c r="X456" s="609"/>
      <c r="Y456" s="609"/>
      <c r="Z456" s="609"/>
      <c r="AA456" s="59"/>
      <c r="AB456" s="60"/>
      <c r="AC456" s="61"/>
      <c r="AD456" s="61"/>
      <c r="AE456" s="610"/>
      <c r="AF456" s="610"/>
      <c r="AG456" s="610"/>
      <c r="AH456" s="610"/>
      <c r="AI456" s="610"/>
      <c r="AJ456" s="610"/>
      <c r="AK456" s="610"/>
      <c r="AL456" s="610"/>
      <c r="AM456" s="610"/>
      <c r="AN456" s="610"/>
      <c r="AO456" s="610"/>
      <c r="AP456" s="610"/>
      <c r="AQ456" s="610"/>
      <c r="AR456" s="610"/>
      <c r="AS456" s="610"/>
      <c r="AT456" s="610"/>
      <c r="AU456" s="610"/>
      <c r="AV456" s="610"/>
      <c r="AW456" s="610"/>
      <c r="AX456" s="610"/>
      <c r="AY456" s="610"/>
      <c r="AZ456" s="610"/>
      <c r="BA456" s="610"/>
      <c r="BB456" s="610"/>
      <c r="BC456" s="610"/>
      <c r="BD456" s="610"/>
      <c r="BE456" s="610"/>
      <c r="BF456" s="610"/>
      <c r="BG456" s="610"/>
      <c r="BH456" s="610"/>
      <c r="BI456" s="610"/>
      <c r="BJ456" s="610"/>
    </row>
    <row r="457" spans="2:62" ht="39" customHeight="1">
      <c r="B457" s="609" t="s">
        <v>94</v>
      </c>
      <c r="C457" s="609"/>
      <c r="D457" s="609"/>
      <c r="E457" s="609"/>
      <c r="F457" s="609"/>
      <c r="G457" s="609"/>
      <c r="H457" s="609"/>
      <c r="I457" s="609"/>
      <c r="J457" s="609"/>
      <c r="K457" s="609"/>
      <c r="L457" s="609"/>
      <c r="M457" s="609"/>
      <c r="N457" s="609"/>
      <c r="O457" s="609"/>
      <c r="P457" s="609"/>
      <c r="Q457" s="609"/>
      <c r="R457" s="609"/>
      <c r="S457" s="609"/>
      <c r="T457" s="609"/>
      <c r="U457" s="609"/>
      <c r="V457" s="609"/>
      <c r="W457" s="609"/>
      <c r="X457" s="609"/>
      <c r="Y457" s="609"/>
      <c r="Z457" s="609"/>
      <c r="AA457" s="59"/>
      <c r="AB457" s="60"/>
      <c r="AC457" s="61"/>
      <c r="AD457" s="61"/>
      <c r="AE457" s="610" t="str">
        <f>GI!$A$50</f>
        <v xml:space="preserve">ኣካዳሚ ሸባ ሓፈሻዊ ካልኣይ ብርኪ ቤት ት/ቲ </v>
      </c>
      <c r="AF457" s="610"/>
      <c r="AG457" s="610"/>
      <c r="AH457" s="610"/>
      <c r="AI457" s="610"/>
      <c r="AJ457" s="610"/>
      <c r="AK457" s="610"/>
      <c r="AL457" s="610"/>
      <c r="AM457" s="610"/>
      <c r="AN457" s="610"/>
      <c r="AO457" s="610"/>
      <c r="AP457" s="610"/>
      <c r="AQ457" s="610"/>
      <c r="AR457" s="610"/>
      <c r="AS457" s="610"/>
      <c r="AT457" s="610"/>
      <c r="AU457" s="610"/>
      <c r="AV457" s="610"/>
      <c r="AW457" s="610"/>
      <c r="AX457" s="610"/>
      <c r="AY457" s="610"/>
      <c r="AZ457" s="610"/>
      <c r="BA457" s="610"/>
      <c r="BB457" s="610"/>
      <c r="BC457" s="610"/>
      <c r="BD457" s="610"/>
      <c r="BE457" s="610"/>
      <c r="BF457" s="610"/>
      <c r="BG457" s="610"/>
      <c r="BH457" s="610"/>
      <c r="BI457" s="610"/>
      <c r="BJ457" s="610"/>
    </row>
    <row r="458" spans="2:62" ht="39" customHeight="1">
      <c r="B458" s="609" t="s">
        <v>95</v>
      </c>
      <c r="C458" s="609"/>
      <c r="D458" s="609"/>
      <c r="E458" s="609"/>
      <c r="F458" s="609"/>
      <c r="G458" s="609"/>
      <c r="H458" s="609"/>
      <c r="I458" s="609"/>
      <c r="J458" s="609"/>
      <c r="K458" s="609"/>
      <c r="L458" s="609"/>
      <c r="M458" s="609"/>
      <c r="N458" s="609"/>
      <c r="O458" s="609"/>
      <c r="P458" s="609"/>
      <c r="Q458" s="609"/>
      <c r="R458" s="609"/>
      <c r="S458" s="609"/>
      <c r="T458" s="609"/>
      <c r="U458" s="609"/>
      <c r="V458" s="609"/>
      <c r="W458" s="609"/>
      <c r="X458" s="609"/>
      <c r="Y458" s="609"/>
      <c r="Z458" s="609"/>
      <c r="AA458" s="62"/>
      <c r="AB458" s="60"/>
      <c r="AC458" s="61"/>
      <c r="AD458" s="61"/>
      <c r="AE458" s="610"/>
      <c r="AF458" s="610"/>
      <c r="AG458" s="610"/>
      <c r="AH458" s="610"/>
      <c r="AI458" s="610"/>
      <c r="AJ458" s="610"/>
      <c r="AK458" s="610"/>
      <c r="AL458" s="610"/>
      <c r="AM458" s="610"/>
      <c r="AN458" s="610"/>
      <c r="AO458" s="610"/>
      <c r="AP458" s="610"/>
      <c r="AQ458" s="610"/>
      <c r="AR458" s="610"/>
      <c r="AS458" s="610"/>
      <c r="AT458" s="610"/>
      <c r="AU458" s="610"/>
      <c r="AV458" s="610"/>
      <c r="AW458" s="610"/>
      <c r="AX458" s="610"/>
      <c r="AY458" s="610"/>
      <c r="AZ458" s="610"/>
      <c r="BA458" s="610"/>
      <c r="BB458" s="610"/>
      <c r="BC458" s="610"/>
      <c r="BD458" s="610"/>
      <c r="BE458" s="610"/>
      <c r="BF458" s="610"/>
      <c r="BG458" s="610"/>
      <c r="BH458" s="610"/>
      <c r="BI458" s="610"/>
      <c r="BJ458" s="610"/>
    </row>
    <row r="459" spans="2:62" ht="39" customHeight="1">
      <c r="B459" s="609" t="s">
        <v>96</v>
      </c>
      <c r="C459" s="609"/>
      <c r="D459" s="609"/>
      <c r="E459" s="609"/>
      <c r="F459" s="609"/>
      <c r="G459" s="609"/>
      <c r="H459" s="609"/>
      <c r="I459" s="609"/>
      <c r="J459" s="609"/>
      <c r="K459" s="609"/>
      <c r="L459" s="609"/>
      <c r="M459" s="609"/>
      <c r="N459" s="609"/>
      <c r="O459" s="609"/>
      <c r="P459" s="609"/>
      <c r="Q459" s="609"/>
      <c r="R459" s="609"/>
      <c r="S459" s="609"/>
      <c r="T459" s="609"/>
      <c r="U459" s="609"/>
      <c r="V459" s="609"/>
      <c r="W459" s="609"/>
      <c r="X459" s="609"/>
      <c r="Y459" s="609"/>
      <c r="Z459" s="609"/>
      <c r="AA459" s="62"/>
      <c r="AB459" s="60"/>
      <c r="AC459" s="61"/>
      <c r="AD459" s="61"/>
      <c r="AE459" s="61"/>
      <c r="AF459" s="61"/>
      <c r="AG459" s="61"/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</row>
    <row r="460" spans="2:62" ht="39" customHeight="1">
      <c r="B460" s="611" t="s">
        <v>138</v>
      </c>
      <c r="C460" s="611"/>
      <c r="D460" s="611"/>
      <c r="E460" s="611"/>
      <c r="F460" s="611"/>
      <c r="G460" s="611"/>
      <c r="H460" s="611"/>
      <c r="I460" s="611"/>
      <c r="J460" s="611"/>
      <c r="K460" s="611"/>
      <c r="L460" s="611"/>
      <c r="M460" s="611"/>
      <c r="N460" s="611"/>
      <c r="O460" s="611"/>
      <c r="P460" s="611"/>
      <c r="Q460" s="611"/>
      <c r="R460" s="611"/>
      <c r="S460" s="611"/>
      <c r="T460" s="611"/>
      <c r="U460" s="611"/>
      <c r="V460" s="611"/>
      <c r="W460" s="611"/>
      <c r="X460" s="611"/>
      <c r="Y460" s="611"/>
      <c r="Z460" s="611"/>
      <c r="AA460" s="612"/>
      <c r="AB460" s="62"/>
      <c r="AD460" s="61"/>
      <c r="AE460" s="613" t="str">
        <f>GI!$A$52</f>
        <v>Sheba Academy Comprehensive Secondary School Student's Grade Report Card</v>
      </c>
      <c r="AF460" s="613"/>
      <c r="AG460" s="613"/>
      <c r="AH460" s="613"/>
      <c r="AI460" s="613"/>
      <c r="AJ460" s="613"/>
      <c r="AK460" s="613"/>
      <c r="AL460" s="613"/>
      <c r="AM460" s="613"/>
      <c r="AN460" s="613"/>
      <c r="AO460" s="613"/>
      <c r="AP460" s="613"/>
      <c r="AQ460" s="613"/>
      <c r="AR460" s="613"/>
      <c r="AS460" s="613"/>
      <c r="AT460" s="613"/>
      <c r="AU460" s="613"/>
      <c r="AV460" s="613"/>
      <c r="AW460" s="613"/>
      <c r="AX460" s="613"/>
      <c r="AY460" s="613"/>
      <c r="AZ460" s="613"/>
      <c r="BA460" s="613"/>
      <c r="BB460" s="613"/>
      <c r="BC460" s="613"/>
      <c r="BD460" s="613"/>
      <c r="BE460" s="613"/>
      <c r="BF460" s="613"/>
      <c r="BG460" s="613"/>
      <c r="BH460" s="613"/>
      <c r="BI460" s="613"/>
      <c r="BJ460" s="613"/>
    </row>
    <row r="461" spans="2:62" ht="39" customHeight="1">
      <c r="B461" s="611"/>
      <c r="C461" s="611"/>
      <c r="D461" s="611"/>
      <c r="E461" s="611"/>
      <c r="F461" s="611"/>
      <c r="G461" s="611"/>
      <c r="H461" s="611"/>
      <c r="I461" s="611"/>
      <c r="J461" s="611"/>
      <c r="K461" s="611"/>
      <c r="L461" s="611"/>
      <c r="M461" s="611"/>
      <c r="N461" s="611"/>
      <c r="O461" s="611"/>
      <c r="P461" s="611"/>
      <c r="Q461" s="611"/>
      <c r="R461" s="611"/>
      <c r="S461" s="611"/>
      <c r="T461" s="611"/>
      <c r="U461" s="611"/>
      <c r="V461" s="611"/>
      <c r="W461" s="611"/>
      <c r="X461" s="611"/>
      <c r="Y461" s="611"/>
      <c r="Z461" s="611"/>
      <c r="AA461" s="612"/>
      <c r="AB461" s="62"/>
      <c r="AC461" s="61"/>
      <c r="AD461" s="61"/>
      <c r="AE461" s="613"/>
      <c r="AF461" s="613"/>
      <c r="AG461" s="613"/>
      <c r="AH461" s="613"/>
      <c r="AI461" s="613"/>
      <c r="AJ461" s="613"/>
      <c r="AK461" s="613"/>
      <c r="AL461" s="613"/>
      <c r="AM461" s="613"/>
      <c r="AN461" s="613"/>
      <c r="AO461" s="613"/>
      <c r="AP461" s="613"/>
      <c r="AQ461" s="613"/>
      <c r="AR461" s="613"/>
      <c r="AS461" s="613"/>
      <c r="AT461" s="613"/>
      <c r="AU461" s="613"/>
      <c r="AV461" s="613"/>
      <c r="AW461" s="613"/>
      <c r="AX461" s="613"/>
      <c r="AY461" s="613"/>
      <c r="AZ461" s="613"/>
      <c r="BA461" s="613"/>
      <c r="BB461" s="613"/>
      <c r="BC461" s="613"/>
      <c r="BD461" s="613"/>
      <c r="BE461" s="613"/>
      <c r="BF461" s="613"/>
      <c r="BG461" s="613"/>
      <c r="BH461" s="613"/>
      <c r="BI461" s="613"/>
      <c r="BJ461" s="613"/>
    </row>
    <row r="462" spans="2:62" ht="39" customHeight="1">
      <c r="B462" s="611" t="s">
        <v>65</v>
      </c>
      <c r="C462" s="611"/>
      <c r="D462" s="611"/>
      <c r="E462" s="611"/>
      <c r="F462" s="611"/>
      <c r="G462" s="611"/>
      <c r="H462" s="611"/>
      <c r="I462" s="611"/>
      <c r="J462" s="611"/>
      <c r="K462" s="611"/>
      <c r="L462" s="611"/>
      <c r="M462" s="611"/>
      <c r="N462" s="611"/>
      <c r="O462" s="611"/>
      <c r="P462" s="611"/>
      <c r="Q462" s="611"/>
      <c r="R462" s="611"/>
      <c r="S462" s="611"/>
      <c r="T462" s="611"/>
      <c r="U462" s="611"/>
      <c r="V462" s="611"/>
      <c r="W462" s="611"/>
      <c r="X462" s="611"/>
      <c r="Y462" s="611"/>
      <c r="Z462" s="611"/>
      <c r="AA462" s="612"/>
      <c r="AB462" s="62"/>
      <c r="AC462" s="61"/>
      <c r="AD462" s="61"/>
      <c r="AE462" s="613"/>
      <c r="AF462" s="613"/>
      <c r="AG462" s="613"/>
      <c r="AH462" s="613"/>
      <c r="AI462" s="613"/>
      <c r="AJ462" s="613"/>
      <c r="AK462" s="613"/>
      <c r="AL462" s="613"/>
      <c r="AM462" s="613"/>
      <c r="AN462" s="613"/>
      <c r="AO462" s="613"/>
      <c r="AP462" s="613"/>
      <c r="AQ462" s="613"/>
      <c r="AR462" s="613"/>
      <c r="AS462" s="613"/>
      <c r="AT462" s="613"/>
      <c r="AU462" s="613"/>
      <c r="AV462" s="613"/>
      <c r="AW462" s="613"/>
      <c r="AX462" s="613"/>
      <c r="AY462" s="613"/>
      <c r="AZ462" s="613"/>
      <c r="BA462" s="613"/>
      <c r="BB462" s="613"/>
      <c r="BC462" s="613"/>
      <c r="BD462" s="613"/>
      <c r="BE462" s="613"/>
      <c r="BF462" s="613"/>
      <c r="BG462" s="613"/>
      <c r="BH462" s="613"/>
      <c r="BI462" s="613"/>
      <c r="BJ462" s="613"/>
    </row>
    <row r="463" spans="2:62" ht="39" customHeight="1">
      <c r="B463" s="611"/>
      <c r="C463" s="611"/>
      <c r="D463" s="611"/>
      <c r="E463" s="611"/>
      <c r="F463" s="611"/>
      <c r="G463" s="611"/>
      <c r="H463" s="611"/>
      <c r="I463" s="611"/>
      <c r="J463" s="611"/>
      <c r="K463" s="611"/>
      <c r="L463" s="611"/>
      <c r="M463" s="611"/>
      <c r="N463" s="611"/>
      <c r="O463" s="611"/>
      <c r="P463" s="611"/>
      <c r="Q463" s="611"/>
      <c r="R463" s="611"/>
      <c r="S463" s="611"/>
      <c r="T463" s="611"/>
      <c r="U463" s="611"/>
      <c r="V463" s="611"/>
      <c r="W463" s="611"/>
      <c r="X463" s="611"/>
      <c r="Y463" s="611"/>
      <c r="Z463" s="611"/>
      <c r="AA463" s="612"/>
      <c r="AB463" s="62"/>
      <c r="AC463" s="62"/>
      <c r="AD463" s="62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  <c r="BD463" s="63"/>
      <c r="BE463" s="63"/>
      <c r="BF463" s="63"/>
      <c r="BG463" s="63"/>
      <c r="BH463" s="63"/>
      <c r="BI463" s="63"/>
      <c r="BJ463" s="63"/>
    </row>
    <row r="464" spans="2:62" ht="39" customHeight="1">
      <c r="B464" s="64" t="s">
        <v>50</v>
      </c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2"/>
      <c r="AB464" s="62"/>
      <c r="AC464" s="62"/>
      <c r="AD464" s="62"/>
      <c r="AE464" s="613" t="str">
        <f>GI!$A$51</f>
        <v>መቐለ, ኢትዮጵያ/Mekelle, Ethiopia</v>
      </c>
      <c r="AF464" s="613"/>
      <c r="AG464" s="613"/>
      <c r="AH464" s="613"/>
      <c r="AI464" s="613"/>
      <c r="AJ464" s="613"/>
      <c r="AK464" s="613"/>
      <c r="AL464" s="613"/>
      <c r="AM464" s="613"/>
      <c r="AN464" s="613"/>
      <c r="AO464" s="613"/>
      <c r="AP464" s="613"/>
      <c r="AQ464" s="613"/>
      <c r="AR464" s="613"/>
      <c r="AS464" s="613"/>
      <c r="AT464" s="613"/>
      <c r="AU464" s="613"/>
      <c r="AV464" s="613"/>
      <c r="AW464" s="613"/>
      <c r="AX464" s="613"/>
      <c r="AY464" s="613"/>
      <c r="AZ464" s="613"/>
      <c r="BA464" s="613"/>
      <c r="BB464" s="613"/>
      <c r="BC464" s="613"/>
      <c r="BD464" s="613"/>
      <c r="BE464" s="613"/>
      <c r="BF464" s="613"/>
      <c r="BG464" s="613"/>
      <c r="BH464" s="613"/>
      <c r="BI464" s="613"/>
      <c r="BJ464" s="613"/>
    </row>
    <row r="465" spans="2:62" ht="39" customHeight="1">
      <c r="B465" s="64" t="s">
        <v>51</v>
      </c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2"/>
      <c r="AB465" s="62"/>
      <c r="AC465" s="62"/>
      <c r="AD465" s="62"/>
      <c r="AE465" s="613"/>
      <c r="AF465" s="613"/>
      <c r="AG465" s="613"/>
      <c r="AH465" s="613"/>
      <c r="AI465" s="613"/>
      <c r="AJ465" s="613"/>
      <c r="AK465" s="613"/>
      <c r="AL465" s="613"/>
      <c r="AM465" s="613"/>
      <c r="AN465" s="613"/>
      <c r="AO465" s="613"/>
      <c r="AP465" s="613"/>
      <c r="AQ465" s="613"/>
      <c r="AR465" s="613"/>
      <c r="AS465" s="613"/>
      <c r="AT465" s="613"/>
      <c r="AU465" s="613"/>
      <c r="AV465" s="613"/>
      <c r="AW465" s="613"/>
      <c r="AX465" s="613"/>
      <c r="AY465" s="613"/>
      <c r="AZ465" s="613"/>
      <c r="BA465" s="613"/>
      <c r="BB465" s="613"/>
      <c r="BC465" s="613"/>
      <c r="BD465" s="613"/>
      <c r="BE465" s="613"/>
      <c r="BF465" s="613"/>
      <c r="BG465" s="613"/>
      <c r="BH465" s="613"/>
      <c r="BI465" s="613"/>
      <c r="BJ465" s="613"/>
    </row>
    <row r="466" spans="2:62" ht="39" customHeight="1">
      <c r="B466" s="611" t="s">
        <v>139</v>
      </c>
      <c r="C466" s="611"/>
      <c r="D466" s="611"/>
      <c r="E466" s="611"/>
      <c r="F466" s="611"/>
      <c r="G466" s="611"/>
      <c r="H466" s="611"/>
      <c r="I466" s="611"/>
      <c r="J466" s="611"/>
      <c r="K466" s="611"/>
      <c r="L466" s="611"/>
      <c r="M466" s="611"/>
      <c r="N466" s="611"/>
      <c r="O466" s="611"/>
      <c r="P466" s="611"/>
      <c r="Q466" s="611"/>
      <c r="R466" s="611"/>
      <c r="S466" s="611"/>
      <c r="T466" s="611"/>
      <c r="U466" s="611"/>
      <c r="V466" s="611"/>
      <c r="W466" s="611"/>
      <c r="X466" s="611"/>
      <c r="Y466" s="611"/>
      <c r="Z466" s="611"/>
      <c r="AA466" s="612"/>
      <c r="AB466" s="62"/>
      <c r="AC466" s="62"/>
      <c r="AD466" s="62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  <c r="AT466" s="91"/>
      <c r="AU466" s="91"/>
      <c r="AV466" s="91"/>
      <c r="AW466" s="91"/>
      <c r="AX466" s="91"/>
      <c r="AY466" s="91"/>
      <c r="AZ466" s="91"/>
      <c r="BA466" s="91"/>
      <c r="BB466" s="91"/>
      <c r="BC466" s="91"/>
      <c r="BD466" s="91"/>
      <c r="BE466" s="91"/>
      <c r="BF466" s="91"/>
      <c r="BG466" s="91"/>
      <c r="BH466" s="91"/>
      <c r="BI466" s="91"/>
      <c r="BJ466" s="91"/>
    </row>
    <row r="467" spans="2:62" ht="39" customHeight="1">
      <c r="B467" s="611"/>
      <c r="C467" s="611"/>
      <c r="D467" s="611"/>
      <c r="E467" s="611"/>
      <c r="F467" s="611"/>
      <c r="G467" s="611"/>
      <c r="H467" s="611"/>
      <c r="I467" s="611"/>
      <c r="J467" s="611"/>
      <c r="K467" s="611"/>
      <c r="L467" s="611"/>
      <c r="M467" s="611"/>
      <c r="N467" s="611"/>
      <c r="O467" s="611"/>
      <c r="P467" s="611"/>
      <c r="Q467" s="611"/>
      <c r="R467" s="611"/>
      <c r="S467" s="611"/>
      <c r="T467" s="611"/>
      <c r="U467" s="611"/>
      <c r="V467" s="611"/>
      <c r="W467" s="611"/>
      <c r="X467" s="611"/>
      <c r="Y467" s="611"/>
      <c r="Z467" s="611"/>
      <c r="AA467" s="612"/>
      <c r="AB467" s="62"/>
      <c r="AC467" s="62"/>
      <c r="AD467" s="62"/>
      <c r="AE467" s="614" t="str">
        <f>GI!$A$47</f>
        <v>ዘበነ ት/ቲ፡ 2018 ዓ/ም Academic Year: 2025/26 G.C</v>
      </c>
      <c r="AF467" s="614"/>
      <c r="AG467" s="614"/>
      <c r="AH467" s="614"/>
      <c r="AI467" s="614"/>
      <c r="AJ467" s="614"/>
      <c r="AK467" s="614"/>
      <c r="AL467" s="614"/>
      <c r="AM467" s="614"/>
      <c r="AN467" s="614"/>
      <c r="AO467" s="614"/>
      <c r="AP467" s="614"/>
      <c r="AQ467" s="614"/>
      <c r="AR467" s="614"/>
      <c r="AS467" s="614"/>
      <c r="AT467" s="614"/>
      <c r="AU467" s="614"/>
      <c r="AV467" s="614"/>
      <c r="AW467" s="614"/>
      <c r="AX467" s="614"/>
      <c r="AY467" s="614"/>
      <c r="AZ467" s="614"/>
      <c r="BA467" s="614"/>
      <c r="BB467" s="614"/>
      <c r="BC467" s="614"/>
      <c r="BD467" s="614"/>
      <c r="BE467" s="614"/>
      <c r="BF467" s="614"/>
      <c r="BG467" s="614"/>
      <c r="BH467" s="614"/>
      <c r="BI467" s="614"/>
      <c r="BJ467" s="614"/>
    </row>
    <row r="468" spans="2:62" ht="39" customHeight="1">
      <c r="B468" s="609" t="s">
        <v>97</v>
      </c>
      <c r="C468" s="609"/>
      <c r="D468" s="609"/>
      <c r="E468" s="609"/>
      <c r="F468" s="609"/>
      <c r="G468" s="609"/>
      <c r="H468" s="609"/>
      <c r="I468" s="609"/>
      <c r="J468" s="609"/>
      <c r="K468" s="609"/>
      <c r="L468" s="609"/>
      <c r="M468" s="609"/>
      <c r="N468" s="609"/>
      <c r="O468" s="609"/>
      <c r="P468" s="609"/>
      <c r="Q468" s="609"/>
      <c r="R468" s="609"/>
      <c r="S468" s="609"/>
      <c r="T468" s="609"/>
      <c r="U468" s="609"/>
      <c r="V468" s="609"/>
      <c r="W468" s="609"/>
      <c r="X468" s="609"/>
      <c r="Y468" s="609"/>
      <c r="Z468" s="609"/>
      <c r="AA468" s="62"/>
      <c r="AB468" s="62"/>
      <c r="AC468" s="62"/>
      <c r="AD468" s="62"/>
      <c r="AE468" s="614"/>
      <c r="AF468" s="614"/>
      <c r="AG468" s="614"/>
      <c r="AH468" s="614"/>
      <c r="AI468" s="614"/>
      <c r="AJ468" s="614"/>
      <c r="AK468" s="614"/>
      <c r="AL468" s="614"/>
      <c r="AM468" s="614"/>
      <c r="AN468" s="614"/>
      <c r="AO468" s="614"/>
      <c r="AP468" s="614"/>
      <c r="AQ468" s="614"/>
      <c r="AR468" s="614"/>
      <c r="AS468" s="614"/>
      <c r="AT468" s="614"/>
      <c r="AU468" s="614"/>
      <c r="AV468" s="614"/>
      <c r="AW468" s="614"/>
      <c r="AX468" s="614"/>
      <c r="AY468" s="614"/>
      <c r="AZ468" s="614"/>
      <c r="BA468" s="614"/>
      <c r="BB468" s="614"/>
      <c r="BC468" s="614"/>
      <c r="BD468" s="614"/>
      <c r="BE468" s="614"/>
      <c r="BF468" s="614"/>
      <c r="BG468" s="614"/>
      <c r="BH468" s="614"/>
      <c r="BI468" s="614"/>
      <c r="BJ468" s="614"/>
    </row>
    <row r="469" spans="2:62" ht="39" customHeight="1">
      <c r="AA469" s="62"/>
      <c r="AB469" s="62"/>
      <c r="AC469" s="62"/>
      <c r="AD469" s="62"/>
      <c r="AE469" s="614"/>
      <c r="AF469" s="614"/>
      <c r="AG469" s="614"/>
      <c r="AH469" s="614"/>
      <c r="AI469" s="614"/>
      <c r="AJ469" s="614"/>
      <c r="AK469" s="614"/>
      <c r="AL469" s="614"/>
      <c r="AM469" s="614"/>
      <c r="AN469" s="614"/>
      <c r="AO469" s="614"/>
      <c r="AP469" s="614"/>
      <c r="AQ469" s="614"/>
      <c r="AR469" s="614"/>
      <c r="AS469" s="614"/>
      <c r="AT469" s="614"/>
      <c r="AU469" s="614"/>
      <c r="AV469" s="614"/>
      <c r="AW469" s="614"/>
      <c r="AX469" s="614"/>
      <c r="AY469" s="614"/>
      <c r="AZ469" s="614"/>
      <c r="BA469" s="614"/>
      <c r="BB469" s="614"/>
      <c r="BC469" s="614"/>
      <c r="BD469" s="614"/>
      <c r="BE469" s="614"/>
      <c r="BF469" s="614"/>
      <c r="BG469" s="614"/>
      <c r="BH469" s="614"/>
      <c r="BI469" s="614"/>
      <c r="BJ469" s="614"/>
    </row>
    <row r="470" spans="2:62" ht="39" customHeight="1">
      <c r="AB470" s="62"/>
      <c r="AC470" s="62"/>
      <c r="AD470" s="62"/>
      <c r="AE470" s="62"/>
      <c r="AF470" s="62"/>
      <c r="AG470" s="552" t="s">
        <v>63</v>
      </c>
      <c r="AH470" s="552"/>
      <c r="AI470" s="552"/>
      <c r="AJ470" s="552"/>
      <c r="AK470" s="552"/>
      <c r="AL470" s="552"/>
      <c r="AM470" s="552"/>
      <c r="AN470" s="552"/>
      <c r="AO470" s="552"/>
      <c r="AP470" s="552"/>
      <c r="AQ470" s="552"/>
      <c r="AR470" s="552"/>
      <c r="AS470" s="552"/>
      <c r="AT470" s="552"/>
      <c r="AU470" s="552"/>
      <c r="AV470" s="552"/>
      <c r="AW470" s="552"/>
      <c r="AX470" s="552"/>
      <c r="AY470" s="552"/>
      <c r="AZ470" s="552"/>
      <c r="BA470" s="552"/>
      <c r="BB470" s="552"/>
      <c r="BC470" s="552"/>
      <c r="BD470" s="552"/>
      <c r="BE470" s="552"/>
      <c r="BF470" s="552"/>
      <c r="BG470" s="552"/>
      <c r="BH470" s="552"/>
      <c r="BI470" s="552"/>
      <c r="BJ470" s="65"/>
    </row>
    <row r="471" spans="2:62" ht="39" customHeight="1">
      <c r="AB471" s="62"/>
      <c r="AC471" s="62"/>
      <c r="AD471" s="62"/>
      <c r="AE471" s="62"/>
      <c r="AF471" s="62"/>
      <c r="AG471" s="552"/>
      <c r="AH471" s="552"/>
      <c r="AI471" s="552"/>
      <c r="AJ471" s="552"/>
      <c r="AK471" s="552"/>
      <c r="AL471" s="552"/>
      <c r="AM471" s="552"/>
      <c r="AN471" s="552"/>
      <c r="AO471" s="552"/>
      <c r="AP471" s="552"/>
      <c r="AQ471" s="552"/>
      <c r="AR471" s="552"/>
      <c r="AS471" s="552"/>
      <c r="AT471" s="552"/>
      <c r="AU471" s="552"/>
      <c r="AV471" s="552"/>
      <c r="AW471" s="552"/>
      <c r="AX471" s="552"/>
      <c r="AY471" s="552"/>
      <c r="AZ471" s="552"/>
      <c r="BA471" s="552"/>
      <c r="BB471" s="552"/>
      <c r="BC471" s="552"/>
      <c r="BD471" s="552"/>
      <c r="BE471" s="552"/>
      <c r="BF471" s="552"/>
      <c r="BG471" s="552"/>
      <c r="BH471" s="552"/>
      <c r="BI471" s="552"/>
      <c r="BJ471" s="65"/>
    </row>
    <row r="472" spans="2:62" ht="39" customHeight="1"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B472" s="62"/>
      <c r="AC472" s="62"/>
      <c r="AD472" s="62"/>
      <c r="AE472" s="62"/>
      <c r="AF472" s="62"/>
      <c r="AG472" s="552"/>
      <c r="AH472" s="552"/>
      <c r="AI472" s="552"/>
      <c r="AJ472" s="552"/>
      <c r="AK472" s="552"/>
      <c r="AL472" s="552"/>
      <c r="AM472" s="552"/>
      <c r="AN472" s="552"/>
      <c r="AO472" s="552"/>
      <c r="AP472" s="552"/>
      <c r="AQ472" s="552"/>
      <c r="AR472" s="552"/>
      <c r="AS472" s="552"/>
      <c r="AT472" s="552"/>
      <c r="AU472" s="552"/>
      <c r="AV472" s="552"/>
      <c r="AW472" s="552"/>
      <c r="AX472" s="552"/>
      <c r="AY472" s="552"/>
      <c r="AZ472" s="552"/>
      <c r="BA472" s="552"/>
      <c r="BB472" s="552"/>
      <c r="BC472" s="552"/>
      <c r="BD472" s="552"/>
      <c r="BE472" s="552"/>
      <c r="BF472" s="552"/>
      <c r="BG472" s="552"/>
      <c r="BH472" s="552"/>
      <c r="BI472" s="552"/>
      <c r="BJ472" s="65"/>
    </row>
    <row r="473" spans="2:62" ht="39" customHeight="1" thickBot="1">
      <c r="L473" s="554" t="s">
        <v>66</v>
      </c>
      <c r="M473" s="555"/>
      <c r="N473" s="558" t="s">
        <v>45</v>
      </c>
      <c r="O473" s="559"/>
      <c r="P473" s="559"/>
      <c r="Q473" s="559"/>
      <c r="R473" s="559"/>
      <c r="S473" s="559"/>
      <c r="T473" s="559"/>
      <c r="U473" s="559"/>
      <c r="V473" s="559"/>
      <c r="W473" s="559"/>
      <c r="X473" s="560"/>
      <c r="AB473" s="62"/>
      <c r="AC473" s="62"/>
      <c r="AD473" s="62"/>
      <c r="AE473" s="62"/>
      <c r="AF473" s="62"/>
      <c r="AG473" s="553"/>
      <c r="AH473" s="553"/>
      <c r="AI473" s="553"/>
      <c r="AJ473" s="553"/>
      <c r="AK473" s="553"/>
      <c r="AL473" s="553"/>
      <c r="AM473" s="553"/>
      <c r="AN473" s="553"/>
      <c r="AO473" s="553"/>
      <c r="AP473" s="553"/>
      <c r="AQ473" s="553"/>
      <c r="AR473" s="553"/>
      <c r="AS473" s="553"/>
      <c r="AT473" s="553"/>
      <c r="AU473" s="553"/>
      <c r="AV473" s="553"/>
      <c r="AW473" s="553"/>
      <c r="AX473" s="553"/>
      <c r="AY473" s="553"/>
      <c r="AZ473" s="553"/>
      <c r="BA473" s="553"/>
      <c r="BB473" s="553"/>
      <c r="BC473" s="553"/>
      <c r="BD473" s="553"/>
      <c r="BE473" s="553"/>
      <c r="BF473" s="553"/>
      <c r="BG473" s="553"/>
      <c r="BH473" s="553"/>
      <c r="BI473" s="553"/>
      <c r="BJ473" s="65"/>
    </row>
    <row r="474" spans="2:62" ht="39" customHeight="1" thickBot="1">
      <c r="L474" s="556"/>
      <c r="M474" s="557"/>
      <c r="N474" s="561"/>
      <c r="O474" s="562"/>
      <c r="P474" s="562"/>
      <c r="Q474" s="562"/>
      <c r="R474" s="562"/>
      <c r="S474" s="562"/>
      <c r="T474" s="562"/>
      <c r="U474" s="562"/>
      <c r="V474" s="562"/>
      <c r="W474" s="562"/>
      <c r="X474" s="563"/>
      <c r="AB474" s="62"/>
      <c r="AC474" s="62"/>
      <c r="AD474" s="62"/>
      <c r="AE474" s="62"/>
      <c r="AF474" s="62"/>
      <c r="AG474" s="67"/>
      <c r="AH474" s="68"/>
      <c r="AI474" s="68"/>
      <c r="AJ474" s="69"/>
      <c r="AK474" s="69"/>
      <c r="AL474" s="69"/>
      <c r="AM474" s="69"/>
      <c r="AN474" s="69"/>
      <c r="AO474" s="69"/>
      <c r="AP474" s="69"/>
      <c r="AQ474" s="69"/>
      <c r="AR474" s="70"/>
      <c r="AS474" s="70"/>
      <c r="AT474" s="70"/>
      <c r="AU474" s="70"/>
      <c r="AV474" s="70"/>
      <c r="AW474" s="70"/>
      <c r="AX474" s="70"/>
      <c r="AY474" s="70"/>
      <c r="AZ474" s="70"/>
      <c r="BA474" s="70"/>
      <c r="BB474" s="70"/>
      <c r="BC474" s="70"/>
      <c r="BD474" s="70"/>
      <c r="BE474" s="70"/>
      <c r="BF474" s="70"/>
      <c r="BG474" s="70"/>
      <c r="BH474" s="70"/>
      <c r="BI474" s="70"/>
      <c r="BJ474" s="69"/>
    </row>
    <row r="475" spans="2:62" ht="39" customHeight="1">
      <c r="E475" s="62"/>
      <c r="F475" s="62"/>
      <c r="G475" s="62"/>
      <c r="H475" s="62"/>
      <c r="I475" s="62"/>
      <c r="J475" s="62"/>
      <c r="K475" s="62"/>
      <c r="L475" s="564" t="s">
        <v>21</v>
      </c>
      <c r="M475" s="565"/>
      <c r="N475" s="558" t="s">
        <v>46</v>
      </c>
      <c r="O475" s="559"/>
      <c r="P475" s="559"/>
      <c r="Q475" s="559"/>
      <c r="R475" s="559"/>
      <c r="S475" s="559"/>
      <c r="T475" s="559"/>
      <c r="U475" s="559"/>
      <c r="V475" s="559"/>
      <c r="W475" s="559"/>
      <c r="X475" s="560"/>
      <c r="AB475" s="62"/>
      <c r="AC475" s="62"/>
      <c r="AD475" s="62"/>
      <c r="AE475" s="62"/>
      <c r="AF475" s="62"/>
      <c r="AG475" s="568" t="s">
        <v>22</v>
      </c>
      <c r="AH475" s="569"/>
      <c r="AI475" s="569"/>
      <c r="AJ475" s="569"/>
      <c r="AK475" s="569"/>
      <c r="AL475" s="569"/>
      <c r="AM475" s="569"/>
      <c r="AN475" s="570"/>
      <c r="AO475" s="571" t="str">
        <f>GI!$H$11</f>
        <v xml:space="preserve">Daniel Alem Beyene </v>
      </c>
      <c r="AP475" s="572"/>
      <c r="AQ475" s="572"/>
      <c r="AR475" s="572"/>
      <c r="AS475" s="572"/>
      <c r="AT475" s="572"/>
      <c r="AU475" s="572"/>
      <c r="AV475" s="572"/>
      <c r="AW475" s="572"/>
      <c r="AX475" s="572"/>
      <c r="AY475" s="572"/>
      <c r="AZ475" s="572"/>
      <c r="BA475" s="572"/>
      <c r="BB475" s="572"/>
      <c r="BC475" s="572"/>
      <c r="BD475" s="572"/>
      <c r="BE475" s="572"/>
      <c r="BF475" s="572"/>
      <c r="BG475" s="572"/>
      <c r="BH475" s="573"/>
      <c r="BI475" s="72"/>
      <c r="BJ475" s="72"/>
    </row>
    <row r="476" spans="2:62" ht="39" customHeight="1">
      <c r="L476" s="566"/>
      <c r="M476" s="567"/>
      <c r="N476" s="561"/>
      <c r="O476" s="562"/>
      <c r="P476" s="562"/>
      <c r="Q476" s="562"/>
      <c r="R476" s="562"/>
      <c r="S476" s="562"/>
      <c r="T476" s="562"/>
      <c r="U476" s="562"/>
      <c r="V476" s="562"/>
      <c r="W476" s="562"/>
      <c r="X476" s="563"/>
      <c r="AB476" s="62"/>
      <c r="AC476" s="62"/>
      <c r="AD476" s="62"/>
      <c r="AE476" s="62"/>
      <c r="AF476" s="62"/>
      <c r="AG476" s="568"/>
      <c r="AH476" s="569"/>
      <c r="AI476" s="569"/>
      <c r="AJ476" s="569"/>
      <c r="AK476" s="569"/>
      <c r="AL476" s="569"/>
      <c r="AM476" s="569"/>
      <c r="AN476" s="570"/>
      <c r="AO476" s="574"/>
      <c r="AP476" s="575"/>
      <c r="AQ476" s="575"/>
      <c r="AR476" s="575"/>
      <c r="AS476" s="575"/>
      <c r="AT476" s="575"/>
      <c r="AU476" s="575"/>
      <c r="AV476" s="575"/>
      <c r="AW476" s="575"/>
      <c r="AX476" s="575"/>
      <c r="AY476" s="575"/>
      <c r="AZ476" s="575"/>
      <c r="BA476" s="575"/>
      <c r="BB476" s="575"/>
      <c r="BC476" s="575"/>
      <c r="BD476" s="575"/>
      <c r="BE476" s="575"/>
      <c r="BF476" s="575"/>
      <c r="BG476" s="575"/>
      <c r="BH476" s="576"/>
      <c r="BI476" s="72"/>
      <c r="BJ476" s="72"/>
    </row>
    <row r="477" spans="2:62" ht="39" customHeight="1" thickBot="1">
      <c r="AB477" s="62"/>
      <c r="AC477" s="62"/>
      <c r="AD477" s="62"/>
      <c r="AE477" s="62"/>
      <c r="AF477" s="62"/>
      <c r="AG477" s="73"/>
      <c r="AH477" s="580" t="s">
        <v>8</v>
      </c>
      <c r="AI477" s="580"/>
      <c r="AJ477" s="580"/>
      <c r="AK477" s="580"/>
      <c r="AL477" s="580"/>
      <c r="AM477" s="580"/>
      <c r="AN477" s="580"/>
      <c r="AO477" s="577"/>
      <c r="AP477" s="578"/>
      <c r="AQ477" s="578"/>
      <c r="AR477" s="578"/>
      <c r="AS477" s="578"/>
      <c r="AT477" s="578"/>
      <c r="AU477" s="578"/>
      <c r="AV477" s="578"/>
      <c r="AW477" s="578"/>
      <c r="AX477" s="578"/>
      <c r="AY477" s="578"/>
      <c r="AZ477" s="578"/>
      <c r="BA477" s="578"/>
      <c r="BB477" s="578"/>
      <c r="BC477" s="578"/>
      <c r="BD477" s="578"/>
      <c r="BE477" s="578"/>
      <c r="BF477" s="578"/>
      <c r="BG477" s="578"/>
      <c r="BH477" s="579"/>
      <c r="BI477" s="72"/>
      <c r="BJ477" s="72"/>
    </row>
    <row r="478" spans="2:62" ht="39" customHeight="1">
      <c r="AG478" s="71"/>
      <c r="AH478" s="580"/>
      <c r="AI478" s="580"/>
      <c r="AJ478" s="580"/>
      <c r="AK478" s="580"/>
      <c r="AL478" s="580"/>
      <c r="AM478" s="580"/>
      <c r="AN478" s="580"/>
      <c r="AO478" s="74"/>
      <c r="AP478" s="74"/>
      <c r="AQ478" s="74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</row>
    <row r="479" spans="2:62" ht="39" customHeight="1" thickBot="1">
      <c r="B479" s="581" t="s">
        <v>99</v>
      </c>
      <c r="C479" s="581"/>
      <c r="D479" s="581"/>
      <c r="E479" s="581"/>
      <c r="F479" s="581"/>
      <c r="G479" s="581"/>
      <c r="H479" s="581"/>
      <c r="I479" s="581"/>
      <c r="J479" s="581"/>
      <c r="K479" s="581"/>
      <c r="L479" s="581"/>
      <c r="M479" s="581"/>
      <c r="N479" s="581"/>
      <c r="O479" s="581"/>
      <c r="P479" s="581"/>
      <c r="Q479" s="581"/>
      <c r="R479" s="581"/>
      <c r="S479" s="581"/>
      <c r="T479" s="581"/>
      <c r="U479" s="581"/>
      <c r="V479" s="581"/>
      <c r="W479" s="581"/>
      <c r="X479" s="581"/>
      <c r="Y479" s="581"/>
      <c r="Z479" s="581"/>
      <c r="AA479" s="581"/>
      <c r="AG479" s="71"/>
    </row>
    <row r="480" spans="2:62" ht="39" customHeight="1">
      <c r="B480" s="581"/>
      <c r="C480" s="581"/>
      <c r="D480" s="581"/>
      <c r="E480" s="581"/>
      <c r="F480" s="581"/>
      <c r="G480" s="581"/>
      <c r="H480" s="581"/>
      <c r="I480" s="581"/>
      <c r="J480" s="581"/>
      <c r="K480" s="581"/>
      <c r="L480" s="581"/>
      <c r="M480" s="581"/>
      <c r="N480" s="581"/>
      <c r="O480" s="581"/>
      <c r="P480" s="581"/>
      <c r="Q480" s="581"/>
      <c r="R480" s="581"/>
      <c r="S480" s="581"/>
      <c r="T480" s="581"/>
      <c r="U480" s="581"/>
      <c r="V480" s="581"/>
      <c r="W480" s="581"/>
      <c r="X480" s="581"/>
      <c r="Y480" s="581"/>
      <c r="Z480" s="581"/>
      <c r="AA480" s="581"/>
      <c r="AG480" s="71"/>
      <c r="AH480" s="582" t="s">
        <v>23</v>
      </c>
      <c r="AI480" s="582"/>
      <c r="AJ480" s="582"/>
      <c r="AK480" s="582"/>
      <c r="AL480" s="582"/>
      <c r="AM480" s="582"/>
      <c r="AN480" s="583"/>
      <c r="AO480" s="584">
        <f>GI!$J$11</f>
        <v>0</v>
      </c>
      <c r="AP480" s="585"/>
      <c r="AQ480" s="585"/>
      <c r="AR480" s="585"/>
      <c r="AS480" s="585"/>
      <c r="AT480" s="586"/>
      <c r="AV480" s="72"/>
      <c r="AW480" s="582" t="s">
        <v>24</v>
      </c>
      <c r="AX480" s="582"/>
      <c r="AY480" s="582"/>
      <c r="AZ480" s="582"/>
      <c r="BB480" s="584" t="str">
        <f>GI!$I$11</f>
        <v>M</v>
      </c>
      <c r="BC480" s="585"/>
      <c r="BD480" s="585"/>
      <c r="BE480" s="585"/>
      <c r="BF480" s="586"/>
    </row>
    <row r="481" spans="2:62" ht="39" customHeight="1">
      <c r="B481" s="581"/>
      <c r="C481" s="581"/>
      <c r="D481" s="581"/>
      <c r="E481" s="581"/>
      <c r="F481" s="581"/>
      <c r="G481" s="581"/>
      <c r="H481" s="581"/>
      <c r="I481" s="581"/>
      <c r="J481" s="581"/>
      <c r="K481" s="581"/>
      <c r="L481" s="581"/>
      <c r="M481" s="581"/>
      <c r="N481" s="581"/>
      <c r="O481" s="581"/>
      <c r="P481" s="581"/>
      <c r="Q481" s="581"/>
      <c r="R481" s="581"/>
      <c r="S481" s="581"/>
      <c r="T481" s="581"/>
      <c r="U481" s="581"/>
      <c r="V481" s="581"/>
      <c r="W481" s="581"/>
      <c r="X481" s="581"/>
      <c r="Y481" s="581"/>
      <c r="Z481" s="581"/>
      <c r="AA481" s="581"/>
      <c r="AG481" s="71"/>
      <c r="AH481" s="582"/>
      <c r="AI481" s="582"/>
      <c r="AJ481" s="582"/>
      <c r="AK481" s="582"/>
      <c r="AL481" s="582"/>
      <c r="AM481" s="582"/>
      <c r="AN481" s="583"/>
      <c r="AO481" s="587"/>
      <c r="AP481" s="588"/>
      <c r="AQ481" s="588"/>
      <c r="AR481" s="588"/>
      <c r="AS481" s="588"/>
      <c r="AT481" s="589"/>
      <c r="AU481" s="72"/>
      <c r="AV481" s="72"/>
      <c r="AW481" s="582"/>
      <c r="AX481" s="582"/>
      <c r="AY481" s="582"/>
      <c r="AZ481" s="582"/>
      <c r="BB481" s="587"/>
      <c r="BC481" s="588"/>
      <c r="BD481" s="588"/>
      <c r="BE481" s="588"/>
      <c r="BF481" s="589"/>
    </row>
    <row r="482" spans="2:62" ht="39" customHeight="1">
      <c r="B482" s="581"/>
      <c r="C482" s="581"/>
      <c r="D482" s="581"/>
      <c r="E482" s="581"/>
      <c r="F482" s="581"/>
      <c r="G482" s="581"/>
      <c r="H482" s="581"/>
      <c r="I482" s="581"/>
      <c r="J482" s="581"/>
      <c r="K482" s="581"/>
      <c r="L482" s="581"/>
      <c r="M482" s="581"/>
      <c r="N482" s="581"/>
      <c r="O482" s="581"/>
      <c r="P482" s="581"/>
      <c r="Q482" s="581"/>
      <c r="R482" s="581"/>
      <c r="S482" s="581"/>
      <c r="T482" s="581"/>
      <c r="U482" s="581"/>
      <c r="V482" s="581"/>
      <c r="W482" s="581"/>
      <c r="X482" s="581"/>
      <c r="Y482" s="581"/>
      <c r="Z482" s="581"/>
      <c r="AA482" s="581"/>
      <c r="AG482" s="71"/>
      <c r="AH482" s="593" t="s">
        <v>3</v>
      </c>
      <c r="AI482" s="593"/>
      <c r="AJ482" s="593"/>
      <c r="AK482" s="593"/>
      <c r="AL482" s="593"/>
      <c r="AM482" s="593"/>
      <c r="AN482" s="594"/>
      <c r="AO482" s="587"/>
      <c r="AP482" s="588"/>
      <c r="AQ482" s="588"/>
      <c r="AR482" s="588"/>
      <c r="AS482" s="588"/>
      <c r="AT482" s="589"/>
      <c r="AV482" s="72"/>
      <c r="AW482" s="593" t="s">
        <v>4</v>
      </c>
      <c r="AX482" s="593"/>
      <c r="AY482" s="593"/>
      <c r="AZ482" s="593"/>
      <c r="BB482" s="587"/>
      <c r="BC482" s="588"/>
      <c r="BD482" s="588"/>
      <c r="BE482" s="588"/>
      <c r="BF482" s="589"/>
    </row>
    <row r="483" spans="2:62" ht="39" customHeight="1" thickBot="1">
      <c r="B483" s="595" t="s">
        <v>148</v>
      </c>
      <c r="C483" s="595"/>
      <c r="D483" s="595"/>
      <c r="E483" s="595"/>
      <c r="F483" s="595"/>
      <c r="G483" s="595"/>
      <c r="H483" s="595"/>
      <c r="I483" s="595"/>
      <c r="J483" s="595"/>
      <c r="K483" s="59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6"/>
      <c r="X483" s="76"/>
      <c r="Y483" s="76"/>
      <c r="Z483" s="76"/>
      <c r="AA483" s="76"/>
      <c r="AG483" s="71"/>
      <c r="AH483" s="593"/>
      <c r="AI483" s="593"/>
      <c r="AJ483" s="593"/>
      <c r="AK483" s="593"/>
      <c r="AL483" s="593"/>
      <c r="AM483" s="593"/>
      <c r="AN483" s="594"/>
      <c r="AO483" s="590"/>
      <c r="AP483" s="591"/>
      <c r="AQ483" s="591"/>
      <c r="AR483" s="591"/>
      <c r="AS483" s="591"/>
      <c r="AT483" s="592"/>
      <c r="AU483" s="72"/>
      <c r="AV483" s="72"/>
      <c r="AW483" s="593"/>
      <c r="AX483" s="593"/>
      <c r="AY483" s="593"/>
      <c r="AZ483" s="593"/>
      <c r="BA483" s="77"/>
      <c r="BB483" s="590"/>
      <c r="BC483" s="591"/>
      <c r="BD483" s="591"/>
      <c r="BE483" s="591"/>
      <c r="BF483" s="592"/>
      <c r="BG483" s="77"/>
      <c r="BH483" s="77"/>
      <c r="BI483" s="77"/>
    </row>
    <row r="484" spans="2:62" ht="39" customHeight="1" thickBot="1">
      <c r="B484" s="533"/>
      <c r="C484" s="533"/>
      <c r="D484" s="533"/>
      <c r="E484" s="533"/>
      <c r="F484" s="533"/>
      <c r="G484" s="533"/>
      <c r="H484" s="533"/>
      <c r="I484" s="533"/>
      <c r="J484" s="533"/>
      <c r="K484" s="533"/>
      <c r="L484" s="533"/>
      <c r="M484" s="533"/>
      <c r="N484" s="533"/>
      <c r="O484" s="533"/>
      <c r="P484" s="533"/>
      <c r="Q484" s="533"/>
      <c r="R484" s="533"/>
      <c r="S484" s="533"/>
      <c r="T484" s="533"/>
      <c r="U484" s="533"/>
      <c r="V484" s="533"/>
      <c r="W484" s="533"/>
      <c r="X484" s="533"/>
      <c r="Y484" s="533"/>
      <c r="Z484" s="533"/>
      <c r="AA484" s="533"/>
      <c r="AG484" s="71"/>
      <c r="AK484" s="78"/>
      <c r="AL484" s="78"/>
      <c r="AM484" s="78"/>
      <c r="AN484" s="78"/>
      <c r="AO484" s="78"/>
      <c r="AP484" s="78"/>
      <c r="AQ484" s="78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7"/>
      <c r="BF484" s="77"/>
      <c r="BG484" s="77"/>
      <c r="BH484" s="77"/>
      <c r="BI484" s="77"/>
    </row>
    <row r="485" spans="2:62" ht="39" customHeight="1">
      <c r="B485" s="534"/>
      <c r="C485" s="534"/>
      <c r="D485" s="534"/>
      <c r="E485" s="534"/>
      <c r="F485" s="534"/>
      <c r="G485" s="534"/>
      <c r="H485" s="534"/>
      <c r="I485" s="534"/>
      <c r="J485" s="534"/>
      <c r="K485" s="534"/>
      <c r="L485" s="534"/>
      <c r="M485" s="534"/>
      <c r="N485" s="534"/>
      <c r="O485" s="534"/>
      <c r="P485" s="534"/>
      <c r="Q485" s="534"/>
      <c r="R485" s="534"/>
      <c r="S485" s="534"/>
      <c r="T485" s="534"/>
      <c r="U485" s="534"/>
      <c r="V485" s="534"/>
      <c r="W485" s="534"/>
      <c r="X485" s="534"/>
      <c r="Y485" s="534"/>
      <c r="Z485" s="534"/>
      <c r="AA485" s="534"/>
      <c r="AG485" s="71"/>
      <c r="AH485" s="582" t="s">
        <v>25</v>
      </c>
      <c r="AI485" s="582"/>
      <c r="AJ485" s="582"/>
      <c r="AK485" s="582"/>
      <c r="AL485" s="582"/>
      <c r="AM485" s="582"/>
      <c r="AN485" s="583"/>
      <c r="AO485" s="596">
        <f>GI!$A$3</f>
        <v>11</v>
      </c>
      <c r="AP485" s="597"/>
      <c r="AQ485" s="597"/>
      <c r="AR485" s="597"/>
      <c r="AS485" s="598"/>
      <c r="AT485" s="596" t="str">
        <f>GI!$C$3</f>
        <v>D</v>
      </c>
      <c r="AU485" s="597"/>
      <c r="AV485" s="597"/>
      <c r="AW485" s="597"/>
      <c r="AX485" s="598"/>
      <c r="AY485" s="79"/>
      <c r="AZ485" s="79"/>
      <c r="BA485" s="79"/>
      <c r="BB485" s="80"/>
      <c r="BC485" s="80"/>
      <c r="BD485" s="80"/>
      <c r="BE485" s="80"/>
      <c r="BF485" s="80"/>
      <c r="BG485" s="80"/>
      <c r="BH485" s="80"/>
      <c r="BI485" s="80"/>
    </row>
    <row r="486" spans="2:62" ht="39" customHeight="1">
      <c r="B486" s="533"/>
      <c r="C486" s="533"/>
      <c r="D486" s="533"/>
      <c r="E486" s="533"/>
      <c r="F486" s="533"/>
      <c r="G486" s="533"/>
      <c r="H486" s="533"/>
      <c r="I486" s="533"/>
      <c r="J486" s="533"/>
      <c r="K486" s="533"/>
      <c r="L486" s="533"/>
      <c r="M486" s="533"/>
      <c r="N486" s="533"/>
      <c r="O486" s="533"/>
      <c r="P486" s="533"/>
      <c r="Q486" s="533"/>
      <c r="R486" s="533"/>
      <c r="S486" s="533"/>
      <c r="T486" s="533"/>
      <c r="U486" s="533"/>
      <c r="V486" s="533"/>
      <c r="W486" s="533"/>
      <c r="X486" s="533"/>
      <c r="Y486" s="533"/>
      <c r="Z486" s="533"/>
      <c r="AA486" s="533"/>
      <c r="AG486" s="71"/>
      <c r="AH486" s="582"/>
      <c r="AI486" s="582"/>
      <c r="AJ486" s="582"/>
      <c r="AK486" s="582"/>
      <c r="AL486" s="582"/>
      <c r="AM486" s="582"/>
      <c r="AN486" s="583"/>
      <c r="AO486" s="599"/>
      <c r="AP486" s="600"/>
      <c r="AQ486" s="600"/>
      <c r="AR486" s="600"/>
      <c r="AS486" s="601"/>
      <c r="AT486" s="599"/>
      <c r="AU486" s="600"/>
      <c r="AV486" s="600"/>
      <c r="AW486" s="600"/>
      <c r="AX486" s="601"/>
      <c r="AY486" s="79"/>
      <c r="AZ486" s="79"/>
      <c r="BA486" s="79"/>
      <c r="BB486" s="80"/>
      <c r="BC486" s="80"/>
      <c r="BD486" s="80"/>
      <c r="BE486" s="80"/>
      <c r="BF486" s="80"/>
      <c r="BG486" s="80"/>
      <c r="BH486" s="80"/>
      <c r="BI486" s="80"/>
    </row>
    <row r="487" spans="2:62" ht="39" customHeight="1">
      <c r="B487" s="534"/>
      <c r="C487" s="534"/>
      <c r="D487" s="534"/>
      <c r="E487" s="534"/>
      <c r="F487" s="534"/>
      <c r="G487" s="534"/>
      <c r="H487" s="534"/>
      <c r="I487" s="534"/>
      <c r="J487" s="534"/>
      <c r="K487" s="534"/>
      <c r="L487" s="534"/>
      <c r="M487" s="534"/>
      <c r="N487" s="534"/>
      <c r="O487" s="534"/>
      <c r="P487" s="534"/>
      <c r="Q487" s="534"/>
      <c r="R487" s="534"/>
      <c r="S487" s="534"/>
      <c r="T487" s="534"/>
      <c r="U487" s="534"/>
      <c r="V487" s="534"/>
      <c r="W487" s="534"/>
      <c r="X487" s="534"/>
      <c r="Y487" s="534"/>
      <c r="Z487" s="534"/>
      <c r="AA487" s="534"/>
      <c r="AG487" s="71"/>
      <c r="AH487" s="605" t="s">
        <v>6</v>
      </c>
      <c r="AI487" s="605"/>
      <c r="AJ487" s="605"/>
      <c r="AK487" s="605"/>
      <c r="AL487" s="605"/>
      <c r="AM487" s="605"/>
      <c r="AN487" s="606"/>
      <c r="AO487" s="599"/>
      <c r="AP487" s="600"/>
      <c r="AQ487" s="600"/>
      <c r="AR487" s="600"/>
      <c r="AS487" s="601"/>
      <c r="AT487" s="599"/>
      <c r="AU487" s="600"/>
      <c r="AV487" s="600"/>
      <c r="AW487" s="600"/>
      <c r="AX487" s="601"/>
      <c r="AY487" s="79"/>
      <c r="AZ487" s="79"/>
      <c r="BA487" s="79"/>
      <c r="BB487" s="80"/>
      <c r="BC487" s="80"/>
      <c r="BD487" s="80"/>
      <c r="BE487" s="80"/>
      <c r="BF487" s="80"/>
      <c r="BG487" s="80"/>
      <c r="BH487" s="80"/>
      <c r="BI487" s="80"/>
    </row>
    <row r="488" spans="2:62" ht="39" customHeight="1" thickBot="1">
      <c r="B488" s="607" t="s">
        <v>149</v>
      </c>
      <c r="C488" s="607"/>
      <c r="D488" s="607"/>
      <c r="E488" s="607"/>
      <c r="F488" s="607"/>
      <c r="G488" s="607"/>
      <c r="H488" s="607"/>
      <c r="I488" s="607"/>
      <c r="J488" s="607"/>
      <c r="K488" s="607"/>
      <c r="L488" s="607"/>
      <c r="M488" s="607"/>
      <c r="N488" s="607"/>
      <c r="O488" s="607"/>
      <c r="P488" s="607"/>
      <c r="Q488" s="607"/>
      <c r="R488" s="607"/>
      <c r="S488" s="607"/>
      <c r="T488" s="607"/>
      <c r="U488" s="607"/>
      <c r="V488" s="607"/>
      <c r="W488" s="607"/>
      <c r="X488" s="607"/>
      <c r="Y488" s="607"/>
      <c r="Z488" s="607"/>
      <c r="AA488" s="607"/>
      <c r="AG488" s="71"/>
      <c r="AH488" s="605"/>
      <c r="AI488" s="605"/>
      <c r="AJ488" s="605"/>
      <c r="AK488" s="605"/>
      <c r="AL488" s="605"/>
      <c r="AM488" s="605"/>
      <c r="AN488" s="606"/>
      <c r="AO488" s="602"/>
      <c r="AP488" s="603"/>
      <c r="AQ488" s="603"/>
      <c r="AR488" s="603"/>
      <c r="AS488" s="604"/>
      <c r="AT488" s="602"/>
      <c r="AU488" s="603"/>
      <c r="AV488" s="603"/>
      <c r="AW488" s="603"/>
      <c r="AX488" s="604"/>
      <c r="AY488" s="79"/>
      <c r="AZ488" s="79"/>
      <c r="BA488" s="79"/>
      <c r="BB488" s="80"/>
      <c r="BC488" s="80"/>
      <c r="BD488" s="80"/>
      <c r="BE488" s="80"/>
      <c r="BF488" s="80"/>
      <c r="BG488" s="80"/>
      <c r="BH488" s="80"/>
      <c r="BI488" s="80"/>
    </row>
    <row r="489" spans="2:62" ht="39" customHeight="1">
      <c r="B489" s="608"/>
      <c r="C489" s="608"/>
      <c r="D489" s="608"/>
      <c r="E489" s="608"/>
      <c r="F489" s="608"/>
      <c r="G489" s="608"/>
      <c r="H489" s="608"/>
      <c r="I489" s="608"/>
      <c r="J489" s="608"/>
      <c r="K489" s="608"/>
      <c r="L489" s="608"/>
      <c r="M489" s="608"/>
      <c r="N489" s="608"/>
      <c r="O489" s="608"/>
      <c r="P489" s="608"/>
      <c r="Q489" s="608"/>
      <c r="R489" s="608"/>
      <c r="S489" s="608"/>
      <c r="T489" s="608"/>
      <c r="U489" s="608"/>
      <c r="V489" s="608"/>
      <c r="W489" s="608"/>
      <c r="X489" s="608"/>
      <c r="Y489" s="608"/>
      <c r="Z489" s="608"/>
      <c r="AA489" s="608"/>
      <c r="AG489" s="71"/>
    </row>
    <row r="490" spans="2:62" ht="39" customHeight="1" thickBot="1">
      <c r="B490" s="533"/>
      <c r="C490" s="533"/>
      <c r="D490" s="533"/>
      <c r="E490" s="533"/>
      <c r="F490" s="533"/>
      <c r="G490" s="533"/>
      <c r="H490" s="533"/>
      <c r="I490" s="533"/>
      <c r="J490" s="533"/>
      <c r="K490" s="533"/>
      <c r="L490" s="533"/>
      <c r="M490" s="533"/>
      <c r="N490" s="533"/>
      <c r="O490" s="533"/>
      <c r="P490" s="533"/>
      <c r="Q490" s="533"/>
      <c r="R490" s="533"/>
      <c r="S490" s="533"/>
      <c r="T490" s="533"/>
      <c r="U490" s="533"/>
      <c r="V490" s="533"/>
      <c r="W490" s="533"/>
      <c r="X490" s="533"/>
      <c r="Y490" s="533"/>
      <c r="Z490" s="533"/>
      <c r="AA490" s="533"/>
      <c r="AG490" s="81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  <c r="AR490" s="83"/>
      <c r="AS490" s="83"/>
      <c r="AT490" s="83"/>
      <c r="AU490" s="83"/>
      <c r="AV490" s="83"/>
      <c r="AW490" s="83"/>
      <c r="AX490" s="83"/>
      <c r="AY490" s="83"/>
      <c r="AZ490" s="83"/>
      <c r="BA490" s="83"/>
      <c r="BB490" s="83"/>
      <c r="BC490" s="83"/>
      <c r="BD490" s="83"/>
      <c r="BE490" s="83"/>
      <c r="BF490" s="83"/>
      <c r="BG490" s="83"/>
      <c r="BH490" s="83"/>
      <c r="BI490" s="83"/>
      <c r="BJ490" s="84"/>
    </row>
    <row r="491" spans="2:62" ht="39" customHeight="1">
      <c r="B491" s="534"/>
      <c r="C491" s="534"/>
      <c r="D491" s="534"/>
      <c r="E491" s="534"/>
      <c r="F491" s="534"/>
      <c r="G491" s="534"/>
      <c r="H491" s="534"/>
      <c r="I491" s="534"/>
      <c r="J491" s="534"/>
      <c r="K491" s="534"/>
      <c r="L491" s="534"/>
      <c r="M491" s="534"/>
      <c r="N491" s="534"/>
      <c r="O491" s="534"/>
      <c r="P491" s="534"/>
      <c r="Q491" s="534"/>
      <c r="R491" s="534"/>
      <c r="S491" s="534"/>
      <c r="T491" s="534"/>
      <c r="U491" s="534"/>
      <c r="V491" s="534"/>
      <c r="W491" s="534"/>
      <c r="X491" s="534"/>
      <c r="Y491" s="534"/>
      <c r="Z491" s="534"/>
      <c r="AA491" s="534"/>
      <c r="BJ491" s="85"/>
    </row>
    <row r="492" spans="2:62" ht="39" customHeight="1"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K492" s="87"/>
      <c r="AL492" s="87"/>
      <c r="AM492" s="87"/>
      <c r="AN492" s="87"/>
      <c r="AO492" s="87"/>
      <c r="AP492" s="87"/>
      <c r="AQ492" s="87"/>
      <c r="AR492" s="87"/>
      <c r="AS492" s="87"/>
      <c r="AT492" s="87"/>
      <c r="AU492" s="87"/>
      <c r="AV492" s="87"/>
      <c r="AW492" s="87"/>
      <c r="AX492" s="87"/>
      <c r="AY492" s="87"/>
      <c r="AZ492" s="87"/>
      <c r="BA492" s="87"/>
      <c r="BB492" s="87"/>
      <c r="BC492" s="87"/>
      <c r="BD492" s="87"/>
      <c r="BE492" s="87"/>
      <c r="BF492" s="87"/>
      <c r="BJ492" s="85"/>
    </row>
    <row r="493" spans="2:62" ht="39" customHeight="1">
      <c r="B493" s="535" t="s">
        <v>80</v>
      </c>
      <c r="C493" s="535"/>
      <c r="D493" s="535"/>
      <c r="E493" s="535"/>
      <c r="F493" s="535"/>
      <c r="G493" s="535"/>
      <c r="H493" s="535"/>
      <c r="I493" s="535"/>
      <c r="J493" s="535"/>
      <c r="K493" s="535"/>
      <c r="L493" s="535"/>
      <c r="M493" s="535"/>
      <c r="N493" s="535"/>
      <c r="O493" s="536" t="str">
        <f>GI!$E$31</f>
        <v xml:space="preserve">Biniam Desta </v>
      </c>
      <c r="P493" s="536"/>
      <c r="Q493" s="536"/>
      <c r="R493" s="536"/>
      <c r="S493" s="536"/>
      <c r="T493" s="536"/>
      <c r="U493" s="536"/>
      <c r="V493" s="536"/>
      <c r="W493" s="536"/>
      <c r="X493" s="536"/>
      <c r="Y493" s="536"/>
      <c r="Z493" s="536"/>
      <c r="AA493" s="536"/>
      <c r="AB493" s="88"/>
      <c r="AJ493" s="538" t="s">
        <v>212</v>
      </c>
      <c r="AK493" s="539"/>
      <c r="AL493" s="539"/>
      <c r="AM493" s="539"/>
      <c r="AN493" s="539"/>
      <c r="AO493" s="539"/>
      <c r="AP493" s="539"/>
      <c r="AQ493" s="539"/>
      <c r="AR493" s="539"/>
      <c r="AS493" s="539"/>
      <c r="AT493" s="539"/>
      <c r="AU493" s="539"/>
      <c r="AV493" s="539"/>
      <c r="AW493" s="539"/>
      <c r="AX493" s="539"/>
      <c r="AY493" s="539"/>
      <c r="AZ493" s="539"/>
      <c r="BA493" s="539"/>
      <c r="BB493" s="539"/>
      <c r="BC493" s="539"/>
      <c r="BD493" s="539"/>
      <c r="BE493" s="539"/>
      <c r="BF493" s="540"/>
      <c r="BG493" s="87"/>
      <c r="BH493" s="87"/>
      <c r="BI493" s="87"/>
      <c r="BJ493" s="89"/>
    </row>
    <row r="494" spans="2:62" ht="39" customHeight="1">
      <c r="B494" s="535"/>
      <c r="C494" s="535"/>
      <c r="D494" s="535"/>
      <c r="E494" s="535"/>
      <c r="F494" s="535"/>
      <c r="G494" s="535"/>
      <c r="H494" s="535"/>
      <c r="I494" s="535"/>
      <c r="J494" s="535"/>
      <c r="K494" s="535"/>
      <c r="L494" s="535"/>
      <c r="M494" s="535"/>
      <c r="N494" s="535"/>
      <c r="O494" s="537"/>
      <c r="P494" s="537"/>
      <c r="Q494" s="537"/>
      <c r="R494" s="537"/>
      <c r="S494" s="537"/>
      <c r="T494" s="537"/>
      <c r="U494" s="537"/>
      <c r="V494" s="537"/>
      <c r="W494" s="537"/>
      <c r="X494" s="537"/>
      <c r="Y494" s="537"/>
      <c r="Z494" s="537"/>
      <c r="AA494" s="537"/>
      <c r="AB494" s="88"/>
      <c r="AJ494" s="541"/>
      <c r="AK494" s="542"/>
      <c r="AL494" s="542"/>
      <c r="AM494" s="542"/>
      <c r="AN494" s="542"/>
      <c r="AO494" s="542"/>
      <c r="AP494" s="542"/>
      <c r="AQ494" s="542"/>
      <c r="AR494" s="542"/>
      <c r="AS494" s="542"/>
      <c r="AT494" s="542"/>
      <c r="AU494" s="542"/>
      <c r="AV494" s="542"/>
      <c r="AW494" s="542"/>
      <c r="AX494" s="542"/>
      <c r="AY494" s="542"/>
      <c r="AZ494" s="542"/>
      <c r="BA494" s="542"/>
      <c r="BB494" s="542"/>
      <c r="BC494" s="542"/>
      <c r="BD494" s="542"/>
      <c r="BE494" s="542"/>
      <c r="BF494" s="543"/>
      <c r="BG494" s="87"/>
      <c r="BH494" s="87"/>
      <c r="BI494" s="87"/>
      <c r="BJ494" s="89"/>
    </row>
    <row r="495" spans="2:62" ht="39" customHeight="1">
      <c r="B495" s="544" t="s">
        <v>79</v>
      </c>
      <c r="C495" s="544"/>
      <c r="D495" s="544"/>
      <c r="E495" s="544"/>
      <c r="F495" s="544"/>
      <c r="G495" s="544"/>
      <c r="H495" s="544"/>
      <c r="I495" s="544"/>
      <c r="J495" s="544"/>
      <c r="K495" s="544"/>
      <c r="L495" s="544"/>
      <c r="M495" s="544"/>
      <c r="N495" s="544"/>
      <c r="O495" s="545"/>
      <c r="P495" s="545"/>
      <c r="Q495" s="545"/>
      <c r="R495" s="545"/>
      <c r="S495" s="545"/>
      <c r="T495" s="545"/>
      <c r="U495" s="545"/>
      <c r="V495" s="545"/>
      <c r="W495" s="545"/>
      <c r="X495" s="545"/>
      <c r="Y495" s="545"/>
      <c r="Z495" s="545"/>
      <c r="AA495" s="545"/>
      <c r="AB495" s="88"/>
      <c r="AJ495" s="541" t="s">
        <v>210</v>
      </c>
      <c r="AK495" s="542"/>
      <c r="AL495" s="542"/>
      <c r="AM495" s="542"/>
      <c r="AN495" s="542"/>
      <c r="AO495" s="542"/>
      <c r="AP495" s="542"/>
      <c r="AQ495" s="542"/>
      <c r="AR495" s="542"/>
      <c r="AS495" s="542"/>
      <c r="AT495" s="542"/>
      <c r="AU495" s="542"/>
      <c r="AV495" s="542"/>
      <c r="AW495" s="542"/>
      <c r="AX495" s="542"/>
      <c r="AY495" s="542"/>
      <c r="AZ495" s="542"/>
      <c r="BA495" s="542"/>
      <c r="BB495" s="542"/>
      <c r="BC495" s="542"/>
      <c r="BD495" s="542"/>
      <c r="BE495" s="542"/>
      <c r="BF495" s="543"/>
      <c r="BG495" s="87"/>
      <c r="BH495" s="87"/>
      <c r="BI495" s="87"/>
      <c r="BJ495" s="87"/>
    </row>
    <row r="496" spans="2:62" ht="39" customHeight="1">
      <c r="B496" s="544"/>
      <c r="C496" s="544"/>
      <c r="D496" s="544"/>
      <c r="E496" s="544"/>
      <c r="F496" s="544"/>
      <c r="G496" s="544"/>
      <c r="H496" s="544"/>
      <c r="I496" s="544"/>
      <c r="J496" s="544"/>
      <c r="K496" s="544"/>
      <c r="L496" s="544"/>
      <c r="M496" s="544"/>
      <c r="N496" s="544"/>
      <c r="O496" s="546"/>
      <c r="P496" s="546"/>
      <c r="Q496" s="546"/>
      <c r="R496" s="546"/>
      <c r="S496" s="546"/>
      <c r="T496" s="546"/>
      <c r="U496" s="546"/>
      <c r="V496" s="546"/>
      <c r="W496" s="546"/>
      <c r="X496" s="546"/>
      <c r="Y496" s="546"/>
      <c r="Z496" s="546"/>
      <c r="AA496" s="546"/>
      <c r="AB496" s="88"/>
      <c r="AJ496" s="541"/>
      <c r="AK496" s="542"/>
      <c r="AL496" s="542"/>
      <c r="AM496" s="542"/>
      <c r="AN496" s="542"/>
      <c r="AO496" s="542"/>
      <c r="AP496" s="542"/>
      <c r="AQ496" s="542"/>
      <c r="AR496" s="542"/>
      <c r="AS496" s="542"/>
      <c r="AT496" s="542"/>
      <c r="AU496" s="542"/>
      <c r="AV496" s="542"/>
      <c r="AW496" s="542"/>
      <c r="AX496" s="542"/>
      <c r="AY496" s="542"/>
      <c r="AZ496" s="542"/>
      <c r="BA496" s="542"/>
      <c r="BB496" s="542"/>
      <c r="BC496" s="542"/>
      <c r="BD496" s="542"/>
      <c r="BE496" s="542"/>
      <c r="BF496" s="543"/>
      <c r="BG496" s="87"/>
      <c r="BH496" s="87"/>
      <c r="BI496" s="87"/>
      <c r="BJ496" s="87"/>
    </row>
    <row r="497" spans="2:62" ht="39" customHeight="1">
      <c r="B497" s="535" t="s">
        <v>81</v>
      </c>
      <c r="C497" s="535"/>
      <c r="D497" s="535"/>
      <c r="E497" s="535"/>
      <c r="F497" s="535"/>
      <c r="G497" s="535"/>
      <c r="H497" s="535"/>
      <c r="I497" s="535"/>
      <c r="J497" s="535"/>
      <c r="K497" s="535"/>
      <c r="L497" s="535"/>
      <c r="M497" s="535"/>
      <c r="N497" s="535"/>
      <c r="O497" s="547"/>
      <c r="P497" s="547"/>
      <c r="Q497" s="547"/>
      <c r="R497" s="547"/>
      <c r="S497" s="547"/>
      <c r="T497" s="547"/>
      <c r="U497" s="547"/>
      <c r="V497" s="547"/>
      <c r="W497" s="547"/>
      <c r="X497" s="547"/>
      <c r="Y497" s="547"/>
      <c r="Z497" s="547"/>
      <c r="AA497" s="547"/>
      <c r="AB497" s="88"/>
      <c r="AJ497" s="541" t="s">
        <v>74</v>
      </c>
      <c r="AK497" s="542"/>
      <c r="AL497" s="542"/>
      <c r="AM497" s="542"/>
      <c r="AN497" s="542"/>
      <c r="AO497" s="542"/>
      <c r="AP497" s="542"/>
      <c r="AQ497" s="542"/>
      <c r="AR497" s="542"/>
      <c r="AS497" s="542"/>
      <c r="AT497" s="542"/>
      <c r="AU497" s="542"/>
      <c r="AV497" s="542"/>
      <c r="AW497" s="542"/>
      <c r="AX497" s="542"/>
      <c r="AY497" s="542"/>
      <c r="AZ497" s="542"/>
      <c r="BA497" s="542"/>
      <c r="BB497" s="542"/>
      <c r="BC497" s="542"/>
      <c r="BD497" s="542"/>
      <c r="BE497" s="542"/>
      <c r="BF497" s="543"/>
      <c r="BG497" s="87"/>
      <c r="BH497" s="87"/>
      <c r="BI497" s="87"/>
      <c r="BJ497" s="87"/>
    </row>
    <row r="498" spans="2:62" ht="18" customHeight="1">
      <c r="B498" s="535"/>
      <c r="C498" s="535"/>
      <c r="D498" s="535"/>
      <c r="E498" s="535"/>
      <c r="F498" s="535"/>
      <c r="G498" s="535"/>
      <c r="H498" s="535"/>
      <c r="I498" s="535"/>
      <c r="J498" s="535"/>
      <c r="K498" s="535"/>
      <c r="L498" s="535"/>
      <c r="M498" s="535"/>
      <c r="N498" s="535"/>
      <c r="O498" s="548"/>
      <c r="P498" s="548"/>
      <c r="Q498" s="548"/>
      <c r="R498" s="548"/>
      <c r="S498" s="548"/>
      <c r="T498" s="548"/>
      <c r="U498" s="548"/>
      <c r="V498" s="548"/>
      <c r="W498" s="548"/>
      <c r="X498" s="548"/>
      <c r="Y498" s="548"/>
      <c r="Z498" s="548"/>
      <c r="AA498" s="548"/>
      <c r="AB498" s="88"/>
      <c r="AJ498" s="541"/>
      <c r="AK498" s="542"/>
      <c r="AL498" s="542"/>
      <c r="AM498" s="542"/>
      <c r="AN498" s="542"/>
      <c r="AO498" s="542"/>
      <c r="AP498" s="542"/>
      <c r="AQ498" s="542"/>
      <c r="AR498" s="542"/>
      <c r="AS498" s="542"/>
      <c r="AT498" s="542"/>
      <c r="AU498" s="542"/>
      <c r="AV498" s="542"/>
      <c r="AW498" s="542"/>
      <c r="AX498" s="542"/>
      <c r="AY498" s="542"/>
      <c r="AZ498" s="542"/>
      <c r="BA498" s="542"/>
      <c r="BB498" s="542"/>
      <c r="BC498" s="542"/>
      <c r="BD498" s="542"/>
      <c r="BE498" s="542"/>
      <c r="BF498" s="543"/>
      <c r="BG498" s="87"/>
      <c r="BH498" s="87"/>
      <c r="BI498" s="87"/>
      <c r="BJ498" s="87"/>
    </row>
    <row r="499" spans="2:62" ht="39" hidden="1" customHeight="1">
      <c r="B499" s="544" t="s">
        <v>79</v>
      </c>
      <c r="C499" s="544"/>
      <c r="D499" s="544"/>
      <c r="E499" s="544"/>
      <c r="F499" s="544"/>
      <c r="G499" s="544"/>
      <c r="H499" s="544"/>
      <c r="I499" s="544"/>
      <c r="J499" s="544"/>
      <c r="K499" s="544"/>
      <c r="L499" s="544"/>
      <c r="M499" s="544"/>
      <c r="N499" s="544"/>
      <c r="O499" s="545"/>
      <c r="P499" s="545"/>
      <c r="Q499" s="545"/>
      <c r="R499" s="545"/>
      <c r="S499" s="545"/>
      <c r="T499" s="545"/>
      <c r="U499" s="545"/>
      <c r="V499" s="545"/>
      <c r="W499" s="545"/>
      <c r="X499" s="545"/>
      <c r="Y499" s="545"/>
      <c r="Z499" s="545"/>
      <c r="AA499" s="545"/>
      <c r="AB499" s="90"/>
      <c r="AJ499" s="541" t="s">
        <v>211</v>
      </c>
      <c r="AK499" s="542"/>
      <c r="AL499" s="542"/>
      <c r="AM499" s="542"/>
      <c r="AN499" s="542"/>
      <c r="AO499" s="542"/>
      <c r="AP499" s="542"/>
      <c r="AQ499" s="542"/>
      <c r="AR499" s="542"/>
      <c r="AS499" s="542"/>
      <c r="AT499" s="542"/>
      <c r="AU499" s="542"/>
      <c r="AV499" s="542"/>
      <c r="AW499" s="542"/>
      <c r="AX499" s="542"/>
      <c r="AY499" s="542"/>
      <c r="AZ499" s="542"/>
      <c r="BA499" s="542"/>
      <c r="BB499" s="542"/>
      <c r="BC499" s="542"/>
      <c r="BD499" s="542"/>
      <c r="BE499" s="542"/>
      <c r="BF499" s="543"/>
      <c r="BG499" s="87"/>
      <c r="BH499" s="87"/>
      <c r="BI499" s="87"/>
      <c r="BJ499" s="87"/>
    </row>
    <row r="500" spans="2:62" ht="39" customHeight="1">
      <c r="B500" s="544"/>
      <c r="C500" s="544"/>
      <c r="D500" s="544"/>
      <c r="E500" s="544"/>
      <c r="F500" s="544"/>
      <c r="G500" s="544"/>
      <c r="H500" s="544"/>
      <c r="I500" s="544"/>
      <c r="J500" s="544"/>
      <c r="K500" s="544"/>
      <c r="L500" s="544"/>
      <c r="M500" s="544"/>
      <c r="N500" s="544"/>
      <c r="O500" s="546"/>
      <c r="P500" s="546"/>
      <c r="Q500" s="546"/>
      <c r="R500" s="546"/>
      <c r="S500" s="546"/>
      <c r="T500" s="546"/>
      <c r="U500" s="546"/>
      <c r="V500" s="546"/>
      <c r="W500" s="546"/>
      <c r="X500" s="546"/>
      <c r="Y500" s="546"/>
      <c r="Z500" s="546"/>
      <c r="AA500" s="546"/>
      <c r="AB500" s="90"/>
      <c r="AJ500" s="549"/>
      <c r="AK500" s="550"/>
      <c r="AL500" s="550"/>
      <c r="AM500" s="550"/>
      <c r="AN500" s="550"/>
      <c r="AO500" s="550"/>
      <c r="AP500" s="550"/>
      <c r="AQ500" s="550"/>
      <c r="AR500" s="550"/>
      <c r="AS500" s="550"/>
      <c r="AT500" s="550"/>
      <c r="AU500" s="550"/>
      <c r="AV500" s="550"/>
      <c r="AW500" s="550"/>
      <c r="AX500" s="550"/>
      <c r="AY500" s="550"/>
      <c r="AZ500" s="550"/>
      <c r="BA500" s="550"/>
      <c r="BB500" s="550"/>
      <c r="BC500" s="550"/>
      <c r="BD500" s="550"/>
      <c r="BE500" s="550"/>
      <c r="BF500" s="551"/>
      <c r="BG500" s="87"/>
      <c r="BH500" s="87"/>
      <c r="BI500" s="87"/>
      <c r="BJ500" s="87"/>
    </row>
    <row r="501" spans="2:62" ht="80.25" customHeight="1">
      <c r="C501" s="615"/>
      <c r="D501" s="615"/>
      <c r="E501" s="615"/>
      <c r="F501" s="615"/>
      <c r="G501" s="615"/>
      <c r="H501" s="615"/>
      <c r="I501" s="615"/>
      <c r="J501" s="615"/>
      <c r="K501" s="615"/>
      <c r="L501" s="615"/>
      <c r="M501" s="615"/>
      <c r="N501" s="615"/>
      <c r="O501" s="615"/>
      <c r="P501" s="615"/>
      <c r="Q501" s="615"/>
      <c r="R501" s="615"/>
      <c r="S501" s="615"/>
      <c r="T501" s="615"/>
      <c r="U501" s="615"/>
      <c r="V501" s="615"/>
      <c r="W501" s="615"/>
      <c r="X501" s="615"/>
    </row>
    <row r="502" spans="2:62" ht="39" customHeight="1">
      <c r="B502" s="616" t="s">
        <v>20</v>
      </c>
      <c r="C502" s="616"/>
      <c r="D502" s="616"/>
      <c r="E502" s="616"/>
      <c r="F502" s="616"/>
      <c r="G502" s="616"/>
      <c r="H502" s="616"/>
      <c r="I502" s="616"/>
      <c r="J502" s="616"/>
      <c r="K502" s="616"/>
      <c r="L502" s="616"/>
      <c r="M502" s="616"/>
      <c r="N502" s="616"/>
      <c r="O502" s="616"/>
      <c r="P502" s="616"/>
      <c r="Q502" s="616"/>
      <c r="R502" s="616"/>
      <c r="S502" s="616"/>
      <c r="T502" s="616"/>
      <c r="U502" s="616"/>
      <c r="V502" s="616"/>
      <c r="W502" s="616"/>
      <c r="X502" s="616"/>
      <c r="Y502" s="616"/>
      <c r="Z502" s="616"/>
      <c r="AA502" s="59"/>
      <c r="AG502" s="60"/>
      <c r="AH502" s="60"/>
      <c r="AI502" s="60"/>
      <c r="AL502" s="617"/>
      <c r="AM502" s="617"/>
      <c r="AN502" s="617"/>
      <c r="AO502" s="617"/>
      <c r="AP502" s="617"/>
      <c r="AQ502" s="617"/>
      <c r="AR502" s="617"/>
      <c r="AS502" s="617"/>
      <c r="AT502" s="617"/>
      <c r="AU502" s="617"/>
      <c r="AV502" s="617"/>
      <c r="AW502" s="617"/>
      <c r="AX502" s="617"/>
      <c r="AY502" s="617"/>
      <c r="AZ502" s="617"/>
      <c r="BA502" s="617"/>
      <c r="BB502" s="617"/>
      <c r="BC502" s="617"/>
    </row>
    <row r="503" spans="2:62" ht="39" customHeight="1">
      <c r="B503" s="616"/>
      <c r="C503" s="616"/>
      <c r="D503" s="616"/>
      <c r="E503" s="616"/>
      <c r="F503" s="616"/>
      <c r="G503" s="616"/>
      <c r="H503" s="616"/>
      <c r="I503" s="616"/>
      <c r="J503" s="616"/>
      <c r="K503" s="616"/>
      <c r="L503" s="616"/>
      <c r="M503" s="616"/>
      <c r="N503" s="616"/>
      <c r="O503" s="616"/>
      <c r="P503" s="616"/>
      <c r="Q503" s="616"/>
      <c r="R503" s="616"/>
      <c r="S503" s="616"/>
      <c r="T503" s="616"/>
      <c r="U503" s="616"/>
      <c r="V503" s="616"/>
      <c r="W503" s="616"/>
      <c r="X503" s="616"/>
      <c r="Y503" s="616"/>
      <c r="Z503" s="616"/>
      <c r="AA503" s="59"/>
      <c r="AG503" s="60"/>
      <c r="AH503" s="60"/>
      <c r="AI503" s="60"/>
      <c r="AL503" s="617"/>
      <c r="AM503" s="617"/>
      <c r="AN503" s="617"/>
      <c r="AO503" s="617"/>
      <c r="AP503" s="617"/>
      <c r="AQ503" s="617"/>
      <c r="AR503" s="617"/>
      <c r="AS503" s="617"/>
      <c r="AT503" s="617"/>
      <c r="AU503" s="617"/>
      <c r="AV503" s="617"/>
      <c r="AW503" s="617"/>
      <c r="AX503" s="617"/>
      <c r="AY503" s="617"/>
      <c r="AZ503" s="617"/>
      <c r="BA503" s="617"/>
      <c r="BB503" s="617"/>
      <c r="BC503" s="617"/>
    </row>
    <row r="504" spans="2:62" ht="39" customHeight="1">
      <c r="B504" s="618"/>
      <c r="C504" s="618"/>
      <c r="D504" s="618"/>
      <c r="E504" s="618"/>
      <c r="F504" s="618"/>
      <c r="G504" s="618"/>
      <c r="H504" s="618"/>
      <c r="I504" s="618"/>
      <c r="J504" s="618"/>
      <c r="K504" s="618"/>
      <c r="L504" s="618"/>
      <c r="M504" s="618"/>
      <c r="N504" s="618"/>
      <c r="O504" s="618"/>
      <c r="P504" s="618"/>
      <c r="Q504" s="618"/>
      <c r="R504" s="618"/>
      <c r="S504" s="618"/>
      <c r="T504" s="618"/>
      <c r="U504" s="618"/>
      <c r="V504" s="618"/>
      <c r="W504" s="618"/>
      <c r="X504" s="618"/>
      <c r="Y504" s="618"/>
      <c r="Z504" s="618"/>
      <c r="AA504" s="59"/>
      <c r="AB504" s="60"/>
      <c r="AC504" s="60"/>
      <c r="AD504" s="60"/>
      <c r="AE504" s="60"/>
      <c r="AF504" s="60"/>
      <c r="AG504" s="60"/>
      <c r="AH504" s="60"/>
      <c r="AI504" s="60"/>
      <c r="AL504" s="617"/>
      <c r="AM504" s="617"/>
      <c r="AN504" s="617"/>
      <c r="AO504" s="617"/>
      <c r="AP504" s="617"/>
      <c r="AQ504" s="617"/>
      <c r="AR504" s="617"/>
      <c r="AS504" s="617"/>
      <c r="AT504" s="617"/>
      <c r="AU504" s="617"/>
      <c r="AV504" s="617"/>
      <c r="AW504" s="617"/>
      <c r="AX504" s="617"/>
      <c r="AY504" s="617"/>
      <c r="AZ504" s="617"/>
      <c r="BA504" s="617"/>
      <c r="BB504" s="617"/>
      <c r="BC504" s="617"/>
    </row>
    <row r="505" spans="2:62" ht="39" customHeight="1">
      <c r="B505" s="609" t="s">
        <v>92</v>
      </c>
      <c r="C505" s="609"/>
      <c r="D505" s="609"/>
      <c r="E505" s="609"/>
      <c r="F505" s="609"/>
      <c r="G505" s="609"/>
      <c r="H505" s="609"/>
      <c r="I505" s="609"/>
      <c r="J505" s="609"/>
      <c r="K505" s="609"/>
      <c r="L505" s="609"/>
      <c r="M505" s="609"/>
      <c r="N505" s="609"/>
      <c r="O505" s="609"/>
      <c r="P505" s="609"/>
      <c r="Q505" s="609"/>
      <c r="R505" s="609"/>
      <c r="S505" s="609"/>
      <c r="T505" s="609"/>
      <c r="U505" s="609"/>
      <c r="V505" s="609"/>
      <c r="W505" s="609"/>
      <c r="X505" s="609"/>
      <c r="Y505" s="609"/>
      <c r="Z505" s="609"/>
      <c r="AA505" s="59"/>
      <c r="AB505" s="60"/>
      <c r="AE505" s="610" t="str">
        <f>GI!$A$49</f>
        <v>መግለፂ ውፅኢት ተምሃራይ</v>
      </c>
      <c r="AF505" s="610"/>
      <c r="AG505" s="610"/>
      <c r="AH505" s="610"/>
      <c r="AI505" s="610"/>
      <c r="AJ505" s="610"/>
      <c r="AK505" s="610"/>
      <c r="AL505" s="610"/>
      <c r="AM505" s="610"/>
      <c r="AN505" s="610"/>
      <c r="AO505" s="610"/>
      <c r="AP505" s="610"/>
      <c r="AQ505" s="610"/>
      <c r="AR505" s="610"/>
      <c r="AS505" s="610"/>
      <c r="AT505" s="610"/>
      <c r="AU505" s="610"/>
      <c r="AV505" s="610"/>
      <c r="AW505" s="610"/>
      <c r="AX505" s="610"/>
      <c r="AY505" s="610"/>
      <c r="AZ505" s="610"/>
      <c r="BA505" s="610"/>
      <c r="BB505" s="610"/>
      <c r="BC505" s="610"/>
      <c r="BD505" s="610"/>
      <c r="BE505" s="610"/>
      <c r="BF505" s="610"/>
      <c r="BG505" s="610"/>
      <c r="BH505" s="610"/>
      <c r="BI505" s="610"/>
      <c r="BJ505" s="610"/>
    </row>
    <row r="506" spans="2:62" ht="39" customHeight="1">
      <c r="B506" s="609" t="s">
        <v>93</v>
      </c>
      <c r="C506" s="609"/>
      <c r="D506" s="609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09"/>
      <c r="P506" s="609"/>
      <c r="Q506" s="609"/>
      <c r="R506" s="609"/>
      <c r="S506" s="609"/>
      <c r="T506" s="609"/>
      <c r="U506" s="609"/>
      <c r="V506" s="609"/>
      <c r="W506" s="609"/>
      <c r="X506" s="609"/>
      <c r="Y506" s="609"/>
      <c r="Z506" s="609"/>
      <c r="AA506" s="59"/>
      <c r="AB506" s="60"/>
      <c r="AC506" s="61"/>
      <c r="AD506" s="61"/>
      <c r="AE506" s="610"/>
      <c r="AF506" s="610"/>
      <c r="AG506" s="610"/>
      <c r="AH506" s="610"/>
      <c r="AI506" s="610"/>
      <c r="AJ506" s="610"/>
      <c r="AK506" s="610"/>
      <c r="AL506" s="610"/>
      <c r="AM506" s="610"/>
      <c r="AN506" s="610"/>
      <c r="AO506" s="610"/>
      <c r="AP506" s="610"/>
      <c r="AQ506" s="610"/>
      <c r="AR506" s="610"/>
      <c r="AS506" s="610"/>
      <c r="AT506" s="610"/>
      <c r="AU506" s="610"/>
      <c r="AV506" s="610"/>
      <c r="AW506" s="610"/>
      <c r="AX506" s="610"/>
      <c r="AY506" s="610"/>
      <c r="AZ506" s="610"/>
      <c r="BA506" s="610"/>
      <c r="BB506" s="610"/>
      <c r="BC506" s="610"/>
      <c r="BD506" s="610"/>
      <c r="BE506" s="610"/>
      <c r="BF506" s="610"/>
      <c r="BG506" s="610"/>
      <c r="BH506" s="610"/>
      <c r="BI506" s="610"/>
      <c r="BJ506" s="610"/>
    </row>
    <row r="507" spans="2:62" ht="39" customHeight="1">
      <c r="B507" s="609" t="s">
        <v>94</v>
      </c>
      <c r="C507" s="609"/>
      <c r="D507" s="609"/>
      <c r="E507" s="609"/>
      <c r="F507" s="609"/>
      <c r="G507" s="609"/>
      <c r="H507" s="609"/>
      <c r="I507" s="609"/>
      <c r="J507" s="609"/>
      <c r="K507" s="609"/>
      <c r="L507" s="609"/>
      <c r="M507" s="609"/>
      <c r="N507" s="609"/>
      <c r="O507" s="609"/>
      <c r="P507" s="609"/>
      <c r="Q507" s="609"/>
      <c r="R507" s="609"/>
      <c r="S507" s="609"/>
      <c r="T507" s="609"/>
      <c r="U507" s="609"/>
      <c r="V507" s="609"/>
      <c r="W507" s="609"/>
      <c r="X507" s="609"/>
      <c r="Y507" s="609"/>
      <c r="Z507" s="609"/>
      <c r="AA507" s="59"/>
      <c r="AB507" s="60"/>
      <c r="AC507" s="61"/>
      <c r="AD507" s="61"/>
      <c r="AE507" s="610" t="str">
        <f>GI!$A$50</f>
        <v xml:space="preserve">ኣካዳሚ ሸባ ሓፈሻዊ ካልኣይ ብርኪ ቤት ት/ቲ </v>
      </c>
      <c r="AF507" s="610"/>
      <c r="AG507" s="610"/>
      <c r="AH507" s="610"/>
      <c r="AI507" s="610"/>
      <c r="AJ507" s="610"/>
      <c r="AK507" s="610"/>
      <c r="AL507" s="610"/>
      <c r="AM507" s="610"/>
      <c r="AN507" s="610"/>
      <c r="AO507" s="610"/>
      <c r="AP507" s="610"/>
      <c r="AQ507" s="610"/>
      <c r="AR507" s="610"/>
      <c r="AS507" s="610"/>
      <c r="AT507" s="610"/>
      <c r="AU507" s="610"/>
      <c r="AV507" s="610"/>
      <c r="AW507" s="610"/>
      <c r="AX507" s="610"/>
      <c r="AY507" s="610"/>
      <c r="AZ507" s="610"/>
      <c r="BA507" s="610"/>
      <c r="BB507" s="610"/>
      <c r="BC507" s="610"/>
      <c r="BD507" s="610"/>
      <c r="BE507" s="610"/>
      <c r="BF507" s="610"/>
      <c r="BG507" s="610"/>
      <c r="BH507" s="610"/>
      <c r="BI507" s="610"/>
      <c r="BJ507" s="610"/>
    </row>
    <row r="508" spans="2:62" ht="39" customHeight="1">
      <c r="B508" s="609" t="s">
        <v>95</v>
      </c>
      <c r="C508" s="609"/>
      <c r="D508" s="609"/>
      <c r="E508" s="609"/>
      <c r="F508" s="609"/>
      <c r="G508" s="609"/>
      <c r="H508" s="609"/>
      <c r="I508" s="609"/>
      <c r="J508" s="609"/>
      <c r="K508" s="609"/>
      <c r="L508" s="609"/>
      <c r="M508" s="609"/>
      <c r="N508" s="609"/>
      <c r="O508" s="609"/>
      <c r="P508" s="609"/>
      <c r="Q508" s="609"/>
      <c r="R508" s="609"/>
      <c r="S508" s="609"/>
      <c r="T508" s="609"/>
      <c r="U508" s="609"/>
      <c r="V508" s="609"/>
      <c r="W508" s="609"/>
      <c r="X508" s="609"/>
      <c r="Y508" s="609"/>
      <c r="Z508" s="609"/>
      <c r="AA508" s="62"/>
      <c r="AB508" s="60"/>
      <c r="AC508" s="61"/>
      <c r="AD508" s="61"/>
      <c r="AE508" s="610"/>
      <c r="AF508" s="610"/>
      <c r="AG508" s="610"/>
      <c r="AH508" s="610"/>
      <c r="AI508" s="610"/>
      <c r="AJ508" s="610"/>
      <c r="AK508" s="610"/>
      <c r="AL508" s="610"/>
      <c r="AM508" s="610"/>
      <c r="AN508" s="610"/>
      <c r="AO508" s="610"/>
      <c r="AP508" s="610"/>
      <c r="AQ508" s="610"/>
      <c r="AR508" s="610"/>
      <c r="AS508" s="610"/>
      <c r="AT508" s="610"/>
      <c r="AU508" s="610"/>
      <c r="AV508" s="610"/>
      <c r="AW508" s="610"/>
      <c r="AX508" s="610"/>
      <c r="AY508" s="610"/>
      <c r="AZ508" s="610"/>
      <c r="BA508" s="610"/>
      <c r="BB508" s="610"/>
      <c r="BC508" s="610"/>
      <c r="BD508" s="610"/>
      <c r="BE508" s="610"/>
      <c r="BF508" s="610"/>
      <c r="BG508" s="610"/>
      <c r="BH508" s="610"/>
      <c r="BI508" s="610"/>
      <c r="BJ508" s="610"/>
    </row>
    <row r="509" spans="2:62" ht="39" customHeight="1">
      <c r="B509" s="609" t="s">
        <v>96</v>
      </c>
      <c r="C509" s="609"/>
      <c r="D509" s="609"/>
      <c r="E509" s="609"/>
      <c r="F509" s="609"/>
      <c r="G509" s="609"/>
      <c r="H509" s="609"/>
      <c r="I509" s="609"/>
      <c r="J509" s="609"/>
      <c r="K509" s="609"/>
      <c r="L509" s="609"/>
      <c r="M509" s="609"/>
      <c r="N509" s="609"/>
      <c r="O509" s="609"/>
      <c r="P509" s="609"/>
      <c r="Q509" s="609"/>
      <c r="R509" s="609"/>
      <c r="S509" s="609"/>
      <c r="T509" s="609"/>
      <c r="U509" s="609"/>
      <c r="V509" s="609"/>
      <c r="W509" s="609"/>
      <c r="X509" s="609"/>
      <c r="Y509" s="609"/>
      <c r="Z509" s="609"/>
      <c r="AA509" s="62"/>
      <c r="AB509" s="60"/>
      <c r="AC509" s="61"/>
      <c r="AD509" s="61"/>
      <c r="AE509" s="61"/>
      <c r="AF509" s="61"/>
      <c r="AG509" s="61"/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61"/>
      <c r="BJ509" s="61"/>
    </row>
    <row r="510" spans="2:62" ht="39" customHeight="1">
      <c r="B510" s="611" t="s">
        <v>138</v>
      </c>
      <c r="C510" s="611"/>
      <c r="D510" s="611"/>
      <c r="E510" s="611"/>
      <c r="F510" s="611"/>
      <c r="G510" s="611"/>
      <c r="H510" s="611"/>
      <c r="I510" s="611"/>
      <c r="J510" s="611"/>
      <c r="K510" s="611"/>
      <c r="L510" s="611"/>
      <c r="M510" s="611"/>
      <c r="N510" s="611"/>
      <c r="O510" s="611"/>
      <c r="P510" s="611"/>
      <c r="Q510" s="611"/>
      <c r="R510" s="611"/>
      <c r="S510" s="611"/>
      <c r="T510" s="611"/>
      <c r="U510" s="611"/>
      <c r="V510" s="611"/>
      <c r="W510" s="611"/>
      <c r="X510" s="611"/>
      <c r="Y510" s="611"/>
      <c r="Z510" s="611"/>
      <c r="AA510" s="612"/>
      <c r="AB510" s="62"/>
      <c r="AD510" s="61"/>
      <c r="AE510" s="613" t="str">
        <f>GI!$A$52</f>
        <v>Sheba Academy Comprehensive Secondary School Student's Grade Report Card</v>
      </c>
      <c r="AF510" s="613"/>
      <c r="AG510" s="613"/>
      <c r="AH510" s="613"/>
      <c r="AI510" s="613"/>
      <c r="AJ510" s="613"/>
      <c r="AK510" s="613"/>
      <c r="AL510" s="613"/>
      <c r="AM510" s="613"/>
      <c r="AN510" s="613"/>
      <c r="AO510" s="613"/>
      <c r="AP510" s="613"/>
      <c r="AQ510" s="613"/>
      <c r="AR510" s="613"/>
      <c r="AS510" s="613"/>
      <c r="AT510" s="613"/>
      <c r="AU510" s="613"/>
      <c r="AV510" s="613"/>
      <c r="AW510" s="613"/>
      <c r="AX510" s="613"/>
      <c r="AY510" s="613"/>
      <c r="AZ510" s="613"/>
      <c r="BA510" s="613"/>
      <c r="BB510" s="613"/>
      <c r="BC510" s="613"/>
      <c r="BD510" s="613"/>
      <c r="BE510" s="613"/>
      <c r="BF510" s="613"/>
      <c r="BG510" s="613"/>
      <c r="BH510" s="613"/>
      <c r="BI510" s="613"/>
      <c r="BJ510" s="613"/>
    </row>
    <row r="511" spans="2:62" ht="39" customHeight="1">
      <c r="B511" s="611"/>
      <c r="C511" s="611"/>
      <c r="D511" s="611"/>
      <c r="E511" s="611"/>
      <c r="F511" s="611"/>
      <c r="G511" s="611"/>
      <c r="H511" s="611"/>
      <c r="I511" s="611"/>
      <c r="J511" s="611"/>
      <c r="K511" s="611"/>
      <c r="L511" s="611"/>
      <c r="M511" s="611"/>
      <c r="N511" s="611"/>
      <c r="O511" s="611"/>
      <c r="P511" s="611"/>
      <c r="Q511" s="611"/>
      <c r="R511" s="611"/>
      <c r="S511" s="611"/>
      <c r="T511" s="611"/>
      <c r="U511" s="611"/>
      <c r="V511" s="611"/>
      <c r="W511" s="611"/>
      <c r="X511" s="611"/>
      <c r="Y511" s="611"/>
      <c r="Z511" s="611"/>
      <c r="AA511" s="612"/>
      <c r="AB511" s="62"/>
      <c r="AC511" s="61"/>
      <c r="AD511" s="61"/>
      <c r="AE511" s="613"/>
      <c r="AF511" s="613"/>
      <c r="AG511" s="613"/>
      <c r="AH511" s="613"/>
      <c r="AI511" s="613"/>
      <c r="AJ511" s="613"/>
      <c r="AK511" s="613"/>
      <c r="AL511" s="613"/>
      <c r="AM511" s="613"/>
      <c r="AN511" s="613"/>
      <c r="AO511" s="613"/>
      <c r="AP511" s="613"/>
      <c r="AQ511" s="613"/>
      <c r="AR511" s="613"/>
      <c r="AS511" s="613"/>
      <c r="AT511" s="613"/>
      <c r="AU511" s="613"/>
      <c r="AV511" s="613"/>
      <c r="AW511" s="613"/>
      <c r="AX511" s="613"/>
      <c r="AY511" s="613"/>
      <c r="AZ511" s="613"/>
      <c r="BA511" s="613"/>
      <c r="BB511" s="613"/>
      <c r="BC511" s="613"/>
      <c r="BD511" s="613"/>
      <c r="BE511" s="613"/>
      <c r="BF511" s="613"/>
      <c r="BG511" s="613"/>
      <c r="BH511" s="613"/>
      <c r="BI511" s="613"/>
      <c r="BJ511" s="613"/>
    </row>
    <row r="512" spans="2:62" ht="39" customHeight="1">
      <c r="B512" s="611" t="s">
        <v>65</v>
      </c>
      <c r="C512" s="611"/>
      <c r="D512" s="611"/>
      <c r="E512" s="611"/>
      <c r="F512" s="611"/>
      <c r="G512" s="611"/>
      <c r="H512" s="611"/>
      <c r="I512" s="611"/>
      <c r="J512" s="611"/>
      <c r="K512" s="611"/>
      <c r="L512" s="611"/>
      <c r="M512" s="611"/>
      <c r="N512" s="611"/>
      <c r="O512" s="611"/>
      <c r="P512" s="611"/>
      <c r="Q512" s="611"/>
      <c r="R512" s="611"/>
      <c r="S512" s="611"/>
      <c r="T512" s="611"/>
      <c r="U512" s="611"/>
      <c r="V512" s="611"/>
      <c r="W512" s="611"/>
      <c r="X512" s="611"/>
      <c r="Y512" s="611"/>
      <c r="Z512" s="611"/>
      <c r="AA512" s="612"/>
      <c r="AB512" s="62"/>
      <c r="AC512" s="61"/>
      <c r="AD512" s="61"/>
      <c r="AE512" s="613"/>
      <c r="AF512" s="613"/>
      <c r="AG512" s="613"/>
      <c r="AH512" s="613"/>
      <c r="AI512" s="613"/>
      <c r="AJ512" s="613"/>
      <c r="AK512" s="613"/>
      <c r="AL512" s="613"/>
      <c r="AM512" s="613"/>
      <c r="AN512" s="613"/>
      <c r="AO512" s="613"/>
      <c r="AP512" s="613"/>
      <c r="AQ512" s="613"/>
      <c r="AR512" s="613"/>
      <c r="AS512" s="613"/>
      <c r="AT512" s="613"/>
      <c r="AU512" s="613"/>
      <c r="AV512" s="613"/>
      <c r="AW512" s="613"/>
      <c r="AX512" s="613"/>
      <c r="AY512" s="613"/>
      <c r="AZ512" s="613"/>
      <c r="BA512" s="613"/>
      <c r="BB512" s="613"/>
      <c r="BC512" s="613"/>
      <c r="BD512" s="613"/>
      <c r="BE512" s="613"/>
      <c r="BF512" s="613"/>
      <c r="BG512" s="613"/>
      <c r="BH512" s="613"/>
      <c r="BI512" s="613"/>
      <c r="BJ512" s="613"/>
    </row>
    <row r="513" spans="2:62" ht="39" customHeight="1">
      <c r="B513" s="611"/>
      <c r="C513" s="611"/>
      <c r="D513" s="611"/>
      <c r="E513" s="611"/>
      <c r="F513" s="611"/>
      <c r="G513" s="611"/>
      <c r="H513" s="611"/>
      <c r="I513" s="611"/>
      <c r="J513" s="611"/>
      <c r="K513" s="611"/>
      <c r="L513" s="611"/>
      <c r="M513" s="611"/>
      <c r="N513" s="611"/>
      <c r="O513" s="611"/>
      <c r="P513" s="611"/>
      <c r="Q513" s="611"/>
      <c r="R513" s="611"/>
      <c r="S513" s="611"/>
      <c r="T513" s="611"/>
      <c r="U513" s="611"/>
      <c r="V513" s="611"/>
      <c r="W513" s="611"/>
      <c r="X513" s="611"/>
      <c r="Y513" s="611"/>
      <c r="Z513" s="611"/>
      <c r="AA513" s="612"/>
      <c r="AB513" s="62"/>
      <c r="AC513" s="62"/>
      <c r="AD513" s="62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  <c r="BD513" s="63"/>
      <c r="BE513" s="63"/>
      <c r="BF513" s="63"/>
      <c r="BG513" s="63"/>
      <c r="BH513" s="63"/>
      <c r="BI513" s="63"/>
      <c r="BJ513" s="63"/>
    </row>
    <row r="514" spans="2:62" ht="39" customHeight="1">
      <c r="B514" s="64" t="s">
        <v>50</v>
      </c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2"/>
      <c r="AB514" s="62"/>
      <c r="AC514" s="62"/>
      <c r="AD514" s="62"/>
      <c r="AE514" s="613" t="str">
        <f>GI!$A$51</f>
        <v>መቐለ, ኢትዮጵያ/Mekelle, Ethiopia</v>
      </c>
      <c r="AF514" s="613"/>
      <c r="AG514" s="613"/>
      <c r="AH514" s="613"/>
      <c r="AI514" s="613"/>
      <c r="AJ514" s="613"/>
      <c r="AK514" s="613"/>
      <c r="AL514" s="613"/>
      <c r="AM514" s="613"/>
      <c r="AN514" s="613"/>
      <c r="AO514" s="613"/>
      <c r="AP514" s="613"/>
      <c r="AQ514" s="613"/>
      <c r="AR514" s="613"/>
      <c r="AS514" s="613"/>
      <c r="AT514" s="613"/>
      <c r="AU514" s="613"/>
      <c r="AV514" s="613"/>
      <c r="AW514" s="613"/>
      <c r="AX514" s="613"/>
      <c r="AY514" s="613"/>
      <c r="AZ514" s="613"/>
      <c r="BA514" s="613"/>
      <c r="BB514" s="613"/>
      <c r="BC514" s="613"/>
      <c r="BD514" s="613"/>
      <c r="BE514" s="613"/>
      <c r="BF514" s="613"/>
      <c r="BG514" s="613"/>
      <c r="BH514" s="613"/>
      <c r="BI514" s="613"/>
      <c r="BJ514" s="613"/>
    </row>
    <row r="515" spans="2:62" ht="39" customHeight="1">
      <c r="B515" s="64" t="s">
        <v>51</v>
      </c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2"/>
      <c r="AB515" s="62"/>
      <c r="AC515" s="62"/>
      <c r="AD515" s="62"/>
      <c r="AE515" s="613"/>
      <c r="AF515" s="613"/>
      <c r="AG515" s="613"/>
      <c r="AH515" s="613"/>
      <c r="AI515" s="613"/>
      <c r="AJ515" s="613"/>
      <c r="AK515" s="613"/>
      <c r="AL515" s="613"/>
      <c r="AM515" s="613"/>
      <c r="AN515" s="613"/>
      <c r="AO515" s="613"/>
      <c r="AP515" s="613"/>
      <c r="AQ515" s="613"/>
      <c r="AR515" s="613"/>
      <c r="AS515" s="613"/>
      <c r="AT515" s="613"/>
      <c r="AU515" s="613"/>
      <c r="AV515" s="613"/>
      <c r="AW515" s="613"/>
      <c r="AX515" s="613"/>
      <c r="AY515" s="613"/>
      <c r="AZ515" s="613"/>
      <c r="BA515" s="613"/>
      <c r="BB515" s="613"/>
      <c r="BC515" s="613"/>
      <c r="BD515" s="613"/>
      <c r="BE515" s="613"/>
      <c r="BF515" s="613"/>
      <c r="BG515" s="613"/>
      <c r="BH515" s="613"/>
      <c r="BI515" s="613"/>
      <c r="BJ515" s="613"/>
    </row>
    <row r="516" spans="2:62" ht="39" customHeight="1">
      <c r="B516" s="611" t="s">
        <v>139</v>
      </c>
      <c r="C516" s="611"/>
      <c r="D516" s="611"/>
      <c r="E516" s="611"/>
      <c r="F516" s="611"/>
      <c r="G516" s="611"/>
      <c r="H516" s="611"/>
      <c r="I516" s="611"/>
      <c r="J516" s="611"/>
      <c r="K516" s="611"/>
      <c r="L516" s="611"/>
      <c r="M516" s="611"/>
      <c r="N516" s="611"/>
      <c r="O516" s="611"/>
      <c r="P516" s="611"/>
      <c r="Q516" s="611"/>
      <c r="R516" s="611"/>
      <c r="S516" s="611"/>
      <c r="T516" s="611"/>
      <c r="U516" s="611"/>
      <c r="V516" s="611"/>
      <c r="W516" s="611"/>
      <c r="X516" s="611"/>
      <c r="Y516" s="611"/>
      <c r="Z516" s="611"/>
      <c r="AA516" s="612"/>
      <c r="AB516" s="62"/>
      <c r="AC516" s="62"/>
      <c r="AD516" s="62"/>
      <c r="AE516" s="91"/>
      <c r="AF516" s="91"/>
      <c r="AG516" s="91"/>
      <c r="AH516" s="91"/>
      <c r="AI516" s="91"/>
      <c r="AJ516" s="91"/>
      <c r="AK516" s="91"/>
      <c r="AL516" s="91"/>
      <c r="AM516" s="91"/>
      <c r="AN516" s="91"/>
      <c r="AO516" s="91"/>
      <c r="AP516" s="91"/>
      <c r="AQ516" s="91"/>
      <c r="AR516" s="91"/>
      <c r="AS516" s="91"/>
      <c r="AT516" s="91"/>
      <c r="AU516" s="91"/>
      <c r="AV516" s="91"/>
      <c r="AW516" s="91"/>
      <c r="AX516" s="91"/>
      <c r="AY516" s="91"/>
      <c r="AZ516" s="91"/>
      <c r="BA516" s="91"/>
      <c r="BB516" s="91"/>
      <c r="BC516" s="91"/>
      <c r="BD516" s="91"/>
      <c r="BE516" s="91"/>
      <c r="BF516" s="91"/>
      <c r="BG516" s="91"/>
      <c r="BH516" s="91"/>
      <c r="BI516" s="91"/>
      <c r="BJ516" s="91"/>
    </row>
    <row r="517" spans="2:62" ht="39" customHeight="1">
      <c r="B517" s="611"/>
      <c r="C517" s="611"/>
      <c r="D517" s="611"/>
      <c r="E517" s="611"/>
      <c r="F517" s="611"/>
      <c r="G517" s="611"/>
      <c r="H517" s="611"/>
      <c r="I517" s="611"/>
      <c r="J517" s="611"/>
      <c r="K517" s="611"/>
      <c r="L517" s="611"/>
      <c r="M517" s="611"/>
      <c r="N517" s="611"/>
      <c r="O517" s="611"/>
      <c r="P517" s="611"/>
      <c r="Q517" s="611"/>
      <c r="R517" s="611"/>
      <c r="S517" s="611"/>
      <c r="T517" s="611"/>
      <c r="U517" s="611"/>
      <c r="V517" s="611"/>
      <c r="W517" s="611"/>
      <c r="X517" s="611"/>
      <c r="Y517" s="611"/>
      <c r="Z517" s="611"/>
      <c r="AA517" s="612"/>
      <c r="AB517" s="62"/>
      <c r="AC517" s="62"/>
      <c r="AD517" s="62"/>
      <c r="AE517" s="614" t="str">
        <f>GI!$A$47</f>
        <v>ዘበነ ት/ቲ፡ 2018 ዓ/ም Academic Year: 2025/26 G.C</v>
      </c>
      <c r="AF517" s="614"/>
      <c r="AG517" s="614"/>
      <c r="AH517" s="614"/>
      <c r="AI517" s="614"/>
      <c r="AJ517" s="614"/>
      <c r="AK517" s="614"/>
      <c r="AL517" s="614"/>
      <c r="AM517" s="614"/>
      <c r="AN517" s="614"/>
      <c r="AO517" s="614"/>
      <c r="AP517" s="614"/>
      <c r="AQ517" s="614"/>
      <c r="AR517" s="614"/>
      <c r="AS517" s="614"/>
      <c r="AT517" s="614"/>
      <c r="AU517" s="614"/>
      <c r="AV517" s="614"/>
      <c r="AW517" s="614"/>
      <c r="AX517" s="614"/>
      <c r="AY517" s="614"/>
      <c r="AZ517" s="614"/>
      <c r="BA517" s="614"/>
      <c r="BB517" s="614"/>
      <c r="BC517" s="614"/>
      <c r="BD517" s="614"/>
      <c r="BE517" s="614"/>
      <c r="BF517" s="614"/>
      <c r="BG517" s="614"/>
      <c r="BH517" s="614"/>
      <c r="BI517" s="614"/>
      <c r="BJ517" s="614"/>
    </row>
    <row r="518" spans="2:62" ht="39" customHeight="1">
      <c r="B518" s="609" t="s">
        <v>97</v>
      </c>
      <c r="C518" s="609"/>
      <c r="D518" s="609"/>
      <c r="E518" s="609"/>
      <c r="F518" s="609"/>
      <c r="G518" s="609"/>
      <c r="H518" s="609"/>
      <c r="I518" s="609"/>
      <c r="J518" s="609"/>
      <c r="K518" s="609"/>
      <c r="L518" s="609"/>
      <c r="M518" s="609"/>
      <c r="N518" s="609"/>
      <c r="O518" s="609"/>
      <c r="P518" s="609"/>
      <c r="Q518" s="609"/>
      <c r="R518" s="609"/>
      <c r="S518" s="609"/>
      <c r="T518" s="609"/>
      <c r="U518" s="609"/>
      <c r="V518" s="609"/>
      <c r="W518" s="609"/>
      <c r="X518" s="609"/>
      <c r="Y518" s="609"/>
      <c r="Z518" s="609"/>
      <c r="AA518" s="62"/>
      <c r="AB518" s="62"/>
      <c r="AC518" s="62"/>
      <c r="AD518" s="62"/>
      <c r="AE518" s="614"/>
      <c r="AF518" s="614"/>
      <c r="AG518" s="614"/>
      <c r="AH518" s="614"/>
      <c r="AI518" s="614"/>
      <c r="AJ518" s="614"/>
      <c r="AK518" s="614"/>
      <c r="AL518" s="614"/>
      <c r="AM518" s="614"/>
      <c r="AN518" s="614"/>
      <c r="AO518" s="614"/>
      <c r="AP518" s="614"/>
      <c r="AQ518" s="614"/>
      <c r="AR518" s="614"/>
      <c r="AS518" s="614"/>
      <c r="AT518" s="614"/>
      <c r="AU518" s="614"/>
      <c r="AV518" s="614"/>
      <c r="AW518" s="614"/>
      <c r="AX518" s="614"/>
      <c r="AY518" s="614"/>
      <c r="AZ518" s="614"/>
      <c r="BA518" s="614"/>
      <c r="BB518" s="614"/>
      <c r="BC518" s="614"/>
      <c r="BD518" s="614"/>
      <c r="BE518" s="614"/>
      <c r="BF518" s="614"/>
      <c r="BG518" s="614"/>
      <c r="BH518" s="614"/>
      <c r="BI518" s="614"/>
      <c r="BJ518" s="614"/>
    </row>
    <row r="519" spans="2:62" ht="39" customHeight="1">
      <c r="AA519" s="62"/>
      <c r="AB519" s="62"/>
      <c r="AC519" s="62"/>
      <c r="AD519" s="62"/>
      <c r="AE519" s="614"/>
      <c r="AF519" s="614"/>
      <c r="AG519" s="614"/>
      <c r="AH519" s="614"/>
      <c r="AI519" s="614"/>
      <c r="AJ519" s="614"/>
      <c r="AK519" s="614"/>
      <c r="AL519" s="614"/>
      <c r="AM519" s="614"/>
      <c r="AN519" s="614"/>
      <c r="AO519" s="614"/>
      <c r="AP519" s="614"/>
      <c r="AQ519" s="614"/>
      <c r="AR519" s="614"/>
      <c r="AS519" s="614"/>
      <c r="AT519" s="614"/>
      <c r="AU519" s="614"/>
      <c r="AV519" s="614"/>
      <c r="AW519" s="614"/>
      <c r="AX519" s="614"/>
      <c r="AY519" s="614"/>
      <c r="AZ519" s="614"/>
      <c r="BA519" s="614"/>
      <c r="BB519" s="614"/>
      <c r="BC519" s="614"/>
      <c r="BD519" s="614"/>
      <c r="BE519" s="614"/>
      <c r="BF519" s="614"/>
      <c r="BG519" s="614"/>
      <c r="BH519" s="614"/>
      <c r="BI519" s="614"/>
      <c r="BJ519" s="614"/>
    </row>
    <row r="520" spans="2:62" ht="39" customHeight="1">
      <c r="AB520" s="62"/>
      <c r="AC520" s="62"/>
      <c r="AD520" s="62"/>
      <c r="AE520" s="62"/>
      <c r="AF520" s="62"/>
      <c r="AG520" s="552" t="s">
        <v>63</v>
      </c>
      <c r="AH520" s="552"/>
      <c r="AI520" s="552"/>
      <c r="AJ520" s="552"/>
      <c r="AK520" s="552"/>
      <c r="AL520" s="552"/>
      <c r="AM520" s="552"/>
      <c r="AN520" s="552"/>
      <c r="AO520" s="552"/>
      <c r="AP520" s="552"/>
      <c r="AQ520" s="552"/>
      <c r="AR520" s="552"/>
      <c r="AS520" s="552"/>
      <c r="AT520" s="552"/>
      <c r="AU520" s="552"/>
      <c r="AV520" s="552"/>
      <c r="AW520" s="552"/>
      <c r="AX520" s="552"/>
      <c r="AY520" s="552"/>
      <c r="AZ520" s="552"/>
      <c r="BA520" s="552"/>
      <c r="BB520" s="552"/>
      <c r="BC520" s="552"/>
      <c r="BD520" s="552"/>
      <c r="BE520" s="552"/>
      <c r="BF520" s="552"/>
      <c r="BG520" s="552"/>
      <c r="BH520" s="552"/>
      <c r="BI520" s="552"/>
      <c r="BJ520" s="65"/>
    </row>
    <row r="521" spans="2:62" ht="39" customHeight="1">
      <c r="AB521" s="62"/>
      <c r="AC521" s="62"/>
      <c r="AD521" s="62"/>
      <c r="AE521" s="62"/>
      <c r="AF521" s="62"/>
      <c r="AG521" s="552"/>
      <c r="AH521" s="552"/>
      <c r="AI521" s="552"/>
      <c r="AJ521" s="552"/>
      <c r="AK521" s="552"/>
      <c r="AL521" s="552"/>
      <c r="AM521" s="552"/>
      <c r="AN521" s="552"/>
      <c r="AO521" s="552"/>
      <c r="AP521" s="552"/>
      <c r="AQ521" s="552"/>
      <c r="AR521" s="552"/>
      <c r="AS521" s="552"/>
      <c r="AT521" s="552"/>
      <c r="AU521" s="552"/>
      <c r="AV521" s="552"/>
      <c r="AW521" s="552"/>
      <c r="AX521" s="552"/>
      <c r="AY521" s="552"/>
      <c r="AZ521" s="552"/>
      <c r="BA521" s="552"/>
      <c r="BB521" s="552"/>
      <c r="BC521" s="552"/>
      <c r="BD521" s="552"/>
      <c r="BE521" s="552"/>
      <c r="BF521" s="552"/>
      <c r="BG521" s="552"/>
      <c r="BH521" s="552"/>
      <c r="BI521" s="552"/>
      <c r="BJ521" s="65"/>
    </row>
    <row r="522" spans="2:62" ht="39" customHeight="1"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B522" s="62"/>
      <c r="AC522" s="62"/>
      <c r="AD522" s="62"/>
      <c r="AE522" s="62"/>
      <c r="AF522" s="62"/>
      <c r="AG522" s="552"/>
      <c r="AH522" s="552"/>
      <c r="AI522" s="552"/>
      <c r="AJ522" s="552"/>
      <c r="AK522" s="552"/>
      <c r="AL522" s="552"/>
      <c r="AM522" s="552"/>
      <c r="AN522" s="552"/>
      <c r="AO522" s="552"/>
      <c r="AP522" s="552"/>
      <c r="AQ522" s="552"/>
      <c r="AR522" s="552"/>
      <c r="AS522" s="552"/>
      <c r="AT522" s="552"/>
      <c r="AU522" s="552"/>
      <c r="AV522" s="552"/>
      <c r="AW522" s="552"/>
      <c r="AX522" s="552"/>
      <c r="AY522" s="552"/>
      <c r="AZ522" s="552"/>
      <c r="BA522" s="552"/>
      <c r="BB522" s="552"/>
      <c r="BC522" s="552"/>
      <c r="BD522" s="552"/>
      <c r="BE522" s="552"/>
      <c r="BF522" s="552"/>
      <c r="BG522" s="552"/>
      <c r="BH522" s="552"/>
      <c r="BI522" s="552"/>
      <c r="BJ522" s="65"/>
    </row>
    <row r="523" spans="2:62" ht="39" customHeight="1" thickBot="1">
      <c r="L523" s="554" t="s">
        <v>66</v>
      </c>
      <c r="M523" s="555"/>
      <c r="N523" s="558" t="s">
        <v>45</v>
      </c>
      <c r="O523" s="559"/>
      <c r="P523" s="559"/>
      <c r="Q523" s="559"/>
      <c r="R523" s="559"/>
      <c r="S523" s="559"/>
      <c r="T523" s="559"/>
      <c r="U523" s="559"/>
      <c r="V523" s="559"/>
      <c r="W523" s="559"/>
      <c r="X523" s="560"/>
      <c r="AB523" s="62"/>
      <c r="AC523" s="62"/>
      <c r="AD523" s="62"/>
      <c r="AE523" s="62"/>
      <c r="AF523" s="62"/>
      <c r="AG523" s="553"/>
      <c r="AH523" s="553"/>
      <c r="AI523" s="553"/>
      <c r="AJ523" s="553"/>
      <c r="AK523" s="553"/>
      <c r="AL523" s="553"/>
      <c r="AM523" s="553"/>
      <c r="AN523" s="553"/>
      <c r="AO523" s="553"/>
      <c r="AP523" s="553"/>
      <c r="AQ523" s="553"/>
      <c r="AR523" s="553"/>
      <c r="AS523" s="553"/>
      <c r="AT523" s="553"/>
      <c r="AU523" s="553"/>
      <c r="AV523" s="553"/>
      <c r="AW523" s="553"/>
      <c r="AX523" s="553"/>
      <c r="AY523" s="553"/>
      <c r="AZ523" s="553"/>
      <c r="BA523" s="553"/>
      <c r="BB523" s="553"/>
      <c r="BC523" s="553"/>
      <c r="BD523" s="553"/>
      <c r="BE523" s="553"/>
      <c r="BF523" s="553"/>
      <c r="BG523" s="553"/>
      <c r="BH523" s="553"/>
      <c r="BI523" s="553"/>
      <c r="BJ523" s="65"/>
    </row>
    <row r="524" spans="2:62" ht="39" customHeight="1" thickBot="1">
      <c r="L524" s="556"/>
      <c r="M524" s="557"/>
      <c r="N524" s="561"/>
      <c r="O524" s="562"/>
      <c r="P524" s="562"/>
      <c r="Q524" s="562"/>
      <c r="R524" s="562"/>
      <c r="S524" s="562"/>
      <c r="T524" s="562"/>
      <c r="U524" s="562"/>
      <c r="V524" s="562"/>
      <c r="W524" s="562"/>
      <c r="X524" s="563"/>
      <c r="AB524" s="62"/>
      <c r="AC524" s="62"/>
      <c r="AD524" s="62"/>
      <c r="AE524" s="62"/>
      <c r="AF524" s="62"/>
      <c r="AG524" s="67"/>
      <c r="AH524" s="68"/>
      <c r="AI524" s="68"/>
      <c r="AJ524" s="69"/>
      <c r="AK524" s="69"/>
      <c r="AL524" s="69"/>
      <c r="AM524" s="69"/>
      <c r="AN524" s="69"/>
      <c r="AO524" s="69"/>
      <c r="AP524" s="69"/>
      <c r="AQ524" s="69"/>
      <c r="AR524" s="70"/>
      <c r="AS524" s="70"/>
      <c r="AT524" s="70"/>
      <c r="AU524" s="70"/>
      <c r="AV524" s="70"/>
      <c r="AW524" s="70"/>
      <c r="AX524" s="70"/>
      <c r="AY524" s="70"/>
      <c r="AZ524" s="70"/>
      <c r="BA524" s="70"/>
      <c r="BB524" s="70"/>
      <c r="BC524" s="70"/>
      <c r="BD524" s="70"/>
      <c r="BE524" s="70"/>
      <c r="BF524" s="70"/>
      <c r="BG524" s="70"/>
      <c r="BH524" s="70"/>
      <c r="BI524" s="70"/>
      <c r="BJ524" s="69"/>
    </row>
    <row r="525" spans="2:62" ht="39" customHeight="1">
      <c r="E525" s="62"/>
      <c r="F525" s="62"/>
      <c r="G525" s="62"/>
      <c r="H525" s="62"/>
      <c r="I525" s="62"/>
      <c r="J525" s="62"/>
      <c r="K525" s="62"/>
      <c r="L525" s="564" t="s">
        <v>21</v>
      </c>
      <c r="M525" s="565"/>
      <c r="N525" s="558" t="s">
        <v>46</v>
      </c>
      <c r="O525" s="559"/>
      <c r="P525" s="559"/>
      <c r="Q525" s="559"/>
      <c r="R525" s="559"/>
      <c r="S525" s="559"/>
      <c r="T525" s="559"/>
      <c r="U525" s="559"/>
      <c r="V525" s="559"/>
      <c r="W525" s="559"/>
      <c r="X525" s="560"/>
      <c r="AB525" s="62"/>
      <c r="AC525" s="62"/>
      <c r="AD525" s="62"/>
      <c r="AE525" s="62"/>
      <c r="AF525" s="62"/>
      <c r="AG525" s="568" t="s">
        <v>22</v>
      </c>
      <c r="AH525" s="569"/>
      <c r="AI525" s="569"/>
      <c r="AJ525" s="569"/>
      <c r="AK525" s="569"/>
      <c r="AL525" s="569"/>
      <c r="AM525" s="569"/>
      <c r="AN525" s="570"/>
      <c r="AO525" s="571" t="str">
        <f>GI!$H$12</f>
        <v xml:space="preserve">Dawit Gebegziabher Teklay </v>
      </c>
      <c r="AP525" s="572"/>
      <c r="AQ525" s="572"/>
      <c r="AR525" s="572"/>
      <c r="AS525" s="572"/>
      <c r="AT525" s="572"/>
      <c r="AU525" s="572"/>
      <c r="AV525" s="572"/>
      <c r="AW525" s="572"/>
      <c r="AX525" s="572"/>
      <c r="AY525" s="572"/>
      <c r="AZ525" s="572"/>
      <c r="BA525" s="572"/>
      <c r="BB525" s="572"/>
      <c r="BC525" s="572"/>
      <c r="BD525" s="572"/>
      <c r="BE525" s="572"/>
      <c r="BF525" s="572"/>
      <c r="BG525" s="572"/>
      <c r="BH525" s="573"/>
      <c r="BI525" s="72"/>
      <c r="BJ525" s="72"/>
    </row>
    <row r="526" spans="2:62" ht="39" customHeight="1">
      <c r="L526" s="566"/>
      <c r="M526" s="567"/>
      <c r="N526" s="561"/>
      <c r="O526" s="562"/>
      <c r="P526" s="562"/>
      <c r="Q526" s="562"/>
      <c r="R526" s="562"/>
      <c r="S526" s="562"/>
      <c r="T526" s="562"/>
      <c r="U526" s="562"/>
      <c r="V526" s="562"/>
      <c r="W526" s="562"/>
      <c r="X526" s="563"/>
      <c r="AB526" s="62"/>
      <c r="AC526" s="62"/>
      <c r="AD526" s="62"/>
      <c r="AE526" s="62"/>
      <c r="AF526" s="62"/>
      <c r="AG526" s="568"/>
      <c r="AH526" s="569"/>
      <c r="AI526" s="569"/>
      <c r="AJ526" s="569"/>
      <c r="AK526" s="569"/>
      <c r="AL526" s="569"/>
      <c r="AM526" s="569"/>
      <c r="AN526" s="570"/>
      <c r="AO526" s="574"/>
      <c r="AP526" s="575"/>
      <c r="AQ526" s="575"/>
      <c r="AR526" s="575"/>
      <c r="AS526" s="575"/>
      <c r="AT526" s="575"/>
      <c r="AU526" s="575"/>
      <c r="AV526" s="575"/>
      <c r="AW526" s="575"/>
      <c r="AX526" s="575"/>
      <c r="AY526" s="575"/>
      <c r="AZ526" s="575"/>
      <c r="BA526" s="575"/>
      <c r="BB526" s="575"/>
      <c r="BC526" s="575"/>
      <c r="BD526" s="575"/>
      <c r="BE526" s="575"/>
      <c r="BF526" s="575"/>
      <c r="BG526" s="575"/>
      <c r="BH526" s="576"/>
      <c r="BI526" s="72"/>
      <c r="BJ526" s="72"/>
    </row>
    <row r="527" spans="2:62" ht="39" customHeight="1" thickBot="1">
      <c r="AB527" s="62"/>
      <c r="AC527" s="62"/>
      <c r="AD527" s="62"/>
      <c r="AE527" s="62"/>
      <c r="AF527" s="62"/>
      <c r="AG527" s="73"/>
      <c r="AH527" s="580" t="s">
        <v>8</v>
      </c>
      <c r="AI527" s="580"/>
      <c r="AJ527" s="580"/>
      <c r="AK527" s="580"/>
      <c r="AL527" s="580"/>
      <c r="AM527" s="580"/>
      <c r="AN527" s="580"/>
      <c r="AO527" s="577"/>
      <c r="AP527" s="578"/>
      <c r="AQ527" s="578"/>
      <c r="AR527" s="578"/>
      <c r="AS527" s="578"/>
      <c r="AT527" s="578"/>
      <c r="AU527" s="578"/>
      <c r="AV527" s="578"/>
      <c r="AW527" s="578"/>
      <c r="AX527" s="578"/>
      <c r="AY527" s="578"/>
      <c r="AZ527" s="578"/>
      <c r="BA527" s="578"/>
      <c r="BB527" s="578"/>
      <c r="BC527" s="578"/>
      <c r="BD527" s="578"/>
      <c r="BE527" s="578"/>
      <c r="BF527" s="578"/>
      <c r="BG527" s="578"/>
      <c r="BH527" s="579"/>
      <c r="BI527" s="72"/>
      <c r="BJ527" s="72"/>
    </row>
    <row r="528" spans="2:62" ht="39" customHeight="1">
      <c r="AG528" s="71"/>
      <c r="AH528" s="580"/>
      <c r="AI528" s="580"/>
      <c r="AJ528" s="580"/>
      <c r="AK528" s="580"/>
      <c r="AL528" s="580"/>
      <c r="AM528" s="580"/>
      <c r="AN528" s="580"/>
      <c r="AO528" s="74"/>
      <c r="AP528" s="74"/>
      <c r="AQ528" s="74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</row>
    <row r="529" spans="2:62" ht="39" customHeight="1" thickBot="1">
      <c r="B529" s="581" t="s">
        <v>99</v>
      </c>
      <c r="C529" s="581"/>
      <c r="D529" s="581"/>
      <c r="E529" s="581"/>
      <c r="F529" s="581"/>
      <c r="G529" s="581"/>
      <c r="H529" s="581"/>
      <c r="I529" s="581"/>
      <c r="J529" s="581"/>
      <c r="K529" s="581"/>
      <c r="L529" s="581"/>
      <c r="M529" s="581"/>
      <c r="N529" s="581"/>
      <c r="O529" s="581"/>
      <c r="P529" s="581"/>
      <c r="Q529" s="581"/>
      <c r="R529" s="581"/>
      <c r="S529" s="581"/>
      <c r="T529" s="581"/>
      <c r="U529" s="581"/>
      <c r="V529" s="581"/>
      <c r="W529" s="581"/>
      <c r="X529" s="581"/>
      <c r="Y529" s="581"/>
      <c r="Z529" s="581"/>
      <c r="AA529" s="581"/>
      <c r="AG529" s="71"/>
    </row>
    <row r="530" spans="2:62" ht="39" customHeight="1">
      <c r="B530" s="581"/>
      <c r="C530" s="581"/>
      <c r="D530" s="581"/>
      <c r="E530" s="581"/>
      <c r="F530" s="581"/>
      <c r="G530" s="581"/>
      <c r="H530" s="581"/>
      <c r="I530" s="581"/>
      <c r="J530" s="581"/>
      <c r="K530" s="581"/>
      <c r="L530" s="581"/>
      <c r="M530" s="581"/>
      <c r="N530" s="581"/>
      <c r="O530" s="581"/>
      <c r="P530" s="581"/>
      <c r="Q530" s="581"/>
      <c r="R530" s="581"/>
      <c r="S530" s="581"/>
      <c r="T530" s="581"/>
      <c r="U530" s="581"/>
      <c r="V530" s="581"/>
      <c r="W530" s="581"/>
      <c r="X530" s="581"/>
      <c r="Y530" s="581"/>
      <c r="Z530" s="581"/>
      <c r="AA530" s="581"/>
      <c r="AG530" s="71"/>
      <c r="AH530" s="582" t="s">
        <v>23</v>
      </c>
      <c r="AI530" s="582"/>
      <c r="AJ530" s="582"/>
      <c r="AK530" s="582"/>
      <c r="AL530" s="582"/>
      <c r="AM530" s="582"/>
      <c r="AN530" s="583"/>
      <c r="AO530" s="584">
        <f>GI!$J$12</f>
        <v>0</v>
      </c>
      <c r="AP530" s="585"/>
      <c r="AQ530" s="585"/>
      <c r="AR530" s="585"/>
      <c r="AS530" s="585"/>
      <c r="AT530" s="586"/>
      <c r="AV530" s="72"/>
      <c r="AW530" s="582" t="s">
        <v>24</v>
      </c>
      <c r="AX530" s="582"/>
      <c r="AY530" s="582"/>
      <c r="AZ530" s="582"/>
      <c r="BB530" s="584" t="str">
        <f>GI!$I$12</f>
        <v>M</v>
      </c>
      <c r="BC530" s="585"/>
      <c r="BD530" s="585"/>
      <c r="BE530" s="585"/>
      <c r="BF530" s="586"/>
    </row>
    <row r="531" spans="2:62" ht="39" customHeight="1">
      <c r="B531" s="581"/>
      <c r="C531" s="581"/>
      <c r="D531" s="581"/>
      <c r="E531" s="581"/>
      <c r="F531" s="581"/>
      <c r="G531" s="581"/>
      <c r="H531" s="581"/>
      <c r="I531" s="581"/>
      <c r="J531" s="581"/>
      <c r="K531" s="581"/>
      <c r="L531" s="581"/>
      <c r="M531" s="581"/>
      <c r="N531" s="581"/>
      <c r="O531" s="581"/>
      <c r="P531" s="581"/>
      <c r="Q531" s="581"/>
      <c r="R531" s="581"/>
      <c r="S531" s="581"/>
      <c r="T531" s="581"/>
      <c r="U531" s="581"/>
      <c r="V531" s="581"/>
      <c r="W531" s="581"/>
      <c r="X531" s="581"/>
      <c r="Y531" s="581"/>
      <c r="Z531" s="581"/>
      <c r="AA531" s="581"/>
      <c r="AG531" s="71"/>
      <c r="AH531" s="582"/>
      <c r="AI531" s="582"/>
      <c r="AJ531" s="582"/>
      <c r="AK531" s="582"/>
      <c r="AL531" s="582"/>
      <c r="AM531" s="582"/>
      <c r="AN531" s="583"/>
      <c r="AO531" s="587"/>
      <c r="AP531" s="588"/>
      <c r="AQ531" s="588"/>
      <c r="AR531" s="588"/>
      <c r="AS531" s="588"/>
      <c r="AT531" s="589"/>
      <c r="AU531" s="72"/>
      <c r="AV531" s="72"/>
      <c r="AW531" s="582"/>
      <c r="AX531" s="582"/>
      <c r="AY531" s="582"/>
      <c r="AZ531" s="582"/>
      <c r="BB531" s="587"/>
      <c r="BC531" s="588"/>
      <c r="BD531" s="588"/>
      <c r="BE531" s="588"/>
      <c r="BF531" s="589"/>
    </row>
    <row r="532" spans="2:62" ht="39" customHeight="1">
      <c r="B532" s="581"/>
      <c r="C532" s="581"/>
      <c r="D532" s="581"/>
      <c r="E532" s="581"/>
      <c r="F532" s="581"/>
      <c r="G532" s="581"/>
      <c r="H532" s="581"/>
      <c r="I532" s="581"/>
      <c r="J532" s="581"/>
      <c r="K532" s="581"/>
      <c r="L532" s="581"/>
      <c r="M532" s="581"/>
      <c r="N532" s="581"/>
      <c r="O532" s="581"/>
      <c r="P532" s="581"/>
      <c r="Q532" s="581"/>
      <c r="R532" s="581"/>
      <c r="S532" s="581"/>
      <c r="T532" s="581"/>
      <c r="U532" s="581"/>
      <c r="V532" s="581"/>
      <c r="W532" s="581"/>
      <c r="X532" s="581"/>
      <c r="Y532" s="581"/>
      <c r="Z532" s="581"/>
      <c r="AA532" s="581"/>
      <c r="AG532" s="71"/>
      <c r="AH532" s="593" t="s">
        <v>3</v>
      </c>
      <c r="AI532" s="593"/>
      <c r="AJ532" s="593"/>
      <c r="AK532" s="593"/>
      <c r="AL532" s="593"/>
      <c r="AM532" s="593"/>
      <c r="AN532" s="594"/>
      <c r="AO532" s="587"/>
      <c r="AP532" s="588"/>
      <c r="AQ532" s="588"/>
      <c r="AR532" s="588"/>
      <c r="AS532" s="588"/>
      <c r="AT532" s="589"/>
      <c r="AV532" s="72"/>
      <c r="AW532" s="593" t="s">
        <v>4</v>
      </c>
      <c r="AX532" s="593"/>
      <c r="AY532" s="593"/>
      <c r="AZ532" s="593"/>
      <c r="BB532" s="587"/>
      <c r="BC532" s="588"/>
      <c r="BD532" s="588"/>
      <c r="BE532" s="588"/>
      <c r="BF532" s="589"/>
    </row>
    <row r="533" spans="2:62" ht="39" customHeight="1" thickBot="1">
      <c r="B533" s="595" t="s">
        <v>148</v>
      </c>
      <c r="C533" s="595"/>
      <c r="D533" s="595"/>
      <c r="E533" s="595"/>
      <c r="F533" s="595"/>
      <c r="G533" s="595"/>
      <c r="H533" s="595"/>
      <c r="I533" s="595"/>
      <c r="J533" s="595"/>
      <c r="K533" s="59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6"/>
      <c r="X533" s="76"/>
      <c r="Y533" s="76"/>
      <c r="Z533" s="76"/>
      <c r="AA533" s="76"/>
      <c r="AG533" s="71"/>
      <c r="AH533" s="593"/>
      <c r="AI533" s="593"/>
      <c r="AJ533" s="593"/>
      <c r="AK533" s="593"/>
      <c r="AL533" s="593"/>
      <c r="AM533" s="593"/>
      <c r="AN533" s="594"/>
      <c r="AO533" s="590"/>
      <c r="AP533" s="591"/>
      <c r="AQ533" s="591"/>
      <c r="AR533" s="591"/>
      <c r="AS533" s="591"/>
      <c r="AT533" s="592"/>
      <c r="AU533" s="72"/>
      <c r="AV533" s="72"/>
      <c r="AW533" s="593"/>
      <c r="AX533" s="593"/>
      <c r="AY533" s="593"/>
      <c r="AZ533" s="593"/>
      <c r="BA533" s="77"/>
      <c r="BB533" s="590"/>
      <c r="BC533" s="591"/>
      <c r="BD533" s="591"/>
      <c r="BE533" s="591"/>
      <c r="BF533" s="592"/>
      <c r="BG533" s="77"/>
      <c r="BH533" s="77"/>
      <c r="BI533" s="77"/>
    </row>
    <row r="534" spans="2:62" ht="39" customHeight="1" thickBot="1">
      <c r="B534" s="533"/>
      <c r="C534" s="533"/>
      <c r="D534" s="533"/>
      <c r="E534" s="533"/>
      <c r="F534" s="533"/>
      <c r="G534" s="533"/>
      <c r="H534" s="533"/>
      <c r="I534" s="533"/>
      <c r="J534" s="533"/>
      <c r="K534" s="533"/>
      <c r="L534" s="533"/>
      <c r="M534" s="533"/>
      <c r="N534" s="533"/>
      <c r="O534" s="533"/>
      <c r="P534" s="533"/>
      <c r="Q534" s="533"/>
      <c r="R534" s="533"/>
      <c r="S534" s="533"/>
      <c r="T534" s="533"/>
      <c r="U534" s="533"/>
      <c r="V534" s="533"/>
      <c r="W534" s="533"/>
      <c r="X534" s="533"/>
      <c r="Y534" s="533"/>
      <c r="Z534" s="533"/>
      <c r="AA534" s="533"/>
      <c r="AG534" s="71"/>
      <c r="AK534" s="78"/>
      <c r="AL534" s="78"/>
      <c r="AM534" s="78"/>
      <c r="AN534" s="78"/>
      <c r="AO534" s="78"/>
      <c r="AP534" s="78"/>
      <c r="AQ534" s="78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7"/>
      <c r="BF534" s="77"/>
      <c r="BG534" s="77"/>
      <c r="BH534" s="77"/>
      <c r="BI534" s="77"/>
    </row>
    <row r="535" spans="2:62" ht="39" customHeight="1">
      <c r="B535" s="534"/>
      <c r="C535" s="534"/>
      <c r="D535" s="534"/>
      <c r="E535" s="534"/>
      <c r="F535" s="534"/>
      <c r="G535" s="534"/>
      <c r="H535" s="534"/>
      <c r="I535" s="534"/>
      <c r="J535" s="534"/>
      <c r="K535" s="534"/>
      <c r="L535" s="534"/>
      <c r="M535" s="534"/>
      <c r="N535" s="534"/>
      <c r="O535" s="534"/>
      <c r="P535" s="534"/>
      <c r="Q535" s="534"/>
      <c r="R535" s="534"/>
      <c r="S535" s="534"/>
      <c r="T535" s="534"/>
      <c r="U535" s="534"/>
      <c r="V535" s="534"/>
      <c r="W535" s="534"/>
      <c r="X535" s="534"/>
      <c r="Y535" s="534"/>
      <c r="Z535" s="534"/>
      <c r="AA535" s="534"/>
      <c r="AG535" s="71"/>
      <c r="AH535" s="582" t="s">
        <v>25</v>
      </c>
      <c r="AI535" s="582"/>
      <c r="AJ535" s="582"/>
      <c r="AK535" s="582"/>
      <c r="AL535" s="582"/>
      <c r="AM535" s="582"/>
      <c r="AN535" s="583"/>
      <c r="AO535" s="596">
        <f>GI!$A$3</f>
        <v>11</v>
      </c>
      <c r="AP535" s="597"/>
      <c r="AQ535" s="597"/>
      <c r="AR535" s="597"/>
      <c r="AS535" s="598"/>
      <c r="AT535" s="596" t="str">
        <f>GI!$C$3</f>
        <v>D</v>
      </c>
      <c r="AU535" s="597"/>
      <c r="AV535" s="597"/>
      <c r="AW535" s="597"/>
      <c r="AX535" s="598"/>
      <c r="AY535" s="79"/>
      <c r="AZ535" s="79"/>
      <c r="BA535" s="79"/>
      <c r="BB535" s="80"/>
      <c r="BC535" s="80"/>
      <c r="BD535" s="80"/>
      <c r="BE535" s="80"/>
      <c r="BF535" s="80"/>
      <c r="BG535" s="80"/>
      <c r="BH535" s="80"/>
      <c r="BI535" s="80"/>
    </row>
    <row r="536" spans="2:62" ht="39" customHeight="1">
      <c r="B536" s="533"/>
      <c r="C536" s="533"/>
      <c r="D536" s="533"/>
      <c r="E536" s="533"/>
      <c r="F536" s="533"/>
      <c r="G536" s="533"/>
      <c r="H536" s="533"/>
      <c r="I536" s="533"/>
      <c r="J536" s="533"/>
      <c r="K536" s="533"/>
      <c r="L536" s="533"/>
      <c r="M536" s="533"/>
      <c r="N536" s="533"/>
      <c r="O536" s="533"/>
      <c r="P536" s="533"/>
      <c r="Q536" s="533"/>
      <c r="R536" s="533"/>
      <c r="S536" s="533"/>
      <c r="T536" s="533"/>
      <c r="U536" s="533"/>
      <c r="V536" s="533"/>
      <c r="W536" s="533"/>
      <c r="X536" s="533"/>
      <c r="Y536" s="533"/>
      <c r="Z536" s="533"/>
      <c r="AA536" s="533"/>
      <c r="AG536" s="71"/>
      <c r="AH536" s="582"/>
      <c r="AI536" s="582"/>
      <c r="AJ536" s="582"/>
      <c r="AK536" s="582"/>
      <c r="AL536" s="582"/>
      <c r="AM536" s="582"/>
      <c r="AN536" s="583"/>
      <c r="AO536" s="599"/>
      <c r="AP536" s="600"/>
      <c r="AQ536" s="600"/>
      <c r="AR536" s="600"/>
      <c r="AS536" s="601"/>
      <c r="AT536" s="599"/>
      <c r="AU536" s="600"/>
      <c r="AV536" s="600"/>
      <c r="AW536" s="600"/>
      <c r="AX536" s="601"/>
      <c r="AY536" s="79"/>
      <c r="AZ536" s="79"/>
      <c r="BA536" s="79"/>
      <c r="BB536" s="80"/>
      <c r="BC536" s="80"/>
      <c r="BD536" s="80"/>
      <c r="BE536" s="80"/>
      <c r="BF536" s="80"/>
      <c r="BG536" s="80"/>
      <c r="BH536" s="80"/>
      <c r="BI536" s="80"/>
    </row>
    <row r="537" spans="2:62" ht="39" customHeight="1">
      <c r="B537" s="534"/>
      <c r="C537" s="534"/>
      <c r="D537" s="534"/>
      <c r="E537" s="534"/>
      <c r="F537" s="534"/>
      <c r="G537" s="534"/>
      <c r="H537" s="534"/>
      <c r="I537" s="534"/>
      <c r="J537" s="534"/>
      <c r="K537" s="534"/>
      <c r="L537" s="534"/>
      <c r="M537" s="534"/>
      <c r="N537" s="534"/>
      <c r="O537" s="534"/>
      <c r="P537" s="534"/>
      <c r="Q537" s="534"/>
      <c r="R537" s="534"/>
      <c r="S537" s="534"/>
      <c r="T537" s="534"/>
      <c r="U537" s="534"/>
      <c r="V537" s="534"/>
      <c r="W537" s="534"/>
      <c r="X537" s="534"/>
      <c r="Y537" s="534"/>
      <c r="Z537" s="534"/>
      <c r="AA537" s="534"/>
      <c r="AG537" s="71"/>
      <c r="AH537" s="605" t="s">
        <v>6</v>
      </c>
      <c r="AI537" s="605"/>
      <c r="AJ537" s="605"/>
      <c r="AK537" s="605"/>
      <c r="AL537" s="605"/>
      <c r="AM537" s="605"/>
      <c r="AN537" s="606"/>
      <c r="AO537" s="599"/>
      <c r="AP537" s="600"/>
      <c r="AQ537" s="600"/>
      <c r="AR537" s="600"/>
      <c r="AS537" s="601"/>
      <c r="AT537" s="599"/>
      <c r="AU537" s="600"/>
      <c r="AV537" s="600"/>
      <c r="AW537" s="600"/>
      <c r="AX537" s="601"/>
      <c r="AY537" s="79"/>
      <c r="AZ537" s="79"/>
      <c r="BA537" s="79"/>
      <c r="BB537" s="80"/>
      <c r="BC537" s="80"/>
      <c r="BD537" s="80"/>
      <c r="BE537" s="80"/>
      <c r="BF537" s="80"/>
      <c r="BG537" s="80"/>
      <c r="BH537" s="80"/>
      <c r="BI537" s="80"/>
    </row>
    <row r="538" spans="2:62" ht="39" customHeight="1" thickBot="1">
      <c r="B538" s="607" t="s">
        <v>149</v>
      </c>
      <c r="C538" s="607"/>
      <c r="D538" s="607"/>
      <c r="E538" s="607"/>
      <c r="F538" s="607"/>
      <c r="G538" s="607"/>
      <c r="H538" s="607"/>
      <c r="I538" s="607"/>
      <c r="J538" s="607"/>
      <c r="K538" s="607"/>
      <c r="L538" s="607"/>
      <c r="M538" s="607"/>
      <c r="N538" s="607"/>
      <c r="O538" s="607"/>
      <c r="P538" s="607"/>
      <c r="Q538" s="607"/>
      <c r="R538" s="607"/>
      <c r="S538" s="607"/>
      <c r="T538" s="607"/>
      <c r="U538" s="607"/>
      <c r="V538" s="607"/>
      <c r="W538" s="607"/>
      <c r="X538" s="607"/>
      <c r="Y538" s="607"/>
      <c r="Z538" s="607"/>
      <c r="AA538" s="607"/>
      <c r="AG538" s="71"/>
      <c r="AH538" s="605"/>
      <c r="AI538" s="605"/>
      <c r="AJ538" s="605"/>
      <c r="AK538" s="605"/>
      <c r="AL538" s="605"/>
      <c r="AM538" s="605"/>
      <c r="AN538" s="606"/>
      <c r="AO538" s="602"/>
      <c r="AP538" s="603"/>
      <c r="AQ538" s="603"/>
      <c r="AR538" s="603"/>
      <c r="AS538" s="604"/>
      <c r="AT538" s="602"/>
      <c r="AU538" s="603"/>
      <c r="AV538" s="603"/>
      <c r="AW538" s="603"/>
      <c r="AX538" s="604"/>
      <c r="AY538" s="79"/>
      <c r="AZ538" s="79"/>
      <c r="BA538" s="79"/>
      <c r="BB538" s="80"/>
      <c r="BC538" s="80"/>
      <c r="BD538" s="80"/>
      <c r="BE538" s="80"/>
      <c r="BF538" s="80"/>
      <c r="BG538" s="80"/>
      <c r="BH538" s="80"/>
      <c r="BI538" s="80"/>
    </row>
    <row r="539" spans="2:62" ht="39" customHeight="1">
      <c r="B539" s="608"/>
      <c r="C539" s="608"/>
      <c r="D539" s="608"/>
      <c r="E539" s="608"/>
      <c r="F539" s="608"/>
      <c r="G539" s="608"/>
      <c r="H539" s="608"/>
      <c r="I539" s="608"/>
      <c r="J539" s="608"/>
      <c r="K539" s="608"/>
      <c r="L539" s="608"/>
      <c r="M539" s="608"/>
      <c r="N539" s="608"/>
      <c r="O539" s="608"/>
      <c r="P539" s="608"/>
      <c r="Q539" s="608"/>
      <c r="R539" s="608"/>
      <c r="S539" s="608"/>
      <c r="T539" s="608"/>
      <c r="U539" s="608"/>
      <c r="V539" s="608"/>
      <c r="W539" s="608"/>
      <c r="X539" s="608"/>
      <c r="Y539" s="608"/>
      <c r="Z539" s="608"/>
      <c r="AA539" s="608"/>
      <c r="AG539" s="71"/>
    </row>
    <row r="540" spans="2:62" ht="39" customHeight="1" thickBot="1">
      <c r="B540" s="533"/>
      <c r="C540" s="533"/>
      <c r="D540" s="533"/>
      <c r="E540" s="533"/>
      <c r="F540" s="533"/>
      <c r="G540" s="533"/>
      <c r="H540" s="533"/>
      <c r="I540" s="533"/>
      <c r="J540" s="533"/>
      <c r="K540" s="533"/>
      <c r="L540" s="533"/>
      <c r="M540" s="533"/>
      <c r="N540" s="533"/>
      <c r="O540" s="533"/>
      <c r="P540" s="533"/>
      <c r="Q540" s="533"/>
      <c r="R540" s="533"/>
      <c r="S540" s="533"/>
      <c r="T540" s="533"/>
      <c r="U540" s="533"/>
      <c r="V540" s="533"/>
      <c r="W540" s="533"/>
      <c r="X540" s="533"/>
      <c r="Y540" s="533"/>
      <c r="Z540" s="533"/>
      <c r="AA540" s="533"/>
      <c r="AG540" s="81"/>
      <c r="AH540" s="82"/>
      <c r="AI540" s="82"/>
      <c r="AJ540" s="82"/>
      <c r="AK540" s="82"/>
      <c r="AL540" s="82"/>
      <c r="AM540" s="82"/>
      <c r="AN540" s="82"/>
      <c r="AO540" s="82"/>
      <c r="AP540" s="82"/>
      <c r="AQ540" s="82"/>
      <c r="AR540" s="83"/>
      <c r="AS540" s="83"/>
      <c r="AT540" s="83"/>
      <c r="AU540" s="83"/>
      <c r="AV540" s="83"/>
      <c r="AW540" s="83"/>
      <c r="AX540" s="83"/>
      <c r="AY540" s="83"/>
      <c r="AZ540" s="83"/>
      <c r="BA540" s="83"/>
      <c r="BB540" s="83"/>
      <c r="BC540" s="83"/>
      <c r="BD540" s="83"/>
      <c r="BE540" s="83"/>
      <c r="BF540" s="83"/>
      <c r="BG540" s="83"/>
      <c r="BH540" s="83"/>
      <c r="BI540" s="83"/>
      <c r="BJ540" s="84"/>
    </row>
    <row r="541" spans="2:62" ht="39" customHeight="1">
      <c r="B541" s="534"/>
      <c r="C541" s="534"/>
      <c r="D541" s="534"/>
      <c r="E541" s="534"/>
      <c r="F541" s="534"/>
      <c r="G541" s="534"/>
      <c r="H541" s="534"/>
      <c r="I541" s="534"/>
      <c r="J541" s="534"/>
      <c r="K541" s="534"/>
      <c r="L541" s="534"/>
      <c r="M541" s="534"/>
      <c r="N541" s="534"/>
      <c r="O541" s="534"/>
      <c r="P541" s="534"/>
      <c r="Q541" s="534"/>
      <c r="R541" s="534"/>
      <c r="S541" s="534"/>
      <c r="T541" s="534"/>
      <c r="U541" s="534"/>
      <c r="V541" s="534"/>
      <c r="W541" s="534"/>
      <c r="X541" s="534"/>
      <c r="Y541" s="534"/>
      <c r="Z541" s="534"/>
      <c r="AA541" s="534"/>
      <c r="BJ541" s="85"/>
    </row>
    <row r="542" spans="2:62" ht="39" customHeight="1"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K542" s="87"/>
      <c r="AL542" s="87"/>
      <c r="AM542" s="87"/>
      <c r="AN542" s="87"/>
      <c r="AO542" s="87"/>
      <c r="AP542" s="87"/>
      <c r="AQ542" s="87"/>
      <c r="AR542" s="87"/>
      <c r="AS542" s="87"/>
      <c r="AT542" s="87"/>
      <c r="AU542" s="87"/>
      <c r="AV542" s="87"/>
      <c r="AW542" s="87"/>
      <c r="AX542" s="87"/>
      <c r="AY542" s="87"/>
      <c r="AZ542" s="87"/>
      <c r="BA542" s="87"/>
      <c r="BB542" s="87"/>
      <c r="BC542" s="87"/>
      <c r="BD542" s="87"/>
      <c r="BE542" s="87"/>
      <c r="BF542" s="87"/>
      <c r="BJ542" s="85"/>
    </row>
    <row r="543" spans="2:62" ht="39" customHeight="1">
      <c r="B543" s="535" t="s">
        <v>80</v>
      </c>
      <c r="C543" s="535"/>
      <c r="D543" s="535"/>
      <c r="E543" s="535"/>
      <c r="F543" s="535"/>
      <c r="G543" s="535"/>
      <c r="H543" s="535"/>
      <c r="I543" s="535"/>
      <c r="J543" s="535"/>
      <c r="K543" s="535"/>
      <c r="L543" s="535"/>
      <c r="M543" s="535"/>
      <c r="N543" s="535"/>
      <c r="O543" s="536" t="str">
        <f>GI!$E$31</f>
        <v xml:space="preserve">Biniam Desta </v>
      </c>
      <c r="P543" s="536"/>
      <c r="Q543" s="536"/>
      <c r="R543" s="536"/>
      <c r="S543" s="536"/>
      <c r="T543" s="536"/>
      <c r="U543" s="536"/>
      <c r="V543" s="536"/>
      <c r="W543" s="536"/>
      <c r="X543" s="536"/>
      <c r="Y543" s="536"/>
      <c r="Z543" s="536"/>
      <c r="AA543" s="536"/>
      <c r="AB543" s="88"/>
      <c r="AJ543" s="538" t="s">
        <v>212</v>
      </c>
      <c r="AK543" s="539"/>
      <c r="AL543" s="539"/>
      <c r="AM543" s="539"/>
      <c r="AN543" s="539"/>
      <c r="AO543" s="539"/>
      <c r="AP543" s="539"/>
      <c r="AQ543" s="539"/>
      <c r="AR543" s="539"/>
      <c r="AS543" s="539"/>
      <c r="AT543" s="539"/>
      <c r="AU543" s="539"/>
      <c r="AV543" s="539"/>
      <c r="AW543" s="539"/>
      <c r="AX543" s="539"/>
      <c r="AY543" s="539"/>
      <c r="AZ543" s="539"/>
      <c r="BA543" s="539"/>
      <c r="BB543" s="539"/>
      <c r="BC543" s="539"/>
      <c r="BD543" s="539"/>
      <c r="BE543" s="539"/>
      <c r="BF543" s="540"/>
      <c r="BG543" s="87"/>
      <c r="BH543" s="87"/>
      <c r="BI543" s="87"/>
      <c r="BJ543" s="89"/>
    </row>
    <row r="544" spans="2:62" ht="39" customHeight="1">
      <c r="B544" s="535"/>
      <c r="C544" s="535"/>
      <c r="D544" s="535"/>
      <c r="E544" s="535"/>
      <c r="F544" s="535"/>
      <c r="G544" s="535"/>
      <c r="H544" s="535"/>
      <c r="I544" s="535"/>
      <c r="J544" s="535"/>
      <c r="K544" s="535"/>
      <c r="L544" s="535"/>
      <c r="M544" s="535"/>
      <c r="N544" s="535"/>
      <c r="O544" s="537"/>
      <c r="P544" s="537"/>
      <c r="Q544" s="537"/>
      <c r="R544" s="537"/>
      <c r="S544" s="537"/>
      <c r="T544" s="537"/>
      <c r="U544" s="537"/>
      <c r="V544" s="537"/>
      <c r="W544" s="537"/>
      <c r="X544" s="537"/>
      <c r="Y544" s="537"/>
      <c r="Z544" s="537"/>
      <c r="AA544" s="537"/>
      <c r="AB544" s="88"/>
      <c r="AJ544" s="541"/>
      <c r="AK544" s="542"/>
      <c r="AL544" s="542"/>
      <c r="AM544" s="542"/>
      <c r="AN544" s="542"/>
      <c r="AO544" s="542"/>
      <c r="AP544" s="542"/>
      <c r="AQ544" s="542"/>
      <c r="AR544" s="542"/>
      <c r="AS544" s="542"/>
      <c r="AT544" s="542"/>
      <c r="AU544" s="542"/>
      <c r="AV544" s="542"/>
      <c r="AW544" s="542"/>
      <c r="AX544" s="542"/>
      <c r="AY544" s="542"/>
      <c r="AZ544" s="542"/>
      <c r="BA544" s="542"/>
      <c r="BB544" s="542"/>
      <c r="BC544" s="542"/>
      <c r="BD544" s="542"/>
      <c r="BE544" s="542"/>
      <c r="BF544" s="543"/>
      <c r="BG544" s="87"/>
      <c r="BH544" s="87"/>
      <c r="BI544" s="87"/>
      <c r="BJ544" s="89"/>
    </row>
    <row r="545" spans="2:62" ht="39" customHeight="1">
      <c r="B545" s="544" t="s">
        <v>79</v>
      </c>
      <c r="C545" s="544"/>
      <c r="D545" s="544"/>
      <c r="E545" s="544"/>
      <c r="F545" s="544"/>
      <c r="G545" s="544"/>
      <c r="H545" s="544"/>
      <c r="I545" s="544"/>
      <c r="J545" s="544"/>
      <c r="K545" s="544"/>
      <c r="L545" s="544"/>
      <c r="M545" s="544"/>
      <c r="N545" s="544"/>
      <c r="O545" s="545"/>
      <c r="P545" s="545"/>
      <c r="Q545" s="545"/>
      <c r="R545" s="545"/>
      <c r="S545" s="545"/>
      <c r="T545" s="545"/>
      <c r="U545" s="545"/>
      <c r="V545" s="545"/>
      <c r="W545" s="545"/>
      <c r="X545" s="545"/>
      <c r="Y545" s="545"/>
      <c r="Z545" s="545"/>
      <c r="AA545" s="545"/>
      <c r="AB545" s="88"/>
      <c r="AJ545" s="541" t="s">
        <v>210</v>
      </c>
      <c r="AK545" s="542"/>
      <c r="AL545" s="542"/>
      <c r="AM545" s="542"/>
      <c r="AN545" s="542"/>
      <c r="AO545" s="542"/>
      <c r="AP545" s="542"/>
      <c r="AQ545" s="542"/>
      <c r="AR545" s="542"/>
      <c r="AS545" s="542"/>
      <c r="AT545" s="542"/>
      <c r="AU545" s="542"/>
      <c r="AV545" s="542"/>
      <c r="AW545" s="542"/>
      <c r="AX545" s="542"/>
      <c r="AY545" s="542"/>
      <c r="AZ545" s="542"/>
      <c r="BA545" s="542"/>
      <c r="BB545" s="542"/>
      <c r="BC545" s="542"/>
      <c r="BD545" s="542"/>
      <c r="BE545" s="542"/>
      <c r="BF545" s="543"/>
      <c r="BG545" s="87"/>
      <c r="BH545" s="87"/>
      <c r="BI545" s="87"/>
      <c r="BJ545" s="87"/>
    </row>
    <row r="546" spans="2:62" ht="39" customHeight="1">
      <c r="B546" s="544"/>
      <c r="C546" s="544"/>
      <c r="D546" s="544"/>
      <c r="E546" s="544"/>
      <c r="F546" s="544"/>
      <c r="G546" s="544"/>
      <c r="H546" s="544"/>
      <c r="I546" s="544"/>
      <c r="J546" s="544"/>
      <c r="K546" s="544"/>
      <c r="L546" s="544"/>
      <c r="M546" s="544"/>
      <c r="N546" s="544"/>
      <c r="O546" s="546"/>
      <c r="P546" s="546"/>
      <c r="Q546" s="546"/>
      <c r="R546" s="546"/>
      <c r="S546" s="546"/>
      <c r="T546" s="546"/>
      <c r="U546" s="546"/>
      <c r="V546" s="546"/>
      <c r="W546" s="546"/>
      <c r="X546" s="546"/>
      <c r="Y546" s="546"/>
      <c r="Z546" s="546"/>
      <c r="AA546" s="546"/>
      <c r="AB546" s="88"/>
      <c r="AJ546" s="541"/>
      <c r="AK546" s="542"/>
      <c r="AL546" s="542"/>
      <c r="AM546" s="542"/>
      <c r="AN546" s="542"/>
      <c r="AO546" s="542"/>
      <c r="AP546" s="542"/>
      <c r="AQ546" s="542"/>
      <c r="AR546" s="542"/>
      <c r="AS546" s="542"/>
      <c r="AT546" s="542"/>
      <c r="AU546" s="542"/>
      <c r="AV546" s="542"/>
      <c r="AW546" s="542"/>
      <c r="AX546" s="542"/>
      <c r="AY546" s="542"/>
      <c r="AZ546" s="542"/>
      <c r="BA546" s="542"/>
      <c r="BB546" s="542"/>
      <c r="BC546" s="542"/>
      <c r="BD546" s="542"/>
      <c r="BE546" s="542"/>
      <c r="BF546" s="543"/>
      <c r="BG546" s="87"/>
      <c r="BH546" s="87"/>
      <c r="BI546" s="87"/>
      <c r="BJ546" s="87"/>
    </row>
    <row r="547" spans="2:62" ht="39" customHeight="1">
      <c r="B547" s="535" t="s">
        <v>81</v>
      </c>
      <c r="C547" s="535"/>
      <c r="D547" s="535"/>
      <c r="E547" s="535"/>
      <c r="F547" s="535"/>
      <c r="G547" s="535"/>
      <c r="H547" s="535"/>
      <c r="I547" s="535"/>
      <c r="J547" s="535"/>
      <c r="K547" s="535"/>
      <c r="L547" s="535"/>
      <c r="M547" s="535"/>
      <c r="N547" s="535"/>
      <c r="O547" s="547"/>
      <c r="P547" s="547"/>
      <c r="Q547" s="547"/>
      <c r="R547" s="547"/>
      <c r="S547" s="547"/>
      <c r="T547" s="547"/>
      <c r="U547" s="547"/>
      <c r="V547" s="547"/>
      <c r="W547" s="547"/>
      <c r="X547" s="547"/>
      <c r="Y547" s="547"/>
      <c r="Z547" s="547"/>
      <c r="AA547" s="547"/>
      <c r="AB547" s="88"/>
      <c r="AJ547" s="541" t="s">
        <v>74</v>
      </c>
      <c r="AK547" s="542"/>
      <c r="AL547" s="542"/>
      <c r="AM547" s="542"/>
      <c r="AN547" s="542"/>
      <c r="AO547" s="542"/>
      <c r="AP547" s="542"/>
      <c r="AQ547" s="542"/>
      <c r="AR547" s="542"/>
      <c r="AS547" s="542"/>
      <c r="AT547" s="542"/>
      <c r="AU547" s="542"/>
      <c r="AV547" s="542"/>
      <c r="AW547" s="542"/>
      <c r="AX547" s="542"/>
      <c r="AY547" s="542"/>
      <c r="AZ547" s="542"/>
      <c r="BA547" s="542"/>
      <c r="BB547" s="542"/>
      <c r="BC547" s="542"/>
      <c r="BD547" s="542"/>
      <c r="BE547" s="542"/>
      <c r="BF547" s="543"/>
      <c r="BG547" s="87"/>
      <c r="BH547" s="87"/>
      <c r="BI547" s="87"/>
      <c r="BJ547" s="87"/>
    </row>
    <row r="548" spans="2:62" ht="39" customHeight="1">
      <c r="B548" s="535"/>
      <c r="C548" s="535"/>
      <c r="D548" s="535"/>
      <c r="E548" s="535"/>
      <c r="F548" s="535"/>
      <c r="G548" s="535"/>
      <c r="H548" s="535"/>
      <c r="I548" s="535"/>
      <c r="J548" s="535"/>
      <c r="K548" s="535"/>
      <c r="L548" s="535"/>
      <c r="M548" s="535"/>
      <c r="N548" s="535"/>
      <c r="O548" s="548"/>
      <c r="P548" s="548"/>
      <c r="Q548" s="548"/>
      <c r="R548" s="548"/>
      <c r="S548" s="548"/>
      <c r="T548" s="548"/>
      <c r="U548" s="548"/>
      <c r="V548" s="548"/>
      <c r="W548" s="548"/>
      <c r="X548" s="548"/>
      <c r="Y548" s="548"/>
      <c r="Z548" s="548"/>
      <c r="AA548" s="548"/>
      <c r="AB548" s="88"/>
      <c r="AJ548" s="541"/>
      <c r="AK548" s="542"/>
      <c r="AL548" s="542"/>
      <c r="AM548" s="542"/>
      <c r="AN548" s="542"/>
      <c r="AO548" s="542"/>
      <c r="AP548" s="542"/>
      <c r="AQ548" s="542"/>
      <c r="AR548" s="542"/>
      <c r="AS548" s="542"/>
      <c r="AT548" s="542"/>
      <c r="AU548" s="542"/>
      <c r="AV548" s="542"/>
      <c r="AW548" s="542"/>
      <c r="AX548" s="542"/>
      <c r="AY548" s="542"/>
      <c r="AZ548" s="542"/>
      <c r="BA548" s="542"/>
      <c r="BB548" s="542"/>
      <c r="BC548" s="542"/>
      <c r="BD548" s="542"/>
      <c r="BE548" s="542"/>
      <c r="BF548" s="543"/>
      <c r="BG548" s="87"/>
      <c r="BH548" s="87"/>
      <c r="BI548" s="87"/>
      <c r="BJ548" s="87"/>
    </row>
    <row r="549" spans="2:62" ht="29.25" customHeight="1">
      <c r="B549" s="544" t="s">
        <v>79</v>
      </c>
      <c r="C549" s="544"/>
      <c r="D549" s="544"/>
      <c r="E549" s="544"/>
      <c r="F549" s="544"/>
      <c r="G549" s="544"/>
      <c r="H549" s="544"/>
      <c r="I549" s="544"/>
      <c r="J549" s="544"/>
      <c r="K549" s="544"/>
      <c r="L549" s="544"/>
      <c r="M549" s="544"/>
      <c r="N549" s="544"/>
      <c r="O549" s="545"/>
      <c r="P549" s="545"/>
      <c r="Q549" s="545"/>
      <c r="R549" s="545"/>
      <c r="S549" s="545"/>
      <c r="T549" s="545"/>
      <c r="U549" s="545"/>
      <c r="V549" s="545"/>
      <c r="W549" s="545"/>
      <c r="X549" s="545"/>
      <c r="Y549" s="545"/>
      <c r="Z549" s="545"/>
      <c r="AA549" s="545"/>
      <c r="AB549" s="90"/>
      <c r="AJ549" s="541" t="s">
        <v>211</v>
      </c>
      <c r="AK549" s="542"/>
      <c r="AL549" s="542"/>
      <c r="AM549" s="542"/>
      <c r="AN549" s="542"/>
      <c r="AO549" s="542"/>
      <c r="AP549" s="542"/>
      <c r="AQ549" s="542"/>
      <c r="AR549" s="542"/>
      <c r="AS549" s="542"/>
      <c r="AT549" s="542"/>
      <c r="AU549" s="542"/>
      <c r="AV549" s="542"/>
      <c r="AW549" s="542"/>
      <c r="AX549" s="542"/>
      <c r="AY549" s="542"/>
      <c r="AZ549" s="542"/>
      <c r="BA549" s="542"/>
      <c r="BB549" s="542"/>
      <c r="BC549" s="542"/>
      <c r="BD549" s="542"/>
      <c r="BE549" s="542"/>
      <c r="BF549" s="543"/>
      <c r="BG549" s="87"/>
      <c r="BH549" s="87"/>
      <c r="BI549" s="87"/>
      <c r="BJ549" s="87"/>
    </row>
    <row r="550" spans="2:62" ht="39" hidden="1" customHeight="1">
      <c r="B550" s="544"/>
      <c r="C550" s="544"/>
      <c r="D550" s="544"/>
      <c r="E550" s="544"/>
      <c r="F550" s="544"/>
      <c r="G550" s="544"/>
      <c r="H550" s="544"/>
      <c r="I550" s="544"/>
      <c r="J550" s="544"/>
      <c r="K550" s="544"/>
      <c r="L550" s="544"/>
      <c r="M550" s="544"/>
      <c r="N550" s="544"/>
      <c r="O550" s="546"/>
      <c r="P550" s="546"/>
      <c r="Q550" s="546"/>
      <c r="R550" s="546"/>
      <c r="S550" s="546"/>
      <c r="T550" s="546"/>
      <c r="U550" s="546"/>
      <c r="V550" s="546"/>
      <c r="W550" s="546"/>
      <c r="X550" s="546"/>
      <c r="Y550" s="546"/>
      <c r="Z550" s="546"/>
      <c r="AA550" s="546"/>
      <c r="AB550" s="90"/>
      <c r="AJ550" s="549"/>
      <c r="AK550" s="550"/>
      <c r="AL550" s="550"/>
      <c r="AM550" s="550"/>
      <c r="AN550" s="550"/>
      <c r="AO550" s="550"/>
      <c r="AP550" s="550"/>
      <c r="AQ550" s="550"/>
      <c r="AR550" s="550"/>
      <c r="AS550" s="550"/>
      <c r="AT550" s="550"/>
      <c r="AU550" s="550"/>
      <c r="AV550" s="550"/>
      <c r="AW550" s="550"/>
      <c r="AX550" s="550"/>
      <c r="AY550" s="550"/>
      <c r="AZ550" s="550"/>
      <c r="BA550" s="550"/>
      <c r="BB550" s="550"/>
      <c r="BC550" s="550"/>
      <c r="BD550" s="550"/>
      <c r="BE550" s="550"/>
      <c r="BF550" s="551"/>
      <c r="BG550" s="87"/>
      <c r="BH550" s="87"/>
      <c r="BI550" s="87"/>
      <c r="BJ550" s="87"/>
    </row>
    <row r="551" spans="2:62" ht="39" customHeight="1">
      <c r="C551" s="615"/>
      <c r="D551" s="615"/>
      <c r="E551" s="615"/>
      <c r="F551" s="615"/>
      <c r="G551" s="615"/>
      <c r="H551" s="615"/>
      <c r="I551" s="615"/>
      <c r="J551" s="615"/>
      <c r="K551" s="615"/>
      <c r="L551" s="615"/>
      <c r="M551" s="615"/>
      <c r="N551" s="615"/>
      <c r="O551" s="615"/>
      <c r="P551" s="615"/>
      <c r="Q551" s="615"/>
      <c r="R551" s="615"/>
      <c r="S551" s="615"/>
      <c r="T551" s="615"/>
      <c r="U551" s="615"/>
      <c r="V551" s="615"/>
      <c r="W551" s="615"/>
      <c r="X551" s="615"/>
    </row>
    <row r="552" spans="2:62" ht="39" customHeight="1">
      <c r="B552" s="616" t="s">
        <v>20</v>
      </c>
      <c r="C552" s="616"/>
      <c r="D552" s="616"/>
      <c r="E552" s="616"/>
      <c r="F552" s="616"/>
      <c r="G552" s="616"/>
      <c r="H552" s="616"/>
      <c r="I552" s="616"/>
      <c r="J552" s="616"/>
      <c r="K552" s="616"/>
      <c r="L552" s="616"/>
      <c r="M552" s="616"/>
      <c r="N552" s="616"/>
      <c r="O552" s="616"/>
      <c r="P552" s="616"/>
      <c r="Q552" s="616"/>
      <c r="R552" s="616"/>
      <c r="S552" s="616"/>
      <c r="T552" s="616"/>
      <c r="U552" s="616"/>
      <c r="V552" s="616"/>
      <c r="W552" s="616"/>
      <c r="X552" s="616"/>
      <c r="Y552" s="616"/>
      <c r="Z552" s="616"/>
      <c r="AA552" s="59"/>
      <c r="AG552" s="60"/>
      <c r="AH552" s="60"/>
      <c r="AI552" s="60"/>
      <c r="AL552" s="617"/>
      <c r="AM552" s="617"/>
      <c r="AN552" s="617"/>
      <c r="AO552" s="617"/>
      <c r="AP552" s="617"/>
      <c r="AQ552" s="617"/>
      <c r="AR552" s="617"/>
      <c r="AS552" s="617"/>
      <c r="AT552" s="617"/>
      <c r="AU552" s="617"/>
      <c r="AV552" s="617"/>
      <c r="AW552" s="617"/>
      <c r="AX552" s="617"/>
      <c r="AY552" s="617"/>
      <c r="AZ552" s="617"/>
      <c r="BA552" s="617"/>
      <c r="BB552" s="617"/>
      <c r="BC552" s="617"/>
    </row>
    <row r="553" spans="2:62" ht="39" customHeight="1">
      <c r="B553" s="616"/>
      <c r="C553" s="616"/>
      <c r="D553" s="616"/>
      <c r="E553" s="616"/>
      <c r="F553" s="616"/>
      <c r="G553" s="616"/>
      <c r="H553" s="616"/>
      <c r="I553" s="616"/>
      <c r="J553" s="616"/>
      <c r="K553" s="616"/>
      <c r="L553" s="616"/>
      <c r="M553" s="616"/>
      <c r="N553" s="616"/>
      <c r="O553" s="616"/>
      <c r="P553" s="616"/>
      <c r="Q553" s="616"/>
      <c r="R553" s="616"/>
      <c r="S553" s="616"/>
      <c r="T553" s="616"/>
      <c r="U553" s="616"/>
      <c r="V553" s="616"/>
      <c r="W553" s="616"/>
      <c r="X553" s="616"/>
      <c r="Y553" s="616"/>
      <c r="Z553" s="616"/>
      <c r="AA553" s="59"/>
      <c r="AG553" s="60"/>
      <c r="AH553" s="60"/>
      <c r="AI553" s="60"/>
      <c r="AL553" s="617"/>
      <c r="AM553" s="617"/>
      <c r="AN553" s="617"/>
      <c r="AO553" s="617"/>
      <c r="AP553" s="617"/>
      <c r="AQ553" s="617"/>
      <c r="AR553" s="617"/>
      <c r="AS553" s="617"/>
      <c r="AT553" s="617"/>
      <c r="AU553" s="617"/>
      <c r="AV553" s="617"/>
      <c r="AW553" s="617"/>
      <c r="AX553" s="617"/>
      <c r="AY553" s="617"/>
      <c r="AZ553" s="617"/>
      <c r="BA553" s="617"/>
      <c r="BB553" s="617"/>
      <c r="BC553" s="617"/>
    </row>
    <row r="554" spans="2:62" ht="39" customHeight="1">
      <c r="B554" s="618"/>
      <c r="C554" s="618"/>
      <c r="D554" s="618"/>
      <c r="E554" s="618"/>
      <c r="F554" s="618"/>
      <c r="G554" s="618"/>
      <c r="H554" s="618"/>
      <c r="I554" s="618"/>
      <c r="J554" s="618"/>
      <c r="K554" s="618"/>
      <c r="L554" s="618"/>
      <c r="M554" s="618"/>
      <c r="N554" s="618"/>
      <c r="O554" s="618"/>
      <c r="P554" s="618"/>
      <c r="Q554" s="618"/>
      <c r="R554" s="618"/>
      <c r="S554" s="618"/>
      <c r="T554" s="618"/>
      <c r="U554" s="618"/>
      <c r="V554" s="618"/>
      <c r="W554" s="618"/>
      <c r="X554" s="618"/>
      <c r="Y554" s="618"/>
      <c r="Z554" s="618"/>
      <c r="AA554" s="59"/>
      <c r="AB554" s="60"/>
      <c r="AC554" s="60"/>
      <c r="AD554" s="60"/>
      <c r="AE554" s="60"/>
      <c r="AF554" s="60"/>
      <c r="AG554" s="60"/>
      <c r="AH554" s="60"/>
      <c r="AI554" s="60"/>
      <c r="AL554" s="617"/>
      <c r="AM554" s="617"/>
      <c r="AN554" s="617"/>
      <c r="AO554" s="617"/>
      <c r="AP554" s="617"/>
      <c r="AQ554" s="617"/>
      <c r="AR554" s="617"/>
      <c r="AS554" s="617"/>
      <c r="AT554" s="617"/>
      <c r="AU554" s="617"/>
      <c r="AV554" s="617"/>
      <c r="AW554" s="617"/>
      <c r="AX554" s="617"/>
      <c r="AY554" s="617"/>
      <c r="AZ554" s="617"/>
      <c r="BA554" s="617"/>
      <c r="BB554" s="617"/>
      <c r="BC554" s="617"/>
    </row>
    <row r="555" spans="2:62" ht="39" customHeight="1">
      <c r="B555" s="609" t="s">
        <v>92</v>
      </c>
      <c r="C555" s="609"/>
      <c r="D555" s="609"/>
      <c r="E555" s="609"/>
      <c r="F555" s="609"/>
      <c r="G555" s="609"/>
      <c r="H555" s="609"/>
      <c r="I555" s="609"/>
      <c r="J555" s="609"/>
      <c r="K555" s="609"/>
      <c r="L555" s="609"/>
      <c r="M555" s="609"/>
      <c r="N555" s="609"/>
      <c r="O555" s="609"/>
      <c r="P555" s="609"/>
      <c r="Q555" s="609"/>
      <c r="R555" s="609"/>
      <c r="S555" s="609"/>
      <c r="T555" s="609"/>
      <c r="U555" s="609"/>
      <c r="V555" s="609"/>
      <c r="W555" s="609"/>
      <c r="X555" s="609"/>
      <c r="Y555" s="609"/>
      <c r="Z555" s="609"/>
      <c r="AA555" s="59"/>
      <c r="AB555" s="60"/>
      <c r="AE555" s="610" t="str">
        <f>GI!$A$49</f>
        <v>መግለፂ ውፅኢት ተምሃራይ</v>
      </c>
      <c r="AF555" s="610"/>
      <c r="AG555" s="610"/>
      <c r="AH555" s="610"/>
      <c r="AI555" s="610"/>
      <c r="AJ555" s="610"/>
      <c r="AK555" s="610"/>
      <c r="AL555" s="610"/>
      <c r="AM555" s="610"/>
      <c r="AN555" s="610"/>
      <c r="AO555" s="610"/>
      <c r="AP555" s="610"/>
      <c r="AQ555" s="610"/>
      <c r="AR555" s="610"/>
      <c r="AS555" s="610"/>
      <c r="AT555" s="610"/>
      <c r="AU555" s="610"/>
      <c r="AV555" s="610"/>
      <c r="AW555" s="610"/>
      <c r="AX555" s="610"/>
      <c r="AY555" s="610"/>
      <c r="AZ555" s="610"/>
      <c r="BA555" s="610"/>
      <c r="BB555" s="610"/>
      <c r="BC555" s="610"/>
      <c r="BD555" s="610"/>
      <c r="BE555" s="610"/>
      <c r="BF555" s="610"/>
      <c r="BG555" s="610"/>
      <c r="BH555" s="610"/>
      <c r="BI555" s="610"/>
      <c r="BJ555" s="610"/>
    </row>
    <row r="556" spans="2:62" ht="39" customHeight="1">
      <c r="B556" s="609" t="s">
        <v>93</v>
      </c>
      <c r="C556" s="609"/>
      <c r="D556" s="609"/>
      <c r="E556" s="609"/>
      <c r="F556" s="609"/>
      <c r="G556" s="609"/>
      <c r="H556" s="609"/>
      <c r="I556" s="609"/>
      <c r="J556" s="609"/>
      <c r="K556" s="609"/>
      <c r="L556" s="609"/>
      <c r="M556" s="609"/>
      <c r="N556" s="609"/>
      <c r="O556" s="609"/>
      <c r="P556" s="609"/>
      <c r="Q556" s="609"/>
      <c r="R556" s="609"/>
      <c r="S556" s="609"/>
      <c r="T556" s="609"/>
      <c r="U556" s="609"/>
      <c r="V556" s="609"/>
      <c r="W556" s="609"/>
      <c r="X556" s="609"/>
      <c r="Y556" s="609"/>
      <c r="Z556" s="609"/>
      <c r="AA556" s="59"/>
      <c r="AB556" s="60"/>
      <c r="AC556" s="61"/>
      <c r="AD556" s="61"/>
      <c r="AE556" s="610"/>
      <c r="AF556" s="610"/>
      <c r="AG556" s="610"/>
      <c r="AH556" s="610"/>
      <c r="AI556" s="610"/>
      <c r="AJ556" s="610"/>
      <c r="AK556" s="610"/>
      <c r="AL556" s="610"/>
      <c r="AM556" s="610"/>
      <c r="AN556" s="610"/>
      <c r="AO556" s="610"/>
      <c r="AP556" s="610"/>
      <c r="AQ556" s="610"/>
      <c r="AR556" s="610"/>
      <c r="AS556" s="610"/>
      <c r="AT556" s="610"/>
      <c r="AU556" s="610"/>
      <c r="AV556" s="610"/>
      <c r="AW556" s="610"/>
      <c r="AX556" s="610"/>
      <c r="AY556" s="610"/>
      <c r="AZ556" s="610"/>
      <c r="BA556" s="610"/>
      <c r="BB556" s="610"/>
      <c r="BC556" s="610"/>
      <c r="BD556" s="610"/>
      <c r="BE556" s="610"/>
      <c r="BF556" s="610"/>
      <c r="BG556" s="610"/>
      <c r="BH556" s="610"/>
      <c r="BI556" s="610"/>
      <c r="BJ556" s="610"/>
    </row>
    <row r="557" spans="2:62" ht="39" customHeight="1">
      <c r="B557" s="609" t="s">
        <v>94</v>
      </c>
      <c r="C557" s="609"/>
      <c r="D557" s="609"/>
      <c r="E557" s="609"/>
      <c r="F557" s="609"/>
      <c r="G557" s="609"/>
      <c r="H557" s="609"/>
      <c r="I557" s="609"/>
      <c r="J557" s="609"/>
      <c r="K557" s="609"/>
      <c r="L557" s="609"/>
      <c r="M557" s="609"/>
      <c r="N557" s="609"/>
      <c r="O557" s="609"/>
      <c r="P557" s="609"/>
      <c r="Q557" s="609"/>
      <c r="R557" s="609"/>
      <c r="S557" s="609"/>
      <c r="T557" s="609"/>
      <c r="U557" s="609"/>
      <c r="V557" s="609"/>
      <c r="W557" s="609"/>
      <c r="X557" s="609"/>
      <c r="Y557" s="609"/>
      <c r="Z557" s="609"/>
      <c r="AA557" s="59"/>
      <c r="AB557" s="60"/>
      <c r="AC557" s="61"/>
      <c r="AD557" s="61"/>
      <c r="AE557" s="610" t="str">
        <f>GI!$A$50</f>
        <v xml:space="preserve">ኣካዳሚ ሸባ ሓፈሻዊ ካልኣይ ብርኪ ቤት ት/ቲ </v>
      </c>
      <c r="AF557" s="610"/>
      <c r="AG557" s="610"/>
      <c r="AH557" s="610"/>
      <c r="AI557" s="610"/>
      <c r="AJ557" s="610"/>
      <c r="AK557" s="610"/>
      <c r="AL557" s="610"/>
      <c r="AM557" s="610"/>
      <c r="AN557" s="610"/>
      <c r="AO557" s="610"/>
      <c r="AP557" s="610"/>
      <c r="AQ557" s="610"/>
      <c r="AR557" s="610"/>
      <c r="AS557" s="610"/>
      <c r="AT557" s="610"/>
      <c r="AU557" s="610"/>
      <c r="AV557" s="610"/>
      <c r="AW557" s="610"/>
      <c r="AX557" s="610"/>
      <c r="AY557" s="610"/>
      <c r="AZ557" s="610"/>
      <c r="BA557" s="610"/>
      <c r="BB557" s="610"/>
      <c r="BC557" s="610"/>
      <c r="BD557" s="610"/>
      <c r="BE557" s="610"/>
      <c r="BF557" s="610"/>
      <c r="BG557" s="610"/>
      <c r="BH557" s="610"/>
      <c r="BI557" s="610"/>
      <c r="BJ557" s="610"/>
    </row>
    <row r="558" spans="2:62" ht="39" customHeight="1">
      <c r="B558" s="609" t="s">
        <v>95</v>
      </c>
      <c r="C558" s="609"/>
      <c r="D558" s="609"/>
      <c r="E558" s="609"/>
      <c r="F558" s="609"/>
      <c r="G558" s="609"/>
      <c r="H558" s="609"/>
      <c r="I558" s="609"/>
      <c r="J558" s="609"/>
      <c r="K558" s="609"/>
      <c r="L558" s="609"/>
      <c r="M558" s="609"/>
      <c r="N558" s="609"/>
      <c r="O558" s="609"/>
      <c r="P558" s="609"/>
      <c r="Q558" s="609"/>
      <c r="R558" s="609"/>
      <c r="S558" s="609"/>
      <c r="T558" s="609"/>
      <c r="U558" s="609"/>
      <c r="V558" s="609"/>
      <c r="W558" s="609"/>
      <c r="X558" s="609"/>
      <c r="Y558" s="609"/>
      <c r="Z558" s="609"/>
      <c r="AA558" s="62"/>
      <c r="AB558" s="60"/>
      <c r="AC558" s="61"/>
      <c r="AD558" s="61"/>
      <c r="AE558" s="610"/>
      <c r="AF558" s="610"/>
      <c r="AG558" s="610"/>
      <c r="AH558" s="610"/>
      <c r="AI558" s="610"/>
      <c r="AJ558" s="610"/>
      <c r="AK558" s="610"/>
      <c r="AL558" s="610"/>
      <c r="AM558" s="610"/>
      <c r="AN558" s="610"/>
      <c r="AO558" s="610"/>
      <c r="AP558" s="610"/>
      <c r="AQ558" s="610"/>
      <c r="AR558" s="610"/>
      <c r="AS558" s="610"/>
      <c r="AT558" s="610"/>
      <c r="AU558" s="610"/>
      <c r="AV558" s="610"/>
      <c r="AW558" s="610"/>
      <c r="AX558" s="610"/>
      <c r="AY558" s="610"/>
      <c r="AZ558" s="610"/>
      <c r="BA558" s="610"/>
      <c r="BB558" s="610"/>
      <c r="BC558" s="610"/>
      <c r="BD558" s="610"/>
      <c r="BE558" s="610"/>
      <c r="BF558" s="610"/>
      <c r="BG558" s="610"/>
      <c r="BH558" s="610"/>
      <c r="BI558" s="610"/>
      <c r="BJ558" s="610"/>
    </row>
    <row r="559" spans="2:62" ht="39" customHeight="1">
      <c r="B559" s="609" t="s">
        <v>96</v>
      </c>
      <c r="C559" s="609"/>
      <c r="D559" s="609"/>
      <c r="E559" s="609"/>
      <c r="F559" s="609"/>
      <c r="G559" s="609"/>
      <c r="H559" s="609"/>
      <c r="I559" s="609"/>
      <c r="J559" s="609"/>
      <c r="K559" s="609"/>
      <c r="L559" s="609"/>
      <c r="M559" s="609"/>
      <c r="N559" s="609"/>
      <c r="O559" s="609"/>
      <c r="P559" s="609"/>
      <c r="Q559" s="609"/>
      <c r="R559" s="609"/>
      <c r="S559" s="609"/>
      <c r="T559" s="609"/>
      <c r="U559" s="609"/>
      <c r="V559" s="609"/>
      <c r="W559" s="609"/>
      <c r="X559" s="609"/>
      <c r="Y559" s="609"/>
      <c r="Z559" s="609"/>
      <c r="AA559" s="62"/>
      <c r="AB559" s="60"/>
      <c r="AC559" s="61"/>
      <c r="AD559" s="61"/>
      <c r="AE559" s="61"/>
      <c r="AF559" s="61"/>
      <c r="AG559" s="61"/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61"/>
      <c r="BJ559" s="61"/>
    </row>
    <row r="560" spans="2:62" ht="39" customHeight="1">
      <c r="B560" s="611" t="s">
        <v>138</v>
      </c>
      <c r="C560" s="611"/>
      <c r="D560" s="611"/>
      <c r="E560" s="611"/>
      <c r="F560" s="611"/>
      <c r="G560" s="611"/>
      <c r="H560" s="611"/>
      <c r="I560" s="611"/>
      <c r="J560" s="611"/>
      <c r="K560" s="611"/>
      <c r="L560" s="611"/>
      <c r="M560" s="611"/>
      <c r="N560" s="611"/>
      <c r="O560" s="611"/>
      <c r="P560" s="611"/>
      <c r="Q560" s="611"/>
      <c r="R560" s="611"/>
      <c r="S560" s="611"/>
      <c r="T560" s="611"/>
      <c r="U560" s="611"/>
      <c r="V560" s="611"/>
      <c r="W560" s="611"/>
      <c r="X560" s="611"/>
      <c r="Y560" s="611"/>
      <c r="Z560" s="611"/>
      <c r="AA560" s="612"/>
      <c r="AB560" s="62"/>
      <c r="AD560" s="61"/>
      <c r="AE560" s="613" t="str">
        <f>GI!$A$52</f>
        <v>Sheba Academy Comprehensive Secondary School Student's Grade Report Card</v>
      </c>
      <c r="AF560" s="613"/>
      <c r="AG560" s="613"/>
      <c r="AH560" s="613"/>
      <c r="AI560" s="613"/>
      <c r="AJ560" s="613"/>
      <c r="AK560" s="613"/>
      <c r="AL560" s="613"/>
      <c r="AM560" s="613"/>
      <c r="AN560" s="613"/>
      <c r="AO560" s="613"/>
      <c r="AP560" s="613"/>
      <c r="AQ560" s="613"/>
      <c r="AR560" s="613"/>
      <c r="AS560" s="613"/>
      <c r="AT560" s="613"/>
      <c r="AU560" s="613"/>
      <c r="AV560" s="613"/>
      <c r="AW560" s="613"/>
      <c r="AX560" s="613"/>
      <c r="AY560" s="613"/>
      <c r="AZ560" s="613"/>
      <c r="BA560" s="613"/>
      <c r="BB560" s="613"/>
      <c r="BC560" s="613"/>
      <c r="BD560" s="613"/>
      <c r="BE560" s="613"/>
      <c r="BF560" s="613"/>
      <c r="BG560" s="613"/>
      <c r="BH560" s="613"/>
      <c r="BI560" s="613"/>
      <c r="BJ560" s="613"/>
    </row>
    <row r="561" spans="2:62" ht="39" customHeight="1">
      <c r="B561" s="611"/>
      <c r="C561" s="611"/>
      <c r="D561" s="611"/>
      <c r="E561" s="611"/>
      <c r="F561" s="611"/>
      <c r="G561" s="611"/>
      <c r="H561" s="611"/>
      <c r="I561" s="611"/>
      <c r="J561" s="611"/>
      <c r="K561" s="611"/>
      <c r="L561" s="611"/>
      <c r="M561" s="611"/>
      <c r="N561" s="611"/>
      <c r="O561" s="611"/>
      <c r="P561" s="611"/>
      <c r="Q561" s="611"/>
      <c r="R561" s="611"/>
      <c r="S561" s="611"/>
      <c r="T561" s="611"/>
      <c r="U561" s="611"/>
      <c r="V561" s="611"/>
      <c r="W561" s="611"/>
      <c r="X561" s="611"/>
      <c r="Y561" s="611"/>
      <c r="Z561" s="611"/>
      <c r="AA561" s="612"/>
      <c r="AB561" s="62"/>
      <c r="AC561" s="61"/>
      <c r="AD561" s="61"/>
      <c r="AE561" s="613"/>
      <c r="AF561" s="613"/>
      <c r="AG561" s="613"/>
      <c r="AH561" s="613"/>
      <c r="AI561" s="613"/>
      <c r="AJ561" s="613"/>
      <c r="AK561" s="613"/>
      <c r="AL561" s="613"/>
      <c r="AM561" s="613"/>
      <c r="AN561" s="613"/>
      <c r="AO561" s="613"/>
      <c r="AP561" s="613"/>
      <c r="AQ561" s="613"/>
      <c r="AR561" s="613"/>
      <c r="AS561" s="613"/>
      <c r="AT561" s="613"/>
      <c r="AU561" s="613"/>
      <c r="AV561" s="613"/>
      <c r="AW561" s="613"/>
      <c r="AX561" s="613"/>
      <c r="AY561" s="613"/>
      <c r="AZ561" s="613"/>
      <c r="BA561" s="613"/>
      <c r="BB561" s="613"/>
      <c r="BC561" s="613"/>
      <c r="BD561" s="613"/>
      <c r="BE561" s="613"/>
      <c r="BF561" s="613"/>
      <c r="BG561" s="613"/>
      <c r="BH561" s="613"/>
      <c r="BI561" s="613"/>
      <c r="BJ561" s="613"/>
    </row>
    <row r="562" spans="2:62" ht="39" customHeight="1">
      <c r="B562" s="611" t="s">
        <v>65</v>
      </c>
      <c r="C562" s="611"/>
      <c r="D562" s="611"/>
      <c r="E562" s="611"/>
      <c r="F562" s="611"/>
      <c r="G562" s="611"/>
      <c r="H562" s="611"/>
      <c r="I562" s="611"/>
      <c r="J562" s="611"/>
      <c r="K562" s="611"/>
      <c r="L562" s="611"/>
      <c r="M562" s="611"/>
      <c r="N562" s="611"/>
      <c r="O562" s="611"/>
      <c r="P562" s="611"/>
      <c r="Q562" s="611"/>
      <c r="R562" s="611"/>
      <c r="S562" s="611"/>
      <c r="T562" s="611"/>
      <c r="U562" s="611"/>
      <c r="V562" s="611"/>
      <c r="W562" s="611"/>
      <c r="X562" s="611"/>
      <c r="Y562" s="611"/>
      <c r="Z562" s="611"/>
      <c r="AA562" s="612"/>
      <c r="AB562" s="62"/>
      <c r="AC562" s="61"/>
      <c r="AD562" s="61"/>
      <c r="AE562" s="613"/>
      <c r="AF562" s="613"/>
      <c r="AG562" s="613"/>
      <c r="AH562" s="613"/>
      <c r="AI562" s="613"/>
      <c r="AJ562" s="613"/>
      <c r="AK562" s="613"/>
      <c r="AL562" s="613"/>
      <c r="AM562" s="613"/>
      <c r="AN562" s="613"/>
      <c r="AO562" s="613"/>
      <c r="AP562" s="613"/>
      <c r="AQ562" s="613"/>
      <c r="AR562" s="613"/>
      <c r="AS562" s="613"/>
      <c r="AT562" s="613"/>
      <c r="AU562" s="613"/>
      <c r="AV562" s="613"/>
      <c r="AW562" s="613"/>
      <c r="AX562" s="613"/>
      <c r="AY562" s="613"/>
      <c r="AZ562" s="613"/>
      <c r="BA562" s="613"/>
      <c r="BB562" s="613"/>
      <c r="BC562" s="613"/>
      <c r="BD562" s="613"/>
      <c r="BE562" s="613"/>
      <c r="BF562" s="613"/>
      <c r="BG562" s="613"/>
      <c r="BH562" s="613"/>
      <c r="BI562" s="613"/>
      <c r="BJ562" s="613"/>
    </row>
    <row r="563" spans="2:62" ht="39" customHeight="1">
      <c r="B563" s="611"/>
      <c r="C563" s="611"/>
      <c r="D563" s="611"/>
      <c r="E563" s="611"/>
      <c r="F563" s="611"/>
      <c r="G563" s="611"/>
      <c r="H563" s="611"/>
      <c r="I563" s="611"/>
      <c r="J563" s="611"/>
      <c r="K563" s="611"/>
      <c r="L563" s="611"/>
      <c r="M563" s="611"/>
      <c r="N563" s="611"/>
      <c r="O563" s="611"/>
      <c r="P563" s="611"/>
      <c r="Q563" s="611"/>
      <c r="R563" s="611"/>
      <c r="S563" s="611"/>
      <c r="T563" s="611"/>
      <c r="U563" s="611"/>
      <c r="V563" s="611"/>
      <c r="W563" s="611"/>
      <c r="X563" s="611"/>
      <c r="Y563" s="611"/>
      <c r="Z563" s="611"/>
      <c r="AA563" s="612"/>
      <c r="AB563" s="62"/>
      <c r="AC563" s="62"/>
      <c r="AD563" s="62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  <c r="BD563" s="63"/>
      <c r="BE563" s="63"/>
      <c r="BF563" s="63"/>
      <c r="BG563" s="63"/>
      <c r="BH563" s="63"/>
      <c r="BI563" s="63"/>
      <c r="BJ563" s="63"/>
    </row>
    <row r="564" spans="2:62" ht="39" customHeight="1">
      <c r="B564" s="64" t="s">
        <v>50</v>
      </c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2"/>
      <c r="AB564" s="62"/>
      <c r="AC564" s="62"/>
      <c r="AD564" s="62"/>
      <c r="AE564" s="613" t="str">
        <f>GI!$A$51</f>
        <v>መቐለ, ኢትዮጵያ/Mekelle, Ethiopia</v>
      </c>
      <c r="AF564" s="613"/>
      <c r="AG564" s="613"/>
      <c r="AH564" s="613"/>
      <c r="AI564" s="613"/>
      <c r="AJ564" s="613"/>
      <c r="AK564" s="613"/>
      <c r="AL564" s="613"/>
      <c r="AM564" s="613"/>
      <c r="AN564" s="613"/>
      <c r="AO564" s="613"/>
      <c r="AP564" s="613"/>
      <c r="AQ564" s="613"/>
      <c r="AR564" s="613"/>
      <c r="AS564" s="613"/>
      <c r="AT564" s="613"/>
      <c r="AU564" s="613"/>
      <c r="AV564" s="613"/>
      <c r="AW564" s="613"/>
      <c r="AX564" s="613"/>
      <c r="AY564" s="613"/>
      <c r="AZ564" s="613"/>
      <c r="BA564" s="613"/>
      <c r="BB564" s="613"/>
      <c r="BC564" s="613"/>
      <c r="BD564" s="613"/>
      <c r="BE564" s="613"/>
      <c r="BF564" s="613"/>
      <c r="BG564" s="613"/>
      <c r="BH564" s="613"/>
      <c r="BI564" s="613"/>
      <c r="BJ564" s="613"/>
    </row>
    <row r="565" spans="2:62" ht="39" customHeight="1">
      <c r="B565" s="64" t="s">
        <v>51</v>
      </c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2"/>
      <c r="AB565" s="62"/>
      <c r="AC565" s="62"/>
      <c r="AD565" s="62"/>
      <c r="AE565" s="613"/>
      <c r="AF565" s="613"/>
      <c r="AG565" s="613"/>
      <c r="AH565" s="613"/>
      <c r="AI565" s="613"/>
      <c r="AJ565" s="613"/>
      <c r="AK565" s="613"/>
      <c r="AL565" s="613"/>
      <c r="AM565" s="613"/>
      <c r="AN565" s="613"/>
      <c r="AO565" s="613"/>
      <c r="AP565" s="613"/>
      <c r="AQ565" s="613"/>
      <c r="AR565" s="613"/>
      <c r="AS565" s="613"/>
      <c r="AT565" s="613"/>
      <c r="AU565" s="613"/>
      <c r="AV565" s="613"/>
      <c r="AW565" s="613"/>
      <c r="AX565" s="613"/>
      <c r="AY565" s="613"/>
      <c r="AZ565" s="613"/>
      <c r="BA565" s="613"/>
      <c r="BB565" s="613"/>
      <c r="BC565" s="613"/>
      <c r="BD565" s="613"/>
      <c r="BE565" s="613"/>
      <c r="BF565" s="613"/>
      <c r="BG565" s="613"/>
      <c r="BH565" s="613"/>
      <c r="BI565" s="613"/>
      <c r="BJ565" s="613"/>
    </row>
    <row r="566" spans="2:62" ht="39" customHeight="1">
      <c r="B566" s="611" t="s">
        <v>139</v>
      </c>
      <c r="C566" s="611"/>
      <c r="D566" s="611"/>
      <c r="E566" s="611"/>
      <c r="F566" s="611"/>
      <c r="G566" s="611"/>
      <c r="H566" s="611"/>
      <c r="I566" s="611"/>
      <c r="J566" s="611"/>
      <c r="K566" s="611"/>
      <c r="L566" s="611"/>
      <c r="M566" s="611"/>
      <c r="N566" s="611"/>
      <c r="O566" s="611"/>
      <c r="P566" s="611"/>
      <c r="Q566" s="611"/>
      <c r="R566" s="611"/>
      <c r="S566" s="611"/>
      <c r="T566" s="611"/>
      <c r="U566" s="611"/>
      <c r="V566" s="611"/>
      <c r="W566" s="611"/>
      <c r="X566" s="611"/>
      <c r="Y566" s="611"/>
      <c r="Z566" s="611"/>
      <c r="AA566" s="612"/>
      <c r="AB566" s="62"/>
      <c r="AC566" s="62"/>
      <c r="AD566" s="62"/>
      <c r="AE566" s="91"/>
      <c r="AF566" s="91"/>
      <c r="AG566" s="91"/>
      <c r="AH566" s="91"/>
      <c r="AI566" s="91"/>
      <c r="AJ566" s="91"/>
      <c r="AK566" s="91"/>
      <c r="AL566" s="91"/>
      <c r="AM566" s="91"/>
      <c r="AN566" s="91"/>
      <c r="AO566" s="91"/>
      <c r="AP566" s="91"/>
      <c r="AQ566" s="91"/>
      <c r="AR566" s="91"/>
      <c r="AS566" s="91"/>
      <c r="AT566" s="91"/>
      <c r="AU566" s="91"/>
      <c r="AV566" s="91"/>
      <c r="AW566" s="91"/>
      <c r="AX566" s="91"/>
      <c r="AY566" s="91"/>
      <c r="AZ566" s="91"/>
      <c r="BA566" s="91"/>
      <c r="BB566" s="91"/>
      <c r="BC566" s="91"/>
      <c r="BD566" s="91"/>
      <c r="BE566" s="91"/>
      <c r="BF566" s="91"/>
      <c r="BG566" s="91"/>
      <c r="BH566" s="91"/>
      <c r="BI566" s="91"/>
      <c r="BJ566" s="91"/>
    </row>
    <row r="567" spans="2:62" ht="39" customHeight="1">
      <c r="B567" s="611"/>
      <c r="C567" s="611"/>
      <c r="D567" s="611"/>
      <c r="E567" s="611"/>
      <c r="F567" s="611"/>
      <c r="G567" s="611"/>
      <c r="H567" s="611"/>
      <c r="I567" s="611"/>
      <c r="J567" s="611"/>
      <c r="K567" s="611"/>
      <c r="L567" s="611"/>
      <c r="M567" s="611"/>
      <c r="N567" s="611"/>
      <c r="O567" s="611"/>
      <c r="P567" s="611"/>
      <c r="Q567" s="611"/>
      <c r="R567" s="611"/>
      <c r="S567" s="611"/>
      <c r="T567" s="611"/>
      <c r="U567" s="611"/>
      <c r="V567" s="611"/>
      <c r="W567" s="611"/>
      <c r="X567" s="611"/>
      <c r="Y567" s="611"/>
      <c r="Z567" s="611"/>
      <c r="AA567" s="612"/>
      <c r="AB567" s="62"/>
      <c r="AC567" s="62"/>
      <c r="AD567" s="62"/>
      <c r="AE567" s="614" t="str">
        <f>GI!$A$47</f>
        <v>ዘበነ ት/ቲ፡ 2018 ዓ/ም Academic Year: 2025/26 G.C</v>
      </c>
      <c r="AF567" s="614"/>
      <c r="AG567" s="614"/>
      <c r="AH567" s="614"/>
      <c r="AI567" s="614"/>
      <c r="AJ567" s="614"/>
      <c r="AK567" s="614"/>
      <c r="AL567" s="614"/>
      <c r="AM567" s="614"/>
      <c r="AN567" s="614"/>
      <c r="AO567" s="614"/>
      <c r="AP567" s="614"/>
      <c r="AQ567" s="614"/>
      <c r="AR567" s="614"/>
      <c r="AS567" s="614"/>
      <c r="AT567" s="614"/>
      <c r="AU567" s="614"/>
      <c r="AV567" s="614"/>
      <c r="AW567" s="614"/>
      <c r="AX567" s="614"/>
      <c r="AY567" s="614"/>
      <c r="AZ567" s="614"/>
      <c r="BA567" s="614"/>
      <c r="BB567" s="614"/>
      <c r="BC567" s="614"/>
      <c r="BD567" s="614"/>
      <c r="BE567" s="614"/>
      <c r="BF567" s="614"/>
      <c r="BG567" s="614"/>
      <c r="BH567" s="614"/>
      <c r="BI567" s="614"/>
      <c r="BJ567" s="614"/>
    </row>
    <row r="568" spans="2:62" ht="39" customHeight="1">
      <c r="B568" s="609" t="s">
        <v>97</v>
      </c>
      <c r="C568" s="609"/>
      <c r="D568" s="609"/>
      <c r="E568" s="609"/>
      <c r="F568" s="609"/>
      <c r="G568" s="609"/>
      <c r="H568" s="609"/>
      <c r="I568" s="609"/>
      <c r="J568" s="609"/>
      <c r="K568" s="609"/>
      <c r="L568" s="609"/>
      <c r="M568" s="609"/>
      <c r="N568" s="609"/>
      <c r="O568" s="609"/>
      <c r="P568" s="609"/>
      <c r="Q568" s="609"/>
      <c r="R568" s="609"/>
      <c r="S568" s="609"/>
      <c r="T568" s="609"/>
      <c r="U568" s="609"/>
      <c r="V568" s="609"/>
      <c r="W568" s="609"/>
      <c r="X568" s="609"/>
      <c r="Y568" s="609"/>
      <c r="Z568" s="609"/>
      <c r="AA568" s="62"/>
      <c r="AB568" s="62"/>
      <c r="AC568" s="62"/>
      <c r="AD568" s="62"/>
      <c r="AE568" s="614"/>
      <c r="AF568" s="614"/>
      <c r="AG568" s="614"/>
      <c r="AH568" s="614"/>
      <c r="AI568" s="614"/>
      <c r="AJ568" s="614"/>
      <c r="AK568" s="614"/>
      <c r="AL568" s="614"/>
      <c r="AM568" s="614"/>
      <c r="AN568" s="614"/>
      <c r="AO568" s="614"/>
      <c r="AP568" s="614"/>
      <c r="AQ568" s="614"/>
      <c r="AR568" s="614"/>
      <c r="AS568" s="614"/>
      <c r="AT568" s="614"/>
      <c r="AU568" s="614"/>
      <c r="AV568" s="614"/>
      <c r="AW568" s="614"/>
      <c r="AX568" s="614"/>
      <c r="AY568" s="614"/>
      <c r="AZ568" s="614"/>
      <c r="BA568" s="614"/>
      <c r="BB568" s="614"/>
      <c r="BC568" s="614"/>
      <c r="BD568" s="614"/>
      <c r="BE568" s="614"/>
      <c r="BF568" s="614"/>
      <c r="BG568" s="614"/>
      <c r="BH568" s="614"/>
      <c r="BI568" s="614"/>
      <c r="BJ568" s="614"/>
    </row>
    <row r="569" spans="2:62" ht="39" customHeight="1">
      <c r="AA569" s="62"/>
      <c r="AB569" s="62"/>
      <c r="AC569" s="62"/>
      <c r="AD569" s="62"/>
      <c r="AE569" s="614"/>
      <c r="AF569" s="614"/>
      <c r="AG569" s="614"/>
      <c r="AH569" s="614"/>
      <c r="AI569" s="614"/>
      <c r="AJ569" s="614"/>
      <c r="AK569" s="614"/>
      <c r="AL569" s="614"/>
      <c r="AM569" s="614"/>
      <c r="AN569" s="614"/>
      <c r="AO569" s="614"/>
      <c r="AP569" s="614"/>
      <c r="AQ569" s="614"/>
      <c r="AR569" s="614"/>
      <c r="AS569" s="614"/>
      <c r="AT569" s="614"/>
      <c r="AU569" s="614"/>
      <c r="AV569" s="614"/>
      <c r="AW569" s="614"/>
      <c r="AX569" s="614"/>
      <c r="AY569" s="614"/>
      <c r="AZ569" s="614"/>
      <c r="BA569" s="614"/>
      <c r="BB569" s="614"/>
      <c r="BC569" s="614"/>
      <c r="BD569" s="614"/>
      <c r="BE569" s="614"/>
      <c r="BF569" s="614"/>
      <c r="BG569" s="614"/>
      <c r="BH569" s="614"/>
      <c r="BI569" s="614"/>
      <c r="BJ569" s="614"/>
    </row>
    <row r="570" spans="2:62" ht="39" customHeight="1">
      <c r="AB570" s="62"/>
      <c r="AC570" s="62"/>
      <c r="AD570" s="62"/>
      <c r="AE570" s="62"/>
      <c r="AF570" s="62"/>
      <c r="AG570" s="552" t="s">
        <v>63</v>
      </c>
      <c r="AH570" s="552"/>
      <c r="AI570" s="552"/>
      <c r="AJ570" s="552"/>
      <c r="AK570" s="552"/>
      <c r="AL570" s="552"/>
      <c r="AM570" s="552"/>
      <c r="AN570" s="552"/>
      <c r="AO570" s="552"/>
      <c r="AP570" s="552"/>
      <c r="AQ570" s="552"/>
      <c r="AR570" s="552"/>
      <c r="AS570" s="552"/>
      <c r="AT570" s="552"/>
      <c r="AU570" s="552"/>
      <c r="AV570" s="552"/>
      <c r="AW570" s="552"/>
      <c r="AX570" s="552"/>
      <c r="AY570" s="552"/>
      <c r="AZ570" s="552"/>
      <c r="BA570" s="552"/>
      <c r="BB570" s="552"/>
      <c r="BC570" s="552"/>
      <c r="BD570" s="552"/>
      <c r="BE570" s="552"/>
      <c r="BF570" s="552"/>
      <c r="BG570" s="552"/>
      <c r="BH570" s="552"/>
      <c r="BI570" s="552"/>
      <c r="BJ570" s="65"/>
    </row>
    <row r="571" spans="2:62" ht="39" customHeight="1">
      <c r="AB571" s="62"/>
      <c r="AC571" s="62"/>
      <c r="AD571" s="62"/>
      <c r="AE571" s="62"/>
      <c r="AF571" s="62"/>
      <c r="AG571" s="552"/>
      <c r="AH571" s="552"/>
      <c r="AI571" s="552"/>
      <c r="AJ571" s="552"/>
      <c r="AK571" s="552"/>
      <c r="AL571" s="552"/>
      <c r="AM571" s="552"/>
      <c r="AN571" s="552"/>
      <c r="AO571" s="552"/>
      <c r="AP571" s="552"/>
      <c r="AQ571" s="552"/>
      <c r="AR571" s="552"/>
      <c r="AS571" s="552"/>
      <c r="AT571" s="552"/>
      <c r="AU571" s="552"/>
      <c r="AV571" s="552"/>
      <c r="AW571" s="552"/>
      <c r="AX571" s="552"/>
      <c r="AY571" s="552"/>
      <c r="AZ571" s="552"/>
      <c r="BA571" s="552"/>
      <c r="BB571" s="552"/>
      <c r="BC571" s="552"/>
      <c r="BD571" s="552"/>
      <c r="BE571" s="552"/>
      <c r="BF571" s="552"/>
      <c r="BG571" s="552"/>
      <c r="BH571" s="552"/>
      <c r="BI571" s="552"/>
      <c r="BJ571" s="65"/>
    </row>
    <row r="572" spans="2:62" ht="39" customHeight="1"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B572" s="62"/>
      <c r="AC572" s="62"/>
      <c r="AD572" s="62"/>
      <c r="AE572" s="62"/>
      <c r="AF572" s="62"/>
      <c r="AG572" s="552"/>
      <c r="AH572" s="552"/>
      <c r="AI572" s="552"/>
      <c r="AJ572" s="552"/>
      <c r="AK572" s="552"/>
      <c r="AL572" s="552"/>
      <c r="AM572" s="552"/>
      <c r="AN572" s="552"/>
      <c r="AO572" s="552"/>
      <c r="AP572" s="552"/>
      <c r="AQ572" s="552"/>
      <c r="AR572" s="552"/>
      <c r="AS572" s="552"/>
      <c r="AT572" s="552"/>
      <c r="AU572" s="552"/>
      <c r="AV572" s="552"/>
      <c r="AW572" s="552"/>
      <c r="AX572" s="552"/>
      <c r="AY572" s="552"/>
      <c r="AZ572" s="552"/>
      <c r="BA572" s="552"/>
      <c r="BB572" s="552"/>
      <c r="BC572" s="552"/>
      <c r="BD572" s="552"/>
      <c r="BE572" s="552"/>
      <c r="BF572" s="552"/>
      <c r="BG572" s="552"/>
      <c r="BH572" s="552"/>
      <c r="BI572" s="552"/>
      <c r="BJ572" s="65"/>
    </row>
    <row r="573" spans="2:62" ht="39" customHeight="1" thickBot="1">
      <c r="L573" s="554" t="s">
        <v>66</v>
      </c>
      <c r="M573" s="555"/>
      <c r="N573" s="558" t="s">
        <v>45</v>
      </c>
      <c r="O573" s="559"/>
      <c r="P573" s="559"/>
      <c r="Q573" s="559"/>
      <c r="R573" s="559"/>
      <c r="S573" s="559"/>
      <c r="T573" s="559"/>
      <c r="U573" s="559"/>
      <c r="V573" s="559"/>
      <c r="W573" s="559"/>
      <c r="X573" s="560"/>
      <c r="AB573" s="62"/>
      <c r="AC573" s="62"/>
      <c r="AD573" s="62"/>
      <c r="AE573" s="62"/>
      <c r="AF573" s="62"/>
      <c r="AG573" s="553"/>
      <c r="AH573" s="553"/>
      <c r="AI573" s="553"/>
      <c r="AJ573" s="553"/>
      <c r="AK573" s="553"/>
      <c r="AL573" s="553"/>
      <c r="AM573" s="553"/>
      <c r="AN573" s="553"/>
      <c r="AO573" s="553"/>
      <c r="AP573" s="553"/>
      <c r="AQ573" s="553"/>
      <c r="AR573" s="553"/>
      <c r="AS573" s="553"/>
      <c r="AT573" s="553"/>
      <c r="AU573" s="553"/>
      <c r="AV573" s="553"/>
      <c r="AW573" s="553"/>
      <c r="AX573" s="553"/>
      <c r="AY573" s="553"/>
      <c r="AZ573" s="553"/>
      <c r="BA573" s="553"/>
      <c r="BB573" s="553"/>
      <c r="BC573" s="553"/>
      <c r="BD573" s="553"/>
      <c r="BE573" s="553"/>
      <c r="BF573" s="553"/>
      <c r="BG573" s="553"/>
      <c r="BH573" s="553"/>
      <c r="BI573" s="553"/>
      <c r="BJ573" s="65"/>
    </row>
    <row r="574" spans="2:62" ht="39" customHeight="1" thickBot="1">
      <c r="L574" s="556"/>
      <c r="M574" s="557"/>
      <c r="N574" s="561"/>
      <c r="O574" s="562"/>
      <c r="P574" s="562"/>
      <c r="Q574" s="562"/>
      <c r="R574" s="562"/>
      <c r="S574" s="562"/>
      <c r="T574" s="562"/>
      <c r="U574" s="562"/>
      <c r="V574" s="562"/>
      <c r="W574" s="562"/>
      <c r="X574" s="563"/>
      <c r="AB574" s="62"/>
      <c r="AC574" s="62"/>
      <c r="AD574" s="62"/>
      <c r="AE574" s="62"/>
      <c r="AF574" s="62"/>
      <c r="AG574" s="67"/>
      <c r="AH574" s="68"/>
      <c r="AI574" s="68"/>
      <c r="AJ574" s="69"/>
      <c r="AK574" s="69"/>
      <c r="AL574" s="69"/>
      <c r="AM574" s="69"/>
      <c r="AN574" s="69"/>
      <c r="AO574" s="69"/>
      <c r="AP574" s="69"/>
      <c r="AQ574" s="69"/>
      <c r="AR574" s="70"/>
      <c r="AS574" s="70"/>
      <c r="AT574" s="70"/>
      <c r="AU574" s="70"/>
      <c r="AV574" s="70"/>
      <c r="AW574" s="70"/>
      <c r="AX574" s="70"/>
      <c r="AY574" s="70"/>
      <c r="AZ574" s="70"/>
      <c r="BA574" s="70"/>
      <c r="BB574" s="70"/>
      <c r="BC574" s="70"/>
      <c r="BD574" s="70"/>
      <c r="BE574" s="70"/>
      <c r="BF574" s="70"/>
      <c r="BG574" s="70"/>
      <c r="BH574" s="70"/>
      <c r="BI574" s="70"/>
      <c r="BJ574" s="69"/>
    </row>
    <row r="575" spans="2:62" ht="39" customHeight="1">
      <c r="E575" s="62"/>
      <c r="F575" s="62"/>
      <c r="G575" s="62"/>
      <c r="H575" s="62"/>
      <c r="I575" s="62"/>
      <c r="J575" s="62"/>
      <c r="K575" s="62"/>
      <c r="L575" s="564" t="s">
        <v>21</v>
      </c>
      <c r="M575" s="565"/>
      <c r="N575" s="558" t="s">
        <v>46</v>
      </c>
      <c r="O575" s="559"/>
      <c r="P575" s="559"/>
      <c r="Q575" s="559"/>
      <c r="R575" s="559"/>
      <c r="S575" s="559"/>
      <c r="T575" s="559"/>
      <c r="U575" s="559"/>
      <c r="V575" s="559"/>
      <c r="W575" s="559"/>
      <c r="X575" s="560"/>
      <c r="AB575" s="62"/>
      <c r="AC575" s="62"/>
      <c r="AD575" s="62"/>
      <c r="AE575" s="62"/>
      <c r="AF575" s="62"/>
      <c r="AG575" s="568" t="s">
        <v>22</v>
      </c>
      <c r="AH575" s="569"/>
      <c r="AI575" s="569"/>
      <c r="AJ575" s="569"/>
      <c r="AK575" s="569"/>
      <c r="AL575" s="569"/>
      <c r="AM575" s="569"/>
      <c r="AN575" s="570"/>
      <c r="AO575" s="571" t="str">
        <f>GI!$H$13</f>
        <v xml:space="preserve">Ibrahim Ahmedin Ebrahim </v>
      </c>
      <c r="AP575" s="572"/>
      <c r="AQ575" s="572"/>
      <c r="AR575" s="572"/>
      <c r="AS575" s="572"/>
      <c r="AT575" s="572"/>
      <c r="AU575" s="572"/>
      <c r="AV575" s="572"/>
      <c r="AW575" s="572"/>
      <c r="AX575" s="572"/>
      <c r="AY575" s="572"/>
      <c r="AZ575" s="572"/>
      <c r="BA575" s="572"/>
      <c r="BB575" s="572"/>
      <c r="BC575" s="572"/>
      <c r="BD575" s="572"/>
      <c r="BE575" s="572"/>
      <c r="BF575" s="572"/>
      <c r="BG575" s="572"/>
      <c r="BH575" s="573"/>
      <c r="BI575" s="72"/>
      <c r="BJ575" s="72"/>
    </row>
    <row r="576" spans="2:62" ht="39" customHeight="1">
      <c r="L576" s="566"/>
      <c r="M576" s="567"/>
      <c r="N576" s="561"/>
      <c r="O576" s="562"/>
      <c r="P576" s="562"/>
      <c r="Q576" s="562"/>
      <c r="R576" s="562"/>
      <c r="S576" s="562"/>
      <c r="T576" s="562"/>
      <c r="U576" s="562"/>
      <c r="V576" s="562"/>
      <c r="W576" s="562"/>
      <c r="X576" s="563"/>
      <c r="AB576" s="62"/>
      <c r="AC576" s="62"/>
      <c r="AD576" s="62"/>
      <c r="AE576" s="62"/>
      <c r="AF576" s="62"/>
      <c r="AG576" s="568"/>
      <c r="AH576" s="569"/>
      <c r="AI576" s="569"/>
      <c r="AJ576" s="569"/>
      <c r="AK576" s="569"/>
      <c r="AL576" s="569"/>
      <c r="AM576" s="569"/>
      <c r="AN576" s="570"/>
      <c r="AO576" s="574"/>
      <c r="AP576" s="575"/>
      <c r="AQ576" s="575"/>
      <c r="AR576" s="575"/>
      <c r="AS576" s="575"/>
      <c r="AT576" s="575"/>
      <c r="AU576" s="575"/>
      <c r="AV576" s="575"/>
      <c r="AW576" s="575"/>
      <c r="AX576" s="575"/>
      <c r="AY576" s="575"/>
      <c r="AZ576" s="575"/>
      <c r="BA576" s="575"/>
      <c r="BB576" s="575"/>
      <c r="BC576" s="575"/>
      <c r="BD576" s="575"/>
      <c r="BE576" s="575"/>
      <c r="BF576" s="575"/>
      <c r="BG576" s="575"/>
      <c r="BH576" s="576"/>
      <c r="BI576" s="72"/>
      <c r="BJ576" s="72"/>
    </row>
    <row r="577" spans="2:62" ht="39" customHeight="1" thickBot="1">
      <c r="AB577" s="62"/>
      <c r="AC577" s="62"/>
      <c r="AD577" s="62"/>
      <c r="AE577" s="62"/>
      <c r="AF577" s="62"/>
      <c r="AG577" s="73"/>
      <c r="AH577" s="580" t="s">
        <v>8</v>
      </c>
      <c r="AI577" s="580"/>
      <c r="AJ577" s="580"/>
      <c r="AK577" s="580"/>
      <c r="AL577" s="580"/>
      <c r="AM577" s="580"/>
      <c r="AN577" s="580"/>
      <c r="AO577" s="577"/>
      <c r="AP577" s="578"/>
      <c r="AQ577" s="578"/>
      <c r="AR577" s="578"/>
      <c r="AS577" s="578"/>
      <c r="AT577" s="578"/>
      <c r="AU577" s="578"/>
      <c r="AV577" s="578"/>
      <c r="AW577" s="578"/>
      <c r="AX577" s="578"/>
      <c r="AY577" s="578"/>
      <c r="AZ577" s="578"/>
      <c r="BA577" s="578"/>
      <c r="BB577" s="578"/>
      <c r="BC577" s="578"/>
      <c r="BD577" s="578"/>
      <c r="BE577" s="578"/>
      <c r="BF577" s="578"/>
      <c r="BG577" s="578"/>
      <c r="BH577" s="579"/>
      <c r="BI577" s="72"/>
      <c r="BJ577" s="72"/>
    </row>
    <row r="578" spans="2:62" ht="39" customHeight="1">
      <c r="AG578" s="71"/>
      <c r="AH578" s="580"/>
      <c r="AI578" s="580"/>
      <c r="AJ578" s="580"/>
      <c r="AK578" s="580"/>
      <c r="AL578" s="580"/>
      <c r="AM578" s="580"/>
      <c r="AN578" s="580"/>
      <c r="AO578" s="74"/>
      <c r="AP578" s="74"/>
      <c r="AQ578" s="74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</row>
    <row r="579" spans="2:62" ht="39" customHeight="1" thickBot="1">
      <c r="B579" s="581" t="s">
        <v>99</v>
      </c>
      <c r="C579" s="581"/>
      <c r="D579" s="581"/>
      <c r="E579" s="581"/>
      <c r="F579" s="581"/>
      <c r="G579" s="581"/>
      <c r="H579" s="581"/>
      <c r="I579" s="581"/>
      <c r="J579" s="581"/>
      <c r="K579" s="581"/>
      <c r="L579" s="581"/>
      <c r="M579" s="581"/>
      <c r="N579" s="581"/>
      <c r="O579" s="581"/>
      <c r="P579" s="581"/>
      <c r="Q579" s="581"/>
      <c r="R579" s="581"/>
      <c r="S579" s="581"/>
      <c r="T579" s="581"/>
      <c r="U579" s="581"/>
      <c r="V579" s="581"/>
      <c r="W579" s="581"/>
      <c r="X579" s="581"/>
      <c r="Y579" s="581"/>
      <c r="Z579" s="581"/>
      <c r="AA579" s="581"/>
      <c r="AG579" s="71"/>
    </row>
    <row r="580" spans="2:62" ht="39" customHeight="1">
      <c r="B580" s="581"/>
      <c r="C580" s="581"/>
      <c r="D580" s="581"/>
      <c r="E580" s="581"/>
      <c r="F580" s="581"/>
      <c r="G580" s="581"/>
      <c r="H580" s="581"/>
      <c r="I580" s="581"/>
      <c r="J580" s="581"/>
      <c r="K580" s="581"/>
      <c r="L580" s="581"/>
      <c r="M580" s="581"/>
      <c r="N580" s="581"/>
      <c r="O580" s="581"/>
      <c r="P580" s="581"/>
      <c r="Q580" s="581"/>
      <c r="R580" s="581"/>
      <c r="S580" s="581"/>
      <c r="T580" s="581"/>
      <c r="U580" s="581"/>
      <c r="V580" s="581"/>
      <c r="W580" s="581"/>
      <c r="X580" s="581"/>
      <c r="Y580" s="581"/>
      <c r="Z580" s="581"/>
      <c r="AA580" s="581"/>
      <c r="AG580" s="71"/>
      <c r="AH580" s="582" t="s">
        <v>23</v>
      </c>
      <c r="AI580" s="582"/>
      <c r="AJ580" s="582"/>
      <c r="AK580" s="582"/>
      <c r="AL580" s="582"/>
      <c r="AM580" s="582"/>
      <c r="AN580" s="583"/>
      <c r="AO580" s="584">
        <f>GI!$J$13</f>
        <v>0</v>
      </c>
      <c r="AP580" s="585"/>
      <c r="AQ580" s="585"/>
      <c r="AR580" s="585"/>
      <c r="AS580" s="585"/>
      <c r="AT580" s="586"/>
      <c r="AV580" s="72"/>
      <c r="AW580" s="582" t="s">
        <v>24</v>
      </c>
      <c r="AX580" s="582"/>
      <c r="AY580" s="582"/>
      <c r="AZ580" s="582"/>
      <c r="BB580" s="584" t="str">
        <f>GI!$I$13</f>
        <v>M</v>
      </c>
      <c r="BC580" s="585"/>
      <c r="BD580" s="585"/>
      <c r="BE580" s="585"/>
      <c r="BF580" s="586"/>
    </row>
    <row r="581" spans="2:62" ht="39" customHeight="1">
      <c r="B581" s="581"/>
      <c r="C581" s="581"/>
      <c r="D581" s="581"/>
      <c r="E581" s="581"/>
      <c r="F581" s="581"/>
      <c r="G581" s="581"/>
      <c r="H581" s="581"/>
      <c r="I581" s="581"/>
      <c r="J581" s="581"/>
      <c r="K581" s="581"/>
      <c r="L581" s="581"/>
      <c r="M581" s="581"/>
      <c r="N581" s="581"/>
      <c r="O581" s="581"/>
      <c r="P581" s="581"/>
      <c r="Q581" s="581"/>
      <c r="R581" s="581"/>
      <c r="S581" s="581"/>
      <c r="T581" s="581"/>
      <c r="U581" s="581"/>
      <c r="V581" s="581"/>
      <c r="W581" s="581"/>
      <c r="X581" s="581"/>
      <c r="Y581" s="581"/>
      <c r="Z581" s="581"/>
      <c r="AA581" s="581"/>
      <c r="AG581" s="71"/>
      <c r="AH581" s="582"/>
      <c r="AI581" s="582"/>
      <c r="AJ581" s="582"/>
      <c r="AK581" s="582"/>
      <c r="AL581" s="582"/>
      <c r="AM581" s="582"/>
      <c r="AN581" s="583"/>
      <c r="AO581" s="587"/>
      <c r="AP581" s="588"/>
      <c r="AQ581" s="588"/>
      <c r="AR581" s="588"/>
      <c r="AS581" s="588"/>
      <c r="AT581" s="589"/>
      <c r="AU581" s="72"/>
      <c r="AV581" s="72"/>
      <c r="AW581" s="582"/>
      <c r="AX581" s="582"/>
      <c r="AY581" s="582"/>
      <c r="AZ581" s="582"/>
      <c r="BB581" s="587"/>
      <c r="BC581" s="588"/>
      <c r="BD581" s="588"/>
      <c r="BE581" s="588"/>
      <c r="BF581" s="589"/>
    </row>
    <row r="582" spans="2:62" ht="39" customHeight="1">
      <c r="B582" s="581"/>
      <c r="C582" s="581"/>
      <c r="D582" s="581"/>
      <c r="E582" s="581"/>
      <c r="F582" s="581"/>
      <c r="G582" s="581"/>
      <c r="H582" s="581"/>
      <c r="I582" s="581"/>
      <c r="J582" s="581"/>
      <c r="K582" s="581"/>
      <c r="L582" s="581"/>
      <c r="M582" s="581"/>
      <c r="N582" s="581"/>
      <c r="O582" s="581"/>
      <c r="P582" s="581"/>
      <c r="Q582" s="581"/>
      <c r="R582" s="581"/>
      <c r="S582" s="581"/>
      <c r="T582" s="581"/>
      <c r="U582" s="581"/>
      <c r="V582" s="581"/>
      <c r="W582" s="581"/>
      <c r="X582" s="581"/>
      <c r="Y582" s="581"/>
      <c r="Z582" s="581"/>
      <c r="AA582" s="581"/>
      <c r="AG582" s="71"/>
      <c r="AH582" s="593" t="s">
        <v>3</v>
      </c>
      <c r="AI582" s="593"/>
      <c r="AJ582" s="593"/>
      <c r="AK582" s="593"/>
      <c r="AL582" s="593"/>
      <c r="AM582" s="593"/>
      <c r="AN582" s="594"/>
      <c r="AO582" s="587"/>
      <c r="AP582" s="588"/>
      <c r="AQ582" s="588"/>
      <c r="AR582" s="588"/>
      <c r="AS582" s="588"/>
      <c r="AT582" s="589"/>
      <c r="AV582" s="72"/>
      <c r="AW582" s="593" t="s">
        <v>4</v>
      </c>
      <c r="AX582" s="593"/>
      <c r="AY582" s="593"/>
      <c r="AZ582" s="593"/>
      <c r="BB582" s="587"/>
      <c r="BC582" s="588"/>
      <c r="BD582" s="588"/>
      <c r="BE582" s="588"/>
      <c r="BF582" s="589"/>
    </row>
    <row r="583" spans="2:62" ht="39" customHeight="1" thickBot="1">
      <c r="B583" s="595" t="s">
        <v>148</v>
      </c>
      <c r="C583" s="595"/>
      <c r="D583" s="595"/>
      <c r="E583" s="595"/>
      <c r="F583" s="595"/>
      <c r="G583" s="595"/>
      <c r="H583" s="595"/>
      <c r="I583" s="595"/>
      <c r="J583" s="595"/>
      <c r="K583" s="59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6"/>
      <c r="X583" s="76"/>
      <c r="Y583" s="76"/>
      <c r="Z583" s="76"/>
      <c r="AA583" s="76"/>
      <c r="AG583" s="71"/>
      <c r="AH583" s="593"/>
      <c r="AI583" s="593"/>
      <c r="AJ583" s="593"/>
      <c r="AK583" s="593"/>
      <c r="AL583" s="593"/>
      <c r="AM583" s="593"/>
      <c r="AN583" s="594"/>
      <c r="AO583" s="590"/>
      <c r="AP583" s="591"/>
      <c r="AQ583" s="591"/>
      <c r="AR583" s="591"/>
      <c r="AS583" s="591"/>
      <c r="AT583" s="592"/>
      <c r="AU583" s="72"/>
      <c r="AV583" s="72"/>
      <c r="AW583" s="593"/>
      <c r="AX583" s="593"/>
      <c r="AY583" s="593"/>
      <c r="AZ583" s="593"/>
      <c r="BA583" s="77"/>
      <c r="BB583" s="590"/>
      <c r="BC583" s="591"/>
      <c r="BD583" s="591"/>
      <c r="BE583" s="591"/>
      <c r="BF583" s="592"/>
      <c r="BG583" s="77"/>
      <c r="BH583" s="77"/>
      <c r="BI583" s="77"/>
    </row>
    <row r="584" spans="2:62" ht="39" customHeight="1" thickBot="1">
      <c r="B584" s="533"/>
      <c r="C584" s="533"/>
      <c r="D584" s="533"/>
      <c r="E584" s="533"/>
      <c r="F584" s="533"/>
      <c r="G584" s="533"/>
      <c r="H584" s="533"/>
      <c r="I584" s="533"/>
      <c r="J584" s="533"/>
      <c r="K584" s="533"/>
      <c r="L584" s="533"/>
      <c r="M584" s="533"/>
      <c r="N584" s="533"/>
      <c r="O584" s="533"/>
      <c r="P584" s="533"/>
      <c r="Q584" s="533"/>
      <c r="R584" s="533"/>
      <c r="S584" s="533"/>
      <c r="T584" s="533"/>
      <c r="U584" s="533"/>
      <c r="V584" s="533"/>
      <c r="W584" s="533"/>
      <c r="X584" s="533"/>
      <c r="Y584" s="533"/>
      <c r="Z584" s="533"/>
      <c r="AA584" s="533"/>
      <c r="AG584" s="71"/>
      <c r="AK584" s="78"/>
      <c r="AL584" s="78"/>
      <c r="AM584" s="78"/>
      <c r="AN584" s="78"/>
      <c r="AO584" s="78"/>
      <c r="AP584" s="78"/>
      <c r="AQ584" s="78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2"/>
      <c r="BC584" s="72"/>
      <c r="BD584" s="72"/>
      <c r="BE584" s="77"/>
      <c r="BF584" s="77"/>
      <c r="BG584" s="77"/>
      <c r="BH584" s="77"/>
      <c r="BI584" s="77"/>
    </row>
    <row r="585" spans="2:62" ht="39" customHeight="1">
      <c r="B585" s="534"/>
      <c r="C585" s="534"/>
      <c r="D585" s="534"/>
      <c r="E585" s="534"/>
      <c r="F585" s="534"/>
      <c r="G585" s="534"/>
      <c r="H585" s="534"/>
      <c r="I585" s="534"/>
      <c r="J585" s="534"/>
      <c r="K585" s="534"/>
      <c r="L585" s="534"/>
      <c r="M585" s="534"/>
      <c r="N585" s="534"/>
      <c r="O585" s="534"/>
      <c r="P585" s="534"/>
      <c r="Q585" s="534"/>
      <c r="R585" s="534"/>
      <c r="S585" s="534"/>
      <c r="T585" s="534"/>
      <c r="U585" s="534"/>
      <c r="V585" s="534"/>
      <c r="W585" s="534"/>
      <c r="X585" s="534"/>
      <c r="Y585" s="534"/>
      <c r="Z585" s="534"/>
      <c r="AA585" s="534"/>
      <c r="AG585" s="71"/>
      <c r="AH585" s="582" t="s">
        <v>25</v>
      </c>
      <c r="AI585" s="582"/>
      <c r="AJ585" s="582"/>
      <c r="AK585" s="582"/>
      <c r="AL585" s="582"/>
      <c r="AM585" s="582"/>
      <c r="AN585" s="583"/>
      <c r="AO585" s="596">
        <f>GI!$A$3</f>
        <v>11</v>
      </c>
      <c r="AP585" s="597"/>
      <c r="AQ585" s="597"/>
      <c r="AR585" s="597"/>
      <c r="AS585" s="598"/>
      <c r="AT585" s="596" t="str">
        <f>GI!$C$3</f>
        <v>D</v>
      </c>
      <c r="AU585" s="597"/>
      <c r="AV585" s="597"/>
      <c r="AW585" s="597"/>
      <c r="AX585" s="598"/>
      <c r="AY585" s="79"/>
      <c r="AZ585" s="79"/>
      <c r="BA585" s="79"/>
      <c r="BB585" s="80"/>
      <c r="BC585" s="80"/>
      <c r="BD585" s="80"/>
      <c r="BE585" s="80"/>
      <c r="BF585" s="80"/>
      <c r="BG585" s="80"/>
      <c r="BH585" s="80"/>
      <c r="BI585" s="80"/>
    </row>
    <row r="586" spans="2:62" ht="39" customHeight="1">
      <c r="B586" s="533"/>
      <c r="C586" s="533"/>
      <c r="D586" s="533"/>
      <c r="E586" s="533"/>
      <c r="F586" s="533"/>
      <c r="G586" s="533"/>
      <c r="H586" s="533"/>
      <c r="I586" s="533"/>
      <c r="J586" s="533"/>
      <c r="K586" s="533"/>
      <c r="L586" s="533"/>
      <c r="M586" s="533"/>
      <c r="N586" s="533"/>
      <c r="O586" s="533"/>
      <c r="P586" s="533"/>
      <c r="Q586" s="533"/>
      <c r="R586" s="533"/>
      <c r="S586" s="533"/>
      <c r="T586" s="533"/>
      <c r="U586" s="533"/>
      <c r="V586" s="533"/>
      <c r="W586" s="533"/>
      <c r="X586" s="533"/>
      <c r="Y586" s="533"/>
      <c r="Z586" s="533"/>
      <c r="AA586" s="533"/>
      <c r="AG586" s="71"/>
      <c r="AH586" s="582"/>
      <c r="AI586" s="582"/>
      <c r="AJ586" s="582"/>
      <c r="AK586" s="582"/>
      <c r="AL586" s="582"/>
      <c r="AM586" s="582"/>
      <c r="AN586" s="583"/>
      <c r="AO586" s="599"/>
      <c r="AP586" s="600"/>
      <c r="AQ586" s="600"/>
      <c r="AR586" s="600"/>
      <c r="AS586" s="601"/>
      <c r="AT586" s="599"/>
      <c r="AU586" s="600"/>
      <c r="AV586" s="600"/>
      <c r="AW586" s="600"/>
      <c r="AX586" s="601"/>
      <c r="AY586" s="79"/>
      <c r="AZ586" s="79"/>
      <c r="BA586" s="79"/>
      <c r="BB586" s="80"/>
      <c r="BC586" s="80"/>
      <c r="BD586" s="80"/>
      <c r="BE586" s="80"/>
      <c r="BF586" s="80"/>
      <c r="BG586" s="80"/>
      <c r="BH586" s="80"/>
      <c r="BI586" s="80"/>
    </row>
    <row r="587" spans="2:62" ht="39" customHeight="1">
      <c r="B587" s="534"/>
      <c r="C587" s="534"/>
      <c r="D587" s="534"/>
      <c r="E587" s="534"/>
      <c r="F587" s="534"/>
      <c r="G587" s="534"/>
      <c r="H587" s="534"/>
      <c r="I587" s="534"/>
      <c r="J587" s="534"/>
      <c r="K587" s="534"/>
      <c r="L587" s="534"/>
      <c r="M587" s="534"/>
      <c r="N587" s="534"/>
      <c r="O587" s="534"/>
      <c r="P587" s="534"/>
      <c r="Q587" s="534"/>
      <c r="R587" s="534"/>
      <c r="S587" s="534"/>
      <c r="T587" s="534"/>
      <c r="U587" s="534"/>
      <c r="V587" s="534"/>
      <c r="W587" s="534"/>
      <c r="X587" s="534"/>
      <c r="Y587" s="534"/>
      <c r="Z587" s="534"/>
      <c r="AA587" s="534"/>
      <c r="AG587" s="71"/>
      <c r="AH587" s="605" t="s">
        <v>6</v>
      </c>
      <c r="AI587" s="605"/>
      <c r="AJ587" s="605"/>
      <c r="AK587" s="605"/>
      <c r="AL587" s="605"/>
      <c r="AM587" s="605"/>
      <c r="AN587" s="606"/>
      <c r="AO587" s="599"/>
      <c r="AP587" s="600"/>
      <c r="AQ587" s="600"/>
      <c r="AR587" s="600"/>
      <c r="AS587" s="601"/>
      <c r="AT587" s="599"/>
      <c r="AU587" s="600"/>
      <c r="AV587" s="600"/>
      <c r="AW587" s="600"/>
      <c r="AX587" s="601"/>
      <c r="AY587" s="79"/>
      <c r="AZ587" s="79"/>
      <c r="BA587" s="79"/>
      <c r="BB587" s="80"/>
      <c r="BC587" s="80"/>
      <c r="BD587" s="80"/>
      <c r="BE587" s="80"/>
      <c r="BF587" s="80"/>
      <c r="BG587" s="80"/>
      <c r="BH587" s="80"/>
      <c r="BI587" s="80"/>
    </row>
    <row r="588" spans="2:62" ht="39" customHeight="1" thickBot="1">
      <c r="B588" s="607" t="s">
        <v>149</v>
      </c>
      <c r="C588" s="607"/>
      <c r="D588" s="607"/>
      <c r="E588" s="607"/>
      <c r="F588" s="607"/>
      <c r="G588" s="607"/>
      <c r="H588" s="607"/>
      <c r="I588" s="607"/>
      <c r="J588" s="607"/>
      <c r="K588" s="607"/>
      <c r="L588" s="607"/>
      <c r="M588" s="607"/>
      <c r="N588" s="607"/>
      <c r="O588" s="607"/>
      <c r="P588" s="607"/>
      <c r="Q588" s="607"/>
      <c r="R588" s="607"/>
      <c r="S588" s="607"/>
      <c r="T588" s="607"/>
      <c r="U588" s="607"/>
      <c r="V588" s="607"/>
      <c r="W588" s="607"/>
      <c r="X588" s="607"/>
      <c r="Y588" s="607"/>
      <c r="Z588" s="607"/>
      <c r="AA588" s="607"/>
      <c r="AG588" s="71"/>
      <c r="AH588" s="605"/>
      <c r="AI588" s="605"/>
      <c r="AJ588" s="605"/>
      <c r="AK588" s="605"/>
      <c r="AL588" s="605"/>
      <c r="AM588" s="605"/>
      <c r="AN588" s="606"/>
      <c r="AO588" s="602"/>
      <c r="AP588" s="603"/>
      <c r="AQ588" s="603"/>
      <c r="AR588" s="603"/>
      <c r="AS588" s="604"/>
      <c r="AT588" s="602"/>
      <c r="AU588" s="603"/>
      <c r="AV588" s="603"/>
      <c r="AW588" s="603"/>
      <c r="AX588" s="604"/>
      <c r="AY588" s="79"/>
      <c r="AZ588" s="79"/>
      <c r="BA588" s="79"/>
      <c r="BB588" s="80"/>
      <c r="BC588" s="80"/>
      <c r="BD588" s="80"/>
      <c r="BE588" s="80"/>
      <c r="BF588" s="80"/>
      <c r="BG588" s="80"/>
      <c r="BH588" s="80"/>
      <c r="BI588" s="80"/>
    </row>
    <row r="589" spans="2:62" ht="39" customHeight="1">
      <c r="B589" s="608"/>
      <c r="C589" s="608"/>
      <c r="D589" s="608"/>
      <c r="E589" s="608"/>
      <c r="F589" s="608"/>
      <c r="G589" s="608"/>
      <c r="H589" s="608"/>
      <c r="I589" s="608"/>
      <c r="J589" s="608"/>
      <c r="K589" s="608"/>
      <c r="L589" s="608"/>
      <c r="M589" s="608"/>
      <c r="N589" s="608"/>
      <c r="O589" s="608"/>
      <c r="P589" s="608"/>
      <c r="Q589" s="608"/>
      <c r="R589" s="608"/>
      <c r="S589" s="608"/>
      <c r="T589" s="608"/>
      <c r="U589" s="608"/>
      <c r="V589" s="608"/>
      <c r="W589" s="608"/>
      <c r="X589" s="608"/>
      <c r="Y589" s="608"/>
      <c r="Z589" s="608"/>
      <c r="AA589" s="608"/>
      <c r="AG589" s="71"/>
    </row>
    <row r="590" spans="2:62" ht="39" customHeight="1" thickBot="1">
      <c r="B590" s="533"/>
      <c r="C590" s="533"/>
      <c r="D590" s="533"/>
      <c r="E590" s="533"/>
      <c r="F590" s="533"/>
      <c r="G590" s="533"/>
      <c r="H590" s="533"/>
      <c r="I590" s="533"/>
      <c r="J590" s="533"/>
      <c r="K590" s="533"/>
      <c r="L590" s="533"/>
      <c r="M590" s="533"/>
      <c r="N590" s="533"/>
      <c r="O590" s="533"/>
      <c r="P590" s="533"/>
      <c r="Q590" s="533"/>
      <c r="R590" s="533"/>
      <c r="S590" s="533"/>
      <c r="T590" s="533"/>
      <c r="U590" s="533"/>
      <c r="V590" s="533"/>
      <c r="W590" s="533"/>
      <c r="X590" s="533"/>
      <c r="Y590" s="533"/>
      <c r="Z590" s="533"/>
      <c r="AA590" s="533"/>
      <c r="AG590" s="81"/>
      <c r="AH590" s="82"/>
      <c r="AI590" s="82"/>
      <c r="AJ590" s="82"/>
      <c r="AK590" s="82"/>
      <c r="AL590" s="82"/>
      <c r="AM590" s="82"/>
      <c r="AN590" s="82"/>
      <c r="AO590" s="82"/>
      <c r="AP590" s="82"/>
      <c r="AQ590" s="82"/>
      <c r="AR590" s="83"/>
      <c r="AS590" s="83"/>
      <c r="AT590" s="83"/>
      <c r="AU590" s="83"/>
      <c r="AV590" s="83"/>
      <c r="AW590" s="83"/>
      <c r="AX590" s="83"/>
      <c r="AY590" s="83"/>
      <c r="AZ590" s="83"/>
      <c r="BA590" s="83"/>
      <c r="BB590" s="83"/>
      <c r="BC590" s="83"/>
      <c r="BD590" s="83"/>
      <c r="BE590" s="83"/>
      <c r="BF590" s="83"/>
      <c r="BG590" s="83"/>
      <c r="BH590" s="83"/>
      <c r="BI590" s="83"/>
      <c r="BJ590" s="84"/>
    </row>
    <row r="591" spans="2:62" ht="39" customHeight="1">
      <c r="B591" s="534"/>
      <c r="C591" s="534"/>
      <c r="D591" s="534"/>
      <c r="E591" s="534"/>
      <c r="F591" s="534"/>
      <c r="G591" s="534"/>
      <c r="H591" s="534"/>
      <c r="I591" s="534"/>
      <c r="J591" s="534"/>
      <c r="K591" s="534"/>
      <c r="L591" s="534"/>
      <c r="M591" s="534"/>
      <c r="N591" s="534"/>
      <c r="O591" s="534"/>
      <c r="P591" s="534"/>
      <c r="Q591" s="534"/>
      <c r="R591" s="534"/>
      <c r="S591" s="534"/>
      <c r="T591" s="534"/>
      <c r="U591" s="534"/>
      <c r="V591" s="534"/>
      <c r="W591" s="534"/>
      <c r="X591" s="534"/>
      <c r="Y591" s="534"/>
      <c r="Z591" s="534"/>
      <c r="AA591" s="534"/>
      <c r="BJ591" s="85"/>
    </row>
    <row r="592" spans="2:62" ht="39" customHeight="1"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K592" s="87"/>
      <c r="AL592" s="87"/>
      <c r="AM592" s="87"/>
      <c r="AN592" s="87"/>
      <c r="AO592" s="87"/>
      <c r="AP592" s="87"/>
      <c r="AQ592" s="87"/>
      <c r="AR592" s="87"/>
      <c r="AS592" s="87"/>
      <c r="AT592" s="87"/>
      <c r="AU592" s="87"/>
      <c r="AV592" s="87"/>
      <c r="AW592" s="87"/>
      <c r="AX592" s="87"/>
      <c r="AY592" s="87"/>
      <c r="AZ592" s="87"/>
      <c r="BA592" s="87"/>
      <c r="BB592" s="87"/>
      <c r="BC592" s="87"/>
      <c r="BD592" s="87"/>
      <c r="BE592" s="87"/>
      <c r="BF592" s="87"/>
      <c r="BJ592" s="85"/>
    </row>
    <row r="593" spans="2:62" ht="39" customHeight="1">
      <c r="B593" s="535" t="s">
        <v>80</v>
      </c>
      <c r="C593" s="535"/>
      <c r="D593" s="535"/>
      <c r="E593" s="535"/>
      <c r="F593" s="535"/>
      <c r="G593" s="535"/>
      <c r="H593" s="535"/>
      <c r="I593" s="535"/>
      <c r="J593" s="535"/>
      <c r="K593" s="535"/>
      <c r="L593" s="535"/>
      <c r="M593" s="535"/>
      <c r="N593" s="535"/>
      <c r="O593" s="536" t="str">
        <f>GI!$E$31</f>
        <v xml:space="preserve">Biniam Desta </v>
      </c>
      <c r="P593" s="536"/>
      <c r="Q593" s="536"/>
      <c r="R593" s="536"/>
      <c r="S593" s="536"/>
      <c r="T593" s="536"/>
      <c r="U593" s="536"/>
      <c r="V593" s="536"/>
      <c r="W593" s="536"/>
      <c r="X593" s="536"/>
      <c r="Y593" s="536"/>
      <c r="Z593" s="536"/>
      <c r="AA593" s="536"/>
      <c r="AB593" s="88"/>
      <c r="AJ593" s="538" t="s">
        <v>212</v>
      </c>
      <c r="AK593" s="539"/>
      <c r="AL593" s="539"/>
      <c r="AM593" s="539"/>
      <c r="AN593" s="539"/>
      <c r="AO593" s="539"/>
      <c r="AP593" s="539"/>
      <c r="AQ593" s="539"/>
      <c r="AR593" s="539"/>
      <c r="AS593" s="539"/>
      <c r="AT593" s="539"/>
      <c r="AU593" s="539"/>
      <c r="AV593" s="539"/>
      <c r="AW593" s="539"/>
      <c r="AX593" s="539"/>
      <c r="AY593" s="539"/>
      <c r="AZ593" s="539"/>
      <c r="BA593" s="539"/>
      <c r="BB593" s="539"/>
      <c r="BC593" s="539"/>
      <c r="BD593" s="539"/>
      <c r="BE593" s="539"/>
      <c r="BF593" s="540"/>
      <c r="BG593" s="87"/>
      <c r="BH593" s="87"/>
      <c r="BI593" s="87"/>
      <c r="BJ593" s="89"/>
    </row>
    <row r="594" spans="2:62" ht="39" customHeight="1">
      <c r="B594" s="535"/>
      <c r="C594" s="535"/>
      <c r="D594" s="535"/>
      <c r="E594" s="535"/>
      <c r="F594" s="535"/>
      <c r="G594" s="535"/>
      <c r="H594" s="535"/>
      <c r="I594" s="535"/>
      <c r="J594" s="535"/>
      <c r="K594" s="535"/>
      <c r="L594" s="535"/>
      <c r="M594" s="535"/>
      <c r="N594" s="535"/>
      <c r="O594" s="537"/>
      <c r="P594" s="537"/>
      <c r="Q594" s="537"/>
      <c r="R594" s="537"/>
      <c r="S594" s="537"/>
      <c r="T594" s="537"/>
      <c r="U594" s="537"/>
      <c r="V594" s="537"/>
      <c r="W594" s="537"/>
      <c r="X594" s="537"/>
      <c r="Y594" s="537"/>
      <c r="Z594" s="537"/>
      <c r="AA594" s="537"/>
      <c r="AB594" s="88"/>
      <c r="AJ594" s="541"/>
      <c r="AK594" s="542"/>
      <c r="AL594" s="542"/>
      <c r="AM594" s="542"/>
      <c r="AN594" s="542"/>
      <c r="AO594" s="542"/>
      <c r="AP594" s="542"/>
      <c r="AQ594" s="542"/>
      <c r="AR594" s="542"/>
      <c r="AS594" s="542"/>
      <c r="AT594" s="542"/>
      <c r="AU594" s="542"/>
      <c r="AV594" s="542"/>
      <c r="AW594" s="542"/>
      <c r="AX594" s="542"/>
      <c r="AY594" s="542"/>
      <c r="AZ594" s="542"/>
      <c r="BA594" s="542"/>
      <c r="BB594" s="542"/>
      <c r="BC594" s="542"/>
      <c r="BD594" s="542"/>
      <c r="BE594" s="542"/>
      <c r="BF594" s="543"/>
      <c r="BG594" s="87"/>
      <c r="BH594" s="87"/>
      <c r="BI594" s="87"/>
      <c r="BJ594" s="89"/>
    </row>
    <row r="595" spans="2:62" ht="39" customHeight="1">
      <c r="B595" s="544" t="s">
        <v>79</v>
      </c>
      <c r="C595" s="544"/>
      <c r="D595" s="544"/>
      <c r="E595" s="544"/>
      <c r="F595" s="544"/>
      <c r="G595" s="544"/>
      <c r="H595" s="544"/>
      <c r="I595" s="544"/>
      <c r="J595" s="544"/>
      <c r="K595" s="544"/>
      <c r="L595" s="544"/>
      <c r="M595" s="544"/>
      <c r="N595" s="544"/>
      <c r="O595" s="545"/>
      <c r="P595" s="545"/>
      <c r="Q595" s="545"/>
      <c r="R595" s="545"/>
      <c r="S595" s="545"/>
      <c r="T595" s="545"/>
      <c r="U595" s="545"/>
      <c r="V595" s="545"/>
      <c r="W595" s="545"/>
      <c r="X595" s="545"/>
      <c r="Y595" s="545"/>
      <c r="Z595" s="545"/>
      <c r="AA595" s="545"/>
      <c r="AB595" s="88"/>
      <c r="AJ595" s="541" t="s">
        <v>210</v>
      </c>
      <c r="AK595" s="542"/>
      <c r="AL595" s="542"/>
      <c r="AM595" s="542"/>
      <c r="AN595" s="542"/>
      <c r="AO595" s="542"/>
      <c r="AP595" s="542"/>
      <c r="AQ595" s="542"/>
      <c r="AR595" s="542"/>
      <c r="AS595" s="542"/>
      <c r="AT595" s="542"/>
      <c r="AU595" s="542"/>
      <c r="AV595" s="542"/>
      <c r="AW595" s="542"/>
      <c r="AX595" s="542"/>
      <c r="AY595" s="542"/>
      <c r="AZ595" s="542"/>
      <c r="BA595" s="542"/>
      <c r="BB595" s="542"/>
      <c r="BC595" s="542"/>
      <c r="BD595" s="542"/>
      <c r="BE595" s="542"/>
      <c r="BF595" s="543"/>
      <c r="BG595" s="87"/>
      <c r="BH595" s="87"/>
      <c r="BI595" s="87"/>
      <c r="BJ595" s="87"/>
    </row>
    <row r="596" spans="2:62" ht="39" customHeight="1">
      <c r="B596" s="544"/>
      <c r="C596" s="544"/>
      <c r="D596" s="544"/>
      <c r="E596" s="544"/>
      <c r="F596" s="544"/>
      <c r="G596" s="544"/>
      <c r="H596" s="544"/>
      <c r="I596" s="544"/>
      <c r="J596" s="544"/>
      <c r="K596" s="544"/>
      <c r="L596" s="544"/>
      <c r="M596" s="544"/>
      <c r="N596" s="544"/>
      <c r="O596" s="546"/>
      <c r="P596" s="546"/>
      <c r="Q596" s="546"/>
      <c r="R596" s="546"/>
      <c r="S596" s="546"/>
      <c r="T596" s="546"/>
      <c r="U596" s="546"/>
      <c r="V596" s="546"/>
      <c r="W596" s="546"/>
      <c r="X596" s="546"/>
      <c r="Y596" s="546"/>
      <c r="Z596" s="546"/>
      <c r="AA596" s="546"/>
      <c r="AB596" s="88"/>
      <c r="AJ596" s="541"/>
      <c r="AK596" s="542"/>
      <c r="AL596" s="542"/>
      <c r="AM596" s="542"/>
      <c r="AN596" s="542"/>
      <c r="AO596" s="542"/>
      <c r="AP596" s="542"/>
      <c r="AQ596" s="542"/>
      <c r="AR596" s="542"/>
      <c r="AS596" s="542"/>
      <c r="AT596" s="542"/>
      <c r="AU596" s="542"/>
      <c r="AV596" s="542"/>
      <c r="AW596" s="542"/>
      <c r="AX596" s="542"/>
      <c r="AY596" s="542"/>
      <c r="AZ596" s="542"/>
      <c r="BA596" s="542"/>
      <c r="BB596" s="542"/>
      <c r="BC596" s="542"/>
      <c r="BD596" s="542"/>
      <c r="BE596" s="542"/>
      <c r="BF596" s="543"/>
      <c r="BG596" s="87"/>
      <c r="BH596" s="87"/>
      <c r="BI596" s="87"/>
      <c r="BJ596" s="87"/>
    </row>
    <row r="597" spans="2:62" ht="39" customHeight="1">
      <c r="B597" s="535" t="s">
        <v>81</v>
      </c>
      <c r="C597" s="535"/>
      <c r="D597" s="535"/>
      <c r="E597" s="535"/>
      <c r="F597" s="535"/>
      <c r="G597" s="535"/>
      <c r="H597" s="535"/>
      <c r="I597" s="535"/>
      <c r="J597" s="535"/>
      <c r="K597" s="535"/>
      <c r="L597" s="535"/>
      <c r="M597" s="535"/>
      <c r="N597" s="535"/>
      <c r="O597" s="547"/>
      <c r="P597" s="547"/>
      <c r="Q597" s="547"/>
      <c r="R597" s="547"/>
      <c r="S597" s="547"/>
      <c r="T597" s="547"/>
      <c r="U597" s="547"/>
      <c r="V597" s="547"/>
      <c r="W597" s="547"/>
      <c r="X597" s="547"/>
      <c r="Y597" s="547"/>
      <c r="Z597" s="547"/>
      <c r="AA597" s="547"/>
      <c r="AB597" s="88"/>
      <c r="AJ597" s="541" t="s">
        <v>74</v>
      </c>
      <c r="AK597" s="542"/>
      <c r="AL597" s="542"/>
      <c r="AM597" s="542"/>
      <c r="AN597" s="542"/>
      <c r="AO597" s="542"/>
      <c r="AP597" s="542"/>
      <c r="AQ597" s="542"/>
      <c r="AR597" s="542"/>
      <c r="AS597" s="542"/>
      <c r="AT597" s="542"/>
      <c r="AU597" s="542"/>
      <c r="AV597" s="542"/>
      <c r="AW597" s="542"/>
      <c r="AX597" s="542"/>
      <c r="AY597" s="542"/>
      <c r="AZ597" s="542"/>
      <c r="BA597" s="542"/>
      <c r="BB597" s="542"/>
      <c r="BC597" s="542"/>
      <c r="BD597" s="542"/>
      <c r="BE597" s="542"/>
      <c r="BF597" s="543"/>
      <c r="BG597" s="87"/>
      <c r="BH597" s="87"/>
      <c r="BI597" s="87"/>
      <c r="BJ597" s="87"/>
    </row>
    <row r="598" spans="2:62" ht="39" customHeight="1">
      <c r="B598" s="535"/>
      <c r="C598" s="535"/>
      <c r="D598" s="535"/>
      <c r="E598" s="535"/>
      <c r="F598" s="535"/>
      <c r="G598" s="535"/>
      <c r="H598" s="535"/>
      <c r="I598" s="535"/>
      <c r="J598" s="535"/>
      <c r="K598" s="535"/>
      <c r="L598" s="535"/>
      <c r="M598" s="535"/>
      <c r="N598" s="535"/>
      <c r="O598" s="548"/>
      <c r="P598" s="548"/>
      <c r="Q598" s="548"/>
      <c r="R598" s="548"/>
      <c r="S598" s="548"/>
      <c r="T598" s="548"/>
      <c r="U598" s="548"/>
      <c r="V598" s="548"/>
      <c r="W598" s="548"/>
      <c r="X598" s="548"/>
      <c r="Y598" s="548"/>
      <c r="Z598" s="548"/>
      <c r="AA598" s="548"/>
      <c r="AB598" s="88"/>
      <c r="AJ598" s="541"/>
      <c r="AK598" s="542"/>
      <c r="AL598" s="542"/>
      <c r="AM598" s="542"/>
      <c r="AN598" s="542"/>
      <c r="AO598" s="542"/>
      <c r="AP598" s="542"/>
      <c r="AQ598" s="542"/>
      <c r="AR598" s="542"/>
      <c r="AS598" s="542"/>
      <c r="AT598" s="542"/>
      <c r="AU598" s="542"/>
      <c r="AV598" s="542"/>
      <c r="AW598" s="542"/>
      <c r="AX598" s="542"/>
      <c r="AY598" s="542"/>
      <c r="AZ598" s="542"/>
      <c r="BA598" s="542"/>
      <c r="BB598" s="542"/>
      <c r="BC598" s="542"/>
      <c r="BD598" s="542"/>
      <c r="BE598" s="542"/>
      <c r="BF598" s="543"/>
      <c r="BG598" s="87"/>
      <c r="BH598" s="87"/>
      <c r="BI598" s="87"/>
      <c r="BJ598" s="87"/>
    </row>
    <row r="599" spans="2:62" ht="25.5" customHeight="1">
      <c r="B599" s="544" t="s">
        <v>79</v>
      </c>
      <c r="C599" s="544"/>
      <c r="D599" s="544"/>
      <c r="E599" s="544"/>
      <c r="F599" s="544"/>
      <c r="G599" s="544"/>
      <c r="H599" s="544"/>
      <c r="I599" s="544"/>
      <c r="J599" s="544"/>
      <c r="K599" s="544"/>
      <c r="L599" s="544"/>
      <c r="M599" s="544"/>
      <c r="N599" s="544"/>
      <c r="O599" s="545"/>
      <c r="P599" s="545"/>
      <c r="Q599" s="545"/>
      <c r="R599" s="545"/>
      <c r="S599" s="545"/>
      <c r="T599" s="545"/>
      <c r="U599" s="545"/>
      <c r="V599" s="545"/>
      <c r="W599" s="545"/>
      <c r="X599" s="545"/>
      <c r="Y599" s="545"/>
      <c r="Z599" s="545"/>
      <c r="AA599" s="545"/>
      <c r="AB599" s="90"/>
      <c r="AJ599" s="541" t="s">
        <v>211</v>
      </c>
      <c r="AK599" s="542"/>
      <c r="AL599" s="542"/>
      <c r="AM599" s="542"/>
      <c r="AN599" s="542"/>
      <c r="AO599" s="542"/>
      <c r="AP599" s="542"/>
      <c r="AQ599" s="542"/>
      <c r="AR599" s="542"/>
      <c r="AS599" s="542"/>
      <c r="AT599" s="542"/>
      <c r="AU599" s="542"/>
      <c r="AV599" s="542"/>
      <c r="AW599" s="542"/>
      <c r="AX599" s="542"/>
      <c r="AY599" s="542"/>
      <c r="AZ599" s="542"/>
      <c r="BA599" s="542"/>
      <c r="BB599" s="542"/>
      <c r="BC599" s="542"/>
      <c r="BD599" s="542"/>
      <c r="BE599" s="542"/>
      <c r="BF599" s="543"/>
      <c r="BG599" s="87"/>
      <c r="BH599" s="87"/>
      <c r="BI599" s="87"/>
      <c r="BJ599" s="87"/>
    </row>
    <row r="600" spans="2:62" ht="33.75" customHeight="1">
      <c r="B600" s="544"/>
      <c r="C600" s="544"/>
      <c r="D600" s="544"/>
      <c r="E600" s="544"/>
      <c r="F600" s="544"/>
      <c r="G600" s="544"/>
      <c r="H600" s="544"/>
      <c r="I600" s="544"/>
      <c r="J600" s="544"/>
      <c r="K600" s="544"/>
      <c r="L600" s="544"/>
      <c r="M600" s="544"/>
      <c r="N600" s="544"/>
      <c r="O600" s="546"/>
      <c r="P600" s="546"/>
      <c r="Q600" s="546"/>
      <c r="R600" s="546"/>
      <c r="S600" s="546"/>
      <c r="T600" s="546"/>
      <c r="U600" s="546"/>
      <c r="V600" s="546"/>
      <c r="W600" s="546"/>
      <c r="X600" s="546"/>
      <c r="Y600" s="546"/>
      <c r="Z600" s="546"/>
      <c r="AA600" s="546"/>
      <c r="AB600" s="90"/>
      <c r="AJ600" s="549"/>
      <c r="AK600" s="550"/>
      <c r="AL600" s="550"/>
      <c r="AM600" s="550"/>
      <c r="AN600" s="550"/>
      <c r="AO600" s="550"/>
      <c r="AP600" s="550"/>
      <c r="AQ600" s="550"/>
      <c r="AR600" s="550"/>
      <c r="AS600" s="550"/>
      <c r="AT600" s="550"/>
      <c r="AU600" s="550"/>
      <c r="AV600" s="550"/>
      <c r="AW600" s="550"/>
      <c r="AX600" s="550"/>
      <c r="AY600" s="550"/>
      <c r="AZ600" s="550"/>
      <c r="BA600" s="550"/>
      <c r="BB600" s="550"/>
      <c r="BC600" s="550"/>
      <c r="BD600" s="550"/>
      <c r="BE600" s="550"/>
      <c r="BF600" s="551"/>
      <c r="BG600" s="87"/>
      <c r="BH600" s="87"/>
      <c r="BI600" s="87"/>
      <c r="BJ600" s="87"/>
    </row>
    <row r="601" spans="2:62" ht="39" customHeight="1">
      <c r="C601" s="615"/>
      <c r="D601" s="615"/>
      <c r="E601" s="615"/>
      <c r="F601" s="615"/>
      <c r="G601" s="615"/>
      <c r="H601" s="615"/>
      <c r="I601" s="615"/>
      <c r="J601" s="615"/>
      <c r="K601" s="615"/>
      <c r="L601" s="615"/>
      <c r="M601" s="615"/>
      <c r="N601" s="615"/>
      <c r="O601" s="615"/>
      <c r="P601" s="615"/>
      <c r="Q601" s="615"/>
      <c r="R601" s="615"/>
      <c r="S601" s="615"/>
      <c r="T601" s="615"/>
      <c r="U601" s="615"/>
      <c r="V601" s="615"/>
      <c r="W601" s="615"/>
      <c r="X601" s="615"/>
    </row>
    <row r="602" spans="2:62" ht="39" customHeight="1">
      <c r="B602" s="616" t="s">
        <v>20</v>
      </c>
      <c r="C602" s="616"/>
      <c r="D602" s="616"/>
      <c r="E602" s="616"/>
      <c r="F602" s="616"/>
      <c r="G602" s="616"/>
      <c r="H602" s="616"/>
      <c r="I602" s="616"/>
      <c r="J602" s="616"/>
      <c r="K602" s="616"/>
      <c r="L602" s="616"/>
      <c r="M602" s="616"/>
      <c r="N602" s="616"/>
      <c r="O602" s="616"/>
      <c r="P602" s="616"/>
      <c r="Q602" s="616"/>
      <c r="R602" s="616"/>
      <c r="S602" s="616"/>
      <c r="T602" s="616"/>
      <c r="U602" s="616"/>
      <c r="V602" s="616"/>
      <c r="W602" s="616"/>
      <c r="X602" s="616"/>
      <c r="Y602" s="616"/>
      <c r="Z602" s="616"/>
      <c r="AA602" s="59"/>
      <c r="AG602" s="60"/>
      <c r="AH602" s="60"/>
      <c r="AI602" s="60"/>
      <c r="AL602" s="617"/>
      <c r="AM602" s="617"/>
      <c r="AN602" s="617"/>
      <c r="AO602" s="617"/>
      <c r="AP602" s="617"/>
      <c r="AQ602" s="617"/>
      <c r="AR602" s="617"/>
      <c r="AS602" s="617"/>
      <c r="AT602" s="617"/>
      <c r="AU602" s="617"/>
      <c r="AV602" s="617"/>
      <c r="AW602" s="617"/>
      <c r="AX602" s="617"/>
      <c r="AY602" s="617"/>
      <c r="AZ602" s="617"/>
      <c r="BA602" s="617"/>
      <c r="BB602" s="617"/>
      <c r="BC602" s="617"/>
    </row>
    <row r="603" spans="2:62" ht="39" customHeight="1">
      <c r="B603" s="616"/>
      <c r="C603" s="616"/>
      <c r="D603" s="616"/>
      <c r="E603" s="616"/>
      <c r="F603" s="616"/>
      <c r="G603" s="616"/>
      <c r="H603" s="616"/>
      <c r="I603" s="616"/>
      <c r="J603" s="616"/>
      <c r="K603" s="616"/>
      <c r="L603" s="616"/>
      <c r="M603" s="616"/>
      <c r="N603" s="616"/>
      <c r="O603" s="616"/>
      <c r="P603" s="616"/>
      <c r="Q603" s="616"/>
      <c r="R603" s="616"/>
      <c r="S603" s="616"/>
      <c r="T603" s="616"/>
      <c r="U603" s="616"/>
      <c r="V603" s="616"/>
      <c r="W603" s="616"/>
      <c r="X603" s="616"/>
      <c r="Y603" s="616"/>
      <c r="Z603" s="616"/>
      <c r="AA603" s="59"/>
      <c r="AG603" s="60"/>
      <c r="AH603" s="60"/>
      <c r="AI603" s="60"/>
      <c r="AL603" s="617"/>
      <c r="AM603" s="617"/>
      <c r="AN603" s="617"/>
      <c r="AO603" s="617"/>
      <c r="AP603" s="617"/>
      <c r="AQ603" s="617"/>
      <c r="AR603" s="617"/>
      <c r="AS603" s="617"/>
      <c r="AT603" s="617"/>
      <c r="AU603" s="617"/>
      <c r="AV603" s="617"/>
      <c r="AW603" s="617"/>
      <c r="AX603" s="617"/>
      <c r="AY603" s="617"/>
      <c r="AZ603" s="617"/>
      <c r="BA603" s="617"/>
      <c r="BB603" s="617"/>
      <c r="BC603" s="617"/>
    </row>
    <row r="604" spans="2:62" ht="39" customHeight="1">
      <c r="B604" s="618"/>
      <c r="C604" s="618"/>
      <c r="D604" s="618"/>
      <c r="E604" s="618"/>
      <c r="F604" s="618"/>
      <c r="G604" s="618"/>
      <c r="H604" s="618"/>
      <c r="I604" s="618"/>
      <c r="J604" s="618"/>
      <c r="K604" s="618"/>
      <c r="L604" s="618"/>
      <c r="M604" s="618"/>
      <c r="N604" s="618"/>
      <c r="O604" s="618"/>
      <c r="P604" s="618"/>
      <c r="Q604" s="618"/>
      <c r="R604" s="618"/>
      <c r="S604" s="618"/>
      <c r="T604" s="618"/>
      <c r="U604" s="618"/>
      <c r="V604" s="618"/>
      <c r="W604" s="618"/>
      <c r="X604" s="618"/>
      <c r="Y604" s="618"/>
      <c r="Z604" s="618"/>
      <c r="AA604" s="59"/>
      <c r="AB604" s="60"/>
      <c r="AC604" s="60"/>
      <c r="AD604" s="60"/>
      <c r="AE604" s="60"/>
      <c r="AF604" s="60"/>
      <c r="AG604" s="60"/>
      <c r="AH604" s="60"/>
      <c r="AI604" s="60"/>
      <c r="AL604" s="617"/>
      <c r="AM604" s="617"/>
      <c r="AN604" s="617"/>
      <c r="AO604" s="617"/>
      <c r="AP604" s="617"/>
      <c r="AQ604" s="617"/>
      <c r="AR604" s="617"/>
      <c r="AS604" s="617"/>
      <c r="AT604" s="617"/>
      <c r="AU604" s="617"/>
      <c r="AV604" s="617"/>
      <c r="AW604" s="617"/>
      <c r="AX604" s="617"/>
      <c r="AY604" s="617"/>
      <c r="AZ604" s="617"/>
      <c r="BA604" s="617"/>
      <c r="BB604" s="617"/>
      <c r="BC604" s="617"/>
    </row>
    <row r="605" spans="2:62" ht="39" customHeight="1">
      <c r="B605" s="609" t="s">
        <v>92</v>
      </c>
      <c r="C605" s="609"/>
      <c r="D605" s="609"/>
      <c r="E605" s="609"/>
      <c r="F605" s="609"/>
      <c r="G605" s="609"/>
      <c r="H605" s="609"/>
      <c r="I605" s="609"/>
      <c r="J605" s="609"/>
      <c r="K605" s="609"/>
      <c r="L605" s="609"/>
      <c r="M605" s="609"/>
      <c r="N605" s="609"/>
      <c r="O605" s="609"/>
      <c r="P605" s="609"/>
      <c r="Q605" s="609"/>
      <c r="R605" s="609"/>
      <c r="S605" s="609"/>
      <c r="T605" s="609"/>
      <c r="U605" s="609"/>
      <c r="V605" s="609"/>
      <c r="W605" s="609"/>
      <c r="X605" s="609"/>
      <c r="Y605" s="609"/>
      <c r="Z605" s="609"/>
      <c r="AA605" s="59"/>
      <c r="AB605" s="60"/>
      <c r="AE605" s="610" t="str">
        <f>GI!$A$49</f>
        <v>መግለፂ ውፅኢት ተምሃራይ</v>
      </c>
      <c r="AF605" s="610"/>
      <c r="AG605" s="610"/>
      <c r="AH605" s="610"/>
      <c r="AI605" s="610"/>
      <c r="AJ605" s="610"/>
      <c r="AK605" s="610"/>
      <c r="AL605" s="610"/>
      <c r="AM605" s="610"/>
      <c r="AN605" s="610"/>
      <c r="AO605" s="610"/>
      <c r="AP605" s="610"/>
      <c r="AQ605" s="610"/>
      <c r="AR605" s="610"/>
      <c r="AS605" s="610"/>
      <c r="AT605" s="610"/>
      <c r="AU605" s="610"/>
      <c r="AV605" s="610"/>
      <c r="AW605" s="610"/>
      <c r="AX605" s="610"/>
      <c r="AY605" s="610"/>
      <c r="AZ605" s="610"/>
      <c r="BA605" s="610"/>
      <c r="BB605" s="610"/>
      <c r="BC605" s="610"/>
      <c r="BD605" s="610"/>
      <c r="BE605" s="610"/>
      <c r="BF605" s="610"/>
      <c r="BG605" s="610"/>
      <c r="BH605" s="610"/>
      <c r="BI605" s="610"/>
      <c r="BJ605" s="610"/>
    </row>
    <row r="606" spans="2:62" ht="39" customHeight="1">
      <c r="B606" s="609" t="s">
        <v>93</v>
      </c>
      <c r="C606" s="609"/>
      <c r="D606" s="609"/>
      <c r="E606" s="609"/>
      <c r="F606" s="609"/>
      <c r="G606" s="609"/>
      <c r="H606" s="609"/>
      <c r="I606" s="609"/>
      <c r="J606" s="609"/>
      <c r="K606" s="609"/>
      <c r="L606" s="609"/>
      <c r="M606" s="609"/>
      <c r="N606" s="609"/>
      <c r="O606" s="609"/>
      <c r="P606" s="609"/>
      <c r="Q606" s="609"/>
      <c r="R606" s="609"/>
      <c r="S606" s="609"/>
      <c r="T606" s="609"/>
      <c r="U606" s="609"/>
      <c r="V606" s="609"/>
      <c r="W606" s="609"/>
      <c r="X606" s="609"/>
      <c r="Y606" s="609"/>
      <c r="Z606" s="609"/>
      <c r="AA606" s="59"/>
      <c r="AB606" s="60"/>
      <c r="AC606" s="61"/>
      <c r="AD606" s="61"/>
      <c r="AE606" s="610"/>
      <c r="AF606" s="610"/>
      <c r="AG606" s="610"/>
      <c r="AH606" s="610"/>
      <c r="AI606" s="610"/>
      <c r="AJ606" s="610"/>
      <c r="AK606" s="610"/>
      <c r="AL606" s="610"/>
      <c r="AM606" s="610"/>
      <c r="AN606" s="610"/>
      <c r="AO606" s="610"/>
      <c r="AP606" s="610"/>
      <c r="AQ606" s="610"/>
      <c r="AR606" s="610"/>
      <c r="AS606" s="610"/>
      <c r="AT606" s="610"/>
      <c r="AU606" s="610"/>
      <c r="AV606" s="610"/>
      <c r="AW606" s="610"/>
      <c r="AX606" s="610"/>
      <c r="AY606" s="610"/>
      <c r="AZ606" s="610"/>
      <c r="BA606" s="610"/>
      <c r="BB606" s="610"/>
      <c r="BC606" s="610"/>
      <c r="BD606" s="610"/>
      <c r="BE606" s="610"/>
      <c r="BF606" s="610"/>
      <c r="BG606" s="610"/>
      <c r="BH606" s="610"/>
      <c r="BI606" s="610"/>
      <c r="BJ606" s="610"/>
    </row>
    <row r="607" spans="2:62" ht="39" customHeight="1">
      <c r="B607" s="609" t="s">
        <v>94</v>
      </c>
      <c r="C607" s="609"/>
      <c r="D607" s="609"/>
      <c r="E607" s="609"/>
      <c r="F607" s="609"/>
      <c r="G607" s="609"/>
      <c r="H607" s="609"/>
      <c r="I607" s="609"/>
      <c r="J607" s="609"/>
      <c r="K607" s="609"/>
      <c r="L607" s="609"/>
      <c r="M607" s="609"/>
      <c r="N607" s="609"/>
      <c r="O607" s="609"/>
      <c r="P607" s="609"/>
      <c r="Q607" s="609"/>
      <c r="R607" s="609"/>
      <c r="S607" s="609"/>
      <c r="T607" s="609"/>
      <c r="U607" s="609"/>
      <c r="V607" s="609"/>
      <c r="W607" s="609"/>
      <c r="X607" s="609"/>
      <c r="Y607" s="609"/>
      <c r="Z607" s="609"/>
      <c r="AA607" s="59"/>
      <c r="AB607" s="60"/>
      <c r="AC607" s="61"/>
      <c r="AD607" s="61"/>
      <c r="AE607" s="610" t="str">
        <f>GI!$A$50</f>
        <v xml:space="preserve">ኣካዳሚ ሸባ ሓፈሻዊ ካልኣይ ብርኪ ቤት ት/ቲ </v>
      </c>
      <c r="AF607" s="610"/>
      <c r="AG607" s="610"/>
      <c r="AH607" s="610"/>
      <c r="AI607" s="610"/>
      <c r="AJ607" s="610"/>
      <c r="AK607" s="610"/>
      <c r="AL607" s="610"/>
      <c r="AM607" s="610"/>
      <c r="AN607" s="610"/>
      <c r="AO607" s="610"/>
      <c r="AP607" s="610"/>
      <c r="AQ607" s="610"/>
      <c r="AR607" s="610"/>
      <c r="AS607" s="610"/>
      <c r="AT607" s="610"/>
      <c r="AU607" s="610"/>
      <c r="AV607" s="610"/>
      <c r="AW607" s="610"/>
      <c r="AX607" s="610"/>
      <c r="AY607" s="610"/>
      <c r="AZ607" s="610"/>
      <c r="BA607" s="610"/>
      <c r="BB607" s="610"/>
      <c r="BC607" s="610"/>
      <c r="BD607" s="610"/>
      <c r="BE607" s="610"/>
      <c r="BF607" s="610"/>
      <c r="BG607" s="610"/>
      <c r="BH607" s="610"/>
      <c r="BI607" s="610"/>
      <c r="BJ607" s="610"/>
    </row>
    <row r="608" spans="2:62" ht="39" customHeight="1">
      <c r="B608" s="609" t="s">
        <v>95</v>
      </c>
      <c r="C608" s="609"/>
      <c r="D608" s="609"/>
      <c r="E608" s="609"/>
      <c r="F608" s="609"/>
      <c r="G608" s="609"/>
      <c r="H608" s="609"/>
      <c r="I608" s="609"/>
      <c r="J608" s="609"/>
      <c r="K608" s="609"/>
      <c r="L608" s="609"/>
      <c r="M608" s="609"/>
      <c r="N608" s="609"/>
      <c r="O608" s="609"/>
      <c r="P608" s="609"/>
      <c r="Q608" s="609"/>
      <c r="R608" s="609"/>
      <c r="S608" s="609"/>
      <c r="T608" s="609"/>
      <c r="U608" s="609"/>
      <c r="V608" s="609"/>
      <c r="W608" s="609"/>
      <c r="X608" s="609"/>
      <c r="Y608" s="609"/>
      <c r="Z608" s="609"/>
      <c r="AA608" s="62"/>
      <c r="AB608" s="60"/>
      <c r="AC608" s="61"/>
      <c r="AD608" s="61"/>
      <c r="AE608" s="610"/>
      <c r="AF608" s="610"/>
      <c r="AG608" s="610"/>
      <c r="AH608" s="610"/>
      <c r="AI608" s="610"/>
      <c r="AJ608" s="610"/>
      <c r="AK608" s="610"/>
      <c r="AL608" s="610"/>
      <c r="AM608" s="610"/>
      <c r="AN608" s="610"/>
      <c r="AO608" s="610"/>
      <c r="AP608" s="610"/>
      <c r="AQ608" s="610"/>
      <c r="AR608" s="610"/>
      <c r="AS608" s="610"/>
      <c r="AT608" s="610"/>
      <c r="AU608" s="610"/>
      <c r="AV608" s="610"/>
      <c r="AW608" s="610"/>
      <c r="AX608" s="610"/>
      <c r="AY608" s="610"/>
      <c r="AZ608" s="610"/>
      <c r="BA608" s="610"/>
      <c r="BB608" s="610"/>
      <c r="BC608" s="610"/>
      <c r="BD608" s="610"/>
      <c r="BE608" s="610"/>
      <c r="BF608" s="610"/>
      <c r="BG608" s="610"/>
      <c r="BH608" s="610"/>
      <c r="BI608" s="610"/>
      <c r="BJ608" s="610"/>
    </row>
    <row r="609" spans="2:62" ht="39" customHeight="1">
      <c r="B609" s="609" t="s">
        <v>96</v>
      </c>
      <c r="C609" s="609"/>
      <c r="D609" s="609"/>
      <c r="E609" s="609"/>
      <c r="F609" s="609"/>
      <c r="G609" s="609"/>
      <c r="H609" s="609"/>
      <c r="I609" s="609"/>
      <c r="J609" s="609"/>
      <c r="K609" s="609"/>
      <c r="L609" s="609"/>
      <c r="M609" s="609"/>
      <c r="N609" s="609"/>
      <c r="O609" s="609"/>
      <c r="P609" s="609"/>
      <c r="Q609" s="609"/>
      <c r="R609" s="609"/>
      <c r="S609" s="609"/>
      <c r="T609" s="609"/>
      <c r="U609" s="609"/>
      <c r="V609" s="609"/>
      <c r="W609" s="609"/>
      <c r="X609" s="609"/>
      <c r="Y609" s="609"/>
      <c r="Z609" s="609"/>
      <c r="AA609" s="62"/>
      <c r="AB609" s="60"/>
      <c r="AC609" s="61"/>
      <c r="AD609" s="61"/>
      <c r="AE609" s="61"/>
      <c r="AF609" s="61"/>
      <c r="AG609" s="61"/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61"/>
      <c r="BJ609" s="61"/>
    </row>
    <row r="610" spans="2:62" ht="39" customHeight="1">
      <c r="B610" s="611" t="s">
        <v>138</v>
      </c>
      <c r="C610" s="611"/>
      <c r="D610" s="611"/>
      <c r="E610" s="611"/>
      <c r="F610" s="611"/>
      <c r="G610" s="611"/>
      <c r="H610" s="611"/>
      <c r="I610" s="611"/>
      <c r="J610" s="611"/>
      <c r="K610" s="611"/>
      <c r="L610" s="611"/>
      <c r="M610" s="611"/>
      <c r="N610" s="611"/>
      <c r="O610" s="611"/>
      <c r="P610" s="611"/>
      <c r="Q610" s="611"/>
      <c r="R610" s="611"/>
      <c r="S610" s="611"/>
      <c r="T610" s="611"/>
      <c r="U610" s="611"/>
      <c r="V610" s="611"/>
      <c r="W610" s="611"/>
      <c r="X610" s="611"/>
      <c r="Y610" s="611"/>
      <c r="Z610" s="611"/>
      <c r="AA610" s="612"/>
      <c r="AB610" s="62"/>
      <c r="AD610" s="61"/>
      <c r="AE610" s="613" t="str">
        <f>GI!$A$52</f>
        <v>Sheba Academy Comprehensive Secondary School Student's Grade Report Card</v>
      </c>
      <c r="AF610" s="613"/>
      <c r="AG610" s="613"/>
      <c r="AH610" s="613"/>
      <c r="AI610" s="613"/>
      <c r="AJ610" s="613"/>
      <c r="AK610" s="613"/>
      <c r="AL610" s="613"/>
      <c r="AM610" s="613"/>
      <c r="AN610" s="613"/>
      <c r="AO610" s="613"/>
      <c r="AP610" s="613"/>
      <c r="AQ610" s="613"/>
      <c r="AR610" s="613"/>
      <c r="AS610" s="613"/>
      <c r="AT610" s="613"/>
      <c r="AU610" s="613"/>
      <c r="AV610" s="613"/>
      <c r="AW610" s="613"/>
      <c r="AX610" s="613"/>
      <c r="AY610" s="613"/>
      <c r="AZ610" s="613"/>
      <c r="BA610" s="613"/>
      <c r="BB610" s="613"/>
      <c r="BC610" s="613"/>
      <c r="BD610" s="613"/>
      <c r="BE610" s="613"/>
      <c r="BF610" s="613"/>
      <c r="BG610" s="613"/>
      <c r="BH610" s="613"/>
      <c r="BI610" s="613"/>
      <c r="BJ610" s="613"/>
    </row>
    <row r="611" spans="2:62" ht="39" customHeight="1">
      <c r="B611" s="611"/>
      <c r="C611" s="611"/>
      <c r="D611" s="611"/>
      <c r="E611" s="611"/>
      <c r="F611" s="611"/>
      <c r="G611" s="611"/>
      <c r="H611" s="611"/>
      <c r="I611" s="611"/>
      <c r="J611" s="611"/>
      <c r="K611" s="611"/>
      <c r="L611" s="611"/>
      <c r="M611" s="611"/>
      <c r="N611" s="611"/>
      <c r="O611" s="611"/>
      <c r="P611" s="611"/>
      <c r="Q611" s="611"/>
      <c r="R611" s="611"/>
      <c r="S611" s="611"/>
      <c r="T611" s="611"/>
      <c r="U611" s="611"/>
      <c r="V611" s="611"/>
      <c r="W611" s="611"/>
      <c r="X611" s="611"/>
      <c r="Y611" s="611"/>
      <c r="Z611" s="611"/>
      <c r="AA611" s="612"/>
      <c r="AB611" s="62"/>
      <c r="AC611" s="61"/>
      <c r="AD611" s="61"/>
      <c r="AE611" s="613"/>
      <c r="AF611" s="613"/>
      <c r="AG611" s="613"/>
      <c r="AH611" s="613"/>
      <c r="AI611" s="613"/>
      <c r="AJ611" s="613"/>
      <c r="AK611" s="613"/>
      <c r="AL611" s="613"/>
      <c r="AM611" s="613"/>
      <c r="AN611" s="613"/>
      <c r="AO611" s="613"/>
      <c r="AP611" s="613"/>
      <c r="AQ611" s="613"/>
      <c r="AR611" s="613"/>
      <c r="AS611" s="613"/>
      <c r="AT611" s="613"/>
      <c r="AU611" s="613"/>
      <c r="AV611" s="613"/>
      <c r="AW611" s="613"/>
      <c r="AX611" s="613"/>
      <c r="AY611" s="613"/>
      <c r="AZ611" s="613"/>
      <c r="BA611" s="613"/>
      <c r="BB611" s="613"/>
      <c r="BC611" s="613"/>
      <c r="BD611" s="613"/>
      <c r="BE611" s="613"/>
      <c r="BF611" s="613"/>
      <c r="BG611" s="613"/>
      <c r="BH611" s="613"/>
      <c r="BI611" s="613"/>
      <c r="BJ611" s="613"/>
    </row>
    <row r="612" spans="2:62" ht="39" customHeight="1">
      <c r="B612" s="611" t="s">
        <v>65</v>
      </c>
      <c r="C612" s="611"/>
      <c r="D612" s="611"/>
      <c r="E612" s="611"/>
      <c r="F612" s="611"/>
      <c r="G612" s="611"/>
      <c r="H612" s="611"/>
      <c r="I612" s="611"/>
      <c r="J612" s="611"/>
      <c r="K612" s="611"/>
      <c r="L612" s="611"/>
      <c r="M612" s="611"/>
      <c r="N612" s="611"/>
      <c r="O612" s="611"/>
      <c r="P612" s="611"/>
      <c r="Q612" s="611"/>
      <c r="R612" s="611"/>
      <c r="S612" s="611"/>
      <c r="T612" s="611"/>
      <c r="U612" s="611"/>
      <c r="V612" s="611"/>
      <c r="W612" s="611"/>
      <c r="X612" s="611"/>
      <c r="Y612" s="611"/>
      <c r="Z612" s="611"/>
      <c r="AA612" s="612"/>
      <c r="AB612" s="62"/>
      <c r="AC612" s="61"/>
      <c r="AD612" s="61"/>
      <c r="AE612" s="613"/>
      <c r="AF612" s="613"/>
      <c r="AG612" s="613"/>
      <c r="AH612" s="613"/>
      <c r="AI612" s="613"/>
      <c r="AJ612" s="613"/>
      <c r="AK612" s="613"/>
      <c r="AL612" s="613"/>
      <c r="AM612" s="613"/>
      <c r="AN612" s="613"/>
      <c r="AO612" s="613"/>
      <c r="AP612" s="613"/>
      <c r="AQ612" s="613"/>
      <c r="AR612" s="613"/>
      <c r="AS612" s="613"/>
      <c r="AT612" s="613"/>
      <c r="AU612" s="613"/>
      <c r="AV612" s="613"/>
      <c r="AW612" s="613"/>
      <c r="AX612" s="613"/>
      <c r="AY612" s="613"/>
      <c r="AZ612" s="613"/>
      <c r="BA612" s="613"/>
      <c r="BB612" s="613"/>
      <c r="BC612" s="613"/>
      <c r="BD612" s="613"/>
      <c r="BE612" s="613"/>
      <c r="BF612" s="613"/>
      <c r="BG612" s="613"/>
      <c r="BH612" s="613"/>
      <c r="BI612" s="613"/>
      <c r="BJ612" s="613"/>
    </row>
    <row r="613" spans="2:62" ht="39" customHeight="1">
      <c r="B613" s="611"/>
      <c r="C613" s="611"/>
      <c r="D613" s="611"/>
      <c r="E613" s="611"/>
      <c r="F613" s="611"/>
      <c r="G613" s="611"/>
      <c r="H613" s="611"/>
      <c r="I613" s="611"/>
      <c r="J613" s="611"/>
      <c r="K613" s="611"/>
      <c r="L613" s="611"/>
      <c r="M613" s="611"/>
      <c r="N613" s="611"/>
      <c r="O613" s="611"/>
      <c r="P613" s="611"/>
      <c r="Q613" s="611"/>
      <c r="R613" s="611"/>
      <c r="S613" s="611"/>
      <c r="T613" s="611"/>
      <c r="U613" s="611"/>
      <c r="V613" s="611"/>
      <c r="W613" s="611"/>
      <c r="X613" s="611"/>
      <c r="Y613" s="611"/>
      <c r="Z613" s="611"/>
      <c r="AA613" s="612"/>
      <c r="AB613" s="62"/>
      <c r="AC613" s="62"/>
      <c r="AD613" s="62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  <c r="BD613" s="63"/>
      <c r="BE613" s="63"/>
      <c r="BF613" s="63"/>
      <c r="BG613" s="63"/>
      <c r="BH613" s="63"/>
      <c r="BI613" s="63"/>
      <c r="BJ613" s="63"/>
    </row>
    <row r="614" spans="2:62" ht="39" customHeight="1">
      <c r="B614" s="64" t="s">
        <v>50</v>
      </c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2"/>
      <c r="AB614" s="62"/>
      <c r="AC614" s="62"/>
      <c r="AD614" s="62"/>
      <c r="AE614" s="613" t="str">
        <f>GI!$A$51</f>
        <v>መቐለ, ኢትዮጵያ/Mekelle, Ethiopia</v>
      </c>
      <c r="AF614" s="613"/>
      <c r="AG614" s="613"/>
      <c r="AH614" s="613"/>
      <c r="AI614" s="613"/>
      <c r="AJ614" s="613"/>
      <c r="AK614" s="613"/>
      <c r="AL614" s="613"/>
      <c r="AM614" s="613"/>
      <c r="AN614" s="613"/>
      <c r="AO614" s="613"/>
      <c r="AP614" s="613"/>
      <c r="AQ614" s="613"/>
      <c r="AR614" s="613"/>
      <c r="AS614" s="613"/>
      <c r="AT614" s="613"/>
      <c r="AU614" s="613"/>
      <c r="AV614" s="613"/>
      <c r="AW614" s="613"/>
      <c r="AX614" s="613"/>
      <c r="AY614" s="613"/>
      <c r="AZ614" s="613"/>
      <c r="BA614" s="613"/>
      <c r="BB614" s="613"/>
      <c r="BC614" s="613"/>
      <c r="BD614" s="613"/>
      <c r="BE614" s="613"/>
      <c r="BF614" s="613"/>
      <c r="BG614" s="613"/>
      <c r="BH614" s="613"/>
      <c r="BI614" s="613"/>
      <c r="BJ614" s="613"/>
    </row>
    <row r="615" spans="2:62" ht="39" customHeight="1">
      <c r="B615" s="64" t="s">
        <v>51</v>
      </c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2"/>
      <c r="AB615" s="62"/>
      <c r="AC615" s="62"/>
      <c r="AD615" s="62"/>
      <c r="AE615" s="613"/>
      <c r="AF615" s="613"/>
      <c r="AG615" s="613"/>
      <c r="AH615" s="613"/>
      <c r="AI615" s="613"/>
      <c r="AJ615" s="613"/>
      <c r="AK615" s="613"/>
      <c r="AL615" s="613"/>
      <c r="AM615" s="613"/>
      <c r="AN615" s="613"/>
      <c r="AO615" s="613"/>
      <c r="AP615" s="613"/>
      <c r="AQ615" s="613"/>
      <c r="AR615" s="613"/>
      <c r="AS615" s="613"/>
      <c r="AT615" s="613"/>
      <c r="AU615" s="613"/>
      <c r="AV615" s="613"/>
      <c r="AW615" s="613"/>
      <c r="AX615" s="613"/>
      <c r="AY615" s="613"/>
      <c r="AZ615" s="613"/>
      <c r="BA615" s="613"/>
      <c r="BB615" s="613"/>
      <c r="BC615" s="613"/>
      <c r="BD615" s="613"/>
      <c r="BE615" s="613"/>
      <c r="BF615" s="613"/>
      <c r="BG615" s="613"/>
      <c r="BH615" s="613"/>
      <c r="BI615" s="613"/>
      <c r="BJ615" s="613"/>
    </row>
    <row r="616" spans="2:62" ht="39" customHeight="1">
      <c r="B616" s="611" t="s">
        <v>139</v>
      </c>
      <c r="C616" s="611"/>
      <c r="D616" s="611"/>
      <c r="E616" s="611"/>
      <c r="F616" s="611"/>
      <c r="G616" s="611"/>
      <c r="H616" s="611"/>
      <c r="I616" s="611"/>
      <c r="J616" s="611"/>
      <c r="K616" s="611"/>
      <c r="L616" s="611"/>
      <c r="M616" s="611"/>
      <c r="N616" s="611"/>
      <c r="O616" s="611"/>
      <c r="P616" s="611"/>
      <c r="Q616" s="611"/>
      <c r="R616" s="611"/>
      <c r="S616" s="611"/>
      <c r="T616" s="611"/>
      <c r="U616" s="611"/>
      <c r="V616" s="611"/>
      <c r="W616" s="611"/>
      <c r="X616" s="611"/>
      <c r="Y616" s="611"/>
      <c r="Z616" s="611"/>
      <c r="AA616" s="612"/>
      <c r="AB616" s="62"/>
      <c r="AC616" s="62"/>
      <c r="AD616" s="62"/>
      <c r="AE616" s="91"/>
      <c r="AF616" s="91"/>
      <c r="AG616" s="91"/>
      <c r="AH616" s="91"/>
      <c r="AI616" s="91"/>
      <c r="AJ616" s="91"/>
      <c r="AK616" s="91"/>
      <c r="AL616" s="91"/>
      <c r="AM616" s="91"/>
      <c r="AN616" s="91"/>
      <c r="AO616" s="91"/>
      <c r="AP616" s="91"/>
      <c r="AQ616" s="91"/>
      <c r="AR616" s="91"/>
      <c r="AS616" s="91"/>
      <c r="AT616" s="91"/>
      <c r="AU616" s="91"/>
      <c r="AV616" s="91"/>
      <c r="AW616" s="91"/>
      <c r="AX616" s="91"/>
      <c r="AY616" s="91"/>
      <c r="AZ616" s="91"/>
      <c r="BA616" s="91"/>
      <c r="BB616" s="91"/>
      <c r="BC616" s="91"/>
      <c r="BD616" s="91"/>
      <c r="BE616" s="91"/>
      <c r="BF616" s="91"/>
      <c r="BG616" s="91"/>
      <c r="BH616" s="91"/>
      <c r="BI616" s="91"/>
      <c r="BJ616" s="91"/>
    </row>
    <row r="617" spans="2:62" ht="39" customHeight="1">
      <c r="B617" s="611"/>
      <c r="C617" s="611"/>
      <c r="D617" s="611"/>
      <c r="E617" s="611"/>
      <c r="F617" s="611"/>
      <c r="G617" s="611"/>
      <c r="H617" s="611"/>
      <c r="I617" s="611"/>
      <c r="J617" s="611"/>
      <c r="K617" s="611"/>
      <c r="L617" s="611"/>
      <c r="M617" s="611"/>
      <c r="N617" s="611"/>
      <c r="O617" s="611"/>
      <c r="P617" s="611"/>
      <c r="Q617" s="611"/>
      <c r="R617" s="611"/>
      <c r="S617" s="611"/>
      <c r="T617" s="611"/>
      <c r="U617" s="611"/>
      <c r="V617" s="611"/>
      <c r="W617" s="611"/>
      <c r="X617" s="611"/>
      <c r="Y617" s="611"/>
      <c r="Z617" s="611"/>
      <c r="AA617" s="612"/>
      <c r="AB617" s="62"/>
      <c r="AC617" s="62"/>
      <c r="AD617" s="62"/>
      <c r="AE617" s="614" t="str">
        <f>GI!$A$47</f>
        <v>ዘበነ ት/ቲ፡ 2018 ዓ/ም Academic Year: 2025/26 G.C</v>
      </c>
      <c r="AF617" s="614"/>
      <c r="AG617" s="614"/>
      <c r="AH617" s="614"/>
      <c r="AI617" s="614"/>
      <c r="AJ617" s="614"/>
      <c r="AK617" s="614"/>
      <c r="AL617" s="614"/>
      <c r="AM617" s="614"/>
      <c r="AN617" s="614"/>
      <c r="AO617" s="614"/>
      <c r="AP617" s="614"/>
      <c r="AQ617" s="614"/>
      <c r="AR617" s="614"/>
      <c r="AS617" s="614"/>
      <c r="AT617" s="614"/>
      <c r="AU617" s="614"/>
      <c r="AV617" s="614"/>
      <c r="AW617" s="614"/>
      <c r="AX617" s="614"/>
      <c r="AY617" s="614"/>
      <c r="AZ617" s="614"/>
      <c r="BA617" s="614"/>
      <c r="BB617" s="614"/>
      <c r="BC617" s="614"/>
      <c r="BD617" s="614"/>
      <c r="BE617" s="614"/>
      <c r="BF617" s="614"/>
      <c r="BG617" s="614"/>
      <c r="BH617" s="614"/>
      <c r="BI617" s="614"/>
      <c r="BJ617" s="614"/>
    </row>
    <row r="618" spans="2:62" ht="39" customHeight="1">
      <c r="B618" s="609" t="s">
        <v>97</v>
      </c>
      <c r="C618" s="609"/>
      <c r="D618" s="609"/>
      <c r="E618" s="609"/>
      <c r="F618" s="609"/>
      <c r="G618" s="609"/>
      <c r="H618" s="609"/>
      <c r="I618" s="609"/>
      <c r="J618" s="609"/>
      <c r="K618" s="609"/>
      <c r="L618" s="609"/>
      <c r="M618" s="609"/>
      <c r="N618" s="609"/>
      <c r="O618" s="609"/>
      <c r="P618" s="609"/>
      <c r="Q618" s="609"/>
      <c r="R618" s="609"/>
      <c r="S618" s="609"/>
      <c r="T618" s="609"/>
      <c r="U618" s="609"/>
      <c r="V618" s="609"/>
      <c r="W618" s="609"/>
      <c r="X618" s="609"/>
      <c r="Y618" s="609"/>
      <c r="Z618" s="609"/>
      <c r="AA618" s="62"/>
      <c r="AB618" s="62"/>
      <c r="AC618" s="62"/>
      <c r="AD618" s="62"/>
      <c r="AE618" s="614"/>
      <c r="AF618" s="614"/>
      <c r="AG618" s="614"/>
      <c r="AH618" s="614"/>
      <c r="AI618" s="614"/>
      <c r="AJ618" s="614"/>
      <c r="AK618" s="614"/>
      <c r="AL618" s="614"/>
      <c r="AM618" s="614"/>
      <c r="AN618" s="614"/>
      <c r="AO618" s="614"/>
      <c r="AP618" s="614"/>
      <c r="AQ618" s="614"/>
      <c r="AR618" s="614"/>
      <c r="AS618" s="614"/>
      <c r="AT618" s="614"/>
      <c r="AU618" s="614"/>
      <c r="AV618" s="614"/>
      <c r="AW618" s="614"/>
      <c r="AX618" s="614"/>
      <c r="AY618" s="614"/>
      <c r="AZ618" s="614"/>
      <c r="BA618" s="614"/>
      <c r="BB618" s="614"/>
      <c r="BC618" s="614"/>
      <c r="BD618" s="614"/>
      <c r="BE618" s="614"/>
      <c r="BF618" s="614"/>
      <c r="BG618" s="614"/>
      <c r="BH618" s="614"/>
      <c r="BI618" s="614"/>
      <c r="BJ618" s="614"/>
    </row>
    <row r="619" spans="2:62" ht="39" customHeight="1">
      <c r="AA619" s="62"/>
      <c r="AB619" s="62"/>
      <c r="AC619" s="62"/>
      <c r="AD619" s="62"/>
      <c r="AE619" s="614"/>
      <c r="AF619" s="614"/>
      <c r="AG619" s="614"/>
      <c r="AH619" s="614"/>
      <c r="AI619" s="614"/>
      <c r="AJ619" s="614"/>
      <c r="AK619" s="614"/>
      <c r="AL619" s="614"/>
      <c r="AM619" s="614"/>
      <c r="AN619" s="614"/>
      <c r="AO619" s="614"/>
      <c r="AP619" s="614"/>
      <c r="AQ619" s="614"/>
      <c r="AR619" s="614"/>
      <c r="AS619" s="614"/>
      <c r="AT619" s="614"/>
      <c r="AU619" s="614"/>
      <c r="AV619" s="614"/>
      <c r="AW619" s="614"/>
      <c r="AX619" s="614"/>
      <c r="AY619" s="614"/>
      <c r="AZ619" s="614"/>
      <c r="BA619" s="614"/>
      <c r="BB619" s="614"/>
      <c r="BC619" s="614"/>
      <c r="BD619" s="614"/>
      <c r="BE619" s="614"/>
      <c r="BF619" s="614"/>
      <c r="BG619" s="614"/>
      <c r="BH619" s="614"/>
      <c r="BI619" s="614"/>
      <c r="BJ619" s="614"/>
    </row>
    <row r="620" spans="2:62" ht="39" customHeight="1">
      <c r="AB620" s="62"/>
      <c r="AC620" s="62"/>
      <c r="AD620" s="62"/>
      <c r="AE620" s="62"/>
      <c r="AF620" s="62"/>
      <c r="AG620" s="552" t="s">
        <v>63</v>
      </c>
      <c r="AH620" s="552"/>
      <c r="AI620" s="552"/>
      <c r="AJ620" s="552"/>
      <c r="AK620" s="552"/>
      <c r="AL620" s="552"/>
      <c r="AM620" s="552"/>
      <c r="AN620" s="552"/>
      <c r="AO620" s="552"/>
      <c r="AP620" s="552"/>
      <c r="AQ620" s="552"/>
      <c r="AR620" s="552"/>
      <c r="AS620" s="552"/>
      <c r="AT620" s="552"/>
      <c r="AU620" s="552"/>
      <c r="AV620" s="552"/>
      <c r="AW620" s="552"/>
      <c r="AX620" s="552"/>
      <c r="AY620" s="552"/>
      <c r="AZ620" s="552"/>
      <c r="BA620" s="552"/>
      <c r="BB620" s="552"/>
      <c r="BC620" s="552"/>
      <c r="BD620" s="552"/>
      <c r="BE620" s="552"/>
      <c r="BF620" s="552"/>
      <c r="BG620" s="552"/>
      <c r="BH620" s="552"/>
      <c r="BI620" s="552"/>
      <c r="BJ620" s="65"/>
    </row>
    <row r="621" spans="2:62" ht="39" customHeight="1">
      <c r="AB621" s="62"/>
      <c r="AC621" s="62"/>
      <c r="AD621" s="62"/>
      <c r="AE621" s="62"/>
      <c r="AF621" s="62"/>
      <c r="AG621" s="552"/>
      <c r="AH621" s="552"/>
      <c r="AI621" s="552"/>
      <c r="AJ621" s="552"/>
      <c r="AK621" s="552"/>
      <c r="AL621" s="552"/>
      <c r="AM621" s="552"/>
      <c r="AN621" s="552"/>
      <c r="AO621" s="552"/>
      <c r="AP621" s="552"/>
      <c r="AQ621" s="552"/>
      <c r="AR621" s="552"/>
      <c r="AS621" s="552"/>
      <c r="AT621" s="552"/>
      <c r="AU621" s="552"/>
      <c r="AV621" s="552"/>
      <c r="AW621" s="552"/>
      <c r="AX621" s="552"/>
      <c r="AY621" s="552"/>
      <c r="AZ621" s="552"/>
      <c r="BA621" s="552"/>
      <c r="BB621" s="552"/>
      <c r="BC621" s="552"/>
      <c r="BD621" s="552"/>
      <c r="BE621" s="552"/>
      <c r="BF621" s="552"/>
      <c r="BG621" s="552"/>
      <c r="BH621" s="552"/>
      <c r="BI621" s="552"/>
      <c r="BJ621" s="65"/>
    </row>
    <row r="622" spans="2:62" ht="39" customHeight="1"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B622" s="62"/>
      <c r="AC622" s="62"/>
      <c r="AD622" s="62"/>
      <c r="AE622" s="62"/>
      <c r="AF622" s="62"/>
      <c r="AG622" s="552"/>
      <c r="AH622" s="552"/>
      <c r="AI622" s="552"/>
      <c r="AJ622" s="552"/>
      <c r="AK622" s="552"/>
      <c r="AL622" s="552"/>
      <c r="AM622" s="552"/>
      <c r="AN622" s="552"/>
      <c r="AO622" s="552"/>
      <c r="AP622" s="552"/>
      <c r="AQ622" s="552"/>
      <c r="AR622" s="552"/>
      <c r="AS622" s="552"/>
      <c r="AT622" s="552"/>
      <c r="AU622" s="552"/>
      <c r="AV622" s="552"/>
      <c r="AW622" s="552"/>
      <c r="AX622" s="552"/>
      <c r="AY622" s="552"/>
      <c r="AZ622" s="552"/>
      <c r="BA622" s="552"/>
      <c r="BB622" s="552"/>
      <c r="BC622" s="552"/>
      <c r="BD622" s="552"/>
      <c r="BE622" s="552"/>
      <c r="BF622" s="552"/>
      <c r="BG622" s="552"/>
      <c r="BH622" s="552"/>
      <c r="BI622" s="552"/>
      <c r="BJ622" s="65"/>
    </row>
    <row r="623" spans="2:62" ht="39" customHeight="1" thickBot="1">
      <c r="L623" s="554" t="s">
        <v>66</v>
      </c>
      <c r="M623" s="555"/>
      <c r="N623" s="558" t="s">
        <v>45</v>
      </c>
      <c r="O623" s="559"/>
      <c r="P623" s="559"/>
      <c r="Q623" s="559"/>
      <c r="R623" s="559"/>
      <c r="S623" s="559"/>
      <c r="T623" s="559"/>
      <c r="U623" s="559"/>
      <c r="V623" s="559"/>
      <c r="W623" s="559"/>
      <c r="X623" s="560"/>
      <c r="AB623" s="62"/>
      <c r="AC623" s="62"/>
      <c r="AD623" s="62"/>
      <c r="AE623" s="62"/>
      <c r="AF623" s="62"/>
      <c r="AG623" s="553"/>
      <c r="AH623" s="553"/>
      <c r="AI623" s="553"/>
      <c r="AJ623" s="553"/>
      <c r="AK623" s="553"/>
      <c r="AL623" s="553"/>
      <c r="AM623" s="553"/>
      <c r="AN623" s="553"/>
      <c r="AO623" s="553"/>
      <c r="AP623" s="553"/>
      <c r="AQ623" s="553"/>
      <c r="AR623" s="553"/>
      <c r="AS623" s="553"/>
      <c r="AT623" s="553"/>
      <c r="AU623" s="553"/>
      <c r="AV623" s="553"/>
      <c r="AW623" s="553"/>
      <c r="AX623" s="553"/>
      <c r="AY623" s="553"/>
      <c r="AZ623" s="553"/>
      <c r="BA623" s="553"/>
      <c r="BB623" s="553"/>
      <c r="BC623" s="553"/>
      <c r="BD623" s="553"/>
      <c r="BE623" s="553"/>
      <c r="BF623" s="553"/>
      <c r="BG623" s="553"/>
      <c r="BH623" s="553"/>
      <c r="BI623" s="553"/>
      <c r="BJ623" s="65"/>
    </row>
    <row r="624" spans="2:62" ht="39" customHeight="1" thickBot="1">
      <c r="L624" s="556"/>
      <c r="M624" s="557"/>
      <c r="N624" s="561"/>
      <c r="O624" s="562"/>
      <c r="P624" s="562"/>
      <c r="Q624" s="562"/>
      <c r="R624" s="562"/>
      <c r="S624" s="562"/>
      <c r="T624" s="562"/>
      <c r="U624" s="562"/>
      <c r="V624" s="562"/>
      <c r="W624" s="562"/>
      <c r="X624" s="563"/>
      <c r="AB624" s="62"/>
      <c r="AC624" s="62"/>
      <c r="AD624" s="62"/>
      <c r="AE624" s="62"/>
      <c r="AF624" s="62"/>
      <c r="AG624" s="67"/>
      <c r="AH624" s="68"/>
      <c r="AI624" s="68"/>
      <c r="AJ624" s="69"/>
      <c r="AK624" s="69"/>
      <c r="AL624" s="69"/>
      <c r="AM624" s="69"/>
      <c r="AN624" s="69"/>
      <c r="AO624" s="69"/>
      <c r="AP624" s="69"/>
      <c r="AQ624" s="69"/>
      <c r="AR624" s="70"/>
      <c r="AS624" s="70"/>
      <c r="AT624" s="70"/>
      <c r="AU624" s="70"/>
      <c r="AV624" s="70"/>
      <c r="AW624" s="70"/>
      <c r="AX624" s="70"/>
      <c r="AY624" s="70"/>
      <c r="AZ624" s="70"/>
      <c r="BA624" s="70"/>
      <c r="BB624" s="70"/>
      <c r="BC624" s="70"/>
      <c r="BD624" s="70"/>
      <c r="BE624" s="70"/>
      <c r="BF624" s="70"/>
      <c r="BG624" s="70"/>
      <c r="BH624" s="70"/>
      <c r="BI624" s="70"/>
      <c r="BJ624" s="69"/>
    </row>
    <row r="625" spans="2:62" ht="39" customHeight="1">
      <c r="E625" s="62"/>
      <c r="F625" s="62"/>
      <c r="G625" s="62"/>
      <c r="H625" s="62"/>
      <c r="I625" s="62"/>
      <c r="J625" s="62"/>
      <c r="K625" s="62"/>
      <c r="L625" s="564" t="s">
        <v>21</v>
      </c>
      <c r="M625" s="565"/>
      <c r="N625" s="558" t="s">
        <v>46</v>
      </c>
      <c r="O625" s="559"/>
      <c r="P625" s="559"/>
      <c r="Q625" s="559"/>
      <c r="R625" s="559"/>
      <c r="S625" s="559"/>
      <c r="T625" s="559"/>
      <c r="U625" s="559"/>
      <c r="V625" s="559"/>
      <c r="W625" s="559"/>
      <c r="X625" s="560"/>
      <c r="AB625" s="62"/>
      <c r="AC625" s="62"/>
      <c r="AD625" s="62"/>
      <c r="AE625" s="62"/>
      <c r="AF625" s="62"/>
      <c r="AG625" s="568" t="s">
        <v>22</v>
      </c>
      <c r="AH625" s="569"/>
      <c r="AI625" s="569"/>
      <c r="AJ625" s="569"/>
      <c r="AK625" s="569"/>
      <c r="AL625" s="569"/>
      <c r="AM625" s="569"/>
      <c r="AN625" s="570"/>
      <c r="AO625" s="571" t="str">
        <f>GI!$H$14</f>
        <v xml:space="preserve">Eldana Tewelde Negash </v>
      </c>
      <c r="AP625" s="572"/>
      <c r="AQ625" s="572"/>
      <c r="AR625" s="572"/>
      <c r="AS625" s="572"/>
      <c r="AT625" s="572"/>
      <c r="AU625" s="572"/>
      <c r="AV625" s="572"/>
      <c r="AW625" s="572"/>
      <c r="AX625" s="572"/>
      <c r="AY625" s="572"/>
      <c r="AZ625" s="572"/>
      <c r="BA625" s="572"/>
      <c r="BB625" s="572"/>
      <c r="BC625" s="572"/>
      <c r="BD625" s="572"/>
      <c r="BE625" s="572"/>
      <c r="BF625" s="572"/>
      <c r="BG625" s="572"/>
      <c r="BH625" s="573"/>
      <c r="BI625" s="72"/>
      <c r="BJ625" s="72"/>
    </row>
    <row r="626" spans="2:62" ht="39" customHeight="1">
      <c r="L626" s="566"/>
      <c r="M626" s="567"/>
      <c r="N626" s="561"/>
      <c r="O626" s="562"/>
      <c r="P626" s="562"/>
      <c r="Q626" s="562"/>
      <c r="R626" s="562"/>
      <c r="S626" s="562"/>
      <c r="T626" s="562"/>
      <c r="U626" s="562"/>
      <c r="V626" s="562"/>
      <c r="W626" s="562"/>
      <c r="X626" s="563"/>
      <c r="AB626" s="62"/>
      <c r="AC626" s="62"/>
      <c r="AD626" s="62"/>
      <c r="AE626" s="62"/>
      <c r="AF626" s="62"/>
      <c r="AG626" s="568"/>
      <c r="AH626" s="569"/>
      <c r="AI626" s="569"/>
      <c r="AJ626" s="569"/>
      <c r="AK626" s="569"/>
      <c r="AL626" s="569"/>
      <c r="AM626" s="569"/>
      <c r="AN626" s="570"/>
      <c r="AO626" s="574"/>
      <c r="AP626" s="575"/>
      <c r="AQ626" s="575"/>
      <c r="AR626" s="575"/>
      <c r="AS626" s="575"/>
      <c r="AT626" s="575"/>
      <c r="AU626" s="575"/>
      <c r="AV626" s="575"/>
      <c r="AW626" s="575"/>
      <c r="AX626" s="575"/>
      <c r="AY626" s="575"/>
      <c r="AZ626" s="575"/>
      <c r="BA626" s="575"/>
      <c r="BB626" s="575"/>
      <c r="BC626" s="575"/>
      <c r="BD626" s="575"/>
      <c r="BE626" s="575"/>
      <c r="BF626" s="575"/>
      <c r="BG626" s="575"/>
      <c r="BH626" s="576"/>
      <c r="BI626" s="72"/>
      <c r="BJ626" s="72"/>
    </row>
    <row r="627" spans="2:62" ht="39" customHeight="1" thickBot="1">
      <c r="AB627" s="62"/>
      <c r="AC627" s="62"/>
      <c r="AD627" s="62"/>
      <c r="AE627" s="62"/>
      <c r="AF627" s="62"/>
      <c r="AG627" s="73"/>
      <c r="AH627" s="580" t="s">
        <v>8</v>
      </c>
      <c r="AI627" s="580"/>
      <c r="AJ627" s="580"/>
      <c r="AK627" s="580"/>
      <c r="AL627" s="580"/>
      <c r="AM627" s="580"/>
      <c r="AN627" s="580"/>
      <c r="AO627" s="577"/>
      <c r="AP627" s="578"/>
      <c r="AQ627" s="578"/>
      <c r="AR627" s="578"/>
      <c r="AS627" s="578"/>
      <c r="AT627" s="578"/>
      <c r="AU627" s="578"/>
      <c r="AV627" s="578"/>
      <c r="AW627" s="578"/>
      <c r="AX627" s="578"/>
      <c r="AY627" s="578"/>
      <c r="AZ627" s="578"/>
      <c r="BA627" s="578"/>
      <c r="BB627" s="578"/>
      <c r="BC627" s="578"/>
      <c r="BD627" s="578"/>
      <c r="BE627" s="578"/>
      <c r="BF627" s="578"/>
      <c r="BG627" s="578"/>
      <c r="BH627" s="579"/>
      <c r="BI627" s="72"/>
      <c r="BJ627" s="72"/>
    </row>
    <row r="628" spans="2:62" ht="39" customHeight="1">
      <c r="AG628" s="71"/>
      <c r="AH628" s="580"/>
      <c r="AI628" s="580"/>
      <c r="AJ628" s="580"/>
      <c r="AK628" s="580"/>
      <c r="AL628" s="580"/>
      <c r="AM628" s="580"/>
      <c r="AN628" s="580"/>
      <c r="AO628" s="74"/>
      <c r="AP628" s="74"/>
      <c r="AQ628" s="74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</row>
    <row r="629" spans="2:62" ht="39" customHeight="1" thickBot="1">
      <c r="B629" s="581" t="s">
        <v>99</v>
      </c>
      <c r="C629" s="581"/>
      <c r="D629" s="581"/>
      <c r="E629" s="581"/>
      <c r="F629" s="581"/>
      <c r="G629" s="581"/>
      <c r="H629" s="581"/>
      <c r="I629" s="581"/>
      <c r="J629" s="581"/>
      <c r="K629" s="581"/>
      <c r="L629" s="581"/>
      <c r="M629" s="581"/>
      <c r="N629" s="581"/>
      <c r="O629" s="581"/>
      <c r="P629" s="581"/>
      <c r="Q629" s="581"/>
      <c r="R629" s="581"/>
      <c r="S629" s="581"/>
      <c r="T629" s="581"/>
      <c r="U629" s="581"/>
      <c r="V629" s="581"/>
      <c r="W629" s="581"/>
      <c r="X629" s="581"/>
      <c r="Y629" s="581"/>
      <c r="Z629" s="581"/>
      <c r="AA629" s="581"/>
      <c r="AG629" s="71"/>
    </row>
    <row r="630" spans="2:62" ht="39" customHeight="1">
      <c r="B630" s="581"/>
      <c r="C630" s="581"/>
      <c r="D630" s="581"/>
      <c r="E630" s="581"/>
      <c r="F630" s="581"/>
      <c r="G630" s="581"/>
      <c r="H630" s="581"/>
      <c r="I630" s="581"/>
      <c r="J630" s="581"/>
      <c r="K630" s="581"/>
      <c r="L630" s="581"/>
      <c r="M630" s="581"/>
      <c r="N630" s="581"/>
      <c r="O630" s="581"/>
      <c r="P630" s="581"/>
      <c r="Q630" s="581"/>
      <c r="R630" s="581"/>
      <c r="S630" s="581"/>
      <c r="T630" s="581"/>
      <c r="U630" s="581"/>
      <c r="V630" s="581"/>
      <c r="W630" s="581"/>
      <c r="X630" s="581"/>
      <c r="Y630" s="581"/>
      <c r="Z630" s="581"/>
      <c r="AA630" s="581"/>
      <c r="AG630" s="71"/>
      <c r="AH630" s="582" t="s">
        <v>23</v>
      </c>
      <c r="AI630" s="582"/>
      <c r="AJ630" s="582"/>
      <c r="AK630" s="582"/>
      <c r="AL630" s="582"/>
      <c r="AM630" s="582"/>
      <c r="AN630" s="583"/>
      <c r="AO630" s="584">
        <f>GI!$J$14</f>
        <v>0</v>
      </c>
      <c r="AP630" s="585"/>
      <c r="AQ630" s="585"/>
      <c r="AR630" s="585"/>
      <c r="AS630" s="585"/>
      <c r="AT630" s="586"/>
      <c r="AV630" s="72"/>
      <c r="AW630" s="582" t="s">
        <v>24</v>
      </c>
      <c r="AX630" s="582"/>
      <c r="AY630" s="582"/>
      <c r="AZ630" s="582"/>
      <c r="BB630" s="584" t="str">
        <f>GI!$I$14</f>
        <v>F</v>
      </c>
      <c r="BC630" s="585"/>
      <c r="BD630" s="585"/>
      <c r="BE630" s="585"/>
      <c r="BF630" s="586"/>
    </row>
    <row r="631" spans="2:62" ht="39" customHeight="1">
      <c r="B631" s="581"/>
      <c r="C631" s="581"/>
      <c r="D631" s="581"/>
      <c r="E631" s="581"/>
      <c r="F631" s="581"/>
      <c r="G631" s="581"/>
      <c r="H631" s="581"/>
      <c r="I631" s="581"/>
      <c r="J631" s="581"/>
      <c r="K631" s="581"/>
      <c r="L631" s="581"/>
      <c r="M631" s="581"/>
      <c r="N631" s="581"/>
      <c r="O631" s="581"/>
      <c r="P631" s="581"/>
      <c r="Q631" s="581"/>
      <c r="R631" s="581"/>
      <c r="S631" s="581"/>
      <c r="T631" s="581"/>
      <c r="U631" s="581"/>
      <c r="V631" s="581"/>
      <c r="W631" s="581"/>
      <c r="X631" s="581"/>
      <c r="Y631" s="581"/>
      <c r="Z631" s="581"/>
      <c r="AA631" s="581"/>
      <c r="AG631" s="71"/>
      <c r="AH631" s="582"/>
      <c r="AI631" s="582"/>
      <c r="AJ631" s="582"/>
      <c r="AK631" s="582"/>
      <c r="AL631" s="582"/>
      <c r="AM631" s="582"/>
      <c r="AN631" s="583"/>
      <c r="AO631" s="587"/>
      <c r="AP631" s="588"/>
      <c r="AQ631" s="588"/>
      <c r="AR631" s="588"/>
      <c r="AS631" s="588"/>
      <c r="AT631" s="589"/>
      <c r="AU631" s="72"/>
      <c r="AV631" s="72"/>
      <c r="AW631" s="582"/>
      <c r="AX631" s="582"/>
      <c r="AY631" s="582"/>
      <c r="AZ631" s="582"/>
      <c r="BB631" s="587"/>
      <c r="BC631" s="588"/>
      <c r="BD631" s="588"/>
      <c r="BE631" s="588"/>
      <c r="BF631" s="589"/>
    </row>
    <row r="632" spans="2:62" ht="39" customHeight="1">
      <c r="B632" s="581"/>
      <c r="C632" s="581"/>
      <c r="D632" s="581"/>
      <c r="E632" s="581"/>
      <c r="F632" s="581"/>
      <c r="G632" s="581"/>
      <c r="H632" s="581"/>
      <c r="I632" s="581"/>
      <c r="J632" s="581"/>
      <c r="K632" s="581"/>
      <c r="L632" s="581"/>
      <c r="M632" s="581"/>
      <c r="N632" s="581"/>
      <c r="O632" s="581"/>
      <c r="P632" s="581"/>
      <c r="Q632" s="581"/>
      <c r="R632" s="581"/>
      <c r="S632" s="581"/>
      <c r="T632" s="581"/>
      <c r="U632" s="581"/>
      <c r="V632" s="581"/>
      <c r="W632" s="581"/>
      <c r="X632" s="581"/>
      <c r="Y632" s="581"/>
      <c r="Z632" s="581"/>
      <c r="AA632" s="581"/>
      <c r="AG632" s="71"/>
      <c r="AH632" s="593" t="s">
        <v>3</v>
      </c>
      <c r="AI632" s="593"/>
      <c r="AJ632" s="593"/>
      <c r="AK632" s="593"/>
      <c r="AL632" s="593"/>
      <c r="AM632" s="593"/>
      <c r="AN632" s="594"/>
      <c r="AO632" s="587"/>
      <c r="AP632" s="588"/>
      <c r="AQ632" s="588"/>
      <c r="AR632" s="588"/>
      <c r="AS632" s="588"/>
      <c r="AT632" s="589"/>
      <c r="AV632" s="72"/>
      <c r="AW632" s="593" t="s">
        <v>4</v>
      </c>
      <c r="AX632" s="593"/>
      <c r="AY632" s="593"/>
      <c r="AZ632" s="593"/>
      <c r="BB632" s="587"/>
      <c r="BC632" s="588"/>
      <c r="BD632" s="588"/>
      <c r="BE632" s="588"/>
      <c r="BF632" s="589"/>
    </row>
    <row r="633" spans="2:62" ht="39" customHeight="1" thickBot="1">
      <c r="B633" s="595" t="s">
        <v>148</v>
      </c>
      <c r="C633" s="595"/>
      <c r="D633" s="595"/>
      <c r="E633" s="595"/>
      <c r="F633" s="595"/>
      <c r="G633" s="595"/>
      <c r="H633" s="595"/>
      <c r="I633" s="595"/>
      <c r="J633" s="595"/>
      <c r="K633" s="59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6"/>
      <c r="X633" s="76"/>
      <c r="Y633" s="76"/>
      <c r="Z633" s="76"/>
      <c r="AA633" s="76"/>
      <c r="AG633" s="71"/>
      <c r="AH633" s="593"/>
      <c r="AI633" s="593"/>
      <c r="AJ633" s="593"/>
      <c r="AK633" s="593"/>
      <c r="AL633" s="593"/>
      <c r="AM633" s="593"/>
      <c r="AN633" s="594"/>
      <c r="AO633" s="590"/>
      <c r="AP633" s="591"/>
      <c r="AQ633" s="591"/>
      <c r="AR633" s="591"/>
      <c r="AS633" s="591"/>
      <c r="AT633" s="592"/>
      <c r="AU633" s="72"/>
      <c r="AV633" s="72"/>
      <c r="AW633" s="593"/>
      <c r="AX633" s="593"/>
      <c r="AY633" s="593"/>
      <c r="AZ633" s="593"/>
      <c r="BA633" s="77"/>
      <c r="BB633" s="590"/>
      <c r="BC633" s="591"/>
      <c r="BD633" s="591"/>
      <c r="BE633" s="591"/>
      <c r="BF633" s="592"/>
      <c r="BG633" s="77"/>
      <c r="BH633" s="77"/>
      <c r="BI633" s="77"/>
    </row>
    <row r="634" spans="2:62" ht="39" customHeight="1" thickBot="1">
      <c r="B634" s="533"/>
      <c r="C634" s="533"/>
      <c r="D634" s="533"/>
      <c r="E634" s="533"/>
      <c r="F634" s="533"/>
      <c r="G634" s="533"/>
      <c r="H634" s="533"/>
      <c r="I634" s="533"/>
      <c r="J634" s="533"/>
      <c r="K634" s="533"/>
      <c r="L634" s="533"/>
      <c r="M634" s="533"/>
      <c r="N634" s="533"/>
      <c r="O634" s="533"/>
      <c r="P634" s="533"/>
      <c r="Q634" s="533"/>
      <c r="R634" s="533"/>
      <c r="S634" s="533"/>
      <c r="T634" s="533"/>
      <c r="U634" s="533"/>
      <c r="V634" s="533"/>
      <c r="W634" s="533"/>
      <c r="X634" s="533"/>
      <c r="Y634" s="533"/>
      <c r="Z634" s="533"/>
      <c r="AA634" s="533"/>
      <c r="AG634" s="71"/>
      <c r="AK634" s="78"/>
      <c r="AL634" s="78"/>
      <c r="AM634" s="78"/>
      <c r="AN634" s="78"/>
      <c r="AO634" s="78"/>
      <c r="AP634" s="78"/>
      <c r="AQ634" s="78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7"/>
      <c r="BF634" s="77"/>
      <c r="BG634" s="77"/>
      <c r="BH634" s="77"/>
      <c r="BI634" s="77"/>
    </row>
    <row r="635" spans="2:62" ht="39" customHeight="1">
      <c r="B635" s="534"/>
      <c r="C635" s="534"/>
      <c r="D635" s="534"/>
      <c r="E635" s="534"/>
      <c r="F635" s="534"/>
      <c r="G635" s="534"/>
      <c r="H635" s="534"/>
      <c r="I635" s="534"/>
      <c r="J635" s="534"/>
      <c r="K635" s="534"/>
      <c r="L635" s="534"/>
      <c r="M635" s="534"/>
      <c r="N635" s="534"/>
      <c r="O635" s="534"/>
      <c r="P635" s="534"/>
      <c r="Q635" s="534"/>
      <c r="R635" s="534"/>
      <c r="S635" s="534"/>
      <c r="T635" s="534"/>
      <c r="U635" s="534"/>
      <c r="V635" s="534"/>
      <c r="W635" s="534"/>
      <c r="X635" s="534"/>
      <c r="Y635" s="534"/>
      <c r="Z635" s="534"/>
      <c r="AA635" s="534"/>
      <c r="AG635" s="71"/>
      <c r="AH635" s="582" t="s">
        <v>25</v>
      </c>
      <c r="AI635" s="582"/>
      <c r="AJ635" s="582"/>
      <c r="AK635" s="582"/>
      <c r="AL635" s="582"/>
      <c r="AM635" s="582"/>
      <c r="AN635" s="583"/>
      <c r="AO635" s="596">
        <f>GI!$A$3</f>
        <v>11</v>
      </c>
      <c r="AP635" s="597"/>
      <c r="AQ635" s="597"/>
      <c r="AR635" s="597"/>
      <c r="AS635" s="598"/>
      <c r="AT635" s="596" t="str">
        <f>GI!$C$3</f>
        <v>D</v>
      </c>
      <c r="AU635" s="597"/>
      <c r="AV635" s="597"/>
      <c r="AW635" s="597"/>
      <c r="AX635" s="598"/>
      <c r="AY635" s="79"/>
      <c r="AZ635" s="79"/>
      <c r="BA635" s="79"/>
      <c r="BB635" s="80"/>
      <c r="BC635" s="80"/>
      <c r="BD635" s="80"/>
      <c r="BE635" s="80"/>
      <c r="BF635" s="80"/>
      <c r="BG635" s="80"/>
      <c r="BH635" s="80"/>
      <c r="BI635" s="80"/>
    </row>
    <row r="636" spans="2:62" ht="39" customHeight="1">
      <c r="B636" s="533"/>
      <c r="C636" s="533"/>
      <c r="D636" s="533"/>
      <c r="E636" s="533"/>
      <c r="F636" s="533"/>
      <c r="G636" s="533"/>
      <c r="H636" s="533"/>
      <c r="I636" s="533"/>
      <c r="J636" s="533"/>
      <c r="K636" s="533"/>
      <c r="L636" s="533"/>
      <c r="M636" s="533"/>
      <c r="N636" s="533"/>
      <c r="O636" s="533"/>
      <c r="P636" s="533"/>
      <c r="Q636" s="533"/>
      <c r="R636" s="533"/>
      <c r="S636" s="533"/>
      <c r="T636" s="533"/>
      <c r="U636" s="533"/>
      <c r="V636" s="533"/>
      <c r="W636" s="533"/>
      <c r="X636" s="533"/>
      <c r="Y636" s="533"/>
      <c r="Z636" s="533"/>
      <c r="AA636" s="533"/>
      <c r="AG636" s="71"/>
      <c r="AH636" s="582"/>
      <c r="AI636" s="582"/>
      <c r="AJ636" s="582"/>
      <c r="AK636" s="582"/>
      <c r="AL636" s="582"/>
      <c r="AM636" s="582"/>
      <c r="AN636" s="583"/>
      <c r="AO636" s="599"/>
      <c r="AP636" s="600"/>
      <c r="AQ636" s="600"/>
      <c r="AR636" s="600"/>
      <c r="AS636" s="601"/>
      <c r="AT636" s="599"/>
      <c r="AU636" s="600"/>
      <c r="AV636" s="600"/>
      <c r="AW636" s="600"/>
      <c r="AX636" s="601"/>
      <c r="AY636" s="79"/>
      <c r="AZ636" s="79"/>
      <c r="BA636" s="79"/>
      <c r="BB636" s="80"/>
      <c r="BC636" s="80"/>
      <c r="BD636" s="80"/>
      <c r="BE636" s="80"/>
      <c r="BF636" s="80"/>
      <c r="BG636" s="80"/>
      <c r="BH636" s="80"/>
      <c r="BI636" s="80"/>
    </row>
    <row r="637" spans="2:62" ht="39" customHeight="1">
      <c r="B637" s="534"/>
      <c r="C637" s="534"/>
      <c r="D637" s="534"/>
      <c r="E637" s="534"/>
      <c r="F637" s="534"/>
      <c r="G637" s="534"/>
      <c r="H637" s="534"/>
      <c r="I637" s="534"/>
      <c r="J637" s="534"/>
      <c r="K637" s="534"/>
      <c r="L637" s="534"/>
      <c r="M637" s="534"/>
      <c r="N637" s="534"/>
      <c r="O637" s="534"/>
      <c r="P637" s="534"/>
      <c r="Q637" s="534"/>
      <c r="R637" s="534"/>
      <c r="S637" s="534"/>
      <c r="T637" s="534"/>
      <c r="U637" s="534"/>
      <c r="V637" s="534"/>
      <c r="W637" s="534"/>
      <c r="X637" s="534"/>
      <c r="Y637" s="534"/>
      <c r="Z637" s="534"/>
      <c r="AA637" s="534"/>
      <c r="AG637" s="71"/>
      <c r="AH637" s="605" t="s">
        <v>6</v>
      </c>
      <c r="AI637" s="605"/>
      <c r="AJ637" s="605"/>
      <c r="AK637" s="605"/>
      <c r="AL637" s="605"/>
      <c r="AM637" s="605"/>
      <c r="AN637" s="606"/>
      <c r="AO637" s="599"/>
      <c r="AP637" s="600"/>
      <c r="AQ637" s="600"/>
      <c r="AR637" s="600"/>
      <c r="AS637" s="601"/>
      <c r="AT637" s="599"/>
      <c r="AU637" s="600"/>
      <c r="AV637" s="600"/>
      <c r="AW637" s="600"/>
      <c r="AX637" s="601"/>
      <c r="AY637" s="79"/>
      <c r="AZ637" s="79"/>
      <c r="BA637" s="79"/>
      <c r="BB637" s="80"/>
      <c r="BC637" s="80"/>
      <c r="BD637" s="80"/>
      <c r="BE637" s="80"/>
      <c r="BF637" s="80"/>
      <c r="BG637" s="80"/>
      <c r="BH637" s="80"/>
      <c r="BI637" s="80"/>
    </row>
    <row r="638" spans="2:62" ht="39" customHeight="1" thickBot="1">
      <c r="B638" s="607" t="s">
        <v>149</v>
      </c>
      <c r="C638" s="607"/>
      <c r="D638" s="607"/>
      <c r="E638" s="607"/>
      <c r="F638" s="607"/>
      <c r="G638" s="607"/>
      <c r="H638" s="607"/>
      <c r="I638" s="607"/>
      <c r="J638" s="607"/>
      <c r="K638" s="607"/>
      <c r="L638" s="607"/>
      <c r="M638" s="607"/>
      <c r="N638" s="607"/>
      <c r="O638" s="607"/>
      <c r="P638" s="607"/>
      <c r="Q638" s="607"/>
      <c r="R638" s="607"/>
      <c r="S638" s="607"/>
      <c r="T638" s="607"/>
      <c r="U638" s="607"/>
      <c r="V638" s="607"/>
      <c r="W638" s="607"/>
      <c r="X638" s="607"/>
      <c r="Y638" s="607"/>
      <c r="Z638" s="607"/>
      <c r="AA638" s="607"/>
      <c r="AG638" s="71"/>
      <c r="AH638" s="605"/>
      <c r="AI638" s="605"/>
      <c r="AJ638" s="605"/>
      <c r="AK638" s="605"/>
      <c r="AL638" s="605"/>
      <c r="AM638" s="605"/>
      <c r="AN638" s="606"/>
      <c r="AO638" s="602"/>
      <c r="AP638" s="603"/>
      <c r="AQ638" s="603"/>
      <c r="AR638" s="603"/>
      <c r="AS638" s="604"/>
      <c r="AT638" s="602"/>
      <c r="AU638" s="603"/>
      <c r="AV638" s="603"/>
      <c r="AW638" s="603"/>
      <c r="AX638" s="604"/>
      <c r="AY638" s="79"/>
      <c r="AZ638" s="79"/>
      <c r="BA638" s="79"/>
      <c r="BB638" s="80"/>
      <c r="BC638" s="80"/>
      <c r="BD638" s="80"/>
      <c r="BE638" s="80"/>
      <c r="BF638" s="80"/>
      <c r="BG638" s="80"/>
      <c r="BH638" s="80"/>
      <c r="BI638" s="80"/>
    </row>
    <row r="639" spans="2:62" ht="39" customHeight="1">
      <c r="B639" s="608"/>
      <c r="C639" s="608"/>
      <c r="D639" s="608"/>
      <c r="E639" s="608"/>
      <c r="F639" s="608"/>
      <c r="G639" s="608"/>
      <c r="H639" s="608"/>
      <c r="I639" s="608"/>
      <c r="J639" s="608"/>
      <c r="K639" s="608"/>
      <c r="L639" s="608"/>
      <c r="M639" s="608"/>
      <c r="N639" s="608"/>
      <c r="O639" s="608"/>
      <c r="P639" s="608"/>
      <c r="Q639" s="608"/>
      <c r="R639" s="608"/>
      <c r="S639" s="608"/>
      <c r="T639" s="608"/>
      <c r="U639" s="608"/>
      <c r="V639" s="608"/>
      <c r="W639" s="608"/>
      <c r="X639" s="608"/>
      <c r="Y639" s="608"/>
      <c r="Z639" s="608"/>
      <c r="AA639" s="608"/>
      <c r="AG639" s="71"/>
    </row>
    <row r="640" spans="2:62" ht="39" customHeight="1" thickBot="1">
      <c r="B640" s="533"/>
      <c r="C640" s="533"/>
      <c r="D640" s="533"/>
      <c r="E640" s="533"/>
      <c r="F640" s="533"/>
      <c r="G640" s="533"/>
      <c r="H640" s="533"/>
      <c r="I640" s="533"/>
      <c r="J640" s="533"/>
      <c r="K640" s="533"/>
      <c r="L640" s="533"/>
      <c r="M640" s="533"/>
      <c r="N640" s="533"/>
      <c r="O640" s="533"/>
      <c r="P640" s="533"/>
      <c r="Q640" s="533"/>
      <c r="R640" s="533"/>
      <c r="S640" s="533"/>
      <c r="T640" s="533"/>
      <c r="U640" s="533"/>
      <c r="V640" s="533"/>
      <c r="W640" s="533"/>
      <c r="X640" s="533"/>
      <c r="Y640" s="533"/>
      <c r="Z640" s="533"/>
      <c r="AA640" s="533"/>
      <c r="AG640" s="81"/>
      <c r="AH640" s="82"/>
      <c r="AI640" s="82"/>
      <c r="AJ640" s="82"/>
      <c r="AK640" s="82"/>
      <c r="AL640" s="82"/>
      <c r="AM640" s="82"/>
      <c r="AN640" s="82"/>
      <c r="AO640" s="82"/>
      <c r="AP640" s="82"/>
      <c r="AQ640" s="82"/>
      <c r="AR640" s="83"/>
      <c r="AS640" s="83"/>
      <c r="AT640" s="83"/>
      <c r="AU640" s="83"/>
      <c r="AV640" s="83"/>
      <c r="AW640" s="83"/>
      <c r="AX640" s="83"/>
      <c r="AY640" s="83"/>
      <c r="AZ640" s="83"/>
      <c r="BA640" s="83"/>
      <c r="BB640" s="83"/>
      <c r="BC640" s="83"/>
      <c r="BD640" s="83"/>
      <c r="BE640" s="83"/>
      <c r="BF640" s="83"/>
      <c r="BG640" s="83"/>
      <c r="BH640" s="83"/>
      <c r="BI640" s="83"/>
      <c r="BJ640" s="84"/>
    </row>
    <row r="641" spans="2:62" ht="39" customHeight="1">
      <c r="B641" s="534"/>
      <c r="C641" s="534"/>
      <c r="D641" s="534"/>
      <c r="E641" s="534"/>
      <c r="F641" s="534"/>
      <c r="G641" s="534"/>
      <c r="H641" s="534"/>
      <c r="I641" s="534"/>
      <c r="J641" s="534"/>
      <c r="K641" s="534"/>
      <c r="L641" s="534"/>
      <c r="M641" s="534"/>
      <c r="N641" s="534"/>
      <c r="O641" s="534"/>
      <c r="P641" s="534"/>
      <c r="Q641" s="534"/>
      <c r="R641" s="534"/>
      <c r="S641" s="534"/>
      <c r="T641" s="534"/>
      <c r="U641" s="534"/>
      <c r="V641" s="534"/>
      <c r="W641" s="534"/>
      <c r="X641" s="534"/>
      <c r="Y641" s="534"/>
      <c r="Z641" s="534"/>
      <c r="AA641" s="534"/>
      <c r="BJ641" s="85"/>
    </row>
    <row r="642" spans="2:62" ht="39" customHeight="1"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K642" s="87"/>
      <c r="AL642" s="87"/>
      <c r="AM642" s="87"/>
      <c r="AN642" s="87"/>
      <c r="AO642" s="87"/>
      <c r="AP642" s="87"/>
      <c r="AQ642" s="87"/>
      <c r="AR642" s="87"/>
      <c r="AS642" s="87"/>
      <c r="AT642" s="87"/>
      <c r="AU642" s="87"/>
      <c r="AV642" s="87"/>
      <c r="AW642" s="87"/>
      <c r="AX642" s="87"/>
      <c r="AY642" s="87"/>
      <c r="AZ642" s="87"/>
      <c r="BA642" s="87"/>
      <c r="BB642" s="87"/>
      <c r="BC642" s="87"/>
      <c r="BD642" s="87"/>
      <c r="BE642" s="87"/>
      <c r="BF642" s="87"/>
      <c r="BJ642" s="85"/>
    </row>
    <row r="643" spans="2:62" ht="39" customHeight="1">
      <c r="B643" s="535" t="s">
        <v>80</v>
      </c>
      <c r="C643" s="535"/>
      <c r="D643" s="535"/>
      <c r="E643" s="535"/>
      <c r="F643" s="535"/>
      <c r="G643" s="535"/>
      <c r="H643" s="535"/>
      <c r="I643" s="535"/>
      <c r="J643" s="535"/>
      <c r="K643" s="535"/>
      <c r="L643" s="535"/>
      <c r="M643" s="535"/>
      <c r="N643" s="535"/>
      <c r="O643" s="536" t="str">
        <f>GI!$E$31</f>
        <v xml:space="preserve">Biniam Desta </v>
      </c>
      <c r="P643" s="536"/>
      <c r="Q643" s="536"/>
      <c r="R643" s="536"/>
      <c r="S643" s="536"/>
      <c r="T643" s="536"/>
      <c r="U643" s="536"/>
      <c r="V643" s="536"/>
      <c r="W643" s="536"/>
      <c r="X643" s="536"/>
      <c r="Y643" s="536"/>
      <c r="Z643" s="536"/>
      <c r="AA643" s="536"/>
      <c r="AB643" s="88"/>
      <c r="AJ643" s="538" t="s">
        <v>212</v>
      </c>
      <c r="AK643" s="539"/>
      <c r="AL643" s="539"/>
      <c r="AM643" s="539"/>
      <c r="AN643" s="539"/>
      <c r="AO643" s="539"/>
      <c r="AP643" s="539"/>
      <c r="AQ643" s="539"/>
      <c r="AR643" s="539"/>
      <c r="AS643" s="539"/>
      <c r="AT643" s="539"/>
      <c r="AU643" s="539"/>
      <c r="AV643" s="539"/>
      <c r="AW643" s="539"/>
      <c r="AX643" s="539"/>
      <c r="AY643" s="539"/>
      <c r="AZ643" s="539"/>
      <c r="BA643" s="539"/>
      <c r="BB643" s="539"/>
      <c r="BC643" s="539"/>
      <c r="BD643" s="539"/>
      <c r="BE643" s="539"/>
      <c r="BF643" s="540"/>
      <c r="BG643" s="87"/>
      <c r="BH643" s="87"/>
      <c r="BI643" s="87"/>
      <c r="BJ643" s="89"/>
    </row>
    <row r="644" spans="2:62" ht="39" customHeight="1">
      <c r="B644" s="535"/>
      <c r="C644" s="535"/>
      <c r="D644" s="535"/>
      <c r="E644" s="535"/>
      <c r="F644" s="535"/>
      <c r="G644" s="535"/>
      <c r="H644" s="535"/>
      <c r="I644" s="535"/>
      <c r="J644" s="535"/>
      <c r="K644" s="535"/>
      <c r="L644" s="535"/>
      <c r="M644" s="535"/>
      <c r="N644" s="535"/>
      <c r="O644" s="537"/>
      <c r="P644" s="537"/>
      <c r="Q644" s="537"/>
      <c r="R644" s="537"/>
      <c r="S644" s="537"/>
      <c r="T644" s="537"/>
      <c r="U644" s="537"/>
      <c r="V644" s="537"/>
      <c r="W644" s="537"/>
      <c r="X644" s="537"/>
      <c r="Y644" s="537"/>
      <c r="Z644" s="537"/>
      <c r="AA644" s="537"/>
      <c r="AB644" s="88"/>
      <c r="AJ644" s="541"/>
      <c r="AK644" s="542"/>
      <c r="AL644" s="542"/>
      <c r="AM644" s="542"/>
      <c r="AN644" s="542"/>
      <c r="AO644" s="542"/>
      <c r="AP644" s="542"/>
      <c r="AQ644" s="542"/>
      <c r="AR644" s="542"/>
      <c r="AS644" s="542"/>
      <c r="AT644" s="542"/>
      <c r="AU644" s="542"/>
      <c r="AV644" s="542"/>
      <c r="AW644" s="542"/>
      <c r="AX644" s="542"/>
      <c r="AY644" s="542"/>
      <c r="AZ644" s="542"/>
      <c r="BA644" s="542"/>
      <c r="BB644" s="542"/>
      <c r="BC644" s="542"/>
      <c r="BD644" s="542"/>
      <c r="BE644" s="542"/>
      <c r="BF644" s="543"/>
      <c r="BG644" s="87"/>
      <c r="BH644" s="87"/>
      <c r="BI644" s="87"/>
      <c r="BJ644" s="89"/>
    </row>
    <row r="645" spans="2:62" ht="39" customHeight="1">
      <c r="B645" s="544" t="s">
        <v>79</v>
      </c>
      <c r="C645" s="544"/>
      <c r="D645" s="544"/>
      <c r="E645" s="544"/>
      <c r="F645" s="544"/>
      <c r="G645" s="544"/>
      <c r="H645" s="544"/>
      <c r="I645" s="544"/>
      <c r="J645" s="544"/>
      <c r="K645" s="544"/>
      <c r="L645" s="544"/>
      <c r="M645" s="544"/>
      <c r="N645" s="544"/>
      <c r="O645" s="545"/>
      <c r="P645" s="545"/>
      <c r="Q645" s="545"/>
      <c r="R645" s="545"/>
      <c r="S645" s="545"/>
      <c r="T645" s="545"/>
      <c r="U645" s="545"/>
      <c r="V645" s="545"/>
      <c r="W645" s="545"/>
      <c r="X645" s="545"/>
      <c r="Y645" s="545"/>
      <c r="Z645" s="545"/>
      <c r="AA645" s="545"/>
      <c r="AB645" s="88"/>
      <c r="AJ645" s="541" t="s">
        <v>210</v>
      </c>
      <c r="AK645" s="542"/>
      <c r="AL645" s="542"/>
      <c r="AM645" s="542"/>
      <c r="AN645" s="542"/>
      <c r="AO645" s="542"/>
      <c r="AP645" s="542"/>
      <c r="AQ645" s="542"/>
      <c r="AR645" s="542"/>
      <c r="AS645" s="542"/>
      <c r="AT645" s="542"/>
      <c r="AU645" s="542"/>
      <c r="AV645" s="542"/>
      <c r="AW645" s="542"/>
      <c r="AX645" s="542"/>
      <c r="AY645" s="542"/>
      <c r="AZ645" s="542"/>
      <c r="BA645" s="542"/>
      <c r="BB645" s="542"/>
      <c r="BC645" s="542"/>
      <c r="BD645" s="542"/>
      <c r="BE645" s="542"/>
      <c r="BF645" s="543"/>
      <c r="BG645" s="87"/>
      <c r="BH645" s="87"/>
      <c r="BI645" s="87"/>
      <c r="BJ645" s="87"/>
    </row>
    <row r="646" spans="2:62" ht="39" customHeight="1">
      <c r="B646" s="544"/>
      <c r="C646" s="544"/>
      <c r="D646" s="544"/>
      <c r="E646" s="544"/>
      <c r="F646" s="544"/>
      <c r="G646" s="544"/>
      <c r="H646" s="544"/>
      <c r="I646" s="544"/>
      <c r="J646" s="544"/>
      <c r="K646" s="544"/>
      <c r="L646" s="544"/>
      <c r="M646" s="544"/>
      <c r="N646" s="544"/>
      <c r="O646" s="546"/>
      <c r="P646" s="546"/>
      <c r="Q646" s="546"/>
      <c r="R646" s="546"/>
      <c r="S646" s="546"/>
      <c r="T646" s="546"/>
      <c r="U646" s="546"/>
      <c r="V646" s="546"/>
      <c r="W646" s="546"/>
      <c r="X646" s="546"/>
      <c r="Y646" s="546"/>
      <c r="Z646" s="546"/>
      <c r="AA646" s="546"/>
      <c r="AB646" s="88"/>
      <c r="AJ646" s="541"/>
      <c r="AK646" s="542"/>
      <c r="AL646" s="542"/>
      <c r="AM646" s="542"/>
      <c r="AN646" s="542"/>
      <c r="AO646" s="542"/>
      <c r="AP646" s="542"/>
      <c r="AQ646" s="542"/>
      <c r="AR646" s="542"/>
      <c r="AS646" s="542"/>
      <c r="AT646" s="542"/>
      <c r="AU646" s="542"/>
      <c r="AV646" s="542"/>
      <c r="AW646" s="542"/>
      <c r="AX646" s="542"/>
      <c r="AY646" s="542"/>
      <c r="AZ646" s="542"/>
      <c r="BA646" s="542"/>
      <c r="BB646" s="542"/>
      <c r="BC646" s="542"/>
      <c r="BD646" s="542"/>
      <c r="BE646" s="542"/>
      <c r="BF646" s="543"/>
      <c r="BG646" s="87"/>
      <c r="BH646" s="87"/>
      <c r="BI646" s="87"/>
      <c r="BJ646" s="87"/>
    </row>
    <row r="647" spans="2:62" ht="39" customHeight="1">
      <c r="B647" s="535" t="s">
        <v>81</v>
      </c>
      <c r="C647" s="535"/>
      <c r="D647" s="535"/>
      <c r="E647" s="535"/>
      <c r="F647" s="535"/>
      <c r="G647" s="535"/>
      <c r="H647" s="535"/>
      <c r="I647" s="535"/>
      <c r="J647" s="535"/>
      <c r="K647" s="535"/>
      <c r="L647" s="535"/>
      <c r="M647" s="535"/>
      <c r="N647" s="535"/>
      <c r="O647" s="547"/>
      <c r="P647" s="547"/>
      <c r="Q647" s="547"/>
      <c r="R647" s="547"/>
      <c r="S647" s="547"/>
      <c r="T647" s="547"/>
      <c r="U647" s="547"/>
      <c r="V647" s="547"/>
      <c r="W647" s="547"/>
      <c r="X647" s="547"/>
      <c r="Y647" s="547"/>
      <c r="Z647" s="547"/>
      <c r="AA647" s="547"/>
      <c r="AB647" s="88"/>
      <c r="AJ647" s="541" t="s">
        <v>74</v>
      </c>
      <c r="AK647" s="542"/>
      <c r="AL647" s="542"/>
      <c r="AM647" s="542"/>
      <c r="AN647" s="542"/>
      <c r="AO647" s="542"/>
      <c r="AP647" s="542"/>
      <c r="AQ647" s="542"/>
      <c r="AR647" s="542"/>
      <c r="AS647" s="542"/>
      <c r="AT647" s="542"/>
      <c r="AU647" s="542"/>
      <c r="AV647" s="542"/>
      <c r="AW647" s="542"/>
      <c r="AX647" s="542"/>
      <c r="AY647" s="542"/>
      <c r="AZ647" s="542"/>
      <c r="BA647" s="542"/>
      <c r="BB647" s="542"/>
      <c r="BC647" s="542"/>
      <c r="BD647" s="542"/>
      <c r="BE647" s="542"/>
      <c r="BF647" s="543"/>
      <c r="BG647" s="87"/>
      <c r="BH647" s="87"/>
      <c r="BI647" s="87"/>
      <c r="BJ647" s="87"/>
    </row>
    <row r="648" spans="2:62" ht="39" customHeight="1">
      <c r="B648" s="535"/>
      <c r="C648" s="535"/>
      <c r="D648" s="535"/>
      <c r="E648" s="535"/>
      <c r="F648" s="535"/>
      <c r="G648" s="535"/>
      <c r="H648" s="535"/>
      <c r="I648" s="535"/>
      <c r="J648" s="535"/>
      <c r="K648" s="535"/>
      <c r="L648" s="535"/>
      <c r="M648" s="535"/>
      <c r="N648" s="535"/>
      <c r="O648" s="548"/>
      <c r="P648" s="548"/>
      <c r="Q648" s="548"/>
      <c r="R648" s="548"/>
      <c r="S648" s="548"/>
      <c r="T648" s="548"/>
      <c r="U648" s="548"/>
      <c r="V648" s="548"/>
      <c r="W648" s="548"/>
      <c r="X648" s="548"/>
      <c r="Y648" s="548"/>
      <c r="Z648" s="548"/>
      <c r="AA648" s="548"/>
      <c r="AB648" s="88"/>
      <c r="AJ648" s="541"/>
      <c r="AK648" s="542"/>
      <c r="AL648" s="542"/>
      <c r="AM648" s="542"/>
      <c r="AN648" s="542"/>
      <c r="AO648" s="542"/>
      <c r="AP648" s="542"/>
      <c r="AQ648" s="542"/>
      <c r="AR648" s="542"/>
      <c r="AS648" s="542"/>
      <c r="AT648" s="542"/>
      <c r="AU648" s="542"/>
      <c r="AV648" s="542"/>
      <c r="AW648" s="542"/>
      <c r="AX648" s="542"/>
      <c r="AY648" s="542"/>
      <c r="AZ648" s="542"/>
      <c r="BA648" s="542"/>
      <c r="BB648" s="542"/>
      <c r="BC648" s="542"/>
      <c r="BD648" s="542"/>
      <c r="BE648" s="542"/>
      <c r="BF648" s="543"/>
      <c r="BG648" s="87"/>
      <c r="BH648" s="87"/>
      <c r="BI648" s="87"/>
      <c r="BJ648" s="87"/>
    </row>
    <row r="649" spans="2:62" ht="39" customHeight="1">
      <c r="B649" s="544" t="s">
        <v>79</v>
      </c>
      <c r="C649" s="544"/>
      <c r="D649" s="544"/>
      <c r="E649" s="544"/>
      <c r="F649" s="544"/>
      <c r="G649" s="544"/>
      <c r="H649" s="544"/>
      <c r="I649" s="544"/>
      <c r="J649" s="544"/>
      <c r="K649" s="544"/>
      <c r="L649" s="544"/>
      <c r="M649" s="544"/>
      <c r="N649" s="544"/>
      <c r="O649" s="545"/>
      <c r="P649" s="545"/>
      <c r="Q649" s="545"/>
      <c r="R649" s="545"/>
      <c r="S649" s="545"/>
      <c r="T649" s="545"/>
      <c r="U649" s="545"/>
      <c r="V649" s="545"/>
      <c r="W649" s="545"/>
      <c r="X649" s="545"/>
      <c r="Y649" s="545"/>
      <c r="Z649" s="545"/>
      <c r="AA649" s="545"/>
      <c r="AB649" s="90"/>
      <c r="AJ649" s="541" t="s">
        <v>211</v>
      </c>
      <c r="AK649" s="542"/>
      <c r="AL649" s="542"/>
      <c r="AM649" s="542"/>
      <c r="AN649" s="542"/>
      <c r="AO649" s="542"/>
      <c r="AP649" s="542"/>
      <c r="AQ649" s="542"/>
      <c r="AR649" s="542"/>
      <c r="AS649" s="542"/>
      <c r="AT649" s="542"/>
      <c r="AU649" s="542"/>
      <c r="AV649" s="542"/>
      <c r="AW649" s="542"/>
      <c r="AX649" s="542"/>
      <c r="AY649" s="542"/>
      <c r="AZ649" s="542"/>
      <c r="BA649" s="542"/>
      <c r="BB649" s="542"/>
      <c r="BC649" s="542"/>
      <c r="BD649" s="542"/>
      <c r="BE649" s="542"/>
      <c r="BF649" s="543"/>
      <c r="BG649" s="87"/>
      <c r="BH649" s="87"/>
      <c r="BI649" s="87"/>
      <c r="BJ649" s="87"/>
    </row>
    <row r="650" spans="2:62" ht="12.75" customHeight="1">
      <c r="B650" s="544"/>
      <c r="C650" s="544"/>
      <c r="D650" s="544"/>
      <c r="E650" s="544"/>
      <c r="F650" s="544"/>
      <c r="G650" s="544"/>
      <c r="H650" s="544"/>
      <c r="I650" s="544"/>
      <c r="J650" s="544"/>
      <c r="K650" s="544"/>
      <c r="L650" s="544"/>
      <c r="M650" s="544"/>
      <c r="N650" s="544"/>
      <c r="O650" s="546"/>
      <c r="P650" s="546"/>
      <c r="Q650" s="546"/>
      <c r="R650" s="546"/>
      <c r="S650" s="546"/>
      <c r="T650" s="546"/>
      <c r="U650" s="546"/>
      <c r="V650" s="546"/>
      <c r="W650" s="546"/>
      <c r="X650" s="546"/>
      <c r="Y650" s="546"/>
      <c r="Z650" s="546"/>
      <c r="AA650" s="546"/>
      <c r="AB650" s="90"/>
      <c r="AJ650" s="549"/>
      <c r="AK650" s="550"/>
      <c r="AL650" s="550"/>
      <c r="AM650" s="550"/>
      <c r="AN650" s="550"/>
      <c r="AO650" s="550"/>
      <c r="AP650" s="550"/>
      <c r="AQ650" s="550"/>
      <c r="AR650" s="550"/>
      <c r="AS650" s="550"/>
      <c r="AT650" s="550"/>
      <c r="AU650" s="550"/>
      <c r="AV650" s="550"/>
      <c r="AW650" s="550"/>
      <c r="AX650" s="550"/>
      <c r="AY650" s="550"/>
      <c r="AZ650" s="550"/>
      <c r="BA650" s="550"/>
      <c r="BB650" s="550"/>
      <c r="BC650" s="550"/>
      <c r="BD650" s="550"/>
      <c r="BE650" s="550"/>
      <c r="BF650" s="551"/>
      <c r="BG650" s="87"/>
      <c r="BH650" s="87"/>
      <c r="BI650" s="87"/>
      <c r="BJ650" s="87"/>
    </row>
    <row r="651" spans="2:62" ht="61.5" customHeight="1">
      <c r="C651" s="615"/>
      <c r="D651" s="615"/>
      <c r="E651" s="615"/>
      <c r="F651" s="615"/>
      <c r="G651" s="615"/>
      <c r="H651" s="615"/>
      <c r="I651" s="615"/>
      <c r="J651" s="615"/>
      <c r="K651" s="615"/>
      <c r="L651" s="615"/>
      <c r="M651" s="615"/>
      <c r="N651" s="615"/>
      <c r="O651" s="615"/>
      <c r="P651" s="615"/>
      <c r="Q651" s="615"/>
      <c r="R651" s="615"/>
      <c r="S651" s="615"/>
      <c r="T651" s="615"/>
      <c r="U651" s="615"/>
      <c r="V651" s="615"/>
      <c r="W651" s="615"/>
      <c r="X651" s="615"/>
    </row>
    <row r="652" spans="2:62" ht="39" customHeight="1">
      <c r="B652" s="616" t="s">
        <v>20</v>
      </c>
      <c r="C652" s="616"/>
      <c r="D652" s="616"/>
      <c r="E652" s="616"/>
      <c r="F652" s="616"/>
      <c r="G652" s="616"/>
      <c r="H652" s="616"/>
      <c r="I652" s="616"/>
      <c r="J652" s="616"/>
      <c r="K652" s="616"/>
      <c r="L652" s="616"/>
      <c r="M652" s="616"/>
      <c r="N652" s="616"/>
      <c r="O652" s="616"/>
      <c r="P652" s="616"/>
      <c r="Q652" s="616"/>
      <c r="R652" s="616"/>
      <c r="S652" s="616"/>
      <c r="T652" s="616"/>
      <c r="U652" s="616"/>
      <c r="V652" s="616"/>
      <c r="W652" s="616"/>
      <c r="X652" s="616"/>
      <c r="Y652" s="616"/>
      <c r="Z652" s="616"/>
      <c r="AA652" s="59"/>
      <c r="AG652" s="60"/>
      <c r="AH652" s="60"/>
      <c r="AI652" s="60"/>
      <c r="AL652" s="617"/>
      <c r="AM652" s="617"/>
      <c r="AN652" s="617"/>
      <c r="AO652" s="617"/>
      <c r="AP652" s="617"/>
      <c r="AQ652" s="617"/>
      <c r="AR652" s="617"/>
      <c r="AS652" s="617"/>
      <c r="AT652" s="617"/>
      <c r="AU652" s="617"/>
      <c r="AV652" s="617"/>
      <c r="AW652" s="617"/>
      <c r="AX652" s="617"/>
      <c r="AY652" s="617"/>
      <c r="AZ652" s="617"/>
      <c r="BA652" s="617"/>
      <c r="BB652" s="617"/>
      <c r="BC652" s="617"/>
    </row>
    <row r="653" spans="2:62" ht="39" customHeight="1">
      <c r="B653" s="616"/>
      <c r="C653" s="616"/>
      <c r="D653" s="616"/>
      <c r="E653" s="616"/>
      <c r="F653" s="616"/>
      <c r="G653" s="616"/>
      <c r="H653" s="616"/>
      <c r="I653" s="616"/>
      <c r="J653" s="616"/>
      <c r="K653" s="616"/>
      <c r="L653" s="616"/>
      <c r="M653" s="616"/>
      <c r="N653" s="616"/>
      <c r="O653" s="616"/>
      <c r="P653" s="616"/>
      <c r="Q653" s="616"/>
      <c r="R653" s="616"/>
      <c r="S653" s="616"/>
      <c r="T653" s="616"/>
      <c r="U653" s="616"/>
      <c r="V653" s="616"/>
      <c r="W653" s="616"/>
      <c r="X653" s="616"/>
      <c r="Y653" s="616"/>
      <c r="Z653" s="616"/>
      <c r="AA653" s="59"/>
      <c r="AG653" s="60"/>
      <c r="AH653" s="60"/>
      <c r="AI653" s="60"/>
      <c r="AL653" s="617"/>
      <c r="AM653" s="617"/>
      <c r="AN653" s="617"/>
      <c r="AO653" s="617"/>
      <c r="AP653" s="617"/>
      <c r="AQ653" s="617"/>
      <c r="AR653" s="617"/>
      <c r="AS653" s="617"/>
      <c r="AT653" s="617"/>
      <c r="AU653" s="617"/>
      <c r="AV653" s="617"/>
      <c r="AW653" s="617"/>
      <c r="AX653" s="617"/>
      <c r="AY653" s="617"/>
      <c r="AZ653" s="617"/>
      <c r="BA653" s="617"/>
      <c r="BB653" s="617"/>
      <c r="BC653" s="617"/>
    </row>
    <row r="654" spans="2:62" ht="39" customHeight="1">
      <c r="B654" s="618"/>
      <c r="C654" s="618"/>
      <c r="D654" s="618"/>
      <c r="E654" s="618"/>
      <c r="F654" s="618"/>
      <c r="G654" s="618"/>
      <c r="H654" s="618"/>
      <c r="I654" s="618"/>
      <c r="J654" s="618"/>
      <c r="K654" s="618"/>
      <c r="L654" s="618"/>
      <c r="M654" s="618"/>
      <c r="N654" s="618"/>
      <c r="O654" s="618"/>
      <c r="P654" s="618"/>
      <c r="Q654" s="618"/>
      <c r="R654" s="618"/>
      <c r="S654" s="618"/>
      <c r="T654" s="618"/>
      <c r="U654" s="618"/>
      <c r="V654" s="618"/>
      <c r="W654" s="618"/>
      <c r="X654" s="618"/>
      <c r="Y654" s="618"/>
      <c r="Z654" s="618"/>
      <c r="AA654" s="59"/>
      <c r="AB654" s="60"/>
      <c r="AC654" s="60"/>
      <c r="AD654" s="60"/>
      <c r="AE654" s="60"/>
      <c r="AF654" s="60"/>
      <c r="AG654" s="60"/>
      <c r="AH654" s="60"/>
      <c r="AI654" s="60"/>
      <c r="AL654" s="617"/>
      <c r="AM654" s="617"/>
      <c r="AN654" s="617"/>
      <c r="AO654" s="617"/>
      <c r="AP654" s="617"/>
      <c r="AQ654" s="617"/>
      <c r="AR654" s="617"/>
      <c r="AS654" s="617"/>
      <c r="AT654" s="617"/>
      <c r="AU654" s="617"/>
      <c r="AV654" s="617"/>
      <c r="AW654" s="617"/>
      <c r="AX654" s="617"/>
      <c r="AY654" s="617"/>
      <c r="AZ654" s="617"/>
      <c r="BA654" s="617"/>
      <c r="BB654" s="617"/>
      <c r="BC654" s="617"/>
    </row>
    <row r="655" spans="2:62" ht="39" customHeight="1">
      <c r="B655" s="609" t="s">
        <v>92</v>
      </c>
      <c r="C655" s="609"/>
      <c r="D655" s="609"/>
      <c r="E655" s="609"/>
      <c r="F655" s="609"/>
      <c r="G655" s="609"/>
      <c r="H655" s="609"/>
      <c r="I655" s="609"/>
      <c r="J655" s="609"/>
      <c r="K655" s="609"/>
      <c r="L655" s="609"/>
      <c r="M655" s="609"/>
      <c r="N655" s="609"/>
      <c r="O655" s="609"/>
      <c r="P655" s="609"/>
      <c r="Q655" s="609"/>
      <c r="R655" s="609"/>
      <c r="S655" s="609"/>
      <c r="T655" s="609"/>
      <c r="U655" s="609"/>
      <c r="V655" s="609"/>
      <c r="W655" s="609"/>
      <c r="X655" s="609"/>
      <c r="Y655" s="609"/>
      <c r="Z655" s="609"/>
      <c r="AA655" s="59"/>
      <c r="AB655" s="60"/>
      <c r="AE655" s="610" t="str">
        <f>GI!$A$49</f>
        <v>መግለፂ ውፅኢት ተምሃራይ</v>
      </c>
      <c r="AF655" s="610"/>
      <c r="AG655" s="610"/>
      <c r="AH655" s="610"/>
      <c r="AI655" s="610"/>
      <c r="AJ655" s="610"/>
      <c r="AK655" s="610"/>
      <c r="AL655" s="610"/>
      <c r="AM655" s="610"/>
      <c r="AN655" s="610"/>
      <c r="AO655" s="610"/>
      <c r="AP655" s="610"/>
      <c r="AQ655" s="610"/>
      <c r="AR655" s="610"/>
      <c r="AS655" s="610"/>
      <c r="AT655" s="610"/>
      <c r="AU655" s="610"/>
      <c r="AV655" s="610"/>
      <c r="AW655" s="610"/>
      <c r="AX655" s="610"/>
      <c r="AY655" s="610"/>
      <c r="AZ655" s="610"/>
      <c r="BA655" s="610"/>
      <c r="BB655" s="610"/>
      <c r="BC655" s="610"/>
      <c r="BD655" s="610"/>
      <c r="BE655" s="610"/>
      <c r="BF655" s="610"/>
      <c r="BG655" s="610"/>
      <c r="BH655" s="610"/>
      <c r="BI655" s="610"/>
      <c r="BJ655" s="610"/>
    </row>
    <row r="656" spans="2:62" ht="39" customHeight="1">
      <c r="B656" s="609" t="s">
        <v>93</v>
      </c>
      <c r="C656" s="609"/>
      <c r="D656" s="609"/>
      <c r="E656" s="609"/>
      <c r="F656" s="609"/>
      <c r="G656" s="609"/>
      <c r="H656" s="609"/>
      <c r="I656" s="609"/>
      <c r="J656" s="609"/>
      <c r="K656" s="609"/>
      <c r="L656" s="609"/>
      <c r="M656" s="609"/>
      <c r="N656" s="609"/>
      <c r="O656" s="609"/>
      <c r="P656" s="609"/>
      <c r="Q656" s="609"/>
      <c r="R656" s="609"/>
      <c r="S656" s="609"/>
      <c r="T656" s="609"/>
      <c r="U656" s="609"/>
      <c r="V656" s="609"/>
      <c r="W656" s="609"/>
      <c r="X656" s="609"/>
      <c r="Y656" s="609"/>
      <c r="Z656" s="609"/>
      <c r="AA656" s="59"/>
      <c r="AB656" s="60"/>
      <c r="AC656" s="61"/>
      <c r="AD656" s="61"/>
      <c r="AE656" s="610"/>
      <c r="AF656" s="610"/>
      <c r="AG656" s="610"/>
      <c r="AH656" s="610"/>
      <c r="AI656" s="610"/>
      <c r="AJ656" s="610"/>
      <c r="AK656" s="610"/>
      <c r="AL656" s="610"/>
      <c r="AM656" s="610"/>
      <c r="AN656" s="610"/>
      <c r="AO656" s="610"/>
      <c r="AP656" s="610"/>
      <c r="AQ656" s="610"/>
      <c r="AR656" s="610"/>
      <c r="AS656" s="610"/>
      <c r="AT656" s="610"/>
      <c r="AU656" s="610"/>
      <c r="AV656" s="610"/>
      <c r="AW656" s="610"/>
      <c r="AX656" s="610"/>
      <c r="AY656" s="610"/>
      <c r="AZ656" s="610"/>
      <c r="BA656" s="610"/>
      <c r="BB656" s="610"/>
      <c r="BC656" s="610"/>
      <c r="BD656" s="610"/>
      <c r="BE656" s="610"/>
      <c r="BF656" s="610"/>
      <c r="BG656" s="610"/>
      <c r="BH656" s="610"/>
      <c r="BI656" s="610"/>
      <c r="BJ656" s="610"/>
    </row>
    <row r="657" spans="2:62" ht="39" customHeight="1">
      <c r="B657" s="609" t="s">
        <v>94</v>
      </c>
      <c r="C657" s="609"/>
      <c r="D657" s="609"/>
      <c r="E657" s="609"/>
      <c r="F657" s="609"/>
      <c r="G657" s="609"/>
      <c r="H657" s="609"/>
      <c r="I657" s="609"/>
      <c r="J657" s="609"/>
      <c r="K657" s="609"/>
      <c r="L657" s="609"/>
      <c r="M657" s="609"/>
      <c r="N657" s="609"/>
      <c r="O657" s="609"/>
      <c r="P657" s="609"/>
      <c r="Q657" s="609"/>
      <c r="R657" s="609"/>
      <c r="S657" s="609"/>
      <c r="T657" s="609"/>
      <c r="U657" s="609"/>
      <c r="V657" s="609"/>
      <c r="W657" s="609"/>
      <c r="X657" s="609"/>
      <c r="Y657" s="609"/>
      <c r="Z657" s="609"/>
      <c r="AA657" s="59"/>
      <c r="AB657" s="60"/>
      <c r="AC657" s="61"/>
      <c r="AD657" s="61"/>
      <c r="AE657" s="610" t="str">
        <f>GI!$A$50</f>
        <v xml:space="preserve">ኣካዳሚ ሸባ ሓፈሻዊ ካልኣይ ብርኪ ቤት ት/ቲ </v>
      </c>
      <c r="AF657" s="610"/>
      <c r="AG657" s="610"/>
      <c r="AH657" s="610"/>
      <c r="AI657" s="610"/>
      <c r="AJ657" s="610"/>
      <c r="AK657" s="610"/>
      <c r="AL657" s="610"/>
      <c r="AM657" s="610"/>
      <c r="AN657" s="610"/>
      <c r="AO657" s="610"/>
      <c r="AP657" s="610"/>
      <c r="AQ657" s="610"/>
      <c r="AR657" s="610"/>
      <c r="AS657" s="610"/>
      <c r="AT657" s="610"/>
      <c r="AU657" s="610"/>
      <c r="AV657" s="610"/>
      <c r="AW657" s="610"/>
      <c r="AX657" s="610"/>
      <c r="AY657" s="610"/>
      <c r="AZ657" s="610"/>
      <c r="BA657" s="610"/>
      <c r="BB657" s="610"/>
      <c r="BC657" s="610"/>
      <c r="BD657" s="610"/>
      <c r="BE657" s="610"/>
      <c r="BF657" s="610"/>
      <c r="BG657" s="610"/>
      <c r="BH657" s="610"/>
      <c r="BI657" s="610"/>
      <c r="BJ657" s="610"/>
    </row>
    <row r="658" spans="2:62" ht="39" customHeight="1">
      <c r="B658" s="609" t="s">
        <v>95</v>
      </c>
      <c r="C658" s="609"/>
      <c r="D658" s="609"/>
      <c r="E658" s="609"/>
      <c r="F658" s="609"/>
      <c r="G658" s="609"/>
      <c r="H658" s="609"/>
      <c r="I658" s="609"/>
      <c r="J658" s="609"/>
      <c r="K658" s="609"/>
      <c r="L658" s="609"/>
      <c r="M658" s="609"/>
      <c r="N658" s="609"/>
      <c r="O658" s="609"/>
      <c r="P658" s="609"/>
      <c r="Q658" s="609"/>
      <c r="R658" s="609"/>
      <c r="S658" s="609"/>
      <c r="T658" s="609"/>
      <c r="U658" s="609"/>
      <c r="V658" s="609"/>
      <c r="W658" s="609"/>
      <c r="X658" s="609"/>
      <c r="Y658" s="609"/>
      <c r="Z658" s="609"/>
      <c r="AA658" s="62"/>
      <c r="AB658" s="60"/>
      <c r="AC658" s="61"/>
      <c r="AD658" s="61"/>
      <c r="AE658" s="610"/>
      <c r="AF658" s="610"/>
      <c r="AG658" s="610"/>
      <c r="AH658" s="610"/>
      <c r="AI658" s="610"/>
      <c r="AJ658" s="610"/>
      <c r="AK658" s="610"/>
      <c r="AL658" s="610"/>
      <c r="AM658" s="610"/>
      <c r="AN658" s="610"/>
      <c r="AO658" s="610"/>
      <c r="AP658" s="610"/>
      <c r="AQ658" s="610"/>
      <c r="AR658" s="610"/>
      <c r="AS658" s="610"/>
      <c r="AT658" s="610"/>
      <c r="AU658" s="610"/>
      <c r="AV658" s="610"/>
      <c r="AW658" s="610"/>
      <c r="AX658" s="610"/>
      <c r="AY658" s="610"/>
      <c r="AZ658" s="610"/>
      <c r="BA658" s="610"/>
      <c r="BB658" s="610"/>
      <c r="BC658" s="610"/>
      <c r="BD658" s="610"/>
      <c r="BE658" s="610"/>
      <c r="BF658" s="610"/>
      <c r="BG658" s="610"/>
      <c r="BH658" s="610"/>
      <c r="BI658" s="610"/>
      <c r="BJ658" s="610"/>
    </row>
    <row r="659" spans="2:62" ht="39" customHeight="1">
      <c r="B659" s="609" t="s">
        <v>96</v>
      </c>
      <c r="C659" s="609"/>
      <c r="D659" s="609"/>
      <c r="E659" s="609"/>
      <c r="F659" s="609"/>
      <c r="G659" s="609"/>
      <c r="H659" s="609"/>
      <c r="I659" s="609"/>
      <c r="J659" s="609"/>
      <c r="K659" s="609"/>
      <c r="L659" s="609"/>
      <c r="M659" s="609"/>
      <c r="N659" s="609"/>
      <c r="O659" s="609"/>
      <c r="P659" s="609"/>
      <c r="Q659" s="609"/>
      <c r="R659" s="609"/>
      <c r="S659" s="609"/>
      <c r="T659" s="609"/>
      <c r="U659" s="609"/>
      <c r="V659" s="609"/>
      <c r="W659" s="609"/>
      <c r="X659" s="609"/>
      <c r="Y659" s="609"/>
      <c r="Z659" s="609"/>
      <c r="AA659" s="62"/>
      <c r="AB659" s="60"/>
      <c r="AC659" s="61"/>
      <c r="AD659" s="61"/>
      <c r="AE659" s="61"/>
      <c r="AF659" s="61"/>
      <c r="AG659" s="61"/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61"/>
      <c r="BI659" s="61"/>
      <c r="BJ659" s="61"/>
    </row>
    <row r="660" spans="2:62" ht="39" customHeight="1">
      <c r="B660" s="611" t="s">
        <v>138</v>
      </c>
      <c r="C660" s="611"/>
      <c r="D660" s="611"/>
      <c r="E660" s="611"/>
      <c r="F660" s="611"/>
      <c r="G660" s="611"/>
      <c r="H660" s="611"/>
      <c r="I660" s="611"/>
      <c r="J660" s="611"/>
      <c r="K660" s="611"/>
      <c r="L660" s="611"/>
      <c r="M660" s="611"/>
      <c r="N660" s="611"/>
      <c r="O660" s="611"/>
      <c r="P660" s="611"/>
      <c r="Q660" s="611"/>
      <c r="R660" s="611"/>
      <c r="S660" s="611"/>
      <c r="T660" s="611"/>
      <c r="U660" s="611"/>
      <c r="V660" s="611"/>
      <c r="W660" s="611"/>
      <c r="X660" s="611"/>
      <c r="Y660" s="611"/>
      <c r="Z660" s="611"/>
      <c r="AA660" s="612"/>
      <c r="AB660" s="62"/>
      <c r="AD660" s="61"/>
      <c r="AE660" s="613" t="str">
        <f>GI!$A$52</f>
        <v>Sheba Academy Comprehensive Secondary School Student's Grade Report Card</v>
      </c>
      <c r="AF660" s="613"/>
      <c r="AG660" s="613"/>
      <c r="AH660" s="613"/>
      <c r="AI660" s="613"/>
      <c r="AJ660" s="613"/>
      <c r="AK660" s="613"/>
      <c r="AL660" s="613"/>
      <c r="AM660" s="613"/>
      <c r="AN660" s="613"/>
      <c r="AO660" s="613"/>
      <c r="AP660" s="613"/>
      <c r="AQ660" s="613"/>
      <c r="AR660" s="613"/>
      <c r="AS660" s="613"/>
      <c r="AT660" s="613"/>
      <c r="AU660" s="613"/>
      <c r="AV660" s="613"/>
      <c r="AW660" s="613"/>
      <c r="AX660" s="613"/>
      <c r="AY660" s="613"/>
      <c r="AZ660" s="613"/>
      <c r="BA660" s="613"/>
      <c r="BB660" s="613"/>
      <c r="BC660" s="613"/>
      <c r="BD660" s="613"/>
      <c r="BE660" s="613"/>
      <c r="BF660" s="613"/>
      <c r="BG660" s="613"/>
      <c r="BH660" s="613"/>
      <c r="BI660" s="613"/>
      <c r="BJ660" s="613"/>
    </row>
    <row r="661" spans="2:62" ht="39" customHeight="1">
      <c r="B661" s="611"/>
      <c r="C661" s="611"/>
      <c r="D661" s="611"/>
      <c r="E661" s="611"/>
      <c r="F661" s="611"/>
      <c r="G661" s="611"/>
      <c r="H661" s="611"/>
      <c r="I661" s="611"/>
      <c r="J661" s="611"/>
      <c r="K661" s="611"/>
      <c r="L661" s="611"/>
      <c r="M661" s="611"/>
      <c r="N661" s="611"/>
      <c r="O661" s="611"/>
      <c r="P661" s="611"/>
      <c r="Q661" s="611"/>
      <c r="R661" s="611"/>
      <c r="S661" s="611"/>
      <c r="T661" s="611"/>
      <c r="U661" s="611"/>
      <c r="V661" s="611"/>
      <c r="W661" s="611"/>
      <c r="X661" s="611"/>
      <c r="Y661" s="611"/>
      <c r="Z661" s="611"/>
      <c r="AA661" s="612"/>
      <c r="AB661" s="62"/>
      <c r="AC661" s="61"/>
      <c r="AD661" s="61"/>
      <c r="AE661" s="613"/>
      <c r="AF661" s="613"/>
      <c r="AG661" s="613"/>
      <c r="AH661" s="613"/>
      <c r="AI661" s="613"/>
      <c r="AJ661" s="613"/>
      <c r="AK661" s="613"/>
      <c r="AL661" s="613"/>
      <c r="AM661" s="613"/>
      <c r="AN661" s="613"/>
      <c r="AO661" s="613"/>
      <c r="AP661" s="613"/>
      <c r="AQ661" s="613"/>
      <c r="AR661" s="613"/>
      <c r="AS661" s="613"/>
      <c r="AT661" s="613"/>
      <c r="AU661" s="613"/>
      <c r="AV661" s="613"/>
      <c r="AW661" s="613"/>
      <c r="AX661" s="613"/>
      <c r="AY661" s="613"/>
      <c r="AZ661" s="613"/>
      <c r="BA661" s="613"/>
      <c r="BB661" s="613"/>
      <c r="BC661" s="613"/>
      <c r="BD661" s="613"/>
      <c r="BE661" s="613"/>
      <c r="BF661" s="613"/>
      <c r="BG661" s="613"/>
      <c r="BH661" s="613"/>
      <c r="BI661" s="613"/>
      <c r="BJ661" s="613"/>
    </row>
    <row r="662" spans="2:62" ht="39" customHeight="1">
      <c r="B662" s="611" t="s">
        <v>65</v>
      </c>
      <c r="C662" s="611"/>
      <c r="D662" s="611"/>
      <c r="E662" s="611"/>
      <c r="F662" s="611"/>
      <c r="G662" s="611"/>
      <c r="H662" s="611"/>
      <c r="I662" s="611"/>
      <c r="J662" s="611"/>
      <c r="K662" s="611"/>
      <c r="L662" s="611"/>
      <c r="M662" s="611"/>
      <c r="N662" s="611"/>
      <c r="O662" s="611"/>
      <c r="P662" s="611"/>
      <c r="Q662" s="611"/>
      <c r="R662" s="611"/>
      <c r="S662" s="611"/>
      <c r="T662" s="611"/>
      <c r="U662" s="611"/>
      <c r="V662" s="611"/>
      <c r="W662" s="611"/>
      <c r="X662" s="611"/>
      <c r="Y662" s="611"/>
      <c r="Z662" s="611"/>
      <c r="AA662" s="612"/>
      <c r="AB662" s="62"/>
      <c r="AC662" s="61"/>
      <c r="AD662" s="61"/>
      <c r="AE662" s="613"/>
      <c r="AF662" s="613"/>
      <c r="AG662" s="613"/>
      <c r="AH662" s="613"/>
      <c r="AI662" s="613"/>
      <c r="AJ662" s="613"/>
      <c r="AK662" s="613"/>
      <c r="AL662" s="613"/>
      <c r="AM662" s="613"/>
      <c r="AN662" s="613"/>
      <c r="AO662" s="613"/>
      <c r="AP662" s="613"/>
      <c r="AQ662" s="613"/>
      <c r="AR662" s="613"/>
      <c r="AS662" s="613"/>
      <c r="AT662" s="613"/>
      <c r="AU662" s="613"/>
      <c r="AV662" s="613"/>
      <c r="AW662" s="613"/>
      <c r="AX662" s="613"/>
      <c r="AY662" s="613"/>
      <c r="AZ662" s="613"/>
      <c r="BA662" s="613"/>
      <c r="BB662" s="613"/>
      <c r="BC662" s="613"/>
      <c r="BD662" s="613"/>
      <c r="BE662" s="613"/>
      <c r="BF662" s="613"/>
      <c r="BG662" s="613"/>
      <c r="BH662" s="613"/>
      <c r="BI662" s="613"/>
      <c r="BJ662" s="613"/>
    </row>
    <row r="663" spans="2:62" ht="39" customHeight="1">
      <c r="B663" s="611"/>
      <c r="C663" s="611"/>
      <c r="D663" s="611"/>
      <c r="E663" s="611"/>
      <c r="F663" s="611"/>
      <c r="G663" s="611"/>
      <c r="H663" s="611"/>
      <c r="I663" s="611"/>
      <c r="J663" s="611"/>
      <c r="K663" s="611"/>
      <c r="L663" s="611"/>
      <c r="M663" s="611"/>
      <c r="N663" s="611"/>
      <c r="O663" s="611"/>
      <c r="P663" s="611"/>
      <c r="Q663" s="611"/>
      <c r="R663" s="611"/>
      <c r="S663" s="611"/>
      <c r="T663" s="611"/>
      <c r="U663" s="611"/>
      <c r="V663" s="611"/>
      <c r="W663" s="611"/>
      <c r="X663" s="611"/>
      <c r="Y663" s="611"/>
      <c r="Z663" s="611"/>
      <c r="AA663" s="612"/>
      <c r="AB663" s="62"/>
      <c r="AC663" s="62"/>
      <c r="AD663" s="62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  <c r="BD663" s="63"/>
      <c r="BE663" s="63"/>
      <c r="BF663" s="63"/>
      <c r="BG663" s="63"/>
      <c r="BH663" s="63"/>
      <c r="BI663" s="63"/>
      <c r="BJ663" s="63"/>
    </row>
    <row r="664" spans="2:62" ht="39" customHeight="1">
      <c r="B664" s="64" t="s">
        <v>50</v>
      </c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2"/>
      <c r="AB664" s="62"/>
      <c r="AC664" s="62"/>
      <c r="AD664" s="62"/>
      <c r="AE664" s="613" t="str">
        <f>GI!$A$51</f>
        <v>መቐለ, ኢትዮጵያ/Mekelle, Ethiopia</v>
      </c>
      <c r="AF664" s="613"/>
      <c r="AG664" s="613"/>
      <c r="AH664" s="613"/>
      <c r="AI664" s="613"/>
      <c r="AJ664" s="613"/>
      <c r="AK664" s="613"/>
      <c r="AL664" s="613"/>
      <c r="AM664" s="613"/>
      <c r="AN664" s="613"/>
      <c r="AO664" s="613"/>
      <c r="AP664" s="613"/>
      <c r="AQ664" s="613"/>
      <c r="AR664" s="613"/>
      <c r="AS664" s="613"/>
      <c r="AT664" s="613"/>
      <c r="AU664" s="613"/>
      <c r="AV664" s="613"/>
      <c r="AW664" s="613"/>
      <c r="AX664" s="613"/>
      <c r="AY664" s="613"/>
      <c r="AZ664" s="613"/>
      <c r="BA664" s="613"/>
      <c r="BB664" s="613"/>
      <c r="BC664" s="613"/>
      <c r="BD664" s="613"/>
      <c r="BE664" s="613"/>
      <c r="BF664" s="613"/>
      <c r="BG664" s="613"/>
      <c r="BH664" s="613"/>
      <c r="BI664" s="613"/>
      <c r="BJ664" s="613"/>
    </row>
    <row r="665" spans="2:62" ht="39" customHeight="1">
      <c r="B665" s="64" t="s">
        <v>51</v>
      </c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2"/>
      <c r="AB665" s="62"/>
      <c r="AC665" s="62"/>
      <c r="AD665" s="62"/>
      <c r="AE665" s="613"/>
      <c r="AF665" s="613"/>
      <c r="AG665" s="613"/>
      <c r="AH665" s="613"/>
      <c r="AI665" s="613"/>
      <c r="AJ665" s="613"/>
      <c r="AK665" s="613"/>
      <c r="AL665" s="613"/>
      <c r="AM665" s="613"/>
      <c r="AN665" s="613"/>
      <c r="AO665" s="613"/>
      <c r="AP665" s="613"/>
      <c r="AQ665" s="613"/>
      <c r="AR665" s="613"/>
      <c r="AS665" s="613"/>
      <c r="AT665" s="613"/>
      <c r="AU665" s="613"/>
      <c r="AV665" s="613"/>
      <c r="AW665" s="613"/>
      <c r="AX665" s="613"/>
      <c r="AY665" s="613"/>
      <c r="AZ665" s="613"/>
      <c r="BA665" s="613"/>
      <c r="BB665" s="613"/>
      <c r="BC665" s="613"/>
      <c r="BD665" s="613"/>
      <c r="BE665" s="613"/>
      <c r="BF665" s="613"/>
      <c r="BG665" s="613"/>
      <c r="BH665" s="613"/>
      <c r="BI665" s="613"/>
      <c r="BJ665" s="613"/>
    </row>
    <row r="666" spans="2:62" ht="39" customHeight="1">
      <c r="B666" s="611" t="s">
        <v>139</v>
      </c>
      <c r="C666" s="611"/>
      <c r="D666" s="611"/>
      <c r="E666" s="611"/>
      <c r="F666" s="611"/>
      <c r="G666" s="611"/>
      <c r="H666" s="611"/>
      <c r="I666" s="611"/>
      <c r="J666" s="611"/>
      <c r="K666" s="611"/>
      <c r="L666" s="611"/>
      <c r="M666" s="611"/>
      <c r="N666" s="611"/>
      <c r="O666" s="611"/>
      <c r="P666" s="611"/>
      <c r="Q666" s="611"/>
      <c r="R666" s="611"/>
      <c r="S666" s="611"/>
      <c r="T666" s="611"/>
      <c r="U666" s="611"/>
      <c r="V666" s="611"/>
      <c r="W666" s="611"/>
      <c r="X666" s="611"/>
      <c r="Y666" s="611"/>
      <c r="Z666" s="611"/>
      <c r="AA666" s="612"/>
      <c r="AB666" s="62"/>
      <c r="AC666" s="62"/>
      <c r="AD666" s="62"/>
      <c r="AE666" s="91"/>
      <c r="AF666" s="91"/>
      <c r="AG666" s="91"/>
      <c r="AH666" s="91"/>
      <c r="AI666" s="91"/>
      <c r="AJ666" s="91"/>
      <c r="AK666" s="91"/>
      <c r="AL666" s="91"/>
      <c r="AM666" s="91"/>
      <c r="AN666" s="91"/>
      <c r="AO666" s="91"/>
      <c r="AP666" s="91"/>
      <c r="AQ666" s="91"/>
      <c r="AR666" s="91"/>
      <c r="AS666" s="91"/>
      <c r="AT666" s="91"/>
      <c r="AU666" s="91"/>
      <c r="AV666" s="91"/>
      <c r="AW666" s="91"/>
      <c r="AX666" s="91"/>
      <c r="AY666" s="91"/>
      <c r="AZ666" s="91"/>
      <c r="BA666" s="91"/>
      <c r="BB666" s="91"/>
      <c r="BC666" s="91"/>
      <c r="BD666" s="91"/>
      <c r="BE666" s="91"/>
      <c r="BF666" s="91"/>
      <c r="BG666" s="91"/>
      <c r="BH666" s="91"/>
      <c r="BI666" s="91"/>
      <c r="BJ666" s="91"/>
    </row>
    <row r="667" spans="2:62" ht="39" customHeight="1">
      <c r="B667" s="611"/>
      <c r="C667" s="611"/>
      <c r="D667" s="611"/>
      <c r="E667" s="611"/>
      <c r="F667" s="611"/>
      <c r="G667" s="611"/>
      <c r="H667" s="611"/>
      <c r="I667" s="611"/>
      <c r="J667" s="611"/>
      <c r="K667" s="611"/>
      <c r="L667" s="611"/>
      <c r="M667" s="611"/>
      <c r="N667" s="611"/>
      <c r="O667" s="611"/>
      <c r="P667" s="611"/>
      <c r="Q667" s="611"/>
      <c r="R667" s="611"/>
      <c r="S667" s="611"/>
      <c r="T667" s="611"/>
      <c r="U667" s="611"/>
      <c r="V667" s="611"/>
      <c r="W667" s="611"/>
      <c r="X667" s="611"/>
      <c r="Y667" s="611"/>
      <c r="Z667" s="611"/>
      <c r="AA667" s="612"/>
      <c r="AB667" s="62"/>
      <c r="AC667" s="62"/>
      <c r="AD667" s="62"/>
      <c r="AE667" s="614" t="str">
        <f>GI!$A$47</f>
        <v>ዘበነ ት/ቲ፡ 2018 ዓ/ም Academic Year: 2025/26 G.C</v>
      </c>
      <c r="AF667" s="614"/>
      <c r="AG667" s="614"/>
      <c r="AH667" s="614"/>
      <c r="AI667" s="614"/>
      <c r="AJ667" s="614"/>
      <c r="AK667" s="614"/>
      <c r="AL667" s="614"/>
      <c r="AM667" s="614"/>
      <c r="AN667" s="614"/>
      <c r="AO667" s="614"/>
      <c r="AP667" s="614"/>
      <c r="AQ667" s="614"/>
      <c r="AR667" s="614"/>
      <c r="AS667" s="614"/>
      <c r="AT667" s="614"/>
      <c r="AU667" s="614"/>
      <c r="AV667" s="614"/>
      <c r="AW667" s="614"/>
      <c r="AX667" s="614"/>
      <c r="AY667" s="614"/>
      <c r="AZ667" s="614"/>
      <c r="BA667" s="614"/>
      <c r="BB667" s="614"/>
      <c r="BC667" s="614"/>
      <c r="BD667" s="614"/>
      <c r="BE667" s="614"/>
      <c r="BF667" s="614"/>
      <c r="BG667" s="614"/>
      <c r="BH667" s="614"/>
      <c r="BI667" s="614"/>
      <c r="BJ667" s="614"/>
    </row>
    <row r="668" spans="2:62" ht="39" customHeight="1">
      <c r="B668" s="609" t="s">
        <v>97</v>
      </c>
      <c r="C668" s="609"/>
      <c r="D668" s="609"/>
      <c r="E668" s="609"/>
      <c r="F668" s="609"/>
      <c r="G668" s="609"/>
      <c r="H668" s="609"/>
      <c r="I668" s="609"/>
      <c r="J668" s="609"/>
      <c r="K668" s="609"/>
      <c r="L668" s="609"/>
      <c r="M668" s="609"/>
      <c r="N668" s="609"/>
      <c r="O668" s="609"/>
      <c r="P668" s="609"/>
      <c r="Q668" s="609"/>
      <c r="R668" s="609"/>
      <c r="S668" s="609"/>
      <c r="T668" s="609"/>
      <c r="U668" s="609"/>
      <c r="V668" s="609"/>
      <c r="W668" s="609"/>
      <c r="X668" s="609"/>
      <c r="Y668" s="609"/>
      <c r="Z668" s="609"/>
      <c r="AA668" s="62"/>
      <c r="AB668" s="62"/>
      <c r="AC668" s="62"/>
      <c r="AD668" s="62"/>
      <c r="AE668" s="614"/>
      <c r="AF668" s="614"/>
      <c r="AG668" s="614"/>
      <c r="AH668" s="614"/>
      <c r="AI668" s="614"/>
      <c r="AJ668" s="614"/>
      <c r="AK668" s="614"/>
      <c r="AL668" s="614"/>
      <c r="AM668" s="614"/>
      <c r="AN668" s="614"/>
      <c r="AO668" s="614"/>
      <c r="AP668" s="614"/>
      <c r="AQ668" s="614"/>
      <c r="AR668" s="614"/>
      <c r="AS668" s="614"/>
      <c r="AT668" s="614"/>
      <c r="AU668" s="614"/>
      <c r="AV668" s="614"/>
      <c r="AW668" s="614"/>
      <c r="AX668" s="614"/>
      <c r="AY668" s="614"/>
      <c r="AZ668" s="614"/>
      <c r="BA668" s="614"/>
      <c r="BB668" s="614"/>
      <c r="BC668" s="614"/>
      <c r="BD668" s="614"/>
      <c r="BE668" s="614"/>
      <c r="BF668" s="614"/>
      <c r="BG668" s="614"/>
      <c r="BH668" s="614"/>
      <c r="BI668" s="614"/>
      <c r="BJ668" s="614"/>
    </row>
    <row r="669" spans="2:62" ht="39" customHeight="1">
      <c r="AA669" s="62"/>
      <c r="AB669" s="62"/>
      <c r="AC669" s="62"/>
      <c r="AD669" s="62"/>
      <c r="AE669" s="614"/>
      <c r="AF669" s="614"/>
      <c r="AG669" s="614"/>
      <c r="AH669" s="614"/>
      <c r="AI669" s="614"/>
      <c r="AJ669" s="614"/>
      <c r="AK669" s="614"/>
      <c r="AL669" s="614"/>
      <c r="AM669" s="614"/>
      <c r="AN669" s="614"/>
      <c r="AO669" s="614"/>
      <c r="AP669" s="614"/>
      <c r="AQ669" s="614"/>
      <c r="AR669" s="614"/>
      <c r="AS669" s="614"/>
      <c r="AT669" s="614"/>
      <c r="AU669" s="614"/>
      <c r="AV669" s="614"/>
      <c r="AW669" s="614"/>
      <c r="AX669" s="614"/>
      <c r="AY669" s="614"/>
      <c r="AZ669" s="614"/>
      <c r="BA669" s="614"/>
      <c r="BB669" s="614"/>
      <c r="BC669" s="614"/>
      <c r="BD669" s="614"/>
      <c r="BE669" s="614"/>
      <c r="BF669" s="614"/>
      <c r="BG669" s="614"/>
      <c r="BH669" s="614"/>
      <c r="BI669" s="614"/>
      <c r="BJ669" s="614"/>
    </row>
    <row r="670" spans="2:62" ht="39" customHeight="1">
      <c r="AB670" s="62"/>
      <c r="AC670" s="62"/>
      <c r="AD670" s="62"/>
      <c r="AE670" s="62"/>
      <c r="AF670" s="62"/>
      <c r="AG670" s="552" t="s">
        <v>63</v>
      </c>
      <c r="AH670" s="552"/>
      <c r="AI670" s="552"/>
      <c r="AJ670" s="552"/>
      <c r="AK670" s="552"/>
      <c r="AL670" s="552"/>
      <c r="AM670" s="552"/>
      <c r="AN670" s="552"/>
      <c r="AO670" s="552"/>
      <c r="AP670" s="552"/>
      <c r="AQ670" s="552"/>
      <c r="AR670" s="552"/>
      <c r="AS670" s="552"/>
      <c r="AT670" s="552"/>
      <c r="AU670" s="552"/>
      <c r="AV670" s="552"/>
      <c r="AW670" s="552"/>
      <c r="AX670" s="552"/>
      <c r="AY670" s="552"/>
      <c r="AZ670" s="552"/>
      <c r="BA670" s="552"/>
      <c r="BB670" s="552"/>
      <c r="BC670" s="552"/>
      <c r="BD670" s="552"/>
      <c r="BE670" s="552"/>
      <c r="BF670" s="552"/>
      <c r="BG670" s="552"/>
      <c r="BH670" s="552"/>
      <c r="BI670" s="552"/>
      <c r="BJ670" s="65"/>
    </row>
    <row r="671" spans="2:62" ht="39" customHeight="1">
      <c r="AB671" s="62"/>
      <c r="AC671" s="62"/>
      <c r="AD671" s="62"/>
      <c r="AE671" s="62"/>
      <c r="AF671" s="62"/>
      <c r="AG671" s="552"/>
      <c r="AH671" s="552"/>
      <c r="AI671" s="552"/>
      <c r="AJ671" s="552"/>
      <c r="AK671" s="552"/>
      <c r="AL671" s="552"/>
      <c r="AM671" s="552"/>
      <c r="AN671" s="552"/>
      <c r="AO671" s="552"/>
      <c r="AP671" s="552"/>
      <c r="AQ671" s="552"/>
      <c r="AR671" s="552"/>
      <c r="AS671" s="552"/>
      <c r="AT671" s="552"/>
      <c r="AU671" s="552"/>
      <c r="AV671" s="552"/>
      <c r="AW671" s="552"/>
      <c r="AX671" s="552"/>
      <c r="AY671" s="552"/>
      <c r="AZ671" s="552"/>
      <c r="BA671" s="552"/>
      <c r="BB671" s="552"/>
      <c r="BC671" s="552"/>
      <c r="BD671" s="552"/>
      <c r="BE671" s="552"/>
      <c r="BF671" s="552"/>
      <c r="BG671" s="552"/>
      <c r="BH671" s="552"/>
      <c r="BI671" s="552"/>
      <c r="BJ671" s="65"/>
    </row>
    <row r="672" spans="2:62" ht="39" customHeight="1"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B672" s="62"/>
      <c r="AC672" s="62"/>
      <c r="AD672" s="62"/>
      <c r="AE672" s="62"/>
      <c r="AF672" s="62"/>
      <c r="AG672" s="552"/>
      <c r="AH672" s="552"/>
      <c r="AI672" s="552"/>
      <c r="AJ672" s="552"/>
      <c r="AK672" s="552"/>
      <c r="AL672" s="552"/>
      <c r="AM672" s="552"/>
      <c r="AN672" s="552"/>
      <c r="AO672" s="552"/>
      <c r="AP672" s="552"/>
      <c r="AQ672" s="552"/>
      <c r="AR672" s="552"/>
      <c r="AS672" s="552"/>
      <c r="AT672" s="552"/>
      <c r="AU672" s="552"/>
      <c r="AV672" s="552"/>
      <c r="AW672" s="552"/>
      <c r="AX672" s="552"/>
      <c r="AY672" s="552"/>
      <c r="AZ672" s="552"/>
      <c r="BA672" s="552"/>
      <c r="BB672" s="552"/>
      <c r="BC672" s="552"/>
      <c r="BD672" s="552"/>
      <c r="BE672" s="552"/>
      <c r="BF672" s="552"/>
      <c r="BG672" s="552"/>
      <c r="BH672" s="552"/>
      <c r="BI672" s="552"/>
      <c r="BJ672" s="65"/>
    </row>
    <row r="673" spans="2:62" ht="39" customHeight="1" thickBot="1">
      <c r="L673" s="554" t="s">
        <v>66</v>
      </c>
      <c r="M673" s="555"/>
      <c r="N673" s="558" t="s">
        <v>45</v>
      </c>
      <c r="O673" s="559"/>
      <c r="P673" s="559"/>
      <c r="Q673" s="559"/>
      <c r="R673" s="559"/>
      <c r="S673" s="559"/>
      <c r="T673" s="559"/>
      <c r="U673" s="559"/>
      <c r="V673" s="559"/>
      <c r="W673" s="559"/>
      <c r="X673" s="560"/>
      <c r="AB673" s="62"/>
      <c r="AC673" s="62"/>
      <c r="AD673" s="62"/>
      <c r="AE673" s="62"/>
      <c r="AF673" s="62"/>
      <c r="AG673" s="553"/>
      <c r="AH673" s="553"/>
      <c r="AI673" s="553"/>
      <c r="AJ673" s="553"/>
      <c r="AK673" s="553"/>
      <c r="AL673" s="553"/>
      <c r="AM673" s="553"/>
      <c r="AN673" s="553"/>
      <c r="AO673" s="553"/>
      <c r="AP673" s="553"/>
      <c r="AQ673" s="553"/>
      <c r="AR673" s="553"/>
      <c r="AS673" s="553"/>
      <c r="AT673" s="553"/>
      <c r="AU673" s="553"/>
      <c r="AV673" s="553"/>
      <c r="AW673" s="553"/>
      <c r="AX673" s="553"/>
      <c r="AY673" s="553"/>
      <c r="AZ673" s="553"/>
      <c r="BA673" s="553"/>
      <c r="BB673" s="553"/>
      <c r="BC673" s="553"/>
      <c r="BD673" s="553"/>
      <c r="BE673" s="553"/>
      <c r="BF673" s="553"/>
      <c r="BG673" s="553"/>
      <c r="BH673" s="553"/>
      <c r="BI673" s="553"/>
      <c r="BJ673" s="65"/>
    </row>
    <row r="674" spans="2:62" ht="39" customHeight="1" thickBot="1">
      <c r="L674" s="556"/>
      <c r="M674" s="557"/>
      <c r="N674" s="561"/>
      <c r="O674" s="562"/>
      <c r="P674" s="562"/>
      <c r="Q674" s="562"/>
      <c r="R674" s="562"/>
      <c r="S674" s="562"/>
      <c r="T674" s="562"/>
      <c r="U674" s="562"/>
      <c r="V674" s="562"/>
      <c r="W674" s="562"/>
      <c r="X674" s="563"/>
      <c r="AB674" s="62"/>
      <c r="AC674" s="62"/>
      <c r="AD674" s="62"/>
      <c r="AE674" s="62"/>
      <c r="AF674" s="62"/>
      <c r="AG674" s="67"/>
      <c r="AH674" s="68"/>
      <c r="AI674" s="68"/>
      <c r="AJ674" s="69"/>
      <c r="AK674" s="69"/>
      <c r="AL674" s="69"/>
      <c r="AM674" s="69"/>
      <c r="AN674" s="69"/>
      <c r="AO674" s="69"/>
      <c r="AP674" s="69"/>
      <c r="AQ674" s="69"/>
      <c r="AR674" s="70"/>
      <c r="AS674" s="70"/>
      <c r="AT674" s="70"/>
      <c r="AU674" s="70"/>
      <c r="AV674" s="70"/>
      <c r="AW674" s="70"/>
      <c r="AX674" s="70"/>
      <c r="AY674" s="70"/>
      <c r="AZ674" s="70"/>
      <c r="BA674" s="70"/>
      <c r="BB674" s="70"/>
      <c r="BC674" s="70"/>
      <c r="BD674" s="70"/>
      <c r="BE674" s="70"/>
      <c r="BF674" s="70"/>
      <c r="BG674" s="70"/>
      <c r="BH674" s="70"/>
      <c r="BI674" s="70"/>
      <c r="BJ674" s="69"/>
    </row>
    <row r="675" spans="2:62" ht="39" customHeight="1">
      <c r="E675" s="62"/>
      <c r="F675" s="62"/>
      <c r="G675" s="62"/>
      <c r="H675" s="62"/>
      <c r="I675" s="62"/>
      <c r="J675" s="62"/>
      <c r="K675" s="62"/>
      <c r="L675" s="564" t="s">
        <v>21</v>
      </c>
      <c r="M675" s="565"/>
      <c r="N675" s="558" t="s">
        <v>46</v>
      </c>
      <c r="O675" s="559"/>
      <c r="P675" s="559"/>
      <c r="Q675" s="559"/>
      <c r="R675" s="559"/>
      <c r="S675" s="559"/>
      <c r="T675" s="559"/>
      <c r="U675" s="559"/>
      <c r="V675" s="559"/>
      <c r="W675" s="559"/>
      <c r="X675" s="560"/>
      <c r="AB675" s="62"/>
      <c r="AC675" s="62"/>
      <c r="AD675" s="62"/>
      <c r="AE675" s="62"/>
      <c r="AF675" s="62"/>
      <c r="AG675" s="568" t="s">
        <v>22</v>
      </c>
      <c r="AH675" s="569"/>
      <c r="AI675" s="569"/>
      <c r="AJ675" s="569"/>
      <c r="AK675" s="569"/>
      <c r="AL675" s="569"/>
      <c r="AM675" s="569"/>
      <c r="AN675" s="570"/>
      <c r="AO675" s="571" t="str">
        <f>GI!$H$15</f>
        <v xml:space="preserve">Elilta Asay Eyasu </v>
      </c>
      <c r="AP675" s="572"/>
      <c r="AQ675" s="572"/>
      <c r="AR675" s="572"/>
      <c r="AS675" s="572"/>
      <c r="AT675" s="572"/>
      <c r="AU675" s="572"/>
      <c r="AV675" s="572"/>
      <c r="AW675" s="572"/>
      <c r="AX675" s="572"/>
      <c r="AY675" s="572"/>
      <c r="AZ675" s="572"/>
      <c r="BA675" s="572"/>
      <c r="BB675" s="572"/>
      <c r="BC675" s="572"/>
      <c r="BD675" s="572"/>
      <c r="BE675" s="572"/>
      <c r="BF675" s="572"/>
      <c r="BG675" s="572"/>
      <c r="BH675" s="573"/>
      <c r="BI675" s="72"/>
      <c r="BJ675" s="72"/>
    </row>
    <row r="676" spans="2:62" ht="39" customHeight="1">
      <c r="L676" s="566"/>
      <c r="M676" s="567"/>
      <c r="N676" s="561"/>
      <c r="O676" s="562"/>
      <c r="P676" s="562"/>
      <c r="Q676" s="562"/>
      <c r="R676" s="562"/>
      <c r="S676" s="562"/>
      <c r="T676" s="562"/>
      <c r="U676" s="562"/>
      <c r="V676" s="562"/>
      <c r="W676" s="562"/>
      <c r="X676" s="563"/>
      <c r="AB676" s="62"/>
      <c r="AC676" s="62"/>
      <c r="AD676" s="62"/>
      <c r="AE676" s="62"/>
      <c r="AF676" s="62"/>
      <c r="AG676" s="568"/>
      <c r="AH676" s="569"/>
      <c r="AI676" s="569"/>
      <c r="AJ676" s="569"/>
      <c r="AK676" s="569"/>
      <c r="AL676" s="569"/>
      <c r="AM676" s="569"/>
      <c r="AN676" s="570"/>
      <c r="AO676" s="574"/>
      <c r="AP676" s="575"/>
      <c r="AQ676" s="575"/>
      <c r="AR676" s="575"/>
      <c r="AS676" s="575"/>
      <c r="AT676" s="575"/>
      <c r="AU676" s="575"/>
      <c r="AV676" s="575"/>
      <c r="AW676" s="575"/>
      <c r="AX676" s="575"/>
      <c r="AY676" s="575"/>
      <c r="AZ676" s="575"/>
      <c r="BA676" s="575"/>
      <c r="BB676" s="575"/>
      <c r="BC676" s="575"/>
      <c r="BD676" s="575"/>
      <c r="BE676" s="575"/>
      <c r="BF676" s="575"/>
      <c r="BG676" s="575"/>
      <c r="BH676" s="576"/>
      <c r="BI676" s="72"/>
      <c r="BJ676" s="72"/>
    </row>
    <row r="677" spans="2:62" ht="39" customHeight="1" thickBot="1">
      <c r="AB677" s="62"/>
      <c r="AC677" s="62"/>
      <c r="AD677" s="62"/>
      <c r="AE677" s="62"/>
      <c r="AF677" s="62"/>
      <c r="AG677" s="73"/>
      <c r="AH677" s="580" t="s">
        <v>8</v>
      </c>
      <c r="AI677" s="580"/>
      <c r="AJ677" s="580"/>
      <c r="AK677" s="580"/>
      <c r="AL677" s="580"/>
      <c r="AM677" s="580"/>
      <c r="AN677" s="580"/>
      <c r="AO677" s="577"/>
      <c r="AP677" s="578"/>
      <c r="AQ677" s="578"/>
      <c r="AR677" s="578"/>
      <c r="AS677" s="578"/>
      <c r="AT677" s="578"/>
      <c r="AU677" s="578"/>
      <c r="AV677" s="578"/>
      <c r="AW677" s="578"/>
      <c r="AX677" s="578"/>
      <c r="AY677" s="578"/>
      <c r="AZ677" s="578"/>
      <c r="BA677" s="578"/>
      <c r="BB677" s="578"/>
      <c r="BC677" s="578"/>
      <c r="BD677" s="578"/>
      <c r="BE677" s="578"/>
      <c r="BF677" s="578"/>
      <c r="BG677" s="578"/>
      <c r="BH677" s="579"/>
      <c r="BI677" s="72"/>
      <c r="BJ677" s="72"/>
    </row>
    <row r="678" spans="2:62" ht="39" customHeight="1">
      <c r="AG678" s="71"/>
      <c r="AH678" s="580"/>
      <c r="AI678" s="580"/>
      <c r="AJ678" s="580"/>
      <c r="AK678" s="580"/>
      <c r="AL678" s="580"/>
      <c r="AM678" s="580"/>
      <c r="AN678" s="580"/>
      <c r="AO678" s="74"/>
      <c r="AP678" s="74"/>
      <c r="AQ678" s="74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  <c r="BG678" s="72"/>
      <c r="BH678" s="72"/>
      <c r="BI678" s="72"/>
    </row>
    <row r="679" spans="2:62" ht="39" customHeight="1" thickBot="1">
      <c r="B679" s="581" t="s">
        <v>99</v>
      </c>
      <c r="C679" s="581"/>
      <c r="D679" s="581"/>
      <c r="E679" s="581"/>
      <c r="F679" s="581"/>
      <c r="G679" s="581"/>
      <c r="H679" s="581"/>
      <c r="I679" s="581"/>
      <c r="J679" s="581"/>
      <c r="K679" s="581"/>
      <c r="L679" s="581"/>
      <c r="M679" s="581"/>
      <c r="N679" s="581"/>
      <c r="O679" s="581"/>
      <c r="P679" s="581"/>
      <c r="Q679" s="581"/>
      <c r="R679" s="581"/>
      <c r="S679" s="581"/>
      <c r="T679" s="581"/>
      <c r="U679" s="581"/>
      <c r="V679" s="581"/>
      <c r="W679" s="581"/>
      <c r="X679" s="581"/>
      <c r="Y679" s="581"/>
      <c r="Z679" s="581"/>
      <c r="AA679" s="581"/>
      <c r="AG679" s="71"/>
    </row>
    <row r="680" spans="2:62" ht="39" customHeight="1">
      <c r="B680" s="581"/>
      <c r="C680" s="581"/>
      <c r="D680" s="581"/>
      <c r="E680" s="581"/>
      <c r="F680" s="581"/>
      <c r="G680" s="581"/>
      <c r="H680" s="581"/>
      <c r="I680" s="581"/>
      <c r="J680" s="581"/>
      <c r="K680" s="581"/>
      <c r="L680" s="581"/>
      <c r="M680" s="581"/>
      <c r="N680" s="581"/>
      <c r="O680" s="581"/>
      <c r="P680" s="581"/>
      <c r="Q680" s="581"/>
      <c r="R680" s="581"/>
      <c r="S680" s="581"/>
      <c r="T680" s="581"/>
      <c r="U680" s="581"/>
      <c r="V680" s="581"/>
      <c r="W680" s="581"/>
      <c r="X680" s="581"/>
      <c r="Y680" s="581"/>
      <c r="Z680" s="581"/>
      <c r="AA680" s="581"/>
      <c r="AG680" s="71"/>
      <c r="AH680" s="582" t="s">
        <v>23</v>
      </c>
      <c r="AI680" s="582"/>
      <c r="AJ680" s="582"/>
      <c r="AK680" s="582"/>
      <c r="AL680" s="582"/>
      <c r="AM680" s="582"/>
      <c r="AN680" s="583"/>
      <c r="AO680" s="584">
        <f>GI!$J$15</f>
        <v>0</v>
      </c>
      <c r="AP680" s="585"/>
      <c r="AQ680" s="585"/>
      <c r="AR680" s="585"/>
      <c r="AS680" s="585"/>
      <c r="AT680" s="586"/>
      <c r="AV680" s="72"/>
      <c r="AW680" s="582" t="s">
        <v>24</v>
      </c>
      <c r="AX680" s="582"/>
      <c r="AY680" s="582"/>
      <c r="AZ680" s="582"/>
      <c r="BB680" s="584" t="str">
        <f>GI!$I$15</f>
        <v>F</v>
      </c>
      <c r="BC680" s="585"/>
      <c r="BD680" s="585"/>
      <c r="BE680" s="585"/>
      <c r="BF680" s="586"/>
    </row>
    <row r="681" spans="2:62" ht="39" customHeight="1">
      <c r="B681" s="581"/>
      <c r="C681" s="581"/>
      <c r="D681" s="581"/>
      <c r="E681" s="581"/>
      <c r="F681" s="581"/>
      <c r="G681" s="581"/>
      <c r="H681" s="581"/>
      <c r="I681" s="581"/>
      <c r="J681" s="581"/>
      <c r="K681" s="581"/>
      <c r="L681" s="581"/>
      <c r="M681" s="581"/>
      <c r="N681" s="581"/>
      <c r="O681" s="581"/>
      <c r="P681" s="581"/>
      <c r="Q681" s="581"/>
      <c r="R681" s="581"/>
      <c r="S681" s="581"/>
      <c r="T681" s="581"/>
      <c r="U681" s="581"/>
      <c r="V681" s="581"/>
      <c r="W681" s="581"/>
      <c r="X681" s="581"/>
      <c r="Y681" s="581"/>
      <c r="Z681" s="581"/>
      <c r="AA681" s="581"/>
      <c r="AG681" s="71"/>
      <c r="AH681" s="582"/>
      <c r="AI681" s="582"/>
      <c r="AJ681" s="582"/>
      <c r="AK681" s="582"/>
      <c r="AL681" s="582"/>
      <c r="AM681" s="582"/>
      <c r="AN681" s="583"/>
      <c r="AO681" s="587"/>
      <c r="AP681" s="588"/>
      <c r="AQ681" s="588"/>
      <c r="AR681" s="588"/>
      <c r="AS681" s="588"/>
      <c r="AT681" s="589"/>
      <c r="AU681" s="72"/>
      <c r="AV681" s="72"/>
      <c r="AW681" s="582"/>
      <c r="AX681" s="582"/>
      <c r="AY681" s="582"/>
      <c r="AZ681" s="582"/>
      <c r="BB681" s="587"/>
      <c r="BC681" s="588"/>
      <c r="BD681" s="588"/>
      <c r="BE681" s="588"/>
      <c r="BF681" s="589"/>
    </row>
    <row r="682" spans="2:62" ht="39" customHeight="1">
      <c r="B682" s="581"/>
      <c r="C682" s="581"/>
      <c r="D682" s="581"/>
      <c r="E682" s="581"/>
      <c r="F682" s="581"/>
      <c r="G682" s="581"/>
      <c r="H682" s="581"/>
      <c r="I682" s="581"/>
      <c r="J682" s="581"/>
      <c r="K682" s="581"/>
      <c r="L682" s="581"/>
      <c r="M682" s="581"/>
      <c r="N682" s="581"/>
      <c r="O682" s="581"/>
      <c r="P682" s="581"/>
      <c r="Q682" s="581"/>
      <c r="R682" s="581"/>
      <c r="S682" s="581"/>
      <c r="T682" s="581"/>
      <c r="U682" s="581"/>
      <c r="V682" s="581"/>
      <c r="W682" s="581"/>
      <c r="X682" s="581"/>
      <c r="Y682" s="581"/>
      <c r="Z682" s="581"/>
      <c r="AA682" s="581"/>
      <c r="AG682" s="71"/>
      <c r="AH682" s="593" t="s">
        <v>3</v>
      </c>
      <c r="AI682" s="593"/>
      <c r="AJ682" s="593"/>
      <c r="AK682" s="593"/>
      <c r="AL682" s="593"/>
      <c r="AM682" s="593"/>
      <c r="AN682" s="594"/>
      <c r="AO682" s="587"/>
      <c r="AP682" s="588"/>
      <c r="AQ682" s="588"/>
      <c r="AR682" s="588"/>
      <c r="AS682" s="588"/>
      <c r="AT682" s="589"/>
      <c r="AV682" s="72"/>
      <c r="AW682" s="593" t="s">
        <v>4</v>
      </c>
      <c r="AX682" s="593"/>
      <c r="AY682" s="593"/>
      <c r="AZ682" s="593"/>
      <c r="BB682" s="587"/>
      <c r="BC682" s="588"/>
      <c r="BD682" s="588"/>
      <c r="BE682" s="588"/>
      <c r="BF682" s="589"/>
    </row>
    <row r="683" spans="2:62" ht="39" customHeight="1" thickBot="1">
      <c r="B683" s="595" t="s">
        <v>148</v>
      </c>
      <c r="C683" s="595"/>
      <c r="D683" s="595"/>
      <c r="E683" s="595"/>
      <c r="F683" s="595"/>
      <c r="G683" s="595"/>
      <c r="H683" s="595"/>
      <c r="I683" s="595"/>
      <c r="J683" s="595"/>
      <c r="K683" s="59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6"/>
      <c r="X683" s="76"/>
      <c r="Y683" s="76"/>
      <c r="Z683" s="76"/>
      <c r="AA683" s="76"/>
      <c r="AG683" s="71"/>
      <c r="AH683" s="593"/>
      <c r="AI683" s="593"/>
      <c r="AJ683" s="593"/>
      <c r="AK683" s="593"/>
      <c r="AL683" s="593"/>
      <c r="AM683" s="593"/>
      <c r="AN683" s="594"/>
      <c r="AO683" s="590"/>
      <c r="AP683" s="591"/>
      <c r="AQ683" s="591"/>
      <c r="AR683" s="591"/>
      <c r="AS683" s="591"/>
      <c r="AT683" s="592"/>
      <c r="AU683" s="72"/>
      <c r="AV683" s="72"/>
      <c r="AW683" s="593"/>
      <c r="AX683" s="593"/>
      <c r="AY683" s="593"/>
      <c r="AZ683" s="593"/>
      <c r="BA683" s="77"/>
      <c r="BB683" s="590"/>
      <c r="BC683" s="591"/>
      <c r="BD683" s="591"/>
      <c r="BE683" s="591"/>
      <c r="BF683" s="592"/>
      <c r="BG683" s="77"/>
      <c r="BH683" s="77"/>
      <c r="BI683" s="77"/>
    </row>
    <row r="684" spans="2:62" ht="39" customHeight="1" thickBot="1">
      <c r="B684" s="533"/>
      <c r="C684" s="533"/>
      <c r="D684" s="533"/>
      <c r="E684" s="533"/>
      <c r="F684" s="533"/>
      <c r="G684" s="533"/>
      <c r="H684" s="533"/>
      <c r="I684" s="533"/>
      <c r="J684" s="533"/>
      <c r="K684" s="533"/>
      <c r="L684" s="533"/>
      <c r="M684" s="533"/>
      <c r="N684" s="533"/>
      <c r="O684" s="533"/>
      <c r="P684" s="533"/>
      <c r="Q684" s="533"/>
      <c r="R684" s="533"/>
      <c r="S684" s="533"/>
      <c r="T684" s="533"/>
      <c r="U684" s="533"/>
      <c r="V684" s="533"/>
      <c r="W684" s="533"/>
      <c r="X684" s="533"/>
      <c r="Y684" s="533"/>
      <c r="Z684" s="533"/>
      <c r="AA684" s="533"/>
      <c r="AG684" s="71"/>
      <c r="AK684" s="78"/>
      <c r="AL684" s="78"/>
      <c r="AM684" s="78"/>
      <c r="AN684" s="78"/>
      <c r="AO684" s="78"/>
      <c r="AP684" s="78"/>
      <c r="AQ684" s="78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2"/>
      <c r="BC684" s="72"/>
      <c r="BD684" s="72"/>
      <c r="BE684" s="77"/>
      <c r="BF684" s="77"/>
      <c r="BG684" s="77"/>
      <c r="BH684" s="77"/>
      <c r="BI684" s="77"/>
    </row>
    <row r="685" spans="2:62" ht="39" customHeight="1">
      <c r="B685" s="534"/>
      <c r="C685" s="534"/>
      <c r="D685" s="534"/>
      <c r="E685" s="534"/>
      <c r="F685" s="534"/>
      <c r="G685" s="534"/>
      <c r="H685" s="534"/>
      <c r="I685" s="534"/>
      <c r="J685" s="534"/>
      <c r="K685" s="534"/>
      <c r="L685" s="534"/>
      <c r="M685" s="534"/>
      <c r="N685" s="534"/>
      <c r="O685" s="534"/>
      <c r="P685" s="534"/>
      <c r="Q685" s="534"/>
      <c r="R685" s="534"/>
      <c r="S685" s="534"/>
      <c r="T685" s="534"/>
      <c r="U685" s="534"/>
      <c r="V685" s="534"/>
      <c r="W685" s="534"/>
      <c r="X685" s="534"/>
      <c r="Y685" s="534"/>
      <c r="Z685" s="534"/>
      <c r="AA685" s="534"/>
      <c r="AG685" s="71"/>
      <c r="AH685" s="582" t="s">
        <v>25</v>
      </c>
      <c r="AI685" s="582"/>
      <c r="AJ685" s="582"/>
      <c r="AK685" s="582"/>
      <c r="AL685" s="582"/>
      <c r="AM685" s="582"/>
      <c r="AN685" s="583"/>
      <c r="AO685" s="596">
        <f>GI!$A$3</f>
        <v>11</v>
      </c>
      <c r="AP685" s="597"/>
      <c r="AQ685" s="597"/>
      <c r="AR685" s="597"/>
      <c r="AS685" s="598"/>
      <c r="AT685" s="596" t="str">
        <f>GI!$C$3</f>
        <v>D</v>
      </c>
      <c r="AU685" s="597"/>
      <c r="AV685" s="597"/>
      <c r="AW685" s="597"/>
      <c r="AX685" s="598"/>
      <c r="AY685" s="79"/>
      <c r="AZ685" s="79"/>
      <c r="BA685" s="79"/>
      <c r="BB685" s="80"/>
      <c r="BC685" s="80"/>
      <c r="BD685" s="80"/>
      <c r="BE685" s="80"/>
      <c r="BF685" s="80"/>
      <c r="BG685" s="80"/>
      <c r="BH685" s="80"/>
      <c r="BI685" s="80"/>
    </row>
    <row r="686" spans="2:62" ht="39" customHeight="1">
      <c r="B686" s="533"/>
      <c r="C686" s="533"/>
      <c r="D686" s="533"/>
      <c r="E686" s="533"/>
      <c r="F686" s="533"/>
      <c r="G686" s="533"/>
      <c r="H686" s="533"/>
      <c r="I686" s="533"/>
      <c r="J686" s="533"/>
      <c r="K686" s="533"/>
      <c r="L686" s="533"/>
      <c r="M686" s="533"/>
      <c r="N686" s="533"/>
      <c r="O686" s="533"/>
      <c r="P686" s="533"/>
      <c r="Q686" s="533"/>
      <c r="R686" s="533"/>
      <c r="S686" s="533"/>
      <c r="T686" s="533"/>
      <c r="U686" s="533"/>
      <c r="V686" s="533"/>
      <c r="W686" s="533"/>
      <c r="X686" s="533"/>
      <c r="Y686" s="533"/>
      <c r="Z686" s="533"/>
      <c r="AA686" s="533"/>
      <c r="AG686" s="71"/>
      <c r="AH686" s="582"/>
      <c r="AI686" s="582"/>
      <c r="AJ686" s="582"/>
      <c r="AK686" s="582"/>
      <c r="AL686" s="582"/>
      <c r="AM686" s="582"/>
      <c r="AN686" s="583"/>
      <c r="AO686" s="599"/>
      <c r="AP686" s="600"/>
      <c r="AQ686" s="600"/>
      <c r="AR686" s="600"/>
      <c r="AS686" s="601"/>
      <c r="AT686" s="599"/>
      <c r="AU686" s="600"/>
      <c r="AV686" s="600"/>
      <c r="AW686" s="600"/>
      <c r="AX686" s="601"/>
      <c r="AY686" s="79"/>
      <c r="AZ686" s="79"/>
      <c r="BA686" s="79"/>
      <c r="BB686" s="80"/>
      <c r="BC686" s="80"/>
      <c r="BD686" s="80"/>
      <c r="BE686" s="80"/>
      <c r="BF686" s="80"/>
      <c r="BG686" s="80"/>
      <c r="BH686" s="80"/>
      <c r="BI686" s="80"/>
    </row>
    <row r="687" spans="2:62" ht="39" customHeight="1">
      <c r="B687" s="534"/>
      <c r="C687" s="534"/>
      <c r="D687" s="534"/>
      <c r="E687" s="534"/>
      <c r="F687" s="534"/>
      <c r="G687" s="534"/>
      <c r="H687" s="534"/>
      <c r="I687" s="534"/>
      <c r="J687" s="534"/>
      <c r="K687" s="534"/>
      <c r="L687" s="534"/>
      <c r="M687" s="534"/>
      <c r="N687" s="534"/>
      <c r="O687" s="534"/>
      <c r="P687" s="534"/>
      <c r="Q687" s="534"/>
      <c r="R687" s="534"/>
      <c r="S687" s="534"/>
      <c r="T687" s="534"/>
      <c r="U687" s="534"/>
      <c r="V687" s="534"/>
      <c r="W687" s="534"/>
      <c r="X687" s="534"/>
      <c r="Y687" s="534"/>
      <c r="Z687" s="534"/>
      <c r="AA687" s="534"/>
      <c r="AG687" s="71"/>
      <c r="AH687" s="605" t="s">
        <v>6</v>
      </c>
      <c r="AI687" s="605"/>
      <c r="AJ687" s="605"/>
      <c r="AK687" s="605"/>
      <c r="AL687" s="605"/>
      <c r="AM687" s="605"/>
      <c r="AN687" s="606"/>
      <c r="AO687" s="599"/>
      <c r="AP687" s="600"/>
      <c r="AQ687" s="600"/>
      <c r="AR687" s="600"/>
      <c r="AS687" s="601"/>
      <c r="AT687" s="599"/>
      <c r="AU687" s="600"/>
      <c r="AV687" s="600"/>
      <c r="AW687" s="600"/>
      <c r="AX687" s="601"/>
      <c r="AY687" s="79"/>
      <c r="AZ687" s="79"/>
      <c r="BA687" s="79"/>
      <c r="BB687" s="80"/>
      <c r="BC687" s="80"/>
      <c r="BD687" s="80"/>
      <c r="BE687" s="80"/>
      <c r="BF687" s="80"/>
      <c r="BG687" s="80"/>
      <c r="BH687" s="80"/>
      <c r="BI687" s="80"/>
    </row>
    <row r="688" spans="2:62" ht="39" customHeight="1" thickBot="1">
      <c r="B688" s="607" t="s">
        <v>149</v>
      </c>
      <c r="C688" s="607"/>
      <c r="D688" s="607"/>
      <c r="E688" s="607"/>
      <c r="F688" s="607"/>
      <c r="G688" s="607"/>
      <c r="H688" s="607"/>
      <c r="I688" s="607"/>
      <c r="J688" s="607"/>
      <c r="K688" s="607"/>
      <c r="L688" s="607"/>
      <c r="M688" s="607"/>
      <c r="N688" s="607"/>
      <c r="O688" s="607"/>
      <c r="P688" s="607"/>
      <c r="Q688" s="607"/>
      <c r="R688" s="607"/>
      <c r="S688" s="607"/>
      <c r="T688" s="607"/>
      <c r="U688" s="607"/>
      <c r="V688" s="607"/>
      <c r="W688" s="607"/>
      <c r="X688" s="607"/>
      <c r="Y688" s="607"/>
      <c r="Z688" s="607"/>
      <c r="AA688" s="607"/>
      <c r="AG688" s="71"/>
      <c r="AH688" s="605"/>
      <c r="AI688" s="605"/>
      <c r="AJ688" s="605"/>
      <c r="AK688" s="605"/>
      <c r="AL688" s="605"/>
      <c r="AM688" s="605"/>
      <c r="AN688" s="606"/>
      <c r="AO688" s="602"/>
      <c r="AP688" s="603"/>
      <c r="AQ688" s="603"/>
      <c r="AR688" s="603"/>
      <c r="AS688" s="604"/>
      <c r="AT688" s="602"/>
      <c r="AU688" s="603"/>
      <c r="AV688" s="603"/>
      <c r="AW688" s="603"/>
      <c r="AX688" s="604"/>
      <c r="AY688" s="79"/>
      <c r="AZ688" s="79"/>
      <c r="BA688" s="79"/>
      <c r="BB688" s="80"/>
      <c r="BC688" s="80"/>
      <c r="BD688" s="80"/>
      <c r="BE688" s="80"/>
      <c r="BF688" s="80"/>
      <c r="BG688" s="80"/>
      <c r="BH688" s="80"/>
      <c r="BI688" s="80"/>
    </row>
    <row r="689" spans="2:62" ht="39" customHeight="1">
      <c r="B689" s="608"/>
      <c r="C689" s="608"/>
      <c r="D689" s="608"/>
      <c r="E689" s="608"/>
      <c r="F689" s="608"/>
      <c r="G689" s="608"/>
      <c r="H689" s="608"/>
      <c r="I689" s="608"/>
      <c r="J689" s="608"/>
      <c r="K689" s="608"/>
      <c r="L689" s="608"/>
      <c r="M689" s="608"/>
      <c r="N689" s="608"/>
      <c r="O689" s="608"/>
      <c r="P689" s="608"/>
      <c r="Q689" s="608"/>
      <c r="R689" s="608"/>
      <c r="S689" s="608"/>
      <c r="T689" s="608"/>
      <c r="U689" s="608"/>
      <c r="V689" s="608"/>
      <c r="W689" s="608"/>
      <c r="X689" s="608"/>
      <c r="Y689" s="608"/>
      <c r="Z689" s="608"/>
      <c r="AA689" s="608"/>
      <c r="AG689" s="71"/>
    </row>
    <row r="690" spans="2:62" ht="39" customHeight="1" thickBot="1">
      <c r="B690" s="533"/>
      <c r="C690" s="533"/>
      <c r="D690" s="533"/>
      <c r="E690" s="533"/>
      <c r="F690" s="533"/>
      <c r="G690" s="533"/>
      <c r="H690" s="533"/>
      <c r="I690" s="533"/>
      <c r="J690" s="533"/>
      <c r="K690" s="533"/>
      <c r="L690" s="533"/>
      <c r="M690" s="533"/>
      <c r="N690" s="533"/>
      <c r="O690" s="533"/>
      <c r="P690" s="533"/>
      <c r="Q690" s="533"/>
      <c r="R690" s="533"/>
      <c r="S690" s="533"/>
      <c r="T690" s="533"/>
      <c r="U690" s="533"/>
      <c r="V690" s="533"/>
      <c r="W690" s="533"/>
      <c r="X690" s="533"/>
      <c r="Y690" s="533"/>
      <c r="Z690" s="533"/>
      <c r="AA690" s="533"/>
      <c r="AG690" s="81"/>
      <c r="AH690" s="82"/>
      <c r="AI690" s="82"/>
      <c r="AJ690" s="82"/>
      <c r="AK690" s="82"/>
      <c r="AL690" s="82"/>
      <c r="AM690" s="82"/>
      <c r="AN690" s="82"/>
      <c r="AO690" s="82"/>
      <c r="AP690" s="82"/>
      <c r="AQ690" s="82"/>
      <c r="AR690" s="83"/>
      <c r="AS690" s="83"/>
      <c r="AT690" s="83"/>
      <c r="AU690" s="83"/>
      <c r="AV690" s="83"/>
      <c r="AW690" s="83"/>
      <c r="AX690" s="83"/>
      <c r="AY690" s="83"/>
      <c r="AZ690" s="83"/>
      <c r="BA690" s="83"/>
      <c r="BB690" s="83"/>
      <c r="BC690" s="83"/>
      <c r="BD690" s="83"/>
      <c r="BE690" s="83"/>
      <c r="BF690" s="83"/>
      <c r="BG690" s="83"/>
      <c r="BH690" s="83"/>
      <c r="BI690" s="83"/>
      <c r="BJ690" s="84"/>
    </row>
    <row r="691" spans="2:62" ht="39" customHeight="1">
      <c r="B691" s="534"/>
      <c r="C691" s="534"/>
      <c r="D691" s="534"/>
      <c r="E691" s="534"/>
      <c r="F691" s="534"/>
      <c r="G691" s="534"/>
      <c r="H691" s="534"/>
      <c r="I691" s="534"/>
      <c r="J691" s="534"/>
      <c r="K691" s="534"/>
      <c r="L691" s="534"/>
      <c r="M691" s="534"/>
      <c r="N691" s="534"/>
      <c r="O691" s="534"/>
      <c r="P691" s="534"/>
      <c r="Q691" s="534"/>
      <c r="R691" s="534"/>
      <c r="S691" s="534"/>
      <c r="T691" s="534"/>
      <c r="U691" s="534"/>
      <c r="V691" s="534"/>
      <c r="W691" s="534"/>
      <c r="X691" s="534"/>
      <c r="Y691" s="534"/>
      <c r="Z691" s="534"/>
      <c r="AA691" s="534"/>
      <c r="BJ691" s="85"/>
    </row>
    <row r="692" spans="2:62" ht="39" customHeight="1"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K692" s="87"/>
      <c r="AL692" s="87"/>
      <c r="AM692" s="87"/>
      <c r="AN692" s="87"/>
      <c r="AO692" s="87"/>
      <c r="AP692" s="87"/>
      <c r="AQ692" s="87"/>
      <c r="AR692" s="87"/>
      <c r="AS692" s="87"/>
      <c r="AT692" s="87"/>
      <c r="AU692" s="87"/>
      <c r="AV692" s="87"/>
      <c r="AW692" s="87"/>
      <c r="AX692" s="87"/>
      <c r="AY692" s="87"/>
      <c r="AZ692" s="87"/>
      <c r="BA692" s="87"/>
      <c r="BB692" s="87"/>
      <c r="BC692" s="87"/>
      <c r="BD692" s="87"/>
      <c r="BE692" s="87"/>
      <c r="BF692" s="87"/>
      <c r="BJ692" s="85"/>
    </row>
    <row r="693" spans="2:62" ht="39" customHeight="1">
      <c r="B693" s="535" t="s">
        <v>80</v>
      </c>
      <c r="C693" s="535"/>
      <c r="D693" s="535"/>
      <c r="E693" s="535"/>
      <c r="F693" s="535"/>
      <c r="G693" s="535"/>
      <c r="H693" s="535"/>
      <c r="I693" s="535"/>
      <c r="J693" s="535"/>
      <c r="K693" s="535"/>
      <c r="L693" s="535"/>
      <c r="M693" s="535"/>
      <c r="N693" s="535"/>
      <c r="O693" s="536" t="str">
        <f>GI!$E$31</f>
        <v xml:space="preserve">Biniam Desta </v>
      </c>
      <c r="P693" s="536"/>
      <c r="Q693" s="536"/>
      <c r="R693" s="536"/>
      <c r="S693" s="536"/>
      <c r="T693" s="536"/>
      <c r="U693" s="536"/>
      <c r="V693" s="536"/>
      <c r="W693" s="536"/>
      <c r="X693" s="536"/>
      <c r="Y693" s="536"/>
      <c r="Z693" s="536"/>
      <c r="AA693" s="536"/>
      <c r="AB693" s="88"/>
      <c r="AJ693" s="538" t="s">
        <v>212</v>
      </c>
      <c r="AK693" s="539"/>
      <c r="AL693" s="539"/>
      <c r="AM693" s="539"/>
      <c r="AN693" s="539"/>
      <c r="AO693" s="539"/>
      <c r="AP693" s="539"/>
      <c r="AQ693" s="539"/>
      <c r="AR693" s="539"/>
      <c r="AS693" s="539"/>
      <c r="AT693" s="539"/>
      <c r="AU693" s="539"/>
      <c r="AV693" s="539"/>
      <c r="AW693" s="539"/>
      <c r="AX693" s="539"/>
      <c r="AY693" s="539"/>
      <c r="AZ693" s="539"/>
      <c r="BA693" s="539"/>
      <c r="BB693" s="539"/>
      <c r="BC693" s="539"/>
      <c r="BD693" s="539"/>
      <c r="BE693" s="539"/>
      <c r="BF693" s="540"/>
      <c r="BG693" s="87"/>
      <c r="BH693" s="87"/>
      <c r="BI693" s="87"/>
      <c r="BJ693" s="89"/>
    </row>
    <row r="694" spans="2:62" ht="39" customHeight="1">
      <c r="B694" s="535"/>
      <c r="C694" s="535"/>
      <c r="D694" s="535"/>
      <c r="E694" s="535"/>
      <c r="F694" s="535"/>
      <c r="G694" s="535"/>
      <c r="H694" s="535"/>
      <c r="I694" s="535"/>
      <c r="J694" s="535"/>
      <c r="K694" s="535"/>
      <c r="L694" s="535"/>
      <c r="M694" s="535"/>
      <c r="N694" s="535"/>
      <c r="O694" s="537"/>
      <c r="P694" s="537"/>
      <c r="Q694" s="537"/>
      <c r="R694" s="537"/>
      <c r="S694" s="537"/>
      <c r="T694" s="537"/>
      <c r="U694" s="537"/>
      <c r="V694" s="537"/>
      <c r="W694" s="537"/>
      <c r="X694" s="537"/>
      <c r="Y694" s="537"/>
      <c r="Z694" s="537"/>
      <c r="AA694" s="537"/>
      <c r="AB694" s="88"/>
      <c r="AJ694" s="541"/>
      <c r="AK694" s="542"/>
      <c r="AL694" s="542"/>
      <c r="AM694" s="542"/>
      <c r="AN694" s="542"/>
      <c r="AO694" s="542"/>
      <c r="AP694" s="542"/>
      <c r="AQ694" s="542"/>
      <c r="AR694" s="542"/>
      <c r="AS694" s="542"/>
      <c r="AT694" s="542"/>
      <c r="AU694" s="542"/>
      <c r="AV694" s="542"/>
      <c r="AW694" s="542"/>
      <c r="AX694" s="542"/>
      <c r="AY694" s="542"/>
      <c r="AZ694" s="542"/>
      <c r="BA694" s="542"/>
      <c r="BB694" s="542"/>
      <c r="BC694" s="542"/>
      <c r="BD694" s="542"/>
      <c r="BE694" s="542"/>
      <c r="BF694" s="543"/>
      <c r="BG694" s="87"/>
      <c r="BH694" s="87"/>
      <c r="BI694" s="87"/>
      <c r="BJ694" s="89"/>
    </row>
    <row r="695" spans="2:62" ht="39" customHeight="1">
      <c r="B695" s="544" t="s">
        <v>79</v>
      </c>
      <c r="C695" s="544"/>
      <c r="D695" s="544"/>
      <c r="E695" s="544"/>
      <c r="F695" s="544"/>
      <c r="G695" s="544"/>
      <c r="H695" s="544"/>
      <c r="I695" s="544"/>
      <c r="J695" s="544"/>
      <c r="K695" s="544"/>
      <c r="L695" s="544"/>
      <c r="M695" s="544"/>
      <c r="N695" s="544"/>
      <c r="O695" s="545"/>
      <c r="P695" s="545"/>
      <c r="Q695" s="545"/>
      <c r="R695" s="545"/>
      <c r="S695" s="545"/>
      <c r="T695" s="545"/>
      <c r="U695" s="545"/>
      <c r="V695" s="545"/>
      <c r="W695" s="545"/>
      <c r="X695" s="545"/>
      <c r="Y695" s="545"/>
      <c r="Z695" s="545"/>
      <c r="AA695" s="545"/>
      <c r="AB695" s="88"/>
      <c r="AJ695" s="541" t="s">
        <v>210</v>
      </c>
      <c r="AK695" s="542"/>
      <c r="AL695" s="542"/>
      <c r="AM695" s="542"/>
      <c r="AN695" s="542"/>
      <c r="AO695" s="542"/>
      <c r="AP695" s="542"/>
      <c r="AQ695" s="542"/>
      <c r="AR695" s="542"/>
      <c r="AS695" s="542"/>
      <c r="AT695" s="542"/>
      <c r="AU695" s="542"/>
      <c r="AV695" s="542"/>
      <c r="AW695" s="542"/>
      <c r="AX695" s="542"/>
      <c r="AY695" s="542"/>
      <c r="AZ695" s="542"/>
      <c r="BA695" s="542"/>
      <c r="BB695" s="542"/>
      <c r="BC695" s="542"/>
      <c r="BD695" s="542"/>
      <c r="BE695" s="542"/>
      <c r="BF695" s="543"/>
      <c r="BG695" s="87"/>
      <c r="BH695" s="87"/>
      <c r="BI695" s="87"/>
      <c r="BJ695" s="87"/>
    </row>
    <row r="696" spans="2:62" ht="39" customHeight="1">
      <c r="B696" s="544"/>
      <c r="C696" s="544"/>
      <c r="D696" s="544"/>
      <c r="E696" s="544"/>
      <c r="F696" s="544"/>
      <c r="G696" s="544"/>
      <c r="H696" s="544"/>
      <c r="I696" s="544"/>
      <c r="J696" s="544"/>
      <c r="K696" s="544"/>
      <c r="L696" s="544"/>
      <c r="M696" s="544"/>
      <c r="N696" s="544"/>
      <c r="O696" s="546"/>
      <c r="P696" s="546"/>
      <c r="Q696" s="546"/>
      <c r="R696" s="546"/>
      <c r="S696" s="546"/>
      <c r="T696" s="546"/>
      <c r="U696" s="546"/>
      <c r="V696" s="546"/>
      <c r="W696" s="546"/>
      <c r="X696" s="546"/>
      <c r="Y696" s="546"/>
      <c r="Z696" s="546"/>
      <c r="AA696" s="546"/>
      <c r="AB696" s="88"/>
      <c r="AJ696" s="541"/>
      <c r="AK696" s="542"/>
      <c r="AL696" s="542"/>
      <c r="AM696" s="542"/>
      <c r="AN696" s="542"/>
      <c r="AO696" s="542"/>
      <c r="AP696" s="542"/>
      <c r="AQ696" s="542"/>
      <c r="AR696" s="542"/>
      <c r="AS696" s="542"/>
      <c r="AT696" s="542"/>
      <c r="AU696" s="542"/>
      <c r="AV696" s="542"/>
      <c r="AW696" s="542"/>
      <c r="AX696" s="542"/>
      <c r="AY696" s="542"/>
      <c r="AZ696" s="542"/>
      <c r="BA696" s="542"/>
      <c r="BB696" s="542"/>
      <c r="BC696" s="542"/>
      <c r="BD696" s="542"/>
      <c r="BE696" s="542"/>
      <c r="BF696" s="543"/>
      <c r="BG696" s="87"/>
      <c r="BH696" s="87"/>
      <c r="BI696" s="87"/>
      <c r="BJ696" s="87"/>
    </row>
    <row r="697" spans="2:62" ht="39" customHeight="1">
      <c r="B697" s="535" t="s">
        <v>81</v>
      </c>
      <c r="C697" s="535"/>
      <c r="D697" s="535"/>
      <c r="E697" s="535"/>
      <c r="F697" s="535"/>
      <c r="G697" s="535"/>
      <c r="H697" s="535"/>
      <c r="I697" s="535"/>
      <c r="J697" s="535"/>
      <c r="K697" s="535"/>
      <c r="L697" s="535"/>
      <c r="M697" s="535"/>
      <c r="N697" s="535"/>
      <c r="O697" s="547"/>
      <c r="P697" s="547"/>
      <c r="Q697" s="547"/>
      <c r="R697" s="547"/>
      <c r="S697" s="547"/>
      <c r="T697" s="547"/>
      <c r="U697" s="547"/>
      <c r="V697" s="547"/>
      <c r="W697" s="547"/>
      <c r="X697" s="547"/>
      <c r="Y697" s="547"/>
      <c r="Z697" s="547"/>
      <c r="AA697" s="547"/>
      <c r="AB697" s="88"/>
      <c r="AJ697" s="541" t="s">
        <v>74</v>
      </c>
      <c r="AK697" s="542"/>
      <c r="AL697" s="542"/>
      <c r="AM697" s="542"/>
      <c r="AN697" s="542"/>
      <c r="AO697" s="542"/>
      <c r="AP697" s="542"/>
      <c r="AQ697" s="542"/>
      <c r="AR697" s="542"/>
      <c r="AS697" s="542"/>
      <c r="AT697" s="542"/>
      <c r="AU697" s="542"/>
      <c r="AV697" s="542"/>
      <c r="AW697" s="542"/>
      <c r="AX697" s="542"/>
      <c r="AY697" s="542"/>
      <c r="AZ697" s="542"/>
      <c r="BA697" s="542"/>
      <c r="BB697" s="542"/>
      <c r="BC697" s="542"/>
      <c r="BD697" s="542"/>
      <c r="BE697" s="542"/>
      <c r="BF697" s="543"/>
      <c r="BG697" s="87"/>
      <c r="BH697" s="87"/>
      <c r="BI697" s="87"/>
      <c r="BJ697" s="87"/>
    </row>
    <row r="698" spans="2:62" ht="39" customHeight="1">
      <c r="B698" s="535"/>
      <c r="C698" s="535"/>
      <c r="D698" s="535"/>
      <c r="E698" s="535"/>
      <c r="F698" s="535"/>
      <c r="G698" s="535"/>
      <c r="H698" s="535"/>
      <c r="I698" s="535"/>
      <c r="J698" s="535"/>
      <c r="K698" s="535"/>
      <c r="L698" s="535"/>
      <c r="M698" s="535"/>
      <c r="N698" s="535"/>
      <c r="O698" s="548"/>
      <c r="P698" s="548"/>
      <c r="Q698" s="548"/>
      <c r="R698" s="548"/>
      <c r="S698" s="548"/>
      <c r="T698" s="548"/>
      <c r="U698" s="548"/>
      <c r="V698" s="548"/>
      <c r="W698" s="548"/>
      <c r="X698" s="548"/>
      <c r="Y698" s="548"/>
      <c r="Z698" s="548"/>
      <c r="AA698" s="548"/>
      <c r="AB698" s="88"/>
      <c r="AJ698" s="541"/>
      <c r="AK698" s="542"/>
      <c r="AL698" s="542"/>
      <c r="AM698" s="542"/>
      <c r="AN698" s="542"/>
      <c r="AO698" s="542"/>
      <c r="AP698" s="542"/>
      <c r="AQ698" s="542"/>
      <c r="AR698" s="542"/>
      <c r="AS698" s="542"/>
      <c r="AT698" s="542"/>
      <c r="AU698" s="542"/>
      <c r="AV698" s="542"/>
      <c r="AW698" s="542"/>
      <c r="AX698" s="542"/>
      <c r="AY698" s="542"/>
      <c r="AZ698" s="542"/>
      <c r="BA698" s="542"/>
      <c r="BB698" s="542"/>
      <c r="BC698" s="542"/>
      <c r="BD698" s="542"/>
      <c r="BE698" s="542"/>
      <c r="BF698" s="543"/>
      <c r="BG698" s="87"/>
      <c r="BH698" s="87"/>
      <c r="BI698" s="87"/>
      <c r="BJ698" s="87"/>
    </row>
    <row r="699" spans="2:62" ht="39" customHeight="1">
      <c r="B699" s="544" t="s">
        <v>79</v>
      </c>
      <c r="C699" s="544"/>
      <c r="D699" s="544"/>
      <c r="E699" s="544"/>
      <c r="F699" s="544"/>
      <c r="G699" s="544"/>
      <c r="H699" s="544"/>
      <c r="I699" s="544"/>
      <c r="J699" s="544"/>
      <c r="K699" s="544"/>
      <c r="L699" s="544"/>
      <c r="M699" s="544"/>
      <c r="N699" s="544"/>
      <c r="O699" s="545"/>
      <c r="P699" s="545"/>
      <c r="Q699" s="545"/>
      <c r="R699" s="545"/>
      <c r="S699" s="545"/>
      <c r="T699" s="545"/>
      <c r="U699" s="545"/>
      <c r="V699" s="545"/>
      <c r="W699" s="545"/>
      <c r="X699" s="545"/>
      <c r="Y699" s="545"/>
      <c r="Z699" s="545"/>
      <c r="AA699" s="545"/>
      <c r="AB699" s="90"/>
      <c r="AJ699" s="541" t="s">
        <v>211</v>
      </c>
      <c r="AK699" s="542"/>
      <c r="AL699" s="542"/>
      <c r="AM699" s="542"/>
      <c r="AN699" s="542"/>
      <c r="AO699" s="542"/>
      <c r="AP699" s="542"/>
      <c r="AQ699" s="542"/>
      <c r="AR699" s="542"/>
      <c r="AS699" s="542"/>
      <c r="AT699" s="542"/>
      <c r="AU699" s="542"/>
      <c r="AV699" s="542"/>
      <c r="AW699" s="542"/>
      <c r="AX699" s="542"/>
      <c r="AY699" s="542"/>
      <c r="AZ699" s="542"/>
      <c r="BA699" s="542"/>
      <c r="BB699" s="542"/>
      <c r="BC699" s="542"/>
      <c r="BD699" s="542"/>
      <c r="BE699" s="542"/>
      <c r="BF699" s="543"/>
      <c r="BG699" s="87"/>
      <c r="BH699" s="87"/>
      <c r="BI699" s="87"/>
      <c r="BJ699" s="87"/>
    </row>
    <row r="700" spans="2:62" ht="5.25" customHeight="1">
      <c r="B700" s="544"/>
      <c r="C700" s="544"/>
      <c r="D700" s="544"/>
      <c r="E700" s="544"/>
      <c r="F700" s="544"/>
      <c r="G700" s="544"/>
      <c r="H700" s="544"/>
      <c r="I700" s="544"/>
      <c r="J700" s="544"/>
      <c r="K700" s="544"/>
      <c r="L700" s="544"/>
      <c r="M700" s="544"/>
      <c r="N700" s="544"/>
      <c r="O700" s="546"/>
      <c r="P700" s="546"/>
      <c r="Q700" s="546"/>
      <c r="R700" s="546"/>
      <c r="S700" s="546"/>
      <c r="T700" s="546"/>
      <c r="U700" s="546"/>
      <c r="V700" s="546"/>
      <c r="W700" s="546"/>
      <c r="X700" s="546"/>
      <c r="Y700" s="546"/>
      <c r="Z700" s="546"/>
      <c r="AA700" s="546"/>
      <c r="AB700" s="90"/>
      <c r="AJ700" s="549"/>
      <c r="AK700" s="550"/>
      <c r="AL700" s="550"/>
      <c r="AM700" s="550"/>
      <c r="AN700" s="550"/>
      <c r="AO700" s="550"/>
      <c r="AP700" s="550"/>
      <c r="AQ700" s="550"/>
      <c r="AR700" s="550"/>
      <c r="AS700" s="550"/>
      <c r="AT700" s="550"/>
      <c r="AU700" s="550"/>
      <c r="AV700" s="550"/>
      <c r="AW700" s="550"/>
      <c r="AX700" s="550"/>
      <c r="AY700" s="550"/>
      <c r="AZ700" s="550"/>
      <c r="BA700" s="550"/>
      <c r="BB700" s="550"/>
      <c r="BC700" s="550"/>
      <c r="BD700" s="550"/>
      <c r="BE700" s="550"/>
      <c r="BF700" s="551"/>
      <c r="BG700" s="87"/>
      <c r="BH700" s="87"/>
      <c r="BI700" s="87"/>
      <c r="BJ700" s="87"/>
    </row>
    <row r="701" spans="2:62" ht="39" customHeight="1">
      <c r="C701" s="615"/>
      <c r="D701" s="615"/>
      <c r="E701" s="615"/>
      <c r="F701" s="615"/>
      <c r="G701" s="615"/>
      <c r="H701" s="615"/>
      <c r="I701" s="615"/>
      <c r="J701" s="615"/>
      <c r="K701" s="615"/>
      <c r="L701" s="615"/>
      <c r="M701" s="615"/>
      <c r="N701" s="615"/>
      <c r="O701" s="615"/>
      <c r="P701" s="615"/>
      <c r="Q701" s="615"/>
      <c r="R701" s="615"/>
      <c r="S701" s="615"/>
      <c r="T701" s="615"/>
      <c r="U701" s="615"/>
      <c r="V701" s="615"/>
      <c r="W701" s="615"/>
      <c r="X701" s="615"/>
    </row>
    <row r="702" spans="2:62" ht="39" customHeight="1">
      <c r="B702" s="616" t="s">
        <v>20</v>
      </c>
      <c r="C702" s="616"/>
      <c r="D702" s="616"/>
      <c r="E702" s="616"/>
      <c r="F702" s="616"/>
      <c r="G702" s="616"/>
      <c r="H702" s="616"/>
      <c r="I702" s="616"/>
      <c r="J702" s="616"/>
      <c r="K702" s="616"/>
      <c r="L702" s="616"/>
      <c r="M702" s="616"/>
      <c r="N702" s="616"/>
      <c r="O702" s="616"/>
      <c r="P702" s="616"/>
      <c r="Q702" s="616"/>
      <c r="R702" s="616"/>
      <c r="S702" s="616"/>
      <c r="T702" s="616"/>
      <c r="U702" s="616"/>
      <c r="V702" s="616"/>
      <c r="W702" s="616"/>
      <c r="X702" s="616"/>
      <c r="Y702" s="616"/>
      <c r="Z702" s="616"/>
      <c r="AA702" s="59"/>
      <c r="AG702" s="60"/>
      <c r="AH702" s="60"/>
      <c r="AI702" s="60"/>
      <c r="AL702" s="617"/>
      <c r="AM702" s="617"/>
      <c r="AN702" s="617"/>
      <c r="AO702" s="617"/>
      <c r="AP702" s="617"/>
      <c r="AQ702" s="617"/>
      <c r="AR702" s="617"/>
      <c r="AS702" s="617"/>
      <c r="AT702" s="617"/>
      <c r="AU702" s="617"/>
      <c r="AV702" s="617"/>
      <c r="AW702" s="617"/>
      <c r="AX702" s="617"/>
      <c r="AY702" s="617"/>
      <c r="AZ702" s="617"/>
      <c r="BA702" s="617"/>
      <c r="BB702" s="617"/>
      <c r="BC702" s="617"/>
    </row>
    <row r="703" spans="2:62" ht="39" customHeight="1">
      <c r="B703" s="616"/>
      <c r="C703" s="616"/>
      <c r="D703" s="616"/>
      <c r="E703" s="616"/>
      <c r="F703" s="616"/>
      <c r="G703" s="616"/>
      <c r="H703" s="616"/>
      <c r="I703" s="616"/>
      <c r="J703" s="616"/>
      <c r="K703" s="616"/>
      <c r="L703" s="616"/>
      <c r="M703" s="616"/>
      <c r="N703" s="616"/>
      <c r="O703" s="616"/>
      <c r="P703" s="616"/>
      <c r="Q703" s="616"/>
      <c r="R703" s="616"/>
      <c r="S703" s="616"/>
      <c r="T703" s="616"/>
      <c r="U703" s="616"/>
      <c r="V703" s="616"/>
      <c r="W703" s="616"/>
      <c r="X703" s="616"/>
      <c r="Y703" s="616"/>
      <c r="Z703" s="616"/>
      <c r="AA703" s="59"/>
      <c r="AG703" s="60"/>
      <c r="AH703" s="60"/>
      <c r="AI703" s="60"/>
      <c r="AL703" s="617"/>
      <c r="AM703" s="617"/>
      <c r="AN703" s="617"/>
      <c r="AO703" s="617"/>
      <c r="AP703" s="617"/>
      <c r="AQ703" s="617"/>
      <c r="AR703" s="617"/>
      <c r="AS703" s="617"/>
      <c r="AT703" s="617"/>
      <c r="AU703" s="617"/>
      <c r="AV703" s="617"/>
      <c r="AW703" s="617"/>
      <c r="AX703" s="617"/>
      <c r="AY703" s="617"/>
      <c r="AZ703" s="617"/>
      <c r="BA703" s="617"/>
      <c r="BB703" s="617"/>
      <c r="BC703" s="617"/>
    </row>
    <row r="704" spans="2:62" ht="39" customHeight="1">
      <c r="B704" s="618"/>
      <c r="C704" s="618"/>
      <c r="D704" s="618"/>
      <c r="E704" s="618"/>
      <c r="F704" s="618"/>
      <c r="G704" s="618"/>
      <c r="H704" s="618"/>
      <c r="I704" s="618"/>
      <c r="J704" s="618"/>
      <c r="K704" s="618"/>
      <c r="L704" s="618"/>
      <c r="M704" s="618"/>
      <c r="N704" s="618"/>
      <c r="O704" s="618"/>
      <c r="P704" s="618"/>
      <c r="Q704" s="618"/>
      <c r="R704" s="618"/>
      <c r="S704" s="618"/>
      <c r="T704" s="618"/>
      <c r="U704" s="618"/>
      <c r="V704" s="618"/>
      <c r="W704" s="618"/>
      <c r="X704" s="618"/>
      <c r="Y704" s="618"/>
      <c r="Z704" s="618"/>
      <c r="AA704" s="59"/>
      <c r="AB704" s="60"/>
      <c r="AC704" s="60"/>
      <c r="AD704" s="60"/>
      <c r="AE704" s="60"/>
      <c r="AF704" s="60"/>
      <c r="AG704" s="60"/>
      <c r="AH704" s="60"/>
      <c r="AI704" s="60"/>
      <c r="AL704" s="617"/>
      <c r="AM704" s="617"/>
      <c r="AN704" s="617"/>
      <c r="AO704" s="617"/>
      <c r="AP704" s="617"/>
      <c r="AQ704" s="617"/>
      <c r="AR704" s="617"/>
      <c r="AS704" s="617"/>
      <c r="AT704" s="617"/>
      <c r="AU704" s="617"/>
      <c r="AV704" s="617"/>
      <c r="AW704" s="617"/>
      <c r="AX704" s="617"/>
      <c r="AY704" s="617"/>
      <c r="AZ704" s="617"/>
      <c r="BA704" s="617"/>
      <c r="BB704" s="617"/>
      <c r="BC704" s="617"/>
    </row>
    <row r="705" spans="2:62" ht="39" customHeight="1">
      <c r="B705" s="609" t="s">
        <v>92</v>
      </c>
      <c r="C705" s="609"/>
      <c r="D705" s="609"/>
      <c r="E705" s="609"/>
      <c r="F705" s="609"/>
      <c r="G705" s="609"/>
      <c r="H705" s="609"/>
      <c r="I705" s="609"/>
      <c r="J705" s="609"/>
      <c r="K705" s="609"/>
      <c r="L705" s="609"/>
      <c r="M705" s="609"/>
      <c r="N705" s="609"/>
      <c r="O705" s="609"/>
      <c r="P705" s="609"/>
      <c r="Q705" s="609"/>
      <c r="R705" s="609"/>
      <c r="S705" s="609"/>
      <c r="T705" s="609"/>
      <c r="U705" s="609"/>
      <c r="V705" s="609"/>
      <c r="W705" s="609"/>
      <c r="X705" s="609"/>
      <c r="Y705" s="609"/>
      <c r="Z705" s="609"/>
      <c r="AA705" s="59"/>
      <c r="AB705" s="60"/>
      <c r="AE705" s="610" t="str">
        <f>GI!$A$49</f>
        <v>መግለፂ ውፅኢት ተምሃራይ</v>
      </c>
      <c r="AF705" s="610"/>
      <c r="AG705" s="610"/>
      <c r="AH705" s="610"/>
      <c r="AI705" s="610"/>
      <c r="AJ705" s="610"/>
      <c r="AK705" s="610"/>
      <c r="AL705" s="610"/>
      <c r="AM705" s="610"/>
      <c r="AN705" s="610"/>
      <c r="AO705" s="610"/>
      <c r="AP705" s="610"/>
      <c r="AQ705" s="610"/>
      <c r="AR705" s="610"/>
      <c r="AS705" s="610"/>
      <c r="AT705" s="610"/>
      <c r="AU705" s="610"/>
      <c r="AV705" s="610"/>
      <c r="AW705" s="610"/>
      <c r="AX705" s="610"/>
      <c r="AY705" s="610"/>
      <c r="AZ705" s="610"/>
      <c r="BA705" s="610"/>
      <c r="BB705" s="610"/>
      <c r="BC705" s="610"/>
      <c r="BD705" s="610"/>
      <c r="BE705" s="610"/>
      <c r="BF705" s="610"/>
      <c r="BG705" s="610"/>
      <c r="BH705" s="610"/>
      <c r="BI705" s="610"/>
      <c r="BJ705" s="610"/>
    </row>
    <row r="706" spans="2:62" ht="39" customHeight="1">
      <c r="B706" s="609" t="s">
        <v>93</v>
      </c>
      <c r="C706" s="609"/>
      <c r="D706" s="609"/>
      <c r="E706" s="609"/>
      <c r="F706" s="609"/>
      <c r="G706" s="609"/>
      <c r="H706" s="609"/>
      <c r="I706" s="609"/>
      <c r="J706" s="609"/>
      <c r="K706" s="609"/>
      <c r="L706" s="609"/>
      <c r="M706" s="609"/>
      <c r="N706" s="609"/>
      <c r="O706" s="609"/>
      <c r="P706" s="609"/>
      <c r="Q706" s="609"/>
      <c r="R706" s="609"/>
      <c r="S706" s="609"/>
      <c r="T706" s="609"/>
      <c r="U706" s="609"/>
      <c r="V706" s="609"/>
      <c r="W706" s="609"/>
      <c r="X706" s="609"/>
      <c r="Y706" s="609"/>
      <c r="Z706" s="609"/>
      <c r="AA706" s="59"/>
      <c r="AB706" s="60"/>
      <c r="AC706" s="61"/>
      <c r="AD706" s="61"/>
      <c r="AE706" s="610"/>
      <c r="AF706" s="610"/>
      <c r="AG706" s="610"/>
      <c r="AH706" s="610"/>
      <c r="AI706" s="610"/>
      <c r="AJ706" s="610"/>
      <c r="AK706" s="610"/>
      <c r="AL706" s="610"/>
      <c r="AM706" s="610"/>
      <c r="AN706" s="610"/>
      <c r="AO706" s="610"/>
      <c r="AP706" s="610"/>
      <c r="AQ706" s="610"/>
      <c r="AR706" s="610"/>
      <c r="AS706" s="610"/>
      <c r="AT706" s="610"/>
      <c r="AU706" s="610"/>
      <c r="AV706" s="610"/>
      <c r="AW706" s="610"/>
      <c r="AX706" s="610"/>
      <c r="AY706" s="610"/>
      <c r="AZ706" s="610"/>
      <c r="BA706" s="610"/>
      <c r="BB706" s="610"/>
      <c r="BC706" s="610"/>
      <c r="BD706" s="610"/>
      <c r="BE706" s="610"/>
      <c r="BF706" s="610"/>
      <c r="BG706" s="610"/>
      <c r="BH706" s="610"/>
      <c r="BI706" s="610"/>
      <c r="BJ706" s="610"/>
    </row>
    <row r="707" spans="2:62" ht="39" customHeight="1">
      <c r="B707" s="609" t="s">
        <v>94</v>
      </c>
      <c r="C707" s="609"/>
      <c r="D707" s="609"/>
      <c r="E707" s="609"/>
      <c r="F707" s="609"/>
      <c r="G707" s="609"/>
      <c r="H707" s="609"/>
      <c r="I707" s="609"/>
      <c r="J707" s="609"/>
      <c r="K707" s="609"/>
      <c r="L707" s="609"/>
      <c r="M707" s="609"/>
      <c r="N707" s="609"/>
      <c r="O707" s="609"/>
      <c r="P707" s="609"/>
      <c r="Q707" s="609"/>
      <c r="R707" s="609"/>
      <c r="S707" s="609"/>
      <c r="T707" s="609"/>
      <c r="U707" s="609"/>
      <c r="V707" s="609"/>
      <c r="W707" s="609"/>
      <c r="X707" s="609"/>
      <c r="Y707" s="609"/>
      <c r="Z707" s="609"/>
      <c r="AA707" s="59"/>
      <c r="AB707" s="60"/>
      <c r="AC707" s="61"/>
      <c r="AD707" s="61"/>
      <c r="AE707" s="610" t="str">
        <f>GI!$A$50</f>
        <v xml:space="preserve">ኣካዳሚ ሸባ ሓፈሻዊ ካልኣይ ብርኪ ቤት ት/ቲ </v>
      </c>
      <c r="AF707" s="610"/>
      <c r="AG707" s="610"/>
      <c r="AH707" s="610"/>
      <c r="AI707" s="610"/>
      <c r="AJ707" s="610"/>
      <c r="AK707" s="610"/>
      <c r="AL707" s="610"/>
      <c r="AM707" s="610"/>
      <c r="AN707" s="610"/>
      <c r="AO707" s="610"/>
      <c r="AP707" s="610"/>
      <c r="AQ707" s="610"/>
      <c r="AR707" s="610"/>
      <c r="AS707" s="610"/>
      <c r="AT707" s="610"/>
      <c r="AU707" s="610"/>
      <c r="AV707" s="610"/>
      <c r="AW707" s="610"/>
      <c r="AX707" s="610"/>
      <c r="AY707" s="610"/>
      <c r="AZ707" s="610"/>
      <c r="BA707" s="610"/>
      <c r="BB707" s="610"/>
      <c r="BC707" s="610"/>
      <c r="BD707" s="610"/>
      <c r="BE707" s="610"/>
      <c r="BF707" s="610"/>
      <c r="BG707" s="610"/>
      <c r="BH707" s="610"/>
      <c r="BI707" s="610"/>
      <c r="BJ707" s="610"/>
    </row>
    <row r="708" spans="2:62" ht="39" customHeight="1">
      <c r="B708" s="609" t="s">
        <v>95</v>
      </c>
      <c r="C708" s="609"/>
      <c r="D708" s="609"/>
      <c r="E708" s="609"/>
      <c r="F708" s="609"/>
      <c r="G708" s="609"/>
      <c r="H708" s="609"/>
      <c r="I708" s="609"/>
      <c r="J708" s="609"/>
      <c r="K708" s="609"/>
      <c r="L708" s="609"/>
      <c r="M708" s="609"/>
      <c r="N708" s="609"/>
      <c r="O708" s="609"/>
      <c r="P708" s="609"/>
      <c r="Q708" s="609"/>
      <c r="R708" s="609"/>
      <c r="S708" s="609"/>
      <c r="T708" s="609"/>
      <c r="U708" s="609"/>
      <c r="V708" s="609"/>
      <c r="W708" s="609"/>
      <c r="X708" s="609"/>
      <c r="Y708" s="609"/>
      <c r="Z708" s="609"/>
      <c r="AA708" s="62"/>
      <c r="AB708" s="60"/>
      <c r="AC708" s="61"/>
      <c r="AD708" s="61"/>
      <c r="AE708" s="610"/>
      <c r="AF708" s="610"/>
      <c r="AG708" s="610"/>
      <c r="AH708" s="610"/>
      <c r="AI708" s="610"/>
      <c r="AJ708" s="610"/>
      <c r="AK708" s="610"/>
      <c r="AL708" s="610"/>
      <c r="AM708" s="610"/>
      <c r="AN708" s="610"/>
      <c r="AO708" s="610"/>
      <c r="AP708" s="610"/>
      <c r="AQ708" s="610"/>
      <c r="AR708" s="610"/>
      <c r="AS708" s="610"/>
      <c r="AT708" s="610"/>
      <c r="AU708" s="610"/>
      <c r="AV708" s="610"/>
      <c r="AW708" s="610"/>
      <c r="AX708" s="610"/>
      <c r="AY708" s="610"/>
      <c r="AZ708" s="610"/>
      <c r="BA708" s="610"/>
      <c r="BB708" s="610"/>
      <c r="BC708" s="610"/>
      <c r="BD708" s="610"/>
      <c r="BE708" s="610"/>
      <c r="BF708" s="610"/>
      <c r="BG708" s="610"/>
      <c r="BH708" s="610"/>
      <c r="BI708" s="610"/>
      <c r="BJ708" s="610"/>
    </row>
    <row r="709" spans="2:62" ht="39" customHeight="1">
      <c r="B709" s="609" t="s">
        <v>96</v>
      </c>
      <c r="C709" s="609"/>
      <c r="D709" s="609"/>
      <c r="E709" s="609"/>
      <c r="F709" s="609"/>
      <c r="G709" s="609"/>
      <c r="H709" s="609"/>
      <c r="I709" s="609"/>
      <c r="J709" s="609"/>
      <c r="K709" s="609"/>
      <c r="L709" s="609"/>
      <c r="M709" s="609"/>
      <c r="N709" s="609"/>
      <c r="O709" s="609"/>
      <c r="P709" s="609"/>
      <c r="Q709" s="609"/>
      <c r="R709" s="609"/>
      <c r="S709" s="609"/>
      <c r="T709" s="609"/>
      <c r="U709" s="609"/>
      <c r="V709" s="609"/>
      <c r="W709" s="609"/>
      <c r="X709" s="609"/>
      <c r="Y709" s="609"/>
      <c r="Z709" s="609"/>
      <c r="AA709" s="62"/>
      <c r="AB709" s="60"/>
      <c r="AC709" s="61"/>
      <c r="AD709" s="61"/>
      <c r="AE709" s="61"/>
      <c r="AF709" s="61"/>
      <c r="AG709" s="61"/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61"/>
      <c r="BI709" s="61"/>
      <c r="BJ709" s="61"/>
    </row>
    <row r="710" spans="2:62" ht="39" customHeight="1">
      <c r="B710" s="611" t="s">
        <v>138</v>
      </c>
      <c r="C710" s="611"/>
      <c r="D710" s="611"/>
      <c r="E710" s="611"/>
      <c r="F710" s="611"/>
      <c r="G710" s="611"/>
      <c r="H710" s="611"/>
      <c r="I710" s="611"/>
      <c r="J710" s="611"/>
      <c r="K710" s="611"/>
      <c r="L710" s="611"/>
      <c r="M710" s="611"/>
      <c r="N710" s="611"/>
      <c r="O710" s="611"/>
      <c r="P710" s="611"/>
      <c r="Q710" s="611"/>
      <c r="R710" s="611"/>
      <c r="S710" s="611"/>
      <c r="T710" s="611"/>
      <c r="U710" s="611"/>
      <c r="V710" s="611"/>
      <c r="W710" s="611"/>
      <c r="X710" s="611"/>
      <c r="Y710" s="611"/>
      <c r="Z710" s="611"/>
      <c r="AA710" s="612"/>
      <c r="AB710" s="62"/>
      <c r="AD710" s="61"/>
      <c r="AE710" s="613" t="str">
        <f>GI!$A$52</f>
        <v>Sheba Academy Comprehensive Secondary School Student's Grade Report Card</v>
      </c>
      <c r="AF710" s="613"/>
      <c r="AG710" s="613"/>
      <c r="AH710" s="613"/>
      <c r="AI710" s="613"/>
      <c r="AJ710" s="613"/>
      <c r="AK710" s="613"/>
      <c r="AL710" s="613"/>
      <c r="AM710" s="613"/>
      <c r="AN710" s="613"/>
      <c r="AO710" s="613"/>
      <c r="AP710" s="613"/>
      <c r="AQ710" s="613"/>
      <c r="AR710" s="613"/>
      <c r="AS710" s="613"/>
      <c r="AT710" s="613"/>
      <c r="AU710" s="613"/>
      <c r="AV710" s="613"/>
      <c r="AW710" s="613"/>
      <c r="AX710" s="613"/>
      <c r="AY710" s="613"/>
      <c r="AZ710" s="613"/>
      <c r="BA710" s="613"/>
      <c r="BB710" s="613"/>
      <c r="BC710" s="613"/>
      <c r="BD710" s="613"/>
      <c r="BE710" s="613"/>
      <c r="BF710" s="613"/>
      <c r="BG710" s="613"/>
      <c r="BH710" s="613"/>
      <c r="BI710" s="613"/>
      <c r="BJ710" s="613"/>
    </row>
    <row r="711" spans="2:62" ht="39" customHeight="1">
      <c r="B711" s="611"/>
      <c r="C711" s="611"/>
      <c r="D711" s="611"/>
      <c r="E711" s="611"/>
      <c r="F711" s="611"/>
      <c r="G711" s="611"/>
      <c r="H711" s="611"/>
      <c r="I711" s="611"/>
      <c r="J711" s="611"/>
      <c r="K711" s="611"/>
      <c r="L711" s="611"/>
      <c r="M711" s="611"/>
      <c r="N711" s="611"/>
      <c r="O711" s="611"/>
      <c r="P711" s="611"/>
      <c r="Q711" s="611"/>
      <c r="R711" s="611"/>
      <c r="S711" s="611"/>
      <c r="T711" s="611"/>
      <c r="U711" s="611"/>
      <c r="V711" s="611"/>
      <c r="W711" s="611"/>
      <c r="X711" s="611"/>
      <c r="Y711" s="611"/>
      <c r="Z711" s="611"/>
      <c r="AA711" s="612"/>
      <c r="AB711" s="62"/>
      <c r="AC711" s="61"/>
      <c r="AD711" s="61"/>
      <c r="AE711" s="613"/>
      <c r="AF711" s="613"/>
      <c r="AG711" s="613"/>
      <c r="AH711" s="613"/>
      <c r="AI711" s="613"/>
      <c r="AJ711" s="613"/>
      <c r="AK711" s="613"/>
      <c r="AL711" s="613"/>
      <c r="AM711" s="613"/>
      <c r="AN711" s="613"/>
      <c r="AO711" s="613"/>
      <c r="AP711" s="613"/>
      <c r="AQ711" s="613"/>
      <c r="AR711" s="613"/>
      <c r="AS711" s="613"/>
      <c r="AT711" s="613"/>
      <c r="AU711" s="613"/>
      <c r="AV711" s="613"/>
      <c r="AW711" s="613"/>
      <c r="AX711" s="613"/>
      <c r="AY711" s="613"/>
      <c r="AZ711" s="613"/>
      <c r="BA711" s="613"/>
      <c r="BB711" s="613"/>
      <c r="BC711" s="613"/>
      <c r="BD711" s="613"/>
      <c r="BE711" s="613"/>
      <c r="BF711" s="613"/>
      <c r="BG711" s="613"/>
      <c r="BH711" s="613"/>
      <c r="BI711" s="613"/>
      <c r="BJ711" s="613"/>
    </row>
    <row r="712" spans="2:62" ht="39" customHeight="1">
      <c r="B712" s="611" t="s">
        <v>65</v>
      </c>
      <c r="C712" s="611"/>
      <c r="D712" s="611"/>
      <c r="E712" s="611"/>
      <c r="F712" s="611"/>
      <c r="G712" s="611"/>
      <c r="H712" s="611"/>
      <c r="I712" s="611"/>
      <c r="J712" s="611"/>
      <c r="K712" s="611"/>
      <c r="L712" s="611"/>
      <c r="M712" s="611"/>
      <c r="N712" s="611"/>
      <c r="O712" s="611"/>
      <c r="P712" s="611"/>
      <c r="Q712" s="611"/>
      <c r="R712" s="611"/>
      <c r="S712" s="611"/>
      <c r="T712" s="611"/>
      <c r="U712" s="611"/>
      <c r="V712" s="611"/>
      <c r="W712" s="611"/>
      <c r="X712" s="611"/>
      <c r="Y712" s="611"/>
      <c r="Z712" s="611"/>
      <c r="AA712" s="612"/>
      <c r="AB712" s="62"/>
      <c r="AC712" s="61"/>
      <c r="AD712" s="61"/>
      <c r="AE712" s="613"/>
      <c r="AF712" s="613"/>
      <c r="AG712" s="613"/>
      <c r="AH712" s="613"/>
      <c r="AI712" s="613"/>
      <c r="AJ712" s="613"/>
      <c r="AK712" s="613"/>
      <c r="AL712" s="613"/>
      <c r="AM712" s="613"/>
      <c r="AN712" s="613"/>
      <c r="AO712" s="613"/>
      <c r="AP712" s="613"/>
      <c r="AQ712" s="613"/>
      <c r="AR712" s="613"/>
      <c r="AS712" s="613"/>
      <c r="AT712" s="613"/>
      <c r="AU712" s="613"/>
      <c r="AV712" s="613"/>
      <c r="AW712" s="613"/>
      <c r="AX712" s="613"/>
      <c r="AY712" s="613"/>
      <c r="AZ712" s="613"/>
      <c r="BA712" s="613"/>
      <c r="BB712" s="613"/>
      <c r="BC712" s="613"/>
      <c r="BD712" s="613"/>
      <c r="BE712" s="613"/>
      <c r="BF712" s="613"/>
      <c r="BG712" s="613"/>
      <c r="BH712" s="613"/>
      <c r="BI712" s="613"/>
      <c r="BJ712" s="613"/>
    </row>
    <row r="713" spans="2:62" ht="39" customHeight="1">
      <c r="B713" s="611"/>
      <c r="C713" s="611"/>
      <c r="D713" s="611"/>
      <c r="E713" s="611"/>
      <c r="F713" s="611"/>
      <c r="G713" s="611"/>
      <c r="H713" s="611"/>
      <c r="I713" s="611"/>
      <c r="J713" s="611"/>
      <c r="K713" s="611"/>
      <c r="L713" s="611"/>
      <c r="M713" s="611"/>
      <c r="N713" s="611"/>
      <c r="O713" s="611"/>
      <c r="P713" s="611"/>
      <c r="Q713" s="611"/>
      <c r="R713" s="611"/>
      <c r="S713" s="611"/>
      <c r="T713" s="611"/>
      <c r="U713" s="611"/>
      <c r="V713" s="611"/>
      <c r="W713" s="611"/>
      <c r="X713" s="611"/>
      <c r="Y713" s="611"/>
      <c r="Z713" s="611"/>
      <c r="AA713" s="612"/>
      <c r="AB713" s="62"/>
      <c r="AC713" s="62"/>
      <c r="AD713" s="62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  <c r="BD713" s="63"/>
      <c r="BE713" s="63"/>
      <c r="BF713" s="63"/>
      <c r="BG713" s="63"/>
      <c r="BH713" s="63"/>
      <c r="BI713" s="63"/>
      <c r="BJ713" s="63"/>
    </row>
    <row r="714" spans="2:62" ht="39" customHeight="1">
      <c r="B714" s="64" t="s">
        <v>50</v>
      </c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2"/>
      <c r="AB714" s="62"/>
      <c r="AC714" s="62"/>
      <c r="AD714" s="62"/>
      <c r="AE714" s="613" t="str">
        <f>GI!$A$51</f>
        <v>መቐለ, ኢትዮጵያ/Mekelle, Ethiopia</v>
      </c>
      <c r="AF714" s="613"/>
      <c r="AG714" s="613"/>
      <c r="AH714" s="613"/>
      <c r="AI714" s="613"/>
      <c r="AJ714" s="613"/>
      <c r="AK714" s="613"/>
      <c r="AL714" s="613"/>
      <c r="AM714" s="613"/>
      <c r="AN714" s="613"/>
      <c r="AO714" s="613"/>
      <c r="AP714" s="613"/>
      <c r="AQ714" s="613"/>
      <c r="AR714" s="613"/>
      <c r="AS714" s="613"/>
      <c r="AT714" s="613"/>
      <c r="AU714" s="613"/>
      <c r="AV714" s="613"/>
      <c r="AW714" s="613"/>
      <c r="AX714" s="613"/>
      <c r="AY714" s="613"/>
      <c r="AZ714" s="613"/>
      <c r="BA714" s="613"/>
      <c r="BB714" s="613"/>
      <c r="BC714" s="613"/>
      <c r="BD714" s="613"/>
      <c r="BE714" s="613"/>
      <c r="BF714" s="613"/>
      <c r="BG714" s="613"/>
      <c r="BH714" s="613"/>
      <c r="BI714" s="613"/>
      <c r="BJ714" s="613"/>
    </row>
    <row r="715" spans="2:62" ht="39" customHeight="1">
      <c r="B715" s="64" t="s">
        <v>51</v>
      </c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2"/>
      <c r="AB715" s="62"/>
      <c r="AC715" s="62"/>
      <c r="AD715" s="62"/>
      <c r="AE715" s="613"/>
      <c r="AF715" s="613"/>
      <c r="AG715" s="613"/>
      <c r="AH715" s="613"/>
      <c r="AI715" s="613"/>
      <c r="AJ715" s="613"/>
      <c r="AK715" s="613"/>
      <c r="AL715" s="613"/>
      <c r="AM715" s="613"/>
      <c r="AN715" s="613"/>
      <c r="AO715" s="613"/>
      <c r="AP715" s="613"/>
      <c r="AQ715" s="613"/>
      <c r="AR715" s="613"/>
      <c r="AS715" s="613"/>
      <c r="AT715" s="613"/>
      <c r="AU715" s="613"/>
      <c r="AV715" s="613"/>
      <c r="AW715" s="613"/>
      <c r="AX715" s="613"/>
      <c r="AY715" s="613"/>
      <c r="AZ715" s="613"/>
      <c r="BA715" s="613"/>
      <c r="BB715" s="613"/>
      <c r="BC715" s="613"/>
      <c r="BD715" s="613"/>
      <c r="BE715" s="613"/>
      <c r="BF715" s="613"/>
      <c r="BG715" s="613"/>
      <c r="BH715" s="613"/>
      <c r="BI715" s="613"/>
      <c r="BJ715" s="613"/>
    </row>
    <row r="716" spans="2:62" ht="39" customHeight="1">
      <c r="B716" s="611" t="s">
        <v>139</v>
      </c>
      <c r="C716" s="611"/>
      <c r="D716" s="611"/>
      <c r="E716" s="611"/>
      <c r="F716" s="611"/>
      <c r="G716" s="611"/>
      <c r="H716" s="611"/>
      <c r="I716" s="611"/>
      <c r="J716" s="611"/>
      <c r="K716" s="611"/>
      <c r="L716" s="611"/>
      <c r="M716" s="611"/>
      <c r="N716" s="611"/>
      <c r="O716" s="611"/>
      <c r="P716" s="611"/>
      <c r="Q716" s="611"/>
      <c r="R716" s="611"/>
      <c r="S716" s="611"/>
      <c r="T716" s="611"/>
      <c r="U716" s="611"/>
      <c r="V716" s="611"/>
      <c r="W716" s="611"/>
      <c r="X716" s="611"/>
      <c r="Y716" s="611"/>
      <c r="Z716" s="611"/>
      <c r="AA716" s="612"/>
      <c r="AB716" s="62"/>
      <c r="AC716" s="62"/>
      <c r="AD716" s="62"/>
      <c r="AE716" s="91"/>
      <c r="AF716" s="91"/>
      <c r="AG716" s="91"/>
      <c r="AH716" s="91"/>
      <c r="AI716" s="91"/>
      <c r="AJ716" s="91"/>
      <c r="AK716" s="91"/>
      <c r="AL716" s="91"/>
      <c r="AM716" s="91"/>
      <c r="AN716" s="91"/>
      <c r="AO716" s="91"/>
      <c r="AP716" s="91"/>
      <c r="AQ716" s="91"/>
      <c r="AR716" s="91"/>
      <c r="AS716" s="91"/>
      <c r="AT716" s="91"/>
      <c r="AU716" s="91"/>
      <c r="AV716" s="91"/>
      <c r="AW716" s="91"/>
      <c r="AX716" s="91"/>
      <c r="AY716" s="91"/>
      <c r="AZ716" s="91"/>
      <c r="BA716" s="91"/>
      <c r="BB716" s="91"/>
      <c r="BC716" s="91"/>
      <c r="BD716" s="91"/>
      <c r="BE716" s="91"/>
      <c r="BF716" s="91"/>
      <c r="BG716" s="91"/>
      <c r="BH716" s="91"/>
      <c r="BI716" s="91"/>
      <c r="BJ716" s="91"/>
    </row>
    <row r="717" spans="2:62" ht="39" customHeight="1">
      <c r="B717" s="611"/>
      <c r="C717" s="611"/>
      <c r="D717" s="611"/>
      <c r="E717" s="611"/>
      <c r="F717" s="611"/>
      <c r="G717" s="611"/>
      <c r="H717" s="611"/>
      <c r="I717" s="611"/>
      <c r="J717" s="611"/>
      <c r="K717" s="611"/>
      <c r="L717" s="611"/>
      <c r="M717" s="611"/>
      <c r="N717" s="611"/>
      <c r="O717" s="611"/>
      <c r="P717" s="611"/>
      <c r="Q717" s="611"/>
      <c r="R717" s="611"/>
      <c r="S717" s="611"/>
      <c r="T717" s="611"/>
      <c r="U717" s="611"/>
      <c r="V717" s="611"/>
      <c r="W717" s="611"/>
      <c r="X717" s="611"/>
      <c r="Y717" s="611"/>
      <c r="Z717" s="611"/>
      <c r="AA717" s="612"/>
      <c r="AB717" s="62"/>
      <c r="AC717" s="62"/>
      <c r="AD717" s="62"/>
      <c r="AE717" s="614" t="str">
        <f>GI!$A$47</f>
        <v>ዘበነ ት/ቲ፡ 2018 ዓ/ም Academic Year: 2025/26 G.C</v>
      </c>
      <c r="AF717" s="614"/>
      <c r="AG717" s="614"/>
      <c r="AH717" s="614"/>
      <c r="AI717" s="614"/>
      <c r="AJ717" s="614"/>
      <c r="AK717" s="614"/>
      <c r="AL717" s="614"/>
      <c r="AM717" s="614"/>
      <c r="AN717" s="614"/>
      <c r="AO717" s="614"/>
      <c r="AP717" s="614"/>
      <c r="AQ717" s="614"/>
      <c r="AR717" s="614"/>
      <c r="AS717" s="614"/>
      <c r="AT717" s="614"/>
      <c r="AU717" s="614"/>
      <c r="AV717" s="614"/>
      <c r="AW717" s="614"/>
      <c r="AX717" s="614"/>
      <c r="AY717" s="614"/>
      <c r="AZ717" s="614"/>
      <c r="BA717" s="614"/>
      <c r="BB717" s="614"/>
      <c r="BC717" s="614"/>
      <c r="BD717" s="614"/>
      <c r="BE717" s="614"/>
      <c r="BF717" s="614"/>
      <c r="BG717" s="614"/>
      <c r="BH717" s="614"/>
      <c r="BI717" s="614"/>
      <c r="BJ717" s="614"/>
    </row>
    <row r="718" spans="2:62" ht="39" customHeight="1">
      <c r="B718" s="609" t="s">
        <v>97</v>
      </c>
      <c r="C718" s="609"/>
      <c r="D718" s="609"/>
      <c r="E718" s="609"/>
      <c r="F718" s="609"/>
      <c r="G718" s="609"/>
      <c r="H718" s="609"/>
      <c r="I718" s="609"/>
      <c r="J718" s="609"/>
      <c r="K718" s="609"/>
      <c r="L718" s="609"/>
      <c r="M718" s="609"/>
      <c r="N718" s="609"/>
      <c r="O718" s="609"/>
      <c r="P718" s="609"/>
      <c r="Q718" s="609"/>
      <c r="R718" s="609"/>
      <c r="S718" s="609"/>
      <c r="T718" s="609"/>
      <c r="U718" s="609"/>
      <c r="V718" s="609"/>
      <c r="W718" s="609"/>
      <c r="X718" s="609"/>
      <c r="Y718" s="609"/>
      <c r="Z718" s="609"/>
      <c r="AA718" s="62"/>
      <c r="AB718" s="62"/>
      <c r="AC718" s="62"/>
      <c r="AD718" s="62"/>
      <c r="AE718" s="614"/>
      <c r="AF718" s="614"/>
      <c r="AG718" s="614"/>
      <c r="AH718" s="614"/>
      <c r="AI718" s="614"/>
      <c r="AJ718" s="614"/>
      <c r="AK718" s="614"/>
      <c r="AL718" s="614"/>
      <c r="AM718" s="614"/>
      <c r="AN718" s="614"/>
      <c r="AO718" s="614"/>
      <c r="AP718" s="614"/>
      <c r="AQ718" s="614"/>
      <c r="AR718" s="614"/>
      <c r="AS718" s="614"/>
      <c r="AT718" s="614"/>
      <c r="AU718" s="614"/>
      <c r="AV718" s="614"/>
      <c r="AW718" s="614"/>
      <c r="AX718" s="614"/>
      <c r="AY718" s="614"/>
      <c r="AZ718" s="614"/>
      <c r="BA718" s="614"/>
      <c r="BB718" s="614"/>
      <c r="BC718" s="614"/>
      <c r="BD718" s="614"/>
      <c r="BE718" s="614"/>
      <c r="BF718" s="614"/>
      <c r="BG718" s="614"/>
      <c r="BH718" s="614"/>
      <c r="BI718" s="614"/>
      <c r="BJ718" s="614"/>
    </row>
    <row r="719" spans="2:62" ht="39" customHeight="1">
      <c r="AA719" s="62"/>
      <c r="AB719" s="62"/>
      <c r="AC719" s="62"/>
      <c r="AD719" s="62"/>
      <c r="AE719" s="614"/>
      <c r="AF719" s="614"/>
      <c r="AG719" s="614"/>
      <c r="AH719" s="614"/>
      <c r="AI719" s="614"/>
      <c r="AJ719" s="614"/>
      <c r="AK719" s="614"/>
      <c r="AL719" s="614"/>
      <c r="AM719" s="614"/>
      <c r="AN719" s="614"/>
      <c r="AO719" s="614"/>
      <c r="AP719" s="614"/>
      <c r="AQ719" s="614"/>
      <c r="AR719" s="614"/>
      <c r="AS719" s="614"/>
      <c r="AT719" s="614"/>
      <c r="AU719" s="614"/>
      <c r="AV719" s="614"/>
      <c r="AW719" s="614"/>
      <c r="AX719" s="614"/>
      <c r="AY719" s="614"/>
      <c r="AZ719" s="614"/>
      <c r="BA719" s="614"/>
      <c r="BB719" s="614"/>
      <c r="BC719" s="614"/>
      <c r="BD719" s="614"/>
      <c r="BE719" s="614"/>
      <c r="BF719" s="614"/>
      <c r="BG719" s="614"/>
      <c r="BH719" s="614"/>
      <c r="BI719" s="614"/>
      <c r="BJ719" s="614"/>
    </row>
    <row r="720" spans="2:62" ht="39" customHeight="1">
      <c r="AB720" s="62"/>
      <c r="AC720" s="62"/>
      <c r="AD720" s="62"/>
      <c r="AE720" s="62"/>
      <c r="AF720" s="62"/>
      <c r="AG720" s="552" t="s">
        <v>63</v>
      </c>
      <c r="AH720" s="552"/>
      <c r="AI720" s="552"/>
      <c r="AJ720" s="552"/>
      <c r="AK720" s="552"/>
      <c r="AL720" s="552"/>
      <c r="AM720" s="552"/>
      <c r="AN720" s="552"/>
      <c r="AO720" s="552"/>
      <c r="AP720" s="552"/>
      <c r="AQ720" s="552"/>
      <c r="AR720" s="552"/>
      <c r="AS720" s="552"/>
      <c r="AT720" s="552"/>
      <c r="AU720" s="552"/>
      <c r="AV720" s="552"/>
      <c r="AW720" s="552"/>
      <c r="AX720" s="552"/>
      <c r="AY720" s="552"/>
      <c r="AZ720" s="552"/>
      <c r="BA720" s="552"/>
      <c r="BB720" s="552"/>
      <c r="BC720" s="552"/>
      <c r="BD720" s="552"/>
      <c r="BE720" s="552"/>
      <c r="BF720" s="552"/>
      <c r="BG720" s="552"/>
      <c r="BH720" s="552"/>
      <c r="BI720" s="552"/>
      <c r="BJ720" s="65"/>
    </row>
    <row r="721" spans="2:62" ht="39" customHeight="1">
      <c r="AB721" s="62"/>
      <c r="AC721" s="62"/>
      <c r="AD721" s="62"/>
      <c r="AE721" s="62"/>
      <c r="AF721" s="62"/>
      <c r="AG721" s="552"/>
      <c r="AH721" s="552"/>
      <c r="AI721" s="552"/>
      <c r="AJ721" s="552"/>
      <c r="AK721" s="552"/>
      <c r="AL721" s="552"/>
      <c r="AM721" s="552"/>
      <c r="AN721" s="552"/>
      <c r="AO721" s="552"/>
      <c r="AP721" s="552"/>
      <c r="AQ721" s="552"/>
      <c r="AR721" s="552"/>
      <c r="AS721" s="552"/>
      <c r="AT721" s="552"/>
      <c r="AU721" s="552"/>
      <c r="AV721" s="552"/>
      <c r="AW721" s="552"/>
      <c r="AX721" s="552"/>
      <c r="AY721" s="552"/>
      <c r="AZ721" s="552"/>
      <c r="BA721" s="552"/>
      <c r="BB721" s="552"/>
      <c r="BC721" s="552"/>
      <c r="BD721" s="552"/>
      <c r="BE721" s="552"/>
      <c r="BF721" s="552"/>
      <c r="BG721" s="552"/>
      <c r="BH721" s="552"/>
      <c r="BI721" s="552"/>
      <c r="BJ721" s="65"/>
    </row>
    <row r="722" spans="2:62" ht="39" customHeight="1"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B722" s="62"/>
      <c r="AC722" s="62"/>
      <c r="AD722" s="62"/>
      <c r="AE722" s="62"/>
      <c r="AF722" s="62"/>
      <c r="AG722" s="552"/>
      <c r="AH722" s="552"/>
      <c r="AI722" s="552"/>
      <c r="AJ722" s="552"/>
      <c r="AK722" s="552"/>
      <c r="AL722" s="552"/>
      <c r="AM722" s="552"/>
      <c r="AN722" s="552"/>
      <c r="AO722" s="552"/>
      <c r="AP722" s="552"/>
      <c r="AQ722" s="552"/>
      <c r="AR722" s="552"/>
      <c r="AS722" s="552"/>
      <c r="AT722" s="552"/>
      <c r="AU722" s="552"/>
      <c r="AV722" s="552"/>
      <c r="AW722" s="552"/>
      <c r="AX722" s="552"/>
      <c r="AY722" s="552"/>
      <c r="AZ722" s="552"/>
      <c r="BA722" s="552"/>
      <c r="BB722" s="552"/>
      <c r="BC722" s="552"/>
      <c r="BD722" s="552"/>
      <c r="BE722" s="552"/>
      <c r="BF722" s="552"/>
      <c r="BG722" s="552"/>
      <c r="BH722" s="552"/>
      <c r="BI722" s="552"/>
      <c r="BJ722" s="65"/>
    </row>
    <row r="723" spans="2:62" ht="39" customHeight="1" thickBot="1">
      <c r="L723" s="554" t="s">
        <v>66</v>
      </c>
      <c r="M723" s="555"/>
      <c r="N723" s="558" t="s">
        <v>45</v>
      </c>
      <c r="O723" s="559"/>
      <c r="P723" s="559"/>
      <c r="Q723" s="559"/>
      <c r="R723" s="559"/>
      <c r="S723" s="559"/>
      <c r="T723" s="559"/>
      <c r="U723" s="559"/>
      <c r="V723" s="559"/>
      <c r="W723" s="559"/>
      <c r="X723" s="560"/>
      <c r="AB723" s="62"/>
      <c r="AC723" s="62"/>
      <c r="AD723" s="62"/>
      <c r="AE723" s="62"/>
      <c r="AF723" s="62"/>
      <c r="AG723" s="553"/>
      <c r="AH723" s="553"/>
      <c r="AI723" s="553"/>
      <c r="AJ723" s="553"/>
      <c r="AK723" s="553"/>
      <c r="AL723" s="553"/>
      <c r="AM723" s="553"/>
      <c r="AN723" s="553"/>
      <c r="AO723" s="553"/>
      <c r="AP723" s="553"/>
      <c r="AQ723" s="553"/>
      <c r="AR723" s="553"/>
      <c r="AS723" s="553"/>
      <c r="AT723" s="553"/>
      <c r="AU723" s="553"/>
      <c r="AV723" s="553"/>
      <c r="AW723" s="553"/>
      <c r="AX723" s="553"/>
      <c r="AY723" s="553"/>
      <c r="AZ723" s="553"/>
      <c r="BA723" s="553"/>
      <c r="BB723" s="553"/>
      <c r="BC723" s="553"/>
      <c r="BD723" s="553"/>
      <c r="BE723" s="553"/>
      <c r="BF723" s="553"/>
      <c r="BG723" s="553"/>
      <c r="BH723" s="553"/>
      <c r="BI723" s="553"/>
      <c r="BJ723" s="65"/>
    </row>
    <row r="724" spans="2:62" ht="39" customHeight="1" thickBot="1">
      <c r="L724" s="556"/>
      <c r="M724" s="557"/>
      <c r="N724" s="561"/>
      <c r="O724" s="562"/>
      <c r="P724" s="562"/>
      <c r="Q724" s="562"/>
      <c r="R724" s="562"/>
      <c r="S724" s="562"/>
      <c r="T724" s="562"/>
      <c r="U724" s="562"/>
      <c r="V724" s="562"/>
      <c r="W724" s="562"/>
      <c r="X724" s="563"/>
      <c r="AB724" s="62"/>
      <c r="AC724" s="62"/>
      <c r="AD724" s="62"/>
      <c r="AE724" s="62"/>
      <c r="AF724" s="62"/>
      <c r="AG724" s="67"/>
      <c r="AH724" s="68"/>
      <c r="AI724" s="68"/>
      <c r="AJ724" s="69"/>
      <c r="AK724" s="69"/>
      <c r="AL724" s="69"/>
      <c r="AM724" s="69"/>
      <c r="AN724" s="69"/>
      <c r="AO724" s="69"/>
      <c r="AP724" s="69"/>
      <c r="AQ724" s="69"/>
      <c r="AR724" s="70"/>
      <c r="AS724" s="70"/>
      <c r="AT724" s="70"/>
      <c r="AU724" s="70"/>
      <c r="AV724" s="70"/>
      <c r="AW724" s="70"/>
      <c r="AX724" s="70"/>
      <c r="AY724" s="70"/>
      <c r="AZ724" s="70"/>
      <c r="BA724" s="70"/>
      <c r="BB724" s="70"/>
      <c r="BC724" s="70"/>
      <c r="BD724" s="70"/>
      <c r="BE724" s="70"/>
      <c r="BF724" s="70"/>
      <c r="BG724" s="70"/>
      <c r="BH724" s="70"/>
      <c r="BI724" s="70"/>
      <c r="BJ724" s="69"/>
    </row>
    <row r="725" spans="2:62" ht="39" customHeight="1">
      <c r="E725" s="62"/>
      <c r="F725" s="62"/>
      <c r="G725" s="62"/>
      <c r="H725" s="62"/>
      <c r="I725" s="62"/>
      <c r="J725" s="62"/>
      <c r="K725" s="62"/>
      <c r="L725" s="564" t="s">
        <v>21</v>
      </c>
      <c r="M725" s="565"/>
      <c r="N725" s="558" t="s">
        <v>46</v>
      </c>
      <c r="O725" s="559"/>
      <c r="P725" s="559"/>
      <c r="Q725" s="559"/>
      <c r="R725" s="559"/>
      <c r="S725" s="559"/>
      <c r="T725" s="559"/>
      <c r="U725" s="559"/>
      <c r="V725" s="559"/>
      <c r="W725" s="559"/>
      <c r="X725" s="560"/>
      <c r="AB725" s="62"/>
      <c r="AC725" s="62"/>
      <c r="AD725" s="62"/>
      <c r="AE725" s="62"/>
      <c r="AF725" s="62"/>
      <c r="AG725" s="568" t="s">
        <v>22</v>
      </c>
      <c r="AH725" s="569"/>
      <c r="AI725" s="569"/>
      <c r="AJ725" s="569"/>
      <c r="AK725" s="569"/>
      <c r="AL725" s="569"/>
      <c r="AM725" s="569"/>
      <c r="AN725" s="570"/>
      <c r="AO725" s="571" t="str">
        <f>GI!$H$16</f>
        <v xml:space="preserve">Emebet Haftay Gebremichael </v>
      </c>
      <c r="AP725" s="572"/>
      <c r="AQ725" s="572"/>
      <c r="AR725" s="572"/>
      <c r="AS725" s="572"/>
      <c r="AT725" s="572"/>
      <c r="AU725" s="572"/>
      <c r="AV725" s="572"/>
      <c r="AW725" s="572"/>
      <c r="AX725" s="572"/>
      <c r="AY725" s="572"/>
      <c r="AZ725" s="572"/>
      <c r="BA725" s="572"/>
      <c r="BB725" s="572"/>
      <c r="BC725" s="572"/>
      <c r="BD725" s="572"/>
      <c r="BE725" s="572"/>
      <c r="BF725" s="572"/>
      <c r="BG725" s="572"/>
      <c r="BH725" s="573"/>
      <c r="BI725" s="72"/>
      <c r="BJ725" s="72"/>
    </row>
    <row r="726" spans="2:62" ht="39" customHeight="1">
      <c r="L726" s="566"/>
      <c r="M726" s="567"/>
      <c r="N726" s="561"/>
      <c r="O726" s="562"/>
      <c r="P726" s="562"/>
      <c r="Q726" s="562"/>
      <c r="R726" s="562"/>
      <c r="S726" s="562"/>
      <c r="T726" s="562"/>
      <c r="U726" s="562"/>
      <c r="V726" s="562"/>
      <c r="W726" s="562"/>
      <c r="X726" s="563"/>
      <c r="AB726" s="62"/>
      <c r="AC726" s="62"/>
      <c r="AD726" s="62"/>
      <c r="AE726" s="62"/>
      <c r="AF726" s="62"/>
      <c r="AG726" s="568"/>
      <c r="AH726" s="569"/>
      <c r="AI726" s="569"/>
      <c r="AJ726" s="569"/>
      <c r="AK726" s="569"/>
      <c r="AL726" s="569"/>
      <c r="AM726" s="569"/>
      <c r="AN726" s="570"/>
      <c r="AO726" s="574"/>
      <c r="AP726" s="575"/>
      <c r="AQ726" s="575"/>
      <c r="AR726" s="575"/>
      <c r="AS726" s="575"/>
      <c r="AT726" s="575"/>
      <c r="AU726" s="575"/>
      <c r="AV726" s="575"/>
      <c r="AW726" s="575"/>
      <c r="AX726" s="575"/>
      <c r="AY726" s="575"/>
      <c r="AZ726" s="575"/>
      <c r="BA726" s="575"/>
      <c r="BB726" s="575"/>
      <c r="BC726" s="575"/>
      <c r="BD726" s="575"/>
      <c r="BE726" s="575"/>
      <c r="BF726" s="575"/>
      <c r="BG726" s="575"/>
      <c r="BH726" s="576"/>
      <c r="BI726" s="72"/>
      <c r="BJ726" s="72"/>
    </row>
    <row r="727" spans="2:62" ht="39" customHeight="1" thickBot="1">
      <c r="AB727" s="62"/>
      <c r="AC727" s="62"/>
      <c r="AD727" s="62"/>
      <c r="AE727" s="62"/>
      <c r="AF727" s="62"/>
      <c r="AG727" s="73"/>
      <c r="AH727" s="580" t="s">
        <v>8</v>
      </c>
      <c r="AI727" s="580"/>
      <c r="AJ727" s="580"/>
      <c r="AK727" s="580"/>
      <c r="AL727" s="580"/>
      <c r="AM727" s="580"/>
      <c r="AN727" s="580"/>
      <c r="AO727" s="577"/>
      <c r="AP727" s="578"/>
      <c r="AQ727" s="578"/>
      <c r="AR727" s="578"/>
      <c r="AS727" s="578"/>
      <c r="AT727" s="578"/>
      <c r="AU727" s="578"/>
      <c r="AV727" s="578"/>
      <c r="AW727" s="578"/>
      <c r="AX727" s="578"/>
      <c r="AY727" s="578"/>
      <c r="AZ727" s="578"/>
      <c r="BA727" s="578"/>
      <c r="BB727" s="578"/>
      <c r="BC727" s="578"/>
      <c r="BD727" s="578"/>
      <c r="BE727" s="578"/>
      <c r="BF727" s="578"/>
      <c r="BG727" s="578"/>
      <c r="BH727" s="579"/>
      <c r="BI727" s="72"/>
      <c r="BJ727" s="72"/>
    </row>
    <row r="728" spans="2:62" ht="39" customHeight="1">
      <c r="AG728" s="71"/>
      <c r="AH728" s="580"/>
      <c r="AI728" s="580"/>
      <c r="AJ728" s="580"/>
      <c r="AK728" s="580"/>
      <c r="AL728" s="580"/>
      <c r="AM728" s="580"/>
      <c r="AN728" s="580"/>
      <c r="AO728" s="74"/>
      <c r="AP728" s="74"/>
      <c r="AQ728" s="74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</row>
    <row r="729" spans="2:62" ht="39" customHeight="1" thickBot="1">
      <c r="B729" s="581" t="s">
        <v>99</v>
      </c>
      <c r="C729" s="581"/>
      <c r="D729" s="581"/>
      <c r="E729" s="581"/>
      <c r="F729" s="581"/>
      <c r="G729" s="581"/>
      <c r="H729" s="581"/>
      <c r="I729" s="581"/>
      <c r="J729" s="581"/>
      <c r="K729" s="581"/>
      <c r="L729" s="581"/>
      <c r="M729" s="581"/>
      <c r="N729" s="581"/>
      <c r="O729" s="581"/>
      <c r="P729" s="581"/>
      <c r="Q729" s="581"/>
      <c r="R729" s="581"/>
      <c r="S729" s="581"/>
      <c r="T729" s="581"/>
      <c r="U729" s="581"/>
      <c r="V729" s="581"/>
      <c r="W729" s="581"/>
      <c r="X729" s="581"/>
      <c r="Y729" s="581"/>
      <c r="Z729" s="581"/>
      <c r="AA729" s="581"/>
      <c r="AG729" s="71"/>
    </row>
    <row r="730" spans="2:62" ht="39" customHeight="1">
      <c r="B730" s="581"/>
      <c r="C730" s="581"/>
      <c r="D730" s="581"/>
      <c r="E730" s="581"/>
      <c r="F730" s="581"/>
      <c r="G730" s="581"/>
      <c r="H730" s="581"/>
      <c r="I730" s="581"/>
      <c r="J730" s="581"/>
      <c r="K730" s="581"/>
      <c r="L730" s="581"/>
      <c r="M730" s="581"/>
      <c r="N730" s="581"/>
      <c r="O730" s="581"/>
      <c r="P730" s="581"/>
      <c r="Q730" s="581"/>
      <c r="R730" s="581"/>
      <c r="S730" s="581"/>
      <c r="T730" s="581"/>
      <c r="U730" s="581"/>
      <c r="V730" s="581"/>
      <c r="W730" s="581"/>
      <c r="X730" s="581"/>
      <c r="Y730" s="581"/>
      <c r="Z730" s="581"/>
      <c r="AA730" s="581"/>
      <c r="AG730" s="71"/>
      <c r="AH730" s="582" t="s">
        <v>23</v>
      </c>
      <c r="AI730" s="582"/>
      <c r="AJ730" s="582"/>
      <c r="AK730" s="582"/>
      <c r="AL730" s="582"/>
      <c r="AM730" s="582"/>
      <c r="AN730" s="583"/>
      <c r="AO730" s="584">
        <f>GI!$J$16</f>
        <v>0</v>
      </c>
      <c r="AP730" s="585"/>
      <c r="AQ730" s="585"/>
      <c r="AR730" s="585"/>
      <c r="AS730" s="585"/>
      <c r="AT730" s="586"/>
      <c r="AV730" s="72"/>
      <c r="AW730" s="582" t="s">
        <v>24</v>
      </c>
      <c r="AX730" s="582"/>
      <c r="AY730" s="582"/>
      <c r="AZ730" s="582"/>
      <c r="BB730" s="584" t="str">
        <f>GI!$I$16</f>
        <v>F</v>
      </c>
      <c r="BC730" s="585"/>
      <c r="BD730" s="585"/>
      <c r="BE730" s="585"/>
      <c r="BF730" s="586"/>
    </row>
    <row r="731" spans="2:62" ht="39" customHeight="1">
      <c r="B731" s="581"/>
      <c r="C731" s="581"/>
      <c r="D731" s="581"/>
      <c r="E731" s="581"/>
      <c r="F731" s="581"/>
      <c r="G731" s="581"/>
      <c r="H731" s="581"/>
      <c r="I731" s="581"/>
      <c r="J731" s="581"/>
      <c r="K731" s="581"/>
      <c r="L731" s="581"/>
      <c r="M731" s="581"/>
      <c r="N731" s="581"/>
      <c r="O731" s="581"/>
      <c r="P731" s="581"/>
      <c r="Q731" s="581"/>
      <c r="R731" s="581"/>
      <c r="S731" s="581"/>
      <c r="T731" s="581"/>
      <c r="U731" s="581"/>
      <c r="V731" s="581"/>
      <c r="W731" s="581"/>
      <c r="X731" s="581"/>
      <c r="Y731" s="581"/>
      <c r="Z731" s="581"/>
      <c r="AA731" s="581"/>
      <c r="AG731" s="71"/>
      <c r="AH731" s="582"/>
      <c r="AI731" s="582"/>
      <c r="AJ731" s="582"/>
      <c r="AK731" s="582"/>
      <c r="AL731" s="582"/>
      <c r="AM731" s="582"/>
      <c r="AN731" s="583"/>
      <c r="AO731" s="587"/>
      <c r="AP731" s="588"/>
      <c r="AQ731" s="588"/>
      <c r="AR731" s="588"/>
      <c r="AS731" s="588"/>
      <c r="AT731" s="589"/>
      <c r="AU731" s="72"/>
      <c r="AV731" s="72"/>
      <c r="AW731" s="582"/>
      <c r="AX731" s="582"/>
      <c r="AY731" s="582"/>
      <c r="AZ731" s="582"/>
      <c r="BB731" s="587"/>
      <c r="BC731" s="588"/>
      <c r="BD731" s="588"/>
      <c r="BE731" s="588"/>
      <c r="BF731" s="589"/>
    </row>
    <row r="732" spans="2:62" ht="39" customHeight="1">
      <c r="B732" s="581"/>
      <c r="C732" s="581"/>
      <c r="D732" s="581"/>
      <c r="E732" s="581"/>
      <c r="F732" s="581"/>
      <c r="G732" s="581"/>
      <c r="H732" s="581"/>
      <c r="I732" s="581"/>
      <c r="J732" s="581"/>
      <c r="K732" s="581"/>
      <c r="L732" s="581"/>
      <c r="M732" s="581"/>
      <c r="N732" s="581"/>
      <c r="O732" s="581"/>
      <c r="P732" s="581"/>
      <c r="Q732" s="581"/>
      <c r="R732" s="581"/>
      <c r="S732" s="581"/>
      <c r="T732" s="581"/>
      <c r="U732" s="581"/>
      <c r="V732" s="581"/>
      <c r="W732" s="581"/>
      <c r="X732" s="581"/>
      <c r="Y732" s="581"/>
      <c r="Z732" s="581"/>
      <c r="AA732" s="581"/>
      <c r="AG732" s="71"/>
      <c r="AH732" s="593" t="s">
        <v>3</v>
      </c>
      <c r="AI732" s="593"/>
      <c r="AJ732" s="593"/>
      <c r="AK732" s="593"/>
      <c r="AL732" s="593"/>
      <c r="AM732" s="593"/>
      <c r="AN732" s="594"/>
      <c r="AO732" s="587"/>
      <c r="AP732" s="588"/>
      <c r="AQ732" s="588"/>
      <c r="AR732" s="588"/>
      <c r="AS732" s="588"/>
      <c r="AT732" s="589"/>
      <c r="AV732" s="72"/>
      <c r="AW732" s="593" t="s">
        <v>4</v>
      </c>
      <c r="AX732" s="593"/>
      <c r="AY732" s="593"/>
      <c r="AZ732" s="593"/>
      <c r="BB732" s="587"/>
      <c r="BC732" s="588"/>
      <c r="BD732" s="588"/>
      <c r="BE732" s="588"/>
      <c r="BF732" s="589"/>
    </row>
    <row r="733" spans="2:62" ht="39" customHeight="1" thickBot="1">
      <c r="B733" s="595" t="s">
        <v>148</v>
      </c>
      <c r="C733" s="595"/>
      <c r="D733" s="595"/>
      <c r="E733" s="595"/>
      <c r="F733" s="595"/>
      <c r="G733" s="595"/>
      <c r="H733" s="595"/>
      <c r="I733" s="595"/>
      <c r="J733" s="595"/>
      <c r="K733" s="59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6"/>
      <c r="X733" s="76"/>
      <c r="Y733" s="76"/>
      <c r="Z733" s="76"/>
      <c r="AA733" s="76"/>
      <c r="AG733" s="71"/>
      <c r="AH733" s="593"/>
      <c r="AI733" s="593"/>
      <c r="AJ733" s="593"/>
      <c r="AK733" s="593"/>
      <c r="AL733" s="593"/>
      <c r="AM733" s="593"/>
      <c r="AN733" s="594"/>
      <c r="AO733" s="590"/>
      <c r="AP733" s="591"/>
      <c r="AQ733" s="591"/>
      <c r="AR733" s="591"/>
      <c r="AS733" s="591"/>
      <c r="AT733" s="592"/>
      <c r="AU733" s="72"/>
      <c r="AV733" s="72"/>
      <c r="AW733" s="593"/>
      <c r="AX733" s="593"/>
      <c r="AY733" s="593"/>
      <c r="AZ733" s="593"/>
      <c r="BA733" s="77"/>
      <c r="BB733" s="590"/>
      <c r="BC733" s="591"/>
      <c r="BD733" s="591"/>
      <c r="BE733" s="591"/>
      <c r="BF733" s="592"/>
      <c r="BG733" s="77"/>
      <c r="BH733" s="77"/>
      <c r="BI733" s="77"/>
    </row>
    <row r="734" spans="2:62" ht="39" customHeight="1" thickBot="1">
      <c r="B734" s="533"/>
      <c r="C734" s="533"/>
      <c r="D734" s="533"/>
      <c r="E734" s="533"/>
      <c r="F734" s="533"/>
      <c r="G734" s="533"/>
      <c r="H734" s="533"/>
      <c r="I734" s="533"/>
      <c r="J734" s="533"/>
      <c r="K734" s="533"/>
      <c r="L734" s="533"/>
      <c r="M734" s="533"/>
      <c r="N734" s="533"/>
      <c r="O734" s="533"/>
      <c r="P734" s="533"/>
      <c r="Q734" s="533"/>
      <c r="R734" s="533"/>
      <c r="S734" s="533"/>
      <c r="T734" s="533"/>
      <c r="U734" s="533"/>
      <c r="V734" s="533"/>
      <c r="W734" s="533"/>
      <c r="X734" s="533"/>
      <c r="Y734" s="533"/>
      <c r="Z734" s="533"/>
      <c r="AA734" s="533"/>
      <c r="AG734" s="71"/>
      <c r="AK734" s="78"/>
      <c r="AL734" s="78"/>
      <c r="AM734" s="78"/>
      <c r="AN734" s="78"/>
      <c r="AO734" s="78"/>
      <c r="AP734" s="78"/>
      <c r="AQ734" s="78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/>
      <c r="BE734" s="77"/>
      <c r="BF734" s="77"/>
      <c r="BG734" s="77"/>
      <c r="BH734" s="77"/>
      <c r="BI734" s="77"/>
    </row>
    <row r="735" spans="2:62" ht="39" customHeight="1">
      <c r="B735" s="534"/>
      <c r="C735" s="534"/>
      <c r="D735" s="534"/>
      <c r="E735" s="534"/>
      <c r="F735" s="534"/>
      <c r="G735" s="534"/>
      <c r="H735" s="534"/>
      <c r="I735" s="534"/>
      <c r="J735" s="534"/>
      <c r="K735" s="534"/>
      <c r="L735" s="534"/>
      <c r="M735" s="534"/>
      <c r="N735" s="534"/>
      <c r="O735" s="534"/>
      <c r="P735" s="534"/>
      <c r="Q735" s="534"/>
      <c r="R735" s="534"/>
      <c r="S735" s="534"/>
      <c r="T735" s="534"/>
      <c r="U735" s="534"/>
      <c r="V735" s="534"/>
      <c r="W735" s="534"/>
      <c r="X735" s="534"/>
      <c r="Y735" s="534"/>
      <c r="Z735" s="534"/>
      <c r="AA735" s="534"/>
      <c r="AG735" s="71"/>
      <c r="AH735" s="582" t="s">
        <v>25</v>
      </c>
      <c r="AI735" s="582"/>
      <c r="AJ735" s="582"/>
      <c r="AK735" s="582"/>
      <c r="AL735" s="582"/>
      <c r="AM735" s="582"/>
      <c r="AN735" s="583"/>
      <c r="AO735" s="596">
        <f>GI!$A$3</f>
        <v>11</v>
      </c>
      <c r="AP735" s="597"/>
      <c r="AQ735" s="597"/>
      <c r="AR735" s="597"/>
      <c r="AS735" s="598"/>
      <c r="AT735" s="596" t="str">
        <f>GI!$C$3</f>
        <v>D</v>
      </c>
      <c r="AU735" s="597"/>
      <c r="AV735" s="597"/>
      <c r="AW735" s="597"/>
      <c r="AX735" s="598"/>
      <c r="AY735" s="79"/>
      <c r="AZ735" s="79"/>
      <c r="BA735" s="79"/>
      <c r="BB735" s="80"/>
      <c r="BC735" s="80"/>
      <c r="BD735" s="80"/>
      <c r="BE735" s="80"/>
      <c r="BF735" s="80"/>
      <c r="BG735" s="80"/>
      <c r="BH735" s="80"/>
      <c r="BI735" s="80"/>
    </row>
    <row r="736" spans="2:62" ht="39" customHeight="1">
      <c r="B736" s="533"/>
      <c r="C736" s="533"/>
      <c r="D736" s="533"/>
      <c r="E736" s="533"/>
      <c r="F736" s="533"/>
      <c r="G736" s="533"/>
      <c r="H736" s="533"/>
      <c r="I736" s="533"/>
      <c r="J736" s="533"/>
      <c r="K736" s="533"/>
      <c r="L736" s="533"/>
      <c r="M736" s="533"/>
      <c r="N736" s="533"/>
      <c r="O736" s="533"/>
      <c r="P736" s="533"/>
      <c r="Q736" s="533"/>
      <c r="R736" s="533"/>
      <c r="S736" s="533"/>
      <c r="T736" s="533"/>
      <c r="U736" s="533"/>
      <c r="V736" s="533"/>
      <c r="W736" s="533"/>
      <c r="X736" s="533"/>
      <c r="Y736" s="533"/>
      <c r="Z736" s="533"/>
      <c r="AA736" s="533"/>
      <c r="AG736" s="71"/>
      <c r="AH736" s="582"/>
      <c r="AI736" s="582"/>
      <c r="AJ736" s="582"/>
      <c r="AK736" s="582"/>
      <c r="AL736" s="582"/>
      <c r="AM736" s="582"/>
      <c r="AN736" s="583"/>
      <c r="AO736" s="599"/>
      <c r="AP736" s="600"/>
      <c r="AQ736" s="600"/>
      <c r="AR736" s="600"/>
      <c r="AS736" s="601"/>
      <c r="AT736" s="599"/>
      <c r="AU736" s="600"/>
      <c r="AV736" s="600"/>
      <c r="AW736" s="600"/>
      <c r="AX736" s="601"/>
      <c r="AY736" s="79"/>
      <c r="AZ736" s="79"/>
      <c r="BA736" s="79"/>
      <c r="BB736" s="80"/>
      <c r="BC736" s="80"/>
      <c r="BD736" s="80"/>
      <c r="BE736" s="80"/>
      <c r="BF736" s="80"/>
      <c r="BG736" s="80"/>
      <c r="BH736" s="80"/>
      <c r="BI736" s="80"/>
    </row>
    <row r="737" spans="2:62" ht="39" customHeight="1">
      <c r="B737" s="534"/>
      <c r="C737" s="534"/>
      <c r="D737" s="534"/>
      <c r="E737" s="534"/>
      <c r="F737" s="534"/>
      <c r="G737" s="534"/>
      <c r="H737" s="534"/>
      <c r="I737" s="534"/>
      <c r="J737" s="534"/>
      <c r="K737" s="534"/>
      <c r="L737" s="534"/>
      <c r="M737" s="534"/>
      <c r="N737" s="534"/>
      <c r="O737" s="534"/>
      <c r="P737" s="534"/>
      <c r="Q737" s="534"/>
      <c r="R737" s="534"/>
      <c r="S737" s="534"/>
      <c r="T737" s="534"/>
      <c r="U737" s="534"/>
      <c r="V737" s="534"/>
      <c r="W737" s="534"/>
      <c r="X737" s="534"/>
      <c r="Y737" s="534"/>
      <c r="Z737" s="534"/>
      <c r="AA737" s="534"/>
      <c r="AG737" s="71"/>
      <c r="AH737" s="605" t="s">
        <v>6</v>
      </c>
      <c r="AI737" s="605"/>
      <c r="AJ737" s="605"/>
      <c r="AK737" s="605"/>
      <c r="AL737" s="605"/>
      <c r="AM737" s="605"/>
      <c r="AN737" s="606"/>
      <c r="AO737" s="599"/>
      <c r="AP737" s="600"/>
      <c r="AQ737" s="600"/>
      <c r="AR737" s="600"/>
      <c r="AS737" s="601"/>
      <c r="AT737" s="599"/>
      <c r="AU737" s="600"/>
      <c r="AV737" s="600"/>
      <c r="AW737" s="600"/>
      <c r="AX737" s="601"/>
      <c r="AY737" s="79"/>
      <c r="AZ737" s="79"/>
      <c r="BA737" s="79"/>
      <c r="BB737" s="80"/>
      <c r="BC737" s="80"/>
      <c r="BD737" s="80"/>
      <c r="BE737" s="80"/>
      <c r="BF737" s="80"/>
      <c r="BG737" s="80"/>
      <c r="BH737" s="80"/>
      <c r="BI737" s="80"/>
    </row>
    <row r="738" spans="2:62" ht="39" customHeight="1" thickBot="1">
      <c r="B738" s="607" t="s">
        <v>149</v>
      </c>
      <c r="C738" s="607"/>
      <c r="D738" s="607"/>
      <c r="E738" s="607"/>
      <c r="F738" s="607"/>
      <c r="G738" s="607"/>
      <c r="H738" s="607"/>
      <c r="I738" s="607"/>
      <c r="J738" s="607"/>
      <c r="K738" s="607"/>
      <c r="L738" s="607"/>
      <c r="M738" s="607"/>
      <c r="N738" s="607"/>
      <c r="O738" s="607"/>
      <c r="P738" s="607"/>
      <c r="Q738" s="607"/>
      <c r="R738" s="607"/>
      <c r="S738" s="607"/>
      <c r="T738" s="607"/>
      <c r="U738" s="607"/>
      <c r="V738" s="607"/>
      <c r="W738" s="607"/>
      <c r="X738" s="607"/>
      <c r="Y738" s="607"/>
      <c r="Z738" s="607"/>
      <c r="AA738" s="607"/>
      <c r="AG738" s="71"/>
      <c r="AH738" s="605"/>
      <c r="AI738" s="605"/>
      <c r="AJ738" s="605"/>
      <c r="AK738" s="605"/>
      <c r="AL738" s="605"/>
      <c r="AM738" s="605"/>
      <c r="AN738" s="606"/>
      <c r="AO738" s="602"/>
      <c r="AP738" s="603"/>
      <c r="AQ738" s="603"/>
      <c r="AR738" s="603"/>
      <c r="AS738" s="604"/>
      <c r="AT738" s="602"/>
      <c r="AU738" s="603"/>
      <c r="AV738" s="603"/>
      <c r="AW738" s="603"/>
      <c r="AX738" s="604"/>
      <c r="AY738" s="79"/>
      <c r="AZ738" s="79"/>
      <c r="BA738" s="79"/>
      <c r="BB738" s="80"/>
      <c r="BC738" s="80"/>
      <c r="BD738" s="80"/>
      <c r="BE738" s="80"/>
      <c r="BF738" s="80"/>
      <c r="BG738" s="80"/>
      <c r="BH738" s="80"/>
      <c r="BI738" s="80"/>
    </row>
    <row r="739" spans="2:62" ht="39" customHeight="1">
      <c r="B739" s="608"/>
      <c r="C739" s="608"/>
      <c r="D739" s="608"/>
      <c r="E739" s="608"/>
      <c r="F739" s="608"/>
      <c r="G739" s="608"/>
      <c r="H739" s="608"/>
      <c r="I739" s="608"/>
      <c r="J739" s="608"/>
      <c r="K739" s="608"/>
      <c r="L739" s="608"/>
      <c r="M739" s="608"/>
      <c r="N739" s="608"/>
      <c r="O739" s="608"/>
      <c r="P739" s="608"/>
      <c r="Q739" s="608"/>
      <c r="R739" s="608"/>
      <c r="S739" s="608"/>
      <c r="T739" s="608"/>
      <c r="U739" s="608"/>
      <c r="V739" s="608"/>
      <c r="W739" s="608"/>
      <c r="X739" s="608"/>
      <c r="Y739" s="608"/>
      <c r="Z739" s="608"/>
      <c r="AA739" s="608"/>
      <c r="AG739" s="71"/>
    </row>
    <row r="740" spans="2:62" ht="39" customHeight="1" thickBot="1">
      <c r="B740" s="533"/>
      <c r="C740" s="533"/>
      <c r="D740" s="533"/>
      <c r="E740" s="533"/>
      <c r="F740" s="533"/>
      <c r="G740" s="533"/>
      <c r="H740" s="533"/>
      <c r="I740" s="533"/>
      <c r="J740" s="533"/>
      <c r="K740" s="533"/>
      <c r="L740" s="533"/>
      <c r="M740" s="533"/>
      <c r="N740" s="533"/>
      <c r="O740" s="533"/>
      <c r="P740" s="533"/>
      <c r="Q740" s="533"/>
      <c r="R740" s="533"/>
      <c r="S740" s="533"/>
      <c r="T740" s="533"/>
      <c r="U740" s="533"/>
      <c r="V740" s="533"/>
      <c r="W740" s="533"/>
      <c r="X740" s="533"/>
      <c r="Y740" s="533"/>
      <c r="Z740" s="533"/>
      <c r="AA740" s="533"/>
      <c r="AG740" s="81"/>
      <c r="AH740" s="82"/>
      <c r="AI740" s="82"/>
      <c r="AJ740" s="82"/>
      <c r="AK740" s="82"/>
      <c r="AL740" s="82"/>
      <c r="AM740" s="82"/>
      <c r="AN740" s="82"/>
      <c r="AO740" s="82"/>
      <c r="AP740" s="82"/>
      <c r="AQ740" s="82"/>
      <c r="AR740" s="83"/>
      <c r="AS740" s="83"/>
      <c r="AT740" s="83"/>
      <c r="AU740" s="83"/>
      <c r="AV740" s="83"/>
      <c r="AW740" s="83"/>
      <c r="AX740" s="83"/>
      <c r="AY740" s="83"/>
      <c r="AZ740" s="83"/>
      <c r="BA740" s="83"/>
      <c r="BB740" s="83"/>
      <c r="BC740" s="83"/>
      <c r="BD740" s="83"/>
      <c r="BE740" s="83"/>
      <c r="BF740" s="83"/>
      <c r="BG740" s="83"/>
      <c r="BH740" s="83"/>
      <c r="BI740" s="83"/>
      <c r="BJ740" s="84"/>
    </row>
    <row r="741" spans="2:62" ht="39" customHeight="1">
      <c r="B741" s="534"/>
      <c r="C741" s="534"/>
      <c r="D741" s="534"/>
      <c r="E741" s="534"/>
      <c r="F741" s="534"/>
      <c r="G741" s="534"/>
      <c r="H741" s="534"/>
      <c r="I741" s="534"/>
      <c r="J741" s="534"/>
      <c r="K741" s="534"/>
      <c r="L741" s="534"/>
      <c r="M741" s="534"/>
      <c r="N741" s="534"/>
      <c r="O741" s="534"/>
      <c r="P741" s="534"/>
      <c r="Q741" s="534"/>
      <c r="R741" s="534"/>
      <c r="S741" s="534"/>
      <c r="T741" s="534"/>
      <c r="U741" s="534"/>
      <c r="V741" s="534"/>
      <c r="W741" s="534"/>
      <c r="X741" s="534"/>
      <c r="Y741" s="534"/>
      <c r="Z741" s="534"/>
      <c r="AA741" s="534"/>
      <c r="BJ741" s="85"/>
    </row>
    <row r="742" spans="2:62" ht="39" customHeight="1"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K742" s="87"/>
      <c r="AL742" s="87"/>
      <c r="AM742" s="87"/>
      <c r="AN742" s="87"/>
      <c r="AO742" s="87"/>
      <c r="AP742" s="87"/>
      <c r="AQ742" s="87"/>
      <c r="AR742" s="87"/>
      <c r="AS742" s="87"/>
      <c r="AT742" s="87"/>
      <c r="AU742" s="87"/>
      <c r="AV742" s="87"/>
      <c r="AW742" s="87"/>
      <c r="AX742" s="87"/>
      <c r="AY742" s="87"/>
      <c r="AZ742" s="87"/>
      <c r="BA742" s="87"/>
      <c r="BB742" s="87"/>
      <c r="BC742" s="87"/>
      <c r="BD742" s="87"/>
      <c r="BE742" s="87"/>
      <c r="BF742" s="87"/>
      <c r="BJ742" s="85"/>
    </row>
    <row r="743" spans="2:62" ht="39" customHeight="1">
      <c r="B743" s="535" t="s">
        <v>80</v>
      </c>
      <c r="C743" s="535"/>
      <c r="D743" s="535"/>
      <c r="E743" s="535"/>
      <c r="F743" s="535"/>
      <c r="G743" s="535"/>
      <c r="H743" s="535"/>
      <c r="I743" s="535"/>
      <c r="J743" s="535"/>
      <c r="K743" s="535"/>
      <c r="L743" s="535"/>
      <c r="M743" s="535"/>
      <c r="N743" s="535"/>
      <c r="O743" s="536" t="str">
        <f>GI!$E$31</f>
        <v xml:space="preserve">Biniam Desta </v>
      </c>
      <c r="P743" s="536"/>
      <c r="Q743" s="536"/>
      <c r="R743" s="536"/>
      <c r="S743" s="536"/>
      <c r="T743" s="536"/>
      <c r="U743" s="536"/>
      <c r="V743" s="536"/>
      <c r="W743" s="536"/>
      <c r="X743" s="536"/>
      <c r="Y743" s="536"/>
      <c r="Z743" s="536"/>
      <c r="AA743" s="536"/>
      <c r="AB743" s="88"/>
      <c r="AJ743" s="538" t="s">
        <v>212</v>
      </c>
      <c r="AK743" s="539"/>
      <c r="AL743" s="539"/>
      <c r="AM743" s="539"/>
      <c r="AN743" s="539"/>
      <c r="AO743" s="539"/>
      <c r="AP743" s="539"/>
      <c r="AQ743" s="539"/>
      <c r="AR743" s="539"/>
      <c r="AS743" s="539"/>
      <c r="AT743" s="539"/>
      <c r="AU743" s="539"/>
      <c r="AV743" s="539"/>
      <c r="AW743" s="539"/>
      <c r="AX743" s="539"/>
      <c r="AY743" s="539"/>
      <c r="AZ743" s="539"/>
      <c r="BA743" s="539"/>
      <c r="BB743" s="539"/>
      <c r="BC743" s="539"/>
      <c r="BD743" s="539"/>
      <c r="BE743" s="539"/>
      <c r="BF743" s="540"/>
      <c r="BG743" s="87"/>
      <c r="BH743" s="87"/>
      <c r="BI743" s="87"/>
      <c r="BJ743" s="89"/>
    </row>
    <row r="744" spans="2:62" ht="39" customHeight="1">
      <c r="B744" s="535"/>
      <c r="C744" s="535"/>
      <c r="D744" s="535"/>
      <c r="E744" s="535"/>
      <c r="F744" s="535"/>
      <c r="G744" s="535"/>
      <c r="H744" s="535"/>
      <c r="I744" s="535"/>
      <c r="J744" s="535"/>
      <c r="K744" s="535"/>
      <c r="L744" s="535"/>
      <c r="M744" s="535"/>
      <c r="N744" s="535"/>
      <c r="O744" s="537"/>
      <c r="P744" s="537"/>
      <c r="Q744" s="537"/>
      <c r="R744" s="537"/>
      <c r="S744" s="537"/>
      <c r="T744" s="537"/>
      <c r="U744" s="537"/>
      <c r="V744" s="537"/>
      <c r="W744" s="537"/>
      <c r="X744" s="537"/>
      <c r="Y744" s="537"/>
      <c r="Z744" s="537"/>
      <c r="AA744" s="537"/>
      <c r="AB744" s="88"/>
      <c r="AJ744" s="541"/>
      <c r="AK744" s="542"/>
      <c r="AL744" s="542"/>
      <c r="AM744" s="542"/>
      <c r="AN744" s="542"/>
      <c r="AO744" s="542"/>
      <c r="AP744" s="542"/>
      <c r="AQ744" s="542"/>
      <c r="AR744" s="542"/>
      <c r="AS744" s="542"/>
      <c r="AT744" s="542"/>
      <c r="AU744" s="542"/>
      <c r="AV744" s="542"/>
      <c r="AW744" s="542"/>
      <c r="AX744" s="542"/>
      <c r="AY744" s="542"/>
      <c r="AZ744" s="542"/>
      <c r="BA744" s="542"/>
      <c r="BB744" s="542"/>
      <c r="BC744" s="542"/>
      <c r="BD744" s="542"/>
      <c r="BE744" s="542"/>
      <c r="BF744" s="543"/>
      <c r="BG744" s="87"/>
      <c r="BH744" s="87"/>
      <c r="BI744" s="87"/>
      <c r="BJ744" s="89"/>
    </row>
    <row r="745" spans="2:62" ht="39" customHeight="1">
      <c r="B745" s="544" t="s">
        <v>79</v>
      </c>
      <c r="C745" s="544"/>
      <c r="D745" s="544"/>
      <c r="E745" s="544"/>
      <c r="F745" s="544"/>
      <c r="G745" s="544"/>
      <c r="H745" s="544"/>
      <c r="I745" s="544"/>
      <c r="J745" s="544"/>
      <c r="K745" s="544"/>
      <c r="L745" s="544"/>
      <c r="M745" s="544"/>
      <c r="N745" s="544"/>
      <c r="O745" s="545"/>
      <c r="P745" s="545"/>
      <c r="Q745" s="545"/>
      <c r="R745" s="545"/>
      <c r="S745" s="545"/>
      <c r="T745" s="545"/>
      <c r="U745" s="545"/>
      <c r="V745" s="545"/>
      <c r="W745" s="545"/>
      <c r="X745" s="545"/>
      <c r="Y745" s="545"/>
      <c r="Z745" s="545"/>
      <c r="AA745" s="545"/>
      <c r="AB745" s="88"/>
      <c r="AJ745" s="541" t="s">
        <v>210</v>
      </c>
      <c r="AK745" s="542"/>
      <c r="AL745" s="542"/>
      <c r="AM745" s="542"/>
      <c r="AN745" s="542"/>
      <c r="AO745" s="542"/>
      <c r="AP745" s="542"/>
      <c r="AQ745" s="542"/>
      <c r="AR745" s="542"/>
      <c r="AS745" s="542"/>
      <c r="AT745" s="542"/>
      <c r="AU745" s="542"/>
      <c r="AV745" s="542"/>
      <c r="AW745" s="542"/>
      <c r="AX745" s="542"/>
      <c r="AY745" s="542"/>
      <c r="AZ745" s="542"/>
      <c r="BA745" s="542"/>
      <c r="BB745" s="542"/>
      <c r="BC745" s="542"/>
      <c r="BD745" s="542"/>
      <c r="BE745" s="542"/>
      <c r="BF745" s="543"/>
      <c r="BG745" s="87"/>
      <c r="BH745" s="87"/>
      <c r="BI745" s="87"/>
      <c r="BJ745" s="87"/>
    </row>
    <row r="746" spans="2:62" ht="39" customHeight="1">
      <c r="B746" s="544"/>
      <c r="C746" s="544"/>
      <c r="D746" s="544"/>
      <c r="E746" s="544"/>
      <c r="F746" s="544"/>
      <c r="G746" s="544"/>
      <c r="H746" s="544"/>
      <c r="I746" s="544"/>
      <c r="J746" s="544"/>
      <c r="K746" s="544"/>
      <c r="L746" s="544"/>
      <c r="M746" s="544"/>
      <c r="N746" s="544"/>
      <c r="O746" s="546"/>
      <c r="P746" s="546"/>
      <c r="Q746" s="546"/>
      <c r="R746" s="546"/>
      <c r="S746" s="546"/>
      <c r="T746" s="546"/>
      <c r="U746" s="546"/>
      <c r="V746" s="546"/>
      <c r="W746" s="546"/>
      <c r="X746" s="546"/>
      <c r="Y746" s="546"/>
      <c r="Z746" s="546"/>
      <c r="AA746" s="546"/>
      <c r="AB746" s="88"/>
      <c r="AJ746" s="541"/>
      <c r="AK746" s="542"/>
      <c r="AL746" s="542"/>
      <c r="AM746" s="542"/>
      <c r="AN746" s="542"/>
      <c r="AO746" s="542"/>
      <c r="AP746" s="542"/>
      <c r="AQ746" s="542"/>
      <c r="AR746" s="542"/>
      <c r="AS746" s="542"/>
      <c r="AT746" s="542"/>
      <c r="AU746" s="542"/>
      <c r="AV746" s="542"/>
      <c r="AW746" s="542"/>
      <c r="AX746" s="542"/>
      <c r="AY746" s="542"/>
      <c r="AZ746" s="542"/>
      <c r="BA746" s="542"/>
      <c r="BB746" s="542"/>
      <c r="BC746" s="542"/>
      <c r="BD746" s="542"/>
      <c r="BE746" s="542"/>
      <c r="BF746" s="543"/>
      <c r="BG746" s="87"/>
      <c r="BH746" s="87"/>
      <c r="BI746" s="87"/>
      <c r="BJ746" s="87"/>
    </row>
    <row r="747" spans="2:62" ht="39" customHeight="1">
      <c r="B747" s="535" t="s">
        <v>81</v>
      </c>
      <c r="C747" s="535"/>
      <c r="D747" s="535"/>
      <c r="E747" s="535"/>
      <c r="F747" s="535"/>
      <c r="G747" s="535"/>
      <c r="H747" s="535"/>
      <c r="I747" s="535"/>
      <c r="J747" s="535"/>
      <c r="K747" s="535"/>
      <c r="L747" s="535"/>
      <c r="M747" s="535"/>
      <c r="N747" s="535"/>
      <c r="O747" s="547"/>
      <c r="P747" s="547"/>
      <c r="Q747" s="547"/>
      <c r="R747" s="547"/>
      <c r="S747" s="547"/>
      <c r="T747" s="547"/>
      <c r="U747" s="547"/>
      <c r="V747" s="547"/>
      <c r="W747" s="547"/>
      <c r="X747" s="547"/>
      <c r="Y747" s="547"/>
      <c r="Z747" s="547"/>
      <c r="AA747" s="547"/>
      <c r="AB747" s="88"/>
      <c r="AJ747" s="541" t="s">
        <v>74</v>
      </c>
      <c r="AK747" s="542"/>
      <c r="AL747" s="542"/>
      <c r="AM747" s="542"/>
      <c r="AN747" s="542"/>
      <c r="AO747" s="542"/>
      <c r="AP747" s="542"/>
      <c r="AQ747" s="542"/>
      <c r="AR747" s="542"/>
      <c r="AS747" s="542"/>
      <c r="AT747" s="542"/>
      <c r="AU747" s="542"/>
      <c r="AV747" s="542"/>
      <c r="AW747" s="542"/>
      <c r="AX747" s="542"/>
      <c r="AY747" s="542"/>
      <c r="AZ747" s="542"/>
      <c r="BA747" s="542"/>
      <c r="BB747" s="542"/>
      <c r="BC747" s="542"/>
      <c r="BD747" s="542"/>
      <c r="BE747" s="542"/>
      <c r="BF747" s="543"/>
      <c r="BG747" s="87"/>
      <c r="BH747" s="87"/>
      <c r="BI747" s="87"/>
      <c r="BJ747" s="87"/>
    </row>
    <row r="748" spans="2:62" ht="39" customHeight="1">
      <c r="B748" s="535"/>
      <c r="C748" s="535"/>
      <c r="D748" s="535"/>
      <c r="E748" s="535"/>
      <c r="F748" s="535"/>
      <c r="G748" s="535"/>
      <c r="H748" s="535"/>
      <c r="I748" s="535"/>
      <c r="J748" s="535"/>
      <c r="K748" s="535"/>
      <c r="L748" s="535"/>
      <c r="M748" s="535"/>
      <c r="N748" s="535"/>
      <c r="O748" s="548"/>
      <c r="P748" s="548"/>
      <c r="Q748" s="548"/>
      <c r="R748" s="548"/>
      <c r="S748" s="548"/>
      <c r="T748" s="548"/>
      <c r="U748" s="548"/>
      <c r="V748" s="548"/>
      <c r="W748" s="548"/>
      <c r="X748" s="548"/>
      <c r="Y748" s="548"/>
      <c r="Z748" s="548"/>
      <c r="AA748" s="548"/>
      <c r="AB748" s="88"/>
      <c r="AJ748" s="541"/>
      <c r="AK748" s="542"/>
      <c r="AL748" s="542"/>
      <c r="AM748" s="542"/>
      <c r="AN748" s="542"/>
      <c r="AO748" s="542"/>
      <c r="AP748" s="542"/>
      <c r="AQ748" s="542"/>
      <c r="AR748" s="542"/>
      <c r="AS748" s="542"/>
      <c r="AT748" s="542"/>
      <c r="AU748" s="542"/>
      <c r="AV748" s="542"/>
      <c r="AW748" s="542"/>
      <c r="AX748" s="542"/>
      <c r="AY748" s="542"/>
      <c r="AZ748" s="542"/>
      <c r="BA748" s="542"/>
      <c r="BB748" s="542"/>
      <c r="BC748" s="542"/>
      <c r="BD748" s="542"/>
      <c r="BE748" s="542"/>
      <c r="BF748" s="543"/>
      <c r="BG748" s="87"/>
      <c r="BH748" s="87"/>
      <c r="BI748" s="87"/>
      <c r="BJ748" s="87"/>
    </row>
    <row r="749" spans="2:62" ht="39" customHeight="1">
      <c r="B749" s="544" t="s">
        <v>79</v>
      </c>
      <c r="C749" s="544"/>
      <c r="D749" s="544"/>
      <c r="E749" s="544"/>
      <c r="F749" s="544"/>
      <c r="G749" s="544"/>
      <c r="H749" s="544"/>
      <c r="I749" s="544"/>
      <c r="J749" s="544"/>
      <c r="K749" s="544"/>
      <c r="L749" s="544"/>
      <c r="M749" s="544"/>
      <c r="N749" s="544"/>
      <c r="O749" s="545"/>
      <c r="P749" s="545"/>
      <c r="Q749" s="545"/>
      <c r="R749" s="545"/>
      <c r="S749" s="545"/>
      <c r="T749" s="545"/>
      <c r="U749" s="545"/>
      <c r="V749" s="545"/>
      <c r="W749" s="545"/>
      <c r="X749" s="545"/>
      <c r="Y749" s="545"/>
      <c r="Z749" s="545"/>
      <c r="AA749" s="545"/>
      <c r="AB749" s="90"/>
      <c r="AJ749" s="541" t="s">
        <v>211</v>
      </c>
      <c r="AK749" s="542"/>
      <c r="AL749" s="542"/>
      <c r="AM749" s="542"/>
      <c r="AN749" s="542"/>
      <c r="AO749" s="542"/>
      <c r="AP749" s="542"/>
      <c r="AQ749" s="542"/>
      <c r="AR749" s="542"/>
      <c r="AS749" s="542"/>
      <c r="AT749" s="542"/>
      <c r="AU749" s="542"/>
      <c r="AV749" s="542"/>
      <c r="AW749" s="542"/>
      <c r="AX749" s="542"/>
      <c r="AY749" s="542"/>
      <c r="AZ749" s="542"/>
      <c r="BA749" s="542"/>
      <c r="BB749" s="542"/>
      <c r="BC749" s="542"/>
      <c r="BD749" s="542"/>
      <c r="BE749" s="542"/>
      <c r="BF749" s="543"/>
      <c r="BG749" s="87"/>
      <c r="BH749" s="87"/>
      <c r="BI749" s="87"/>
      <c r="BJ749" s="87"/>
    </row>
    <row r="750" spans="2:62" ht="12.75" customHeight="1">
      <c r="B750" s="544"/>
      <c r="C750" s="544"/>
      <c r="D750" s="544"/>
      <c r="E750" s="544"/>
      <c r="F750" s="544"/>
      <c r="G750" s="544"/>
      <c r="H750" s="544"/>
      <c r="I750" s="544"/>
      <c r="J750" s="544"/>
      <c r="K750" s="544"/>
      <c r="L750" s="544"/>
      <c r="M750" s="544"/>
      <c r="N750" s="544"/>
      <c r="O750" s="546"/>
      <c r="P750" s="546"/>
      <c r="Q750" s="546"/>
      <c r="R750" s="546"/>
      <c r="S750" s="546"/>
      <c r="T750" s="546"/>
      <c r="U750" s="546"/>
      <c r="V750" s="546"/>
      <c r="W750" s="546"/>
      <c r="X750" s="546"/>
      <c r="Y750" s="546"/>
      <c r="Z750" s="546"/>
      <c r="AA750" s="546"/>
      <c r="AB750" s="90"/>
      <c r="AJ750" s="549"/>
      <c r="AK750" s="550"/>
      <c r="AL750" s="550"/>
      <c r="AM750" s="550"/>
      <c r="AN750" s="550"/>
      <c r="AO750" s="550"/>
      <c r="AP750" s="550"/>
      <c r="AQ750" s="550"/>
      <c r="AR750" s="550"/>
      <c r="AS750" s="550"/>
      <c r="AT750" s="550"/>
      <c r="AU750" s="550"/>
      <c r="AV750" s="550"/>
      <c r="AW750" s="550"/>
      <c r="AX750" s="550"/>
      <c r="AY750" s="550"/>
      <c r="AZ750" s="550"/>
      <c r="BA750" s="550"/>
      <c r="BB750" s="550"/>
      <c r="BC750" s="550"/>
      <c r="BD750" s="550"/>
      <c r="BE750" s="550"/>
      <c r="BF750" s="551"/>
      <c r="BG750" s="87"/>
      <c r="BH750" s="87"/>
      <c r="BI750" s="87"/>
      <c r="BJ750" s="87"/>
    </row>
    <row r="751" spans="2:62" ht="61.5" customHeight="1">
      <c r="C751" s="615"/>
      <c r="D751" s="615"/>
      <c r="E751" s="615"/>
      <c r="F751" s="615"/>
      <c r="G751" s="615"/>
      <c r="H751" s="615"/>
      <c r="I751" s="615"/>
      <c r="J751" s="615"/>
      <c r="K751" s="615"/>
      <c r="L751" s="615"/>
      <c r="M751" s="615"/>
      <c r="N751" s="615"/>
      <c r="O751" s="615"/>
      <c r="P751" s="615"/>
      <c r="Q751" s="615"/>
      <c r="R751" s="615"/>
      <c r="S751" s="615"/>
      <c r="T751" s="615"/>
      <c r="U751" s="615"/>
      <c r="V751" s="615"/>
      <c r="W751" s="615"/>
      <c r="X751" s="615"/>
    </row>
    <row r="752" spans="2:62" ht="39" customHeight="1">
      <c r="B752" s="616" t="s">
        <v>20</v>
      </c>
      <c r="C752" s="616"/>
      <c r="D752" s="616"/>
      <c r="E752" s="616"/>
      <c r="F752" s="616"/>
      <c r="G752" s="616"/>
      <c r="H752" s="616"/>
      <c r="I752" s="616"/>
      <c r="J752" s="616"/>
      <c r="K752" s="616"/>
      <c r="L752" s="616"/>
      <c r="M752" s="616"/>
      <c r="N752" s="616"/>
      <c r="O752" s="616"/>
      <c r="P752" s="616"/>
      <c r="Q752" s="616"/>
      <c r="R752" s="616"/>
      <c r="S752" s="616"/>
      <c r="T752" s="616"/>
      <c r="U752" s="616"/>
      <c r="V752" s="616"/>
      <c r="W752" s="616"/>
      <c r="X752" s="616"/>
      <c r="Y752" s="616"/>
      <c r="Z752" s="616"/>
      <c r="AA752" s="59"/>
      <c r="AG752" s="60"/>
      <c r="AH752" s="60"/>
      <c r="AI752" s="60"/>
      <c r="AL752" s="617"/>
      <c r="AM752" s="617"/>
      <c r="AN752" s="617"/>
      <c r="AO752" s="617"/>
      <c r="AP752" s="617"/>
      <c r="AQ752" s="617"/>
      <c r="AR752" s="617"/>
      <c r="AS752" s="617"/>
      <c r="AT752" s="617"/>
      <c r="AU752" s="617"/>
      <c r="AV752" s="617"/>
      <c r="AW752" s="617"/>
      <c r="AX752" s="617"/>
      <c r="AY752" s="617"/>
      <c r="AZ752" s="617"/>
      <c r="BA752" s="617"/>
      <c r="BB752" s="617"/>
      <c r="BC752" s="617"/>
    </row>
    <row r="753" spans="2:62" ht="39" customHeight="1">
      <c r="B753" s="616"/>
      <c r="C753" s="616"/>
      <c r="D753" s="616"/>
      <c r="E753" s="616"/>
      <c r="F753" s="616"/>
      <c r="G753" s="616"/>
      <c r="H753" s="616"/>
      <c r="I753" s="616"/>
      <c r="J753" s="616"/>
      <c r="K753" s="616"/>
      <c r="L753" s="616"/>
      <c r="M753" s="616"/>
      <c r="N753" s="616"/>
      <c r="O753" s="616"/>
      <c r="P753" s="616"/>
      <c r="Q753" s="616"/>
      <c r="R753" s="616"/>
      <c r="S753" s="616"/>
      <c r="T753" s="616"/>
      <c r="U753" s="616"/>
      <c r="V753" s="616"/>
      <c r="W753" s="616"/>
      <c r="X753" s="616"/>
      <c r="Y753" s="616"/>
      <c r="Z753" s="616"/>
      <c r="AA753" s="59"/>
      <c r="AG753" s="60"/>
      <c r="AH753" s="60"/>
      <c r="AI753" s="60"/>
      <c r="AL753" s="617"/>
      <c r="AM753" s="617"/>
      <c r="AN753" s="617"/>
      <c r="AO753" s="617"/>
      <c r="AP753" s="617"/>
      <c r="AQ753" s="617"/>
      <c r="AR753" s="617"/>
      <c r="AS753" s="617"/>
      <c r="AT753" s="617"/>
      <c r="AU753" s="617"/>
      <c r="AV753" s="617"/>
      <c r="AW753" s="617"/>
      <c r="AX753" s="617"/>
      <c r="AY753" s="617"/>
      <c r="AZ753" s="617"/>
      <c r="BA753" s="617"/>
      <c r="BB753" s="617"/>
      <c r="BC753" s="617"/>
    </row>
    <row r="754" spans="2:62" ht="39" customHeight="1">
      <c r="B754" s="618"/>
      <c r="C754" s="618"/>
      <c r="D754" s="618"/>
      <c r="E754" s="618"/>
      <c r="F754" s="618"/>
      <c r="G754" s="618"/>
      <c r="H754" s="618"/>
      <c r="I754" s="618"/>
      <c r="J754" s="618"/>
      <c r="K754" s="618"/>
      <c r="L754" s="618"/>
      <c r="M754" s="618"/>
      <c r="N754" s="618"/>
      <c r="O754" s="618"/>
      <c r="P754" s="618"/>
      <c r="Q754" s="618"/>
      <c r="R754" s="618"/>
      <c r="S754" s="618"/>
      <c r="T754" s="618"/>
      <c r="U754" s="618"/>
      <c r="V754" s="618"/>
      <c r="W754" s="618"/>
      <c r="X754" s="618"/>
      <c r="Y754" s="618"/>
      <c r="Z754" s="618"/>
      <c r="AA754" s="59"/>
      <c r="AB754" s="60"/>
      <c r="AC754" s="60"/>
      <c r="AD754" s="60"/>
      <c r="AE754" s="60"/>
      <c r="AF754" s="60"/>
      <c r="AG754" s="60"/>
      <c r="AH754" s="60"/>
      <c r="AI754" s="60"/>
      <c r="AL754" s="617"/>
      <c r="AM754" s="617"/>
      <c r="AN754" s="617"/>
      <c r="AO754" s="617"/>
      <c r="AP754" s="617"/>
      <c r="AQ754" s="617"/>
      <c r="AR754" s="617"/>
      <c r="AS754" s="617"/>
      <c r="AT754" s="617"/>
      <c r="AU754" s="617"/>
      <c r="AV754" s="617"/>
      <c r="AW754" s="617"/>
      <c r="AX754" s="617"/>
      <c r="AY754" s="617"/>
      <c r="AZ754" s="617"/>
      <c r="BA754" s="617"/>
      <c r="BB754" s="617"/>
      <c r="BC754" s="617"/>
    </row>
    <row r="755" spans="2:62" ht="39" customHeight="1">
      <c r="B755" s="609" t="s">
        <v>92</v>
      </c>
      <c r="C755" s="609"/>
      <c r="D755" s="609"/>
      <c r="E755" s="609"/>
      <c r="F755" s="609"/>
      <c r="G755" s="609"/>
      <c r="H755" s="609"/>
      <c r="I755" s="609"/>
      <c r="J755" s="609"/>
      <c r="K755" s="609"/>
      <c r="L755" s="609"/>
      <c r="M755" s="609"/>
      <c r="N755" s="609"/>
      <c r="O755" s="609"/>
      <c r="P755" s="609"/>
      <c r="Q755" s="609"/>
      <c r="R755" s="609"/>
      <c r="S755" s="609"/>
      <c r="T755" s="609"/>
      <c r="U755" s="609"/>
      <c r="V755" s="609"/>
      <c r="W755" s="609"/>
      <c r="X755" s="609"/>
      <c r="Y755" s="609"/>
      <c r="Z755" s="609"/>
      <c r="AA755" s="59"/>
      <c r="AB755" s="60"/>
      <c r="AE755" s="610" t="str">
        <f>GI!$A$49</f>
        <v>መግለፂ ውፅኢት ተምሃራይ</v>
      </c>
      <c r="AF755" s="610"/>
      <c r="AG755" s="610"/>
      <c r="AH755" s="610"/>
      <c r="AI755" s="610"/>
      <c r="AJ755" s="610"/>
      <c r="AK755" s="610"/>
      <c r="AL755" s="610"/>
      <c r="AM755" s="610"/>
      <c r="AN755" s="610"/>
      <c r="AO755" s="610"/>
      <c r="AP755" s="610"/>
      <c r="AQ755" s="610"/>
      <c r="AR755" s="610"/>
      <c r="AS755" s="610"/>
      <c r="AT755" s="610"/>
      <c r="AU755" s="610"/>
      <c r="AV755" s="610"/>
      <c r="AW755" s="610"/>
      <c r="AX755" s="610"/>
      <c r="AY755" s="610"/>
      <c r="AZ755" s="610"/>
      <c r="BA755" s="610"/>
      <c r="BB755" s="610"/>
      <c r="BC755" s="610"/>
      <c r="BD755" s="610"/>
      <c r="BE755" s="610"/>
      <c r="BF755" s="610"/>
      <c r="BG755" s="610"/>
      <c r="BH755" s="610"/>
      <c r="BI755" s="610"/>
      <c r="BJ755" s="610"/>
    </row>
    <row r="756" spans="2:62" ht="39" customHeight="1">
      <c r="B756" s="609" t="s">
        <v>93</v>
      </c>
      <c r="C756" s="609"/>
      <c r="D756" s="609"/>
      <c r="E756" s="609"/>
      <c r="F756" s="609"/>
      <c r="G756" s="609"/>
      <c r="H756" s="609"/>
      <c r="I756" s="609"/>
      <c r="J756" s="609"/>
      <c r="K756" s="609"/>
      <c r="L756" s="609"/>
      <c r="M756" s="609"/>
      <c r="N756" s="609"/>
      <c r="O756" s="609"/>
      <c r="P756" s="609"/>
      <c r="Q756" s="609"/>
      <c r="R756" s="609"/>
      <c r="S756" s="609"/>
      <c r="T756" s="609"/>
      <c r="U756" s="609"/>
      <c r="V756" s="609"/>
      <c r="W756" s="609"/>
      <c r="X756" s="609"/>
      <c r="Y756" s="609"/>
      <c r="Z756" s="609"/>
      <c r="AA756" s="59"/>
      <c r="AB756" s="60"/>
      <c r="AC756" s="61"/>
      <c r="AD756" s="61"/>
      <c r="AE756" s="610"/>
      <c r="AF756" s="610"/>
      <c r="AG756" s="610"/>
      <c r="AH756" s="610"/>
      <c r="AI756" s="610"/>
      <c r="AJ756" s="610"/>
      <c r="AK756" s="610"/>
      <c r="AL756" s="610"/>
      <c r="AM756" s="610"/>
      <c r="AN756" s="610"/>
      <c r="AO756" s="610"/>
      <c r="AP756" s="610"/>
      <c r="AQ756" s="610"/>
      <c r="AR756" s="610"/>
      <c r="AS756" s="610"/>
      <c r="AT756" s="610"/>
      <c r="AU756" s="610"/>
      <c r="AV756" s="610"/>
      <c r="AW756" s="610"/>
      <c r="AX756" s="610"/>
      <c r="AY756" s="610"/>
      <c r="AZ756" s="610"/>
      <c r="BA756" s="610"/>
      <c r="BB756" s="610"/>
      <c r="BC756" s="610"/>
      <c r="BD756" s="610"/>
      <c r="BE756" s="610"/>
      <c r="BF756" s="610"/>
      <c r="BG756" s="610"/>
      <c r="BH756" s="610"/>
      <c r="BI756" s="610"/>
      <c r="BJ756" s="610"/>
    </row>
    <row r="757" spans="2:62" ht="39" customHeight="1">
      <c r="B757" s="609" t="s">
        <v>94</v>
      </c>
      <c r="C757" s="609"/>
      <c r="D757" s="609"/>
      <c r="E757" s="609"/>
      <c r="F757" s="609"/>
      <c r="G757" s="609"/>
      <c r="H757" s="609"/>
      <c r="I757" s="609"/>
      <c r="J757" s="609"/>
      <c r="K757" s="609"/>
      <c r="L757" s="609"/>
      <c r="M757" s="609"/>
      <c r="N757" s="609"/>
      <c r="O757" s="609"/>
      <c r="P757" s="609"/>
      <c r="Q757" s="609"/>
      <c r="R757" s="609"/>
      <c r="S757" s="609"/>
      <c r="T757" s="609"/>
      <c r="U757" s="609"/>
      <c r="V757" s="609"/>
      <c r="W757" s="609"/>
      <c r="X757" s="609"/>
      <c r="Y757" s="609"/>
      <c r="Z757" s="609"/>
      <c r="AA757" s="59"/>
      <c r="AB757" s="60"/>
      <c r="AC757" s="61"/>
      <c r="AD757" s="61"/>
      <c r="AE757" s="610" t="str">
        <f>GI!$A$50</f>
        <v xml:space="preserve">ኣካዳሚ ሸባ ሓፈሻዊ ካልኣይ ብርኪ ቤት ት/ቲ </v>
      </c>
      <c r="AF757" s="610"/>
      <c r="AG757" s="610"/>
      <c r="AH757" s="610"/>
      <c r="AI757" s="610"/>
      <c r="AJ757" s="610"/>
      <c r="AK757" s="610"/>
      <c r="AL757" s="610"/>
      <c r="AM757" s="610"/>
      <c r="AN757" s="610"/>
      <c r="AO757" s="610"/>
      <c r="AP757" s="610"/>
      <c r="AQ757" s="610"/>
      <c r="AR757" s="610"/>
      <c r="AS757" s="610"/>
      <c r="AT757" s="610"/>
      <c r="AU757" s="610"/>
      <c r="AV757" s="610"/>
      <c r="AW757" s="610"/>
      <c r="AX757" s="610"/>
      <c r="AY757" s="610"/>
      <c r="AZ757" s="610"/>
      <c r="BA757" s="610"/>
      <c r="BB757" s="610"/>
      <c r="BC757" s="610"/>
      <c r="BD757" s="610"/>
      <c r="BE757" s="610"/>
      <c r="BF757" s="610"/>
      <c r="BG757" s="610"/>
      <c r="BH757" s="610"/>
      <c r="BI757" s="610"/>
      <c r="BJ757" s="610"/>
    </row>
    <row r="758" spans="2:62" ht="39" customHeight="1">
      <c r="B758" s="609" t="s">
        <v>95</v>
      </c>
      <c r="C758" s="609"/>
      <c r="D758" s="609"/>
      <c r="E758" s="609"/>
      <c r="F758" s="609"/>
      <c r="G758" s="609"/>
      <c r="H758" s="609"/>
      <c r="I758" s="609"/>
      <c r="J758" s="609"/>
      <c r="K758" s="609"/>
      <c r="L758" s="609"/>
      <c r="M758" s="609"/>
      <c r="N758" s="609"/>
      <c r="O758" s="609"/>
      <c r="P758" s="609"/>
      <c r="Q758" s="609"/>
      <c r="R758" s="609"/>
      <c r="S758" s="609"/>
      <c r="T758" s="609"/>
      <c r="U758" s="609"/>
      <c r="V758" s="609"/>
      <c r="W758" s="609"/>
      <c r="X758" s="609"/>
      <c r="Y758" s="609"/>
      <c r="Z758" s="609"/>
      <c r="AA758" s="62"/>
      <c r="AB758" s="60"/>
      <c r="AC758" s="61"/>
      <c r="AD758" s="61"/>
      <c r="AE758" s="610"/>
      <c r="AF758" s="610"/>
      <c r="AG758" s="610"/>
      <c r="AH758" s="610"/>
      <c r="AI758" s="610"/>
      <c r="AJ758" s="610"/>
      <c r="AK758" s="610"/>
      <c r="AL758" s="610"/>
      <c r="AM758" s="610"/>
      <c r="AN758" s="610"/>
      <c r="AO758" s="610"/>
      <c r="AP758" s="610"/>
      <c r="AQ758" s="610"/>
      <c r="AR758" s="610"/>
      <c r="AS758" s="610"/>
      <c r="AT758" s="610"/>
      <c r="AU758" s="610"/>
      <c r="AV758" s="610"/>
      <c r="AW758" s="610"/>
      <c r="AX758" s="610"/>
      <c r="AY758" s="610"/>
      <c r="AZ758" s="610"/>
      <c r="BA758" s="610"/>
      <c r="BB758" s="610"/>
      <c r="BC758" s="610"/>
      <c r="BD758" s="610"/>
      <c r="BE758" s="610"/>
      <c r="BF758" s="610"/>
      <c r="BG758" s="610"/>
      <c r="BH758" s="610"/>
      <c r="BI758" s="610"/>
      <c r="BJ758" s="610"/>
    </row>
    <row r="759" spans="2:62" ht="39" customHeight="1">
      <c r="B759" s="609" t="s">
        <v>96</v>
      </c>
      <c r="C759" s="609"/>
      <c r="D759" s="609"/>
      <c r="E759" s="609"/>
      <c r="F759" s="609"/>
      <c r="G759" s="609"/>
      <c r="H759" s="609"/>
      <c r="I759" s="609"/>
      <c r="J759" s="609"/>
      <c r="K759" s="609"/>
      <c r="L759" s="609"/>
      <c r="M759" s="609"/>
      <c r="N759" s="609"/>
      <c r="O759" s="609"/>
      <c r="P759" s="609"/>
      <c r="Q759" s="609"/>
      <c r="R759" s="609"/>
      <c r="S759" s="609"/>
      <c r="T759" s="609"/>
      <c r="U759" s="609"/>
      <c r="V759" s="609"/>
      <c r="W759" s="609"/>
      <c r="X759" s="609"/>
      <c r="Y759" s="609"/>
      <c r="Z759" s="609"/>
      <c r="AA759" s="62"/>
      <c r="AB759" s="60"/>
      <c r="AC759" s="61"/>
      <c r="AD759" s="61"/>
      <c r="AE759" s="61"/>
      <c r="AF759" s="61"/>
      <c r="AG759" s="61"/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  <c r="BB759" s="61"/>
      <c r="BC759" s="61"/>
      <c r="BD759" s="61"/>
      <c r="BE759" s="61"/>
      <c r="BF759" s="61"/>
      <c r="BG759" s="61"/>
      <c r="BH759" s="61"/>
      <c r="BI759" s="61"/>
      <c r="BJ759" s="61"/>
    </row>
    <row r="760" spans="2:62" ht="39" customHeight="1">
      <c r="B760" s="611" t="s">
        <v>138</v>
      </c>
      <c r="C760" s="611"/>
      <c r="D760" s="611"/>
      <c r="E760" s="611"/>
      <c r="F760" s="611"/>
      <c r="G760" s="611"/>
      <c r="H760" s="611"/>
      <c r="I760" s="611"/>
      <c r="J760" s="611"/>
      <c r="K760" s="611"/>
      <c r="L760" s="611"/>
      <c r="M760" s="611"/>
      <c r="N760" s="611"/>
      <c r="O760" s="611"/>
      <c r="P760" s="611"/>
      <c r="Q760" s="611"/>
      <c r="R760" s="611"/>
      <c r="S760" s="611"/>
      <c r="T760" s="611"/>
      <c r="U760" s="611"/>
      <c r="V760" s="611"/>
      <c r="W760" s="611"/>
      <c r="X760" s="611"/>
      <c r="Y760" s="611"/>
      <c r="Z760" s="611"/>
      <c r="AA760" s="612"/>
      <c r="AB760" s="62"/>
      <c r="AD760" s="61"/>
      <c r="AE760" s="613" t="str">
        <f>GI!$A$52</f>
        <v>Sheba Academy Comprehensive Secondary School Student's Grade Report Card</v>
      </c>
      <c r="AF760" s="613"/>
      <c r="AG760" s="613"/>
      <c r="AH760" s="613"/>
      <c r="AI760" s="613"/>
      <c r="AJ760" s="613"/>
      <c r="AK760" s="613"/>
      <c r="AL760" s="613"/>
      <c r="AM760" s="613"/>
      <c r="AN760" s="613"/>
      <c r="AO760" s="613"/>
      <c r="AP760" s="613"/>
      <c r="AQ760" s="613"/>
      <c r="AR760" s="613"/>
      <c r="AS760" s="613"/>
      <c r="AT760" s="613"/>
      <c r="AU760" s="613"/>
      <c r="AV760" s="613"/>
      <c r="AW760" s="613"/>
      <c r="AX760" s="613"/>
      <c r="AY760" s="613"/>
      <c r="AZ760" s="613"/>
      <c r="BA760" s="613"/>
      <c r="BB760" s="613"/>
      <c r="BC760" s="613"/>
      <c r="BD760" s="613"/>
      <c r="BE760" s="613"/>
      <c r="BF760" s="613"/>
      <c r="BG760" s="613"/>
      <c r="BH760" s="613"/>
      <c r="BI760" s="613"/>
      <c r="BJ760" s="613"/>
    </row>
    <row r="761" spans="2:62" ht="39" customHeight="1">
      <c r="B761" s="611"/>
      <c r="C761" s="611"/>
      <c r="D761" s="611"/>
      <c r="E761" s="611"/>
      <c r="F761" s="611"/>
      <c r="G761" s="611"/>
      <c r="H761" s="611"/>
      <c r="I761" s="611"/>
      <c r="J761" s="611"/>
      <c r="K761" s="611"/>
      <c r="L761" s="611"/>
      <c r="M761" s="611"/>
      <c r="N761" s="611"/>
      <c r="O761" s="611"/>
      <c r="P761" s="611"/>
      <c r="Q761" s="611"/>
      <c r="R761" s="611"/>
      <c r="S761" s="611"/>
      <c r="T761" s="611"/>
      <c r="U761" s="611"/>
      <c r="V761" s="611"/>
      <c r="W761" s="611"/>
      <c r="X761" s="611"/>
      <c r="Y761" s="611"/>
      <c r="Z761" s="611"/>
      <c r="AA761" s="612"/>
      <c r="AB761" s="62"/>
      <c r="AC761" s="61"/>
      <c r="AD761" s="61"/>
      <c r="AE761" s="613"/>
      <c r="AF761" s="613"/>
      <c r="AG761" s="613"/>
      <c r="AH761" s="613"/>
      <c r="AI761" s="613"/>
      <c r="AJ761" s="613"/>
      <c r="AK761" s="613"/>
      <c r="AL761" s="613"/>
      <c r="AM761" s="613"/>
      <c r="AN761" s="613"/>
      <c r="AO761" s="613"/>
      <c r="AP761" s="613"/>
      <c r="AQ761" s="613"/>
      <c r="AR761" s="613"/>
      <c r="AS761" s="613"/>
      <c r="AT761" s="613"/>
      <c r="AU761" s="613"/>
      <c r="AV761" s="613"/>
      <c r="AW761" s="613"/>
      <c r="AX761" s="613"/>
      <c r="AY761" s="613"/>
      <c r="AZ761" s="613"/>
      <c r="BA761" s="613"/>
      <c r="BB761" s="613"/>
      <c r="BC761" s="613"/>
      <c r="BD761" s="613"/>
      <c r="BE761" s="613"/>
      <c r="BF761" s="613"/>
      <c r="BG761" s="613"/>
      <c r="BH761" s="613"/>
      <c r="BI761" s="613"/>
      <c r="BJ761" s="613"/>
    </row>
    <row r="762" spans="2:62" ht="39" customHeight="1">
      <c r="B762" s="611" t="s">
        <v>65</v>
      </c>
      <c r="C762" s="611"/>
      <c r="D762" s="611"/>
      <c r="E762" s="611"/>
      <c r="F762" s="611"/>
      <c r="G762" s="611"/>
      <c r="H762" s="611"/>
      <c r="I762" s="611"/>
      <c r="J762" s="611"/>
      <c r="K762" s="611"/>
      <c r="L762" s="611"/>
      <c r="M762" s="611"/>
      <c r="N762" s="611"/>
      <c r="O762" s="611"/>
      <c r="P762" s="611"/>
      <c r="Q762" s="611"/>
      <c r="R762" s="611"/>
      <c r="S762" s="611"/>
      <c r="T762" s="611"/>
      <c r="U762" s="611"/>
      <c r="V762" s="611"/>
      <c r="W762" s="611"/>
      <c r="X762" s="611"/>
      <c r="Y762" s="611"/>
      <c r="Z762" s="611"/>
      <c r="AA762" s="612"/>
      <c r="AB762" s="62"/>
      <c r="AC762" s="61"/>
      <c r="AD762" s="61"/>
      <c r="AE762" s="613"/>
      <c r="AF762" s="613"/>
      <c r="AG762" s="613"/>
      <c r="AH762" s="613"/>
      <c r="AI762" s="613"/>
      <c r="AJ762" s="613"/>
      <c r="AK762" s="613"/>
      <c r="AL762" s="613"/>
      <c r="AM762" s="613"/>
      <c r="AN762" s="613"/>
      <c r="AO762" s="613"/>
      <c r="AP762" s="613"/>
      <c r="AQ762" s="613"/>
      <c r="AR762" s="613"/>
      <c r="AS762" s="613"/>
      <c r="AT762" s="613"/>
      <c r="AU762" s="613"/>
      <c r="AV762" s="613"/>
      <c r="AW762" s="613"/>
      <c r="AX762" s="613"/>
      <c r="AY762" s="613"/>
      <c r="AZ762" s="613"/>
      <c r="BA762" s="613"/>
      <c r="BB762" s="613"/>
      <c r="BC762" s="613"/>
      <c r="BD762" s="613"/>
      <c r="BE762" s="613"/>
      <c r="BF762" s="613"/>
      <c r="BG762" s="613"/>
      <c r="BH762" s="613"/>
      <c r="BI762" s="613"/>
      <c r="BJ762" s="613"/>
    </row>
    <row r="763" spans="2:62" ht="39" customHeight="1">
      <c r="B763" s="611"/>
      <c r="C763" s="611"/>
      <c r="D763" s="611"/>
      <c r="E763" s="611"/>
      <c r="F763" s="611"/>
      <c r="G763" s="611"/>
      <c r="H763" s="611"/>
      <c r="I763" s="611"/>
      <c r="J763" s="611"/>
      <c r="K763" s="611"/>
      <c r="L763" s="611"/>
      <c r="M763" s="611"/>
      <c r="N763" s="611"/>
      <c r="O763" s="611"/>
      <c r="P763" s="611"/>
      <c r="Q763" s="611"/>
      <c r="R763" s="611"/>
      <c r="S763" s="611"/>
      <c r="T763" s="611"/>
      <c r="U763" s="611"/>
      <c r="V763" s="611"/>
      <c r="W763" s="611"/>
      <c r="X763" s="611"/>
      <c r="Y763" s="611"/>
      <c r="Z763" s="611"/>
      <c r="AA763" s="612"/>
      <c r="AB763" s="62"/>
      <c r="AC763" s="62"/>
      <c r="AD763" s="62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  <c r="BD763" s="63"/>
      <c r="BE763" s="63"/>
      <c r="BF763" s="63"/>
      <c r="BG763" s="63"/>
      <c r="BH763" s="63"/>
      <c r="BI763" s="63"/>
      <c r="BJ763" s="63"/>
    </row>
    <row r="764" spans="2:62" ht="39" customHeight="1">
      <c r="B764" s="64" t="s">
        <v>50</v>
      </c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2"/>
      <c r="AB764" s="62"/>
      <c r="AC764" s="62"/>
      <c r="AD764" s="62"/>
      <c r="AE764" s="613" t="str">
        <f>GI!$A$51</f>
        <v>መቐለ, ኢትዮጵያ/Mekelle, Ethiopia</v>
      </c>
      <c r="AF764" s="613"/>
      <c r="AG764" s="613"/>
      <c r="AH764" s="613"/>
      <c r="AI764" s="613"/>
      <c r="AJ764" s="613"/>
      <c r="AK764" s="613"/>
      <c r="AL764" s="613"/>
      <c r="AM764" s="613"/>
      <c r="AN764" s="613"/>
      <c r="AO764" s="613"/>
      <c r="AP764" s="613"/>
      <c r="AQ764" s="613"/>
      <c r="AR764" s="613"/>
      <c r="AS764" s="613"/>
      <c r="AT764" s="613"/>
      <c r="AU764" s="613"/>
      <c r="AV764" s="613"/>
      <c r="AW764" s="613"/>
      <c r="AX764" s="613"/>
      <c r="AY764" s="613"/>
      <c r="AZ764" s="613"/>
      <c r="BA764" s="613"/>
      <c r="BB764" s="613"/>
      <c r="BC764" s="613"/>
      <c r="BD764" s="613"/>
      <c r="BE764" s="613"/>
      <c r="BF764" s="613"/>
      <c r="BG764" s="613"/>
      <c r="BH764" s="613"/>
      <c r="BI764" s="613"/>
      <c r="BJ764" s="613"/>
    </row>
    <row r="765" spans="2:62" ht="39" customHeight="1">
      <c r="B765" s="64" t="s">
        <v>51</v>
      </c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2"/>
      <c r="AB765" s="62"/>
      <c r="AC765" s="62"/>
      <c r="AD765" s="62"/>
      <c r="AE765" s="613"/>
      <c r="AF765" s="613"/>
      <c r="AG765" s="613"/>
      <c r="AH765" s="613"/>
      <c r="AI765" s="613"/>
      <c r="AJ765" s="613"/>
      <c r="AK765" s="613"/>
      <c r="AL765" s="613"/>
      <c r="AM765" s="613"/>
      <c r="AN765" s="613"/>
      <c r="AO765" s="613"/>
      <c r="AP765" s="613"/>
      <c r="AQ765" s="613"/>
      <c r="AR765" s="613"/>
      <c r="AS765" s="613"/>
      <c r="AT765" s="613"/>
      <c r="AU765" s="613"/>
      <c r="AV765" s="613"/>
      <c r="AW765" s="613"/>
      <c r="AX765" s="613"/>
      <c r="AY765" s="613"/>
      <c r="AZ765" s="613"/>
      <c r="BA765" s="613"/>
      <c r="BB765" s="613"/>
      <c r="BC765" s="613"/>
      <c r="BD765" s="613"/>
      <c r="BE765" s="613"/>
      <c r="BF765" s="613"/>
      <c r="BG765" s="613"/>
      <c r="BH765" s="613"/>
      <c r="BI765" s="613"/>
      <c r="BJ765" s="613"/>
    </row>
    <row r="766" spans="2:62" ht="39" customHeight="1">
      <c r="B766" s="611" t="s">
        <v>139</v>
      </c>
      <c r="C766" s="611"/>
      <c r="D766" s="611"/>
      <c r="E766" s="611"/>
      <c r="F766" s="611"/>
      <c r="G766" s="611"/>
      <c r="H766" s="611"/>
      <c r="I766" s="611"/>
      <c r="J766" s="611"/>
      <c r="K766" s="611"/>
      <c r="L766" s="611"/>
      <c r="M766" s="611"/>
      <c r="N766" s="611"/>
      <c r="O766" s="611"/>
      <c r="P766" s="611"/>
      <c r="Q766" s="611"/>
      <c r="R766" s="611"/>
      <c r="S766" s="611"/>
      <c r="T766" s="611"/>
      <c r="U766" s="611"/>
      <c r="V766" s="611"/>
      <c r="W766" s="611"/>
      <c r="X766" s="611"/>
      <c r="Y766" s="611"/>
      <c r="Z766" s="611"/>
      <c r="AA766" s="612"/>
      <c r="AB766" s="62"/>
      <c r="AC766" s="62"/>
      <c r="AD766" s="62"/>
      <c r="AE766" s="91"/>
      <c r="AF766" s="91"/>
      <c r="AG766" s="91"/>
      <c r="AH766" s="91"/>
      <c r="AI766" s="91"/>
      <c r="AJ766" s="91"/>
      <c r="AK766" s="91"/>
      <c r="AL766" s="91"/>
      <c r="AM766" s="91"/>
      <c r="AN766" s="91"/>
      <c r="AO766" s="91"/>
      <c r="AP766" s="91"/>
      <c r="AQ766" s="91"/>
      <c r="AR766" s="91"/>
      <c r="AS766" s="91"/>
      <c r="AT766" s="91"/>
      <c r="AU766" s="91"/>
      <c r="AV766" s="91"/>
      <c r="AW766" s="91"/>
      <c r="AX766" s="91"/>
      <c r="AY766" s="91"/>
      <c r="AZ766" s="91"/>
      <c r="BA766" s="91"/>
      <c r="BB766" s="91"/>
      <c r="BC766" s="91"/>
      <c r="BD766" s="91"/>
      <c r="BE766" s="91"/>
      <c r="BF766" s="91"/>
      <c r="BG766" s="91"/>
      <c r="BH766" s="91"/>
      <c r="BI766" s="91"/>
      <c r="BJ766" s="91"/>
    </row>
    <row r="767" spans="2:62" ht="39" customHeight="1">
      <c r="B767" s="611"/>
      <c r="C767" s="611"/>
      <c r="D767" s="611"/>
      <c r="E767" s="611"/>
      <c r="F767" s="611"/>
      <c r="G767" s="611"/>
      <c r="H767" s="611"/>
      <c r="I767" s="611"/>
      <c r="J767" s="611"/>
      <c r="K767" s="611"/>
      <c r="L767" s="611"/>
      <c r="M767" s="611"/>
      <c r="N767" s="611"/>
      <c r="O767" s="611"/>
      <c r="P767" s="611"/>
      <c r="Q767" s="611"/>
      <c r="R767" s="611"/>
      <c r="S767" s="611"/>
      <c r="T767" s="611"/>
      <c r="U767" s="611"/>
      <c r="V767" s="611"/>
      <c r="W767" s="611"/>
      <c r="X767" s="611"/>
      <c r="Y767" s="611"/>
      <c r="Z767" s="611"/>
      <c r="AA767" s="612"/>
      <c r="AB767" s="62"/>
      <c r="AC767" s="62"/>
      <c r="AD767" s="62"/>
      <c r="AE767" s="614" t="str">
        <f>GI!$A$47</f>
        <v>ዘበነ ት/ቲ፡ 2018 ዓ/ም Academic Year: 2025/26 G.C</v>
      </c>
      <c r="AF767" s="614"/>
      <c r="AG767" s="614"/>
      <c r="AH767" s="614"/>
      <c r="AI767" s="614"/>
      <c r="AJ767" s="614"/>
      <c r="AK767" s="614"/>
      <c r="AL767" s="614"/>
      <c r="AM767" s="614"/>
      <c r="AN767" s="614"/>
      <c r="AO767" s="614"/>
      <c r="AP767" s="614"/>
      <c r="AQ767" s="614"/>
      <c r="AR767" s="614"/>
      <c r="AS767" s="614"/>
      <c r="AT767" s="614"/>
      <c r="AU767" s="614"/>
      <c r="AV767" s="614"/>
      <c r="AW767" s="614"/>
      <c r="AX767" s="614"/>
      <c r="AY767" s="614"/>
      <c r="AZ767" s="614"/>
      <c r="BA767" s="614"/>
      <c r="BB767" s="614"/>
      <c r="BC767" s="614"/>
      <c r="BD767" s="614"/>
      <c r="BE767" s="614"/>
      <c r="BF767" s="614"/>
      <c r="BG767" s="614"/>
      <c r="BH767" s="614"/>
      <c r="BI767" s="614"/>
      <c r="BJ767" s="614"/>
    </row>
    <row r="768" spans="2:62" ht="39" customHeight="1">
      <c r="B768" s="609" t="s">
        <v>97</v>
      </c>
      <c r="C768" s="609"/>
      <c r="D768" s="609"/>
      <c r="E768" s="609"/>
      <c r="F768" s="609"/>
      <c r="G768" s="609"/>
      <c r="H768" s="609"/>
      <c r="I768" s="609"/>
      <c r="J768" s="609"/>
      <c r="K768" s="609"/>
      <c r="L768" s="609"/>
      <c r="M768" s="609"/>
      <c r="N768" s="609"/>
      <c r="O768" s="609"/>
      <c r="P768" s="609"/>
      <c r="Q768" s="609"/>
      <c r="R768" s="609"/>
      <c r="S768" s="609"/>
      <c r="T768" s="609"/>
      <c r="U768" s="609"/>
      <c r="V768" s="609"/>
      <c r="W768" s="609"/>
      <c r="X768" s="609"/>
      <c r="Y768" s="609"/>
      <c r="Z768" s="609"/>
      <c r="AA768" s="62"/>
      <c r="AB768" s="62"/>
      <c r="AC768" s="62"/>
      <c r="AD768" s="62"/>
      <c r="AE768" s="614"/>
      <c r="AF768" s="614"/>
      <c r="AG768" s="614"/>
      <c r="AH768" s="614"/>
      <c r="AI768" s="614"/>
      <c r="AJ768" s="614"/>
      <c r="AK768" s="614"/>
      <c r="AL768" s="614"/>
      <c r="AM768" s="614"/>
      <c r="AN768" s="614"/>
      <c r="AO768" s="614"/>
      <c r="AP768" s="614"/>
      <c r="AQ768" s="614"/>
      <c r="AR768" s="614"/>
      <c r="AS768" s="614"/>
      <c r="AT768" s="614"/>
      <c r="AU768" s="614"/>
      <c r="AV768" s="614"/>
      <c r="AW768" s="614"/>
      <c r="AX768" s="614"/>
      <c r="AY768" s="614"/>
      <c r="AZ768" s="614"/>
      <c r="BA768" s="614"/>
      <c r="BB768" s="614"/>
      <c r="BC768" s="614"/>
      <c r="BD768" s="614"/>
      <c r="BE768" s="614"/>
      <c r="BF768" s="614"/>
      <c r="BG768" s="614"/>
      <c r="BH768" s="614"/>
      <c r="BI768" s="614"/>
      <c r="BJ768" s="614"/>
    </row>
    <row r="769" spans="2:62" ht="39" customHeight="1">
      <c r="AA769" s="62"/>
      <c r="AB769" s="62"/>
      <c r="AC769" s="62"/>
      <c r="AD769" s="62"/>
      <c r="AE769" s="614"/>
      <c r="AF769" s="614"/>
      <c r="AG769" s="614"/>
      <c r="AH769" s="614"/>
      <c r="AI769" s="614"/>
      <c r="AJ769" s="614"/>
      <c r="AK769" s="614"/>
      <c r="AL769" s="614"/>
      <c r="AM769" s="614"/>
      <c r="AN769" s="614"/>
      <c r="AO769" s="614"/>
      <c r="AP769" s="614"/>
      <c r="AQ769" s="614"/>
      <c r="AR769" s="614"/>
      <c r="AS769" s="614"/>
      <c r="AT769" s="614"/>
      <c r="AU769" s="614"/>
      <c r="AV769" s="614"/>
      <c r="AW769" s="614"/>
      <c r="AX769" s="614"/>
      <c r="AY769" s="614"/>
      <c r="AZ769" s="614"/>
      <c r="BA769" s="614"/>
      <c r="BB769" s="614"/>
      <c r="BC769" s="614"/>
      <c r="BD769" s="614"/>
      <c r="BE769" s="614"/>
      <c r="BF769" s="614"/>
      <c r="BG769" s="614"/>
      <c r="BH769" s="614"/>
      <c r="BI769" s="614"/>
      <c r="BJ769" s="614"/>
    </row>
    <row r="770" spans="2:62" ht="39" customHeight="1">
      <c r="AB770" s="62"/>
      <c r="AC770" s="62"/>
      <c r="AD770" s="62"/>
      <c r="AE770" s="62"/>
      <c r="AF770" s="62"/>
      <c r="AG770" s="552" t="s">
        <v>63</v>
      </c>
      <c r="AH770" s="552"/>
      <c r="AI770" s="552"/>
      <c r="AJ770" s="552"/>
      <c r="AK770" s="552"/>
      <c r="AL770" s="552"/>
      <c r="AM770" s="552"/>
      <c r="AN770" s="552"/>
      <c r="AO770" s="552"/>
      <c r="AP770" s="552"/>
      <c r="AQ770" s="552"/>
      <c r="AR770" s="552"/>
      <c r="AS770" s="552"/>
      <c r="AT770" s="552"/>
      <c r="AU770" s="552"/>
      <c r="AV770" s="552"/>
      <c r="AW770" s="552"/>
      <c r="AX770" s="552"/>
      <c r="AY770" s="552"/>
      <c r="AZ770" s="552"/>
      <c r="BA770" s="552"/>
      <c r="BB770" s="552"/>
      <c r="BC770" s="552"/>
      <c r="BD770" s="552"/>
      <c r="BE770" s="552"/>
      <c r="BF770" s="552"/>
      <c r="BG770" s="552"/>
      <c r="BH770" s="552"/>
      <c r="BI770" s="552"/>
      <c r="BJ770" s="65"/>
    </row>
    <row r="771" spans="2:62" ht="39" customHeight="1">
      <c r="AB771" s="62"/>
      <c r="AC771" s="62"/>
      <c r="AD771" s="62"/>
      <c r="AE771" s="62"/>
      <c r="AF771" s="62"/>
      <c r="AG771" s="552"/>
      <c r="AH771" s="552"/>
      <c r="AI771" s="552"/>
      <c r="AJ771" s="552"/>
      <c r="AK771" s="552"/>
      <c r="AL771" s="552"/>
      <c r="AM771" s="552"/>
      <c r="AN771" s="552"/>
      <c r="AO771" s="552"/>
      <c r="AP771" s="552"/>
      <c r="AQ771" s="552"/>
      <c r="AR771" s="552"/>
      <c r="AS771" s="552"/>
      <c r="AT771" s="552"/>
      <c r="AU771" s="552"/>
      <c r="AV771" s="552"/>
      <c r="AW771" s="552"/>
      <c r="AX771" s="552"/>
      <c r="AY771" s="552"/>
      <c r="AZ771" s="552"/>
      <c r="BA771" s="552"/>
      <c r="BB771" s="552"/>
      <c r="BC771" s="552"/>
      <c r="BD771" s="552"/>
      <c r="BE771" s="552"/>
      <c r="BF771" s="552"/>
      <c r="BG771" s="552"/>
      <c r="BH771" s="552"/>
      <c r="BI771" s="552"/>
      <c r="BJ771" s="65"/>
    </row>
    <row r="772" spans="2:62" ht="39" customHeight="1"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B772" s="62"/>
      <c r="AC772" s="62"/>
      <c r="AD772" s="62"/>
      <c r="AE772" s="62"/>
      <c r="AF772" s="62"/>
      <c r="AG772" s="552"/>
      <c r="AH772" s="552"/>
      <c r="AI772" s="552"/>
      <c r="AJ772" s="552"/>
      <c r="AK772" s="552"/>
      <c r="AL772" s="552"/>
      <c r="AM772" s="552"/>
      <c r="AN772" s="552"/>
      <c r="AO772" s="552"/>
      <c r="AP772" s="552"/>
      <c r="AQ772" s="552"/>
      <c r="AR772" s="552"/>
      <c r="AS772" s="552"/>
      <c r="AT772" s="552"/>
      <c r="AU772" s="552"/>
      <c r="AV772" s="552"/>
      <c r="AW772" s="552"/>
      <c r="AX772" s="552"/>
      <c r="AY772" s="552"/>
      <c r="AZ772" s="552"/>
      <c r="BA772" s="552"/>
      <c r="BB772" s="552"/>
      <c r="BC772" s="552"/>
      <c r="BD772" s="552"/>
      <c r="BE772" s="552"/>
      <c r="BF772" s="552"/>
      <c r="BG772" s="552"/>
      <c r="BH772" s="552"/>
      <c r="BI772" s="552"/>
      <c r="BJ772" s="65"/>
    </row>
    <row r="773" spans="2:62" ht="39" customHeight="1" thickBot="1">
      <c r="L773" s="554" t="s">
        <v>66</v>
      </c>
      <c r="M773" s="555"/>
      <c r="N773" s="558" t="s">
        <v>45</v>
      </c>
      <c r="O773" s="559"/>
      <c r="P773" s="559"/>
      <c r="Q773" s="559"/>
      <c r="R773" s="559"/>
      <c r="S773" s="559"/>
      <c r="T773" s="559"/>
      <c r="U773" s="559"/>
      <c r="V773" s="559"/>
      <c r="W773" s="559"/>
      <c r="X773" s="560"/>
      <c r="AB773" s="62"/>
      <c r="AC773" s="62"/>
      <c r="AD773" s="62"/>
      <c r="AE773" s="62"/>
      <c r="AF773" s="62"/>
      <c r="AG773" s="553"/>
      <c r="AH773" s="553"/>
      <c r="AI773" s="553"/>
      <c r="AJ773" s="553"/>
      <c r="AK773" s="553"/>
      <c r="AL773" s="553"/>
      <c r="AM773" s="553"/>
      <c r="AN773" s="553"/>
      <c r="AO773" s="553"/>
      <c r="AP773" s="553"/>
      <c r="AQ773" s="553"/>
      <c r="AR773" s="553"/>
      <c r="AS773" s="553"/>
      <c r="AT773" s="553"/>
      <c r="AU773" s="553"/>
      <c r="AV773" s="553"/>
      <c r="AW773" s="553"/>
      <c r="AX773" s="553"/>
      <c r="AY773" s="553"/>
      <c r="AZ773" s="553"/>
      <c r="BA773" s="553"/>
      <c r="BB773" s="553"/>
      <c r="BC773" s="553"/>
      <c r="BD773" s="553"/>
      <c r="BE773" s="553"/>
      <c r="BF773" s="553"/>
      <c r="BG773" s="553"/>
      <c r="BH773" s="553"/>
      <c r="BI773" s="553"/>
      <c r="BJ773" s="65"/>
    </row>
    <row r="774" spans="2:62" ht="39" customHeight="1" thickBot="1">
      <c r="L774" s="556"/>
      <c r="M774" s="557"/>
      <c r="N774" s="561"/>
      <c r="O774" s="562"/>
      <c r="P774" s="562"/>
      <c r="Q774" s="562"/>
      <c r="R774" s="562"/>
      <c r="S774" s="562"/>
      <c r="T774" s="562"/>
      <c r="U774" s="562"/>
      <c r="V774" s="562"/>
      <c r="W774" s="562"/>
      <c r="X774" s="563"/>
      <c r="AB774" s="62"/>
      <c r="AC774" s="62"/>
      <c r="AD774" s="62"/>
      <c r="AE774" s="62"/>
      <c r="AF774" s="62"/>
      <c r="AG774" s="67"/>
      <c r="AH774" s="68"/>
      <c r="AI774" s="68"/>
      <c r="AJ774" s="69"/>
      <c r="AK774" s="69"/>
      <c r="AL774" s="69"/>
      <c r="AM774" s="69"/>
      <c r="AN774" s="69"/>
      <c r="AO774" s="69"/>
      <c r="AP774" s="69"/>
      <c r="AQ774" s="69"/>
      <c r="AR774" s="70"/>
      <c r="AS774" s="70"/>
      <c r="AT774" s="70"/>
      <c r="AU774" s="70"/>
      <c r="AV774" s="70"/>
      <c r="AW774" s="70"/>
      <c r="AX774" s="70"/>
      <c r="AY774" s="70"/>
      <c r="AZ774" s="70"/>
      <c r="BA774" s="70"/>
      <c r="BB774" s="70"/>
      <c r="BC774" s="70"/>
      <c r="BD774" s="70"/>
      <c r="BE774" s="70"/>
      <c r="BF774" s="70"/>
      <c r="BG774" s="70"/>
      <c r="BH774" s="70"/>
      <c r="BI774" s="70"/>
      <c r="BJ774" s="69"/>
    </row>
    <row r="775" spans="2:62" ht="39" customHeight="1">
      <c r="E775" s="62"/>
      <c r="F775" s="62"/>
      <c r="G775" s="62"/>
      <c r="H775" s="62"/>
      <c r="I775" s="62"/>
      <c r="J775" s="62"/>
      <c r="K775" s="62"/>
      <c r="L775" s="564" t="s">
        <v>21</v>
      </c>
      <c r="M775" s="565"/>
      <c r="N775" s="558" t="s">
        <v>46</v>
      </c>
      <c r="O775" s="559"/>
      <c r="P775" s="559"/>
      <c r="Q775" s="559"/>
      <c r="R775" s="559"/>
      <c r="S775" s="559"/>
      <c r="T775" s="559"/>
      <c r="U775" s="559"/>
      <c r="V775" s="559"/>
      <c r="W775" s="559"/>
      <c r="X775" s="560"/>
      <c r="AB775" s="62"/>
      <c r="AC775" s="62"/>
      <c r="AD775" s="62"/>
      <c r="AE775" s="62"/>
      <c r="AF775" s="62"/>
      <c r="AG775" s="568" t="s">
        <v>22</v>
      </c>
      <c r="AH775" s="569"/>
      <c r="AI775" s="569"/>
      <c r="AJ775" s="569"/>
      <c r="AK775" s="569"/>
      <c r="AL775" s="569"/>
      <c r="AM775" s="569"/>
      <c r="AN775" s="570"/>
      <c r="AO775" s="571" t="str">
        <f>GI!$H$17</f>
        <v xml:space="preserve">Ermiyas Gebremeskel Hailu </v>
      </c>
      <c r="AP775" s="572"/>
      <c r="AQ775" s="572"/>
      <c r="AR775" s="572"/>
      <c r="AS775" s="572"/>
      <c r="AT775" s="572"/>
      <c r="AU775" s="572"/>
      <c r="AV775" s="572"/>
      <c r="AW775" s="572"/>
      <c r="AX775" s="572"/>
      <c r="AY775" s="572"/>
      <c r="AZ775" s="572"/>
      <c r="BA775" s="572"/>
      <c r="BB775" s="572"/>
      <c r="BC775" s="572"/>
      <c r="BD775" s="572"/>
      <c r="BE775" s="572"/>
      <c r="BF775" s="572"/>
      <c r="BG775" s="572"/>
      <c r="BH775" s="573"/>
      <c r="BI775" s="72"/>
      <c r="BJ775" s="72"/>
    </row>
    <row r="776" spans="2:62" ht="39" customHeight="1">
      <c r="L776" s="566"/>
      <c r="M776" s="567"/>
      <c r="N776" s="561"/>
      <c r="O776" s="562"/>
      <c r="P776" s="562"/>
      <c r="Q776" s="562"/>
      <c r="R776" s="562"/>
      <c r="S776" s="562"/>
      <c r="T776" s="562"/>
      <c r="U776" s="562"/>
      <c r="V776" s="562"/>
      <c r="W776" s="562"/>
      <c r="X776" s="563"/>
      <c r="AB776" s="62"/>
      <c r="AC776" s="62"/>
      <c r="AD776" s="62"/>
      <c r="AE776" s="62"/>
      <c r="AF776" s="62"/>
      <c r="AG776" s="568"/>
      <c r="AH776" s="569"/>
      <c r="AI776" s="569"/>
      <c r="AJ776" s="569"/>
      <c r="AK776" s="569"/>
      <c r="AL776" s="569"/>
      <c r="AM776" s="569"/>
      <c r="AN776" s="570"/>
      <c r="AO776" s="574"/>
      <c r="AP776" s="575"/>
      <c r="AQ776" s="575"/>
      <c r="AR776" s="575"/>
      <c r="AS776" s="575"/>
      <c r="AT776" s="575"/>
      <c r="AU776" s="575"/>
      <c r="AV776" s="575"/>
      <c r="AW776" s="575"/>
      <c r="AX776" s="575"/>
      <c r="AY776" s="575"/>
      <c r="AZ776" s="575"/>
      <c r="BA776" s="575"/>
      <c r="BB776" s="575"/>
      <c r="BC776" s="575"/>
      <c r="BD776" s="575"/>
      <c r="BE776" s="575"/>
      <c r="BF776" s="575"/>
      <c r="BG776" s="575"/>
      <c r="BH776" s="576"/>
      <c r="BI776" s="72"/>
      <c r="BJ776" s="72"/>
    </row>
    <row r="777" spans="2:62" ht="39" customHeight="1" thickBot="1">
      <c r="AB777" s="62"/>
      <c r="AC777" s="62"/>
      <c r="AD777" s="62"/>
      <c r="AE777" s="62"/>
      <c r="AF777" s="62"/>
      <c r="AG777" s="73"/>
      <c r="AH777" s="580" t="s">
        <v>8</v>
      </c>
      <c r="AI777" s="580"/>
      <c r="AJ777" s="580"/>
      <c r="AK777" s="580"/>
      <c r="AL777" s="580"/>
      <c r="AM777" s="580"/>
      <c r="AN777" s="580"/>
      <c r="AO777" s="577"/>
      <c r="AP777" s="578"/>
      <c r="AQ777" s="578"/>
      <c r="AR777" s="578"/>
      <c r="AS777" s="578"/>
      <c r="AT777" s="578"/>
      <c r="AU777" s="578"/>
      <c r="AV777" s="578"/>
      <c r="AW777" s="578"/>
      <c r="AX777" s="578"/>
      <c r="AY777" s="578"/>
      <c r="AZ777" s="578"/>
      <c r="BA777" s="578"/>
      <c r="BB777" s="578"/>
      <c r="BC777" s="578"/>
      <c r="BD777" s="578"/>
      <c r="BE777" s="578"/>
      <c r="BF777" s="578"/>
      <c r="BG777" s="578"/>
      <c r="BH777" s="579"/>
      <c r="BI777" s="72"/>
      <c r="BJ777" s="72"/>
    </row>
    <row r="778" spans="2:62" ht="39" customHeight="1">
      <c r="AG778" s="71"/>
      <c r="AH778" s="580"/>
      <c r="AI778" s="580"/>
      <c r="AJ778" s="580"/>
      <c r="AK778" s="580"/>
      <c r="AL778" s="580"/>
      <c r="AM778" s="580"/>
      <c r="AN778" s="580"/>
      <c r="AO778" s="74"/>
      <c r="AP778" s="74"/>
      <c r="AQ778" s="74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2"/>
      <c r="BC778" s="72"/>
      <c r="BD778" s="72"/>
      <c r="BE778" s="72"/>
      <c r="BF778" s="72"/>
      <c r="BG778" s="72"/>
      <c r="BH778" s="72"/>
      <c r="BI778" s="72"/>
    </row>
    <row r="779" spans="2:62" ht="39" customHeight="1" thickBot="1">
      <c r="B779" s="581" t="s">
        <v>99</v>
      </c>
      <c r="C779" s="581"/>
      <c r="D779" s="581"/>
      <c r="E779" s="581"/>
      <c r="F779" s="581"/>
      <c r="G779" s="581"/>
      <c r="H779" s="581"/>
      <c r="I779" s="581"/>
      <c r="J779" s="581"/>
      <c r="K779" s="581"/>
      <c r="L779" s="581"/>
      <c r="M779" s="581"/>
      <c r="N779" s="581"/>
      <c r="O779" s="581"/>
      <c r="P779" s="581"/>
      <c r="Q779" s="581"/>
      <c r="R779" s="581"/>
      <c r="S779" s="581"/>
      <c r="T779" s="581"/>
      <c r="U779" s="581"/>
      <c r="V779" s="581"/>
      <c r="W779" s="581"/>
      <c r="X779" s="581"/>
      <c r="Y779" s="581"/>
      <c r="Z779" s="581"/>
      <c r="AA779" s="581"/>
      <c r="AG779" s="71"/>
    </row>
    <row r="780" spans="2:62" ht="39" customHeight="1">
      <c r="B780" s="581"/>
      <c r="C780" s="581"/>
      <c r="D780" s="581"/>
      <c r="E780" s="581"/>
      <c r="F780" s="581"/>
      <c r="G780" s="581"/>
      <c r="H780" s="581"/>
      <c r="I780" s="581"/>
      <c r="J780" s="581"/>
      <c r="K780" s="581"/>
      <c r="L780" s="581"/>
      <c r="M780" s="581"/>
      <c r="N780" s="581"/>
      <c r="O780" s="581"/>
      <c r="P780" s="581"/>
      <c r="Q780" s="581"/>
      <c r="R780" s="581"/>
      <c r="S780" s="581"/>
      <c r="T780" s="581"/>
      <c r="U780" s="581"/>
      <c r="V780" s="581"/>
      <c r="W780" s="581"/>
      <c r="X780" s="581"/>
      <c r="Y780" s="581"/>
      <c r="Z780" s="581"/>
      <c r="AA780" s="581"/>
      <c r="AG780" s="71"/>
      <c r="AH780" s="582" t="s">
        <v>23</v>
      </c>
      <c r="AI780" s="582"/>
      <c r="AJ780" s="582"/>
      <c r="AK780" s="582"/>
      <c r="AL780" s="582"/>
      <c r="AM780" s="582"/>
      <c r="AN780" s="583"/>
      <c r="AO780" s="584">
        <f>GI!$J$17</f>
        <v>0</v>
      </c>
      <c r="AP780" s="585"/>
      <c r="AQ780" s="585"/>
      <c r="AR780" s="585"/>
      <c r="AS780" s="585"/>
      <c r="AT780" s="586"/>
      <c r="AV780" s="72"/>
      <c r="AW780" s="582" t="s">
        <v>24</v>
      </c>
      <c r="AX780" s="582"/>
      <c r="AY780" s="582"/>
      <c r="AZ780" s="582"/>
      <c r="BB780" s="584" t="str">
        <f>GI!$I$17</f>
        <v>M</v>
      </c>
      <c r="BC780" s="585"/>
      <c r="BD780" s="585"/>
      <c r="BE780" s="585"/>
      <c r="BF780" s="586"/>
    </row>
    <row r="781" spans="2:62" ht="39" customHeight="1">
      <c r="B781" s="581"/>
      <c r="C781" s="581"/>
      <c r="D781" s="581"/>
      <c r="E781" s="581"/>
      <c r="F781" s="581"/>
      <c r="G781" s="581"/>
      <c r="H781" s="581"/>
      <c r="I781" s="581"/>
      <c r="J781" s="581"/>
      <c r="K781" s="581"/>
      <c r="L781" s="581"/>
      <c r="M781" s="581"/>
      <c r="N781" s="581"/>
      <c r="O781" s="581"/>
      <c r="P781" s="581"/>
      <c r="Q781" s="581"/>
      <c r="R781" s="581"/>
      <c r="S781" s="581"/>
      <c r="T781" s="581"/>
      <c r="U781" s="581"/>
      <c r="V781" s="581"/>
      <c r="W781" s="581"/>
      <c r="X781" s="581"/>
      <c r="Y781" s="581"/>
      <c r="Z781" s="581"/>
      <c r="AA781" s="581"/>
      <c r="AG781" s="71"/>
      <c r="AH781" s="582"/>
      <c r="AI781" s="582"/>
      <c r="AJ781" s="582"/>
      <c r="AK781" s="582"/>
      <c r="AL781" s="582"/>
      <c r="AM781" s="582"/>
      <c r="AN781" s="583"/>
      <c r="AO781" s="587"/>
      <c r="AP781" s="588"/>
      <c r="AQ781" s="588"/>
      <c r="AR781" s="588"/>
      <c r="AS781" s="588"/>
      <c r="AT781" s="589"/>
      <c r="AU781" s="72"/>
      <c r="AV781" s="72"/>
      <c r="AW781" s="582"/>
      <c r="AX781" s="582"/>
      <c r="AY781" s="582"/>
      <c r="AZ781" s="582"/>
      <c r="BB781" s="587"/>
      <c r="BC781" s="588"/>
      <c r="BD781" s="588"/>
      <c r="BE781" s="588"/>
      <c r="BF781" s="589"/>
    </row>
    <row r="782" spans="2:62" ht="39" customHeight="1">
      <c r="B782" s="581"/>
      <c r="C782" s="581"/>
      <c r="D782" s="581"/>
      <c r="E782" s="581"/>
      <c r="F782" s="581"/>
      <c r="G782" s="581"/>
      <c r="H782" s="581"/>
      <c r="I782" s="581"/>
      <c r="J782" s="581"/>
      <c r="K782" s="581"/>
      <c r="L782" s="581"/>
      <c r="M782" s="581"/>
      <c r="N782" s="581"/>
      <c r="O782" s="581"/>
      <c r="P782" s="581"/>
      <c r="Q782" s="581"/>
      <c r="R782" s="581"/>
      <c r="S782" s="581"/>
      <c r="T782" s="581"/>
      <c r="U782" s="581"/>
      <c r="V782" s="581"/>
      <c r="W782" s="581"/>
      <c r="X782" s="581"/>
      <c r="Y782" s="581"/>
      <c r="Z782" s="581"/>
      <c r="AA782" s="581"/>
      <c r="AG782" s="71"/>
      <c r="AH782" s="593" t="s">
        <v>3</v>
      </c>
      <c r="AI782" s="593"/>
      <c r="AJ782" s="593"/>
      <c r="AK782" s="593"/>
      <c r="AL782" s="593"/>
      <c r="AM782" s="593"/>
      <c r="AN782" s="594"/>
      <c r="AO782" s="587"/>
      <c r="AP782" s="588"/>
      <c r="AQ782" s="588"/>
      <c r="AR782" s="588"/>
      <c r="AS782" s="588"/>
      <c r="AT782" s="589"/>
      <c r="AV782" s="72"/>
      <c r="AW782" s="593" t="s">
        <v>4</v>
      </c>
      <c r="AX782" s="593"/>
      <c r="AY782" s="593"/>
      <c r="AZ782" s="593"/>
      <c r="BB782" s="587"/>
      <c r="BC782" s="588"/>
      <c r="BD782" s="588"/>
      <c r="BE782" s="588"/>
      <c r="BF782" s="589"/>
    </row>
    <row r="783" spans="2:62" ht="39" customHeight="1" thickBot="1">
      <c r="B783" s="595" t="s">
        <v>148</v>
      </c>
      <c r="C783" s="595"/>
      <c r="D783" s="595"/>
      <c r="E783" s="595"/>
      <c r="F783" s="595"/>
      <c r="G783" s="595"/>
      <c r="H783" s="595"/>
      <c r="I783" s="595"/>
      <c r="J783" s="595"/>
      <c r="K783" s="59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6"/>
      <c r="X783" s="76"/>
      <c r="Y783" s="76"/>
      <c r="Z783" s="76"/>
      <c r="AA783" s="76"/>
      <c r="AG783" s="71"/>
      <c r="AH783" s="593"/>
      <c r="AI783" s="593"/>
      <c r="AJ783" s="593"/>
      <c r="AK783" s="593"/>
      <c r="AL783" s="593"/>
      <c r="AM783" s="593"/>
      <c r="AN783" s="594"/>
      <c r="AO783" s="590"/>
      <c r="AP783" s="591"/>
      <c r="AQ783" s="591"/>
      <c r="AR783" s="591"/>
      <c r="AS783" s="591"/>
      <c r="AT783" s="592"/>
      <c r="AU783" s="72"/>
      <c r="AV783" s="72"/>
      <c r="AW783" s="593"/>
      <c r="AX783" s="593"/>
      <c r="AY783" s="593"/>
      <c r="AZ783" s="593"/>
      <c r="BA783" s="77"/>
      <c r="BB783" s="590"/>
      <c r="BC783" s="591"/>
      <c r="BD783" s="591"/>
      <c r="BE783" s="591"/>
      <c r="BF783" s="592"/>
      <c r="BG783" s="77"/>
      <c r="BH783" s="77"/>
      <c r="BI783" s="77"/>
    </row>
    <row r="784" spans="2:62" ht="39" customHeight="1" thickBot="1">
      <c r="B784" s="533"/>
      <c r="C784" s="533"/>
      <c r="D784" s="533"/>
      <c r="E784" s="533"/>
      <c r="F784" s="533"/>
      <c r="G784" s="533"/>
      <c r="H784" s="533"/>
      <c r="I784" s="533"/>
      <c r="J784" s="533"/>
      <c r="K784" s="533"/>
      <c r="L784" s="533"/>
      <c r="M784" s="533"/>
      <c r="N784" s="533"/>
      <c r="O784" s="533"/>
      <c r="P784" s="533"/>
      <c r="Q784" s="533"/>
      <c r="R784" s="533"/>
      <c r="S784" s="533"/>
      <c r="T784" s="533"/>
      <c r="U784" s="533"/>
      <c r="V784" s="533"/>
      <c r="W784" s="533"/>
      <c r="X784" s="533"/>
      <c r="Y784" s="533"/>
      <c r="Z784" s="533"/>
      <c r="AA784" s="533"/>
      <c r="AG784" s="71"/>
      <c r="AK784" s="78"/>
      <c r="AL784" s="78"/>
      <c r="AM784" s="78"/>
      <c r="AN784" s="78"/>
      <c r="AO784" s="78"/>
      <c r="AP784" s="78"/>
      <c r="AQ784" s="78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2"/>
      <c r="BC784" s="72"/>
      <c r="BD784" s="72"/>
      <c r="BE784" s="77"/>
      <c r="BF784" s="77"/>
      <c r="BG784" s="77"/>
      <c r="BH784" s="77"/>
      <c r="BI784" s="77"/>
    </row>
    <row r="785" spans="2:62" ht="39" customHeight="1">
      <c r="B785" s="534"/>
      <c r="C785" s="534"/>
      <c r="D785" s="534"/>
      <c r="E785" s="534"/>
      <c r="F785" s="534"/>
      <c r="G785" s="534"/>
      <c r="H785" s="534"/>
      <c r="I785" s="534"/>
      <c r="J785" s="534"/>
      <c r="K785" s="534"/>
      <c r="L785" s="534"/>
      <c r="M785" s="534"/>
      <c r="N785" s="534"/>
      <c r="O785" s="534"/>
      <c r="P785" s="534"/>
      <c r="Q785" s="534"/>
      <c r="R785" s="534"/>
      <c r="S785" s="534"/>
      <c r="T785" s="534"/>
      <c r="U785" s="534"/>
      <c r="V785" s="534"/>
      <c r="W785" s="534"/>
      <c r="X785" s="534"/>
      <c r="Y785" s="534"/>
      <c r="Z785" s="534"/>
      <c r="AA785" s="534"/>
      <c r="AG785" s="71"/>
      <c r="AH785" s="582" t="s">
        <v>25</v>
      </c>
      <c r="AI785" s="582"/>
      <c r="AJ785" s="582"/>
      <c r="AK785" s="582"/>
      <c r="AL785" s="582"/>
      <c r="AM785" s="582"/>
      <c r="AN785" s="583"/>
      <c r="AO785" s="596">
        <f>GI!$A$3</f>
        <v>11</v>
      </c>
      <c r="AP785" s="597"/>
      <c r="AQ785" s="597"/>
      <c r="AR785" s="597"/>
      <c r="AS785" s="598"/>
      <c r="AT785" s="596" t="str">
        <f>GI!$C$3</f>
        <v>D</v>
      </c>
      <c r="AU785" s="597"/>
      <c r="AV785" s="597"/>
      <c r="AW785" s="597"/>
      <c r="AX785" s="598"/>
      <c r="AY785" s="79"/>
      <c r="AZ785" s="79"/>
      <c r="BA785" s="79"/>
      <c r="BB785" s="80"/>
      <c r="BC785" s="80"/>
      <c r="BD785" s="80"/>
      <c r="BE785" s="80"/>
      <c r="BF785" s="80"/>
      <c r="BG785" s="80"/>
      <c r="BH785" s="80"/>
      <c r="BI785" s="80"/>
    </row>
    <row r="786" spans="2:62" ht="39" customHeight="1">
      <c r="B786" s="533"/>
      <c r="C786" s="533"/>
      <c r="D786" s="533"/>
      <c r="E786" s="533"/>
      <c r="F786" s="533"/>
      <c r="G786" s="533"/>
      <c r="H786" s="533"/>
      <c r="I786" s="533"/>
      <c r="J786" s="533"/>
      <c r="K786" s="533"/>
      <c r="L786" s="533"/>
      <c r="M786" s="533"/>
      <c r="N786" s="533"/>
      <c r="O786" s="533"/>
      <c r="P786" s="533"/>
      <c r="Q786" s="533"/>
      <c r="R786" s="533"/>
      <c r="S786" s="533"/>
      <c r="T786" s="533"/>
      <c r="U786" s="533"/>
      <c r="V786" s="533"/>
      <c r="W786" s="533"/>
      <c r="X786" s="533"/>
      <c r="Y786" s="533"/>
      <c r="Z786" s="533"/>
      <c r="AA786" s="533"/>
      <c r="AG786" s="71"/>
      <c r="AH786" s="582"/>
      <c r="AI786" s="582"/>
      <c r="AJ786" s="582"/>
      <c r="AK786" s="582"/>
      <c r="AL786" s="582"/>
      <c r="AM786" s="582"/>
      <c r="AN786" s="583"/>
      <c r="AO786" s="599"/>
      <c r="AP786" s="600"/>
      <c r="AQ786" s="600"/>
      <c r="AR786" s="600"/>
      <c r="AS786" s="601"/>
      <c r="AT786" s="599"/>
      <c r="AU786" s="600"/>
      <c r="AV786" s="600"/>
      <c r="AW786" s="600"/>
      <c r="AX786" s="601"/>
      <c r="AY786" s="79"/>
      <c r="AZ786" s="79"/>
      <c r="BA786" s="79"/>
      <c r="BB786" s="80"/>
      <c r="BC786" s="80"/>
      <c r="BD786" s="80"/>
      <c r="BE786" s="80"/>
      <c r="BF786" s="80"/>
      <c r="BG786" s="80"/>
      <c r="BH786" s="80"/>
      <c r="BI786" s="80"/>
    </row>
    <row r="787" spans="2:62" ht="39" customHeight="1">
      <c r="B787" s="534"/>
      <c r="C787" s="534"/>
      <c r="D787" s="534"/>
      <c r="E787" s="534"/>
      <c r="F787" s="534"/>
      <c r="G787" s="534"/>
      <c r="H787" s="534"/>
      <c r="I787" s="534"/>
      <c r="J787" s="534"/>
      <c r="K787" s="534"/>
      <c r="L787" s="534"/>
      <c r="M787" s="534"/>
      <c r="N787" s="534"/>
      <c r="O787" s="534"/>
      <c r="P787" s="534"/>
      <c r="Q787" s="534"/>
      <c r="R787" s="534"/>
      <c r="S787" s="534"/>
      <c r="T787" s="534"/>
      <c r="U787" s="534"/>
      <c r="V787" s="534"/>
      <c r="W787" s="534"/>
      <c r="X787" s="534"/>
      <c r="Y787" s="534"/>
      <c r="Z787" s="534"/>
      <c r="AA787" s="534"/>
      <c r="AG787" s="71"/>
      <c r="AH787" s="605" t="s">
        <v>6</v>
      </c>
      <c r="AI787" s="605"/>
      <c r="AJ787" s="605"/>
      <c r="AK787" s="605"/>
      <c r="AL787" s="605"/>
      <c r="AM787" s="605"/>
      <c r="AN787" s="606"/>
      <c r="AO787" s="599"/>
      <c r="AP787" s="600"/>
      <c r="AQ787" s="600"/>
      <c r="AR787" s="600"/>
      <c r="AS787" s="601"/>
      <c r="AT787" s="599"/>
      <c r="AU787" s="600"/>
      <c r="AV787" s="600"/>
      <c r="AW787" s="600"/>
      <c r="AX787" s="601"/>
      <c r="AY787" s="79"/>
      <c r="AZ787" s="79"/>
      <c r="BA787" s="79"/>
      <c r="BB787" s="80"/>
      <c r="BC787" s="80"/>
      <c r="BD787" s="80"/>
      <c r="BE787" s="80"/>
      <c r="BF787" s="80"/>
      <c r="BG787" s="80"/>
      <c r="BH787" s="80"/>
      <c r="BI787" s="80"/>
    </row>
    <row r="788" spans="2:62" ht="39" customHeight="1" thickBot="1">
      <c r="B788" s="607" t="s">
        <v>149</v>
      </c>
      <c r="C788" s="607"/>
      <c r="D788" s="607"/>
      <c r="E788" s="607"/>
      <c r="F788" s="607"/>
      <c r="G788" s="607"/>
      <c r="H788" s="607"/>
      <c r="I788" s="607"/>
      <c r="J788" s="607"/>
      <c r="K788" s="607"/>
      <c r="L788" s="607"/>
      <c r="M788" s="607"/>
      <c r="N788" s="607"/>
      <c r="O788" s="607"/>
      <c r="P788" s="607"/>
      <c r="Q788" s="607"/>
      <c r="R788" s="607"/>
      <c r="S788" s="607"/>
      <c r="T788" s="607"/>
      <c r="U788" s="607"/>
      <c r="V788" s="607"/>
      <c r="W788" s="607"/>
      <c r="X788" s="607"/>
      <c r="Y788" s="607"/>
      <c r="Z788" s="607"/>
      <c r="AA788" s="607"/>
      <c r="AG788" s="71"/>
      <c r="AH788" s="605"/>
      <c r="AI788" s="605"/>
      <c r="AJ788" s="605"/>
      <c r="AK788" s="605"/>
      <c r="AL788" s="605"/>
      <c r="AM788" s="605"/>
      <c r="AN788" s="606"/>
      <c r="AO788" s="602"/>
      <c r="AP788" s="603"/>
      <c r="AQ788" s="603"/>
      <c r="AR788" s="603"/>
      <c r="AS788" s="604"/>
      <c r="AT788" s="602"/>
      <c r="AU788" s="603"/>
      <c r="AV788" s="603"/>
      <c r="AW788" s="603"/>
      <c r="AX788" s="604"/>
      <c r="AY788" s="79"/>
      <c r="AZ788" s="79"/>
      <c r="BA788" s="79"/>
      <c r="BB788" s="80"/>
      <c r="BC788" s="80"/>
      <c r="BD788" s="80"/>
      <c r="BE788" s="80"/>
      <c r="BF788" s="80"/>
      <c r="BG788" s="80"/>
      <c r="BH788" s="80"/>
      <c r="BI788" s="80"/>
    </row>
    <row r="789" spans="2:62" ht="39" customHeight="1">
      <c r="B789" s="608"/>
      <c r="C789" s="608"/>
      <c r="D789" s="608"/>
      <c r="E789" s="608"/>
      <c r="F789" s="608"/>
      <c r="G789" s="608"/>
      <c r="H789" s="608"/>
      <c r="I789" s="608"/>
      <c r="J789" s="608"/>
      <c r="K789" s="608"/>
      <c r="L789" s="608"/>
      <c r="M789" s="608"/>
      <c r="N789" s="608"/>
      <c r="O789" s="608"/>
      <c r="P789" s="608"/>
      <c r="Q789" s="608"/>
      <c r="R789" s="608"/>
      <c r="S789" s="608"/>
      <c r="T789" s="608"/>
      <c r="U789" s="608"/>
      <c r="V789" s="608"/>
      <c r="W789" s="608"/>
      <c r="X789" s="608"/>
      <c r="Y789" s="608"/>
      <c r="Z789" s="608"/>
      <c r="AA789" s="608"/>
      <c r="AG789" s="71"/>
    </row>
    <row r="790" spans="2:62" ht="39" customHeight="1" thickBot="1">
      <c r="B790" s="533"/>
      <c r="C790" s="533"/>
      <c r="D790" s="533"/>
      <c r="E790" s="533"/>
      <c r="F790" s="533"/>
      <c r="G790" s="533"/>
      <c r="H790" s="533"/>
      <c r="I790" s="533"/>
      <c r="J790" s="533"/>
      <c r="K790" s="533"/>
      <c r="L790" s="533"/>
      <c r="M790" s="533"/>
      <c r="N790" s="533"/>
      <c r="O790" s="533"/>
      <c r="P790" s="533"/>
      <c r="Q790" s="533"/>
      <c r="R790" s="533"/>
      <c r="S790" s="533"/>
      <c r="T790" s="533"/>
      <c r="U790" s="533"/>
      <c r="V790" s="533"/>
      <c r="W790" s="533"/>
      <c r="X790" s="533"/>
      <c r="Y790" s="533"/>
      <c r="Z790" s="533"/>
      <c r="AA790" s="533"/>
      <c r="AG790" s="81"/>
      <c r="AH790" s="82"/>
      <c r="AI790" s="82"/>
      <c r="AJ790" s="82"/>
      <c r="AK790" s="82"/>
      <c r="AL790" s="82"/>
      <c r="AM790" s="82"/>
      <c r="AN790" s="82"/>
      <c r="AO790" s="82"/>
      <c r="AP790" s="82"/>
      <c r="AQ790" s="82"/>
      <c r="AR790" s="83"/>
      <c r="AS790" s="83"/>
      <c r="AT790" s="83"/>
      <c r="AU790" s="83"/>
      <c r="AV790" s="83"/>
      <c r="AW790" s="83"/>
      <c r="AX790" s="83"/>
      <c r="AY790" s="83"/>
      <c r="AZ790" s="83"/>
      <c r="BA790" s="83"/>
      <c r="BB790" s="83"/>
      <c r="BC790" s="83"/>
      <c r="BD790" s="83"/>
      <c r="BE790" s="83"/>
      <c r="BF790" s="83"/>
      <c r="BG790" s="83"/>
      <c r="BH790" s="83"/>
      <c r="BI790" s="83"/>
      <c r="BJ790" s="84"/>
    </row>
    <row r="791" spans="2:62" ht="39" customHeight="1">
      <c r="B791" s="534"/>
      <c r="C791" s="534"/>
      <c r="D791" s="534"/>
      <c r="E791" s="534"/>
      <c r="F791" s="534"/>
      <c r="G791" s="534"/>
      <c r="H791" s="534"/>
      <c r="I791" s="534"/>
      <c r="J791" s="534"/>
      <c r="K791" s="534"/>
      <c r="L791" s="534"/>
      <c r="M791" s="534"/>
      <c r="N791" s="534"/>
      <c r="O791" s="534"/>
      <c r="P791" s="534"/>
      <c r="Q791" s="534"/>
      <c r="R791" s="534"/>
      <c r="S791" s="534"/>
      <c r="T791" s="534"/>
      <c r="U791" s="534"/>
      <c r="V791" s="534"/>
      <c r="W791" s="534"/>
      <c r="X791" s="534"/>
      <c r="Y791" s="534"/>
      <c r="Z791" s="534"/>
      <c r="AA791" s="534"/>
      <c r="BJ791" s="85"/>
    </row>
    <row r="792" spans="2:62" ht="39" customHeight="1"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K792" s="87"/>
      <c r="AL792" s="87"/>
      <c r="AM792" s="87"/>
      <c r="AN792" s="87"/>
      <c r="AO792" s="87"/>
      <c r="AP792" s="87"/>
      <c r="AQ792" s="87"/>
      <c r="AR792" s="87"/>
      <c r="AS792" s="87"/>
      <c r="AT792" s="87"/>
      <c r="AU792" s="87"/>
      <c r="AV792" s="87"/>
      <c r="AW792" s="87"/>
      <c r="AX792" s="87"/>
      <c r="AY792" s="87"/>
      <c r="AZ792" s="87"/>
      <c r="BA792" s="87"/>
      <c r="BB792" s="87"/>
      <c r="BC792" s="87"/>
      <c r="BD792" s="87"/>
      <c r="BE792" s="87"/>
      <c r="BF792" s="87"/>
      <c r="BJ792" s="85"/>
    </row>
    <row r="793" spans="2:62" ht="39" customHeight="1">
      <c r="B793" s="535" t="s">
        <v>80</v>
      </c>
      <c r="C793" s="535"/>
      <c r="D793" s="535"/>
      <c r="E793" s="535"/>
      <c r="F793" s="535"/>
      <c r="G793" s="535"/>
      <c r="H793" s="535"/>
      <c r="I793" s="535"/>
      <c r="J793" s="535"/>
      <c r="K793" s="535"/>
      <c r="L793" s="535"/>
      <c r="M793" s="535"/>
      <c r="N793" s="535"/>
      <c r="O793" s="536" t="str">
        <f>GI!$E$31</f>
        <v xml:space="preserve">Biniam Desta </v>
      </c>
      <c r="P793" s="536"/>
      <c r="Q793" s="536"/>
      <c r="R793" s="536"/>
      <c r="S793" s="536"/>
      <c r="T793" s="536"/>
      <c r="U793" s="536"/>
      <c r="V793" s="536"/>
      <c r="W793" s="536"/>
      <c r="X793" s="536"/>
      <c r="Y793" s="536"/>
      <c r="Z793" s="536"/>
      <c r="AA793" s="536"/>
      <c r="AB793" s="88"/>
      <c r="AJ793" s="538" t="s">
        <v>212</v>
      </c>
      <c r="AK793" s="539"/>
      <c r="AL793" s="539"/>
      <c r="AM793" s="539"/>
      <c r="AN793" s="539"/>
      <c r="AO793" s="539"/>
      <c r="AP793" s="539"/>
      <c r="AQ793" s="539"/>
      <c r="AR793" s="539"/>
      <c r="AS793" s="539"/>
      <c r="AT793" s="539"/>
      <c r="AU793" s="539"/>
      <c r="AV793" s="539"/>
      <c r="AW793" s="539"/>
      <c r="AX793" s="539"/>
      <c r="AY793" s="539"/>
      <c r="AZ793" s="539"/>
      <c r="BA793" s="539"/>
      <c r="BB793" s="539"/>
      <c r="BC793" s="539"/>
      <c r="BD793" s="539"/>
      <c r="BE793" s="539"/>
      <c r="BF793" s="540"/>
      <c r="BG793" s="87"/>
      <c r="BH793" s="87"/>
      <c r="BI793" s="87"/>
      <c r="BJ793" s="89"/>
    </row>
    <row r="794" spans="2:62" ht="39" customHeight="1">
      <c r="B794" s="535"/>
      <c r="C794" s="535"/>
      <c r="D794" s="535"/>
      <c r="E794" s="535"/>
      <c r="F794" s="535"/>
      <c r="G794" s="535"/>
      <c r="H794" s="535"/>
      <c r="I794" s="535"/>
      <c r="J794" s="535"/>
      <c r="K794" s="535"/>
      <c r="L794" s="535"/>
      <c r="M794" s="535"/>
      <c r="N794" s="535"/>
      <c r="O794" s="537"/>
      <c r="P794" s="537"/>
      <c r="Q794" s="537"/>
      <c r="R794" s="537"/>
      <c r="S794" s="537"/>
      <c r="T794" s="537"/>
      <c r="U794" s="537"/>
      <c r="V794" s="537"/>
      <c r="W794" s="537"/>
      <c r="X794" s="537"/>
      <c r="Y794" s="537"/>
      <c r="Z794" s="537"/>
      <c r="AA794" s="537"/>
      <c r="AB794" s="88"/>
      <c r="AJ794" s="541"/>
      <c r="AK794" s="542"/>
      <c r="AL794" s="542"/>
      <c r="AM794" s="542"/>
      <c r="AN794" s="542"/>
      <c r="AO794" s="542"/>
      <c r="AP794" s="542"/>
      <c r="AQ794" s="542"/>
      <c r="AR794" s="542"/>
      <c r="AS794" s="542"/>
      <c r="AT794" s="542"/>
      <c r="AU794" s="542"/>
      <c r="AV794" s="542"/>
      <c r="AW794" s="542"/>
      <c r="AX794" s="542"/>
      <c r="AY794" s="542"/>
      <c r="AZ794" s="542"/>
      <c r="BA794" s="542"/>
      <c r="BB794" s="542"/>
      <c r="BC794" s="542"/>
      <c r="BD794" s="542"/>
      <c r="BE794" s="542"/>
      <c r="BF794" s="543"/>
      <c r="BG794" s="87"/>
      <c r="BH794" s="87"/>
      <c r="BI794" s="87"/>
      <c r="BJ794" s="89"/>
    </row>
    <row r="795" spans="2:62" ht="39" customHeight="1">
      <c r="B795" s="544" t="s">
        <v>79</v>
      </c>
      <c r="C795" s="544"/>
      <c r="D795" s="544"/>
      <c r="E795" s="544"/>
      <c r="F795" s="544"/>
      <c r="G795" s="544"/>
      <c r="H795" s="544"/>
      <c r="I795" s="544"/>
      <c r="J795" s="544"/>
      <c r="K795" s="544"/>
      <c r="L795" s="544"/>
      <c r="M795" s="544"/>
      <c r="N795" s="544"/>
      <c r="O795" s="545"/>
      <c r="P795" s="545"/>
      <c r="Q795" s="545"/>
      <c r="R795" s="545"/>
      <c r="S795" s="545"/>
      <c r="T795" s="545"/>
      <c r="U795" s="545"/>
      <c r="V795" s="545"/>
      <c r="W795" s="545"/>
      <c r="X795" s="545"/>
      <c r="Y795" s="545"/>
      <c r="Z795" s="545"/>
      <c r="AA795" s="545"/>
      <c r="AB795" s="88"/>
      <c r="AJ795" s="541" t="s">
        <v>210</v>
      </c>
      <c r="AK795" s="542"/>
      <c r="AL795" s="542"/>
      <c r="AM795" s="542"/>
      <c r="AN795" s="542"/>
      <c r="AO795" s="542"/>
      <c r="AP795" s="542"/>
      <c r="AQ795" s="542"/>
      <c r="AR795" s="542"/>
      <c r="AS795" s="542"/>
      <c r="AT795" s="542"/>
      <c r="AU795" s="542"/>
      <c r="AV795" s="542"/>
      <c r="AW795" s="542"/>
      <c r="AX795" s="542"/>
      <c r="AY795" s="542"/>
      <c r="AZ795" s="542"/>
      <c r="BA795" s="542"/>
      <c r="BB795" s="542"/>
      <c r="BC795" s="542"/>
      <c r="BD795" s="542"/>
      <c r="BE795" s="542"/>
      <c r="BF795" s="543"/>
      <c r="BG795" s="87"/>
      <c r="BH795" s="87"/>
      <c r="BI795" s="87"/>
      <c r="BJ795" s="87"/>
    </row>
    <row r="796" spans="2:62" ht="39" customHeight="1">
      <c r="B796" s="544"/>
      <c r="C796" s="544"/>
      <c r="D796" s="544"/>
      <c r="E796" s="544"/>
      <c r="F796" s="544"/>
      <c r="G796" s="544"/>
      <c r="H796" s="544"/>
      <c r="I796" s="544"/>
      <c r="J796" s="544"/>
      <c r="K796" s="544"/>
      <c r="L796" s="544"/>
      <c r="M796" s="544"/>
      <c r="N796" s="544"/>
      <c r="O796" s="546"/>
      <c r="P796" s="546"/>
      <c r="Q796" s="546"/>
      <c r="R796" s="546"/>
      <c r="S796" s="546"/>
      <c r="T796" s="546"/>
      <c r="U796" s="546"/>
      <c r="V796" s="546"/>
      <c r="W796" s="546"/>
      <c r="X796" s="546"/>
      <c r="Y796" s="546"/>
      <c r="Z796" s="546"/>
      <c r="AA796" s="546"/>
      <c r="AB796" s="88"/>
      <c r="AJ796" s="541"/>
      <c r="AK796" s="542"/>
      <c r="AL796" s="542"/>
      <c r="AM796" s="542"/>
      <c r="AN796" s="542"/>
      <c r="AO796" s="542"/>
      <c r="AP796" s="542"/>
      <c r="AQ796" s="542"/>
      <c r="AR796" s="542"/>
      <c r="AS796" s="542"/>
      <c r="AT796" s="542"/>
      <c r="AU796" s="542"/>
      <c r="AV796" s="542"/>
      <c r="AW796" s="542"/>
      <c r="AX796" s="542"/>
      <c r="AY796" s="542"/>
      <c r="AZ796" s="542"/>
      <c r="BA796" s="542"/>
      <c r="BB796" s="542"/>
      <c r="BC796" s="542"/>
      <c r="BD796" s="542"/>
      <c r="BE796" s="542"/>
      <c r="BF796" s="543"/>
      <c r="BG796" s="87"/>
      <c r="BH796" s="87"/>
      <c r="BI796" s="87"/>
      <c r="BJ796" s="87"/>
    </row>
    <row r="797" spans="2:62" ht="39" customHeight="1">
      <c r="B797" s="535" t="s">
        <v>81</v>
      </c>
      <c r="C797" s="535"/>
      <c r="D797" s="535"/>
      <c r="E797" s="535"/>
      <c r="F797" s="535"/>
      <c r="G797" s="535"/>
      <c r="H797" s="535"/>
      <c r="I797" s="535"/>
      <c r="J797" s="535"/>
      <c r="K797" s="535"/>
      <c r="L797" s="535"/>
      <c r="M797" s="535"/>
      <c r="N797" s="535"/>
      <c r="O797" s="547"/>
      <c r="P797" s="547"/>
      <c r="Q797" s="547"/>
      <c r="R797" s="547"/>
      <c r="S797" s="547"/>
      <c r="T797" s="547"/>
      <c r="U797" s="547"/>
      <c r="V797" s="547"/>
      <c r="W797" s="547"/>
      <c r="X797" s="547"/>
      <c r="Y797" s="547"/>
      <c r="Z797" s="547"/>
      <c r="AA797" s="547"/>
      <c r="AB797" s="88"/>
      <c r="AJ797" s="541" t="s">
        <v>74</v>
      </c>
      <c r="AK797" s="542"/>
      <c r="AL797" s="542"/>
      <c r="AM797" s="542"/>
      <c r="AN797" s="542"/>
      <c r="AO797" s="542"/>
      <c r="AP797" s="542"/>
      <c r="AQ797" s="542"/>
      <c r="AR797" s="542"/>
      <c r="AS797" s="542"/>
      <c r="AT797" s="542"/>
      <c r="AU797" s="542"/>
      <c r="AV797" s="542"/>
      <c r="AW797" s="542"/>
      <c r="AX797" s="542"/>
      <c r="AY797" s="542"/>
      <c r="AZ797" s="542"/>
      <c r="BA797" s="542"/>
      <c r="BB797" s="542"/>
      <c r="BC797" s="542"/>
      <c r="BD797" s="542"/>
      <c r="BE797" s="542"/>
      <c r="BF797" s="543"/>
      <c r="BG797" s="87"/>
      <c r="BH797" s="87"/>
      <c r="BI797" s="87"/>
      <c r="BJ797" s="87"/>
    </row>
    <row r="798" spans="2:62" ht="39" customHeight="1">
      <c r="B798" s="535"/>
      <c r="C798" s="535"/>
      <c r="D798" s="535"/>
      <c r="E798" s="535"/>
      <c r="F798" s="535"/>
      <c r="G798" s="535"/>
      <c r="H798" s="535"/>
      <c r="I798" s="535"/>
      <c r="J798" s="535"/>
      <c r="K798" s="535"/>
      <c r="L798" s="535"/>
      <c r="M798" s="535"/>
      <c r="N798" s="535"/>
      <c r="O798" s="548"/>
      <c r="P798" s="548"/>
      <c r="Q798" s="548"/>
      <c r="R798" s="548"/>
      <c r="S798" s="548"/>
      <c r="T798" s="548"/>
      <c r="U798" s="548"/>
      <c r="V798" s="548"/>
      <c r="W798" s="548"/>
      <c r="X798" s="548"/>
      <c r="Y798" s="548"/>
      <c r="Z798" s="548"/>
      <c r="AA798" s="548"/>
      <c r="AB798" s="88"/>
      <c r="AJ798" s="541"/>
      <c r="AK798" s="542"/>
      <c r="AL798" s="542"/>
      <c r="AM798" s="542"/>
      <c r="AN798" s="542"/>
      <c r="AO798" s="542"/>
      <c r="AP798" s="542"/>
      <c r="AQ798" s="542"/>
      <c r="AR798" s="542"/>
      <c r="AS798" s="542"/>
      <c r="AT798" s="542"/>
      <c r="AU798" s="542"/>
      <c r="AV798" s="542"/>
      <c r="AW798" s="542"/>
      <c r="AX798" s="542"/>
      <c r="AY798" s="542"/>
      <c r="AZ798" s="542"/>
      <c r="BA798" s="542"/>
      <c r="BB798" s="542"/>
      <c r="BC798" s="542"/>
      <c r="BD798" s="542"/>
      <c r="BE798" s="542"/>
      <c r="BF798" s="543"/>
      <c r="BG798" s="87"/>
      <c r="BH798" s="87"/>
      <c r="BI798" s="87"/>
      <c r="BJ798" s="87"/>
    </row>
    <row r="799" spans="2:62" ht="39" customHeight="1">
      <c r="B799" s="544" t="s">
        <v>79</v>
      </c>
      <c r="C799" s="544"/>
      <c r="D799" s="544"/>
      <c r="E799" s="544"/>
      <c r="F799" s="544"/>
      <c r="G799" s="544"/>
      <c r="H799" s="544"/>
      <c r="I799" s="544"/>
      <c r="J799" s="544"/>
      <c r="K799" s="544"/>
      <c r="L799" s="544"/>
      <c r="M799" s="544"/>
      <c r="N799" s="544"/>
      <c r="O799" s="545"/>
      <c r="P799" s="545"/>
      <c r="Q799" s="545"/>
      <c r="R799" s="545"/>
      <c r="S799" s="545"/>
      <c r="T799" s="545"/>
      <c r="U799" s="545"/>
      <c r="V799" s="545"/>
      <c r="W799" s="545"/>
      <c r="X799" s="545"/>
      <c r="Y799" s="545"/>
      <c r="Z799" s="545"/>
      <c r="AA799" s="545"/>
      <c r="AB799" s="90"/>
      <c r="AJ799" s="541" t="s">
        <v>211</v>
      </c>
      <c r="AK799" s="542"/>
      <c r="AL799" s="542"/>
      <c r="AM799" s="542"/>
      <c r="AN799" s="542"/>
      <c r="AO799" s="542"/>
      <c r="AP799" s="542"/>
      <c r="AQ799" s="542"/>
      <c r="AR799" s="542"/>
      <c r="AS799" s="542"/>
      <c r="AT799" s="542"/>
      <c r="AU799" s="542"/>
      <c r="AV799" s="542"/>
      <c r="AW799" s="542"/>
      <c r="AX799" s="542"/>
      <c r="AY799" s="542"/>
      <c r="AZ799" s="542"/>
      <c r="BA799" s="542"/>
      <c r="BB799" s="542"/>
      <c r="BC799" s="542"/>
      <c r="BD799" s="542"/>
      <c r="BE799" s="542"/>
      <c r="BF799" s="543"/>
      <c r="BG799" s="87"/>
      <c r="BH799" s="87"/>
      <c r="BI799" s="87"/>
      <c r="BJ799" s="87"/>
    </row>
    <row r="800" spans="2:62" ht="9" customHeight="1">
      <c r="B800" s="544"/>
      <c r="C800" s="544"/>
      <c r="D800" s="544"/>
      <c r="E800" s="544"/>
      <c r="F800" s="544"/>
      <c r="G800" s="544"/>
      <c r="H800" s="544"/>
      <c r="I800" s="544"/>
      <c r="J800" s="544"/>
      <c r="K800" s="544"/>
      <c r="L800" s="544"/>
      <c r="M800" s="544"/>
      <c r="N800" s="544"/>
      <c r="O800" s="546"/>
      <c r="P800" s="546"/>
      <c r="Q800" s="546"/>
      <c r="R800" s="546"/>
      <c r="S800" s="546"/>
      <c r="T800" s="546"/>
      <c r="U800" s="546"/>
      <c r="V800" s="546"/>
      <c r="W800" s="546"/>
      <c r="X800" s="546"/>
      <c r="Y800" s="546"/>
      <c r="Z800" s="546"/>
      <c r="AA800" s="546"/>
      <c r="AB800" s="90"/>
      <c r="AJ800" s="549"/>
      <c r="AK800" s="550"/>
      <c r="AL800" s="550"/>
      <c r="AM800" s="550"/>
      <c r="AN800" s="550"/>
      <c r="AO800" s="550"/>
      <c r="AP800" s="550"/>
      <c r="AQ800" s="550"/>
      <c r="AR800" s="550"/>
      <c r="AS800" s="550"/>
      <c r="AT800" s="550"/>
      <c r="AU800" s="550"/>
      <c r="AV800" s="550"/>
      <c r="AW800" s="550"/>
      <c r="AX800" s="550"/>
      <c r="AY800" s="550"/>
      <c r="AZ800" s="550"/>
      <c r="BA800" s="550"/>
      <c r="BB800" s="550"/>
      <c r="BC800" s="550"/>
      <c r="BD800" s="550"/>
      <c r="BE800" s="550"/>
      <c r="BF800" s="551"/>
      <c r="BG800" s="87"/>
      <c r="BH800" s="87"/>
      <c r="BI800" s="87"/>
      <c r="BJ800" s="87"/>
    </row>
    <row r="801" spans="2:62" ht="39" customHeight="1">
      <c r="C801" s="615"/>
      <c r="D801" s="615"/>
      <c r="E801" s="615"/>
      <c r="F801" s="615"/>
      <c r="G801" s="615"/>
      <c r="H801" s="615"/>
      <c r="I801" s="615"/>
      <c r="J801" s="615"/>
      <c r="K801" s="615"/>
      <c r="L801" s="615"/>
      <c r="M801" s="615"/>
      <c r="N801" s="615"/>
      <c r="O801" s="615"/>
      <c r="P801" s="615"/>
      <c r="Q801" s="615"/>
      <c r="R801" s="615"/>
      <c r="S801" s="615"/>
      <c r="T801" s="615"/>
      <c r="U801" s="615"/>
      <c r="V801" s="615"/>
      <c r="W801" s="615"/>
      <c r="X801" s="615"/>
    </row>
    <row r="802" spans="2:62" ht="39" customHeight="1">
      <c r="B802" s="616" t="s">
        <v>20</v>
      </c>
      <c r="C802" s="616"/>
      <c r="D802" s="616"/>
      <c r="E802" s="616"/>
      <c r="F802" s="616"/>
      <c r="G802" s="616"/>
      <c r="H802" s="616"/>
      <c r="I802" s="616"/>
      <c r="J802" s="616"/>
      <c r="K802" s="616"/>
      <c r="L802" s="616"/>
      <c r="M802" s="616"/>
      <c r="N802" s="616"/>
      <c r="O802" s="616"/>
      <c r="P802" s="616"/>
      <c r="Q802" s="616"/>
      <c r="R802" s="616"/>
      <c r="S802" s="616"/>
      <c r="T802" s="616"/>
      <c r="U802" s="616"/>
      <c r="V802" s="616"/>
      <c r="W802" s="616"/>
      <c r="X802" s="616"/>
      <c r="Y802" s="616"/>
      <c r="Z802" s="616"/>
      <c r="AA802" s="59"/>
      <c r="AG802" s="60"/>
      <c r="AH802" s="60"/>
      <c r="AI802" s="60"/>
      <c r="AL802" s="617"/>
      <c r="AM802" s="617"/>
      <c r="AN802" s="617"/>
      <c r="AO802" s="617"/>
      <c r="AP802" s="617"/>
      <c r="AQ802" s="617"/>
      <c r="AR802" s="617"/>
      <c r="AS802" s="617"/>
      <c r="AT802" s="617"/>
      <c r="AU802" s="617"/>
      <c r="AV802" s="617"/>
      <c r="AW802" s="617"/>
      <c r="AX802" s="617"/>
      <c r="AY802" s="617"/>
      <c r="AZ802" s="617"/>
      <c r="BA802" s="617"/>
      <c r="BB802" s="617"/>
      <c r="BC802" s="617"/>
    </row>
    <row r="803" spans="2:62" ht="39" customHeight="1">
      <c r="B803" s="616"/>
      <c r="C803" s="616"/>
      <c r="D803" s="616"/>
      <c r="E803" s="616"/>
      <c r="F803" s="616"/>
      <c r="G803" s="616"/>
      <c r="H803" s="616"/>
      <c r="I803" s="616"/>
      <c r="J803" s="616"/>
      <c r="K803" s="616"/>
      <c r="L803" s="616"/>
      <c r="M803" s="616"/>
      <c r="N803" s="616"/>
      <c r="O803" s="616"/>
      <c r="P803" s="616"/>
      <c r="Q803" s="616"/>
      <c r="R803" s="616"/>
      <c r="S803" s="616"/>
      <c r="T803" s="616"/>
      <c r="U803" s="616"/>
      <c r="V803" s="616"/>
      <c r="W803" s="616"/>
      <c r="X803" s="616"/>
      <c r="Y803" s="616"/>
      <c r="Z803" s="616"/>
      <c r="AA803" s="59"/>
      <c r="AG803" s="60"/>
      <c r="AH803" s="60"/>
      <c r="AI803" s="60"/>
      <c r="AL803" s="617"/>
      <c r="AM803" s="617"/>
      <c r="AN803" s="617"/>
      <c r="AO803" s="617"/>
      <c r="AP803" s="617"/>
      <c r="AQ803" s="617"/>
      <c r="AR803" s="617"/>
      <c r="AS803" s="617"/>
      <c r="AT803" s="617"/>
      <c r="AU803" s="617"/>
      <c r="AV803" s="617"/>
      <c r="AW803" s="617"/>
      <c r="AX803" s="617"/>
      <c r="AY803" s="617"/>
      <c r="AZ803" s="617"/>
      <c r="BA803" s="617"/>
      <c r="BB803" s="617"/>
      <c r="BC803" s="617"/>
    </row>
    <row r="804" spans="2:62" ht="39" customHeight="1">
      <c r="B804" s="618"/>
      <c r="C804" s="618"/>
      <c r="D804" s="618"/>
      <c r="E804" s="618"/>
      <c r="F804" s="618"/>
      <c r="G804" s="618"/>
      <c r="H804" s="618"/>
      <c r="I804" s="618"/>
      <c r="J804" s="618"/>
      <c r="K804" s="618"/>
      <c r="L804" s="618"/>
      <c r="M804" s="618"/>
      <c r="N804" s="618"/>
      <c r="O804" s="618"/>
      <c r="P804" s="618"/>
      <c r="Q804" s="618"/>
      <c r="R804" s="618"/>
      <c r="S804" s="618"/>
      <c r="T804" s="618"/>
      <c r="U804" s="618"/>
      <c r="V804" s="618"/>
      <c r="W804" s="618"/>
      <c r="X804" s="618"/>
      <c r="Y804" s="618"/>
      <c r="Z804" s="618"/>
      <c r="AA804" s="59"/>
      <c r="AB804" s="60"/>
      <c r="AC804" s="60"/>
      <c r="AD804" s="60"/>
      <c r="AE804" s="60"/>
      <c r="AF804" s="60"/>
      <c r="AG804" s="60"/>
      <c r="AH804" s="60"/>
      <c r="AI804" s="60"/>
      <c r="AL804" s="617"/>
      <c r="AM804" s="617"/>
      <c r="AN804" s="617"/>
      <c r="AO804" s="617"/>
      <c r="AP804" s="617"/>
      <c r="AQ804" s="617"/>
      <c r="AR804" s="617"/>
      <c r="AS804" s="617"/>
      <c r="AT804" s="617"/>
      <c r="AU804" s="617"/>
      <c r="AV804" s="617"/>
      <c r="AW804" s="617"/>
      <c r="AX804" s="617"/>
      <c r="AY804" s="617"/>
      <c r="AZ804" s="617"/>
      <c r="BA804" s="617"/>
      <c r="BB804" s="617"/>
      <c r="BC804" s="617"/>
    </row>
    <row r="805" spans="2:62" ht="39" customHeight="1">
      <c r="B805" s="609" t="s">
        <v>92</v>
      </c>
      <c r="C805" s="609"/>
      <c r="D805" s="609"/>
      <c r="E805" s="609"/>
      <c r="F805" s="609"/>
      <c r="G805" s="609"/>
      <c r="H805" s="609"/>
      <c r="I805" s="609"/>
      <c r="J805" s="609"/>
      <c r="K805" s="609"/>
      <c r="L805" s="609"/>
      <c r="M805" s="609"/>
      <c r="N805" s="609"/>
      <c r="O805" s="609"/>
      <c r="P805" s="609"/>
      <c r="Q805" s="609"/>
      <c r="R805" s="609"/>
      <c r="S805" s="609"/>
      <c r="T805" s="609"/>
      <c r="U805" s="609"/>
      <c r="V805" s="609"/>
      <c r="W805" s="609"/>
      <c r="X805" s="609"/>
      <c r="Y805" s="609"/>
      <c r="Z805" s="609"/>
      <c r="AA805" s="59"/>
      <c r="AB805" s="60"/>
      <c r="AE805" s="610" t="str">
        <f>GI!$A$49</f>
        <v>መግለፂ ውፅኢት ተምሃራይ</v>
      </c>
      <c r="AF805" s="610"/>
      <c r="AG805" s="610"/>
      <c r="AH805" s="610"/>
      <c r="AI805" s="610"/>
      <c r="AJ805" s="610"/>
      <c r="AK805" s="610"/>
      <c r="AL805" s="610"/>
      <c r="AM805" s="610"/>
      <c r="AN805" s="610"/>
      <c r="AO805" s="610"/>
      <c r="AP805" s="610"/>
      <c r="AQ805" s="610"/>
      <c r="AR805" s="610"/>
      <c r="AS805" s="610"/>
      <c r="AT805" s="610"/>
      <c r="AU805" s="610"/>
      <c r="AV805" s="610"/>
      <c r="AW805" s="610"/>
      <c r="AX805" s="610"/>
      <c r="AY805" s="610"/>
      <c r="AZ805" s="610"/>
      <c r="BA805" s="610"/>
      <c r="BB805" s="610"/>
      <c r="BC805" s="610"/>
      <c r="BD805" s="610"/>
      <c r="BE805" s="610"/>
      <c r="BF805" s="610"/>
      <c r="BG805" s="610"/>
      <c r="BH805" s="610"/>
      <c r="BI805" s="610"/>
      <c r="BJ805" s="610"/>
    </row>
    <row r="806" spans="2:62" ht="39" customHeight="1">
      <c r="B806" s="609" t="s">
        <v>93</v>
      </c>
      <c r="C806" s="609"/>
      <c r="D806" s="609"/>
      <c r="E806" s="609"/>
      <c r="F806" s="609"/>
      <c r="G806" s="609"/>
      <c r="H806" s="609"/>
      <c r="I806" s="609"/>
      <c r="J806" s="609"/>
      <c r="K806" s="609"/>
      <c r="L806" s="609"/>
      <c r="M806" s="609"/>
      <c r="N806" s="609"/>
      <c r="O806" s="609"/>
      <c r="P806" s="609"/>
      <c r="Q806" s="609"/>
      <c r="R806" s="609"/>
      <c r="S806" s="609"/>
      <c r="T806" s="609"/>
      <c r="U806" s="609"/>
      <c r="V806" s="609"/>
      <c r="W806" s="609"/>
      <c r="X806" s="609"/>
      <c r="Y806" s="609"/>
      <c r="Z806" s="609"/>
      <c r="AA806" s="59"/>
      <c r="AB806" s="60"/>
      <c r="AC806" s="61"/>
      <c r="AD806" s="61"/>
      <c r="AE806" s="610"/>
      <c r="AF806" s="610"/>
      <c r="AG806" s="610"/>
      <c r="AH806" s="610"/>
      <c r="AI806" s="610"/>
      <c r="AJ806" s="610"/>
      <c r="AK806" s="610"/>
      <c r="AL806" s="610"/>
      <c r="AM806" s="610"/>
      <c r="AN806" s="610"/>
      <c r="AO806" s="610"/>
      <c r="AP806" s="610"/>
      <c r="AQ806" s="610"/>
      <c r="AR806" s="610"/>
      <c r="AS806" s="610"/>
      <c r="AT806" s="610"/>
      <c r="AU806" s="610"/>
      <c r="AV806" s="610"/>
      <c r="AW806" s="610"/>
      <c r="AX806" s="610"/>
      <c r="AY806" s="610"/>
      <c r="AZ806" s="610"/>
      <c r="BA806" s="610"/>
      <c r="BB806" s="610"/>
      <c r="BC806" s="610"/>
      <c r="BD806" s="610"/>
      <c r="BE806" s="610"/>
      <c r="BF806" s="610"/>
      <c r="BG806" s="610"/>
      <c r="BH806" s="610"/>
      <c r="BI806" s="610"/>
      <c r="BJ806" s="610"/>
    </row>
    <row r="807" spans="2:62" ht="39" customHeight="1">
      <c r="B807" s="609" t="s">
        <v>94</v>
      </c>
      <c r="C807" s="609"/>
      <c r="D807" s="609"/>
      <c r="E807" s="609"/>
      <c r="F807" s="609"/>
      <c r="G807" s="609"/>
      <c r="H807" s="609"/>
      <c r="I807" s="609"/>
      <c r="J807" s="609"/>
      <c r="K807" s="609"/>
      <c r="L807" s="609"/>
      <c r="M807" s="609"/>
      <c r="N807" s="609"/>
      <c r="O807" s="609"/>
      <c r="P807" s="609"/>
      <c r="Q807" s="609"/>
      <c r="R807" s="609"/>
      <c r="S807" s="609"/>
      <c r="T807" s="609"/>
      <c r="U807" s="609"/>
      <c r="V807" s="609"/>
      <c r="W807" s="609"/>
      <c r="X807" s="609"/>
      <c r="Y807" s="609"/>
      <c r="Z807" s="609"/>
      <c r="AA807" s="59"/>
      <c r="AB807" s="60"/>
      <c r="AC807" s="61"/>
      <c r="AD807" s="61"/>
      <c r="AE807" s="610" t="str">
        <f>GI!$A$50</f>
        <v xml:space="preserve">ኣካዳሚ ሸባ ሓፈሻዊ ካልኣይ ብርኪ ቤት ት/ቲ </v>
      </c>
      <c r="AF807" s="610"/>
      <c r="AG807" s="610"/>
      <c r="AH807" s="610"/>
      <c r="AI807" s="610"/>
      <c r="AJ807" s="610"/>
      <c r="AK807" s="610"/>
      <c r="AL807" s="610"/>
      <c r="AM807" s="610"/>
      <c r="AN807" s="610"/>
      <c r="AO807" s="610"/>
      <c r="AP807" s="610"/>
      <c r="AQ807" s="610"/>
      <c r="AR807" s="610"/>
      <c r="AS807" s="610"/>
      <c r="AT807" s="610"/>
      <c r="AU807" s="610"/>
      <c r="AV807" s="610"/>
      <c r="AW807" s="610"/>
      <c r="AX807" s="610"/>
      <c r="AY807" s="610"/>
      <c r="AZ807" s="610"/>
      <c r="BA807" s="610"/>
      <c r="BB807" s="610"/>
      <c r="BC807" s="610"/>
      <c r="BD807" s="610"/>
      <c r="BE807" s="610"/>
      <c r="BF807" s="610"/>
      <c r="BG807" s="610"/>
      <c r="BH807" s="610"/>
      <c r="BI807" s="610"/>
      <c r="BJ807" s="610"/>
    </row>
    <row r="808" spans="2:62" ht="39" customHeight="1">
      <c r="B808" s="609" t="s">
        <v>95</v>
      </c>
      <c r="C808" s="609"/>
      <c r="D808" s="609"/>
      <c r="E808" s="609"/>
      <c r="F808" s="609"/>
      <c r="G808" s="609"/>
      <c r="H808" s="609"/>
      <c r="I808" s="609"/>
      <c r="J808" s="609"/>
      <c r="K808" s="609"/>
      <c r="L808" s="609"/>
      <c r="M808" s="609"/>
      <c r="N808" s="609"/>
      <c r="O808" s="609"/>
      <c r="P808" s="609"/>
      <c r="Q808" s="609"/>
      <c r="R808" s="609"/>
      <c r="S808" s="609"/>
      <c r="T808" s="609"/>
      <c r="U808" s="609"/>
      <c r="V808" s="609"/>
      <c r="W808" s="609"/>
      <c r="X808" s="609"/>
      <c r="Y808" s="609"/>
      <c r="Z808" s="609"/>
      <c r="AA808" s="62"/>
      <c r="AB808" s="60"/>
      <c r="AC808" s="61"/>
      <c r="AD808" s="61"/>
      <c r="AE808" s="610"/>
      <c r="AF808" s="610"/>
      <c r="AG808" s="610"/>
      <c r="AH808" s="610"/>
      <c r="AI808" s="610"/>
      <c r="AJ808" s="610"/>
      <c r="AK808" s="610"/>
      <c r="AL808" s="610"/>
      <c r="AM808" s="610"/>
      <c r="AN808" s="610"/>
      <c r="AO808" s="610"/>
      <c r="AP808" s="610"/>
      <c r="AQ808" s="610"/>
      <c r="AR808" s="610"/>
      <c r="AS808" s="610"/>
      <c r="AT808" s="610"/>
      <c r="AU808" s="610"/>
      <c r="AV808" s="610"/>
      <c r="AW808" s="610"/>
      <c r="AX808" s="610"/>
      <c r="AY808" s="610"/>
      <c r="AZ808" s="610"/>
      <c r="BA808" s="610"/>
      <c r="BB808" s="610"/>
      <c r="BC808" s="610"/>
      <c r="BD808" s="610"/>
      <c r="BE808" s="610"/>
      <c r="BF808" s="610"/>
      <c r="BG808" s="610"/>
      <c r="BH808" s="610"/>
      <c r="BI808" s="610"/>
      <c r="BJ808" s="610"/>
    </row>
    <row r="809" spans="2:62" ht="39" customHeight="1">
      <c r="B809" s="609" t="s">
        <v>96</v>
      </c>
      <c r="C809" s="609"/>
      <c r="D809" s="609"/>
      <c r="E809" s="609"/>
      <c r="F809" s="609"/>
      <c r="G809" s="609"/>
      <c r="H809" s="609"/>
      <c r="I809" s="609"/>
      <c r="J809" s="609"/>
      <c r="K809" s="609"/>
      <c r="L809" s="609"/>
      <c r="M809" s="609"/>
      <c r="N809" s="609"/>
      <c r="O809" s="609"/>
      <c r="P809" s="609"/>
      <c r="Q809" s="609"/>
      <c r="R809" s="609"/>
      <c r="S809" s="609"/>
      <c r="T809" s="609"/>
      <c r="U809" s="609"/>
      <c r="V809" s="609"/>
      <c r="W809" s="609"/>
      <c r="X809" s="609"/>
      <c r="Y809" s="609"/>
      <c r="Z809" s="609"/>
      <c r="AA809" s="62"/>
      <c r="AB809" s="60"/>
      <c r="AC809" s="61"/>
      <c r="AD809" s="61"/>
      <c r="AE809" s="61"/>
      <c r="AF809" s="61"/>
      <c r="AG809" s="61"/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  <c r="BB809" s="61"/>
      <c r="BC809" s="61"/>
      <c r="BD809" s="61"/>
      <c r="BE809" s="61"/>
      <c r="BF809" s="61"/>
      <c r="BG809" s="61"/>
      <c r="BH809" s="61"/>
      <c r="BI809" s="61"/>
      <c r="BJ809" s="61"/>
    </row>
    <row r="810" spans="2:62" ht="39" customHeight="1">
      <c r="B810" s="611" t="s">
        <v>138</v>
      </c>
      <c r="C810" s="611"/>
      <c r="D810" s="611"/>
      <c r="E810" s="611"/>
      <c r="F810" s="611"/>
      <c r="G810" s="611"/>
      <c r="H810" s="611"/>
      <c r="I810" s="611"/>
      <c r="J810" s="611"/>
      <c r="K810" s="611"/>
      <c r="L810" s="611"/>
      <c r="M810" s="611"/>
      <c r="N810" s="611"/>
      <c r="O810" s="611"/>
      <c r="P810" s="611"/>
      <c r="Q810" s="611"/>
      <c r="R810" s="611"/>
      <c r="S810" s="611"/>
      <c r="T810" s="611"/>
      <c r="U810" s="611"/>
      <c r="V810" s="611"/>
      <c r="W810" s="611"/>
      <c r="X810" s="611"/>
      <c r="Y810" s="611"/>
      <c r="Z810" s="611"/>
      <c r="AA810" s="612"/>
      <c r="AB810" s="62"/>
      <c r="AD810" s="61"/>
      <c r="AE810" s="613" t="str">
        <f>GI!$A$52</f>
        <v>Sheba Academy Comprehensive Secondary School Student's Grade Report Card</v>
      </c>
      <c r="AF810" s="613"/>
      <c r="AG810" s="613"/>
      <c r="AH810" s="613"/>
      <c r="AI810" s="613"/>
      <c r="AJ810" s="613"/>
      <c r="AK810" s="613"/>
      <c r="AL810" s="613"/>
      <c r="AM810" s="613"/>
      <c r="AN810" s="613"/>
      <c r="AO810" s="613"/>
      <c r="AP810" s="613"/>
      <c r="AQ810" s="613"/>
      <c r="AR810" s="613"/>
      <c r="AS810" s="613"/>
      <c r="AT810" s="613"/>
      <c r="AU810" s="613"/>
      <c r="AV810" s="613"/>
      <c r="AW810" s="613"/>
      <c r="AX810" s="613"/>
      <c r="AY810" s="613"/>
      <c r="AZ810" s="613"/>
      <c r="BA810" s="613"/>
      <c r="BB810" s="613"/>
      <c r="BC810" s="613"/>
      <c r="BD810" s="613"/>
      <c r="BE810" s="613"/>
      <c r="BF810" s="613"/>
      <c r="BG810" s="613"/>
      <c r="BH810" s="613"/>
      <c r="BI810" s="613"/>
      <c r="BJ810" s="613"/>
    </row>
    <row r="811" spans="2:62" ht="39" customHeight="1">
      <c r="B811" s="611"/>
      <c r="C811" s="611"/>
      <c r="D811" s="611"/>
      <c r="E811" s="611"/>
      <c r="F811" s="611"/>
      <c r="G811" s="611"/>
      <c r="H811" s="611"/>
      <c r="I811" s="611"/>
      <c r="J811" s="611"/>
      <c r="K811" s="611"/>
      <c r="L811" s="611"/>
      <c r="M811" s="611"/>
      <c r="N811" s="611"/>
      <c r="O811" s="611"/>
      <c r="P811" s="611"/>
      <c r="Q811" s="611"/>
      <c r="R811" s="611"/>
      <c r="S811" s="611"/>
      <c r="T811" s="611"/>
      <c r="U811" s="611"/>
      <c r="V811" s="611"/>
      <c r="W811" s="611"/>
      <c r="X811" s="611"/>
      <c r="Y811" s="611"/>
      <c r="Z811" s="611"/>
      <c r="AA811" s="612"/>
      <c r="AB811" s="62"/>
      <c r="AC811" s="61"/>
      <c r="AD811" s="61"/>
      <c r="AE811" s="613"/>
      <c r="AF811" s="613"/>
      <c r="AG811" s="613"/>
      <c r="AH811" s="613"/>
      <c r="AI811" s="613"/>
      <c r="AJ811" s="613"/>
      <c r="AK811" s="613"/>
      <c r="AL811" s="613"/>
      <c r="AM811" s="613"/>
      <c r="AN811" s="613"/>
      <c r="AO811" s="613"/>
      <c r="AP811" s="613"/>
      <c r="AQ811" s="613"/>
      <c r="AR811" s="613"/>
      <c r="AS811" s="613"/>
      <c r="AT811" s="613"/>
      <c r="AU811" s="613"/>
      <c r="AV811" s="613"/>
      <c r="AW811" s="613"/>
      <c r="AX811" s="613"/>
      <c r="AY811" s="613"/>
      <c r="AZ811" s="613"/>
      <c r="BA811" s="613"/>
      <c r="BB811" s="613"/>
      <c r="BC811" s="613"/>
      <c r="BD811" s="613"/>
      <c r="BE811" s="613"/>
      <c r="BF811" s="613"/>
      <c r="BG811" s="613"/>
      <c r="BH811" s="613"/>
      <c r="BI811" s="613"/>
      <c r="BJ811" s="613"/>
    </row>
    <row r="812" spans="2:62" ht="39" customHeight="1">
      <c r="B812" s="611" t="s">
        <v>65</v>
      </c>
      <c r="C812" s="611"/>
      <c r="D812" s="611"/>
      <c r="E812" s="611"/>
      <c r="F812" s="611"/>
      <c r="G812" s="611"/>
      <c r="H812" s="611"/>
      <c r="I812" s="611"/>
      <c r="J812" s="611"/>
      <c r="K812" s="611"/>
      <c r="L812" s="611"/>
      <c r="M812" s="611"/>
      <c r="N812" s="611"/>
      <c r="O812" s="611"/>
      <c r="P812" s="611"/>
      <c r="Q812" s="611"/>
      <c r="R812" s="611"/>
      <c r="S812" s="611"/>
      <c r="T812" s="611"/>
      <c r="U812" s="611"/>
      <c r="V812" s="611"/>
      <c r="W812" s="611"/>
      <c r="X812" s="611"/>
      <c r="Y812" s="611"/>
      <c r="Z812" s="611"/>
      <c r="AA812" s="612"/>
      <c r="AB812" s="62"/>
      <c r="AC812" s="61"/>
      <c r="AD812" s="61"/>
      <c r="AE812" s="613"/>
      <c r="AF812" s="613"/>
      <c r="AG812" s="613"/>
      <c r="AH812" s="613"/>
      <c r="AI812" s="613"/>
      <c r="AJ812" s="613"/>
      <c r="AK812" s="613"/>
      <c r="AL812" s="613"/>
      <c r="AM812" s="613"/>
      <c r="AN812" s="613"/>
      <c r="AO812" s="613"/>
      <c r="AP812" s="613"/>
      <c r="AQ812" s="613"/>
      <c r="AR812" s="613"/>
      <c r="AS812" s="613"/>
      <c r="AT812" s="613"/>
      <c r="AU812" s="613"/>
      <c r="AV812" s="613"/>
      <c r="AW812" s="613"/>
      <c r="AX812" s="613"/>
      <c r="AY812" s="613"/>
      <c r="AZ812" s="613"/>
      <c r="BA812" s="613"/>
      <c r="BB812" s="613"/>
      <c r="BC812" s="613"/>
      <c r="BD812" s="613"/>
      <c r="BE812" s="613"/>
      <c r="BF812" s="613"/>
      <c r="BG812" s="613"/>
      <c r="BH812" s="613"/>
      <c r="BI812" s="613"/>
      <c r="BJ812" s="613"/>
    </row>
    <row r="813" spans="2:62" ht="39" customHeight="1">
      <c r="B813" s="611"/>
      <c r="C813" s="611"/>
      <c r="D813" s="611"/>
      <c r="E813" s="611"/>
      <c r="F813" s="611"/>
      <c r="G813" s="611"/>
      <c r="H813" s="611"/>
      <c r="I813" s="611"/>
      <c r="J813" s="611"/>
      <c r="K813" s="611"/>
      <c r="L813" s="611"/>
      <c r="M813" s="611"/>
      <c r="N813" s="611"/>
      <c r="O813" s="611"/>
      <c r="P813" s="611"/>
      <c r="Q813" s="611"/>
      <c r="R813" s="611"/>
      <c r="S813" s="611"/>
      <c r="T813" s="611"/>
      <c r="U813" s="611"/>
      <c r="V813" s="611"/>
      <c r="W813" s="611"/>
      <c r="X813" s="611"/>
      <c r="Y813" s="611"/>
      <c r="Z813" s="611"/>
      <c r="AA813" s="612"/>
      <c r="AB813" s="62"/>
      <c r="AC813" s="62"/>
      <c r="AD813" s="62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  <c r="BD813" s="63"/>
      <c r="BE813" s="63"/>
      <c r="BF813" s="63"/>
      <c r="BG813" s="63"/>
      <c r="BH813" s="63"/>
      <c r="BI813" s="63"/>
      <c r="BJ813" s="63"/>
    </row>
    <row r="814" spans="2:62" ht="39" customHeight="1">
      <c r="B814" s="64" t="s">
        <v>50</v>
      </c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2"/>
      <c r="AB814" s="62"/>
      <c r="AC814" s="62"/>
      <c r="AD814" s="62"/>
      <c r="AE814" s="613" t="str">
        <f>GI!$A$51</f>
        <v>መቐለ, ኢትዮጵያ/Mekelle, Ethiopia</v>
      </c>
      <c r="AF814" s="613"/>
      <c r="AG814" s="613"/>
      <c r="AH814" s="613"/>
      <c r="AI814" s="613"/>
      <c r="AJ814" s="613"/>
      <c r="AK814" s="613"/>
      <c r="AL814" s="613"/>
      <c r="AM814" s="613"/>
      <c r="AN814" s="613"/>
      <c r="AO814" s="613"/>
      <c r="AP814" s="613"/>
      <c r="AQ814" s="613"/>
      <c r="AR814" s="613"/>
      <c r="AS814" s="613"/>
      <c r="AT814" s="613"/>
      <c r="AU814" s="613"/>
      <c r="AV814" s="613"/>
      <c r="AW814" s="613"/>
      <c r="AX814" s="613"/>
      <c r="AY814" s="613"/>
      <c r="AZ814" s="613"/>
      <c r="BA814" s="613"/>
      <c r="BB814" s="613"/>
      <c r="BC814" s="613"/>
      <c r="BD814" s="613"/>
      <c r="BE814" s="613"/>
      <c r="BF814" s="613"/>
      <c r="BG814" s="613"/>
      <c r="BH814" s="613"/>
      <c r="BI814" s="613"/>
      <c r="BJ814" s="613"/>
    </row>
    <row r="815" spans="2:62" ht="39" customHeight="1">
      <c r="B815" s="64" t="s">
        <v>51</v>
      </c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2"/>
      <c r="AB815" s="62"/>
      <c r="AC815" s="62"/>
      <c r="AD815" s="62"/>
      <c r="AE815" s="613"/>
      <c r="AF815" s="613"/>
      <c r="AG815" s="613"/>
      <c r="AH815" s="613"/>
      <c r="AI815" s="613"/>
      <c r="AJ815" s="613"/>
      <c r="AK815" s="613"/>
      <c r="AL815" s="613"/>
      <c r="AM815" s="613"/>
      <c r="AN815" s="613"/>
      <c r="AO815" s="613"/>
      <c r="AP815" s="613"/>
      <c r="AQ815" s="613"/>
      <c r="AR815" s="613"/>
      <c r="AS815" s="613"/>
      <c r="AT815" s="613"/>
      <c r="AU815" s="613"/>
      <c r="AV815" s="613"/>
      <c r="AW815" s="613"/>
      <c r="AX815" s="613"/>
      <c r="AY815" s="613"/>
      <c r="AZ815" s="613"/>
      <c r="BA815" s="613"/>
      <c r="BB815" s="613"/>
      <c r="BC815" s="613"/>
      <c r="BD815" s="613"/>
      <c r="BE815" s="613"/>
      <c r="BF815" s="613"/>
      <c r="BG815" s="613"/>
      <c r="BH815" s="613"/>
      <c r="BI815" s="613"/>
      <c r="BJ815" s="613"/>
    </row>
    <row r="816" spans="2:62" ht="39" customHeight="1">
      <c r="B816" s="611" t="s">
        <v>139</v>
      </c>
      <c r="C816" s="611"/>
      <c r="D816" s="611"/>
      <c r="E816" s="611"/>
      <c r="F816" s="611"/>
      <c r="G816" s="611"/>
      <c r="H816" s="611"/>
      <c r="I816" s="611"/>
      <c r="J816" s="611"/>
      <c r="K816" s="611"/>
      <c r="L816" s="611"/>
      <c r="M816" s="611"/>
      <c r="N816" s="611"/>
      <c r="O816" s="611"/>
      <c r="P816" s="611"/>
      <c r="Q816" s="611"/>
      <c r="R816" s="611"/>
      <c r="S816" s="611"/>
      <c r="T816" s="611"/>
      <c r="U816" s="611"/>
      <c r="V816" s="611"/>
      <c r="W816" s="611"/>
      <c r="X816" s="611"/>
      <c r="Y816" s="611"/>
      <c r="Z816" s="611"/>
      <c r="AA816" s="612"/>
      <c r="AB816" s="62"/>
      <c r="AC816" s="62"/>
      <c r="AD816" s="62"/>
      <c r="AE816" s="91"/>
      <c r="AF816" s="91"/>
      <c r="AG816" s="91"/>
      <c r="AH816" s="91"/>
      <c r="AI816" s="91"/>
      <c r="AJ816" s="91"/>
      <c r="AK816" s="91"/>
      <c r="AL816" s="91"/>
      <c r="AM816" s="91"/>
      <c r="AN816" s="91"/>
      <c r="AO816" s="91"/>
      <c r="AP816" s="91"/>
      <c r="AQ816" s="91"/>
      <c r="AR816" s="91"/>
      <c r="AS816" s="91"/>
      <c r="AT816" s="91"/>
      <c r="AU816" s="91"/>
      <c r="AV816" s="91"/>
      <c r="AW816" s="91"/>
      <c r="AX816" s="91"/>
      <c r="AY816" s="91"/>
      <c r="AZ816" s="91"/>
      <c r="BA816" s="91"/>
      <c r="BB816" s="91"/>
      <c r="BC816" s="91"/>
      <c r="BD816" s="91"/>
      <c r="BE816" s="91"/>
      <c r="BF816" s="91"/>
      <c r="BG816" s="91"/>
      <c r="BH816" s="91"/>
      <c r="BI816" s="91"/>
      <c r="BJ816" s="91"/>
    </row>
    <row r="817" spans="2:62" ht="39" customHeight="1">
      <c r="B817" s="611"/>
      <c r="C817" s="611"/>
      <c r="D817" s="611"/>
      <c r="E817" s="611"/>
      <c r="F817" s="611"/>
      <c r="G817" s="611"/>
      <c r="H817" s="611"/>
      <c r="I817" s="611"/>
      <c r="J817" s="611"/>
      <c r="K817" s="611"/>
      <c r="L817" s="611"/>
      <c r="M817" s="611"/>
      <c r="N817" s="611"/>
      <c r="O817" s="611"/>
      <c r="P817" s="611"/>
      <c r="Q817" s="611"/>
      <c r="R817" s="611"/>
      <c r="S817" s="611"/>
      <c r="T817" s="611"/>
      <c r="U817" s="611"/>
      <c r="V817" s="611"/>
      <c r="W817" s="611"/>
      <c r="X817" s="611"/>
      <c r="Y817" s="611"/>
      <c r="Z817" s="611"/>
      <c r="AA817" s="612"/>
      <c r="AB817" s="62"/>
      <c r="AC817" s="62"/>
      <c r="AD817" s="62"/>
      <c r="AE817" s="614" t="str">
        <f>GI!$A$47</f>
        <v>ዘበነ ት/ቲ፡ 2018 ዓ/ም Academic Year: 2025/26 G.C</v>
      </c>
      <c r="AF817" s="614"/>
      <c r="AG817" s="614"/>
      <c r="AH817" s="614"/>
      <c r="AI817" s="614"/>
      <c r="AJ817" s="614"/>
      <c r="AK817" s="614"/>
      <c r="AL817" s="614"/>
      <c r="AM817" s="614"/>
      <c r="AN817" s="614"/>
      <c r="AO817" s="614"/>
      <c r="AP817" s="614"/>
      <c r="AQ817" s="614"/>
      <c r="AR817" s="614"/>
      <c r="AS817" s="614"/>
      <c r="AT817" s="614"/>
      <c r="AU817" s="614"/>
      <c r="AV817" s="614"/>
      <c r="AW817" s="614"/>
      <c r="AX817" s="614"/>
      <c r="AY817" s="614"/>
      <c r="AZ817" s="614"/>
      <c r="BA817" s="614"/>
      <c r="BB817" s="614"/>
      <c r="BC817" s="614"/>
      <c r="BD817" s="614"/>
      <c r="BE817" s="614"/>
      <c r="BF817" s="614"/>
      <c r="BG817" s="614"/>
      <c r="BH817" s="614"/>
      <c r="BI817" s="614"/>
      <c r="BJ817" s="614"/>
    </row>
    <row r="818" spans="2:62" ht="39" customHeight="1">
      <c r="B818" s="609" t="s">
        <v>97</v>
      </c>
      <c r="C818" s="609"/>
      <c r="D818" s="609"/>
      <c r="E818" s="609"/>
      <c r="F818" s="609"/>
      <c r="G818" s="609"/>
      <c r="H818" s="609"/>
      <c r="I818" s="609"/>
      <c r="J818" s="609"/>
      <c r="K818" s="609"/>
      <c r="L818" s="609"/>
      <c r="M818" s="609"/>
      <c r="N818" s="609"/>
      <c r="O818" s="609"/>
      <c r="P818" s="609"/>
      <c r="Q818" s="609"/>
      <c r="R818" s="609"/>
      <c r="S818" s="609"/>
      <c r="T818" s="609"/>
      <c r="U818" s="609"/>
      <c r="V818" s="609"/>
      <c r="W818" s="609"/>
      <c r="X818" s="609"/>
      <c r="Y818" s="609"/>
      <c r="Z818" s="609"/>
      <c r="AA818" s="62"/>
      <c r="AB818" s="62"/>
      <c r="AC818" s="62"/>
      <c r="AD818" s="62"/>
      <c r="AE818" s="614"/>
      <c r="AF818" s="614"/>
      <c r="AG818" s="614"/>
      <c r="AH818" s="614"/>
      <c r="AI818" s="614"/>
      <c r="AJ818" s="614"/>
      <c r="AK818" s="614"/>
      <c r="AL818" s="614"/>
      <c r="AM818" s="614"/>
      <c r="AN818" s="614"/>
      <c r="AO818" s="614"/>
      <c r="AP818" s="614"/>
      <c r="AQ818" s="614"/>
      <c r="AR818" s="614"/>
      <c r="AS818" s="614"/>
      <c r="AT818" s="614"/>
      <c r="AU818" s="614"/>
      <c r="AV818" s="614"/>
      <c r="AW818" s="614"/>
      <c r="AX818" s="614"/>
      <c r="AY818" s="614"/>
      <c r="AZ818" s="614"/>
      <c r="BA818" s="614"/>
      <c r="BB818" s="614"/>
      <c r="BC818" s="614"/>
      <c r="BD818" s="614"/>
      <c r="BE818" s="614"/>
      <c r="BF818" s="614"/>
      <c r="BG818" s="614"/>
      <c r="BH818" s="614"/>
      <c r="BI818" s="614"/>
      <c r="BJ818" s="614"/>
    </row>
    <row r="819" spans="2:62" ht="39" customHeight="1">
      <c r="AA819" s="62"/>
      <c r="AB819" s="62"/>
      <c r="AC819" s="62"/>
      <c r="AD819" s="62"/>
      <c r="AE819" s="614"/>
      <c r="AF819" s="614"/>
      <c r="AG819" s="614"/>
      <c r="AH819" s="614"/>
      <c r="AI819" s="614"/>
      <c r="AJ819" s="614"/>
      <c r="AK819" s="614"/>
      <c r="AL819" s="614"/>
      <c r="AM819" s="614"/>
      <c r="AN819" s="614"/>
      <c r="AO819" s="614"/>
      <c r="AP819" s="614"/>
      <c r="AQ819" s="614"/>
      <c r="AR819" s="614"/>
      <c r="AS819" s="614"/>
      <c r="AT819" s="614"/>
      <c r="AU819" s="614"/>
      <c r="AV819" s="614"/>
      <c r="AW819" s="614"/>
      <c r="AX819" s="614"/>
      <c r="AY819" s="614"/>
      <c r="AZ819" s="614"/>
      <c r="BA819" s="614"/>
      <c r="BB819" s="614"/>
      <c r="BC819" s="614"/>
      <c r="BD819" s="614"/>
      <c r="BE819" s="614"/>
      <c r="BF819" s="614"/>
      <c r="BG819" s="614"/>
      <c r="BH819" s="614"/>
      <c r="BI819" s="614"/>
      <c r="BJ819" s="614"/>
    </row>
    <row r="820" spans="2:62" ht="39" customHeight="1">
      <c r="AB820" s="62"/>
      <c r="AC820" s="62"/>
      <c r="AD820" s="62"/>
      <c r="AE820" s="62"/>
      <c r="AF820" s="62"/>
      <c r="AG820" s="552" t="s">
        <v>63</v>
      </c>
      <c r="AH820" s="552"/>
      <c r="AI820" s="552"/>
      <c r="AJ820" s="552"/>
      <c r="AK820" s="552"/>
      <c r="AL820" s="552"/>
      <c r="AM820" s="552"/>
      <c r="AN820" s="552"/>
      <c r="AO820" s="552"/>
      <c r="AP820" s="552"/>
      <c r="AQ820" s="552"/>
      <c r="AR820" s="552"/>
      <c r="AS820" s="552"/>
      <c r="AT820" s="552"/>
      <c r="AU820" s="552"/>
      <c r="AV820" s="552"/>
      <c r="AW820" s="552"/>
      <c r="AX820" s="552"/>
      <c r="AY820" s="552"/>
      <c r="AZ820" s="552"/>
      <c r="BA820" s="552"/>
      <c r="BB820" s="552"/>
      <c r="BC820" s="552"/>
      <c r="BD820" s="552"/>
      <c r="BE820" s="552"/>
      <c r="BF820" s="552"/>
      <c r="BG820" s="552"/>
      <c r="BH820" s="552"/>
      <c r="BI820" s="552"/>
      <c r="BJ820" s="65"/>
    </row>
    <row r="821" spans="2:62" ht="39" customHeight="1">
      <c r="AB821" s="62"/>
      <c r="AC821" s="62"/>
      <c r="AD821" s="62"/>
      <c r="AE821" s="62"/>
      <c r="AF821" s="62"/>
      <c r="AG821" s="552"/>
      <c r="AH821" s="552"/>
      <c r="AI821" s="552"/>
      <c r="AJ821" s="552"/>
      <c r="AK821" s="552"/>
      <c r="AL821" s="552"/>
      <c r="AM821" s="552"/>
      <c r="AN821" s="552"/>
      <c r="AO821" s="552"/>
      <c r="AP821" s="552"/>
      <c r="AQ821" s="552"/>
      <c r="AR821" s="552"/>
      <c r="AS821" s="552"/>
      <c r="AT821" s="552"/>
      <c r="AU821" s="552"/>
      <c r="AV821" s="552"/>
      <c r="AW821" s="552"/>
      <c r="AX821" s="552"/>
      <c r="AY821" s="552"/>
      <c r="AZ821" s="552"/>
      <c r="BA821" s="552"/>
      <c r="BB821" s="552"/>
      <c r="BC821" s="552"/>
      <c r="BD821" s="552"/>
      <c r="BE821" s="552"/>
      <c r="BF821" s="552"/>
      <c r="BG821" s="552"/>
      <c r="BH821" s="552"/>
      <c r="BI821" s="552"/>
      <c r="BJ821" s="65"/>
    </row>
    <row r="822" spans="2:62" ht="39" customHeight="1"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B822" s="62"/>
      <c r="AC822" s="62"/>
      <c r="AD822" s="62"/>
      <c r="AE822" s="62"/>
      <c r="AF822" s="62"/>
      <c r="AG822" s="552"/>
      <c r="AH822" s="552"/>
      <c r="AI822" s="552"/>
      <c r="AJ822" s="552"/>
      <c r="AK822" s="552"/>
      <c r="AL822" s="552"/>
      <c r="AM822" s="552"/>
      <c r="AN822" s="552"/>
      <c r="AO822" s="552"/>
      <c r="AP822" s="552"/>
      <c r="AQ822" s="552"/>
      <c r="AR822" s="552"/>
      <c r="AS822" s="552"/>
      <c r="AT822" s="552"/>
      <c r="AU822" s="552"/>
      <c r="AV822" s="552"/>
      <c r="AW822" s="552"/>
      <c r="AX822" s="552"/>
      <c r="AY822" s="552"/>
      <c r="AZ822" s="552"/>
      <c r="BA822" s="552"/>
      <c r="BB822" s="552"/>
      <c r="BC822" s="552"/>
      <c r="BD822" s="552"/>
      <c r="BE822" s="552"/>
      <c r="BF822" s="552"/>
      <c r="BG822" s="552"/>
      <c r="BH822" s="552"/>
      <c r="BI822" s="552"/>
      <c r="BJ822" s="65"/>
    </row>
    <row r="823" spans="2:62" ht="39" customHeight="1" thickBot="1">
      <c r="L823" s="554" t="s">
        <v>66</v>
      </c>
      <c r="M823" s="555"/>
      <c r="N823" s="558" t="s">
        <v>45</v>
      </c>
      <c r="O823" s="559"/>
      <c r="P823" s="559"/>
      <c r="Q823" s="559"/>
      <c r="R823" s="559"/>
      <c r="S823" s="559"/>
      <c r="T823" s="559"/>
      <c r="U823" s="559"/>
      <c r="V823" s="559"/>
      <c r="W823" s="559"/>
      <c r="X823" s="560"/>
      <c r="AB823" s="62"/>
      <c r="AC823" s="62"/>
      <c r="AD823" s="62"/>
      <c r="AE823" s="62"/>
      <c r="AF823" s="62"/>
      <c r="AG823" s="553"/>
      <c r="AH823" s="553"/>
      <c r="AI823" s="553"/>
      <c r="AJ823" s="553"/>
      <c r="AK823" s="553"/>
      <c r="AL823" s="553"/>
      <c r="AM823" s="553"/>
      <c r="AN823" s="553"/>
      <c r="AO823" s="553"/>
      <c r="AP823" s="553"/>
      <c r="AQ823" s="553"/>
      <c r="AR823" s="553"/>
      <c r="AS823" s="553"/>
      <c r="AT823" s="553"/>
      <c r="AU823" s="553"/>
      <c r="AV823" s="553"/>
      <c r="AW823" s="553"/>
      <c r="AX823" s="553"/>
      <c r="AY823" s="553"/>
      <c r="AZ823" s="553"/>
      <c r="BA823" s="553"/>
      <c r="BB823" s="553"/>
      <c r="BC823" s="553"/>
      <c r="BD823" s="553"/>
      <c r="BE823" s="553"/>
      <c r="BF823" s="553"/>
      <c r="BG823" s="553"/>
      <c r="BH823" s="553"/>
      <c r="BI823" s="553"/>
      <c r="BJ823" s="65"/>
    </row>
    <row r="824" spans="2:62" ht="39" customHeight="1" thickBot="1">
      <c r="L824" s="556"/>
      <c r="M824" s="557"/>
      <c r="N824" s="561"/>
      <c r="O824" s="562"/>
      <c r="P824" s="562"/>
      <c r="Q824" s="562"/>
      <c r="R824" s="562"/>
      <c r="S824" s="562"/>
      <c r="T824" s="562"/>
      <c r="U824" s="562"/>
      <c r="V824" s="562"/>
      <c r="W824" s="562"/>
      <c r="X824" s="563"/>
      <c r="AB824" s="62"/>
      <c r="AC824" s="62"/>
      <c r="AD824" s="62"/>
      <c r="AE824" s="62"/>
      <c r="AF824" s="62"/>
      <c r="AG824" s="67"/>
      <c r="AH824" s="68"/>
      <c r="AI824" s="68"/>
      <c r="AJ824" s="69"/>
      <c r="AK824" s="69"/>
      <c r="AL824" s="69"/>
      <c r="AM824" s="69"/>
      <c r="AN824" s="69"/>
      <c r="AO824" s="69"/>
      <c r="AP824" s="69"/>
      <c r="AQ824" s="69"/>
      <c r="AR824" s="70"/>
      <c r="AS824" s="70"/>
      <c r="AT824" s="70"/>
      <c r="AU824" s="70"/>
      <c r="AV824" s="70"/>
      <c r="AW824" s="70"/>
      <c r="AX824" s="70"/>
      <c r="AY824" s="70"/>
      <c r="AZ824" s="70"/>
      <c r="BA824" s="70"/>
      <c r="BB824" s="70"/>
      <c r="BC824" s="70"/>
      <c r="BD824" s="70"/>
      <c r="BE824" s="70"/>
      <c r="BF824" s="70"/>
      <c r="BG824" s="70"/>
      <c r="BH824" s="70"/>
      <c r="BI824" s="70"/>
      <c r="BJ824" s="69"/>
    </row>
    <row r="825" spans="2:62" ht="39" customHeight="1">
      <c r="E825" s="62"/>
      <c r="F825" s="62"/>
      <c r="G825" s="62"/>
      <c r="H825" s="62"/>
      <c r="I825" s="62"/>
      <c r="J825" s="62"/>
      <c r="K825" s="62"/>
      <c r="L825" s="564" t="s">
        <v>21</v>
      </c>
      <c r="M825" s="565"/>
      <c r="N825" s="558" t="s">
        <v>46</v>
      </c>
      <c r="O825" s="559"/>
      <c r="P825" s="559"/>
      <c r="Q825" s="559"/>
      <c r="R825" s="559"/>
      <c r="S825" s="559"/>
      <c r="T825" s="559"/>
      <c r="U825" s="559"/>
      <c r="V825" s="559"/>
      <c r="W825" s="559"/>
      <c r="X825" s="560"/>
      <c r="AB825" s="62"/>
      <c r="AC825" s="62"/>
      <c r="AD825" s="62"/>
      <c r="AE825" s="62"/>
      <c r="AF825" s="62"/>
      <c r="AG825" s="568" t="s">
        <v>22</v>
      </c>
      <c r="AH825" s="569"/>
      <c r="AI825" s="569"/>
      <c r="AJ825" s="569"/>
      <c r="AK825" s="569"/>
      <c r="AL825" s="569"/>
      <c r="AM825" s="569"/>
      <c r="AN825" s="570"/>
      <c r="AO825" s="571" t="str">
        <f>GI!$H$18</f>
        <v xml:space="preserve">Esrom Amanuel Tsegay </v>
      </c>
      <c r="AP825" s="572"/>
      <c r="AQ825" s="572"/>
      <c r="AR825" s="572"/>
      <c r="AS825" s="572"/>
      <c r="AT825" s="572"/>
      <c r="AU825" s="572"/>
      <c r="AV825" s="572"/>
      <c r="AW825" s="572"/>
      <c r="AX825" s="572"/>
      <c r="AY825" s="572"/>
      <c r="AZ825" s="572"/>
      <c r="BA825" s="572"/>
      <c r="BB825" s="572"/>
      <c r="BC825" s="572"/>
      <c r="BD825" s="572"/>
      <c r="BE825" s="572"/>
      <c r="BF825" s="572"/>
      <c r="BG825" s="572"/>
      <c r="BH825" s="573"/>
      <c r="BI825" s="72"/>
      <c r="BJ825" s="72"/>
    </row>
    <row r="826" spans="2:62" ht="39" customHeight="1">
      <c r="L826" s="566"/>
      <c r="M826" s="567"/>
      <c r="N826" s="561"/>
      <c r="O826" s="562"/>
      <c r="P826" s="562"/>
      <c r="Q826" s="562"/>
      <c r="R826" s="562"/>
      <c r="S826" s="562"/>
      <c r="T826" s="562"/>
      <c r="U826" s="562"/>
      <c r="V826" s="562"/>
      <c r="W826" s="562"/>
      <c r="X826" s="563"/>
      <c r="AB826" s="62"/>
      <c r="AC826" s="62"/>
      <c r="AD826" s="62"/>
      <c r="AE826" s="62"/>
      <c r="AF826" s="62"/>
      <c r="AG826" s="568"/>
      <c r="AH826" s="569"/>
      <c r="AI826" s="569"/>
      <c r="AJ826" s="569"/>
      <c r="AK826" s="569"/>
      <c r="AL826" s="569"/>
      <c r="AM826" s="569"/>
      <c r="AN826" s="570"/>
      <c r="AO826" s="574"/>
      <c r="AP826" s="575"/>
      <c r="AQ826" s="575"/>
      <c r="AR826" s="575"/>
      <c r="AS826" s="575"/>
      <c r="AT826" s="575"/>
      <c r="AU826" s="575"/>
      <c r="AV826" s="575"/>
      <c r="AW826" s="575"/>
      <c r="AX826" s="575"/>
      <c r="AY826" s="575"/>
      <c r="AZ826" s="575"/>
      <c r="BA826" s="575"/>
      <c r="BB826" s="575"/>
      <c r="BC826" s="575"/>
      <c r="BD826" s="575"/>
      <c r="BE826" s="575"/>
      <c r="BF826" s="575"/>
      <c r="BG826" s="575"/>
      <c r="BH826" s="576"/>
      <c r="BI826" s="72"/>
      <c r="BJ826" s="72"/>
    </row>
    <row r="827" spans="2:62" ht="39" customHeight="1" thickBot="1">
      <c r="AB827" s="62"/>
      <c r="AC827" s="62"/>
      <c r="AD827" s="62"/>
      <c r="AE827" s="62"/>
      <c r="AF827" s="62"/>
      <c r="AG827" s="73"/>
      <c r="AH827" s="580" t="s">
        <v>8</v>
      </c>
      <c r="AI827" s="580"/>
      <c r="AJ827" s="580"/>
      <c r="AK827" s="580"/>
      <c r="AL827" s="580"/>
      <c r="AM827" s="580"/>
      <c r="AN827" s="580"/>
      <c r="AO827" s="577"/>
      <c r="AP827" s="578"/>
      <c r="AQ827" s="578"/>
      <c r="AR827" s="578"/>
      <c r="AS827" s="578"/>
      <c r="AT827" s="578"/>
      <c r="AU827" s="578"/>
      <c r="AV827" s="578"/>
      <c r="AW827" s="578"/>
      <c r="AX827" s="578"/>
      <c r="AY827" s="578"/>
      <c r="AZ827" s="578"/>
      <c r="BA827" s="578"/>
      <c r="BB827" s="578"/>
      <c r="BC827" s="578"/>
      <c r="BD827" s="578"/>
      <c r="BE827" s="578"/>
      <c r="BF827" s="578"/>
      <c r="BG827" s="578"/>
      <c r="BH827" s="579"/>
      <c r="BI827" s="72"/>
      <c r="BJ827" s="72"/>
    </row>
    <row r="828" spans="2:62" ht="39" customHeight="1">
      <c r="AG828" s="71"/>
      <c r="AH828" s="580"/>
      <c r="AI828" s="580"/>
      <c r="AJ828" s="580"/>
      <c r="AK828" s="580"/>
      <c r="AL828" s="580"/>
      <c r="AM828" s="580"/>
      <c r="AN828" s="580"/>
      <c r="AO828" s="74"/>
      <c r="AP828" s="74"/>
      <c r="AQ828" s="74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2"/>
      <c r="BC828" s="72"/>
      <c r="BD828" s="72"/>
      <c r="BE828" s="72"/>
      <c r="BF828" s="72"/>
      <c r="BG828" s="72"/>
      <c r="BH828" s="72"/>
      <c r="BI828" s="72"/>
    </row>
    <row r="829" spans="2:62" ht="39" customHeight="1" thickBot="1">
      <c r="B829" s="581" t="s">
        <v>99</v>
      </c>
      <c r="C829" s="581"/>
      <c r="D829" s="581"/>
      <c r="E829" s="581"/>
      <c r="F829" s="581"/>
      <c r="G829" s="581"/>
      <c r="H829" s="581"/>
      <c r="I829" s="581"/>
      <c r="J829" s="581"/>
      <c r="K829" s="581"/>
      <c r="L829" s="581"/>
      <c r="M829" s="581"/>
      <c r="N829" s="581"/>
      <c r="O829" s="581"/>
      <c r="P829" s="581"/>
      <c r="Q829" s="581"/>
      <c r="R829" s="581"/>
      <c r="S829" s="581"/>
      <c r="T829" s="581"/>
      <c r="U829" s="581"/>
      <c r="V829" s="581"/>
      <c r="W829" s="581"/>
      <c r="X829" s="581"/>
      <c r="Y829" s="581"/>
      <c r="Z829" s="581"/>
      <c r="AA829" s="581"/>
      <c r="AG829" s="71"/>
    </row>
    <row r="830" spans="2:62" ht="39" customHeight="1">
      <c r="B830" s="581"/>
      <c r="C830" s="581"/>
      <c r="D830" s="581"/>
      <c r="E830" s="581"/>
      <c r="F830" s="581"/>
      <c r="G830" s="581"/>
      <c r="H830" s="581"/>
      <c r="I830" s="581"/>
      <c r="J830" s="581"/>
      <c r="K830" s="581"/>
      <c r="L830" s="581"/>
      <c r="M830" s="581"/>
      <c r="N830" s="581"/>
      <c r="O830" s="581"/>
      <c r="P830" s="581"/>
      <c r="Q830" s="581"/>
      <c r="R830" s="581"/>
      <c r="S830" s="581"/>
      <c r="T830" s="581"/>
      <c r="U830" s="581"/>
      <c r="V830" s="581"/>
      <c r="W830" s="581"/>
      <c r="X830" s="581"/>
      <c r="Y830" s="581"/>
      <c r="Z830" s="581"/>
      <c r="AA830" s="581"/>
      <c r="AG830" s="71"/>
      <c r="AH830" s="582" t="s">
        <v>23</v>
      </c>
      <c r="AI830" s="582"/>
      <c r="AJ830" s="582"/>
      <c r="AK830" s="582"/>
      <c r="AL830" s="582"/>
      <c r="AM830" s="582"/>
      <c r="AN830" s="583"/>
      <c r="AO830" s="584">
        <f>GI!$J$18</f>
        <v>0</v>
      </c>
      <c r="AP830" s="585"/>
      <c r="AQ830" s="585"/>
      <c r="AR830" s="585"/>
      <c r="AS830" s="585"/>
      <c r="AT830" s="586"/>
      <c r="AV830" s="72"/>
      <c r="AW830" s="582" t="s">
        <v>24</v>
      </c>
      <c r="AX830" s="582"/>
      <c r="AY830" s="582"/>
      <c r="AZ830" s="582"/>
      <c r="BB830" s="584" t="str">
        <f>GI!$I$18</f>
        <v>M</v>
      </c>
      <c r="BC830" s="585"/>
      <c r="BD830" s="585"/>
      <c r="BE830" s="585"/>
      <c r="BF830" s="586"/>
    </row>
    <row r="831" spans="2:62" ht="39" customHeight="1">
      <c r="B831" s="581"/>
      <c r="C831" s="581"/>
      <c r="D831" s="581"/>
      <c r="E831" s="581"/>
      <c r="F831" s="581"/>
      <c r="G831" s="581"/>
      <c r="H831" s="581"/>
      <c r="I831" s="581"/>
      <c r="J831" s="581"/>
      <c r="K831" s="581"/>
      <c r="L831" s="581"/>
      <c r="M831" s="581"/>
      <c r="N831" s="581"/>
      <c r="O831" s="581"/>
      <c r="P831" s="581"/>
      <c r="Q831" s="581"/>
      <c r="R831" s="581"/>
      <c r="S831" s="581"/>
      <c r="T831" s="581"/>
      <c r="U831" s="581"/>
      <c r="V831" s="581"/>
      <c r="W831" s="581"/>
      <c r="X831" s="581"/>
      <c r="Y831" s="581"/>
      <c r="Z831" s="581"/>
      <c r="AA831" s="581"/>
      <c r="AG831" s="71"/>
      <c r="AH831" s="582"/>
      <c r="AI831" s="582"/>
      <c r="AJ831" s="582"/>
      <c r="AK831" s="582"/>
      <c r="AL831" s="582"/>
      <c r="AM831" s="582"/>
      <c r="AN831" s="583"/>
      <c r="AO831" s="587"/>
      <c r="AP831" s="588"/>
      <c r="AQ831" s="588"/>
      <c r="AR831" s="588"/>
      <c r="AS831" s="588"/>
      <c r="AT831" s="589"/>
      <c r="AU831" s="72"/>
      <c r="AV831" s="72"/>
      <c r="AW831" s="582"/>
      <c r="AX831" s="582"/>
      <c r="AY831" s="582"/>
      <c r="AZ831" s="582"/>
      <c r="BB831" s="587"/>
      <c r="BC831" s="588"/>
      <c r="BD831" s="588"/>
      <c r="BE831" s="588"/>
      <c r="BF831" s="589"/>
    </row>
    <row r="832" spans="2:62" ht="39" customHeight="1">
      <c r="B832" s="581"/>
      <c r="C832" s="581"/>
      <c r="D832" s="581"/>
      <c r="E832" s="581"/>
      <c r="F832" s="581"/>
      <c r="G832" s="581"/>
      <c r="H832" s="581"/>
      <c r="I832" s="581"/>
      <c r="J832" s="581"/>
      <c r="K832" s="581"/>
      <c r="L832" s="581"/>
      <c r="M832" s="581"/>
      <c r="N832" s="581"/>
      <c r="O832" s="581"/>
      <c r="P832" s="581"/>
      <c r="Q832" s="581"/>
      <c r="R832" s="581"/>
      <c r="S832" s="581"/>
      <c r="T832" s="581"/>
      <c r="U832" s="581"/>
      <c r="V832" s="581"/>
      <c r="W832" s="581"/>
      <c r="X832" s="581"/>
      <c r="Y832" s="581"/>
      <c r="Z832" s="581"/>
      <c r="AA832" s="581"/>
      <c r="AG832" s="71"/>
      <c r="AH832" s="593" t="s">
        <v>3</v>
      </c>
      <c r="AI832" s="593"/>
      <c r="AJ832" s="593"/>
      <c r="AK832" s="593"/>
      <c r="AL832" s="593"/>
      <c r="AM832" s="593"/>
      <c r="AN832" s="594"/>
      <c r="AO832" s="587"/>
      <c r="AP832" s="588"/>
      <c r="AQ832" s="588"/>
      <c r="AR832" s="588"/>
      <c r="AS832" s="588"/>
      <c r="AT832" s="589"/>
      <c r="AV832" s="72"/>
      <c r="AW832" s="593" t="s">
        <v>4</v>
      </c>
      <c r="AX832" s="593"/>
      <c r="AY832" s="593"/>
      <c r="AZ832" s="593"/>
      <c r="BB832" s="587"/>
      <c r="BC832" s="588"/>
      <c r="BD832" s="588"/>
      <c r="BE832" s="588"/>
      <c r="BF832" s="589"/>
    </row>
    <row r="833" spans="2:62" ht="39" customHeight="1" thickBot="1">
      <c r="B833" s="595" t="s">
        <v>148</v>
      </c>
      <c r="C833" s="595"/>
      <c r="D833" s="595"/>
      <c r="E833" s="595"/>
      <c r="F833" s="595"/>
      <c r="G833" s="595"/>
      <c r="H833" s="595"/>
      <c r="I833" s="595"/>
      <c r="J833" s="595"/>
      <c r="K833" s="59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6"/>
      <c r="X833" s="76"/>
      <c r="Y833" s="76"/>
      <c r="Z833" s="76"/>
      <c r="AA833" s="76"/>
      <c r="AG833" s="71"/>
      <c r="AH833" s="593"/>
      <c r="AI833" s="593"/>
      <c r="AJ833" s="593"/>
      <c r="AK833" s="593"/>
      <c r="AL833" s="593"/>
      <c r="AM833" s="593"/>
      <c r="AN833" s="594"/>
      <c r="AO833" s="590"/>
      <c r="AP833" s="591"/>
      <c r="AQ833" s="591"/>
      <c r="AR833" s="591"/>
      <c r="AS833" s="591"/>
      <c r="AT833" s="592"/>
      <c r="AU833" s="72"/>
      <c r="AV833" s="72"/>
      <c r="AW833" s="593"/>
      <c r="AX833" s="593"/>
      <c r="AY833" s="593"/>
      <c r="AZ833" s="593"/>
      <c r="BA833" s="77"/>
      <c r="BB833" s="590"/>
      <c r="BC833" s="591"/>
      <c r="BD833" s="591"/>
      <c r="BE833" s="591"/>
      <c r="BF833" s="592"/>
      <c r="BG833" s="77"/>
      <c r="BH833" s="77"/>
      <c r="BI833" s="77"/>
    </row>
    <row r="834" spans="2:62" ht="39" customHeight="1" thickBot="1">
      <c r="B834" s="533"/>
      <c r="C834" s="533"/>
      <c r="D834" s="533"/>
      <c r="E834" s="533"/>
      <c r="F834" s="533"/>
      <c r="G834" s="533"/>
      <c r="H834" s="533"/>
      <c r="I834" s="533"/>
      <c r="J834" s="533"/>
      <c r="K834" s="533"/>
      <c r="L834" s="533"/>
      <c r="M834" s="533"/>
      <c r="N834" s="533"/>
      <c r="O834" s="533"/>
      <c r="P834" s="533"/>
      <c r="Q834" s="533"/>
      <c r="R834" s="533"/>
      <c r="S834" s="533"/>
      <c r="T834" s="533"/>
      <c r="U834" s="533"/>
      <c r="V834" s="533"/>
      <c r="W834" s="533"/>
      <c r="X834" s="533"/>
      <c r="Y834" s="533"/>
      <c r="Z834" s="533"/>
      <c r="AA834" s="533"/>
      <c r="AG834" s="71"/>
      <c r="AK834" s="78"/>
      <c r="AL834" s="78"/>
      <c r="AM834" s="78"/>
      <c r="AN834" s="78"/>
      <c r="AO834" s="78"/>
      <c r="AP834" s="78"/>
      <c r="AQ834" s="78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7"/>
      <c r="BF834" s="77"/>
      <c r="BG834" s="77"/>
      <c r="BH834" s="77"/>
      <c r="BI834" s="77"/>
    </row>
    <row r="835" spans="2:62" ht="39" customHeight="1">
      <c r="B835" s="534"/>
      <c r="C835" s="534"/>
      <c r="D835" s="534"/>
      <c r="E835" s="534"/>
      <c r="F835" s="534"/>
      <c r="G835" s="534"/>
      <c r="H835" s="534"/>
      <c r="I835" s="534"/>
      <c r="J835" s="534"/>
      <c r="K835" s="534"/>
      <c r="L835" s="534"/>
      <c r="M835" s="534"/>
      <c r="N835" s="534"/>
      <c r="O835" s="534"/>
      <c r="P835" s="534"/>
      <c r="Q835" s="534"/>
      <c r="R835" s="534"/>
      <c r="S835" s="534"/>
      <c r="T835" s="534"/>
      <c r="U835" s="534"/>
      <c r="V835" s="534"/>
      <c r="W835" s="534"/>
      <c r="X835" s="534"/>
      <c r="Y835" s="534"/>
      <c r="Z835" s="534"/>
      <c r="AA835" s="534"/>
      <c r="AG835" s="71"/>
      <c r="AH835" s="582" t="s">
        <v>25</v>
      </c>
      <c r="AI835" s="582"/>
      <c r="AJ835" s="582"/>
      <c r="AK835" s="582"/>
      <c r="AL835" s="582"/>
      <c r="AM835" s="582"/>
      <c r="AN835" s="583"/>
      <c r="AO835" s="596">
        <f>GI!$A$3</f>
        <v>11</v>
      </c>
      <c r="AP835" s="597"/>
      <c r="AQ835" s="597"/>
      <c r="AR835" s="597"/>
      <c r="AS835" s="598"/>
      <c r="AT835" s="596" t="str">
        <f>GI!$C$3</f>
        <v>D</v>
      </c>
      <c r="AU835" s="597"/>
      <c r="AV835" s="597"/>
      <c r="AW835" s="597"/>
      <c r="AX835" s="598"/>
      <c r="AY835" s="79"/>
      <c r="AZ835" s="79"/>
      <c r="BA835" s="79"/>
      <c r="BB835" s="80"/>
      <c r="BC835" s="80"/>
      <c r="BD835" s="80"/>
      <c r="BE835" s="80"/>
      <c r="BF835" s="80"/>
      <c r="BG835" s="80"/>
      <c r="BH835" s="80"/>
      <c r="BI835" s="80"/>
    </row>
    <row r="836" spans="2:62" ht="39" customHeight="1">
      <c r="B836" s="533"/>
      <c r="C836" s="533"/>
      <c r="D836" s="533"/>
      <c r="E836" s="533"/>
      <c r="F836" s="533"/>
      <c r="G836" s="533"/>
      <c r="H836" s="533"/>
      <c r="I836" s="533"/>
      <c r="J836" s="533"/>
      <c r="K836" s="533"/>
      <c r="L836" s="533"/>
      <c r="M836" s="533"/>
      <c r="N836" s="533"/>
      <c r="O836" s="533"/>
      <c r="P836" s="533"/>
      <c r="Q836" s="533"/>
      <c r="R836" s="533"/>
      <c r="S836" s="533"/>
      <c r="T836" s="533"/>
      <c r="U836" s="533"/>
      <c r="V836" s="533"/>
      <c r="W836" s="533"/>
      <c r="X836" s="533"/>
      <c r="Y836" s="533"/>
      <c r="Z836" s="533"/>
      <c r="AA836" s="533"/>
      <c r="AG836" s="71"/>
      <c r="AH836" s="582"/>
      <c r="AI836" s="582"/>
      <c r="AJ836" s="582"/>
      <c r="AK836" s="582"/>
      <c r="AL836" s="582"/>
      <c r="AM836" s="582"/>
      <c r="AN836" s="583"/>
      <c r="AO836" s="599"/>
      <c r="AP836" s="600"/>
      <c r="AQ836" s="600"/>
      <c r="AR836" s="600"/>
      <c r="AS836" s="601"/>
      <c r="AT836" s="599"/>
      <c r="AU836" s="600"/>
      <c r="AV836" s="600"/>
      <c r="AW836" s="600"/>
      <c r="AX836" s="601"/>
      <c r="AY836" s="79"/>
      <c r="AZ836" s="79"/>
      <c r="BA836" s="79"/>
      <c r="BB836" s="80"/>
      <c r="BC836" s="80"/>
      <c r="BD836" s="80"/>
      <c r="BE836" s="80"/>
      <c r="BF836" s="80"/>
      <c r="BG836" s="80"/>
      <c r="BH836" s="80"/>
      <c r="BI836" s="80"/>
    </row>
    <row r="837" spans="2:62" ht="39" customHeight="1">
      <c r="B837" s="534"/>
      <c r="C837" s="534"/>
      <c r="D837" s="534"/>
      <c r="E837" s="534"/>
      <c r="F837" s="534"/>
      <c r="G837" s="534"/>
      <c r="H837" s="534"/>
      <c r="I837" s="534"/>
      <c r="J837" s="534"/>
      <c r="K837" s="534"/>
      <c r="L837" s="534"/>
      <c r="M837" s="534"/>
      <c r="N837" s="534"/>
      <c r="O837" s="534"/>
      <c r="P837" s="534"/>
      <c r="Q837" s="534"/>
      <c r="R837" s="534"/>
      <c r="S837" s="534"/>
      <c r="T837" s="534"/>
      <c r="U837" s="534"/>
      <c r="V837" s="534"/>
      <c r="W837" s="534"/>
      <c r="X837" s="534"/>
      <c r="Y837" s="534"/>
      <c r="Z837" s="534"/>
      <c r="AA837" s="534"/>
      <c r="AG837" s="71"/>
      <c r="AH837" s="605" t="s">
        <v>6</v>
      </c>
      <c r="AI837" s="605"/>
      <c r="AJ837" s="605"/>
      <c r="AK837" s="605"/>
      <c r="AL837" s="605"/>
      <c r="AM837" s="605"/>
      <c r="AN837" s="606"/>
      <c r="AO837" s="599"/>
      <c r="AP837" s="600"/>
      <c r="AQ837" s="600"/>
      <c r="AR837" s="600"/>
      <c r="AS837" s="601"/>
      <c r="AT837" s="599"/>
      <c r="AU837" s="600"/>
      <c r="AV837" s="600"/>
      <c r="AW837" s="600"/>
      <c r="AX837" s="601"/>
      <c r="AY837" s="79"/>
      <c r="AZ837" s="79"/>
      <c r="BA837" s="79"/>
      <c r="BB837" s="80"/>
      <c r="BC837" s="80"/>
      <c r="BD837" s="80"/>
      <c r="BE837" s="80"/>
      <c r="BF837" s="80"/>
      <c r="BG837" s="80"/>
      <c r="BH837" s="80"/>
      <c r="BI837" s="80"/>
    </row>
    <row r="838" spans="2:62" ht="39" customHeight="1" thickBot="1">
      <c r="B838" s="607" t="s">
        <v>149</v>
      </c>
      <c r="C838" s="607"/>
      <c r="D838" s="607"/>
      <c r="E838" s="607"/>
      <c r="F838" s="607"/>
      <c r="G838" s="607"/>
      <c r="H838" s="607"/>
      <c r="I838" s="607"/>
      <c r="J838" s="607"/>
      <c r="K838" s="607"/>
      <c r="L838" s="607"/>
      <c r="M838" s="607"/>
      <c r="N838" s="607"/>
      <c r="O838" s="607"/>
      <c r="P838" s="607"/>
      <c r="Q838" s="607"/>
      <c r="R838" s="607"/>
      <c r="S838" s="607"/>
      <c r="T838" s="607"/>
      <c r="U838" s="607"/>
      <c r="V838" s="607"/>
      <c r="W838" s="607"/>
      <c r="X838" s="607"/>
      <c r="Y838" s="607"/>
      <c r="Z838" s="607"/>
      <c r="AA838" s="607"/>
      <c r="AG838" s="71"/>
      <c r="AH838" s="605"/>
      <c r="AI838" s="605"/>
      <c r="AJ838" s="605"/>
      <c r="AK838" s="605"/>
      <c r="AL838" s="605"/>
      <c r="AM838" s="605"/>
      <c r="AN838" s="606"/>
      <c r="AO838" s="602"/>
      <c r="AP838" s="603"/>
      <c r="AQ838" s="603"/>
      <c r="AR838" s="603"/>
      <c r="AS838" s="604"/>
      <c r="AT838" s="602"/>
      <c r="AU838" s="603"/>
      <c r="AV838" s="603"/>
      <c r="AW838" s="603"/>
      <c r="AX838" s="604"/>
      <c r="AY838" s="79"/>
      <c r="AZ838" s="79"/>
      <c r="BA838" s="79"/>
      <c r="BB838" s="80"/>
      <c r="BC838" s="80"/>
      <c r="BD838" s="80"/>
      <c r="BE838" s="80"/>
      <c r="BF838" s="80"/>
      <c r="BG838" s="80"/>
      <c r="BH838" s="80"/>
      <c r="BI838" s="80"/>
    </row>
    <row r="839" spans="2:62" ht="39" customHeight="1">
      <c r="B839" s="608"/>
      <c r="C839" s="608"/>
      <c r="D839" s="608"/>
      <c r="E839" s="608"/>
      <c r="F839" s="608"/>
      <c r="G839" s="608"/>
      <c r="H839" s="608"/>
      <c r="I839" s="608"/>
      <c r="J839" s="608"/>
      <c r="K839" s="608"/>
      <c r="L839" s="608"/>
      <c r="M839" s="608"/>
      <c r="N839" s="608"/>
      <c r="O839" s="608"/>
      <c r="P839" s="608"/>
      <c r="Q839" s="608"/>
      <c r="R839" s="608"/>
      <c r="S839" s="608"/>
      <c r="T839" s="608"/>
      <c r="U839" s="608"/>
      <c r="V839" s="608"/>
      <c r="W839" s="608"/>
      <c r="X839" s="608"/>
      <c r="Y839" s="608"/>
      <c r="Z839" s="608"/>
      <c r="AA839" s="608"/>
      <c r="AG839" s="71"/>
    </row>
    <row r="840" spans="2:62" ht="39" customHeight="1" thickBot="1">
      <c r="B840" s="533"/>
      <c r="C840" s="533"/>
      <c r="D840" s="533"/>
      <c r="E840" s="533"/>
      <c r="F840" s="533"/>
      <c r="G840" s="533"/>
      <c r="H840" s="533"/>
      <c r="I840" s="533"/>
      <c r="J840" s="533"/>
      <c r="K840" s="533"/>
      <c r="L840" s="533"/>
      <c r="M840" s="533"/>
      <c r="N840" s="533"/>
      <c r="O840" s="533"/>
      <c r="P840" s="533"/>
      <c r="Q840" s="533"/>
      <c r="R840" s="533"/>
      <c r="S840" s="533"/>
      <c r="T840" s="533"/>
      <c r="U840" s="533"/>
      <c r="V840" s="533"/>
      <c r="W840" s="533"/>
      <c r="X840" s="533"/>
      <c r="Y840" s="533"/>
      <c r="Z840" s="533"/>
      <c r="AA840" s="533"/>
      <c r="AG840" s="81"/>
      <c r="AH840" s="82"/>
      <c r="AI840" s="82"/>
      <c r="AJ840" s="82"/>
      <c r="AK840" s="82"/>
      <c r="AL840" s="82"/>
      <c r="AM840" s="82"/>
      <c r="AN840" s="82"/>
      <c r="AO840" s="82"/>
      <c r="AP840" s="82"/>
      <c r="AQ840" s="82"/>
      <c r="AR840" s="83"/>
      <c r="AS840" s="83"/>
      <c r="AT840" s="83"/>
      <c r="AU840" s="83"/>
      <c r="AV840" s="83"/>
      <c r="AW840" s="83"/>
      <c r="AX840" s="83"/>
      <c r="AY840" s="83"/>
      <c r="AZ840" s="83"/>
      <c r="BA840" s="83"/>
      <c r="BB840" s="83"/>
      <c r="BC840" s="83"/>
      <c r="BD840" s="83"/>
      <c r="BE840" s="83"/>
      <c r="BF840" s="83"/>
      <c r="BG840" s="83"/>
      <c r="BH840" s="83"/>
      <c r="BI840" s="83"/>
      <c r="BJ840" s="84"/>
    </row>
    <row r="841" spans="2:62" ht="39" customHeight="1">
      <c r="B841" s="534"/>
      <c r="C841" s="534"/>
      <c r="D841" s="534"/>
      <c r="E841" s="534"/>
      <c r="F841" s="534"/>
      <c r="G841" s="534"/>
      <c r="H841" s="534"/>
      <c r="I841" s="534"/>
      <c r="J841" s="534"/>
      <c r="K841" s="534"/>
      <c r="L841" s="534"/>
      <c r="M841" s="534"/>
      <c r="N841" s="534"/>
      <c r="O841" s="534"/>
      <c r="P841" s="534"/>
      <c r="Q841" s="534"/>
      <c r="R841" s="534"/>
      <c r="S841" s="534"/>
      <c r="T841" s="534"/>
      <c r="U841" s="534"/>
      <c r="V841" s="534"/>
      <c r="W841" s="534"/>
      <c r="X841" s="534"/>
      <c r="Y841" s="534"/>
      <c r="Z841" s="534"/>
      <c r="AA841" s="534"/>
      <c r="BJ841" s="85"/>
    </row>
    <row r="842" spans="2:62" ht="39" customHeight="1"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K842" s="87"/>
      <c r="AL842" s="87"/>
      <c r="AM842" s="87"/>
      <c r="AN842" s="87"/>
      <c r="AO842" s="87"/>
      <c r="AP842" s="87"/>
      <c r="AQ842" s="87"/>
      <c r="AR842" s="87"/>
      <c r="AS842" s="87"/>
      <c r="AT842" s="87"/>
      <c r="AU842" s="87"/>
      <c r="AV842" s="87"/>
      <c r="AW842" s="87"/>
      <c r="AX842" s="87"/>
      <c r="AY842" s="87"/>
      <c r="AZ842" s="87"/>
      <c r="BA842" s="87"/>
      <c r="BB842" s="87"/>
      <c r="BC842" s="87"/>
      <c r="BD842" s="87"/>
      <c r="BE842" s="87"/>
      <c r="BF842" s="87"/>
      <c r="BJ842" s="85"/>
    </row>
    <row r="843" spans="2:62" ht="39" customHeight="1">
      <c r="B843" s="535" t="s">
        <v>80</v>
      </c>
      <c r="C843" s="535"/>
      <c r="D843" s="535"/>
      <c r="E843" s="535"/>
      <c r="F843" s="535"/>
      <c r="G843" s="535"/>
      <c r="H843" s="535"/>
      <c r="I843" s="535"/>
      <c r="J843" s="535"/>
      <c r="K843" s="535"/>
      <c r="L843" s="535"/>
      <c r="M843" s="535"/>
      <c r="N843" s="535"/>
      <c r="O843" s="536" t="str">
        <f>GI!$E$31</f>
        <v xml:space="preserve">Biniam Desta </v>
      </c>
      <c r="P843" s="536"/>
      <c r="Q843" s="536"/>
      <c r="R843" s="536"/>
      <c r="S843" s="536"/>
      <c r="T843" s="536"/>
      <c r="U843" s="536"/>
      <c r="V843" s="536"/>
      <c r="W843" s="536"/>
      <c r="X843" s="536"/>
      <c r="Y843" s="536"/>
      <c r="Z843" s="536"/>
      <c r="AA843" s="536"/>
      <c r="AB843" s="88"/>
      <c r="AJ843" s="538" t="s">
        <v>212</v>
      </c>
      <c r="AK843" s="539"/>
      <c r="AL843" s="539"/>
      <c r="AM843" s="539"/>
      <c r="AN843" s="539"/>
      <c r="AO843" s="539"/>
      <c r="AP843" s="539"/>
      <c r="AQ843" s="539"/>
      <c r="AR843" s="539"/>
      <c r="AS843" s="539"/>
      <c r="AT843" s="539"/>
      <c r="AU843" s="539"/>
      <c r="AV843" s="539"/>
      <c r="AW843" s="539"/>
      <c r="AX843" s="539"/>
      <c r="AY843" s="539"/>
      <c r="AZ843" s="539"/>
      <c r="BA843" s="539"/>
      <c r="BB843" s="539"/>
      <c r="BC843" s="539"/>
      <c r="BD843" s="539"/>
      <c r="BE843" s="539"/>
      <c r="BF843" s="540"/>
      <c r="BG843" s="87"/>
      <c r="BH843" s="87"/>
      <c r="BI843" s="87"/>
      <c r="BJ843" s="89"/>
    </row>
    <row r="844" spans="2:62" ht="39" customHeight="1">
      <c r="B844" s="535"/>
      <c r="C844" s="535"/>
      <c r="D844" s="535"/>
      <c r="E844" s="535"/>
      <c r="F844" s="535"/>
      <c r="G844" s="535"/>
      <c r="H844" s="535"/>
      <c r="I844" s="535"/>
      <c r="J844" s="535"/>
      <c r="K844" s="535"/>
      <c r="L844" s="535"/>
      <c r="M844" s="535"/>
      <c r="N844" s="535"/>
      <c r="O844" s="537"/>
      <c r="P844" s="537"/>
      <c r="Q844" s="537"/>
      <c r="R844" s="537"/>
      <c r="S844" s="537"/>
      <c r="T844" s="537"/>
      <c r="U844" s="537"/>
      <c r="V844" s="537"/>
      <c r="W844" s="537"/>
      <c r="X844" s="537"/>
      <c r="Y844" s="537"/>
      <c r="Z844" s="537"/>
      <c r="AA844" s="537"/>
      <c r="AB844" s="88"/>
      <c r="AJ844" s="541"/>
      <c r="AK844" s="542"/>
      <c r="AL844" s="542"/>
      <c r="AM844" s="542"/>
      <c r="AN844" s="542"/>
      <c r="AO844" s="542"/>
      <c r="AP844" s="542"/>
      <c r="AQ844" s="542"/>
      <c r="AR844" s="542"/>
      <c r="AS844" s="542"/>
      <c r="AT844" s="542"/>
      <c r="AU844" s="542"/>
      <c r="AV844" s="542"/>
      <c r="AW844" s="542"/>
      <c r="AX844" s="542"/>
      <c r="AY844" s="542"/>
      <c r="AZ844" s="542"/>
      <c r="BA844" s="542"/>
      <c r="BB844" s="542"/>
      <c r="BC844" s="542"/>
      <c r="BD844" s="542"/>
      <c r="BE844" s="542"/>
      <c r="BF844" s="543"/>
      <c r="BG844" s="87"/>
      <c r="BH844" s="87"/>
      <c r="BI844" s="87"/>
      <c r="BJ844" s="89"/>
    </row>
    <row r="845" spans="2:62" ht="39" customHeight="1">
      <c r="B845" s="544" t="s">
        <v>79</v>
      </c>
      <c r="C845" s="544"/>
      <c r="D845" s="544"/>
      <c r="E845" s="544"/>
      <c r="F845" s="544"/>
      <c r="G845" s="544"/>
      <c r="H845" s="544"/>
      <c r="I845" s="544"/>
      <c r="J845" s="544"/>
      <c r="K845" s="544"/>
      <c r="L845" s="544"/>
      <c r="M845" s="544"/>
      <c r="N845" s="544"/>
      <c r="O845" s="545"/>
      <c r="P845" s="545"/>
      <c r="Q845" s="545"/>
      <c r="R845" s="545"/>
      <c r="S845" s="545"/>
      <c r="T845" s="545"/>
      <c r="U845" s="545"/>
      <c r="V845" s="545"/>
      <c r="W845" s="545"/>
      <c r="X845" s="545"/>
      <c r="Y845" s="545"/>
      <c r="Z845" s="545"/>
      <c r="AA845" s="545"/>
      <c r="AB845" s="88"/>
      <c r="AJ845" s="541" t="s">
        <v>210</v>
      </c>
      <c r="AK845" s="542"/>
      <c r="AL845" s="542"/>
      <c r="AM845" s="542"/>
      <c r="AN845" s="542"/>
      <c r="AO845" s="542"/>
      <c r="AP845" s="542"/>
      <c r="AQ845" s="542"/>
      <c r="AR845" s="542"/>
      <c r="AS845" s="542"/>
      <c r="AT845" s="542"/>
      <c r="AU845" s="542"/>
      <c r="AV845" s="542"/>
      <c r="AW845" s="542"/>
      <c r="AX845" s="542"/>
      <c r="AY845" s="542"/>
      <c r="AZ845" s="542"/>
      <c r="BA845" s="542"/>
      <c r="BB845" s="542"/>
      <c r="BC845" s="542"/>
      <c r="BD845" s="542"/>
      <c r="BE845" s="542"/>
      <c r="BF845" s="543"/>
      <c r="BG845" s="87"/>
      <c r="BH845" s="87"/>
      <c r="BI845" s="87"/>
      <c r="BJ845" s="87"/>
    </row>
    <row r="846" spans="2:62" ht="39" customHeight="1">
      <c r="B846" s="544"/>
      <c r="C846" s="544"/>
      <c r="D846" s="544"/>
      <c r="E846" s="544"/>
      <c r="F846" s="544"/>
      <c r="G846" s="544"/>
      <c r="H846" s="544"/>
      <c r="I846" s="544"/>
      <c r="J846" s="544"/>
      <c r="K846" s="544"/>
      <c r="L846" s="544"/>
      <c r="M846" s="544"/>
      <c r="N846" s="544"/>
      <c r="O846" s="546"/>
      <c r="P846" s="546"/>
      <c r="Q846" s="546"/>
      <c r="R846" s="546"/>
      <c r="S846" s="546"/>
      <c r="T846" s="546"/>
      <c r="U846" s="546"/>
      <c r="V846" s="546"/>
      <c r="W846" s="546"/>
      <c r="X846" s="546"/>
      <c r="Y846" s="546"/>
      <c r="Z846" s="546"/>
      <c r="AA846" s="546"/>
      <c r="AB846" s="88"/>
      <c r="AJ846" s="541"/>
      <c r="AK846" s="542"/>
      <c r="AL846" s="542"/>
      <c r="AM846" s="542"/>
      <c r="AN846" s="542"/>
      <c r="AO846" s="542"/>
      <c r="AP846" s="542"/>
      <c r="AQ846" s="542"/>
      <c r="AR846" s="542"/>
      <c r="AS846" s="542"/>
      <c r="AT846" s="542"/>
      <c r="AU846" s="542"/>
      <c r="AV846" s="542"/>
      <c r="AW846" s="542"/>
      <c r="AX846" s="542"/>
      <c r="AY846" s="542"/>
      <c r="AZ846" s="542"/>
      <c r="BA846" s="542"/>
      <c r="BB846" s="542"/>
      <c r="BC846" s="542"/>
      <c r="BD846" s="542"/>
      <c r="BE846" s="542"/>
      <c r="BF846" s="543"/>
      <c r="BG846" s="87"/>
      <c r="BH846" s="87"/>
      <c r="BI846" s="87"/>
      <c r="BJ846" s="87"/>
    </row>
    <row r="847" spans="2:62" ht="39" customHeight="1">
      <c r="B847" s="535" t="s">
        <v>81</v>
      </c>
      <c r="C847" s="535"/>
      <c r="D847" s="535"/>
      <c r="E847" s="535"/>
      <c r="F847" s="535"/>
      <c r="G847" s="535"/>
      <c r="H847" s="535"/>
      <c r="I847" s="535"/>
      <c r="J847" s="535"/>
      <c r="K847" s="535"/>
      <c r="L847" s="535"/>
      <c r="M847" s="535"/>
      <c r="N847" s="535"/>
      <c r="O847" s="547"/>
      <c r="P847" s="547"/>
      <c r="Q847" s="547"/>
      <c r="R847" s="547"/>
      <c r="S847" s="547"/>
      <c r="T847" s="547"/>
      <c r="U847" s="547"/>
      <c r="V847" s="547"/>
      <c r="W847" s="547"/>
      <c r="X847" s="547"/>
      <c r="Y847" s="547"/>
      <c r="Z847" s="547"/>
      <c r="AA847" s="547"/>
      <c r="AB847" s="88"/>
      <c r="AJ847" s="541" t="s">
        <v>74</v>
      </c>
      <c r="AK847" s="542"/>
      <c r="AL847" s="542"/>
      <c r="AM847" s="542"/>
      <c r="AN847" s="542"/>
      <c r="AO847" s="542"/>
      <c r="AP847" s="542"/>
      <c r="AQ847" s="542"/>
      <c r="AR847" s="542"/>
      <c r="AS847" s="542"/>
      <c r="AT847" s="542"/>
      <c r="AU847" s="542"/>
      <c r="AV847" s="542"/>
      <c r="AW847" s="542"/>
      <c r="AX847" s="542"/>
      <c r="AY847" s="542"/>
      <c r="AZ847" s="542"/>
      <c r="BA847" s="542"/>
      <c r="BB847" s="542"/>
      <c r="BC847" s="542"/>
      <c r="BD847" s="542"/>
      <c r="BE847" s="542"/>
      <c r="BF847" s="543"/>
      <c r="BG847" s="87"/>
      <c r="BH847" s="87"/>
      <c r="BI847" s="87"/>
      <c r="BJ847" s="87"/>
    </row>
    <row r="848" spans="2:62" ht="39" customHeight="1">
      <c r="B848" s="535"/>
      <c r="C848" s="535"/>
      <c r="D848" s="535"/>
      <c r="E848" s="535"/>
      <c r="F848" s="535"/>
      <c r="G848" s="535"/>
      <c r="H848" s="535"/>
      <c r="I848" s="535"/>
      <c r="J848" s="535"/>
      <c r="K848" s="535"/>
      <c r="L848" s="535"/>
      <c r="M848" s="535"/>
      <c r="N848" s="535"/>
      <c r="O848" s="548"/>
      <c r="P848" s="548"/>
      <c r="Q848" s="548"/>
      <c r="R848" s="548"/>
      <c r="S848" s="548"/>
      <c r="T848" s="548"/>
      <c r="U848" s="548"/>
      <c r="V848" s="548"/>
      <c r="W848" s="548"/>
      <c r="X848" s="548"/>
      <c r="Y848" s="548"/>
      <c r="Z848" s="548"/>
      <c r="AA848" s="548"/>
      <c r="AB848" s="88"/>
      <c r="AJ848" s="541"/>
      <c r="AK848" s="542"/>
      <c r="AL848" s="542"/>
      <c r="AM848" s="542"/>
      <c r="AN848" s="542"/>
      <c r="AO848" s="542"/>
      <c r="AP848" s="542"/>
      <c r="AQ848" s="542"/>
      <c r="AR848" s="542"/>
      <c r="AS848" s="542"/>
      <c r="AT848" s="542"/>
      <c r="AU848" s="542"/>
      <c r="AV848" s="542"/>
      <c r="AW848" s="542"/>
      <c r="AX848" s="542"/>
      <c r="AY848" s="542"/>
      <c r="AZ848" s="542"/>
      <c r="BA848" s="542"/>
      <c r="BB848" s="542"/>
      <c r="BC848" s="542"/>
      <c r="BD848" s="542"/>
      <c r="BE848" s="542"/>
      <c r="BF848" s="543"/>
      <c r="BG848" s="87"/>
      <c r="BH848" s="87"/>
      <c r="BI848" s="87"/>
      <c r="BJ848" s="87"/>
    </row>
    <row r="849" spans="2:62" ht="80.25" customHeight="1">
      <c r="B849" s="544" t="s">
        <v>79</v>
      </c>
      <c r="C849" s="544"/>
      <c r="D849" s="544"/>
      <c r="E849" s="544"/>
      <c r="F849" s="544"/>
      <c r="G849" s="544"/>
      <c r="H849" s="544"/>
      <c r="I849" s="544"/>
      <c r="J849" s="544"/>
      <c r="K849" s="544"/>
      <c r="L849" s="544"/>
      <c r="M849" s="544"/>
      <c r="N849" s="544"/>
      <c r="O849" s="545"/>
      <c r="P849" s="545"/>
      <c r="Q849" s="545"/>
      <c r="R849" s="545"/>
      <c r="S849" s="545"/>
      <c r="T849" s="545"/>
      <c r="U849" s="545"/>
      <c r="V849" s="545"/>
      <c r="W849" s="545"/>
      <c r="X849" s="545"/>
      <c r="Y849" s="545"/>
      <c r="Z849" s="545"/>
      <c r="AA849" s="545"/>
      <c r="AB849" s="90"/>
      <c r="AJ849" s="541" t="s">
        <v>211</v>
      </c>
      <c r="AK849" s="542"/>
      <c r="AL849" s="542"/>
      <c r="AM849" s="542"/>
      <c r="AN849" s="542"/>
      <c r="AO849" s="542"/>
      <c r="AP849" s="542"/>
      <c r="AQ849" s="542"/>
      <c r="AR849" s="542"/>
      <c r="AS849" s="542"/>
      <c r="AT849" s="542"/>
      <c r="AU849" s="542"/>
      <c r="AV849" s="542"/>
      <c r="AW849" s="542"/>
      <c r="AX849" s="542"/>
      <c r="AY849" s="542"/>
      <c r="AZ849" s="542"/>
      <c r="BA849" s="542"/>
      <c r="BB849" s="542"/>
      <c r="BC849" s="542"/>
      <c r="BD849" s="542"/>
      <c r="BE849" s="542"/>
      <c r="BF849" s="543"/>
      <c r="BG849" s="87"/>
      <c r="BH849" s="87"/>
      <c r="BI849" s="87"/>
      <c r="BJ849" s="87"/>
    </row>
    <row r="850" spans="2:62" ht="9" customHeight="1">
      <c r="B850" s="544"/>
      <c r="C850" s="544"/>
      <c r="D850" s="544"/>
      <c r="E850" s="544"/>
      <c r="F850" s="544"/>
      <c r="G850" s="544"/>
      <c r="H850" s="544"/>
      <c r="I850" s="544"/>
      <c r="J850" s="544"/>
      <c r="K850" s="544"/>
      <c r="L850" s="544"/>
      <c r="M850" s="544"/>
      <c r="N850" s="544"/>
      <c r="O850" s="546"/>
      <c r="P850" s="546"/>
      <c r="Q850" s="546"/>
      <c r="R850" s="546"/>
      <c r="S850" s="546"/>
      <c r="T850" s="546"/>
      <c r="U850" s="546"/>
      <c r="V850" s="546"/>
      <c r="W850" s="546"/>
      <c r="X850" s="546"/>
      <c r="Y850" s="546"/>
      <c r="Z850" s="546"/>
      <c r="AA850" s="546"/>
      <c r="AB850" s="90"/>
      <c r="AJ850" s="549"/>
      <c r="AK850" s="550"/>
      <c r="AL850" s="550"/>
      <c r="AM850" s="550"/>
      <c r="AN850" s="550"/>
      <c r="AO850" s="550"/>
      <c r="AP850" s="550"/>
      <c r="AQ850" s="550"/>
      <c r="AR850" s="550"/>
      <c r="AS850" s="550"/>
      <c r="AT850" s="550"/>
      <c r="AU850" s="550"/>
      <c r="AV850" s="550"/>
      <c r="AW850" s="550"/>
      <c r="AX850" s="550"/>
      <c r="AY850" s="550"/>
      <c r="AZ850" s="550"/>
      <c r="BA850" s="550"/>
      <c r="BB850" s="550"/>
      <c r="BC850" s="550"/>
      <c r="BD850" s="550"/>
      <c r="BE850" s="550"/>
      <c r="BF850" s="551"/>
      <c r="BG850" s="87"/>
      <c r="BH850" s="87"/>
      <c r="BI850" s="87"/>
      <c r="BJ850" s="87"/>
    </row>
    <row r="851" spans="2:62" ht="39" customHeight="1">
      <c r="C851" s="615"/>
      <c r="D851" s="615"/>
      <c r="E851" s="615"/>
      <c r="F851" s="615"/>
      <c r="G851" s="615"/>
      <c r="H851" s="615"/>
      <c r="I851" s="615"/>
      <c r="J851" s="615"/>
      <c r="K851" s="615"/>
      <c r="L851" s="615"/>
      <c r="M851" s="615"/>
      <c r="N851" s="615"/>
      <c r="O851" s="615"/>
      <c r="P851" s="615"/>
      <c r="Q851" s="615"/>
      <c r="R851" s="615"/>
      <c r="S851" s="615"/>
      <c r="T851" s="615"/>
      <c r="U851" s="615"/>
      <c r="V851" s="615"/>
      <c r="W851" s="615"/>
      <c r="X851" s="615"/>
    </row>
    <row r="852" spans="2:62" ht="39" customHeight="1">
      <c r="B852" s="616" t="s">
        <v>20</v>
      </c>
      <c r="C852" s="616"/>
      <c r="D852" s="616"/>
      <c r="E852" s="616"/>
      <c r="F852" s="616"/>
      <c r="G852" s="616"/>
      <c r="H852" s="616"/>
      <c r="I852" s="616"/>
      <c r="J852" s="616"/>
      <c r="K852" s="616"/>
      <c r="L852" s="616"/>
      <c r="M852" s="616"/>
      <c r="N852" s="616"/>
      <c r="O852" s="616"/>
      <c r="P852" s="616"/>
      <c r="Q852" s="616"/>
      <c r="R852" s="616"/>
      <c r="S852" s="616"/>
      <c r="T852" s="616"/>
      <c r="U852" s="616"/>
      <c r="V852" s="616"/>
      <c r="W852" s="616"/>
      <c r="X852" s="616"/>
      <c r="Y852" s="616"/>
      <c r="Z852" s="616"/>
      <c r="AA852" s="59"/>
      <c r="AG852" s="60"/>
      <c r="AH852" s="60"/>
      <c r="AI852" s="60"/>
      <c r="AL852" s="617"/>
      <c r="AM852" s="617"/>
      <c r="AN852" s="617"/>
      <c r="AO852" s="617"/>
      <c r="AP852" s="617"/>
      <c r="AQ852" s="617"/>
      <c r="AR852" s="617"/>
      <c r="AS852" s="617"/>
      <c r="AT852" s="617"/>
      <c r="AU852" s="617"/>
      <c r="AV852" s="617"/>
      <c r="AW852" s="617"/>
      <c r="AX852" s="617"/>
      <c r="AY852" s="617"/>
      <c r="AZ852" s="617"/>
      <c r="BA852" s="617"/>
      <c r="BB852" s="617"/>
      <c r="BC852" s="617"/>
    </row>
    <row r="853" spans="2:62" ht="39" customHeight="1">
      <c r="B853" s="616"/>
      <c r="C853" s="616"/>
      <c r="D853" s="616"/>
      <c r="E853" s="616"/>
      <c r="F853" s="616"/>
      <c r="G853" s="616"/>
      <c r="H853" s="616"/>
      <c r="I853" s="616"/>
      <c r="J853" s="616"/>
      <c r="K853" s="616"/>
      <c r="L853" s="616"/>
      <c r="M853" s="616"/>
      <c r="N853" s="616"/>
      <c r="O853" s="616"/>
      <c r="P853" s="616"/>
      <c r="Q853" s="616"/>
      <c r="R853" s="616"/>
      <c r="S853" s="616"/>
      <c r="T853" s="616"/>
      <c r="U853" s="616"/>
      <c r="V853" s="616"/>
      <c r="W853" s="616"/>
      <c r="X853" s="616"/>
      <c r="Y853" s="616"/>
      <c r="Z853" s="616"/>
      <c r="AA853" s="59"/>
      <c r="AG853" s="60"/>
      <c r="AH853" s="60"/>
      <c r="AI853" s="60"/>
      <c r="AL853" s="617"/>
      <c r="AM853" s="617"/>
      <c r="AN853" s="617"/>
      <c r="AO853" s="617"/>
      <c r="AP853" s="617"/>
      <c r="AQ853" s="617"/>
      <c r="AR853" s="617"/>
      <c r="AS853" s="617"/>
      <c r="AT853" s="617"/>
      <c r="AU853" s="617"/>
      <c r="AV853" s="617"/>
      <c r="AW853" s="617"/>
      <c r="AX853" s="617"/>
      <c r="AY853" s="617"/>
      <c r="AZ853" s="617"/>
      <c r="BA853" s="617"/>
      <c r="BB853" s="617"/>
      <c r="BC853" s="617"/>
    </row>
    <row r="854" spans="2:62" ht="39" customHeight="1">
      <c r="B854" s="618"/>
      <c r="C854" s="618"/>
      <c r="D854" s="618"/>
      <c r="E854" s="618"/>
      <c r="F854" s="618"/>
      <c r="G854" s="618"/>
      <c r="H854" s="618"/>
      <c r="I854" s="618"/>
      <c r="J854" s="618"/>
      <c r="K854" s="618"/>
      <c r="L854" s="618"/>
      <c r="M854" s="618"/>
      <c r="N854" s="618"/>
      <c r="O854" s="618"/>
      <c r="P854" s="618"/>
      <c r="Q854" s="618"/>
      <c r="R854" s="618"/>
      <c r="S854" s="618"/>
      <c r="T854" s="618"/>
      <c r="U854" s="618"/>
      <c r="V854" s="618"/>
      <c r="W854" s="618"/>
      <c r="X854" s="618"/>
      <c r="Y854" s="618"/>
      <c r="Z854" s="618"/>
      <c r="AA854" s="59"/>
      <c r="AB854" s="60"/>
      <c r="AC854" s="60"/>
      <c r="AD854" s="60"/>
      <c r="AE854" s="60"/>
      <c r="AF854" s="60"/>
      <c r="AG854" s="60"/>
      <c r="AH854" s="60"/>
      <c r="AI854" s="60"/>
      <c r="AL854" s="617"/>
      <c r="AM854" s="617"/>
      <c r="AN854" s="617"/>
      <c r="AO854" s="617"/>
      <c r="AP854" s="617"/>
      <c r="AQ854" s="617"/>
      <c r="AR854" s="617"/>
      <c r="AS854" s="617"/>
      <c r="AT854" s="617"/>
      <c r="AU854" s="617"/>
      <c r="AV854" s="617"/>
      <c r="AW854" s="617"/>
      <c r="AX854" s="617"/>
      <c r="AY854" s="617"/>
      <c r="AZ854" s="617"/>
      <c r="BA854" s="617"/>
      <c r="BB854" s="617"/>
      <c r="BC854" s="617"/>
    </row>
    <row r="855" spans="2:62" ht="39" customHeight="1">
      <c r="B855" s="609" t="s">
        <v>92</v>
      </c>
      <c r="C855" s="609"/>
      <c r="D855" s="609"/>
      <c r="E855" s="609"/>
      <c r="F855" s="609"/>
      <c r="G855" s="609"/>
      <c r="H855" s="609"/>
      <c r="I855" s="609"/>
      <c r="J855" s="609"/>
      <c r="K855" s="609"/>
      <c r="L855" s="609"/>
      <c r="M855" s="609"/>
      <c r="N855" s="609"/>
      <c r="O855" s="609"/>
      <c r="P855" s="609"/>
      <c r="Q855" s="609"/>
      <c r="R855" s="609"/>
      <c r="S855" s="609"/>
      <c r="T855" s="609"/>
      <c r="U855" s="609"/>
      <c r="V855" s="609"/>
      <c r="W855" s="609"/>
      <c r="X855" s="609"/>
      <c r="Y855" s="609"/>
      <c r="Z855" s="609"/>
      <c r="AA855" s="59"/>
      <c r="AB855" s="60"/>
      <c r="AE855" s="610" t="str">
        <f>GI!$A$49</f>
        <v>መግለፂ ውፅኢት ተምሃራይ</v>
      </c>
      <c r="AF855" s="610"/>
      <c r="AG855" s="610"/>
      <c r="AH855" s="610"/>
      <c r="AI855" s="610"/>
      <c r="AJ855" s="610"/>
      <c r="AK855" s="610"/>
      <c r="AL855" s="610"/>
      <c r="AM855" s="610"/>
      <c r="AN855" s="610"/>
      <c r="AO855" s="610"/>
      <c r="AP855" s="610"/>
      <c r="AQ855" s="610"/>
      <c r="AR855" s="610"/>
      <c r="AS855" s="610"/>
      <c r="AT855" s="610"/>
      <c r="AU855" s="610"/>
      <c r="AV855" s="610"/>
      <c r="AW855" s="610"/>
      <c r="AX855" s="610"/>
      <c r="AY855" s="610"/>
      <c r="AZ855" s="610"/>
      <c r="BA855" s="610"/>
      <c r="BB855" s="610"/>
      <c r="BC855" s="610"/>
      <c r="BD855" s="610"/>
      <c r="BE855" s="610"/>
      <c r="BF855" s="610"/>
      <c r="BG855" s="610"/>
      <c r="BH855" s="610"/>
      <c r="BI855" s="610"/>
      <c r="BJ855" s="610"/>
    </row>
    <row r="856" spans="2:62" ht="39" customHeight="1">
      <c r="B856" s="609" t="s">
        <v>93</v>
      </c>
      <c r="C856" s="609"/>
      <c r="D856" s="609"/>
      <c r="E856" s="609"/>
      <c r="F856" s="609"/>
      <c r="G856" s="609"/>
      <c r="H856" s="609"/>
      <c r="I856" s="609"/>
      <c r="J856" s="609"/>
      <c r="K856" s="609"/>
      <c r="L856" s="609"/>
      <c r="M856" s="609"/>
      <c r="N856" s="609"/>
      <c r="O856" s="609"/>
      <c r="P856" s="609"/>
      <c r="Q856" s="609"/>
      <c r="R856" s="609"/>
      <c r="S856" s="609"/>
      <c r="T856" s="609"/>
      <c r="U856" s="609"/>
      <c r="V856" s="609"/>
      <c r="W856" s="609"/>
      <c r="X856" s="609"/>
      <c r="Y856" s="609"/>
      <c r="Z856" s="609"/>
      <c r="AA856" s="59"/>
      <c r="AB856" s="60"/>
      <c r="AC856" s="61"/>
      <c r="AD856" s="61"/>
      <c r="AE856" s="610"/>
      <c r="AF856" s="610"/>
      <c r="AG856" s="610"/>
      <c r="AH856" s="610"/>
      <c r="AI856" s="610"/>
      <c r="AJ856" s="610"/>
      <c r="AK856" s="610"/>
      <c r="AL856" s="610"/>
      <c r="AM856" s="610"/>
      <c r="AN856" s="610"/>
      <c r="AO856" s="610"/>
      <c r="AP856" s="610"/>
      <c r="AQ856" s="610"/>
      <c r="AR856" s="610"/>
      <c r="AS856" s="610"/>
      <c r="AT856" s="610"/>
      <c r="AU856" s="610"/>
      <c r="AV856" s="610"/>
      <c r="AW856" s="610"/>
      <c r="AX856" s="610"/>
      <c r="AY856" s="610"/>
      <c r="AZ856" s="610"/>
      <c r="BA856" s="610"/>
      <c r="BB856" s="610"/>
      <c r="BC856" s="610"/>
      <c r="BD856" s="610"/>
      <c r="BE856" s="610"/>
      <c r="BF856" s="610"/>
      <c r="BG856" s="610"/>
      <c r="BH856" s="610"/>
      <c r="BI856" s="610"/>
      <c r="BJ856" s="610"/>
    </row>
    <row r="857" spans="2:62" ht="39" customHeight="1">
      <c r="B857" s="609" t="s">
        <v>94</v>
      </c>
      <c r="C857" s="609"/>
      <c r="D857" s="609"/>
      <c r="E857" s="609"/>
      <c r="F857" s="609"/>
      <c r="G857" s="609"/>
      <c r="H857" s="609"/>
      <c r="I857" s="609"/>
      <c r="J857" s="609"/>
      <c r="K857" s="609"/>
      <c r="L857" s="609"/>
      <c r="M857" s="609"/>
      <c r="N857" s="609"/>
      <c r="O857" s="609"/>
      <c r="P857" s="609"/>
      <c r="Q857" s="609"/>
      <c r="R857" s="609"/>
      <c r="S857" s="609"/>
      <c r="T857" s="609"/>
      <c r="U857" s="609"/>
      <c r="V857" s="609"/>
      <c r="W857" s="609"/>
      <c r="X857" s="609"/>
      <c r="Y857" s="609"/>
      <c r="Z857" s="609"/>
      <c r="AA857" s="59"/>
      <c r="AB857" s="60"/>
      <c r="AC857" s="61"/>
      <c r="AD857" s="61"/>
      <c r="AE857" s="610" t="str">
        <f>GI!$A$50</f>
        <v xml:space="preserve">ኣካዳሚ ሸባ ሓፈሻዊ ካልኣይ ብርኪ ቤት ት/ቲ </v>
      </c>
      <c r="AF857" s="610"/>
      <c r="AG857" s="610"/>
      <c r="AH857" s="610"/>
      <c r="AI857" s="610"/>
      <c r="AJ857" s="610"/>
      <c r="AK857" s="610"/>
      <c r="AL857" s="610"/>
      <c r="AM857" s="610"/>
      <c r="AN857" s="610"/>
      <c r="AO857" s="610"/>
      <c r="AP857" s="610"/>
      <c r="AQ857" s="610"/>
      <c r="AR857" s="610"/>
      <c r="AS857" s="610"/>
      <c r="AT857" s="610"/>
      <c r="AU857" s="610"/>
      <c r="AV857" s="610"/>
      <c r="AW857" s="610"/>
      <c r="AX857" s="610"/>
      <c r="AY857" s="610"/>
      <c r="AZ857" s="610"/>
      <c r="BA857" s="610"/>
      <c r="BB857" s="610"/>
      <c r="BC857" s="610"/>
      <c r="BD857" s="610"/>
      <c r="BE857" s="610"/>
      <c r="BF857" s="610"/>
      <c r="BG857" s="610"/>
      <c r="BH857" s="610"/>
      <c r="BI857" s="610"/>
      <c r="BJ857" s="610"/>
    </row>
    <row r="858" spans="2:62" ht="39" customHeight="1">
      <c r="B858" s="609" t="s">
        <v>95</v>
      </c>
      <c r="C858" s="609"/>
      <c r="D858" s="609"/>
      <c r="E858" s="609"/>
      <c r="F858" s="609"/>
      <c r="G858" s="609"/>
      <c r="H858" s="609"/>
      <c r="I858" s="609"/>
      <c r="J858" s="609"/>
      <c r="K858" s="609"/>
      <c r="L858" s="609"/>
      <c r="M858" s="609"/>
      <c r="N858" s="609"/>
      <c r="O858" s="609"/>
      <c r="P858" s="609"/>
      <c r="Q858" s="609"/>
      <c r="R858" s="609"/>
      <c r="S858" s="609"/>
      <c r="T858" s="609"/>
      <c r="U858" s="609"/>
      <c r="V858" s="609"/>
      <c r="W858" s="609"/>
      <c r="X858" s="609"/>
      <c r="Y858" s="609"/>
      <c r="Z858" s="609"/>
      <c r="AA858" s="62"/>
      <c r="AB858" s="60"/>
      <c r="AC858" s="61"/>
      <c r="AD858" s="61"/>
      <c r="AE858" s="610"/>
      <c r="AF858" s="610"/>
      <c r="AG858" s="610"/>
      <c r="AH858" s="610"/>
      <c r="AI858" s="610"/>
      <c r="AJ858" s="610"/>
      <c r="AK858" s="610"/>
      <c r="AL858" s="610"/>
      <c r="AM858" s="610"/>
      <c r="AN858" s="610"/>
      <c r="AO858" s="610"/>
      <c r="AP858" s="610"/>
      <c r="AQ858" s="610"/>
      <c r="AR858" s="610"/>
      <c r="AS858" s="610"/>
      <c r="AT858" s="610"/>
      <c r="AU858" s="610"/>
      <c r="AV858" s="610"/>
      <c r="AW858" s="610"/>
      <c r="AX858" s="610"/>
      <c r="AY858" s="610"/>
      <c r="AZ858" s="610"/>
      <c r="BA858" s="610"/>
      <c r="BB858" s="610"/>
      <c r="BC858" s="610"/>
      <c r="BD858" s="610"/>
      <c r="BE858" s="610"/>
      <c r="BF858" s="610"/>
      <c r="BG858" s="610"/>
      <c r="BH858" s="610"/>
      <c r="BI858" s="610"/>
      <c r="BJ858" s="610"/>
    </row>
    <row r="859" spans="2:62" ht="39" customHeight="1">
      <c r="B859" s="609" t="s">
        <v>96</v>
      </c>
      <c r="C859" s="609"/>
      <c r="D859" s="609"/>
      <c r="E859" s="609"/>
      <c r="F859" s="609"/>
      <c r="G859" s="609"/>
      <c r="H859" s="609"/>
      <c r="I859" s="609"/>
      <c r="J859" s="609"/>
      <c r="K859" s="609"/>
      <c r="L859" s="609"/>
      <c r="M859" s="609"/>
      <c r="N859" s="609"/>
      <c r="O859" s="609"/>
      <c r="P859" s="609"/>
      <c r="Q859" s="609"/>
      <c r="R859" s="609"/>
      <c r="S859" s="609"/>
      <c r="T859" s="609"/>
      <c r="U859" s="609"/>
      <c r="V859" s="609"/>
      <c r="W859" s="609"/>
      <c r="X859" s="609"/>
      <c r="Y859" s="609"/>
      <c r="Z859" s="609"/>
      <c r="AA859" s="62"/>
      <c r="AB859" s="60"/>
      <c r="AC859" s="61"/>
      <c r="AD859" s="61"/>
      <c r="AE859" s="61"/>
      <c r="AF859" s="61"/>
      <c r="AG859" s="61"/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  <c r="BE859" s="61"/>
      <c r="BF859" s="61"/>
      <c r="BG859" s="61"/>
      <c r="BH859" s="61"/>
      <c r="BI859" s="61"/>
      <c r="BJ859" s="61"/>
    </row>
    <row r="860" spans="2:62" ht="39" customHeight="1">
      <c r="B860" s="611" t="s">
        <v>138</v>
      </c>
      <c r="C860" s="611"/>
      <c r="D860" s="611"/>
      <c r="E860" s="611"/>
      <c r="F860" s="611"/>
      <c r="G860" s="611"/>
      <c r="H860" s="611"/>
      <c r="I860" s="611"/>
      <c r="J860" s="611"/>
      <c r="K860" s="611"/>
      <c r="L860" s="611"/>
      <c r="M860" s="611"/>
      <c r="N860" s="611"/>
      <c r="O860" s="611"/>
      <c r="P860" s="611"/>
      <c r="Q860" s="611"/>
      <c r="R860" s="611"/>
      <c r="S860" s="611"/>
      <c r="T860" s="611"/>
      <c r="U860" s="611"/>
      <c r="V860" s="611"/>
      <c r="W860" s="611"/>
      <c r="X860" s="611"/>
      <c r="Y860" s="611"/>
      <c r="Z860" s="611"/>
      <c r="AA860" s="612"/>
      <c r="AB860" s="62"/>
      <c r="AD860" s="61"/>
      <c r="AE860" s="613" t="str">
        <f>GI!$A$52</f>
        <v>Sheba Academy Comprehensive Secondary School Student's Grade Report Card</v>
      </c>
      <c r="AF860" s="613"/>
      <c r="AG860" s="613"/>
      <c r="AH860" s="613"/>
      <c r="AI860" s="613"/>
      <c r="AJ860" s="613"/>
      <c r="AK860" s="613"/>
      <c r="AL860" s="613"/>
      <c r="AM860" s="613"/>
      <c r="AN860" s="613"/>
      <c r="AO860" s="613"/>
      <c r="AP860" s="613"/>
      <c r="AQ860" s="613"/>
      <c r="AR860" s="613"/>
      <c r="AS860" s="613"/>
      <c r="AT860" s="613"/>
      <c r="AU860" s="613"/>
      <c r="AV860" s="613"/>
      <c r="AW860" s="613"/>
      <c r="AX860" s="613"/>
      <c r="AY860" s="613"/>
      <c r="AZ860" s="613"/>
      <c r="BA860" s="613"/>
      <c r="BB860" s="613"/>
      <c r="BC860" s="613"/>
      <c r="BD860" s="613"/>
      <c r="BE860" s="613"/>
      <c r="BF860" s="613"/>
      <c r="BG860" s="613"/>
      <c r="BH860" s="613"/>
      <c r="BI860" s="613"/>
      <c r="BJ860" s="613"/>
    </row>
    <row r="861" spans="2:62" ht="39" customHeight="1">
      <c r="B861" s="611"/>
      <c r="C861" s="611"/>
      <c r="D861" s="611"/>
      <c r="E861" s="611"/>
      <c r="F861" s="611"/>
      <c r="G861" s="611"/>
      <c r="H861" s="611"/>
      <c r="I861" s="611"/>
      <c r="J861" s="611"/>
      <c r="K861" s="611"/>
      <c r="L861" s="611"/>
      <c r="M861" s="611"/>
      <c r="N861" s="611"/>
      <c r="O861" s="611"/>
      <c r="P861" s="611"/>
      <c r="Q861" s="611"/>
      <c r="R861" s="611"/>
      <c r="S861" s="611"/>
      <c r="T861" s="611"/>
      <c r="U861" s="611"/>
      <c r="V861" s="611"/>
      <c r="W861" s="611"/>
      <c r="X861" s="611"/>
      <c r="Y861" s="611"/>
      <c r="Z861" s="611"/>
      <c r="AA861" s="612"/>
      <c r="AB861" s="62"/>
      <c r="AC861" s="61"/>
      <c r="AD861" s="61"/>
      <c r="AE861" s="613"/>
      <c r="AF861" s="613"/>
      <c r="AG861" s="613"/>
      <c r="AH861" s="613"/>
      <c r="AI861" s="613"/>
      <c r="AJ861" s="613"/>
      <c r="AK861" s="613"/>
      <c r="AL861" s="613"/>
      <c r="AM861" s="613"/>
      <c r="AN861" s="613"/>
      <c r="AO861" s="613"/>
      <c r="AP861" s="613"/>
      <c r="AQ861" s="613"/>
      <c r="AR861" s="613"/>
      <c r="AS861" s="613"/>
      <c r="AT861" s="613"/>
      <c r="AU861" s="613"/>
      <c r="AV861" s="613"/>
      <c r="AW861" s="613"/>
      <c r="AX861" s="613"/>
      <c r="AY861" s="613"/>
      <c r="AZ861" s="613"/>
      <c r="BA861" s="613"/>
      <c r="BB861" s="613"/>
      <c r="BC861" s="613"/>
      <c r="BD861" s="613"/>
      <c r="BE861" s="613"/>
      <c r="BF861" s="613"/>
      <c r="BG861" s="613"/>
      <c r="BH861" s="613"/>
      <c r="BI861" s="613"/>
      <c r="BJ861" s="613"/>
    </row>
    <row r="862" spans="2:62" ht="39" customHeight="1">
      <c r="B862" s="611" t="s">
        <v>65</v>
      </c>
      <c r="C862" s="611"/>
      <c r="D862" s="611"/>
      <c r="E862" s="611"/>
      <c r="F862" s="611"/>
      <c r="G862" s="611"/>
      <c r="H862" s="611"/>
      <c r="I862" s="611"/>
      <c r="J862" s="611"/>
      <c r="K862" s="611"/>
      <c r="L862" s="611"/>
      <c r="M862" s="611"/>
      <c r="N862" s="611"/>
      <c r="O862" s="611"/>
      <c r="P862" s="611"/>
      <c r="Q862" s="611"/>
      <c r="R862" s="611"/>
      <c r="S862" s="611"/>
      <c r="T862" s="611"/>
      <c r="U862" s="611"/>
      <c r="V862" s="611"/>
      <c r="W862" s="611"/>
      <c r="X862" s="611"/>
      <c r="Y862" s="611"/>
      <c r="Z862" s="611"/>
      <c r="AA862" s="612"/>
      <c r="AB862" s="62"/>
      <c r="AC862" s="61"/>
      <c r="AD862" s="61"/>
      <c r="AE862" s="613"/>
      <c r="AF862" s="613"/>
      <c r="AG862" s="613"/>
      <c r="AH862" s="613"/>
      <c r="AI862" s="613"/>
      <c r="AJ862" s="613"/>
      <c r="AK862" s="613"/>
      <c r="AL862" s="613"/>
      <c r="AM862" s="613"/>
      <c r="AN862" s="613"/>
      <c r="AO862" s="613"/>
      <c r="AP862" s="613"/>
      <c r="AQ862" s="613"/>
      <c r="AR862" s="613"/>
      <c r="AS862" s="613"/>
      <c r="AT862" s="613"/>
      <c r="AU862" s="613"/>
      <c r="AV862" s="613"/>
      <c r="AW862" s="613"/>
      <c r="AX862" s="613"/>
      <c r="AY862" s="613"/>
      <c r="AZ862" s="613"/>
      <c r="BA862" s="613"/>
      <c r="BB862" s="613"/>
      <c r="BC862" s="613"/>
      <c r="BD862" s="613"/>
      <c r="BE862" s="613"/>
      <c r="BF862" s="613"/>
      <c r="BG862" s="613"/>
      <c r="BH862" s="613"/>
      <c r="BI862" s="613"/>
      <c r="BJ862" s="613"/>
    </row>
    <row r="863" spans="2:62" ht="39" customHeight="1">
      <c r="B863" s="611"/>
      <c r="C863" s="611"/>
      <c r="D863" s="611"/>
      <c r="E863" s="611"/>
      <c r="F863" s="611"/>
      <c r="G863" s="611"/>
      <c r="H863" s="611"/>
      <c r="I863" s="611"/>
      <c r="J863" s="611"/>
      <c r="K863" s="611"/>
      <c r="L863" s="611"/>
      <c r="M863" s="611"/>
      <c r="N863" s="611"/>
      <c r="O863" s="611"/>
      <c r="P863" s="611"/>
      <c r="Q863" s="611"/>
      <c r="R863" s="611"/>
      <c r="S863" s="611"/>
      <c r="T863" s="611"/>
      <c r="U863" s="611"/>
      <c r="V863" s="611"/>
      <c r="W863" s="611"/>
      <c r="X863" s="611"/>
      <c r="Y863" s="611"/>
      <c r="Z863" s="611"/>
      <c r="AA863" s="612"/>
      <c r="AB863" s="62"/>
      <c r="AC863" s="62"/>
      <c r="AD863" s="62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  <c r="BD863" s="63"/>
      <c r="BE863" s="63"/>
      <c r="BF863" s="63"/>
      <c r="BG863" s="63"/>
      <c r="BH863" s="63"/>
      <c r="BI863" s="63"/>
      <c r="BJ863" s="63"/>
    </row>
    <row r="864" spans="2:62" ht="39" customHeight="1">
      <c r="B864" s="64" t="s">
        <v>50</v>
      </c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2"/>
      <c r="AB864" s="62"/>
      <c r="AC864" s="62"/>
      <c r="AD864" s="62"/>
      <c r="AE864" s="613" t="str">
        <f>GI!$A$51</f>
        <v>መቐለ, ኢትዮጵያ/Mekelle, Ethiopia</v>
      </c>
      <c r="AF864" s="613"/>
      <c r="AG864" s="613"/>
      <c r="AH864" s="613"/>
      <c r="AI864" s="613"/>
      <c r="AJ864" s="613"/>
      <c r="AK864" s="613"/>
      <c r="AL864" s="613"/>
      <c r="AM864" s="613"/>
      <c r="AN864" s="613"/>
      <c r="AO864" s="613"/>
      <c r="AP864" s="613"/>
      <c r="AQ864" s="613"/>
      <c r="AR864" s="613"/>
      <c r="AS864" s="613"/>
      <c r="AT864" s="613"/>
      <c r="AU864" s="613"/>
      <c r="AV864" s="613"/>
      <c r="AW864" s="613"/>
      <c r="AX864" s="613"/>
      <c r="AY864" s="613"/>
      <c r="AZ864" s="613"/>
      <c r="BA864" s="613"/>
      <c r="BB864" s="613"/>
      <c r="BC864" s="613"/>
      <c r="BD864" s="613"/>
      <c r="BE864" s="613"/>
      <c r="BF864" s="613"/>
      <c r="BG864" s="613"/>
      <c r="BH864" s="613"/>
      <c r="BI864" s="613"/>
      <c r="BJ864" s="613"/>
    </row>
    <row r="865" spans="2:62" ht="39" customHeight="1">
      <c r="B865" s="64" t="s">
        <v>51</v>
      </c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2"/>
      <c r="AB865" s="62"/>
      <c r="AC865" s="62"/>
      <c r="AD865" s="62"/>
      <c r="AE865" s="613"/>
      <c r="AF865" s="613"/>
      <c r="AG865" s="613"/>
      <c r="AH865" s="613"/>
      <c r="AI865" s="613"/>
      <c r="AJ865" s="613"/>
      <c r="AK865" s="613"/>
      <c r="AL865" s="613"/>
      <c r="AM865" s="613"/>
      <c r="AN865" s="613"/>
      <c r="AO865" s="613"/>
      <c r="AP865" s="613"/>
      <c r="AQ865" s="613"/>
      <c r="AR865" s="613"/>
      <c r="AS865" s="613"/>
      <c r="AT865" s="613"/>
      <c r="AU865" s="613"/>
      <c r="AV865" s="613"/>
      <c r="AW865" s="613"/>
      <c r="AX865" s="613"/>
      <c r="AY865" s="613"/>
      <c r="AZ865" s="613"/>
      <c r="BA865" s="613"/>
      <c r="BB865" s="613"/>
      <c r="BC865" s="613"/>
      <c r="BD865" s="613"/>
      <c r="BE865" s="613"/>
      <c r="BF865" s="613"/>
      <c r="BG865" s="613"/>
      <c r="BH865" s="613"/>
      <c r="BI865" s="613"/>
      <c r="BJ865" s="613"/>
    </row>
    <row r="866" spans="2:62" ht="39" customHeight="1">
      <c r="B866" s="611" t="s">
        <v>139</v>
      </c>
      <c r="C866" s="611"/>
      <c r="D866" s="611"/>
      <c r="E866" s="611"/>
      <c r="F866" s="611"/>
      <c r="G866" s="611"/>
      <c r="H866" s="611"/>
      <c r="I866" s="611"/>
      <c r="J866" s="611"/>
      <c r="K866" s="611"/>
      <c r="L866" s="611"/>
      <c r="M866" s="611"/>
      <c r="N866" s="611"/>
      <c r="O866" s="611"/>
      <c r="P866" s="611"/>
      <c r="Q866" s="611"/>
      <c r="R866" s="611"/>
      <c r="S866" s="611"/>
      <c r="T866" s="611"/>
      <c r="U866" s="611"/>
      <c r="V866" s="611"/>
      <c r="W866" s="611"/>
      <c r="X866" s="611"/>
      <c r="Y866" s="611"/>
      <c r="Z866" s="611"/>
      <c r="AA866" s="612"/>
      <c r="AB866" s="62"/>
      <c r="AC866" s="62"/>
      <c r="AD866" s="62"/>
      <c r="AE866" s="91"/>
      <c r="AF866" s="91"/>
      <c r="AG866" s="91"/>
      <c r="AH866" s="91"/>
      <c r="AI866" s="91"/>
      <c r="AJ866" s="91"/>
      <c r="AK866" s="91"/>
      <c r="AL866" s="91"/>
      <c r="AM866" s="91"/>
      <c r="AN866" s="91"/>
      <c r="AO866" s="91"/>
      <c r="AP866" s="91"/>
      <c r="AQ866" s="91"/>
      <c r="AR866" s="91"/>
      <c r="AS866" s="91"/>
      <c r="AT866" s="91"/>
      <c r="AU866" s="91"/>
      <c r="AV866" s="91"/>
      <c r="AW866" s="91"/>
      <c r="AX866" s="91"/>
      <c r="AY866" s="91"/>
      <c r="AZ866" s="91"/>
      <c r="BA866" s="91"/>
      <c r="BB866" s="91"/>
      <c r="BC866" s="91"/>
      <c r="BD866" s="91"/>
      <c r="BE866" s="91"/>
      <c r="BF866" s="91"/>
      <c r="BG866" s="91"/>
      <c r="BH866" s="91"/>
      <c r="BI866" s="91"/>
      <c r="BJ866" s="91"/>
    </row>
    <row r="867" spans="2:62" ht="39" customHeight="1">
      <c r="B867" s="611"/>
      <c r="C867" s="611"/>
      <c r="D867" s="611"/>
      <c r="E867" s="611"/>
      <c r="F867" s="611"/>
      <c r="G867" s="611"/>
      <c r="H867" s="611"/>
      <c r="I867" s="611"/>
      <c r="J867" s="611"/>
      <c r="K867" s="611"/>
      <c r="L867" s="611"/>
      <c r="M867" s="611"/>
      <c r="N867" s="611"/>
      <c r="O867" s="611"/>
      <c r="P867" s="611"/>
      <c r="Q867" s="611"/>
      <c r="R867" s="611"/>
      <c r="S867" s="611"/>
      <c r="T867" s="611"/>
      <c r="U867" s="611"/>
      <c r="V867" s="611"/>
      <c r="W867" s="611"/>
      <c r="X867" s="611"/>
      <c r="Y867" s="611"/>
      <c r="Z867" s="611"/>
      <c r="AA867" s="612"/>
      <c r="AB867" s="62"/>
      <c r="AC867" s="62"/>
      <c r="AD867" s="62"/>
      <c r="AE867" s="614" t="str">
        <f>GI!$A$47</f>
        <v>ዘበነ ት/ቲ፡ 2018 ዓ/ም Academic Year: 2025/26 G.C</v>
      </c>
      <c r="AF867" s="614"/>
      <c r="AG867" s="614"/>
      <c r="AH867" s="614"/>
      <c r="AI867" s="614"/>
      <c r="AJ867" s="614"/>
      <c r="AK867" s="614"/>
      <c r="AL867" s="614"/>
      <c r="AM867" s="614"/>
      <c r="AN867" s="614"/>
      <c r="AO867" s="614"/>
      <c r="AP867" s="614"/>
      <c r="AQ867" s="614"/>
      <c r="AR867" s="614"/>
      <c r="AS867" s="614"/>
      <c r="AT867" s="614"/>
      <c r="AU867" s="614"/>
      <c r="AV867" s="614"/>
      <c r="AW867" s="614"/>
      <c r="AX867" s="614"/>
      <c r="AY867" s="614"/>
      <c r="AZ867" s="614"/>
      <c r="BA867" s="614"/>
      <c r="BB867" s="614"/>
      <c r="BC867" s="614"/>
      <c r="BD867" s="614"/>
      <c r="BE867" s="614"/>
      <c r="BF867" s="614"/>
      <c r="BG867" s="614"/>
      <c r="BH867" s="614"/>
      <c r="BI867" s="614"/>
      <c r="BJ867" s="614"/>
    </row>
    <row r="868" spans="2:62" ht="39" customHeight="1">
      <c r="B868" s="609" t="s">
        <v>97</v>
      </c>
      <c r="C868" s="609"/>
      <c r="D868" s="609"/>
      <c r="E868" s="609"/>
      <c r="F868" s="609"/>
      <c r="G868" s="609"/>
      <c r="H868" s="609"/>
      <c r="I868" s="609"/>
      <c r="J868" s="609"/>
      <c r="K868" s="609"/>
      <c r="L868" s="609"/>
      <c r="M868" s="609"/>
      <c r="N868" s="609"/>
      <c r="O868" s="609"/>
      <c r="P868" s="609"/>
      <c r="Q868" s="609"/>
      <c r="R868" s="609"/>
      <c r="S868" s="609"/>
      <c r="T868" s="609"/>
      <c r="U868" s="609"/>
      <c r="V868" s="609"/>
      <c r="W868" s="609"/>
      <c r="X868" s="609"/>
      <c r="Y868" s="609"/>
      <c r="Z868" s="609"/>
      <c r="AA868" s="62"/>
      <c r="AB868" s="62"/>
      <c r="AC868" s="62"/>
      <c r="AD868" s="62"/>
      <c r="AE868" s="614"/>
      <c r="AF868" s="614"/>
      <c r="AG868" s="614"/>
      <c r="AH868" s="614"/>
      <c r="AI868" s="614"/>
      <c r="AJ868" s="614"/>
      <c r="AK868" s="614"/>
      <c r="AL868" s="614"/>
      <c r="AM868" s="614"/>
      <c r="AN868" s="614"/>
      <c r="AO868" s="614"/>
      <c r="AP868" s="614"/>
      <c r="AQ868" s="614"/>
      <c r="AR868" s="614"/>
      <c r="AS868" s="614"/>
      <c r="AT868" s="614"/>
      <c r="AU868" s="614"/>
      <c r="AV868" s="614"/>
      <c r="AW868" s="614"/>
      <c r="AX868" s="614"/>
      <c r="AY868" s="614"/>
      <c r="AZ868" s="614"/>
      <c r="BA868" s="614"/>
      <c r="BB868" s="614"/>
      <c r="BC868" s="614"/>
      <c r="BD868" s="614"/>
      <c r="BE868" s="614"/>
      <c r="BF868" s="614"/>
      <c r="BG868" s="614"/>
      <c r="BH868" s="614"/>
      <c r="BI868" s="614"/>
      <c r="BJ868" s="614"/>
    </row>
    <row r="869" spans="2:62" ht="39" customHeight="1">
      <c r="AA869" s="62"/>
      <c r="AB869" s="62"/>
      <c r="AC869" s="62"/>
      <c r="AD869" s="62"/>
      <c r="AE869" s="614"/>
      <c r="AF869" s="614"/>
      <c r="AG869" s="614"/>
      <c r="AH869" s="614"/>
      <c r="AI869" s="614"/>
      <c r="AJ869" s="614"/>
      <c r="AK869" s="614"/>
      <c r="AL869" s="614"/>
      <c r="AM869" s="614"/>
      <c r="AN869" s="614"/>
      <c r="AO869" s="614"/>
      <c r="AP869" s="614"/>
      <c r="AQ869" s="614"/>
      <c r="AR869" s="614"/>
      <c r="AS869" s="614"/>
      <c r="AT869" s="614"/>
      <c r="AU869" s="614"/>
      <c r="AV869" s="614"/>
      <c r="AW869" s="614"/>
      <c r="AX869" s="614"/>
      <c r="AY869" s="614"/>
      <c r="AZ869" s="614"/>
      <c r="BA869" s="614"/>
      <c r="BB869" s="614"/>
      <c r="BC869" s="614"/>
      <c r="BD869" s="614"/>
      <c r="BE869" s="614"/>
      <c r="BF869" s="614"/>
      <c r="BG869" s="614"/>
      <c r="BH869" s="614"/>
      <c r="BI869" s="614"/>
      <c r="BJ869" s="614"/>
    </row>
    <row r="870" spans="2:62" ht="39" customHeight="1">
      <c r="AB870" s="62"/>
      <c r="AC870" s="62"/>
      <c r="AD870" s="62"/>
      <c r="AE870" s="62"/>
      <c r="AF870" s="62"/>
      <c r="AG870" s="552" t="s">
        <v>63</v>
      </c>
      <c r="AH870" s="552"/>
      <c r="AI870" s="552"/>
      <c r="AJ870" s="552"/>
      <c r="AK870" s="552"/>
      <c r="AL870" s="552"/>
      <c r="AM870" s="552"/>
      <c r="AN870" s="552"/>
      <c r="AO870" s="552"/>
      <c r="AP870" s="552"/>
      <c r="AQ870" s="552"/>
      <c r="AR870" s="552"/>
      <c r="AS870" s="552"/>
      <c r="AT870" s="552"/>
      <c r="AU870" s="552"/>
      <c r="AV870" s="552"/>
      <c r="AW870" s="552"/>
      <c r="AX870" s="552"/>
      <c r="AY870" s="552"/>
      <c r="AZ870" s="552"/>
      <c r="BA870" s="552"/>
      <c r="BB870" s="552"/>
      <c r="BC870" s="552"/>
      <c r="BD870" s="552"/>
      <c r="BE870" s="552"/>
      <c r="BF870" s="552"/>
      <c r="BG870" s="552"/>
      <c r="BH870" s="552"/>
      <c r="BI870" s="552"/>
      <c r="BJ870" s="65"/>
    </row>
    <row r="871" spans="2:62" ht="39" customHeight="1">
      <c r="AB871" s="62"/>
      <c r="AC871" s="62"/>
      <c r="AD871" s="62"/>
      <c r="AE871" s="62"/>
      <c r="AF871" s="62"/>
      <c r="AG871" s="552"/>
      <c r="AH871" s="552"/>
      <c r="AI871" s="552"/>
      <c r="AJ871" s="552"/>
      <c r="AK871" s="552"/>
      <c r="AL871" s="552"/>
      <c r="AM871" s="552"/>
      <c r="AN871" s="552"/>
      <c r="AO871" s="552"/>
      <c r="AP871" s="552"/>
      <c r="AQ871" s="552"/>
      <c r="AR871" s="552"/>
      <c r="AS871" s="552"/>
      <c r="AT871" s="552"/>
      <c r="AU871" s="552"/>
      <c r="AV871" s="552"/>
      <c r="AW871" s="552"/>
      <c r="AX871" s="552"/>
      <c r="AY871" s="552"/>
      <c r="AZ871" s="552"/>
      <c r="BA871" s="552"/>
      <c r="BB871" s="552"/>
      <c r="BC871" s="552"/>
      <c r="BD871" s="552"/>
      <c r="BE871" s="552"/>
      <c r="BF871" s="552"/>
      <c r="BG871" s="552"/>
      <c r="BH871" s="552"/>
      <c r="BI871" s="552"/>
      <c r="BJ871" s="65"/>
    </row>
    <row r="872" spans="2:62" ht="39" customHeight="1"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B872" s="62"/>
      <c r="AC872" s="62"/>
      <c r="AD872" s="62"/>
      <c r="AE872" s="62"/>
      <c r="AF872" s="62"/>
      <c r="AG872" s="552"/>
      <c r="AH872" s="552"/>
      <c r="AI872" s="552"/>
      <c r="AJ872" s="552"/>
      <c r="AK872" s="552"/>
      <c r="AL872" s="552"/>
      <c r="AM872" s="552"/>
      <c r="AN872" s="552"/>
      <c r="AO872" s="552"/>
      <c r="AP872" s="552"/>
      <c r="AQ872" s="552"/>
      <c r="AR872" s="552"/>
      <c r="AS872" s="552"/>
      <c r="AT872" s="552"/>
      <c r="AU872" s="552"/>
      <c r="AV872" s="552"/>
      <c r="AW872" s="552"/>
      <c r="AX872" s="552"/>
      <c r="AY872" s="552"/>
      <c r="AZ872" s="552"/>
      <c r="BA872" s="552"/>
      <c r="BB872" s="552"/>
      <c r="BC872" s="552"/>
      <c r="BD872" s="552"/>
      <c r="BE872" s="552"/>
      <c r="BF872" s="552"/>
      <c r="BG872" s="552"/>
      <c r="BH872" s="552"/>
      <c r="BI872" s="552"/>
      <c r="BJ872" s="65"/>
    </row>
    <row r="873" spans="2:62" ht="39" customHeight="1" thickBot="1">
      <c r="L873" s="554" t="s">
        <v>66</v>
      </c>
      <c r="M873" s="555"/>
      <c r="N873" s="558" t="s">
        <v>45</v>
      </c>
      <c r="O873" s="559"/>
      <c r="P873" s="559"/>
      <c r="Q873" s="559"/>
      <c r="R873" s="559"/>
      <c r="S873" s="559"/>
      <c r="T873" s="559"/>
      <c r="U873" s="559"/>
      <c r="V873" s="559"/>
      <c r="W873" s="559"/>
      <c r="X873" s="560"/>
      <c r="AB873" s="62"/>
      <c r="AC873" s="62"/>
      <c r="AD873" s="62"/>
      <c r="AE873" s="62"/>
      <c r="AF873" s="62"/>
      <c r="AG873" s="553"/>
      <c r="AH873" s="553"/>
      <c r="AI873" s="553"/>
      <c r="AJ873" s="553"/>
      <c r="AK873" s="553"/>
      <c r="AL873" s="553"/>
      <c r="AM873" s="553"/>
      <c r="AN873" s="553"/>
      <c r="AO873" s="553"/>
      <c r="AP873" s="553"/>
      <c r="AQ873" s="553"/>
      <c r="AR873" s="553"/>
      <c r="AS873" s="553"/>
      <c r="AT873" s="553"/>
      <c r="AU873" s="553"/>
      <c r="AV873" s="553"/>
      <c r="AW873" s="553"/>
      <c r="AX873" s="553"/>
      <c r="AY873" s="553"/>
      <c r="AZ873" s="553"/>
      <c r="BA873" s="553"/>
      <c r="BB873" s="553"/>
      <c r="BC873" s="553"/>
      <c r="BD873" s="553"/>
      <c r="BE873" s="553"/>
      <c r="BF873" s="553"/>
      <c r="BG873" s="553"/>
      <c r="BH873" s="553"/>
      <c r="BI873" s="553"/>
      <c r="BJ873" s="65"/>
    </row>
    <row r="874" spans="2:62" ht="39" customHeight="1" thickBot="1">
      <c r="L874" s="556"/>
      <c r="M874" s="557"/>
      <c r="N874" s="561"/>
      <c r="O874" s="562"/>
      <c r="P874" s="562"/>
      <c r="Q874" s="562"/>
      <c r="R874" s="562"/>
      <c r="S874" s="562"/>
      <c r="T874" s="562"/>
      <c r="U874" s="562"/>
      <c r="V874" s="562"/>
      <c r="W874" s="562"/>
      <c r="X874" s="563"/>
      <c r="AB874" s="62"/>
      <c r="AC874" s="62"/>
      <c r="AD874" s="62"/>
      <c r="AE874" s="62"/>
      <c r="AF874" s="62"/>
      <c r="AG874" s="67"/>
      <c r="AH874" s="68"/>
      <c r="AI874" s="68"/>
      <c r="AJ874" s="69"/>
      <c r="AK874" s="69"/>
      <c r="AL874" s="69"/>
      <c r="AM874" s="69"/>
      <c r="AN874" s="69"/>
      <c r="AO874" s="69"/>
      <c r="AP874" s="69"/>
      <c r="AQ874" s="69"/>
      <c r="AR874" s="70"/>
      <c r="AS874" s="70"/>
      <c r="AT874" s="70"/>
      <c r="AU874" s="70"/>
      <c r="AV874" s="70"/>
      <c r="AW874" s="70"/>
      <c r="AX874" s="70"/>
      <c r="AY874" s="70"/>
      <c r="AZ874" s="70"/>
      <c r="BA874" s="70"/>
      <c r="BB874" s="70"/>
      <c r="BC874" s="70"/>
      <c r="BD874" s="70"/>
      <c r="BE874" s="70"/>
      <c r="BF874" s="70"/>
      <c r="BG874" s="70"/>
      <c r="BH874" s="70"/>
      <c r="BI874" s="70"/>
      <c r="BJ874" s="69"/>
    </row>
    <row r="875" spans="2:62" ht="39" customHeight="1">
      <c r="E875" s="62"/>
      <c r="F875" s="62"/>
      <c r="G875" s="62"/>
      <c r="H875" s="62"/>
      <c r="I875" s="62"/>
      <c r="J875" s="62"/>
      <c r="K875" s="62"/>
      <c r="L875" s="564" t="s">
        <v>21</v>
      </c>
      <c r="M875" s="565"/>
      <c r="N875" s="558" t="s">
        <v>46</v>
      </c>
      <c r="O875" s="559"/>
      <c r="P875" s="559"/>
      <c r="Q875" s="559"/>
      <c r="R875" s="559"/>
      <c r="S875" s="559"/>
      <c r="T875" s="559"/>
      <c r="U875" s="559"/>
      <c r="V875" s="559"/>
      <c r="W875" s="559"/>
      <c r="X875" s="560"/>
      <c r="AB875" s="62"/>
      <c r="AC875" s="62"/>
      <c r="AD875" s="62"/>
      <c r="AE875" s="62"/>
      <c r="AF875" s="62"/>
      <c r="AG875" s="568" t="s">
        <v>22</v>
      </c>
      <c r="AH875" s="569"/>
      <c r="AI875" s="569"/>
      <c r="AJ875" s="569"/>
      <c r="AK875" s="569"/>
      <c r="AL875" s="569"/>
      <c r="AM875" s="569"/>
      <c r="AN875" s="570"/>
      <c r="AO875" s="571" t="str">
        <f>GI!$H$19</f>
        <v xml:space="preserve">Eyorsalem Afera Gebremedhin </v>
      </c>
      <c r="AP875" s="572"/>
      <c r="AQ875" s="572"/>
      <c r="AR875" s="572"/>
      <c r="AS875" s="572"/>
      <c r="AT875" s="572"/>
      <c r="AU875" s="572"/>
      <c r="AV875" s="572"/>
      <c r="AW875" s="572"/>
      <c r="AX875" s="572"/>
      <c r="AY875" s="572"/>
      <c r="AZ875" s="572"/>
      <c r="BA875" s="572"/>
      <c r="BB875" s="572"/>
      <c r="BC875" s="572"/>
      <c r="BD875" s="572"/>
      <c r="BE875" s="572"/>
      <c r="BF875" s="572"/>
      <c r="BG875" s="572"/>
      <c r="BH875" s="573"/>
      <c r="BI875" s="72"/>
      <c r="BJ875" s="72"/>
    </row>
    <row r="876" spans="2:62" ht="39" customHeight="1">
      <c r="L876" s="566"/>
      <c r="M876" s="567"/>
      <c r="N876" s="561"/>
      <c r="O876" s="562"/>
      <c r="P876" s="562"/>
      <c r="Q876" s="562"/>
      <c r="R876" s="562"/>
      <c r="S876" s="562"/>
      <c r="T876" s="562"/>
      <c r="U876" s="562"/>
      <c r="V876" s="562"/>
      <c r="W876" s="562"/>
      <c r="X876" s="563"/>
      <c r="AB876" s="62"/>
      <c r="AC876" s="62"/>
      <c r="AD876" s="62"/>
      <c r="AE876" s="62"/>
      <c r="AF876" s="62"/>
      <c r="AG876" s="568"/>
      <c r="AH876" s="569"/>
      <c r="AI876" s="569"/>
      <c r="AJ876" s="569"/>
      <c r="AK876" s="569"/>
      <c r="AL876" s="569"/>
      <c r="AM876" s="569"/>
      <c r="AN876" s="570"/>
      <c r="AO876" s="574"/>
      <c r="AP876" s="575"/>
      <c r="AQ876" s="575"/>
      <c r="AR876" s="575"/>
      <c r="AS876" s="575"/>
      <c r="AT876" s="575"/>
      <c r="AU876" s="575"/>
      <c r="AV876" s="575"/>
      <c r="AW876" s="575"/>
      <c r="AX876" s="575"/>
      <c r="AY876" s="575"/>
      <c r="AZ876" s="575"/>
      <c r="BA876" s="575"/>
      <c r="BB876" s="575"/>
      <c r="BC876" s="575"/>
      <c r="BD876" s="575"/>
      <c r="BE876" s="575"/>
      <c r="BF876" s="575"/>
      <c r="BG876" s="575"/>
      <c r="BH876" s="576"/>
      <c r="BI876" s="72"/>
      <c r="BJ876" s="72"/>
    </row>
    <row r="877" spans="2:62" ht="39" customHeight="1" thickBot="1">
      <c r="AB877" s="62"/>
      <c r="AC877" s="62"/>
      <c r="AD877" s="62"/>
      <c r="AE877" s="62"/>
      <c r="AF877" s="62"/>
      <c r="AG877" s="73"/>
      <c r="AH877" s="580" t="s">
        <v>8</v>
      </c>
      <c r="AI877" s="580"/>
      <c r="AJ877" s="580"/>
      <c r="AK877" s="580"/>
      <c r="AL877" s="580"/>
      <c r="AM877" s="580"/>
      <c r="AN877" s="580"/>
      <c r="AO877" s="577"/>
      <c r="AP877" s="578"/>
      <c r="AQ877" s="578"/>
      <c r="AR877" s="578"/>
      <c r="AS877" s="578"/>
      <c r="AT877" s="578"/>
      <c r="AU877" s="578"/>
      <c r="AV877" s="578"/>
      <c r="AW877" s="578"/>
      <c r="AX877" s="578"/>
      <c r="AY877" s="578"/>
      <c r="AZ877" s="578"/>
      <c r="BA877" s="578"/>
      <c r="BB877" s="578"/>
      <c r="BC877" s="578"/>
      <c r="BD877" s="578"/>
      <c r="BE877" s="578"/>
      <c r="BF877" s="578"/>
      <c r="BG877" s="578"/>
      <c r="BH877" s="579"/>
      <c r="BI877" s="72"/>
      <c r="BJ877" s="72"/>
    </row>
    <row r="878" spans="2:62" ht="39" customHeight="1">
      <c r="AG878" s="71"/>
      <c r="AH878" s="580"/>
      <c r="AI878" s="580"/>
      <c r="AJ878" s="580"/>
      <c r="AK878" s="580"/>
      <c r="AL878" s="580"/>
      <c r="AM878" s="580"/>
      <c r="AN878" s="580"/>
      <c r="AO878" s="74"/>
      <c r="AP878" s="74"/>
      <c r="AQ878" s="74"/>
      <c r="AR878" s="72"/>
      <c r="AS878" s="72"/>
      <c r="AT878" s="72"/>
      <c r="AU878" s="72"/>
      <c r="AV878" s="72"/>
      <c r="AW878" s="72"/>
      <c r="AX878" s="72"/>
      <c r="AY878" s="72"/>
      <c r="AZ878" s="72"/>
      <c r="BA878" s="72"/>
      <c r="BB878" s="72"/>
      <c r="BC878" s="72"/>
      <c r="BD878" s="72"/>
      <c r="BE878" s="72"/>
      <c r="BF878" s="72"/>
      <c r="BG878" s="72"/>
      <c r="BH878" s="72"/>
      <c r="BI878" s="72"/>
    </row>
    <row r="879" spans="2:62" ht="39" customHeight="1" thickBot="1">
      <c r="B879" s="581" t="s">
        <v>99</v>
      </c>
      <c r="C879" s="581"/>
      <c r="D879" s="581"/>
      <c r="E879" s="581"/>
      <c r="F879" s="581"/>
      <c r="G879" s="581"/>
      <c r="H879" s="581"/>
      <c r="I879" s="581"/>
      <c r="J879" s="581"/>
      <c r="K879" s="581"/>
      <c r="L879" s="581"/>
      <c r="M879" s="581"/>
      <c r="N879" s="581"/>
      <c r="O879" s="581"/>
      <c r="P879" s="581"/>
      <c r="Q879" s="581"/>
      <c r="R879" s="581"/>
      <c r="S879" s="581"/>
      <c r="T879" s="581"/>
      <c r="U879" s="581"/>
      <c r="V879" s="581"/>
      <c r="W879" s="581"/>
      <c r="X879" s="581"/>
      <c r="Y879" s="581"/>
      <c r="Z879" s="581"/>
      <c r="AA879" s="581"/>
      <c r="AG879" s="71"/>
    </row>
    <row r="880" spans="2:62" ht="39" customHeight="1">
      <c r="B880" s="581"/>
      <c r="C880" s="581"/>
      <c r="D880" s="581"/>
      <c r="E880" s="581"/>
      <c r="F880" s="581"/>
      <c r="G880" s="581"/>
      <c r="H880" s="581"/>
      <c r="I880" s="581"/>
      <c r="J880" s="581"/>
      <c r="K880" s="581"/>
      <c r="L880" s="581"/>
      <c r="M880" s="581"/>
      <c r="N880" s="581"/>
      <c r="O880" s="581"/>
      <c r="P880" s="581"/>
      <c r="Q880" s="581"/>
      <c r="R880" s="581"/>
      <c r="S880" s="581"/>
      <c r="T880" s="581"/>
      <c r="U880" s="581"/>
      <c r="V880" s="581"/>
      <c r="W880" s="581"/>
      <c r="X880" s="581"/>
      <c r="Y880" s="581"/>
      <c r="Z880" s="581"/>
      <c r="AA880" s="581"/>
      <c r="AG880" s="71"/>
      <c r="AH880" s="582" t="s">
        <v>23</v>
      </c>
      <c r="AI880" s="582"/>
      <c r="AJ880" s="582"/>
      <c r="AK880" s="582"/>
      <c r="AL880" s="582"/>
      <c r="AM880" s="582"/>
      <c r="AN880" s="583"/>
      <c r="AO880" s="584">
        <f>GI!$J$19</f>
        <v>0</v>
      </c>
      <c r="AP880" s="585"/>
      <c r="AQ880" s="585"/>
      <c r="AR880" s="585"/>
      <c r="AS880" s="585"/>
      <c r="AT880" s="586"/>
      <c r="AV880" s="72"/>
      <c r="AW880" s="582" t="s">
        <v>24</v>
      </c>
      <c r="AX880" s="582"/>
      <c r="AY880" s="582"/>
      <c r="AZ880" s="582"/>
      <c r="BB880" s="584" t="str">
        <f>GI!$I$19</f>
        <v>F</v>
      </c>
      <c r="BC880" s="585"/>
      <c r="BD880" s="585"/>
      <c r="BE880" s="585"/>
      <c r="BF880" s="586"/>
    </row>
    <row r="881" spans="2:62" ht="39" customHeight="1">
      <c r="B881" s="581"/>
      <c r="C881" s="581"/>
      <c r="D881" s="581"/>
      <c r="E881" s="581"/>
      <c r="F881" s="581"/>
      <c r="G881" s="581"/>
      <c r="H881" s="581"/>
      <c r="I881" s="581"/>
      <c r="J881" s="581"/>
      <c r="K881" s="581"/>
      <c r="L881" s="581"/>
      <c r="M881" s="581"/>
      <c r="N881" s="581"/>
      <c r="O881" s="581"/>
      <c r="P881" s="581"/>
      <c r="Q881" s="581"/>
      <c r="R881" s="581"/>
      <c r="S881" s="581"/>
      <c r="T881" s="581"/>
      <c r="U881" s="581"/>
      <c r="V881" s="581"/>
      <c r="W881" s="581"/>
      <c r="X881" s="581"/>
      <c r="Y881" s="581"/>
      <c r="Z881" s="581"/>
      <c r="AA881" s="581"/>
      <c r="AG881" s="71"/>
      <c r="AH881" s="582"/>
      <c r="AI881" s="582"/>
      <c r="AJ881" s="582"/>
      <c r="AK881" s="582"/>
      <c r="AL881" s="582"/>
      <c r="AM881" s="582"/>
      <c r="AN881" s="583"/>
      <c r="AO881" s="587"/>
      <c r="AP881" s="588"/>
      <c r="AQ881" s="588"/>
      <c r="AR881" s="588"/>
      <c r="AS881" s="588"/>
      <c r="AT881" s="589"/>
      <c r="AU881" s="72"/>
      <c r="AV881" s="72"/>
      <c r="AW881" s="582"/>
      <c r="AX881" s="582"/>
      <c r="AY881" s="582"/>
      <c r="AZ881" s="582"/>
      <c r="BB881" s="587"/>
      <c r="BC881" s="588"/>
      <c r="BD881" s="588"/>
      <c r="BE881" s="588"/>
      <c r="BF881" s="589"/>
    </row>
    <row r="882" spans="2:62" ht="39" customHeight="1">
      <c r="B882" s="581"/>
      <c r="C882" s="581"/>
      <c r="D882" s="581"/>
      <c r="E882" s="581"/>
      <c r="F882" s="581"/>
      <c r="G882" s="581"/>
      <c r="H882" s="581"/>
      <c r="I882" s="581"/>
      <c r="J882" s="581"/>
      <c r="K882" s="581"/>
      <c r="L882" s="581"/>
      <c r="M882" s="581"/>
      <c r="N882" s="581"/>
      <c r="O882" s="581"/>
      <c r="P882" s="581"/>
      <c r="Q882" s="581"/>
      <c r="R882" s="581"/>
      <c r="S882" s="581"/>
      <c r="T882" s="581"/>
      <c r="U882" s="581"/>
      <c r="V882" s="581"/>
      <c r="W882" s="581"/>
      <c r="X882" s="581"/>
      <c r="Y882" s="581"/>
      <c r="Z882" s="581"/>
      <c r="AA882" s="581"/>
      <c r="AG882" s="71"/>
      <c r="AH882" s="593" t="s">
        <v>3</v>
      </c>
      <c r="AI882" s="593"/>
      <c r="AJ882" s="593"/>
      <c r="AK882" s="593"/>
      <c r="AL882" s="593"/>
      <c r="AM882" s="593"/>
      <c r="AN882" s="594"/>
      <c r="AO882" s="587"/>
      <c r="AP882" s="588"/>
      <c r="AQ882" s="588"/>
      <c r="AR882" s="588"/>
      <c r="AS882" s="588"/>
      <c r="AT882" s="589"/>
      <c r="AV882" s="72"/>
      <c r="AW882" s="593" t="s">
        <v>4</v>
      </c>
      <c r="AX882" s="593"/>
      <c r="AY882" s="593"/>
      <c r="AZ882" s="593"/>
      <c r="BB882" s="587"/>
      <c r="BC882" s="588"/>
      <c r="BD882" s="588"/>
      <c r="BE882" s="588"/>
      <c r="BF882" s="589"/>
    </row>
    <row r="883" spans="2:62" ht="39" customHeight="1" thickBot="1">
      <c r="B883" s="595" t="s">
        <v>148</v>
      </c>
      <c r="C883" s="595"/>
      <c r="D883" s="595"/>
      <c r="E883" s="595"/>
      <c r="F883" s="595"/>
      <c r="G883" s="595"/>
      <c r="H883" s="595"/>
      <c r="I883" s="595"/>
      <c r="J883" s="595"/>
      <c r="K883" s="59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6"/>
      <c r="X883" s="76"/>
      <c r="Y883" s="76"/>
      <c r="Z883" s="76"/>
      <c r="AA883" s="76"/>
      <c r="AG883" s="71"/>
      <c r="AH883" s="593"/>
      <c r="AI883" s="593"/>
      <c r="AJ883" s="593"/>
      <c r="AK883" s="593"/>
      <c r="AL883" s="593"/>
      <c r="AM883" s="593"/>
      <c r="AN883" s="594"/>
      <c r="AO883" s="590"/>
      <c r="AP883" s="591"/>
      <c r="AQ883" s="591"/>
      <c r="AR883" s="591"/>
      <c r="AS883" s="591"/>
      <c r="AT883" s="592"/>
      <c r="AU883" s="72"/>
      <c r="AV883" s="72"/>
      <c r="AW883" s="593"/>
      <c r="AX883" s="593"/>
      <c r="AY883" s="593"/>
      <c r="AZ883" s="593"/>
      <c r="BA883" s="77"/>
      <c r="BB883" s="590"/>
      <c r="BC883" s="591"/>
      <c r="BD883" s="591"/>
      <c r="BE883" s="591"/>
      <c r="BF883" s="592"/>
      <c r="BG883" s="77"/>
      <c r="BH883" s="77"/>
      <c r="BI883" s="77"/>
    </row>
    <row r="884" spans="2:62" ht="39" customHeight="1" thickBot="1">
      <c r="B884" s="533"/>
      <c r="C884" s="533"/>
      <c r="D884" s="533"/>
      <c r="E884" s="533"/>
      <c r="F884" s="533"/>
      <c r="G884" s="533"/>
      <c r="H884" s="533"/>
      <c r="I884" s="533"/>
      <c r="J884" s="533"/>
      <c r="K884" s="533"/>
      <c r="L884" s="533"/>
      <c r="M884" s="533"/>
      <c r="N884" s="533"/>
      <c r="O884" s="533"/>
      <c r="P884" s="533"/>
      <c r="Q884" s="533"/>
      <c r="R884" s="533"/>
      <c r="S884" s="533"/>
      <c r="T884" s="533"/>
      <c r="U884" s="533"/>
      <c r="V884" s="533"/>
      <c r="W884" s="533"/>
      <c r="X884" s="533"/>
      <c r="Y884" s="533"/>
      <c r="Z884" s="533"/>
      <c r="AA884" s="533"/>
      <c r="AG884" s="71"/>
      <c r="AK884" s="78"/>
      <c r="AL884" s="78"/>
      <c r="AM884" s="78"/>
      <c r="AN884" s="78"/>
      <c r="AO884" s="78"/>
      <c r="AP884" s="78"/>
      <c r="AQ884" s="78"/>
      <c r="AR884" s="72"/>
      <c r="AS884" s="72"/>
      <c r="AT884" s="72"/>
      <c r="AU884" s="72"/>
      <c r="AV884" s="72"/>
      <c r="AW884" s="72"/>
      <c r="AX884" s="72"/>
      <c r="AY884" s="72"/>
      <c r="AZ884" s="72"/>
      <c r="BA884" s="72"/>
      <c r="BB884" s="72"/>
      <c r="BC884" s="72"/>
      <c r="BD884" s="72"/>
      <c r="BE884" s="77"/>
      <c r="BF884" s="77"/>
      <c r="BG884" s="77"/>
      <c r="BH884" s="77"/>
      <c r="BI884" s="77"/>
    </row>
    <row r="885" spans="2:62" ht="39" customHeight="1">
      <c r="B885" s="534"/>
      <c r="C885" s="534"/>
      <c r="D885" s="534"/>
      <c r="E885" s="534"/>
      <c r="F885" s="534"/>
      <c r="G885" s="534"/>
      <c r="H885" s="534"/>
      <c r="I885" s="534"/>
      <c r="J885" s="534"/>
      <c r="K885" s="534"/>
      <c r="L885" s="534"/>
      <c r="M885" s="534"/>
      <c r="N885" s="534"/>
      <c r="O885" s="534"/>
      <c r="P885" s="534"/>
      <c r="Q885" s="534"/>
      <c r="R885" s="534"/>
      <c r="S885" s="534"/>
      <c r="T885" s="534"/>
      <c r="U885" s="534"/>
      <c r="V885" s="534"/>
      <c r="W885" s="534"/>
      <c r="X885" s="534"/>
      <c r="Y885" s="534"/>
      <c r="Z885" s="534"/>
      <c r="AA885" s="534"/>
      <c r="AG885" s="71"/>
      <c r="AH885" s="582" t="s">
        <v>25</v>
      </c>
      <c r="AI885" s="582"/>
      <c r="AJ885" s="582"/>
      <c r="AK885" s="582"/>
      <c r="AL885" s="582"/>
      <c r="AM885" s="582"/>
      <c r="AN885" s="583"/>
      <c r="AO885" s="596">
        <f>GI!$A$3</f>
        <v>11</v>
      </c>
      <c r="AP885" s="597"/>
      <c r="AQ885" s="597"/>
      <c r="AR885" s="597"/>
      <c r="AS885" s="598"/>
      <c r="AT885" s="596" t="str">
        <f>GI!$C$3</f>
        <v>D</v>
      </c>
      <c r="AU885" s="597"/>
      <c r="AV885" s="597"/>
      <c r="AW885" s="597"/>
      <c r="AX885" s="598"/>
      <c r="AY885" s="79"/>
      <c r="AZ885" s="79"/>
      <c r="BA885" s="79"/>
      <c r="BB885" s="80"/>
      <c r="BC885" s="80"/>
      <c r="BD885" s="80"/>
      <c r="BE885" s="80"/>
      <c r="BF885" s="80"/>
      <c r="BG885" s="80"/>
      <c r="BH885" s="80"/>
      <c r="BI885" s="80"/>
    </row>
    <row r="886" spans="2:62" ht="39" customHeight="1">
      <c r="B886" s="533"/>
      <c r="C886" s="533"/>
      <c r="D886" s="533"/>
      <c r="E886" s="533"/>
      <c r="F886" s="533"/>
      <c r="G886" s="533"/>
      <c r="H886" s="533"/>
      <c r="I886" s="533"/>
      <c r="J886" s="533"/>
      <c r="K886" s="533"/>
      <c r="L886" s="533"/>
      <c r="M886" s="533"/>
      <c r="N886" s="533"/>
      <c r="O886" s="533"/>
      <c r="P886" s="533"/>
      <c r="Q886" s="533"/>
      <c r="R886" s="533"/>
      <c r="S886" s="533"/>
      <c r="T886" s="533"/>
      <c r="U886" s="533"/>
      <c r="V886" s="533"/>
      <c r="W886" s="533"/>
      <c r="X886" s="533"/>
      <c r="Y886" s="533"/>
      <c r="Z886" s="533"/>
      <c r="AA886" s="533"/>
      <c r="AG886" s="71"/>
      <c r="AH886" s="582"/>
      <c r="AI886" s="582"/>
      <c r="AJ886" s="582"/>
      <c r="AK886" s="582"/>
      <c r="AL886" s="582"/>
      <c r="AM886" s="582"/>
      <c r="AN886" s="583"/>
      <c r="AO886" s="599"/>
      <c r="AP886" s="600"/>
      <c r="AQ886" s="600"/>
      <c r="AR886" s="600"/>
      <c r="AS886" s="601"/>
      <c r="AT886" s="599"/>
      <c r="AU886" s="600"/>
      <c r="AV886" s="600"/>
      <c r="AW886" s="600"/>
      <c r="AX886" s="601"/>
      <c r="AY886" s="79"/>
      <c r="AZ886" s="79"/>
      <c r="BA886" s="79"/>
      <c r="BB886" s="80"/>
      <c r="BC886" s="80"/>
      <c r="BD886" s="80"/>
      <c r="BE886" s="80"/>
      <c r="BF886" s="80"/>
      <c r="BG886" s="80"/>
      <c r="BH886" s="80"/>
      <c r="BI886" s="80"/>
    </row>
    <row r="887" spans="2:62" ht="39" customHeight="1">
      <c r="B887" s="534"/>
      <c r="C887" s="534"/>
      <c r="D887" s="534"/>
      <c r="E887" s="534"/>
      <c r="F887" s="534"/>
      <c r="G887" s="534"/>
      <c r="H887" s="534"/>
      <c r="I887" s="534"/>
      <c r="J887" s="534"/>
      <c r="K887" s="534"/>
      <c r="L887" s="534"/>
      <c r="M887" s="534"/>
      <c r="N887" s="534"/>
      <c r="O887" s="534"/>
      <c r="P887" s="534"/>
      <c r="Q887" s="534"/>
      <c r="R887" s="534"/>
      <c r="S887" s="534"/>
      <c r="T887" s="534"/>
      <c r="U887" s="534"/>
      <c r="V887" s="534"/>
      <c r="W887" s="534"/>
      <c r="X887" s="534"/>
      <c r="Y887" s="534"/>
      <c r="Z887" s="534"/>
      <c r="AA887" s="534"/>
      <c r="AG887" s="71"/>
      <c r="AH887" s="605" t="s">
        <v>6</v>
      </c>
      <c r="AI887" s="605"/>
      <c r="AJ887" s="605"/>
      <c r="AK887" s="605"/>
      <c r="AL887" s="605"/>
      <c r="AM887" s="605"/>
      <c r="AN887" s="606"/>
      <c r="AO887" s="599"/>
      <c r="AP887" s="600"/>
      <c r="AQ887" s="600"/>
      <c r="AR887" s="600"/>
      <c r="AS887" s="601"/>
      <c r="AT887" s="599"/>
      <c r="AU887" s="600"/>
      <c r="AV887" s="600"/>
      <c r="AW887" s="600"/>
      <c r="AX887" s="601"/>
      <c r="AY887" s="79"/>
      <c r="AZ887" s="79"/>
      <c r="BA887" s="79"/>
      <c r="BB887" s="80"/>
      <c r="BC887" s="80"/>
      <c r="BD887" s="80"/>
      <c r="BE887" s="80"/>
      <c r="BF887" s="80"/>
      <c r="BG887" s="80"/>
      <c r="BH887" s="80"/>
      <c r="BI887" s="80"/>
    </row>
    <row r="888" spans="2:62" ht="39" customHeight="1" thickBot="1">
      <c r="B888" s="607" t="s">
        <v>149</v>
      </c>
      <c r="C888" s="607"/>
      <c r="D888" s="607"/>
      <c r="E888" s="607"/>
      <c r="F888" s="607"/>
      <c r="G888" s="607"/>
      <c r="H888" s="607"/>
      <c r="I888" s="607"/>
      <c r="J888" s="607"/>
      <c r="K888" s="607"/>
      <c r="L888" s="607"/>
      <c r="M888" s="607"/>
      <c r="N888" s="607"/>
      <c r="O888" s="607"/>
      <c r="P888" s="607"/>
      <c r="Q888" s="607"/>
      <c r="R888" s="607"/>
      <c r="S888" s="607"/>
      <c r="T888" s="607"/>
      <c r="U888" s="607"/>
      <c r="V888" s="607"/>
      <c r="W888" s="607"/>
      <c r="X888" s="607"/>
      <c r="Y888" s="607"/>
      <c r="Z888" s="607"/>
      <c r="AA888" s="607"/>
      <c r="AG888" s="71"/>
      <c r="AH888" s="605"/>
      <c r="AI888" s="605"/>
      <c r="AJ888" s="605"/>
      <c r="AK888" s="605"/>
      <c r="AL888" s="605"/>
      <c r="AM888" s="605"/>
      <c r="AN888" s="606"/>
      <c r="AO888" s="602"/>
      <c r="AP888" s="603"/>
      <c r="AQ888" s="603"/>
      <c r="AR888" s="603"/>
      <c r="AS888" s="604"/>
      <c r="AT888" s="602"/>
      <c r="AU888" s="603"/>
      <c r="AV888" s="603"/>
      <c r="AW888" s="603"/>
      <c r="AX888" s="604"/>
      <c r="AY888" s="79"/>
      <c r="AZ888" s="79"/>
      <c r="BA888" s="79"/>
      <c r="BB888" s="80"/>
      <c r="BC888" s="80"/>
      <c r="BD888" s="80"/>
      <c r="BE888" s="80"/>
      <c r="BF888" s="80"/>
      <c r="BG888" s="80"/>
      <c r="BH888" s="80"/>
      <c r="BI888" s="80"/>
    </row>
    <row r="889" spans="2:62" ht="39" customHeight="1">
      <c r="B889" s="608"/>
      <c r="C889" s="608"/>
      <c r="D889" s="608"/>
      <c r="E889" s="608"/>
      <c r="F889" s="608"/>
      <c r="G889" s="608"/>
      <c r="H889" s="608"/>
      <c r="I889" s="608"/>
      <c r="J889" s="608"/>
      <c r="K889" s="608"/>
      <c r="L889" s="608"/>
      <c r="M889" s="608"/>
      <c r="N889" s="608"/>
      <c r="O889" s="608"/>
      <c r="P889" s="608"/>
      <c r="Q889" s="608"/>
      <c r="R889" s="608"/>
      <c r="S889" s="608"/>
      <c r="T889" s="608"/>
      <c r="U889" s="608"/>
      <c r="V889" s="608"/>
      <c r="W889" s="608"/>
      <c r="X889" s="608"/>
      <c r="Y889" s="608"/>
      <c r="Z889" s="608"/>
      <c r="AA889" s="608"/>
      <c r="AG889" s="71"/>
    </row>
    <row r="890" spans="2:62" ht="39" customHeight="1" thickBot="1">
      <c r="B890" s="533"/>
      <c r="C890" s="533"/>
      <c r="D890" s="533"/>
      <c r="E890" s="533"/>
      <c r="F890" s="533"/>
      <c r="G890" s="533"/>
      <c r="H890" s="533"/>
      <c r="I890" s="533"/>
      <c r="J890" s="533"/>
      <c r="K890" s="533"/>
      <c r="L890" s="533"/>
      <c r="M890" s="533"/>
      <c r="N890" s="533"/>
      <c r="O890" s="533"/>
      <c r="P890" s="533"/>
      <c r="Q890" s="533"/>
      <c r="R890" s="533"/>
      <c r="S890" s="533"/>
      <c r="T890" s="533"/>
      <c r="U890" s="533"/>
      <c r="V890" s="533"/>
      <c r="W890" s="533"/>
      <c r="X890" s="533"/>
      <c r="Y890" s="533"/>
      <c r="Z890" s="533"/>
      <c r="AA890" s="533"/>
      <c r="AG890" s="81"/>
      <c r="AH890" s="82"/>
      <c r="AI890" s="82"/>
      <c r="AJ890" s="82"/>
      <c r="AK890" s="82"/>
      <c r="AL890" s="82"/>
      <c r="AM890" s="82"/>
      <c r="AN890" s="82"/>
      <c r="AO890" s="82"/>
      <c r="AP890" s="82"/>
      <c r="AQ890" s="82"/>
      <c r="AR890" s="83"/>
      <c r="AS890" s="83"/>
      <c r="AT890" s="83"/>
      <c r="AU890" s="83"/>
      <c r="AV890" s="83"/>
      <c r="AW890" s="83"/>
      <c r="AX890" s="83"/>
      <c r="AY890" s="83"/>
      <c r="AZ890" s="83"/>
      <c r="BA890" s="83"/>
      <c r="BB890" s="83"/>
      <c r="BC890" s="83"/>
      <c r="BD890" s="83"/>
      <c r="BE890" s="83"/>
      <c r="BF890" s="83"/>
      <c r="BG890" s="83"/>
      <c r="BH890" s="83"/>
      <c r="BI890" s="83"/>
      <c r="BJ890" s="84"/>
    </row>
    <row r="891" spans="2:62" ht="39" customHeight="1">
      <c r="B891" s="534"/>
      <c r="C891" s="534"/>
      <c r="D891" s="534"/>
      <c r="E891" s="534"/>
      <c r="F891" s="534"/>
      <c r="G891" s="534"/>
      <c r="H891" s="534"/>
      <c r="I891" s="534"/>
      <c r="J891" s="534"/>
      <c r="K891" s="534"/>
      <c r="L891" s="534"/>
      <c r="M891" s="534"/>
      <c r="N891" s="534"/>
      <c r="O891" s="534"/>
      <c r="P891" s="534"/>
      <c r="Q891" s="534"/>
      <c r="R891" s="534"/>
      <c r="S891" s="534"/>
      <c r="T891" s="534"/>
      <c r="U891" s="534"/>
      <c r="V891" s="534"/>
      <c r="W891" s="534"/>
      <c r="X891" s="534"/>
      <c r="Y891" s="534"/>
      <c r="Z891" s="534"/>
      <c r="AA891" s="534"/>
      <c r="BJ891" s="85"/>
    </row>
    <row r="892" spans="2:62" ht="39" customHeight="1"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K892" s="87"/>
      <c r="AL892" s="87"/>
      <c r="AM892" s="87"/>
      <c r="AN892" s="87"/>
      <c r="AO892" s="87"/>
      <c r="AP892" s="87"/>
      <c r="AQ892" s="87"/>
      <c r="AR892" s="87"/>
      <c r="AS892" s="87"/>
      <c r="AT892" s="87"/>
      <c r="AU892" s="87"/>
      <c r="AV892" s="87"/>
      <c r="AW892" s="87"/>
      <c r="AX892" s="87"/>
      <c r="AY892" s="87"/>
      <c r="AZ892" s="87"/>
      <c r="BA892" s="87"/>
      <c r="BB892" s="87"/>
      <c r="BC892" s="87"/>
      <c r="BD892" s="87"/>
      <c r="BE892" s="87"/>
      <c r="BF892" s="87"/>
      <c r="BJ892" s="85"/>
    </row>
    <row r="893" spans="2:62" ht="39" customHeight="1">
      <c r="B893" s="535" t="s">
        <v>80</v>
      </c>
      <c r="C893" s="535"/>
      <c r="D893" s="535"/>
      <c r="E893" s="535"/>
      <c r="F893" s="535"/>
      <c r="G893" s="535"/>
      <c r="H893" s="535"/>
      <c r="I893" s="535"/>
      <c r="J893" s="535"/>
      <c r="K893" s="535"/>
      <c r="L893" s="535"/>
      <c r="M893" s="535"/>
      <c r="N893" s="535"/>
      <c r="O893" s="536" t="str">
        <f>GI!$E$31</f>
        <v xml:space="preserve">Biniam Desta </v>
      </c>
      <c r="P893" s="536"/>
      <c r="Q893" s="536"/>
      <c r="R893" s="536"/>
      <c r="S893" s="536"/>
      <c r="T893" s="536"/>
      <c r="U893" s="536"/>
      <c r="V893" s="536"/>
      <c r="W893" s="536"/>
      <c r="X893" s="536"/>
      <c r="Y893" s="536"/>
      <c r="Z893" s="536"/>
      <c r="AA893" s="536"/>
      <c r="AB893" s="88"/>
      <c r="AJ893" s="538" t="s">
        <v>212</v>
      </c>
      <c r="AK893" s="539"/>
      <c r="AL893" s="539"/>
      <c r="AM893" s="539"/>
      <c r="AN893" s="539"/>
      <c r="AO893" s="539"/>
      <c r="AP893" s="539"/>
      <c r="AQ893" s="539"/>
      <c r="AR893" s="539"/>
      <c r="AS893" s="539"/>
      <c r="AT893" s="539"/>
      <c r="AU893" s="539"/>
      <c r="AV893" s="539"/>
      <c r="AW893" s="539"/>
      <c r="AX893" s="539"/>
      <c r="AY893" s="539"/>
      <c r="AZ893" s="539"/>
      <c r="BA893" s="539"/>
      <c r="BB893" s="539"/>
      <c r="BC893" s="539"/>
      <c r="BD893" s="539"/>
      <c r="BE893" s="539"/>
      <c r="BF893" s="540"/>
      <c r="BG893" s="87"/>
      <c r="BH893" s="87"/>
      <c r="BI893" s="87"/>
      <c r="BJ893" s="89"/>
    </row>
    <row r="894" spans="2:62" ht="39" customHeight="1">
      <c r="B894" s="535"/>
      <c r="C894" s="535"/>
      <c r="D894" s="535"/>
      <c r="E894" s="535"/>
      <c r="F894" s="535"/>
      <c r="G894" s="535"/>
      <c r="H894" s="535"/>
      <c r="I894" s="535"/>
      <c r="J894" s="535"/>
      <c r="K894" s="535"/>
      <c r="L894" s="535"/>
      <c r="M894" s="535"/>
      <c r="N894" s="535"/>
      <c r="O894" s="537"/>
      <c r="P894" s="537"/>
      <c r="Q894" s="537"/>
      <c r="R894" s="537"/>
      <c r="S894" s="537"/>
      <c r="T894" s="537"/>
      <c r="U894" s="537"/>
      <c r="V894" s="537"/>
      <c r="W894" s="537"/>
      <c r="X894" s="537"/>
      <c r="Y894" s="537"/>
      <c r="Z894" s="537"/>
      <c r="AA894" s="537"/>
      <c r="AB894" s="88"/>
      <c r="AJ894" s="541"/>
      <c r="AK894" s="542"/>
      <c r="AL894" s="542"/>
      <c r="AM894" s="542"/>
      <c r="AN894" s="542"/>
      <c r="AO894" s="542"/>
      <c r="AP894" s="542"/>
      <c r="AQ894" s="542"/>
      <c r="AR894" s="542"/>
      <c r="AS894" s="542"/>
      <c r="AT894" s="542"/>
      <c r="AU894" s="542"/>
      <c r="AV894" s="542"/>
      <c r="AW894" s="542"/>
      <c r="AX894" s="542"/>
      <c r="AY894" s="542"/>
      <c r="AZ894" s="542"/>
      <c r="BA894" s="542"/>
      <c r="BB894" s="542"/>
      <c r="BC894" s="542"/>
      <c r="BD894" s="542"/>
      <c r="BE894" s="542"/>
      <c r="BF894" s="543"/>
      <c r="BG894" s="87"/>
      <c r="BH894" s="87"/>
      <c r="BI894" s="87"/>
      <c r="BJ894" s="89"/>
    </row>
    <row r="895" spans="2:62" ht="39" customHeight="1">
      <c r="B895" s="544" t="s">
        <v>79</v>
      </c>
      <c r="C895" s="544"/>
      <c r="D895" s="544"/>
      <c r="E895" s="544"/>
      <c r="F895" s="544"/>
      <c r="G895" s="544"/>
      <c r="H895" s="544"/>
      <c r="I895" s="544"/>
      <c r="J895" s="544"/>
      <c r="K895" s="544"/>
      <c r="L895" s="544"/>
      <c r="M895" s="544"/>
      <c r="N895" s="544"/>
      <c r="O895" s="545"/>
      <c r="P895" s="545"/>
      <c r="Q895" s="545"/>
      <c r="R895" s="545"/>
      <c r="S895" s="545"/>
      <c r="T895" s="545"/>
      <c r="U895" s="545"/>
      <c r="V895" s="545"/>
      <c r="W895" s="545"/>
      <c r="X895" s="545"/>
      <c r="Y895" s="545"/>
      <c r="Z895" s="545"/>
      <c r="AA895" s="545"/>
      <c r="AB895" s="88"/>
      <c r="AJ895" s="541" t="s">
        <v>210</v>
      </c>
      <c r="AK895" s="542"/>
      <c r="AL895" s="542"/>
      <c r="AM895" s="542"/>
      <c r="AN895" s="542"/>
      <c r="AO895" s="542"/>
      <c r="AP895" s="542"/>
      <c r="AQ895" s="542"/>
      <c r="AR895" s="542"/>
      <c r="AS895" s="542"/>
      <c r="AT895" s="542"/>
      <c r="AU895" s="542"/>
      <c r="AV895" s="542"/>
      <c r="AW895" s="542"/>
      <c r="AX895" s="542"/>
      <c r="AY895" s="542"/>
      <c r="AZ895" s="542"/>
      <c r="BA895" s="542"/>
      <c r="BB895" s="542"/>
      <c r="BC895" s="542"/>
      <c r="BD895" s="542"/>
      <c r="BE895" s="542"/>
      <c r="BF895" s="543"/>
      <c r="BG895" s="87"/>
      <c r="BH895" s="87"/>
      <c r="BI895" s="87"/>
      <c r="BJ895" s="87"/>
    </row>
    <row r="896" spans="2:62" ht="39" customHeight="1">
      <c r="B896" s="544"/>
      <c r="C896" s="544"/>
      <c r="D896" s="544"/>
      <c r="E896" s="544"/>
      <c r="F896" s="544"/>
      <c r="G896" s="544"/>
      <c r="H896" s="544"/>
      <c r="I896" s="544"/>
      <c r="J896" s="544"/>
      <c r="K896" s="544"/>
      <c r="L896" s="544"/>
      <c r="M896" s="544"/>
      <c r="N896" s="544"/>
      <c r="O896" s="546"/>
      <c r="P896" s="546"/>
      <c r="Q896" s="546"/>
      <c r="R896" s="546"/>
      <c r="S896" s="546"/>
      <c r="T896" s="546"/>
      <c r="U896" s="546"/>
      <c r="V896" s="546"/>
      <c r="W896" s="546"/>
      <c r="X896" s="546"/>
      <c r="Y896" s="546"/>
      <c r="Z896" s="546"/>
      <c r="AA896" s="546"/>
      <c r="AB896" s="88"/>
      <c r="AJ896" s="541"/>
      <c r="AK896" s="542"/>
      <c r="AL896" s="542"/>
      <c r="AM896" s="542"/>
      <c r="AN896" s="542"/>
      <c r="AO896" s="542"/>
      <c r="AP896" s="542"/>
      <c r="AQ896" s="542"/>
      <c r="AR896" s="542"/>
      <c r="AS896" s="542"/>
      <c r="AT896" s="542"/>
      <c r="AU896" s="542"/>
      <c r="AV896" s="542"/>
      <c r="AW896" s="542"/>
      <c r="AX896" s="542"/>
      <c r="AY896" s="542"/>
      <c r="AZ896" s="542"/>
      <c r="BA896" s="542"/>
      <c r="BB896" s="542"/>
      <c r="BC896" s="542"/>
      <c r="BD896" s="542"/>
      <c r="BE896" s="542"/>
      <c r="BF896" s="543"/>
      <c r="BG896" s="87"/>
      <c r="BH896" s="87"/>
      <c r="BI896" s="87"/>
      <c r="BJ896" s="87"/>
    </row>
    <row r="897" spans="2:62" ht="39" customHeight="1">
      <c r="B897" s="535" t="s">
        <v>81</v>
      </c>
      <c r="C897" s="535"/>
      <c r="D897" s="535"/>
      <c r="E897" s="535"/>
      <c r="F897" s="535"/>
      <c r="G897" s="535"/>
      <c r="H897" s="535"/>
      <c r="I897" s="535"/>
      <c r="J897" s="535"/>
      <c r="K897" s="535"/>
      <c r="L897" s="535"/>
      <c r="M897" s="535"/>
      <c r="N897" s="535"/>
      <c r="O897" s="547"/>
      <c r="P897" s="547"/>
      <c r="Q897" s="547"/>
      <c r="R897" s="547"/>
      <c r="S897" s="547"/>
      <c r="T897" s="547"/>
      <c r="U897" s="547"/>
      <c r="V897" s="547"/>
      <c r="W897" s="547"/>
      <c r="X897" s="547"/>
      <c r="Y897" s="547"/>
      <c r="Z897" s="547"/>
      <c r="AA897" s="547"/>
      <c r="AB897" s="88"/>
      <c r="AJ897" s="541" t="s">
        <v>74</v>
      </c>
      <c r="AK897" s="542"/>
      <c r="AL897" s="542"/>
      <c r="AM897" s="542"/>
      <c r="AN897" s="542"/>
      <c r="AO897" s="542"/>
      <c r="AP897" s="542"/>
      <c r="AQ897" s="542"/>
      <c r="AR897" s="542"/>
      <c r="AS897" s="542"/>
      <c r="AT897" s="542"/>
      <c r="AU897" s="542"/>
      <c r="AV897" s="542"/>
      <c r="AW897" s="542"/>
      <c r="AX897" s="542"/>
      <c r="AY897" s="542"/>
      <c r="AZ897" s="542"/>
      <c r="BA897" s="542"/>
      <c r="BB897" s="542"/>
      <c r="BC897" s="542"/>
      <c r="BD897" s="542"/>
      <c r="BE897" s="542"/>
      <c r="BF897" s="543"/>
      <c r="BG897" s="87"/>
      <c r="BH897" s="87"/>
      <c r="BI897" s="87"/>
      <c r="BJ897" s="87"/>
    </row>
    <row r="898" spans="2:62" ht="39" customHeight="1">
      <c r="B898" s="535"/>
      <c r="C898" s="535"/>
      <c r="D898" s="535"/>
      <c r="E898" s="535"/>
      <c r="F898" s="535"/>
      <c r="G898" s="535"/>
      <c r="H898" s="535"/>
      <c r="I898" s="535"/>
      <c r="J898" s="535"/>
      <c r="K898" s="535"/>
      <c r="L898" s="535"/>
      <c r="M898" s="535"/>
      <c r="N898" s="535"/>
      <c r="O898" s="548"/>
      <c r="P898" s="548"/>
      <c r="Q898" s="548"/>
      <c r="R898" s="548"/>
      <c r="S898" s="548"/>
      <c r="T898" s="548"/>
      <c r="U898" s="548"/>
      <c r="V898" s="548"/>
      <c r="W898" s="548"/>
      <c r="X898" s="548"/>
      <c r="Y898" s="548"/>
      <c r="Z898" s="548"/>
      <c r="AA898" s="548"/>
      <c r="AB898" s="88"/>
      <c r="AJ898" s="541"/>
      <c r="AK898" s="542"/>
      <c r="AL898" s="542"/>
      <c r="AM898" s="542"/>
      <c r="AN898" s="542"/>
      <c r="AO898" s="542"/>
      <c r="AP898" s="542"/>
      <c r="AQ898" s="542"/>
      <c r="AR898" s="542"/>
      <c r="AS898" s="542"/>
      <c r="AT898" s="542"/>
      <c r="AU898" s="542"/>
      <c r="AV898" s="542"/>
      <c r="AW898" s="542"/>
      <c r="AX898" s="542"/>
      <c r="AY898" s="542"/>
      <c r="AZ898" s="542"/>
      <c r="BA898" s="542"/>
      <c r="BB898" s="542"/>
      <c r="BC898" s="542"/>
      <c r="BD898" s="542"/>
      <c r="BE898" s="542"/>
      <c r="BF898" s="543"/>
      <c r="BG898" s="87"/>
      <c r="BH898" s="87"/>
      <c r="BI898" s="87"/>
      <c r="BJ898" s="87"/>
    </row>
    <row r="899" spans="2:62" ht="39" customHeight="1">
      <c r="B899" s="544" t="s">
        <v>79</v>
      </c>
      <c r="C899" s="544"/>
      <c r="D899" s="544"/>
      <c r="E899" s="544"/>
      <c r="F899" s="544"/>
      <c r="G899" s="544"/>
      <c r="H899" s="544"/>
      <c r="I899" s="544"/>
      <c r="J899" s="544"/>
      <c r="K899" s="544"/>
      <c r="L899" s="544"/>
      <c r="M899" s="544"/>
      <c r="N899" s="544"/>
      <c r="O899" s="545"/>
      <c r="P899" s="545"/>
      <c r="Q899" s="545"/>
      <c r="R899" s="545"/>
      <c r="S899" s="545"/>
      <c r="T899" s="545"/>
      <c r="U899" s="545"/>
      <c r="V899" s="545"/>
      <c r="W899" s="545"/>
      <c r="X899" s="545"/>
      <c r="Y899" s="545"/>
      <c r="Z899" s="545"/>
      <c r="AA899" s="545"/>
      <c r="AB899" s="90"/>
      <c r="AJ899" s="541" t="s">
        <v>211</v>
      </c>
      <c r="AK899" s="542"/>
      <c r="AL899" s="542"/>
      <c r="AM899" s="542"/>
      <c r="AN899" s="542"/>
      <c r="AO899" s="542"/>
      <c r="AP899" s="542"/>
      <c r="AQ899" s="542"/>
      <c r="AR899" s="542"/>
      <c r="AS899" s="542"/>
      <c r="AT899" s="542"/>
      <c r="AU899" s="542"/>
      <c r="AV899" s="542"/>
      <c r="AW899" s="542"/>
      <c r="AX899" s="542"/>
      <c r="AY899" s="542"/>
      <c r="AZ899" s="542"/>
      <c r="BA899" s="542"/>
      <c r="BB899" s="542"/>
      <c r="BC899" s="542"/>
      <c r="BD899" s="542"/>
      <c r="BE899" s="542"/>
      <c r="BF899" s="543"/>
      <c r="BG899" s="87"/>
      <c r="BH899" s="87"/>
      <c r="BI899" s="87"/>
      <c r="BJ899" s="87"/>
    </row>
    <row r="900" spans="2:62" ht="42.75" customHeight="1">
      <c r="B900" s="544"/>
      <c r="C900" s="544"/>
      <c r="D900" s="544"/>
      <c r="E900" s="544"/>
      <c r="F900" s="544"/>
      <c r="G900" s="544"/>
      <c r="H900" s="544"/>
      <c r="I900" s="544"/>
      <c r="J900" s="544"/>
      <c r="K900" s="544"/>
      <c r="L900" s="544"/>
      <c r="M900" s="544"/>
      <c r="N900" s="544"/>
      <c r="O900" s="546"/>
      <c r="P900" s="546"/>
      <c r="Q900" s="546"/>
      <c r="R900" s="546"/>
      <c r="S900" s="546"/>
      <c r="T900" s="546"/>
      <c r="U900" s="546"/>
      <c r="V900" s="546"/>
      <c r="W900" s="546"/>
      <c r="X900" s="546"/>
      <c r="Y900" s="546"/>
      <c r="Z900" s="546"/>
      <c r="AA900" s="546"/>
      <c r="AB900" s="90"/>
      <c r="AJ900" s="549"/>
      <c r="AK900" s="550"/>
      <c r="AL900" s="550"/>
      <c r="AM900" s="550"/>
      <c r="AN900" s="550"/>
      <c r="AO900" s="550"/>
      <c r="AP900" s="550"/>
      <c r="AQ900" s="550"/>
      <c r="AR900" s="550"/>
      <c r="AS900" s="550"/>
      <c r="AT900" s="550"/>
      <c r="AU900" s="550"/>
      <c r="AV900" s="550"/>
      <c r="AW900" s="550"/>
      <c r="AX900" s="550"/>
      <c r="AY900" s="550"/>
      <c r="AZ900" s="550"/>
      <c r="BA900" s="550"/>
      <c r="BB900" s="550"/>
      <c r="BC900" s="550"/>
      <c r="BD900" s="550"/>
      <c r="BE900" s="550"/>
      <c r="BF900" s="551"/>
      <c r="BG900" s="87"/>
      <c r="BH900" s="87"/>
      <c r="BI900" s="87"/>
      <c r="BJ900" s="87"/>
    </row>
    <row r="901" spans="2:62" ht="39" customHeight="1">
      <c r="C901" s="615"/>
      <c r="D901" s="615"/>
      <c r="E901" s="615"/>
      <c r="F901" s="615"/>
      <c r="G901" s="615"/>
      <c r="H901" s="615"/>
      <c r="I901" s="615"/>
      <c r="J901" s="615"/>
      <c r="K901" s="615"/>
      <c r="L901" s="615"/>
      <c r="M901" s="615"/>
      <c r="N901" s="615"/>
      <c r="O901" s="615"/>
      <c r="P901" s="615"/>
      <c r="Q901" s="615"/>
      <c r="R901" s="615"/>
      <c r="S901" s="615"/>
      <c r="T901" s="615"/>
      <c r="U901" s="615"/>
      <c r="V901" s="615"/>
      <c r="W901" s="615"/>
      <c r="X901" s="615"/>
    </row>
    <row r="902" spans="2:62" ht="39" customHeight="1">
      <c r="B902" s="616" t="s">
        <v>20</v>
      </c>
      <c r="C902" s="616"/>
      <c r="D902" s="616"/>
      <c r="E902" s="616"/>
      <c r="F902" s="616"/>
      <c r="G902" s="616"/>
      <c r="H902" s="616"/>
      <c r="I902" s="616"/>
      <c r="J902" s="616"/>
      <c r="K902" s="616"/>
      <c r="L902" s="616"/>
      <c r="M902" s="616"/>
      <c r="N902" s="616"/>
      <c r="O902" s="616"/>
      <c r="P902" s="616"/>
      <c r="Q902" s="616"/>
      <c r="R902" s="616"/>
      <c r="S902" s="616"/>
      <c r="T902" s="616"/>
      <c r="U902" s="616"/>
      <c r="V902" s="616"/>
      <c r="W902" s="616"/>
      <c r="X902" s="616"/>
      <c r="Y902" s="616"/>
      <c r="Z902" s="616"/>
      <c r="AA902" s="59"/>
      <c r="AG902" s="60"/>
      <c r="AH902" s="60"/>
      <c r="AI902" s="60"/>
      <c r="AL902" s="617"/>
      <c r="AM902" s="617"/>
      <c r="AN902" s="617"/>
      <c r="AO902" s="617"/>
      <c r="AP902" s="617"/>
      <c r="AQ902" s="617"/>
      <c r="AR902" s="617"/>
      <c r="AS902" s="617"/>
      <c r="AT902" s="617"/>
      <c r="AU902" s="617"/>
      <c r="AV902" s="617"/>
      <c r="AW902" s="617"/>
      <c r="AX902" s="617"/>
      <c r="AY902" s="617"/>
      <c r="AZ902" s="617"/>
      <c r="BA902" s="617"/>
      <c r="BB902" s="617"/>
      <c r="BC902" s="617"/>
    </row>
    <row r="903" spans="2:62" ht="39" customHeight="1">
      <c r="B903" s="616"/>
      <c r="C903" s="616"/>
      <c r="D903" s="616"/>
      <c r="E903" s="616"/>
      <c r="F903" s="616"/>
      <c r="G903" s="616"/>
      <c r="H903" s="616"/>
      <c r="I903" s="616"/>
      <c r="J903" s="616"/>
      <c r="K903" s="616"/>
      <c r="L903" s="616"/>
      <c r="M903" s="616"/>
      <c r="N903" s="616"/>
      <c r="O903" s="616"/>
      <c r="P903" s="616"/>
      <c r="Q903" s="616"/>
      <c r="R903" s="616"/>
      <c r="S903" s="616"/>
      <c r="T903" s="616"/>
      <c r="U903" s="616"/>
      <c r="V903" s="616"/>
      <c r="W903" s="616"/>
      <c r="X903" s="616"/>
      <c r="Y903" s="616"/>
      <c r="Z903" s="616"/>
      <c r="AA903" s="59"/>
      <c r="AG903" s="60"/>
      <c r="AH903" s="60"/>
      <c r="AI903" s="60"/>
      <c r="AL903" s="617"/>
      <c r="AM903" s="617"/>
      <c r="AN903" s="617"/>
      <c r="AO903" s="617"/>
      <c r="AP903" s="617"/>
      <c r="AQ903" s="617"/>
      <c r="AR903" s="617"/>
      <c r="AS903" s="617"/>
      <c r="AT903" s="617"/>
      <c r="AU903" s="617"/>
      <c r="AV903" s="617"/>
      <c r="AW903" s="617"/>
      <c r="AX903" s="617"/>
      <c r="AY903" s="617"/>
      <c r="AZ903" s="617"/>
      <c r="BA903" s="617"/>
      <c r="BB903" s="617"/>
      <c r="BC903" s="617"/>
    </row>
    <row r="904" spans="2:62" ht="39" customHeight="1">
      <c r="B904" s="618"/>
      <c r="C904" s="618"/>
      <c r="D904" s="618"/>
      <c r="E904" s="618"/>
      <c r="F904" s="618"/>
      <c r="G904" s="618"/>
      <c r="H904" s="618"/>
      <c r="I904" s="618"/>
      <c r="J904" s="618"/>
      <c r="K904" s="618"/>
      <c r="L904" s="618"/>
      <c r="M904" s="618"/>
      <c r="N904" s="618"/>
      <c r="O904" s="618"/>
      <c r="P904" s="618"/>
      <c r="Q904" s="618"/>
      <c r="R904" s="618"/>
      <c r="S904" s="618"/>
      <c r="T904" s="618"/>
      <c r="U904" s="618"/>
      <c r="V904" s="618"/>
      <c r="W904" s="618"/>
      <c r="X904" s="618"/>
      <c r="Y904" s="618"/>
      <c r="Z904" s="618"/>
      <c r="AA904" s="59"/>
      <c r="AB904" s="60"/>
      <c r="AC904" s="60"/>
      <c r="AD904" s="60"/>
      <c r="AE904" s="60"/>
      <c r="AF904" s="60"/>
      <c r="AG904" s="60"/>
      <c r="AH904" s="60"/>
      <c r="AI904" s="60"/>
      <c r="AL904" s="617"/>
      <c r="AM904" s="617"/>
      <c r="AN904" s="617"/>
      <c r="AO904" s="617"/>
      <c r="AP904" s="617"/>
      <c r="AQ904" s="617"/>
      <c r="AR904" s="617"/>
      <c r="AS904" s="617"/>
      <c r="AT904" s="617"/>
      <c r="AU904" s="617"/>
      <c r="AV904" s="617"/>
      <c r="AW904" s="617"/>
      <c r="AX904" s="617"/>
      <c r="AY904" s="617"/>
      <c r="AZ904" s="617"/>
      <c r="BA904" s="617"/>
      <c r="BB904" s="617"/>
      <c r="BC904" s="617"/>
    </row>
    <row r="905" spans="2:62" ht="39" customHeight="1">
      <c r="B905" s="609" t="s">
        <v>92</v>
      </c>
      <c r="C905" s="609"/>
      <c r="D905" s="609"/>
      <c r="E905" s="609"/>
      <c r="F905" s="609"/>
      <c r="G905" s="609"/>
      <c r="H905" s="609"/>
      <c r="I905" s="609"/>
      <c r="J905" s="609"/>
      <c r="K905" s="609"/>
      <c r="L905" s="609"/>
      <c r="M905" s="609"/>
      <c r="N905" s="609"/>
      <c r="O905" s="609"/>
      <c r="P905" s="609"/>
      <c r="Q905" s="609"/>
      <c r="R905" s="609"/>
      <c r="S905" s="609"/>
      <c r="T905" s="609"/>
      <c r="U905" s="609"/>
      <c r="V905" s="609"/>
      <c r="W905" s="609"/>
      <c r="X905" s="609"/>
      <c r="Y905" s="609"/>
      <c r="Z905" s="609"/>
      <c r="AA905" s="59"/>
      <c r="AB905" s="60"/>
      <c r="AE905" s="610" t="str">
        <f>GI!$A$49</f>
        <v>መግለፂ ውፅኢት ተምሃራይ</v>
      </c>
      <c r="AF905" s="610"/>
      <c r="AG905" s="610"/>
      <c r="AH905" s="610"/>
      <c r="AI905" s="610"/>
      <c r="AJ905" s="610"/>
      <c r="AK905" s="610"/>
      <c r="AL905" s="610"/>
      <c r="AM905" s="610"/>
      <c r="AN905" s="610"/>
      <c r="AO905" s="610"/>
      <c r="AP905" s="610"/>
      <c r="AQ905" s="610"/>
      <c r="AR905" s="610"/>
      <c r="AS905" s="610"/>
      <c r="AT905" s="610"/>
      <c r="AU905" s="610"/>
      <c r="AV905" s="610"/>
      <c r="AW905" s="610"/>
      <c r="AX905" s="610"/>
      <c r="AY905" s="610"/>
      <c r="AZ905" s="610"/>
      <c r="BA905" s="610"/>
      <c r="BB905" s="610"/>
      <c r="BC905" s="610"/>
      <c r="BD905" s="610"/>
      <c r="BE905" s="610"/>
      <c r="BF905" s="610"/>
      <c r="BG905" s="610"/>
      <c r="BH905" s="610"/>
      <c r="BI905" s="610"/>
      <c r="BJ905" s="610"/>
    </row>
    <row r="906" spans="2:62" ht="39" customHeight="1">
      <c r="B906" s="609" t="s">
        <v>93</v>
      </c>
      <c r="C906" s="609"/>
      <c r="D906" s="609"/>
      <c r="E906" s="609"/>
      <c r="F906" s="609"/>
      <c r="G906" s="609"/>
      <c r="H906" s="609"/>
      <c r="I906" s="609"/>
      <c r="J906" s="609"/>
      <c r="K906" s="609"/>
      <c r="L906" s="609"/>
      <c r="M906" s="609"/>
      <c r="N906" s="609"/>
      <c r="O906" s="609"/>
      <c r="P906" s="609"/>
      <c r="Q906" s="609"/>
      <c r="R906" s="609"/>
      <c r="S906" s="609"/>
      <c r="T906" s="609"/>
      <c r="U906" s="609"/>
      <c r="V906" s="609"/>
      <c r="W906" s="609"/>
      <c r="X906" s="609"/>
      <c r="Y906" s="609"/>
      <c r="Z906" s="609"/>
      <c r="AA906" s="59"/>
      <c r="AB906" s="60"/>
      <c r="AC906" s="61"/>
      <c r="AD906" s="61"/>
      <c r="AE906" s="610"/>
      <c r="AF906" s="610"/>
      <c r="AG906" s="610"/>
      <c r="AH906" s="610"/>
      <c r="AI906" s="610"/>
      <c r="AJ906" s="610"/>
      <c r="AK906" s="610"/>
      <c r="AL906" s="610"/>
      <c r="AM906" s="610"/>
      <c r="AN906" s="610"/>
      <c r="AO906" s="610"/>
      <c r="AP906" s="610"/>
      <c r="AQ906" s="610"/>
      <c r="AR906" s="610"/>
      <c r="AS906" s="610"/>
      <c r="AT906" s="610"/>
      <c r="AU906" s="610"/>
      <c r="AV906" s="610"/>
      <c r="AW906" s="610"/>
      <c r="AX906" s="610"/>
      <c r="AY906" s="610"/>
      <c r="AZ906" s="610"/>
      <c r="BA906" s="610"/>
      <c r="BB906" s="610"/>
      <c r="BC906" s="610"/>
      <c r="BD906" s="610"/>
      <c r="BE906" s="610"/>
      <c r="BF906" s="610"/>
      <c r="BG906" s="610"/>
      <c r="BH906" s="610"/>
      <c r="BI906" s="610"/>
      <c r="BJ906" s="610"/>
    </row>
    <row r="907" spans="2:62" ht="39" customHeight="1">
      <c r="B907" s="609" t="s">
        <v>94</v>
      </c>
      <c r="C907" s="609"/>
      <c r="D907" s="609"/>
      <c r="E907" s="609"/>
      <c r="F907" s="609"/>
      <c r="G907" s="609"/>
      <c r="H907" s="609"/>
      <c r="I907" s="609"/>
      <c r="J907" s="609"/>
      <c r="K907" s="609"/>
      <c r="L907" s="609"/>
      <c r="M907" s="609"/>
      <c r="N907" s="609"/>
      <c r="O907" s="609"/>
      <c r="P907" s="609"/>
      <c r="Q907" s="609"/>
      <c r="R907" s="609"/>
      <c r="S907" s="609"/>
      <c r="T907" s="609"/>
      <c r="U907" s="609"/>
      <c r="V907" s="609"/>
      <c r="W907" s="609"/>
      <c r="X907" s="609"/>
      <c r="Y907" s="609"/>
      <c r="Z907" s="609"/>
      <c r="AA907" s="59"/>
      <c r="AB907" s="60"/>
      <c r="AC907" s="61"/>
      <c r="AD907" s="61"/>
      <c r="AE907" s="610" t="str">
        <f>GI!$A$50</f>
        <v xml:space="preserve">ኣካዳሚ ሸባ ሓፈሻዊ ካልኣይ ብርኪ ቤት ት/ቲ </v>
      </c>
      <c r="AF907" s="610"/>
      <c r="AG907" s="610"/>
      <c r="AH907" s="610"/>
      <c r="AI907" s="610"/>
      <c r="AJ907" s="610"/>
      <c r="AK907" s="610"/>
      <c r="AL907" s="610"/>
      <c r="AM907" s="610"/>
      <c r="AN907" s="610"/>
      <c r="AO907" s="610"/>
      <c r="AP907" s="610"/>
      <c r="AQ907" s="610"/>
      <c r="AR907" s="610"/>
      <c r="AS907" s="610"/>
      <c r="AT907" s="610"/>
      <c r="AU907" s="610"/>
      <c r="AV907" s="610"/>
      <c r="AW907" s="610"/>
      <c r="AX907" s="610"/>
      <c r="AY907" s="610"/>
      <c r="AZ907" s="610"/>
      <c r="BA907" s="610"/>
      <c r="BB907" s="610"/>
      <c r="BC907" s="610"/>
      <c r="BD907" s="610"/>
      <c r="BE907" s="610"/>
      <c r="BF907" s="610"/>
      <c r="BG907" s="610"/>
      <c r="BH907" s="610"/>
      <c r="BI907" s="610"/>
      <c r="BJ907" s="610"/>
    </row>
    <row r="908" spans="2:62" ht="39" customHeight="1">
      <c r="B908" s="609" t="s">
        <v>95</v>
      </c>
      <c r="C908" s="609"/>
      <c r="D908" s="609"/>
      <c r="E908" s="609"/>
      <c r="F908" s="609"/>
      <c r="G908" s="609"/>
      <c r="H908" s="609"/>
      <c r="I908" s="609"/>
      <c r="J908" s="609"/>
      <c r="K908" s="609"/>
      <c r="L908" s="609"/>
      <c r="M908" s="609"/>
      <c r="N908" s="609"/>
      <c r="O908" s="609"/>
      <c r="P908" s="609"/>
      <c r="Q908" s="609"/>
      <c r="R908" s="609"/>
      <c r="S908" s="609"/>
      <c r="T908" s="609"/>
      <c r="U908" s="609"/>
      <c r="V908" s="609"/>
      <c r="W908" s="609"/>
      <c r="X908" s="609"/>
      <c r="Y908" s="609"/>
      <c r="Z908" s="609"/>
      <c r="AA908" s="62"/>
      <c r="AB908" s="60"/>
      <c r="AC908" s="61"/>
      <c r="AD908" s="61"/>
      <c r="AE908" s="610"/>
      <c r="AF908" s="610"/>
      <c r="AG908" s="610"/>
      <c r="AH908" s="610"/>
      <c r="AI908" s="610"/>
      <c r="AJ908" s="610"/>
      <c r="AK908" s="610"/>
      <c r="AL908" s="610"/>
      <c r="AM908" s="610"/>
      <c r="AN908" s="610"/>
      <c r="AO908" s="610"/>
      <c r="AP908" s="610"/>
      <c r="AQ908" s="610"/>
      <c r="AR908" s="610"/>
      <c r="AS908" s="610"/>
      <c r="AT908" s="610"/>
      <c r="AU908" s="610"/>
      <c r="AV908" s="610"/>
      <c r="AW908" s="610"/>
      <c r="AX908" s="610"/>
      <c r="AY908" s="610"/>
      <c r="AZ908" s="610"/>
      <c r="BA908" s="610"/>
      <c r="BB908" s="610"/>
      <c r="BC908" s="610"/>
      <c r="BD908" s="610"/>
      <c r="BE908" s="610"/>
      <c r="BF908" s="610"/>
      <c r="BG908" s="610"/>
      <c r="BH908" s="610"/>
      <c r="BI908" s="610"/>
      <c r="BJ908" s="610"/>
    </row>
    <row r="909" spans="2:62" ht="39" customHeight="1">
      <c r="B909" s="609" t="s">
        <v>96</v>
      </c>
      <c r="C909" s="609"/>
      <c r="D909" s="609"/>
      <c r="E909" s="609"/>
      <c r="F909" s="609"/>
      <c r="G909" s="609"/>
      <c r="H909" s="609"/>
      <c r="I909" s="609"/>
      <c r="J909" s="609"/>
      <c r="K909" s="609"/>
      <c r="L909" s="609"/>
      <c r="M909" s="609"/>
      <c r="N909" s="609"/>
      <c r="O909" s="609"/>
      <c r="P909" s="609"/>
      <c r="Q909" s="609"/>
      <c r="R909" s="609"/>
      <c r="S909" s="609"/>
      <c r="T909" s="609"/>
      <c r="U909" s="609"/>
      <c r="V909" s="609"/>
      <c r="W909" s="609"/>
      <c r="X909" s="609"/>
      <c r="Y909" s="609"/>
      <c r="Z909" s="609"/>
      <c r="AA909" s="62"/>
      <c r="AB909" s="60"/>
      <c r="AC909" s="61"/>
      <c r="AD909" s="61"/>
      <c r="AE909" s="61"/>
      <c r="AF909" s="61"/>
      <c r="AG909" s="61"/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  <c r="BB909" s="61"/>
      <c r="BC909" s="61"/>
      <c r="BD909" s="61"/>
      <c r="BE909" s="61"/>
      <c r="BF909" s="61"/>
      <c r="BG909" s="61"/>
      <c r="BH909" s="61"/>
      <c r="BI909" s="61"/>
      <c r="BJ909" s="61"/>
    </row>
    <row r="910" spans="2:62" ht="39" customHeight="1">
      <c r="B910" s="611" t="s">
        <v>138</v>
      </c>
      <c r="C910" s="611"/>
      <c r="D910" s="611"/>
      <c r="E910" s="611"/>
      <c r="F910" s="611"/>
      <c r="G910" s="611"/>
      <c r="H910" s="611"/>
      <c r="I910" s="611"/>
      <c r="J910" s="611"/>
      <c r="K910" s="611"/>
      <c r="L910" s="611"/>
      <c r="M910" s="611"/>
      <c r="N910" s="611"/>
      <c r="O910" s="611"/>
      <c r="P910" s="611"/>
      <c r="Q910" s="611"/>
      <c r="R910" s="611"/>
      <c r="S910" s="611"/>
      <c r="T910" s="611"/>
      <c r="U910" s="611"/>
      <c r="V910" s="611"/>
      <c r="W910" s="611"/>
      <c r="X910" s="611"/>
      <c r="Y910" s="611"/>
      <c r="Z910" s="611"/>
      <c r="AA910" s="612"/>
      <c r="AB910" s="62"/>
      <c r="AD910" s="61"/>
      <c r="AE910" s="613" t="str">
        <f>GI!$A$52</f>
        <v>Sheba Academy Comprehensive Secondary School Student's Grade Report Card</v>
      </c>
      <c r="AF910" s="613"/>
      <c r="AG910" s="613"/>
      <c r="AH910" s="613"/>
      <c r="AI910" s="613"/>
      <c r="AJ910" s="613"/>
      <c r="AK910" s="613"/>
      <c r="AL910" s="613"/>
      <c r="AM910" s="613"/>
      <c r="AN910" s="613"/>
      <c r="AO910" s="613"/>
      <c r="AP910" s="613"/>
      <c r="AQ910" s="613"/>
      <c r="AR910" s="613"/>
      <c r="AS910" s="613"/>
      <c r="AT910" s="613"/>
      <c r="AU910" s="613"/>
      <c r="AV910" s="613"/>
      <c r="AW910" s="613"/>
      <c r="AX910" s="613"/>
      <c r="AY910" s="613"/>
      <c r="AZ910" s="613"/>
      <c r="BA910" s="613"/>
      <c r="BB910" s="613"/>
      <c r="BC910" s="613"/>
      <c r="BD910" s="613"/>
      <c r="BE910" s="613"/>
      <c r="BF910" s="613"/>
      <c r="BG910" s="613"/>
      <c r="BH910" s="613"/>
      <c r="BI910" s="613"/>
      <c r="BJ910" s="613"/>
    </row>
    <row r="911" spans="2:62" ht="39" customHeight="1">
      <c r="B911" s="611"/>
      <c r="C911" s="611"/>
      <c r="D911" s="611"/>
      <c r="E911" s="611"/>
      <c r="F911" s="611"/>
      <c r="G911" s="611"/>
      <c r="H911" s="611"/>
      <c r="I911" s="611"/>
      <c r="J911" s="611"/>
      <c r="K911" s="611"/>
      <c r="L911" s="611"/>
      <c r="M911" s="611"/>
      <c r="N911" s="611"/>
      <c r="O911" s="611"/>
      <c r="P911" s="611"/>
      <c r="Q911" s="611"/>
      <c r="R911" s="611"/>
      <c r="S911" s="611"/>
      <c r="T911" s="611"/>
      <c r="U911" s="611"/>
      <c r="V911" s="611"/>
      <c r="W911" s="611"/>
      <c r="X911" s="611"/>
      <c r="Y911" s="611"/>
      <c r="Z911" s="611"/>
      <c r="AA911" s="612"/>
      <c r="AB911" s="62"/>
      <c r="AC911" s="61"/>
      <c r="AD911" s="61"/>
      <c r="AE911" s="613"/>
      <c r="AF911" s="613"/>
      <c r="AG911" s="613"/>
      <c r="AH911" s="613"/>
      <c r="AI911" s="613"/>
      <c r="AJ911" s="613"/>
      <c r="AK911" s="613"/>
      <c r="AL911" s="613"/>
      <c r="AM911" s="613"/>
      <c r="AN911" s="613"/>
      <c r="AO911" s="613"/>
      <c r="AP911" s="613"/>
      <c r="AQ911" s="613"/>
      <c r="AR911" s="613"/>
      <c r="AS911" s="613"/>
      <c r="AT911" s="613"/>
      <c r="AU911" s="613"/>
      <c r="AV911" s="613"/>
      <c r="AW911" s="613"/>
      <c r="AX911" s="613"/>
      <c r="AY911" s="613"/>
      <c r="AZ911" s="613"/>
      <c r="BA911" s="613"/>
      <c r="BB911" s="613"/>
      <c r="BC911" s="613"/>
      <c r="BD911" s="613"/>
      <c r="BE911" s="613"/>
      <c r="BF911" s="613"/>
      <c r="BG911" s="613"/>
      <c r="BH911" s="613"/>
      <c r="BI911" s="613"/>
      <c r="BJ911" s="613"/>
    </row>
    <row r="912" spans="2:62" ht="39" customHeight="1">
      <c r="B912" s="611" t="s">
        <v>65</v>
      </c>
      <c r="C912" s="611"/>
      <c r="D912" s="611"/>
      <c r="E912" s="611"/>
      <c r="F912" s="611"/>
      <c r="G912" s="611"/>
      <c r="H912" s="611"/>
      <c r="I912" s="611"/>
      <c r="J912" s="611"/>
      <c r="K912" s="611"/>
      <c r="L912" s="611"/>
      <c r="M912" s="611"/>
      <c r="N912" s="611"/>
      <c r="O912" s="611"/>
      <c r="P912" s="611"/>
      <c r="Q912" s="611"/>
      <c r="R912" s="611"/>
      <c r="S912" s="611"/>
      <c r="T912" s="611"/>
      <c r="U912" s="611"/>
      <c r="V912" s="611"/>
      <c r="W912" s="611"/>
      <c r="X912" s="611"/>
      <c r="Y912" s="611"/>
      <c r="Z912" s="611"/>
      <c r="AA912" s="612"/>
      <c r="AB912" s="62"/>
      <c r="AC912" s="61"/>
      <c r="AD912" s="61"/>
      <c r="AE912" s="613"/>
      <c r="AF912" s="613"/>
      <c r="AG912" s="613"/>
      <c r="AH912" s="613"/>
      <c r="AI912" s="613"/>
      <c r="AJ912" s="613"/>
      <c r="AK912" s="613"/>
      <c r="AL912" s="613"/>
      <c r="AM912" s="613"/>
      <c r="AN912" s="613"/>
      <c r="AO912" s="613"/>
      <c r="AP912" s="613"/>
      <c r="AQ912" s="613"/>
      <c r="AR912" s="613"/>
      <c r="AS912" s="613"/>
      <c r="AT912" s="613"/>
      <c r="AU912" s="613"/>
      <c r="AV912" s="613"/>
      <c r="AW912" s="613"/>
      <c r="AX912" s="613"/>
      <c r="AY912" s="613"/>
      <c r="AZ912" s="613"/>
      <c r="BA912" s="613"/>
      <c r="BB912" s="613"/>
      <c r="BC912" s="613"/>
      <c r="BD912" s="613"/>
      <c r="BE912" s="613"/>
      <c r="BF912" s="613"/>
      <c r="BG912" s="613"/>
      <c r="BH912" s="613"/>
      <c r="BI912" s="613"/>
      <c r="BJ912" s="613"/>
    </row>
    <row r="913" spans="2:62" ht="39" customHeight="1">
      <c r="B913" s="611"/>
      <c r="C913" s="611"/>
      <c r="D913" s="611"/>
      <c r="E913" s="611"/>
      <c r="F913" s="611"/>
      <c r="G913" s="611"/>
      <c r="H913" s="611"/>
      <c r="I913" s="611"/>
      <c r="J913" s="611"/>
      <c r="K913" s="611"/>
      <c r="L913" s="611"/>
      <c r="M913" s="611"/>
      <c r="N913" s="611"/>
      <c r="O913" s="611"/>
      <c r="P913" s="611"/>
      <c r="Q913" s="611"/>
      <c r="R913" s="611"/>
      <c r="S913" s="611"/>
      <c r="T913" s="611"/>
      <c r="U913" s="611"/>
      <c r="V913" s="611"/>
      <c r="W913" s="611"/>
      <c r="X913" s="611"/>
      <c r="Y913" s="611"/>
      <c r="Z913" s="611"/>
      <c r="AA913" s="612"/>
      <c r="AB913" s="62"/>
      <c r="AC913" s="62"/>
      <c r="AD913" s="62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  <c r="BD913" s="63"/>
      <c r="BE913" s="63"/>
      <c r="BF913" s="63"/>
      <c r="BG913" s="63"/>
      <c r="BH913" s="63"/>
      <c r="BI913" s="63"/>
      <c r="BJ913" s="63"/>
    </row>
    <row r="914" spans="2:62" ht="39" customHeight="1">
      <c r="B914" s="64" t="s">
        <v>50</v>
      </c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2"/>
      <c r="AB914" s="62"/>
      <c r="AC914" s="62"/>
      <c r="AD914" s="62"/>
      <c r="AE914" s="613" t="str">
        <f>GI!$A$51</f>
        <v>መቐለ, ኢትዮጵያ/Mekelle, Ethiopia</v>
      </c>
      <c r="AF914" s="613"/>
      <c r="AG914" s="613"/>
      <c r="AH914" s="613"/>
      <c r="AI914" s="613"/>
      <c r="AJ914" s="613"/>
      <c r="AK914" s="613"/>
      <c r="AL914" s="613"/>
      <c r="AM914" s="613"/>
      <c r="AN914" s="613"/>
      <c r="AO914" s="613"/>
      <c r="AP914" s="613"/>
      <c r="AQ914" s="613"/>
      <c r="AR914" s="613"/>
      <c r="AS914" s="613"/>
      <c r="AT914" s="613"/>
      <c r="AU914" s="613"/>
      <c r="AV914" s="613"/>
      <c r="AW914" s="613"/>
      <c r="AX914" s="613"/>
      <c r="AY914" s="613"/>
      <c r="AZ914" s="613"/>
      <c r="BA914" s="613"/>
      <c r="BB914" s="613"/>
      <c r="BC914" s="613"/>
      <c r="BD914" s="613"/>
      <c r="BE914" s="613"/>
      <c r="BF914" s="613"/>
      <c r="BG914" s="613"/>
      <c r="BH914" s="613"/>
      <c r="BI914" s="613"/>
      <c r="BJ914" s="613"/>
    </row>
    <row r="915" spans="2:62" ht="39" customHeight="1">
      <c r="B915" s="64" t="s">
        <v>51</v>
      </c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2"/>
      <c r="AB915" s="62"/>
      <c r="AC915" s="62"/>
      <c r="AD915" s="62"/>
      <c r="AE915" s="613"/>
      <c r="AF915" s="613"/>
      <c r="AG915" s="613"/>
      <c r="AH915" s="613"/>
      <c r="AI915" s="613"/>
      <c r="AJ915" s="613"/>
      <c r="AK915" s="613"/>
      <c r="AL915" s="613"/>
      <c r="AM915" s="613"/>
      <c r="AN915" s="613"/>
      <c r="AO915" s="613"/>
      <c r="AP915" s="613"/>
      <c r="AQ915" s="613"/>
      <c r="AR915" s="613"/>
      <c r="AS915" s="613"/>
      <c r="AT915" s="613"/>
      <c r="AU915" s="613"/>
      <c r="AV915" s="613"/>
      <c r="AW915" s="613"/>
      <c r="AX915" s="613"/>
      <c r="AY915" s="613"/>
      <c r="AZ915" s="613"/>
      <c r="BA915" s="613"/>
      <c r="BB915" s="613"/>
      <c r="BC915" s="613"/>
      <c r="BD915" s="613"/>
      <c r="BE915" s="613"/>
      <c r="BF915" s="613"/>
      <c r="BG915" s="613"/>
      <c r="BH915" s="613"/>
      <c r="BI915" s="613"/>
      <c r="BJ915" s="613"/>
    </row>
    <row r="916" spans="2:62" ht="39" customHeight="1">
      <c r="B916" s="611" t="s">
        <v>139</v>
      </c>
      <c r="C916" s="611"/>
      <c r="D916" s="611"/>
      <c r="E916" s="611"/>
      <c r="F916" s="611"/>
      <c r="G916" s="611"/>
      <c r="H916" s="611"/>
      <c r="I916" s="611"/>
      <c r="J916" s="611"/>
      <c r="K916" s="611"/>
      <c r="L916" s="611"/>
      <c r="M916" s="611"/>
      <c r="N916" s="611"/>
      <c r="O916" s="611"/>
      <c r="P916" s="611"/>
      <c r="Q916" s="611"/>
      <c r="R916" s="611"/>
      <c r="S916" s="611"/>
      <c r="T916" s="611"/>
      <c r="U916" s="611"/>
      <c r="V916" s="611"/>
      <c r="W916" s="611"/>
      <c r="X916" s="611"/>
      <c r="Y916" s="611"/>
      <c r="Z916" s="611"/>
      <c r="AA916" s="612"/>
      <c r="AB916" s="62"/>
      <c r="AC916" s="62"/>
      <c r="AD916" s="62"/>
      <c r="AE916" s="91"/>
      <c r="AF916" s="91"/>
      <c r="AG916" s="91"/>
      <c r="AH916" s="91"/>
      <c r="AI916" s="91"/>
      <c r="AJ916" s="91"/>
      <c r="AK916" s="91"/>
      <c r="AL916" s="91"/>
      <c r="AM916" s="91"/>
      <c r="AN916" s="91"/>
      <c r="AO916" s="91"/>
      <c r="AP916" s="91"/>
      <c r="AQ916" s="91"/>
      <c r="AR916" s="91"/>
      <c r="AS916" s="91"/>
      <c r="AT916" s="91"/>
      <c r="AU916" s="91"/>
      <c r="AV916" s="91"/>
      <c r="AW916" s="91"/>
      <c r="AX916" s="91"/>
      <c r="AY916" s="91"/>
      <c r="AZ916" s="91"/>
      <c r="BA916" s="91"/>
      <c r="BB916" s="91"/>
      <c r="BC916" s="91"/>
      <c r="BD916" s="91"/>
      <c r="BE916" s="91"/>
      <c r="BF916" s="91"/>
      <c r="BG916" s="91"/>
      <c r="BH916" s="91"/>
      <c r="BI916" s="91"/>
      <c r="BJ916" s="91"/>
    </row>
    <row r="917" spans="2:62" ht="39" customHeight="1">
      <c r="B917" s="611"/>
      <c r="C917" s="611"/>
      <c r="D917" s="611"/>
      <c r="E917" s="611"/>
      <c r="F917" s="611"/>
      <c r="G917" s="611"/>
      <c r="H917" s="611"/>
      <c r="I917" s="611"/>
      <c r="J917" s="611"/>
      <c r="K917" s="611"/>
      <c r="L917" s="611"/>
      <c r="M917" s="611"/>
      <c r="N917" s="611"/>
      <c r="O917" s="611"/>
      <c r="P917" s="611"/>
      <c r="Q917" s="611"/>
      <c r="R917" s="611"/>
      <c r="S917" s="611"/>
      <c r="T917" s="611"/>
      <c r="U917" s="611"/>
      <c r="V917" s="611"/>
      <c r="W917" s="611"/>
      <c r="X917" s="611"/>
      <c r="Y917" s="611"/>
      <c r="Z917" s="611"/>
      <c r="AA917" s="612"/>
      <c r="AB917" s="62"/>
      <c r="AC917" s="62"/>
      <c r="AD917" s="62"/>
      <c r="AE917" s="614" t="str">
        <f>GI!$A$47</f>
        <v>ዘበነ ት/ቲ፡ 2018 ዓ/ም Academic Year: 2025/26 G.C</v>
      </c>
      <c r="AF917" s="614"/>
      <c r="AG917" s="614"/>
      <c r="AH917" s="614"/>
      <c r="AI917" s="614"/>
      <c r="AJ917" s="614"/>
      <c r="AK917" s="614"/>
      <c r="AL917" s="614"/>
      <c r="AM917" s="614"/>
      <c r="AN917" s="614"/>
      <c r="AO917" s="614"/>
      <c r="AP917" s="614"/>
      <c r="AQ917" s="614"/>
      <c r="AR917" s="614"/>
      <c r="AS917" s="614"/>
      <c r="AT917" s="614"/>
      <c r="AU917" s="614"/>
      <c r="AV917" s="614"/>
      <c r="AW917" s="614"/>
      <c r="AX917" s="614"/>
      <c r="AY917" s="614"/>
      <c r="AZ917" s="614"/>
      <c r="BA917" s="614"/>
      <c r="BB917" s="614"/>
      <c r="BC917" s="614"/>
      <c r="BD917" s="614"/>
      <c r="BE917" s="614"/>
      <c r="BF917" s="614"/>
      <c r="BG917" s="614"/>
      <c r="BH917" s="614"/>
      <c r="BI917" s="614"/>
      <c r="BJ917" s="614"/>
    </row>
    <row r="918" spans="2:62" ht="39" customHeight="1">
      <c r="B918" s="609" t="s">
        <v>97</v>
      </c>
      <c r="C918" s="609"/>
      <c r="D918" s="609"/>
      <c r="E918" s="609"/>
      <c r="F918" s="609"/>
      <c r="G918" s="609"/>
      <c r="H918" s="609"/>
      <c r="I918" s="609"/>
      <c r="J918" s="609"/>
      <c r="K918" s="609"/>
      <c r="L918" s="609"/>
      <c r="M918" s="609"/>
      <c r="N918" s="609"/>
      <c r="O918" s="609"/>
      <c r="P918" s="609"/>
      <c r="Q918" s="609"/>
      <c r="R918" s="609"/>
      <c r="S918" s="609"/>
      <c r="T918" s="609"/>
      <c r="U918" s="609"/>
      <c r="V918" s="609"/>
      <c r="W918" s="609"/>
      <c r="X918" s="609"/>
      <c r="Y918" s="609"/>
      <c r="Z918" s="609"/>
      <c r="AA918" s="62"/>
      <c r="AB918" s="62"/>
      <c r="AC918" s="62"/>
      <c r="AD918" s="62"/>
      <c r="AE918" s="614"/>
      <c r="AF918" s="614"/>
      <c r="AG918" s="614"/>
      <c r="AH918" s="614"/>
      <c r="AI918" s="614"/>
      <c r="AJ918" s="614"/>
      <c r="AK918" s="614"/>
      <c r="AL918" s="614"/>
      <c r="AM918" s="614"/>
      <c r="AN918" s="614"/>
      <c r="AO918" s="614"/>
      <c r="AP918" s="614"/>
      <c r="AQ918" s="614"/>
      <c r="AR918" s="614"/>
      <c r="AS918" s="614"/>
      <c r="AT918" s="614"/>
      <c r="AU918" s="614"/>
      <c r="AV918" s="614"/>
      <c r="AW918" s="614"/>
      <c r="AX918" s="614"/>
      <c r="AY918" s="614"/>
      <c r="AZ918" s="614"/>
      <c r="BA918" s="614"/>
      <c r="BB918" s="614"/>
      <c r="BC918" s="614"/>
      <c r="BD918" s="614"/>
      <c r="BE918" s="614"/>
      <c r="BF918" s="614"/>
      <c r="BG918" s="614"/>
      <c r="BH918" s="614"/>
      <c r="BI918" s="614"/>
      <c r="BJ918" s="614"/>
    </row>
    <row r="919" spans="2:62" ht="39" customHeight="1">
      <c r="AA919" s="62"/>
      <c r="AB919" s="62"/>
      <c r="AC919" s="62"/>
      <c r="AD919" s="62"/>
      <c r="AE919" s="614"/>
      <c r="AF919" s="614"/>
      <c r="AG919" s="614"/>
      <c r="AH919" s="614"/>
      <c r="AI919" s="614"/>
      <c r="AJ919" s="614"/>
      <c r="AK919" s="614"/>
      <c r="AL919" s="614"/>
      <c r="AM919" s="614"/>
      <c r="AN919" s="614"/>
      <c r="AO919" s="614"/>
      <c r="AP919" s="614"/>
      <c r="AQ919" s="614"/>
      <c r="AR919" s="614"/>
      <c r="AS919" s="614"/>
      <c r="AT919" s="614"/>
      <c r="AU919" s="614"/>
      <c r="AV919" s="614"/>
      <c r="AW919" s="614"/>
      <c r="AX919" s="614"/>
      <c r="AY919" s="614"/>
      <c r="AZ919" s="614"/>
      <c r="BA919" s="614"/>
      <c r="BB919" s="614"/>
      <c r="BC919" s="614"/>
      <c r="BD919" s="614"/>
      <c r="BE919" s="614"/>
      <c r="BF919" s="614"/>
      <c r="BG919" s="614"/>
      <c r="BH919" s="614"/>
      <c r="BI919" s="614"/>
      <c r="BJ919" s="614"/>
    </row>
    <row r="920" spans="2:62" ht="39" customHeight="1">
      <c r="AB920" s="62"/>
      <c r="AC920" s="62"/>
      <c r="AD920" s="62"/>
      <c r="AE920" s="62"/>
      <c r="AF920" s="62"/>
      <c r="AG920" s="552" t="s">
        <v>63</v>
      </c>
      <c r="AH920" s="552"/>
      <c r="AI920" s="552"/>
      <c r="AJ920" s="552"/>
      <c r="AK920" s="552"/>
      <c r="AL920" s="552"/>
      <c r="AM920" s="552"/>
      <c r="AN920" s="552"/>
      <c r="AO920" s="552"/>
      <c r="AP920" s="552"/>
      <c r="AQ920" s="552"/>
      <c r="AR920" s="552"/>
      <c r="AS920" s="552"/>
      <c r="AT920" s="552"/>
      <c r="AU920" s="552"/>
      <c r="AV920" s="552"/>
      <c r="AW920" s="552"/>
      <c r="AX920" s="552"/>
      <c r="AY920" s="552"/>
      <c r="AZ920" s="552"/>
      <c r="BA920" s="552"/>
      <c r="BB920" s="552"/>
      <c r="BC920" s="552"/>
      <c r="BD920" s="552"/>
      <c r="BE920" s="552"/>
      <c r="BF920" s="552"/>
      <c r="BG920" s="552"/>
      <c r="BH920" s="552"/>
      <c r="BI920" s="552"/>
      <c r="BJ920" s="65"/>
    </row>
    <row r="921" spans="2:62" ht="39" customHeight="1">
      <c r="AB921" s="62"/>
      <c r="AC921" s="62"/>
      <c r="AD921" s="62"/>
      <c r="AE921" s="62"/>
      <c r="AF921" s="62"/>
      <c r="AG921" s="552"/>
      <c r="AH921" s="552"/>
      <c r="AI921" s="552"/>
      <c r="AJ921" s="552"/>
      <c r="AK921" s="552"/>
      <c r="AL921" s="552"/>
      <c r="AM921" s="552"/>
      <c r="AN921" s="552"/>
      <c r="AO921" s="552"/>
      <c r="AP921" s="552"/>
      <c r="AQ921" s="552"/>
      <c r="AR921" s="552"/>
      <c r="AS921" s="552"/>
      <c r="AT921" s="552"/>
      <c r="AU921" s="552"/>
      <c r="AV921" s="552"/>
      <c r="AW921" s="552"/>
      <c r="AX921" s="552"/>
      <c r="AY921" s="552"/>
      <c r="AZ921" s="552"/>
      <c r="BA921" s="552"/>
      <c r="BB921" s="552"/>
      <c r="BC921" s="552"/>
      <c r="BD921" s="552"/>
      <c r="BE921" s="552"/>
      <c r="BF921" s="552"/>
      <c r="BG921" s="552"/>
      <c r="BH921" s="552"/>
      <c r="BI921" s="552"/>
      <c r="BJ921" s="65"/>
    </row>
    <row r="922" spans="2:62" ht="39" customHeight="1"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B922" s="62"/>
      <c r="AC922" s="62"/>
      <c r="AD922" s="62"/>
      <c r="AE922" s="62"/>
      <c r="AF922" s="62"/>
      <c r="AG922" s="552"/>
      <c r="AH922" s="552"/>
      <c r="AI922" s="552"/>
      <c r="AJ922" s="552"/>
      <c r="AK922" s="552"/>
      <c r="AL922" s="552"/>
      <c r="AM922" s="552"/>
      <c r="AN922" s="552"/>
      <c r="AO922" s="552"/>
      <c r="AP922" s="552"/>
      <c r="AQ922" s="552"/>
      <c r="AR922" s="552"/>
      <c r="AS922" s="552"/>
      <c r="AT922" s="552"/>
      <c r="AU922" s="552"/>
      <c r="AV922" s="552"/>
      <c r="AW922" s="552"/>
      <c r="AX922" s="552"/>
      <c r="AY922" s="552"/>
      <c r="AZ922" s="552"/>
      <c r="BA922" s="552"/>
      <c r="BB922" s="552"/>
      <c r="BC922" s="552"/>
      <c r="BD922" s="552"/>
      <c r="BE922" s="552"/>
      <c r="BF922" s="552"/>
      <c r="BG922" s="552"/>
      <c r="BH922" s="552"/>
      <c r="BI922" s="552"/>
      <c r="BJ922" s="65"/>
    </row>
    <row r="923" spans="2:62" ht="39" customHeight="1" thickBot="1">
      <c r="L923" s="554" t="s">
        <v>66</v>
      </c>
      <c r="M923" s="555"/>
      <c r="N923" s="558" t="s">
        <v>45</v>
      </c>
      <c r="O923" s="559"/>
      <c r="P923" s="559"/>
      <c r="Q923" s="559"/>
      <c r="R923" s="559"/>
      <c r="S923" s="559"/>
      <c r="T923" s="559"/>
      <c r="U923" s="559"/>
      <c r="V923" s="559"/>
      <c r="W923" s="559"/>
      <c r="X923" s="560"/>
      <c r="AB923" s="62"/>
      <c r="AC923" s="62"/>
      <c r="AD923" s="62"/>
      <c r="AE923" s="62"/>
      <c r="AF923" s="62"/>
      <c r="AG923" s="553"/>
      <c r="AH923" s="553"/>
      <c r="AI923" s="553"/>
      <c r="AJ923" s="553"/>
      <c r="AK923" s="553"/>
      <c r="AL923" s="553"/>
      <c r="AM923" s="553"/>
      <c r="AN923" s="553"/>
      <c r="AO923" s="553"/>
      <c r="AP923" s="553"/>
      <c r="AQ923" s="553"/>
      <c r="AR923" s="553"/>
      <c r="AS923" s="553"/>
      <c r="AT923" s="553"/>
      <c r="AU923" s="553"/>
      <c r="AV923" s="553"/>
      <c r="AW923" s="553"/>
      <c r="AX923" s="553"/>
      <c r="AY923" s="553"/>
      <c r="AZ923" s="553"/>
      <c r="BA923" s="553"/>
      <c r="BB923" s="553"/>
      <c r="BC923" s="553"/>
      <c r="BD923" s="553"/>
      <c r="BE923" s="553"/>
      <c r="BF923" s="553"/>
      <c r="BG923" s="553"/>
      <c r="BH923" s="553"/>
      <c r="BI923" s="553"/>
      <c r="BJ923" s="65"/>
    </row>
    <row r="924" spans="2:62" ht="39" customHeight="1" thickBot="1">
      <c r="L924" s="556"/>
      <c r="M924" s="557"/>
      <c r="N924" s="561"/>
      <c r="O924" s="562"/>
      <c r="P924" s="562"/>
      <c r="Q924" s="562"/>
      <c r="R924" s="562"/>
      <c r="S924" s="562"/>
      <c r="T924" s="562"/>
      <c r="U924" s="562"/>
      <c r="V924" s="562"/>
      <c r="W924" s="562"/>
      <c r="X924" s="563"/>
      <c r="AB924" s="62"/>
      <c r="AC924" s="62"/>
      <c r="AD924" s="62"/>
      <c r="AE924" s="62"/>
      <c r="AF924" s="62"/>
      <c r="AG924" s="67"/>
      <c r="AH924" s="68"/>
      <c r="AI924" s="68"/>
      <c r="AJ924" s="69"/>
      <c r="AK924" s="69"/>
      <c r="AL924" s="69"/>
      <c r="AM924" s="69"/>
      <c r="AN924" s="69"/>
      <c r="AO924" s="69"/>
      <c r="AP924" s="69"/>
      <c r="AQ924" s="69"/>
      <c r="AR924" s="70"/>
      <c r="AS924" s="70"/>
      <c r="AT924" s="70"/>
      <c r="AU924" s="70"/>
      <c r="AV924" s="70"/>
      <c r="AW924" s="70"/>
      <c r="AX924" s="70"/>
      <c r="AY924" s="70"/>
      <c r="AZ924" s="70"/>
      <c r="BA924" s="70"/>
      <c r="BB924" s="70"/>
      <c r="BC924" s="70"/>
      <c r="BD924" s="70"/>
      <c r="BE924" s="70"/>
      <c r="BF924" s="70"/>
      <c r="BG924" s="70"/>
      <c r="BH924" s="70"/>
      <c r="BI924" s="70"/>
      <c r="BJ924" s="69"/>
    </row>
    <row r="925" spans="2:62" ht="39" customHeight="1">
      <c r="E925" s="62"/>
      <c r="F925" s="62"/>
      <c r="G925" s="62"/>
      <c r="H925" s="62"/>
      <c r="I925" s="62"/>
      <c r="J925" s="62"/>
      <c r="K925" s="62"/>
      <c r="L925" s="564" t="s">
        <v>21</v>
      </c>
      <c r="M925" s="565"/>
      <c r="N925" s="558" t="s">
        <v>46</v>
      </c>
      <c r="O925" s="559"/>
      <c r="P925" s="559"/>
      <c r="Q925" s="559"/>
      <c r="R925" s="559"/>
      <c r="S925" s="559"/>
      <c r="T925" s="559"/>
      <c r="U925" s="559"/>
      <c r="V925" s="559"/>
      <c r="W925" s="559"/>
      <c r="X925" s="560"/>
      <c r="AB925" s="62"/>
      <c r="AC925" s="62"/>
      <c r="AD925" s="62"/>
      <c r="AE925" s="62"/>
      <c r="AF925" s="62"/>
      <c r="AG925" s="568" t="s">
        <v>22</v>
      </c>
      <c r="AH925" s="569"/>
      <c r="AI925" s="569"/>
      <c r="AJ925" s="569"/>
      <c r="AK925" s="569"/>
      <c r="AL925" s="569"/>
      <c r="AM925" s="569"/>
      <c r="AN925" s="570"/>
      <c r="AO925" s="571" t="str">
        <f>GI!$H$20</f>
        <v xml:space="preserve">Fasil Alem Kahsay </v>
      </c>
      <c r="AP925" s="572"/>
      <c r="AQ925" s="572"/>
      <c r="AR925" s="572"/>
      <c r="AS925" s="572"/>
      <c r="AT925" s="572"/>
      <c r="AU925" s="572"/>
      <c r="AV925" s="572"/>
      <c r="AW925" s="572"/>
      <c r="AX925" s="572"/>
      <c r="AY925" s="572"/>
      <c r="AZ925" s="572"/>
      <c r="BA925" s="572"/>
      <c r="BB925" s="572"/>
      <c r="BC925" s="572"/>
      <c r="BD925" s="572"/>
      <c r="BE925" s="572"/>
      <c r="BF925" s="572"/>
      <c r="BG925" s="572"/>
      <c r="BH925" s="573"/>
      <c r="BI925" s="72"/>
      <c r="BJ925" s="72"/>
    </row>
    <row r="926" spans="2:62" ht="39" customHeight="1">
      <c r="L926" s="566"/>
      <c r="M926" s="567"/>
      <c r="N926" s="561"/>
      <c r="O926" s="562"/>
      <c r="P926" s="562"/>
      <c r="Q926" s="562"/>
      <c r="R926" s="562"/>
      <c r="S926" s="562"/>
      <c r="T926" s="562"/>
      <c r="U926" s="562"/>
      <c r="V926" s="562"/>
      <c r="W926" s="562"/>
      <c r="X926" s="563"/>
      <c r="AB926" s="62"/>
      <c r="AC926" s="62"/>
      <c r="AD926" s="62"/>
      <c r="AE926" s="62"/>
      <c r="AF926" s="62"/>
      <c r="AG926" s="568"/>
      <c r="AH926" s="569"/>
      <c r="AI926" s="569"/>
      <c r="AJ926" s="569"/>
      <c r="AK926" s="569"/>
      <c r="AL926" s="569"/>
      <c r="AM926" s="569"/>
      <c r="AN926" s="570"/>
      <c r="AO926" s="574"/>
      <c r="AP926" s="575"/>
      <c r="AQ926" s="575"/>
      <c r="AR926" s="575"/>
      <c r="AS926" s="575"/>
      <c r="AT926" s="575"/>
      <c r="AU926" s="575"/>
      <c r="AV926" s="575"/>
      <c r="AW926" s="575"/>
      <c r="AX926" s="575"/>
      <c r="AY926" s="575"/>
      <c r="AZ926" s="575"/>
      <c r="BA926" s="575"/>
      <c r="BB926" s="575"/>
      <c r="BC926" s="575"/>
      <c r="BD926" s="575"/>
      <c r="BE926" s="575"/>
      <c r="BF926" s="575"/>
      <c r="BG926" s="575"/>
      <c r="BH926" s="576"/>
      <c r="BI926" s="72"/>
      <c r="BJ926" s="72"/>
    </row>
    <row r="927" spans="2:62" ht="39" customHeight="1" thickBot="1">
      <c r="AB927" s="62"/>
      <c r="AC927" s="62"/>
      <c r="AD927" s="62"/>
      <c r="AE927" s="62"/>
      <c r="AF927" s="62"/>
      <c r="AG927" s="73"/>
      <c r="AH927" s="580" t="s">
        <v>8</v>
      </c>
      <c r="AI927" s="580"/>
      <c r="AJ927" s="580"/>
      <c r="AK927" s="580"/>
      <c r="AL927" s="580"/>
      <c r="AM927" s="580"/>
      <c r="AN927" s="580"/>
      <c r="AO927" s="577"/>
      <c r="AP927" s="578"/>
      <c r="AQ927" s="578"/>
      <c r="AR927" s="578"/>
      <c r="AS927" s="578"/>
      <c r="AT927" s="578"/>
      <c r="AU927" s="578"/>
      <c r="AV927" s="578"/>
      <c r="AW927" s="578"/>
      <c r="AX927" s="578"/>
      <c r="AY927" s="578"/>
      <c r="AZ927" s="578"/>
      <c r="BA927" s="578"/>
      <c r="BB927" s="578"/>
      <c r="BC927" s="578"/>
      <c r="BD927" s="578"/>
      <c r="BE927" s="578"/>
      <c r="BF927" s="578"/>
      <c r="BG927" s="578"/>
      <c r="BH927" s="579"/>
      <c r="BI927" s="72"/>
      <c r="BJ927" s="72"/>
    </row>
    <row r="928" spans="2:62" ht="39" customHeight="1">
      <c r="AG928" s="71"/>
      <c r="AH928" s="580"/>
      <c r="AI928" s="580"/>
      <c r="AJ928" s="580"/>
      <c r="AK928" s="580"/>
      <c r="AL928" s="580"/>
      <c r="AM928" s="580"/>
      <c r="AN928" s="580"/>
      <c r="AO928" s="74"/>
      <c r="AP928" s="74"/>
      <c r="AQ928" s="74"/>
      <c r="AR928" s="72"/>
      <c r="AS928" s="72"/>
      <c r="AT928" s="72"/>
      <c r="AU928" s="72"/>
      <c r="AV928" s="72"/>
      <c r="AW928" s="72"/>
      <c r="AX928" s="72"/>
      <c r="AY928" s="72"/>
      <c r="AZ928" s="72"/>
      <c r="BA928" s="72"/>
      <c r="BB928" s="72"/>
      <c r="BC928" s="72"/>
      <c r="BD928" s="72"/>
      <c r="BE928" s="72"/>
      <c r="BF928" s="72"/>
      <c r="BG928" s="72"/>
      <c r="BH928" s="72"/>
      <c r="BI928" s="72"/>
    </row>
    <row r="929" spans="2:62" ht="39" customHeight="1" thickBot="1">
      <c r="B929" s="581" t="s">
        <v>99</v>
      </c>
      <c r="C929" s="581"/>
      <c r="D929" s="581"/>
      <c r="E929" s="581"/>
      <c r="F929" s="581"/>
      <c r="G929" s="581"/>
      <c r="H929" s="581"/>
      <c r="I929" s="581"/>
      <c r="J929" s="581"/>
      <c r="K929" s="581"/>
      <c r="L929" s="581"/>
      <c r="M929" s="581"/>
      <c r="N929" s="581"/>
      <c r="O929" s="581"/>
      <c r="P929" s="581"/>
      <c r="Q929" s="581"/>
      <c r="R929" s="581"/>
      <c r="S929" s="581"/>
      <c r="T929" s="581"/>
      <c r="U929" s="581"/>
      <c r="V929" s="581"/>
      <c r="W929" s="581"/>
      <c r="X929" s="581"/>
      <c r="Y929" s="581"/>
      <c r="Z929" s="581"/>
      <c r="AA929" s="581"/>
      <c r="AG929" s="71"/>
    </row>
    <row r="930" spans="2:62" ht="39" customHeight="1">
      <c r="B930" s="581"/>
      <c r="C930" s="581"/>
      <c r="D930" s="581"/>
      <c r="E930" s="581"/>
      <c r="F930" s="581"/>
      <c r="G930" s="581"/>
      <c r="H930" s="581"/>
      <c r="I930" s="581"/>
      <c r="J930" s="581"/>
      <c r="K930" s="581"/>
      <c r="L930" s="581"/>
      <c r="M930" s="581"/>
      <c r="N930" s="581"/>
      <c r="O930" s="581"/>
      <c r="P930" s="581"/>
      <c r="Q930" s="581"/>
      <c r="R930" s="581"/>
      <c r="S930" s="581"/>
      <c r="T930" s="581"/>
      <c r="U930" s="581"/>
      <c r="V930" s="581"/>
      <c r="W930" s="581"/>
      <c r="X930" s="581"/>
      <c r="Y930" s="581"/>
      <c r="Z930" s="581"/>
      <c r="AA930" s="581"/>
      <c r="AG930" s="71"/>
      <c r="AH930" s="582" t="s">
        <v>23</v>
      </c>
      <c r="AI930" s="582"/>
      <c r="AJ930" s="582"/>
      <c r="AK930" s="582"/>
      <c r="AL930" s="582"/>
      <c r="AM930" s="582"/>
      <c r="AN930" s="583"/>
      <c r="AO930" s="584">
        <f>GI!$J$20</f>
        <v>0</v>
      </c>
      <c r="AP930" s="585"/>
      <c r="AQ930" s="585"/>
      <c r="AR930" s="585"/>
      <c r="AS930" s="585"/>
      <c r="AT930" s="586"/>
      <c r="AV930" s="72"/>
      <c r="AW930" s="582" t="s">
        <v>24</v>
      </c>
      <c r="AX930" s="582"/>
      <c r="AY930" s="582"/>
      <c r="AZ930" s="582"/>
      <c r="BB930" s="584" t="str">
        <f>GI!$I$20</f>
        <v>M</v>
      </c>
      <c r="BC930" s="585"/>
      <c r="BD930" s="585"/>
      <c r="BE930" s="585"/>
      <c r="BF930" s="586"/>
    </row>
    <row r="931" spans="2:62" ht="39" customHeight="1">
      <c r="B931" s="581"/>
      <c r="C931" s="581"/>
      <c r="D931" s="581"/>
      <c r="E931" s="581"/>
      <c r="F931" s="581"/>
      <c r="G931" s="581"/>
      <c r="H931" s="581"/>
      <c r="I931" s="581"/>
      <c r="J931" s="581"/>
      <c r="K931" s="581"/>
      <c r="L931" s="581"/>
      <c r="M931" s="581"/>
      <c r="N931" s="581"/>
      <c r="O931" s="581"/>
      <c r="P931" s="581"/>
      <c r="Q931" s="581"/>
      <c r="R931" s="581"/>
      <c r="S931" s="581"/>
      <c r="T931" s="581"/>
      <c r="U931" s="581"/>
      <c r="V931" s="581"/>
      <c r="W931" s="581"/>
      <c r="X931" s="581"/>
      <c r="Y931" s="581"/>
      <c r="Z931" s="581"/>
      <c r="AA931" s="581"/>
      <c r="AG931" s="71"/>
      <c r="AH931" s="582"/>
      <c r="AI931" s="582"/>
      <c r="AJ931" s="582"/>
      <c r="AK931" s="582"/>
      <c r="AL931" s="582"/>
      <c r="AM931" s="582"/>
      <c r="AN931" s="583"/>
      <c r="AO931" s="587"/>
      <c r="AP931" s="588"/>
      <c r="AQ931" s="588"/>
      <c r="AR931" s="588"/>
      <c r="AS931" s="588"/>
      <c r="AT931" s="589"/>
      <c r="AU931" s="72"/>
      <c r="AV931" s="72"/>
      <c r="AW931" s="582"/>
      <c r="AX931" s="582"/>
      <c r="AY931" s="582"/>
      <c r="AZ931" s="582"/>
      <c r="BB931" s="587"/>
      <c r="BC931" s="588"/>
      <c r="BD931" s="588"/>
      <c r="BE931" s="588"/>
      <c r="BF931" s="589"/>
    </row>
    <row r="932" spans="2:62" ht="39" customHeight="1">
      <c r="B932" s="581"/>
      <c r="C932" s="581"/>
      <c r="D932" s="581"/>
      <c r="E932" s="581"/>
      <c r="F932" s="581"/>
      <c r="G932" s="581"/>
      <c r="H932" s="581"/>
      <c r="I932" s="581"/>
      <c r="J932" s="581"/>
      <c r="K932" s="581"/>
      <c r="L932" s="581"/>
      <c r="M932" s="581"/>
      <c r="N932" s="581"/>
      <c r="O932" s="581"/>
      <c r="P932" s="581"/>
      <c r="Q932" s="581"/>
      <c r="R932" s="581"/>
      <c r="S932" s="581"/>
      <c r="T932" s="581"/>
      <c r="U932" s="581"/>
      <c r="V932" s="581"/>
      <c r="W932" s="581"/>
      <c r="X932" s="581"/>
      <c r="Y932" s="581"/>
      <c r="Z932" s="581"/>
      <c r="AA932" s="581"/>
      <c r="AG932" s="71"/>
      <c r="AH932" s="593" t="s">
        <v>3</v>
      </c>
      <c r="AI932" s="593"/>
      <c r="AJ932" s="593"/>
      <c r="AK932" s="593"/>
      <c r="AL932" s="593"/>
      <c r="AM932" s="593"/>
      <c r="AN932" s="594"/>
      <c r="AO932" s="587"/>
      <c r="AP932" s="588"/>
      <c r="AQ932" s="588"/>
      <c r="AR932" s="588"/>
      <c r="AS932" s="588"/>
      <c r="AT932" s="589"/>
      <c r="AV932" s="72"/>
      <c r="AW932" s="593" t="s">
        <v>4</v>
      </c>
      <c r="AX932" s="593"/>
      <c r="AY932" s="593"/>
      <c r="AZ932" s="593"/>
      <c r="BB932" s="587"/>
      <c r="BC932" s="588"/>
      <c r="BD932" s="588"/>
      <c r="BE932" s="588"/>
      <c r="BF932" s="589"/>
    </row>
    <row r="933" spans="2:62" ht="39" customHeight="1" thickBot="1">
      <c r="B933" s="595" t="s">
        <v>148</v>
      </c>
      <c r="C933" s="595"/>
      <c r="D933" s="595"/>
      <c r="E933" s="595"/>
      <c r="F933" s="595"/>
      <c r="G933" s="595"/>
      <c r="H933" s="595"/>
      <c r="I933" s="595"/>
      <c r="J933" s="595"/>
      <c r="K933" s="59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6"/>
      <c r="X933" s="76"/>
      <c r="Y933" s="76"/>
      <c r="Z933" s="76"/>
      <c r="AA933" s="76"/>
      <c r="AG933" s="71"/>
      <c r="AH933" s="593"/>
      <c r="AI933" s="593"/>
      <c r="AJ933" s="593"/>
      <c r="AK933" s="593"/>
      <c r="AL933" s="593"/>
      <c r="AM933" s="593"/>
      <c r="AN933" s="594"/>
      <c r="AO933" s="590"/>
      <c r="AP933" s="591"/>
      <c r="AQ933" s="591"/>
      <c r="AR933" s="591"/>
      <c r="AS933" s="591"/>
      <c r="AT933" s="592"/>
      <c r="AU933" s="72"/>
      <c r="AV933" s="72"/>
      <c r="AW933" s="593"/>
      <c r="AX933" s="593"/>
      <c r="AY933" s="593"/>
      <c r="AZ933" s="593"/>
      <c r="BA933" s="77"/>
      <c r="BB933" s="590"/>
      <c r="BC933" s="591"/>
      <c r="BD933" s="591"/>
      <c r="BE933" s="591"/>
      <c r="BF933" s="592"/>
      <c r="BG933" s="77"/>
      <c r="BH933" s="77"/>
      <c r="BI933" s="77"/>
    </row>
    <row r="934" spans="2:62" ht="39" customHeight="1" thickBot="1">
      <c r="B934" s="533"/>
      <c r="C934" s="533"/>
      <c r="D934" s="533"/>
      <c r="E934" s="533"/>
      <c r="F934" s="533"/>
      <c r="G934" s="533"/>
      <c r="H934" s="533"/>
      <c r="I934" s="533"/>
      <c r="J934" s="533"/>
      <c r="K934" s="533"/>
      <c r="L934" s="533"/>
      <c r="M934" s="533"/>
      <c r="N934" s="533"/>
      <c r="O934" s="533"/>
      <c r="P934" s="533"/>
      <c r="Q934" s="533"/>
      <c r="R934" s="533"/>
      <c r="S934" s="533"/>
      <c r="T934" s="533"/>
      <c r="U934" s="533"/>
      <c r="V934" s="533"/>
      <c r="W934" s="533"/>
      <c r="X934" s="533"/>
      <c r="Y934" s="533"/>
      <c r="Z934" s="533"/>
      <c r="AA934" s="533"/>
      <c r="AG934" s="71"/>
      <c r="AK934" s="78"/>
      <c r="AL934" s="78"/>
      <c r="AM934" s="78"/>
      <c r="AN934" s="78"/>
      <c r="AO934" s="78"/>
      <c r="AP934" s="78"/>
      <c r="AQ934" s="78"/>
      <c r="AR934" s="72"/>
      <c r="AS934" s="72"/>
      <c r="AT934" s="72"/>
      <c r="AU934" s="72"/>
      <c r="AV934" s="72"/>
      <c r="AW934" s="72"/>
      <c r="AX934" s="72"/>
      <c r="AY934" s="72"/>
      <c r="AZ934" s="72"/>
      <c r="BA934" s="72"/>
      <c r="BB934" s="72"/>
      <c r="BC934" s="72"/>
      <c r="BD934" s="72"/>
      <c r="BE934" s="77"/>
      <c r="BF934" s="77"/>
      <c r="BG934" s="77"/>
      <c r="BH934" s="77"/>
      <c r="BI934" s="77"/>
    </row>
    <row r="935" spans="2:62" ht="39" customHeight="1">
      <c r="B935" s="534"/>
      <c r="C935" s="534"/>
      <c r="D935" s="534"/>
      <c r="E935" s="534"/>
      <c r="F935" s="534"/>
      <c r="G935" s="534"/>
      <c r="H935" s="534"/>
      <c r="I935" s="534"/>
      <c r="J935" s="534"/>
      <c r="K935" s="534"/>
      <c r="L935" s="534"/>
      <c r="M935" s="534"/>
      <c r="N935" s="534"/>
      <c r="O935" s="534"/>
      <c r="P935" s="534"/>
      <c r="Q935" s="534"/>
      <c r="R935" s="534"/>
      <c r="S935" s="534"/>
      <c r="T935" s="534"/>
      <c r="U935" s="534"/>
      <c r="V935" s="534"/>
      <c r="W935" s="534"/>
      <c r="X935" s="534"/>
      <c r="Y935" s="534"/>
      <c r="Z935" s="534"/>
      <c r="AA935" s="534"/>
      <c r="AG935" s="71"/>
      <c r="AH935" s="582" t="s">
        <v>25</v>
      </c>
      <c r="AI935" s="582"/>
      <c r="AJ935" s="582"/>
      <c r="AK935" s="582"/>
      <c r="AL935" s="582"/>
      <c r="AM935" s="582"/>
      <c r="AN935" s="583"/>
      <c r="AO935" s="596">
        <f>GI!$A$3</f>
        <v>11</v>
      </c>
      <c r="AP935" s="597"/>
      <c r="AQ935" s="597"/>
      <c r="AR935" s="597"/>
      <c r="AS935" s="598"/>
      <c r="AT935" s="596" t="str">
        <f>GI!$C$3</f>
        <v>D</v>
      </c>
      <c r="AU935" s="597"/>
      <c r="AV935" s="597"/>
      <c r="AW935" s="597"/>
      <c r="AX935" s="598"/>
      <c r="AY935" s="79"/>
      <c r="AZ935" s="79"/>
      <c r="BA935" s="79"/>
      <c r="BB935" s="80"/>
      <c r="BC935" s="80"/>
      <c r="BD935" s="80"/>
      <c r="BE935" s="80"/>
      <c r="BF935" s="80"/>
      <c r="BG935" s="80"/>
      <c r="BH935" s="80"/>
      <c r="BI935" s="80"/>
    </row>
    <row r="936" spans="2:62" ht="39" customHeight="1">
      <c r="B936" s="533"/>
      <c r="C936" s="533"/>
      <c r="D936" s="533"/>
      <c r="E936" s="533"/>
      <c r="F936" s="533"/>
      <c r="G936" s="533"/>
      <c r="H936" s="533"/>
      <c r="I936" s="533"/>
      <c r="J936" s="533"/>
      <c r="K936" s="533"/>
      <c r="L936" s="533"/>
      <c r="M936" s="533"/>
      <c r="N936" s="533"/>
      <c r="O936" s="533"/>
      <c r="P936" s="533"/>
      <c r="Q936" s="533"/>
      <c r="R936" s="533"/>
      <c r="S936" s="533"/>
      <c r="T936" s="533"/>
      <c r="U936" s="533"/>
      <c r="V936" s="533"/>
      <c r="W936" s="533"/>
      <c r="X936" s="533"/>
      <c r="Y936" s="533"/>
      <c r="Z936" s="533"/>
      <c r="AA936" s="533"/>
      <c r="AG936" s="71"/>
      <c r="AH936" s="582"/>
      <c r="AI936" s="582"/>
      <c r="AJ936" s="582"/>
      <c r="AK936" s="582"/>
      <c r="AL936" s="582"/>
      <c r="AM936" s="582"/>
      <c r="AN936" s="583"/>
      <c r="AO936" s="599"/>
      <c r="AP936" s="600"/>
      <c r="AQ936" s="600"/>
      <c r="AR936" s="600"/>
      <c r="AS936" s="601"/>
      <c r="AT936" s="599"/>
      <c r="AU936" s="600"/>
      <c r="AV936" s="600"/>
      <c r="AW936" s="600"/>
      <c r="AX936" s="601"/>
      <c r="AY936" s="79"/>
      <c r="AZ936" s="79"/>
      <c r="BA936" s="79"/>
      <c r="BB936" s="80"/>
      <c r="BC936" s="80"/>
      <c r="BD936" s="80"/>
      <c r="BE936" s="80"/>
      <c r="BF936" s="80"/>
      <c r="BG936" s="80"/>
      <c r="BH936" s="80"/>
      <c r="BI936" s="80"/>
    </row>
    <row r="937" spans="2:62" ht="39" customHeight="1">
      <c r="B937" s="534"/>
      <c r="C937" s="534"/>
      <c r="D937" s="534"/>
      <c r="E937" s="534"/>
      <c r="F937" s="534"/>
      <c r="G937" s="534"/>
      <c r="H937" s="534"/>
      <c r="I937" s="534"/>
      <c r="J937" s="534"/>
      <c r="K937" s="534"/>
      <c r="L937" s="534"/>
      <c r="M937" s="534"/>
      <c r="N937" s="534"/>
      <c r="O937" s="534"/>
      <c r="P937" s="534"/>
      <c r="Q937" s="534"/>
      <c r="R937" s="534"/>
      <c r="S937" s="534"/>
      <c r="T937" s="534"/>
      <c r="U937" s="534"/>
      <c r="V937" s="534"/>
      <c r="W937" s="534"/>
      <c r="X937" s="534"/>
      <c r="Y937" s="534"/>
      <c r="Z937" s="534"/>
      <c r="AA937" s="534"/>
      <c r="AG937" s="71"/>
      <c r="AH937" s="605" t="s">
        <v>6</v>
      </c>
      <c r="AI937" s="605"/>
      <c r="AJ937" s="605"/>
      <c r="AK937" s="605"/>
      <c r="AL937" s="605"/>
      <c r="AM937" s="605"/>
      <c r="AN937" s="606"/>
      <c r="AO937" s="599"/>
      <c r="AP937" s="600"/>
      <c r="AQ937" s="600"/>
      <c r="AR937" s="600"/>
      <c r="AS937" s="601"/>
      <c r="AT937" s="599"/>
      <c r="AU937" s="600"/>
      <c r="AV937" s="600"/>
      <c r="AW937" s="600"/>
      <c r="AX937" s="601"/>
      <c r="AY937" s="79"/>
      <c r="AZ937" s="79"/>
      <c r="BA937" s="79"/>
      <c r="BB937" s="80"/>
      <c r="BC937" s="80"/>
      <c r="BD937" s="80"/>
      <c r="BE937" s="80"/>
      <c r="BF937" s="80"/>
      <c r="BG937" s="80"/>
      <c r="BH937" s="80"/>
      <c r="BI937" s="80"/>
    </row>
    <row r="938" spans="2:62" ht="39" customHeight="1" thickBot="1">
      <c r="B938" s="607" t="s">
        <v>149</v>
      </c>
      <c r="C938" s="607"/>
      <c r="D938" s="607"/>
      <c r="E938" s="607"/>
      <c r="F938" s="607"/>
      <c r="G938" s="607"/>
      <c r="H938" s="607"/>
      <c r="I938" s="607"/>
      <c r="J938" s="607"/>
      <c r="K938" s="607"/>
      <c r="L938" s="607"/>
      <c r="M938" s="607"/>
      <c r="N938" s="607"/>
      <c r="O938" s="607"/>
      <c r="P938" s="607"/>
      <c r="Q938" s="607"/>
      <c r="R938" s="607"/>
      <c r="S938" s="607"/>
      <c r="T938" s="607"/>
      <c r="U938" s="607"/>
      <c r="V938" s="607"/>
      <c r="W938" s="607"/>
      <c r="X938" s="607"/>
      <c r="Y938" s="607"/>
      <c r="Z938" s="607"/>
      <c r="AA938" s="607"/>
      <c r="AG938" s="71"/>
      <c r="AH938" s="605"/>
      <c r="AI938" s="605"/>
      <c r="AJ938" s="605"/>
      <c r="AK938" s="605"/>
      <c r="AL938" s="605"/>
      <c r="AM938" s="605"/>
      <c r="AN938" s="606"/>
      <c r="AO938" s="602"/>
      <c r="AP938" s="603"/>
      <c r="AQ938" s="603"/>
      <c r="AR938" s="603"/>
      <c r="AS938" s="604"/>
      <c r="AT938" s="602"/>
      <c r="AU938" s="603"/>
      <c r="AV938" s="603"/>
      <c r="AW938" s="603"/>
      <c r="AX938" s="604"/>
      <c r="AY938" s="79"/>
      <c r="AZ938" s="79"/>
      <c r="BA938" s="79"/>
      <c r="BB938" s="80"/>
      <c r="BC938" s="80"/>
      <c r="BD938" s="80"/>
      <c r="BE938" s="80"/>
      <c r="BF938" s="80"/>
      <c r="BG938" s="80"/>
      <c r="BH938" s="80"/>
      <c r="BI938" s="80"/>
    </row>
    <row r="939" spans="2:62" ht="39" customHeight="1">
      <c r="B939" s="608"/>
      <c r="C939" s="608"/>
      <c r="D939" s="608"/>
      <c r="E939" s="608"/>
      <c r="F939" s="608"/>
      <c r="G939" s="608"/>
      <c r="H939" s="608"/>
      <c r="I939" s="608"/>
      <c r="J939" s="608"/>
      <c r="K939" s="608"/>
      <c r="L939" s="608"/>
      <c r="M939" s="608"/>
      <c r="N939" s="608"/>
      <c r="O939" s="608"/>
      <c r="P939" s="608"/>
      <c r="Q939" s="608"/>
      <c r="R939" s="608"/>
      <c r="S939" s="608"/>
      <c r="T939" s="608"/>
      <c r="U939" s="608"/>
      <c r="V939" s="608"/>
      <c r="W939" s="608"/>
      <c r="X939" s="608"/>
      <c r="Y939" s="608"/>
      <c r="Z939" s="608"/>
      <c r="AA939" s="608"/>
      <c r="AG939" s="71"/>
    </row>
    <row r="940" spans="2:62" ht="39" customHeight="1" thickBot="1">
      <c r="B940" s="533"/>
      <c r="C940" s="533"/>
      <c r="D940" s="533"/>
      <c r="E940" s="533"/>
      <c r="F940" s="533"/>
      <c r="G940" s="533"/>
      <c r="H940" s="533"/>
      <c r="I940" s="533"/>
      <c r="J940" s="533"/>
      <c r="K940" s="533"/>
      <c r="L940" s="533"/>
      <c r="M940" s="533"/>
      <c r="N940" s="533"/>
      <c r="O940" s="533"/>
      <c r="P940" s="533"/>
      <c r="Q940" s="533"/>
      <c r="R940" s="533"/>
      <c r="S940" s="533"/>
      <c r="T940" s="533"/>
      <c r="U940" s="533"/>
      <c r="V940" s="533"/>
      <c r="W940" s="533"/>
      <c r="X940" s="533"/>
      <c r="Y940" s="533"/>
      <c r="Z940" s="533"/>
      <c r="AA940" s="533"/>
      <c r="AG940" s="81"/>
      <c r="AH940" s="82"/>
      <c r="AI940" s="82"/>
      <c r="AJ940" s="82"/>
      <c r="AK940" s="82"/>
      <c r="AL940" s="82"/>
      <c r="AM940" s="82"/>
      <c r="AN940" s="82"/>
      <c r="AO940" s="82"/>
      <c r="AP940" s="82"/>
      <c r="AQ940" s="82"/>
      <c r="AR940" s="83"/>
      <c r="AS940" s="83"/>
      <c r="AT940" s="83"/>
      <c r="AU940" s="83"/>
      <c r="AV940" s="83"/>
      <c r="AW940" s="83"/>
      <c r="AX940" s="83"/>
      <c r="AY940" s="83"/>
      <c r="AZ940" s="83"/>
      <c r="BA940" s="83"/>
      <c r="BB940" s="83"/>
      <c r="BC940" s="83"/>
      <c r="BD940" s="83"/>
      <c r="BE940" s="83"/>
      <c r="BF940" s="83"/>
      <c r="BG940" s="83"/>
      <c r="BH940" s="83"/>
      <c r="BI940" s="83"/>
      <c r="BJ940" s="84"/>
    </row>
    <row r="941" spans="2:62" ht="39" customHeight="1">
      <c r="B941" s="534"/>
      <c r="C941" s="534"/>
      <c r="D941" s="534"/>
      <c r="E941" s="534"/>
      <c r="F941" s="534"/>
      <c r="G941" s="534"/>
      <c r="H941" s="534"/>
      <c r="I941" s="534"/>
      <c r="J941" s="534"/>
      <c r="K941" s="534"/>
      <c r="L941" s="534"/>
      <c r="M941" s="534"/>
      <c r="N941" s="534"/>
      <c r="O941" s="534"/>
      <c r="P941" s="534"/>
      <c r="Q941" s="534"/>
      <c r="R941" s="534"/>
      <c r="S941" s="534"/>
      <c r="T941" s="534"/>
      <c r="U941" s="534"/>
      <c r="V941" s="534"/>
      <c r="W941" s="534"/>
      <c r="X941" s="534"/>
      <c r="Y941" s="534"/>
      <c r="Z941" s="534"/>
      <c r="AA941" s="534"/>
      <c r="BJ941" s="85"/>
    </row>
    <row r="942" spans="2:62" ht="39" customHeight="1"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K942" s="87"/>
      <c r="AL942" s="87"/>
      <c r="AM942" s="87"/>
      <c r="AN942" s="87"/>
      <c r="AO942" s="87"/>
      <c r="AP942" s="87"/>
      <c r="AQ942" s="87"/>
      <c r="AR942" s="87"/>
      <c r="AS942" s="87"/>
      <c r="AT942" s="87"/>
      <c r="AU942" s="87"/>
      <c r="AV942" s="87"/>
      <c r="AW942" s="87"/>
      <c r="AX942" s="87"/>
      <c r="AY942" s="87"/>
      <c r="AZ942" s="87"/>
      <c r="BA942" s="87"/>
      <c r="BB942" s="87"/>
      <c r="BC942" s="87"/>
      <c r="BD942" s="87"/>
      <c r="BE942" s="87"/>
      <c r="BF942" s="87"/>
      <c r="BJ942" s="85"/>
    </row>
    <row r="943" spans="2:62" ht="39" customHeight="1">
      <c r="B943" s="535" t="s">
        <v>80</v>
      </c>
      <c r="C943" s="535"/>
      <c r="D943" s="535"/>
      <c r="E943" s="535"/>
      <c r="F943" s="535"/>
      <c r="G943" s="535"/>
      <c r="H943" s="535"/>
      <c r="I943" s="535"/>
      <c r="J943" s="535"/>
      <c r="K943" s="535"/>
      <c r="L943" s="535"/>
      <c r="M943" s="535"/>
      <c r="N943" s="535"/>
      <c r="O943" s="536" t="str">
        <f>GI!$E$31</f>
        <v xml:space="preserve">Biniam Desta </v>
      </c>
      <c r="P943" s="536"/>
      <c r="Q943" s="536"/>
      <c r="R943" s="536"/>
      <c r="S943" s="536"/>
      <c r="T943" s="536"/>
      <c r="U943" s="536"/>
      <c r="V943" s="536"/>
      <c r="W943" s="536"/>
      <c r="X943" s="536"/>
      <c r="Y943" s="536"/>
      <c r="Z943" s="536"/>
      <c r="AA943" s="536"/>
      <c r="AB943" s="88"/>
      <c r="AJ943" s="538" t="s">
        <v>212</v>
      </c>
      <c r="AK943" s="539"/>
      <c r="AL943" s="539"/>
      <c r="AM943" s="539"/>
      <c r="AN943" s="539"/>
      <c r="AO943" s="539"/>
      <c r="AP943" s="539"/>
      <c r="AQ943" s="539"/>
      <c r="AR943" s="539"/>
      <c r="AS943" s="539"/>
      <c r="AT943" s="539"/>
      <c r="AU943" s="539"/>
      <c r="AV943" s="539"/>
      <c r="AW943" s="539"/>
      <c r="AX943" s="539"/>
      <c r="AY943" s="539"/>
      <c r="AZ943" s="539"/>
      <c r="BA943" s="539"/>
      <c r="BB943" s="539"/>
      <c r="BC943" s="539"/>
      <c r="BD943" s="539"/>
      <c r="BE943" s="539"/>
      <c r="BF943" s="540"/>
      <c r="BG943" s="87"/>
      <c r="BH943" s="87"/>
      <c r="BI943" s="87"/>
      <c r="BJ943" s="89"/>
    </row>
    <row r="944" spans="2:62" ht="39" customHeight="1">
      <c r="B944" s="535"/>
      <c r="C944" s="535"/>
      <c r="D944" s="535"/>
      <c r="E944" s="535"/>
      <c r="F944" s="535"/>
      <c r="G944" s="535"/>
      <c r="H944" s="535"/>
      <c r="I944" s="535"/>
      <c r="J944" s="535"/>
      <c r="K944" s="535"/>
      <c r="L944" s="535"/>
      <c r="M944" s="535"/>
      <c r="N944" s="535"/>
      <c r="O944" s="537"/>
      <c r="P944" s="537"/>
      <c r="Q944" s="537"/>
      <c r="R944" s="537"/>
      <c r="S944" s="537"/>
      <c r="T944" s="537"/>
      <c r="U944" s="537"/>
      <c r="V944" s="537"/>
      <c r="W944" s="537"/>
      <c r="X944" s="537"/>
      <c r="Y944" s="537"/>
      <c r="Z944" s="537"/>
      <c r="AA944" s="537"/>
      <c r="AB944" s="88"/>
      <c r="AJ944" s="541"/>
      <c r="AK944" s="542"/>
      <c r="AL944" s="542"/>
      <c r="AM944" s="542"/>
      <c r="AN944" s="542"/>
      <c r="AO944" s="542"/>
      <c r="AP944" s="542"/>
      <c r="AQ944" s="542"/>
      <c r="AR944" s="542"/>
      <c r="AS944" s="542"/>
      <c r="AT944" s="542"/>
      <c r="AU944" s="542"/>
      <c r="AV944" s="542"/>
      <c r="AW944" s="542"/>
      <c r="AX944" s="542"/>
      <c r="AY944" s="542"/>
      <c r="AZ944" s="542"/>
      <c r="BA944" s="542"/>
      <c r="BB944" s="542"/>
      <c r="BC944" s="542"/>
      <c r="BD944" s="542"/>
      <c r="BE944" s="542"/>
      <c r="BF944" s="543"/>
      <c r="BG944" s="87"/>
      <c r="BH944" s="87"/>
      <c r="BI944" s="87"/>
      <c r="BJ944" s="89"/>
    </row>
    <row r="945" spans="2:62" ht="39" customHeight="1">
      <c r="B945" s="544" t="s">
        <v>79</v>
      </c>
      <c r="C945" s="544"/>
      <c r="D945" s="544"/>
      <c r="E945" s="544"/>
      <c r="F945" s="544"/>
      <c r="G945" s="544"/>
      <c r="H945" s="544"/>
      <c r="I945" s="544"/>
      <c r="J945" s="544"/>
      <c r="K945" s="544"/>
      <c r="L945" s="544"/>
      <c r="M945" s="544"/>
      <c r="N945" s="544"/>
      <c r="O945" s="545"/>
      <c r="P945" s="545"/>
      <c r="Q945" s="545"/>
      <c r="R945" s="545"/>
      <c r="S945" s="545"/>
      <c r="T945" s="545"/>
      <c r="U945" s="545"/>
      <c r="V945" s="545"/>
      <c r="W945" s="545"/>
      <c r="X945" s="545"/>
      <c r="Y945" s="545"/>
      <c r="Z945" s="545"/>
      <c r="AA945" s="545"/>
      <c r="AB945" s="88"/>
      <c r="AJ945" s="541" t="s">
        <v>210</v>
      </c>
      <c r="AK945" s="542"/>
      <c r="AL945" s="542"/>
      <c r="AM945" s="542"/>
      <c r="AN945" s="542"/>
      <c r="AO945" s="542"/>
      <c r="AP945" s="542"/>
      <c r="AQ945" s="542"/>
      <c r="AR945" s="542"/>
      <c r="AS945" s="542"/>
      <c r="AT945" s="542"/>
      <c r="AU945" s="542"/>
      <c r="AV945" s="542"/>
      <c r="AW945" s="542"/>
      <c r="AX945" s="542"/>
      <c r="AY945" s="542"/>
      <c r="AZ945" s="542"/>
      <c r="BA945" s="542"/>
      <c r="BB945" s="542"/>
      <c r="BC945" s="542"/>
      <c r="BD945" s="542"/>
      <c r="BE945" s="542"/>
      <c r="BF945" s="543"/>
      <c r="BG945" s="87"/>
      <c r="BH945" s="87"/>
      <c r="BI945" s="87"/>
      <c r="BJ945" s="87"/>
    </row>
    <row r="946" spans="2:62" ht="39" customHeight="1">
      <c r="B946" s="544"/>
      <c r="C946" s="544"/>
      <c r="D946" s="544"/>
      <c r="E946" s="544"/>
      <c r="F946" s="544"/>
      <c r="G946" s="544"/>
      <c r="H946" s="544"/>
      <c r="I946" s="544"/>
      <c r="J946" s="544"/>
      <c r="K946" s="544"/>
      <c r="L946" s="544"/>
      <c r="M946" s="544"/>
      <c r="N946" s="544"/>
      <c r="O946" s="546"/>
      <c r="P946" s="546"/>
      <c r="Q946" s="546"/>
      <c r="R946" s="546"/>
      <c r="S946" s="546"/>
      <c r="T946" s="546"/>
      <c r="U946" s="546"/>
      <c r="V946" s="546"/>
      <c r="W946" s="546"/>
      <c r="X946" s="546"/>
      <c r="Y946" s="546"/>
      <c r="Z946" s="546"/>
      <c r="AA946" s="546"/>
      <c r="AB946" s="88"/>
      <c r="AJ946" s="541"/>
      <c r="AK946" s="542"/>
      <c r="AL946" s="542"/>
      <c r="AM946" s="542"/>
      <c r="AN946" s="542"/>
      <c r="AO946" s="542"/>
      <c r="AP946" s="542"/>
      <c r="AQ946" s="542"/>
      <c r="AR946" s="542"/>
      <c r="AS946" s="542"/>
      <c r="AT946" s="542"/>
      <c r="AU946" s="542"/>
      <c r="AV946" s="542"/>
      <c r="AW946" s="542"/>
      <c r="AX946" s="542"/>
      <c r="AY946" s="542"/>
      <c r="AZ946" s="542"/>
      <c r="BA946" s="542"/>
      <c r="BB946" s="542"/>
      <c r="BC946" s="542"/>
      <c r="BD946" s="542"/>
      <c r="BE946" s="542"/>
      <c r="BF946" s="543"/>
      <c r="BG946" s="87"/>
      <c r="BH946" s="87"/>
      <c r="BI946" s="87"/>
      <c r="BJ946" s="87"/>
    </row>
    <row r="947" spans="2:62" ht="39" customHeight="1">
      <c r="B947" s="535" t="s">
        <v>81</v>
      </c>
      <c r="C947" s="535"/>
      <c r="D947" s="535"/>
      <c r="E947" s="535"/>
      <c r="F947" s="535"/>
      <c r="G947" s="535"/>
      <c r="H947" s="535"/>
      <c r="I947" s="535"/>
      <c r="J947" s="535"/>
      <c r="K947" s="535"/>
      <c r="L947" s="535"/>
      <c r="M947" s="535"/>
      <c r="N947" s="535"/>
      <c r="O947" s="547"/>
      <c r="P947" s="547"/>
      <c r="Q947" s="547"/>
      <c r="R947" s="547"/>
      <c r="S947" s="547"/>
      <c r="T947" s="547"/>
      <c r="U947" s="547"/>
      <c r="V947" s="547"/>
      <c r="W947" s="547"/>
      <c r="X947" s="547"/>
      <c r="Y947" s="547"/>
      <c r="Z947" s="547"/>
      <c r="AA947" s="547"/>
      <c r="AB947" s="88"/>
      <c r="AJ947" s="541" t="s">
        <v>74</v>
      </c>
      <c r="AK947" s="542"/>
      <c r="AL947" s="542"/>
      <c r="AM947" s="542"/>
      <c r="AN947" s="542"/>
      <c r="AO947" s="542"/>
      <c r="AP947" s="542"/>
      <c r="AQ947" s="542"/>
      <c r="AR947" s="542"/>
      <c r="AS947" s="542"/>
      <c r="AT947" s="542"/>
      <c r="AU947" s="542"/>
      <c r="AV947" s="542"/>
      <c r="AW947" s="542"/>
      <c r="AX947" s="542"/>
      <c r="AY947" s="542"/>
      <c r="AZ947" s="542"/>
      <c r="BA947" s="542"/>
      <c r="BB947" s="542"/>
      <c r="BC947" s="542"/>
      <c r="BD947" s="542"/>
      <c r="BE947" s="542"/>
      <c r="BF947" s="543"/>
      <c r="BG947" s="87"/>
      <c r="BH947" s="87"/>
      <c r="BI947" s="87"/>
      <c r="BJ947" s="87"/>
    </row>
    <row r="948" spans="2:62" ht="39" customHeight="1">
      <c r="B948" s="535"/>
      <c r="C948" s="535"/>
      <c r="D948" s="535"/>
      <c r="E948" s="535"/>
      <c r="F948" s="535"/>
      <c r="G948" s="535"/>
      <c r="H948" s="535"/>
      <c r="I948" s="535"/>
      <c r="J948" s="535"/>
      <c r="K948" s="535"/>
      <c r="L948" s="535"/>
      <c r="M948" s="535"/>
      <c r="N948" s="535"/>
      <c r="O948" s="548"/>
      <c r="P948" s="548"/>
      <c r="Q948" s="548"/>
      <c r="R948" s="548"/>
      <c r="S948" s="548"/>
      <c r="T948" s="548"/>
      <c r="U948" s="548"/>
      <c r="V948" s="548"/>
      <c r="W948" s="548"/>
      <c r="X948" s="548"/>
      <c r="Y948" s="548"/>
      <c r="Z948" s="548"/>
      <c r="AA948" s="548"/>
      <c r="AB948" s="88"/>
      <c r="AJ948" s="541"/>
      <c r="AK948" s="542"/>
      <c r="AL948" s="542"/>
      <c r="AM948" s="542"/>
      <c r="AN948" s="542"/>
      <c r="AO948" s="542"/>
      <c r="AP948" s="542"/>
      <c r="AQ948" s="542"/>
      <c r="AR948" s="542"/>
      <c r="AS948" s="542"/>
      <c r="AT948" s="542"/>
      <c r="AU948" s="542"/>
      <c r="AV948" s="542"/>
      <c r="AW948" s="542"/>
      <c r="AX948" s="542"/>
      <c r="AY948" s="542"/>
      <c r="AZ948" s="542"/>
      <c r="BA948" s="542"/>
      <c r="BB948" s="542"/>
      <c r="BC948" s="542"/>
      <c r="BD948" s="542"/>
      <c r="BE948" s="542"/>
      <c r="BF948" s="543"/>
      <c r="BG948" s="87"/>
      <c r="BH948" s="87"/>
      <c r="BI948" s="87"/>
      <c r="BJ948" s="87"/>
    </row>
    <row r="949" spans="2:62" ht="65.25" customHeight="1">
      <c r="B949" s="544" t="s">
        <v>79</v>
      </c>
      <c r="C949" s="544"/>
      <c r="D949" s="544"/>
      <c r="E949" s="544"/>
      <c r="F949" s="544"/>
      <c r="G949" s="544"/>
      <c r="H949" s="544"/>
      <c r="I949" s="544"/>
      <c r="J949" s="544"/>
      <c r="K949" s="544"/>
      <c r="L949" s="544"/>
      <c r="M949" s="544"/>
      <c r="N949" s="544"/>
      <c r="O949" s="545"/>
      <c r="P949" s="545"/>
      <c r="Q949" s="545"/>
      <c r="R949" s="545"/>
      <c r="S949" s="545"/>
      <c r="T949" s="545"/>
      <c r="U949" s="545"/>
      <c r="V949" s="545"/>
      <c r="W949" s="545"/>
      <c r="X949" s="545"/>
      <c r="Y949" s="545"/>
      <c r="Z949" s="545"/>
      <c r="AA949" s="545"/>
      <c r="AB949" s="90"/>
      <c r="AJ949" s="541" t="s">
        <v>211</v>
      </c>
      <c r="AK949" s="542"/>
      <c r="AL949" s="542"/>
      <c r="AM949" s="542"/>
      <c r="AN949" s="542"/>
      <c r="AO949" s="542"/>
      <c r="AP949" s="542"/>
      <c r="AQ949" s="542"/>
      <c r="AR949" s="542"/>
      <c r="AS949" s="542"/>
      <c r="AT949" s="542"/>
      <c r="AU949" s="542"/>
      <c r="AV949" s="542"/>
      <c r="AW949" s="542"/>
      <c r="AX949" s="542"/>
      <c r="AY949" s="542"/>
      <c r="AZ949" s="542"/>
      <c r="BA949" s="542"/>
      <c r="BB949" s="542"/>
      <c r="BC949" s="542"/>
      <c r="BD949" s="542"/>
      <c r="BE949" s="542"/>
      <c r="BF949" s="543"/>
      <c r="BG949" s="87"/>
      <c r="BH949" s="87"/>
      <c r="BI949" s="87"/>
      <c r="BJ949" s="87"/>
    </row>
    <row r="950" spans="2:62" ht="9" customHeight="1">
      <c r="B950" s="544"/>
      <c r="C950" s="544"/>
      <c r="D950" s="544"/>
      <c r="E950" s="544"/>
      <c r="F950" s="544"/>
      <c r="G950" s="544"/>
      <c r="H950" s="544"/>
      <c r="I950" s="544"/>
      <c r="J950" s="544"/>
      <c r="K950" s="544"/>
      <c r="L950" s="544"/>
      <c r="M950" s="544"/>
      <c r="N950" s="544"/>
      <c r="O950" s="546"/>
      <c r="P950" s="546"/>
      <c r="Q950" s="546"/>
      <c r="R950" s="546"/>
      <c r="S950" s="546"/>
      <c r="T950" s="546"/>
      <c r="U950" s="546"/>
      <c r="V950" s="546"/>
      <c r="W950" s="546"/>
      <c r="X950" s="546"/>
      <c r="Y950" s="546"/>
      <c r="Z950" s="546"/>
      <c r="AA950" s="546"/>
      <c r="AB950" s="90"/>
      <c r="AJ950" s="549"/>
      <c r="AK950" s="550"/>
      <c r="AL950" s="550"/>
      <c r="AM950" s="550"/>
      <c r="AN950" s="550"/>
      <c r="AO950" s="550"/>
      <c r="AP950" s="550"/>
      <c r="AQ950" s="550"/>
      <c r="AR950" s="550"/>
      <c r="AS950" s="550"/>
      <c r="AT950" s="550"/>
      <c r="AU950" s="550"/>
      <c r="AV950" s="550"/>
      <c r="AW950" s="550"/>
      <c r="AX950" s="550"/>
      <c r="AY950" s="550"/>
      <c r="AZ950" s="550"/>
      <c r="BA950" s="550"/>
      <c r="BB950" s="550"/>
      <c r="BC950" s="550"/>
      <c r="BD950" s="550"/>
      <c r="BE950" s="550"/>
      <c r="BF950" s="551"/>
      <c r="BG950" s="87"/>
      <c r="BH950" s="87"/>
      <c r="BI950" s="87"/>
      <c r="BJ950" s="87"/>
    </row>
    <row r="951" spans="2:62" ht="39" customHeight="1">
      <c r="C951" s="615"/>
      <c r="D951" s="615"/>
      <c r="E951" s="615"/>
      <c r="F951" s="615"/>
      <c r="G951" s="615"/>
      <c r="H951" s="615"/>
      <c r="I951" s="615"/>
      <c r="J951" s="615"/>
      <c r="K951" s="615"/>
      <c r="L951" s="615"/>
      <c r="M951" s="615"/>
      <c r="N951" s="615"/>
      <c r="O951" s="615"/>
      <c r="P951" s="615"/>
      <c r="Q951" s="615"/>
      <c r="R951" s="615"/>
      <c r="S951" s="615"/>
      <c r="T951" s="615"/>
      <c r="U951" s="615"/>
      <c r="V951" s="615"/>
      <c r="W951" s="615"/>
      <c r="X951" s="615"/>
    </row>
    <row r="952" spans="2:62" ht="39" customHeight="1">
      <c r="B952" s="616" t="s">
        <v>20</v>
      </c>
      <c r="C952" s="616"/>
      <c r="D952" s="616"/>
      <c r="E952" s="616"/>
      <c r="F952" s="616"/>
      <c r="G952" s="616"/>
      <c r="H952" s="616"/>
      <c r="I952" s="616"/>
      <c r="J952" s="616"/>
      <c r="K952" s="616"/>
      <c r="L952" s="616"/>
      <c r="M952" s="616"/>
      <c r="N952" s="616"/>
      <c r="O952" s="616"/>
      <c r="P952" s="616"/>
      <c r="Q952" s="616"/>
      <c r="R952" s="616"/>
      <c r="S952" s="616"/>
      <c r="T952" s="616"/>
      <c r="U952" s="616"/>
      <c r="V952" s="616"/>
      <c r="W952" s="616"/>
      <c r="X952" s="616"/>
      <c r="Y952" s="616"/>
      <c r="Z952" s="616"/>
      <c r="AA952" s="59"/>
      <c r="AG952" s="60"/>
      <c r="AH952" s="60"/>
      <c r="AI952" s="60"/>
      <c r="AL952" s="617"/>
      <c r="AM952" s="617"/>
      <c r="AN952" s="617"/>
      <c r="AO952" s="617"/>
      <c r="AP952" s="617"/>
      <c r="AQ952" s="617"/>
      <c r="AR952" s="617"/>
      <c r="AS952" s="617"/>
      <c r="AT952" s="617"/>
      <c r="AU952" s="617"/>
      <c r="AV952" s="617"/>
      <c r="AW952" s="617"/>
      <c r="AX952" s="617"/>
      <c r="AY952" s="617"/>
      <c r="AZ952" s="617"/>
      <c r="BA952" s="617"/>
      <c r="BB952" s="617"/>
      <c r="BC952" s="617"/>
    </row>
    <row r="953" spans="2:62" ht="39" customHeight="1">
      <c r="B953" s="616"/>
      <c r="C953" s="616"/>
      <c r="D953" s="616"/>
      <c r="E953" s="616"/>
      <c r="F953" s="616"/>
      <c r="G953" s="616"/>
      <c r="H953" s="616"/>
      <c r="I953" s="616"/>
      <c r="J953" s="616"/>
      <c r="K953" s="616"/>
      <c r="L953" s="616"/>
      <c r="M953" s="616"/>
      <c r="N953" s="616"/>
      <c r="O953" s="616"/>
      <c r="P953" s="616"/>
      <c r="Q953" s="616"/>
      <c r="R953" s="616"/>
      <c r="S953" s="616"/>
      <c r="T953" s="616"/>
      <c r="U953" s="616"/>
      <c r="V953" s="616"/>
      <c r="W953" s="616"/>
      <c r="X953" s="616"/>
      <c r="Y953" s="616"/>
      <c r="Z953" s="616"/>
      <c r="AA953" s="59"/>
      <c r="AG953" s="60"/>
      <c r="AH953" s="60"/>
      <c r="AI953" s="60"/>
      <c r="AL953" s="617"/>
      <c r="AM953" s="617"/>
      <c r="AN953" s="617"/>
      <c r="AO953" s="617"/>
      <c r="AP953" s="617"/>
      <c r="AQ953" s="617"/>
      <c r="AR953" s="617"/>
      <c r="AS953" s="617"/>
      <c r="AT953" s="617"/>
      <c r="AU953" s="617"/>
      <c r="AV953" s="617"/>
      <c r="AW953" s="617"/>
      <c r="AX953" s="617"/>
      <c r="AY953" s="617"/>
      <c r="AZ953" s="617"/>
      <c r="BA953" s="617"/>
      <c r="BB953" s="617"/>
      <c r="BC953" s="617"/>
    </row>
    <row r="954" spans="2:62" ht="39" customHeight="1">
      <c r="B954" s="618"/>
      <c r="C954" s="618"/>
      <c r="D954" s="618"/>
      <c r="E954" s="618"/>
      <c r="F954" s="618"/>
      <c r="G954" s="618"/>
      <c r="H954" s="618"/>
      <c r="I954" s="618"/>
      <c r="J954" s="618"/>
      <c r="K954" s="618"/>
      <c r="L954" s="618"/>
      <c r="M954" s="618"/>
      <c r="N954" s="618"/>
      <c r="O954" s="618"/>
      <c r="P954" s="618"/>
      <c r="Q954" s="618"/>
      <c r="R954" s="618"/>
      <c r="S954" s="618"/>
      <c r="T954" s="618"/>
      <c r="U954" s="618"/>
      <c r="V954" s="618"/>
      <c r="W954" s="618"/>
      <c r="X954" s="618"/>
      <c r="Y954" s="618"/>
      <c r="Z954" s="618"/>
      <c r="AA954" s="59"/>
      <c r="AB954" s="60"/>
      <c r="AC954" s="60"/>
      <c r="AD954" s="60"/>
      <c r="AE954" s="60"/>
      <c r="AF954" s="60"/>
      <c r="AG954" s="60"/>
      <c r="AH954" s="60"/>
      <c r="AI954" s="60"/>
      <c r="AL954" s="617"/>
      <c r="AM954" s="617"/>
      <c r="AN954" s="617"/>
      <c r="AO954" s="617"/>
      <c r="AP954" s="617"/>
      <c r="AQ954" s="617"/>
      <c r="AR954" s="617"/>
      <c r="AS954" s="617"/>
      <c r="AT954" s="617"/>
      <c r="AU954" s="617"/>
      <c r="AV954" s="617"/>
      <c r="AW954" s="617"/>
      <c r="AX954" s="617"/>
      <c r="AY954" s="617"/>
      <c r="AZ954" s="617"/>
      <c r="BA954" s="617"/>
      <c r="BB954" s="617"/>
      <c r="BC954" s="617"/>
    </row>
    <row r="955" spans="2:62" ht="39" customHeight="1">
      <c r="B955" s="609" t="s">
        <v>92</v>
      </c>
      <c r="C955" s="609"/>
      <c r="D955" s="609"/>
      <c r="E955" s="609"/>
      <c r="F955" s="609"/>
      <c r="G955" s="609"/>
      <c r="H955" s="609"/>
      <c r="I955" s="609"/>
      <c r="J955" s="609"/>
      <c r="K955" s="609"/>
      <c r="L955" s="609"/>
      <c r="M955" s="609"/>
      <c r="N955" s="609"/>
      <c r="O955" s="609"/>
      <c r="P955" s="609"/>
      <c r="Q955" s="609"/>
      <c r="R955" s="609"/>
      <c r="S955" s="609"/>
      <c r="T955" s="609"/>
      <c r="U955" s="609"/>
      <c r="V955" s="609"/>
      <c r="W955" s="609"/>
      <c r="X955" s="609"/>
      <c r="Y955" s="609"/>
      <c r="Z955" s="609"/>
      <c r="AA955" s="59"/>
      <c r="AB955" s="60"/>
      <c r="AE955" s="610" t="str">
        <f>GI!$A$49</f>
        <v>መግለፂ ውፅኢት ተምሃራይ</v>
      </c>
      <c r="AF955" s="610"/>
      <c r="AG955" s="610"/>
      <c r="AH955" s="610"/>
      <c r="AI955" s="610"/>
      <c r="AJ955" s="610"/>
      <c r="AK955" s="610"/>
      <c r="AL955" s="610"/>
      <c r="AM955" s="610"/>
      <c r="AN955" s="610"/>
      <c r="AO955" s="610"/>
      <c r="AP955" s="610"/>
      <c r="AQ955" s="610"/>
      <c r="AR955" s="610"/>
      <c r="AS955" s="610"/>
      <c r="AT955" s="610"/>
      <c r="AU955" s="610"/>
      <c r="AV955" s="610"/>
      <c r="AW955" s="610"/>
      <c r="AX955" s="610"/>
      <c r="AY955" s="610"/>
      <c r="AZ955" s="610"/>
      <c r="BA955" s="610"/>
      <c r="BB955" s="610"/>
      <c r="BC955" s="610"/>
      <c r="BD955" s="610"/>
      <c r="BE955" s="610"/>
      <c r="BF955" s="610"/>
      <c r="BG955" s="610"/>
      <c r="BH955" s="610"/>
      <c r="BI955" s="610"/>
      <c r="BJ955" s="610"/>
    </row>
    <row r="956" spans="2:62" ht="39" customHeight="1">
      <c r="B956" s="609" t="s">
        <v>93</v>
      </c>
      <c r="C956" s="609"/>
      <c r="D956" s="609"/>
      <c r="E956" s="609"/>
      <c r="F956" s="609"/>
      <c r="G956" s="609"/>
      <c r="H956" s="609"/>
      <c r="I956" s="609"/>
      <c r="J956" s="609"/>
      <c r="K956" s="609"/>
      <c r="L956" s="609"/>
      <c r="M956" s="609"/>
      <c r="N956" s="609"/>
      <c r="O956" s="609"/>
      <c r="P956" s="609"/>
      <c r="Q956" s="609"/>
      <c r="R956" s="609"/>
      <c r="S956" s="609"/>
      <c r="T956" s="609"/>
      <c r="U956" s="609"/>
      <c r="V956" s="609"/>
      <c r="W956" s="609"/>
      <c r="X956" s="609"/>
      <c r="Y956" s="609"/>
      <c r="Z956" s="609"/>
      <c r="AA956" s="59"/>
      <c r="AB956" s="60"/>
      <c r="AC956" s="61"/>
      <c r="AD956" s="61"/>
      <c r="AE956" s="610"/>
      <c r="AF956" s="610"/>
      <c r="AG956" s="610"/>
      <c r="AH956" s="610"/>
      <c r="AI956" s="610"/>
      <c r="AJ956" s="610"/>
      <c r="AK956" s="610"/>
      <c r="AL956" s="610"/>
      <c r="AM956" s="610"/>
      <c r="AN956" s="610"/>
      <c r="AO956" s="610"/>
      <c r="AP956" s="610"/>
      <c r="AQ956" s="610"/>
      <c r="AR956" s="610"/>
      <c r="AS956" s="610"/>
      <c r="AT956" s="610"/>
      <c r="AU956" s="610"/>
      <c r="AV956" s="610"/>
      <c r="AW956" s="610"/>
      <c r="AX956" s="610"/>
      <c r="AY956" s="610"/>
      <c r="AZ956" s="610"/>
      <c r="BA956" s="610"/>
      <c r="BB956" s="610"/>
      <c r="BC956" s="610"/>
      <c r="BD956" s="610"/>
      <c r="BE956" s="610"/>
      <c r="BF956" s="610"/>
      <c r="BG956" s="610"/>
      <c r="BH956" s="610"/>
      <c r="BI956" s="610"/>
      <c r="BJ956" s="610"/>
    </row>
    <row r="957" spans="2:62" ht="39" customHeight="1">
      <c r="B957" s="609" t="s">
        <v>94</v>
      </c>
      <c r="C957" s="609"/>
      <c r="D957" s="609"/>
      <c r="E957" s="609"/>
      <c r="F957" s="609"/>
      <c r="G957" s="609"/>
      <c r="H957" s="609"/>
      <c r="I957" s="609"/>
      <c r="J957" s="609"/>
      <c r="K957" s="609"/>
      <c r="L957" s="609"/>
      <c r="M957" s="609"/>
      <c r="N957" s="609"/>
      <c r="O957" s="609"/>
      <c r="P957" s="609"/>
      <c r="Q957" s="609"/>
      <c r="R957" s="609"/>
      <c r="S957" s="609"/>
      <c r="T957" s="609"/>
      <c r="U957" s="609"/>
      <c r="V957" s="609"/>
      <c r="W957" s="609"/>
      <c r="X957" s="609"/>
      <c r="Y957" s="609"/>
      <c r="Z957" s="609"/>
      <c r="AA957" s="59"/>
      <c r="AB957" s="60"/>
      <c r="AC957" s="61"/>
      <c r="AD957" s="61"/>
      <c r="AE957" s="610" t="str">
        <f>GI!$A$50</f>
        <v xml:space="preserve">ኣካዳሚ ሸባ ሓፈሻዊ ካልኣይ ብርኪ ቤት ት/ቲ </v>
      </c>
      <c r="AF957" s="610"/>
      <c r="AG957" s="610"/>
      <c r="AH957" s="610"/>
      <c r="AI957" s="610"/>
      <c r="AJ957" s="610"/>
      <c r="AK957" s="610"/>
      <c r="AL957" s="610"/>
      <c r="AM957" s="610"/>
      <c r="AN957" s="610"/>
      <c r="AO957" s="610"/>
      <c r="AP957" s="610"/>
      <c r="AQ957" s="610"/>
      <c r="AR957" s="610"/>
      <c r="AS957" s="610"/>
      <c r="AT957" s="610"/>
      <c r="AU957" s="610"/>
      <c r="AV957" s="610"/>
      <c r="AW957" s="610"/>
      <c r="AX957" s="610"/>
      <c r="AY957" s="610"/>
      <c r="AZ957" s="610"/>
      <c r="BA957" s="610"/>
      <c r="BB957" s="610"/>
      <c r="BC957" s="610"/>
      <c r="BD957" s="610"/>
      <c r="BE957" s="610"/>
      <c r="BF957" s="610"/>
      <c r="BG957" s="610"/>
      <c r="BH957" s="610"/>
      <c r="BI957" s="610"/>
      <c r="BJ957" s="610"/>
    </row>
    <row r="958" spans="2:62" ht="39" customHeight="1">
      <c r="B958" s="609" t="s">
        <v>95</v>
      </c>
      <c r="C958" s="609"/>
      <c r="D958" s="609"/>
      <c r="E958" s="609"/>
      <c r="F958" s="609"/>
      <c r="G958" s="609"/>
      <c r="H958" s="609"/>
      <c r="I958" s="609"/>
      <c r="J958" s="609"/>
      <c r="K958" s="609"/>
      <c r="L958" s="609"/>
      <c r="M958" s="609"/>
      <c r="N958" s="609"/>
      <c r="O958" s="609"/>
      <c r="P958" s="609"/>
      <c r="Q958" s="609"/>
      <c r="R958" s="609"/>
      <c r="S958" s="609"/>
      <c r="T958" s="609"/>
      <c r="U958" s="609"/>
      <c r="V958" s="609"/>
      <c r="W958" s="609"/>
      <c r="X958" s="609"/>
      <c r="Y958" s="609"/>
      <c r="Z958" s="609"/>
      <c r="AA958" s="62"/>
      <c r="AB958" s="60"/>
      <c r="AC958" s="61"/>
      <c r="AD958" s="61"/>
      <c r="AE958" s="610"/>
      <c r="AF958" s="610"/>
      <c r="AG958" s="610"/>
      <c r="AH958" s="610"/>
      <c r="AI958" s="610"/>
      <c r="AJ958" s="610"/>
      <c r="AK958" s="610"/>
      <c r="AL958" s="610"/>
      <c r="AM958" s="610"/>
      <c r="AN958" s="610"/>
      <c r="AO958" s="610"/>
      <c r="AP958" s="610"/>
      <c r="AQ958" s="610"/>
      <c r="AR958" s="610"/>
      <c r="AS958" s="610"/>
      <c r="AT958" s="610"/>
      <c r="AU958" s="610"/>
      <c r="AV958" s="610"/>
      <c r="AW958" s="610"/>
      <c r="AX958" s="610"/>
      <c r="AY958" s="610"/>
      <c r="AZ958" s="610"/>
      <c r="BA958" s="610"/>
      <c r="BB958" s="610"/>
      <c r="BC958" s="610"/>
      <c r="BD958" s="610"/>
      <c r="BE958" s="610"/>
      <c r="BF958" s="610"/>
      <c r="BG958" s="610"/>
      <c r="BH958" s="610"/>
      <c r="BI958" s="610"/>
      <c r="BJ958" s="610"/>
    </row>
    <row r="959" spans="2:62" ht="39" customHeight="1">
      <c r="B959" s="609" t="s">
        <v>96</v>
      </c>
      <c r="C959" s="609"/>
      <c r="D959" s="609"/>
      <c r="E959" s="609"/>
      <c r="F959" s="609"/>
      <c r="G959" s="609"/>
      <c r="H959" s="609"/>
      <c r="I959" s="609"/>
      <c r="J959" s="609"/>
      <c r="K959" s="609"/>
      <c r="L959" s="609"/>
      <c r="M959" s="609"/>
      <c r="N959" s="609"/>
      <c r="O959" s="609"/>
      <c r="P959" s="609"/>
      <c r="Q959" s="609"/>
      <c r="R959" s="609"/>
      <c r="S959" s="609"/>
      <c r="T959" s="609"/>
      <c r="U959" s="609"/>
      <c r="V959" s="609"/>
      <c r="W959" s="609"/>
      <c r="X959" s="609"/>
      <c r="Y959" s="609"/>
      <c r="Z959" s="609"/>
      <c r="AA959" s="62"/>
      <c r="AB959" s="60"/>
      <c r="AC959" s="61"/>
      <c r="AD959" s="61"/>
      <c r="AE959" s="61"/>
      <c r="AF959" s="61"/>
      <c r="AG959" s="61"/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  <c r="BE959" s="61"/>
      <c r="BF959" s="61"/>
      <c r="BG959" s="61"/>
      <c r="BH959" s="61"/>
      <c r="BI959" s="61"/>
      <c r="BJ959" s="61"/>
    </row>
    <row r="960" spans="2:62" ht="39" customHeight="1">
      <c r="B960" s="611" t="s">
        <v>138</v>
      </c>
      <c r="C960" s="611"/>
      <c r="D960" s="611"/>
      <c r="E960" s="611"/>
      <c r="F960" s="611"/>
      <c r="G960" s="611"/>
      <c r="H960" s="611"/>
      <c r="I960" s="611"/>
      <c r="J960" s="611"/>
      <c r="K960" s="611"/>
      <c r="L960" s="611"/>
      <c r="M960" s="611"/>
      <c r="N960" s="611"/>
      <c r="O960" s="611"/>
      <c r="P960" s="611"/>
      <c r="Q960" s="611"/>
      <c r="R960" s="611"/>
      <c r="S960" s="611"/>
      <c r="T960" s="611"/>
      <c r="U960" s="611"/>
      <c r="V960" s="611"/>
      <c r="W960" s="611"/>
      <c r="X960" s="611"/>
      <c r="Y960" s="611"/>
      <c r="Z960" s="611"/>
      <c r="AA960" s="612"/>
      <c r="AB960" s="62"/>
      <c r="AD960" s="61"/>
      <c r="AE960" s="613" t="str">
        <f>GI!$A$52</f>
        <v>Sheba Academy Comprehensive Secondary School Student's Grade Report Card</v>
      </c>
      <c r="AF960" s="613"/>
      <c r="AG960" s="613"/>
      <c r="AH960" s="613"/>
      <c r="AI960" s="613"/>
      <c r="AJ960" s="613"/>
      <c r="AK960" s="613"/>
      <c r="AL960" s="613"/>
      <c r="AM960" s="613"/>
      <c r="AN960" s="613"/>
      <c r="AO960" s="613"/>
      <c r="AP960" s="613"/>
      <c r="AQ960" s="613"/>
      <c r="AR960" s="613"/>
      <c r="AS960" s="613"/>
      <c r="AT960" s="613"/>
      <c r="AU960" s="613"/>
      <c r="AV960" s="613"/>
      <c r="AW960" s="613"/>
      <c r="AX960" s="613"/>
      <c r="AY960" s="613"/>
      <c r="AZ960" s="613"/>
      <c r="BA960" s="613"/>
      <c r="BB960" s="613"/>
      <c r="BC960" s="613"/>
      <c r="BD960" s="613"/>
      <c r="BE960" s="613"/>
      <c r="BF960" s="613"/>
      <c r="BG960" s="613"/>
      <c r="BH960" s="613"/>
      <c r="BI960" s="613"/>
      <c r="BJ960" s="613"/>
    </row>
    <row r="961" spans="2:62" ht="39" customHeight="1">
      <c r="B961" s="611"/>
      <c r="C961" s="611"/>
      <c r="D961" s="611"/>
      <c r="E961" s="611"/>
      <c r="F961" s="611"/>
      <c r="G961" s="611"/>
      <c r="H961" s="611"/>
      <c r="I961" s="611"/>
      <c r="J961" s="611"/>
      <c r="K961" s="611"/>
      <c r="L961" s="611"/>
      <c r="M961" s="611"/>
      <c r="N961" s="611"/>
      <c r="O961" s="611"/>
      <c r="P961" s="611"/>
      <c r="Q961" s="611"/>
      <c r="R961" s="611"/>
      <c r="S961" s="611"/>
      <c r="T961" s="611"/>
      <c r="U961" s="611"/>
      <c r="V961" s="611"/>
      <c r="W961" s="611"/>
      <c r="X961" s="611"/>
      <c r="Y961" s="611"/>
      <c r="Z961" s="611"/>
      <c r="AA961" s="612"/>
      <c r="AB961" s="62"/>
      <c r="AC961" s="61"/>
      <c r="AD961" s="61"/>
      <c r="AE961" s="613"/>
      <c r="AF961" s="613"/>
      <c r="AG961" s="613"/>
      <c r="AH961" s="613"/>
      <c r="AI961" s="613"/>
      <c r="AJ961" s="613"/>
      <c r="AK961" s="613"/>
      <c r="AL961" s="613"/>
      <c r="AM961" s="613"/>
      <c r="AN961" s="613"/>
      <c r="AO961" s="613"/>
      <c r="AP961" s="613"/>
      <c r="AQ961" s="613"/>
      <c r="AR961" s="613"/>
      <c r="AS961" s="613"/>
      <c r="AT961" s="613"/>
      <c r="AU961" s="613"/>
      <c r="AV961" s="613"/>
      <c r="AW961" s="613"/>
      <c r="AX961" s="613"/>
      <c r="AY961" s="613"/>
      <c r="AZ961" s="613"/>
      <c r="BA961" s="613"/>
      <c r="BB961" s="613"/>
      <c r="BC961" s="613"/>
      <c r="BD961" s="613"/>
      <c r="BE961" s="613"/>
      <c r="BF961" s="613"/>
      <c r="BG961" s="613"/>
      <c r="BH961" s="613"/>
      <c r="BI961" s="613"/>
      <c r="BJ961" s="613"/>
    </row>
    <row r="962" spans="2:62" ht="39" customHeight="1">
      <c r="B962" s="611" t="s">
        <v>65</v>
      </c>
      <c r="C962" s="611"/>
      <c r="D962" s="611"/>
      <c r="E962" s="611"/>
      <c r="F962" s="611"/>
      <c r="G962" s="611"/>
      <c r="H962" s="611"/>
      <c r="I962" s="611"/>
      <c r="J962" s="611"/>
      <c r="K962" s="611"/>
      <c r="L962" s="611"/>
      <c r="M962" s="611"/>
      <c r="N962" s="611"/>
      <c r="O962" s="611"/>
      <c r="P962" s="611"/>
      <c r="Q962" s="611"/>
      <c r="R962" s="611"/>
      <c r="S962" s="611"/>
      <c r="T962" s="611"/>
      <c r="U962" s="611"/>
      <c r="V962" s="611"/>
      <c r="W962" s="611"/>
      <c r="X962" s="611"/>
      <c r="Y962" s="611"/>
      <c r="Z962" s="611"/>
      <c r="AA962" s="612"/>
      <c r="AB962" s="62"/>
      <c r="AC962" s="61"/>
      <c r="AD962" s="61"/>
      <c r="AE962" s="613"/>
      <c r="AF962" s="613"/>
      <c r="AG962" s="613"/>
      <c r="AH962" s="613"/>
      <c r="AI962" s="613"/>
      <c r="AJ962" s="613"/>
      <c r="AK962" s="613"/>
      <c r="AL962" s="613"/>
      <c r="AM962" s="613"/>
      <c r="AN962" s="613"/>
      <c r="AO962" s="613"/>
      <c r="AP962" s="613"/>
      <c r="AQ962" s="613"/>
      <c r="AR962" s="613"/>
      <c r="AS962" s="613"/>
      <c r="AT962" s="613"/>
      <c r="AU962" s="613"/>
      <c r="AV962" s="613"/>
      <c r="AW962" s="613"/>
      <c r="AX962" s="613"/>
      <c r="AY962" s="613"/>
      <c r="AZ962" s="613"/>
      <c r="BA962" s="613"/>
      <c r="BB962" s="613"/>
      <c r="BC962" s="613"/>
      <c r="BD962" s="613"/>
      <c r="BE962" s="613"/>
      <c r="BF962" s="613"/>
      <c r="BG962" s="613"/>
      <c r="BH962" s="613"/>
      <c r="BI962" s="613"/>
      <c r="BJ962" s="613"/>
    </row>
    <row r="963" spans="2:62" ht="39" customHeight="1">
      <c r="B963" s="611"/>
      <c r="C963" s="611"/>
      <c r="D963" s="611"/>
      <c r="E963" s="611"/>
      <c r="F963" s="611"/>
      <c r="G963" s="611"/>
      <c r="H963" s="611"/>
      <c r="I963" s="611"/>
      <c r="J963" s="611"/>
      <c r="K963" s="611"/>
      <c r="L963" s="611"/>
      <c r="M963" s="611"/>
      <c r="N963" s="611"/>
      <c r="O963" s="611"/>
      <c r="P963" s="611"/>
      <c r="Q963" s="611"/>
      <c r="R963" s="611"/>
      <c r="S963" s="611"/>
      <c r="T963" s="611"/>
      <c r="U963" s="611"/>
      <c r="V963" s="611"/>
      <c r="W963" s="611"/>
      <c r="X963" s="611"/>
      <c r="Y963" s="611"/>
      <c r="Z963" s="611"/>
      <c r="AA963" s="612"/>
      <c r="AB963" s="62"/>
      <c r="AC963" s="62"/>
      <c r="AD963" s="62"/>
      <c r="AE963" s="63"/>
      <c r="AF963" s="63"/>
      <c r="AG963" s="63"/>
      <c r="AH963" s="63"/>
      <c r="AI963" s="63"/>
      <c r="AJ963" s="63"/>
      <c r="AK963" s="63"/>
      <c r="AL963" s="63"/>
      <c r="AM963" s="63"/>
      <c r="AN963" s="63"/>
      <c r="AO963" s="63"/>
      <c r="AP963" s="63"/>
      <c r="AQ963" s="63"/>
      <c r="AR963" s="63"/>
      <c r="AS963" s="63"/>
      <c r="AT963" s="63"/>
      <c r="AU963" s="63"/>
      <c r="AV963" s="63"/>
      <c r="AW963" s="63"/>
      <c r="AX963" s="63"/>
      <c r="AY963" s="63"/>
      <c r="AZ963" s="63"/>
      <c r="BA963" s="63"/>
      <c r="BB963" s="63"/>
      <c r="BC963" s="63"/>
      <c r="BD963" s="63"/>
      <c r="BE963" s="63"/>
      <c r="BF963" s="63"/>
      <c r="BG963" s="63"/>
      <c r="BH963" s="63"/>
      <c r="BI963" s="63"/>
      <c r="BJ963" s="63"/>
    </row>
    <row r="964" spans="2:62" ht="39" customHeight="1">
      <c r="B964" s="64" t="s">
        <v>50</v>
      </c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2"/>
      <c r="AB964" s="62"/>
      <c r="AC964" s="62"/>
      <c r="AD964" s="62"/>
      <c r="AE964" s="613" t="str">
        <f>GI!$A$51</f>
        <v>መቐለ, ኢትዮጵያ/Mekelle, Ethiopia</v>
      </c>
      <c r="AF964" s="613"/>
      <c r="AG964" s="613"/>
      <c r="AH964" s="613"/>
      <c r="AI964" s="613"/>
      <c r="AJ964" s="613"/>
      <c r="AK964" s="613"/>
      <c r="AL964" s="613"/>
      <c r="AM964" s="613"/>
      <c r="AN964" s="613"/>
      <c r="AO964" s="613"/>
      <c r="AP964" s="613"/>
      <c r="AQ964" s="613"/>
      <c r="AR964" s="613"/>
      <c r="AS964" s="613"/>
      <c r="AT964" s="613"/>
      <c r="AU964" s="613"/>
      <c r="AV964" s="613"/>
      <c r="AW964" s="613"/>
      <c r="AX964" s="613"/>
      <c r="AY964" s="613"/>
      <c r="AZ964" s="613"/>
      <c r="BA964" s="613"/>
      <c r="BB964" s="613"/>
      <c r="BC964" s="613"/>
      <c r="BD964" s="613"/>
      <c r="BE964" s="613"/>
      <c r="BF964" s="613"/>
      <c r="BG964" s="613"/>
      <c r="BH964" s="613"/>
      <c r="BI964" s="613"/>
      <c r="BJ964" s="613"/>
    </row>
    <row r="965" spans="2:62" ht="39" customHeight="1">
      <c r="B965" s="64" t="s">
        <v>51</v>
      </c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2"/>
      <c r="AB965" s="62"/>
      <c r="AC965" s="62"/>
      <c r="AD965" s="62"/>
      <c r="AE965" s="613"/>
      <c r="AF965" s="613"/>
      <c r="AG965" s="613"/>
      <c r="AH965" s="613"/>
      <c r="AI965" s="613"/>
      <c r="AJ965" s="613"/>
      <c r="AK965" s="613"/>
      <c r="AL965" s="613"/>
      <c r="AM965" s="613"/>
      <c r="AN965" s="613"/>
      <c r="AO965" s="613"/>
      <c r="AP965" s="613"/>
      <c r="AQ965" s="613"/>
      <c r="AR965" s="613"/>
      <c r="AS965" s="613"/>
      <c r="AT965" s="613"/>
      <c r="AU965" s="613"/>
      <c r="AV965" s="613"/>
      <c r="AW965" s="613"/>
      <c r="AX965" s="613"/>
      <c r="AY965" s="613"/>
      <c r="AZ965" s="613"/>
      <c r="BA965" s="613"/>
      <c r="BB965" s="613"/>
      <c r="BC965" s="613"/>
      <c r="BD965" s="613"/>
      <c r="BE965" s="613"/>
      <c r="BF965" s="613"/>
      <c r="BG965" s="613"/>
      <c r="BH965" s="613"/>
      <c r="BI965" s="613"/>
      <c r="BJ965" s="613"/>
    </row>
    <row r="966" spans="2:62" ht="39" customHeight="1">
      <c r="B966" s="611" t="s">
        <v>139</v>
      </c>
      <c r="C966" s="611"/>
      <c r="D966" s="611"/>
      <c r="E966" s="611"/>
      <c r="F966" s="611"/>
      <c r="G966" s="611"/>
      <c r="H966" s="611"/>
      <c r="I966" s="611"/>
      <c r="J966" s="611"/>
      <c r="K966" s="611"/>
      <c r="L966" s="611"/>
      <c r="M966" s="611"/>
      <c r="N966" s="611"/>
      <c r="O966" s="611"/>
      <c r="P966" s="611"/>
      <c r="Q966" s="611"/>
      <c r="R966" s="611"/>
      <c r="S966" s="611"/>
      <c r="T966" s="611"/>
      <c r="U966" s="611"/>
      <c r="V966" s="611"/>
      <c r="W966" s="611"/>
      <c r="X966" s="611"/>
      <c r="Y966" s="611"/>
      <c r="Z966" s="611"/>
      <c r="AA966" s="612"/>
      <c r="AB966" s="62"/>
      <c r="AC966" s="62"/>
      <c r="AD966" s="62"/>
      <c r="AE966" s="91"/>
      <c r="AF966" s="91"/>
      <c r="AG966" s="91"/>
      <c r="AH966" s="91"/>
      <c r="AI966" s="91"/>
      <c r="AJ966" s="91"/>
      <c r="AK966" s="91"/>
      <c r="AL966" s="91"/>
      <c r="AM966" s="91"/>
      <c r="AN966" s="91"/>
      <c r="AO966" s="91"/>
      <c r="AP966" s="91"/>
      <c r="AQ966" s="91"/>
      <c r="AR966" s="91"/>
      <c r="AS966" s="91"/>
      <c r="AT966" s="91"/>
      <c r="AU966" s="91"/>
      <c r="AV966" s="91"/>
      <c r="AW966" s="91"/>
      <c r="AX966" s="91"/>
      <c r="AY966" s="91"/>
      <c r="AZ966" s="91"/>
      <c r="BA966" s="91"/>
      <c r="BB966" s="91"/>
      <c r="BC966" s="91"/>
      <c r="BD966" s="91"/>
      <c r="BE966" s="91"/>
      <c r="BF966" s="91"/>
      <c r="BG966" s="91"/>
      <c r="BH966" s="91"/>
      <c r="BI966" s="91"/>
      <c r="BJ966" s="91"/>
    </row>
    <row r="967" spans="2:62" ht="39" customHeight="1">
      <c r="B967" s="611"/>
      <c r="C967" s="611"/>
      <c r="D967" s="611"/>
      <c r="E967" s="611"/>
      <c r="F967" s="611"/>
      <c r="G967" s="611"/>
      <c r="H967" s="611"/>
      <c r="I967" s="611"/>
      <c r="J967" s="611"/>
      <c r="K967" s="611"/>
      <c r="L967" s="611"/>
      <c r="M967" s="611"/>
      <c r="N967" s="611"/>
      <c r="O967" s="611"/>
      <c r="P967" s="611"/>
      <c r="Q967" s="611"/>
      <c r="R967" s="611"/>
      <c r="S967" s="611"/>
      <c r="T967" s="611"/>
      <c r="U967" s="611"/>
      <c r="V967" s="611"/>
      <c r="W967" s="611"/>
      <c r="X967" s="611"/>
      <c r="Y967" s="611"/>
      <c r="Z967" s="611"/>
      <c r="AA967" s="612"/>
      <c r="AB967" s="62"/>
      <c r="AC967" s="62"/>
      <c r="AD967" s="62"/>
      <c r="AE967" s="614" t="str">
        <f>GI!$A$47</f>
        <v>ዘበነ ት/ቲ፡ 2018 ዓ/ም Academic Year: 2025/26 G.C</v>
      </c>
      <c r="AF967" s="614"/>
      <c r="AG967" s="614"/>
      <c r="AH967" s="614"/>
      <c r="AI967" s="614"/>
      <c r="AJ967" s="614"/>
      <c r="AK967" s="614"/>
      <c r="AL967" s="614"/>
      <c r="AM967" s="614"/>
      <c r="AN967" s="614"/>
      <c r="AO967" s="614"/>
      <c r="AP967" s="614"/>
      <c r="AQ967" s="614"/>
      <c r="AR967" s="614"/>
      <c r="AS967" s="614"/>
      <c r="AT967" s="614"/>
      <c r="AU967" s="614"/>
      <c r="AV967" s="614"/>
      <c r="AW967" s="614"/>
      <c r="AX967" s="614"/>
      <c r="AY967" s="614"/>
      <c r="AZ967" s="614"/>
      <c r="BA967" s="614"/>
      <c r="BB967" s="614"/>
      <c r="BC967" s="614"/>
      <c r="BD967" s="614"/>
      <c r="BE967" s="614"/>
      <c r="BF967" s="614"/>
      <c r="BG967" s="614"/>
      <c r="BH967" s="614"/>
      <c r="BI967" s="614"/>
      <c r="BJ967" s="614"/>
    </row>
    <row r="968" spans="2:62" ht="39" customHeight="1">
      <c r="B968" s="609" t="s">
        <v>97</v>
      </c>
      <c r="C968" s="609"/>
      <c r="D968" s="609"/>
      <c r="E968" s="609"/>
      <c r="F968" s="609"/>
      <c r="G968" s="609"/>
      <c r="H968" s="609"/>
      <c r="I968" s="609"/>
      <c r="J968" s="609"/>
      <c r="K968" s="609"/>
      <c r="L968" s="609"/>
      <c r="M968" s="609"/>
      <c r="N968" s="609"/>
      <c r="O968" s="609"/>
      <c r="P968" s="609"/>
      <c r="Q968" s="609"/>
      <c r="R968" s="609"/>
      <c r="S968" s="609"/>
      <c r="T968" s="609"/>
      <c r="U968" s="609"/>
      <c r="V968" s="609"/>
      <c r="W968" s="609"/>
      <c r="X968" s="609"/>
      <c r="Y968" s="609"/>
      <c r="Z968" s="609"/>
      <c r="AA968" s="62"/>
      <c r="AB968" s="62"/>
      <c r="AC968" s="62"/>
      <c r="AD968" s="62"/>
      <c r="AE968" s="614"/>
      <c r="AF968" s="614"/>
      <c r="AG968" s="614"/>
      <c r="AH968" s="614"/>
      <c r="AI968" s="614"/>
      <c r="AJ968" s="614"/>
      <c r="AK968" s="614"/>
      <c r="AL968" s="614"/>
      <c r="AM968" s="614"/>
      <c r="AN968" s="614"/>
      <c r="AO968" s="614"/>
      <c r="AP968" s="614"/>
      <c r="AQ968" s="614"/>
      <c r="AR968" s="614"/>
      <c r="AS968" s="614"/>
      <c r="AT968" s="614"/>
      <c r="AU968" s="614"/>
      <c r="AV968" s="614"/>
      <c r="AW968" s="614"/>
      <c r="AX968" s="614"/>
      <c r="AY968" s="614"/>
      <c r="AZ968" s="614"/>
      <c r="BA968" s="614"/>
      <c r="BB968" s="614"/>
      <c r="BC968" s="614"/>
      <c r="BD968" s="614"/>
      <c r="BE968" s="614"/>
      <c r="BF968" s="614"/>
      <c r="BG968" s="614"/>
      <c r="BH968" s="614"/>
      <c r="BI968" s="614"/>
      <c r="BJ968" s="614"/>
    </row>
    <row r="969" spans="2:62" ht="39" customHeight="1">
      <c r="AA969" s="62"/>
      <c r="AB969" s="62"/>
      <c r="AC969" s="62"/>
      <c r="AD969" s="62"/>
      <c r="AE969" s="614"/>
      <c r="AF969" s="614"/>
      <c r="AG969" s="614"/>
      <c r="AH969" s="614"/>
      <c r="AI969" s="614"/>
      <c r="AJ969" s="614"/>
      <c r="AK969" s="614"/>
      <c r="AL969" s="614"/>
      <c r="AM969" s="614"/>
      <c r="AN969" s="614"/>
      <c r="AO969" s="614"/>
      <c r="AP969" s="614"/>
      <c r="AQ969" s="614"/>
      <c r="AR969" s="614"/>
      <c r="AS969" s="614"/>
      <c r="AT969" s="614"/>
      <c r="AU969" s="614"/>
      <c r="AV969" s="614"/>
      <c r="AW969" s="614"/>
      <c r="AX969" s="614"/>
      <c r="AY969" s="614"/>
      <c r="AZ969" s="614"/>
      <c r="BA969" s="614"/>
      <c r="BB969" s="614"/>
      <c r="BC969" s="614"/>
      <c r="BD969" s="614"/>
      <c r="BE969" s="614"/>
      <c r="BF969" s="614"/>
      <c r="BG969" s="614"/>
      <c r="BH969" s="614"/>
      <c r="BI969" s="614"/>
      <c r="BJ969" s="614"/>
    </row>
    <row r="970" spans="2:62" ht="39" customHeight="1">
      <c r="AB970" s="62"/>
      <c r="AC970" s="62"/>
      <c r="AD970" s="62"/>
      <c r="AE970" s="62"/>
      <c r="AF970" s="62"/>
      <c r="AG970" s="552" t="s">
        <v>63</v>
      </c>
      <c r="AH970" s="552"/>
      <c r="AI970" s="552"/>
      <c r="AJ970" s="552"/>
      <c r="AK970" s="552"/>
      <c r="AL970" s="552"/>
      <c r="AM970" s="552"/>
      <c r="AN970" s="552"/>
      <c r="AO970" s="552"/>
      <c r="AP970" s="552"/>
      <c r="AQ970" s="552"/>
      <c r="AR970" s="552"/>
      <c r="AS970" s="552"/>
      <c r="AT970" s="552"/>
      <c r="AU970" s="552"/>
      <c r="AV970" s="552"/>
      <c r="AW970" s="552"/>
      <c r="AX970" s="552"/>
      <c r="AY970" s="552"/>
      <c r="AZ970" s="552"/>
      <c r="BA970" s="552"/>
      <c r="BB970" s="552"/>
      <c r="BC970" s="552"/>
      <c r="BD970" s="552"/>
      <c r="BE970" s="552"/>
      <c r="BF970" s="552"/>
      <c r="BG970" s="552"/>
      <c r="BH970" s="552"/>
      <c r="BI970" s="552"/>
      <c r="BJ970" s="65"/>
    </row>
    <row r="971" spans="2:62" ht="39" customHeight="1">
      <c r="AB971" s="62"/>
      <c r="AC971" s="62"/>
      <c r="AD971" s="62"/>
      <c r="AE971" s="62"/>
      <c r="AF971" s="62"/>
      <c r="AG971" s="552"/>
      <c r="AH971" s="552"/>
      <c r="AI971" s="552"/>
      <c r="AJ971" s="552"/>
      <c r="AK971" s="552"/>
      <c r="AL971" s="552"/>
      <c r="AM971" s="552"/>
      <c r="AN971" s="552"/>
      <c r="AO971" s="552"/>
      <c r="AP971" s="552"/>
      <c r="AQ971" s="552"/>
      <c r="AR971" s="552"/>
      <c r="AS971" s="552"/>
      <c r="AT971" s="552"/>
      <c r="AU971" s="552"/>
      <c r="AV971" s="552"/>
      <c r="AW971" s="552"/>
      <c r="AX971" s="552"/>
      <c r="AY971" s="552"/>
      <c r="AZ971" s="552"/>
      <c r="BA971" s="552"/>
      <c r="BB971" s="552"/>
      <c r="BC971" s="552"/>
      <c r="BD971" s="552"/>
      <c r="BE971" s="552"/>
      <c r="BF971" s="552"/>
      <c r="BG971" s="552"/>
      <c r="BH971" s="552"/>
      <c r="BI971" s="552"/>
      <c r="BJ971" s="65"/>
    </row>
    <row r="972" spans="2:62" ht="39" customHeight="1"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B972" s="62"/>
      <c r="AC972" s="62"/>
      <c r="AD972" s="62"/>
      <c r="AE972" s="62"/>
      <c r="AF972" s="62"/>
      <c r="AG972" s="552"/>
      <c r="AH972" s="552"/>
      <c r="AI972" s="552"/>
      <c r="AJ972" s="552"/>
      <c r="AK972" s="552"/>
      <c r="AL972" s="552"/>
      <c r="AM972" s="552"/>
      <c r="AN972" s="552"/>
      <c r="AO972" s="552"/>
      <c r="AP972" s="552"/>
      <c r="AQ972" s="552"/>
      <c r="AR972" s="552"/>
      <c r="AS972" s="552"/>
      <c r="AT972" s="552"/>
      <c r="AU972" s="552"/>
      <c r="AV972" s="552"/>
      <c r="AW972" s="552"/>
      <c r="AX972" s="552"/>
      <c r="AY972" s="552"/>
      <c r="AZ972" s="552"/>
      <c r="BA972" s="552"/>
      <c r="BB972" s="552"/>
      <c r="BC972" s="552"/>
      <c r="BD972" s="552"/>
      <c r="BE972" s="552"/>
      <c r="BF972" s="552"/>
      <c r="BG972" s="552"/>
      <c r="BH972" s="552"/>
      <c r="BI972" s="552"/>
      <c r="BJ972" s="65"/>
    </row>
    <row r="973" spans="2:62" ht="39" customHeight="1" thickBot="1">
      <c r="L973" s="554" t="s">
        <v>66</v>
      </c>
      <c r="M973" s="555"/>
      <c r="N973" s="558" t="s">
        <v>45</v>
      </c>
      <c r="O973" s="559"/>
      <c r="P973" s="559"/>
      <c r="Q973" s="559"/>
      <c r="R973" s="559"/>
      <c r="S973" s="559"/>
      <c r="T973" s="559"/>
      <c r="U973" s="559"/>
      <c r="V973" s="559"/>
      <c r="W973" s="559"/>
      <c r="X973" s="560"/>
      <c r="AB973" s="62"/>
      <c r="AC973" s="62"/>
      <c r="AD973" s="62"/>
      <c r="AE973" s="62"/>
      <c r="AF973" s="62"/>
      <c r="AG973" s="553"/>
      <c r="AH973" s="553"/>
      <c r="AI973" s="553"/>
      <c r="AJ973" s="553"/>
      <c r="AK973" s="553"/>
      <c r="AL973" s="553"/>
      <c r="AM973" s="553"/>
      <c r="AN973" s="553"/>
      <c r="AO973" s="553"/>
      <c r="AP973" s="553"/>
      <c r="AQ973" s="553"/>
      <c r="AR973" s="553"/>
      <c r="AS973" s="553"/>
      <c r="AT973" s="553"/>
      <c r="AU973" s="553"/>
      <c r="AV973" s="553"/>
      <c r="AW973" s="553"/>
      <c r="AX973" s="553"/>
      <c r="AY973" s="553"/>
      <c r="AZ973" s="553"/>
      <c r="BA973" s="553"/>
      <c r="BB973" s="553"/>
      <c r="BC973" s="553"/>
      <c r="BD973" s="553"/>
      <c r="BE973" s="553"/>
      <c r="BF973" s="553"/>
      <c r="BG973" s="553"/>
      <c r="BH973" s="553"/>
      <c r="BI973" s="553"/>
      <c r="BJ973" s="65"/>
    </row>
    <row r="974" spans="2:62" ht="39" customHeight="1" thickBot="1">
      <c r="L974" s="556"/>
      <c r="M974" s="557"/>
      <c r="N974" s="561"/>
      <c r="O974" s="562"/>
      <c r="P974" s="562"/>
      <c r="Q974" s="562"/>
      <c r="R974" s="562"/>
      <c r="S974" s="562"/>
      <c r="T974" s="562"/>
      <c r="U974" s="562"/>
      <c r="V974" s="562"/>
      <c r="W974" s="562"/>
      <c r="X974" s="563"/>
      <c r="AB974" s="62"/>
      <c r="AC974" s="62"/>
      <c r="AD974" s="62"/>
      <c r="AE974" s="62"/>
      <c r="AF974" s="62"/>
      <c r="AG974" s="67"/>
      <c r="AH974" s="68"/>
      <c r="AI974" s="68"/>
      <c r="AJ974" s="69"/>
      <c r="AK974" s="69"/>
      <c r="AL974" s="69"/>
      <c r="AM974" s="69"/>
      <c r="AN974" s="69"/>
      <c r="AO974" s="69"/>
      <c r="AP974" s="69"/>
      <c r="AQ974" s="69"/>
      <c r="AR974" s="70"/>
      <c r="AS974" s="70"/>
      <c r="AT974" s="70"/>
      <c r="AU974" s="70"/>
      <c r="AV974" s="70"/>
      <c r="AW974" s="70"/>
      <c r="AX974" s="70"/>
      <c r="AY974" s="70"/>
      <c r="AZ974" s="70"/>
      <c r="BA974" s="70"/>
      <c r="BB974" s="70"/>
      <c r="BC974" s="70"/>
      <c r="BD974" s="70"/>
      <c r="BE974" s="70"/>
      <c r="BF974" s="70"/>
      <c r="BG974" s="70"/>
      <c r="BH974" s="70"/>
      <c r="BI974" s="70"/>
      <c r="BJ974" s="69"/>
    </row>
    <row r="975" spans="2:62" ht="39" customHeight="1">
      <c r="E975" s="62"/>
      <c r="F975" s="62"/>
      <c r="G975" s="62"/>
      <c r="H975" s="62"/>
      <c r="I975" s="62"/>
      <c r="J975" s="62"/>
      <c r="K975" s="62"/>
      <c r="L975" s="564" t="s">
        <v>21</v>
      </c>
      <c r="M975" s="565"/>
      <c r="N975" s="558" t="s">
        <v>46</v>
      </c>
      <c r="O975" s="559"/>
      <c r="P975" s="559"/>
      <c r="Q975" s="559"/>
      <c r="R975" s="559"/>
      <c r="S975" s="559"/>
      <c r="T975" s="559"/>
      <c r="U975" s="559"/>
      <c r="V975" s="559"/>
      <c r="W975" s="559"/>
      <c r="X975" s="560"/>
      <c r="AB975" s="62"/>
      <c r="AC975" s="62"/>
      <c r="AD975" s="62"/>
      <c r="AE975" s="62"/>
      <c r="AF975" s="62"/>
      <c r="AG975" s="568" t="s">
        <v>22</v>
      </c>
      <c r="AH975" s="569"/>
      <c r="AI975" s="569"/>
      <c r="AJ975" s="569"/>
      <c r="AK975" s="569"/>
      <c r="AL975" s="569"/>
      <c r="AM975" s="569"/>
      <c r="AN975" s="570"/>
      <c r="AO975" s="571" t="str">
        <f>GI!$H$21</f>
        <v xml:space="preserve">Hassen Abdelruhman Salih </v>
      </c>
      <c r="AP975" s="572"/>
      <c r="AQ975" s="572"/>
      <c r="AR975" s="572"/>
      <c r="AS975" s="572"/>
      <c r="AT975" s="572"/>
      <c r="AU975" s="572"/>
      <c r="AV975" s="572"/>
      <c r="AW975" s="572"/>
      <c r="AX975" s="572"/>
      <c r="AY975" s="572"/>
      <c r="AZ975" s="572"/>
      <c r="BA975" s="572"/>
      <c r="BB975" s="572"/>
      <c r="BC975" s="572"/>
      <c r="BD975" s="572"/>
      <c r="BE975" s="572"/>
      <c r="BF975" s="572"/>
      <c r="BG975" s="572"/>
      <c r="BH975" s="573"/>
      <c r="BI975" s="72"/>
      <c r="BJ975" s="72"/>
    </row>
    <row r="976" spans="2:62" ht="39" customHeight="1">
      <c r="L976" s="566"/>
      <c r="M976" s="567"/>
      <c r="N976" s="561"/>
      <c r="O976" s="562"/>
      <c r="P976" s="562"/>
      <c r="Q976" s="562"/>
      <c r="R976" s="562"/>
      <c r="S976" s="562"/>
      <c r="T976" s="562"/>
      <c r="U976" s="562"/>
      <c r="V976" s="562"/>
      <c r="W976" s="562"/>
      <c r="X976" s="563"/>
      <c r="AB976" s="62"/>
      <c r="AC976" s="62"/>
      <c r="AD976" s="62"/>
      <c r="AE976" s="62"/>
      <c r="AF976" s="62"/>
      <c r="AG976" s="568"/>
      <c r="AH976" s="569"/>
      <c r="AI976" s="569"/>
      <c r="AJ976" s="569"/>
      <c r="AK976" s="569"/>
      <c r="AL976" s="569"/>
      <c r="AM976" s="569"/>
      <c r="AN976" s="570"/>
      <c r="AO976" s="574"/>
      <c r="AP976" s="575"/>
      <c r="AQ976" s="575"/>
      <c r="AR976" s="575"/>
      <c r="AS976" s="575"/>
      <c r="AT976" s="575"/>
      <c r="AU976" s="575"/>
      <c r="AV976" s="575"/>
      <c r="AW976" s="575"/>
      <c r="AX976" s="575"/>
      <c r="AY976" s="575"/>
      <c r="AZ976" s="575"/>
      <c r="BA976" s="575"/>
      <c r="BB976" s="575"/>
      <c r="BC976" s="575"/>
      <c r="BD976" s="575"/>
      <c r="BE976" s="575"/>
      <c r="BF976" s="575"/>
      <c r="BG976" s="575"/>
      <c r="BH976" s="576"/>
      <c r="BI976" s="72"/>
      <c r="BJ976" s="72"/>
    </row>
    <row r="977" spans="2:62" ht="39" customHeight="1" thickBot="1">
      <c r="AB977" s="62"/>
      <c r="AC977" s="62"/>
      <c r="AD977" s="62"/>
      <c r="AE977" s="62"/>
      <c r="AF977" s="62"/>
      <c r="AG977" s="73"/>
      <c r="AH977" s="580" t="s">
        <v>8</v>
      </c>
      <c r="AI977" s="580"/>
      <c r="AJ977" s="580"/>
      <c r="AK977" s="580"/>
      <c r="AL977" s="580"/>
      <c r="AM977" s="580"/>
      <c r="AN977" s="580"/>
      <c r="AO977" s="577"/>
      <c r="AP977" s="578"/>
      <c r="AQ977" s="578"/>
      <c r="AR977" s="578"/>
      <c r="AS977" s="578"/>
      <c r="AT977" s="578"/>
      <c r="AU977" s="578"/>
      <c r="AV977" s="578"/>
      <c r="AW977" s="578"/>
      <c r="AX977" s="578"/>
      <c r="AY977" s="578"/>
      <c r="AZ977" s="578"/>
      <c r="BA977" s="578"/>
      <c r="BB977" s="578"/>
      <c r="BC977" s="578"/>
      <c r="BD977" s="578"/>
      <c r="BE977" s="578"/>
      <c r="BF977" s="578"/>
      <c r="BG977" s="578"/>
      <c r="BH977" s="579"/>
      <c r="BI977" s="72"/>
      <c r="BJ977" s="72"/>
    </row>
    <row r="978" spans="2:62" ht="39" customHeight="1">
      <c r="AG978" s="71"/>
      <c r="AH978" s="580"/>
      <c r="AI978" s="580"/>
      <c r="AJ978" s="580"/>
      <c r="AK978" s="580"/>
      <c r="AL978" s="580"/>
      <c r="AM978" s="580"/>
      <c r="AN978" s="580"/>
      <c r="AO978" s="74"/>
      <c r="AP978" s="74"/>
      <c r="AQ978" s="74"/>
      <c r="AR978" s="72"/>
      <c r="AS978" s="72"/>
      <c r="AT978" s="72"/>
      <c r="AU978" s="72"/>
      <c r="AV978" s="72"/>
      <c r="AW978" s="72"/>
      <c r="AX978" s="72"/>
      <c r="AY978" s="72"/>
      <c r="AZ978" s="72"/>
      <c r="BA978" s="72"/>
      <c r="BB978" s="72"/>
      <c r="BC978" s="72"/>
      <c r="BD978" s="72"/>
      <c r="BE978" s="72"/>
      <c r="BF978" s="72"/>
      <c r="BG978" s="72"/>
      <c r="BH978" s="72"/>
      <c r="BI978" s="72"/>
    </row>
    <row r="979" spans="2:62" ht="39" customHeight="1" thickBot="1">
      <c r="B979" s="581" t="s">
        <v>99</v>
      </c>
      <c r="C979" s="581"/>
      <c r="D979" s="581"/>
      <c r="E979" s="581"/>
      <c r="F979" s="581"/>
      <c r="G979" s="581"/>
      <c r="H979" s="581"/>
      <c r="I979" s="581"/>
      <c r="J979" s="581"/>
      <c r="K979" s="581"/>
      <c r="L979" s="581"/>
      <c r="M979" s="581"/>
      <c r="N979" s="581"/>
      <c r="O979" s="581"/>
      <c r="P979" s="581"/>
      <c r="Q979" s="581"/>
      <c r="R979" s="581"/>
      <c r="S979" s="581"/>
      <c r="T979" s="581"/>
      <c r="U979" s="581"/>
      <c r="V979" s="581"/>
      <c r="W979" s="581"/>
      <c r="X979" s="581"/>
      <c r="Y979" s="581"/>
      <c r="Z979" s="581"/>
      <c r="AA979" s="581"/>
      <c r="AG979" s="71"/>
    </row>
    <row r="980" spans="2:62" ht="39" customHeight="1">
      <c r="B980" s="581"/>
      <c r="C980" s="581"/>
      <c r="D980" s="581"/>
      <c r="E980" s="581"/>
      <c r="F980" s="581"/>
      <c r="G980" s="581"/>
      <c r="H980" s="581"/>
      <c r="I980" s="581"/>
      <c r="J980" s="581"/>
      <c r="K980" s="581"/>
      <c r="L980" s="581"/>
      <c r="M980" s="581"/>
      <c r="N980" s="581"/>
      <c r="O980" s="581"/>
      <c r="P980" s="581"/>
      <c r="Q980" s="581"/>
      <c r="R980" s="581"/>
      <c r="S980" s="581"/>
      <c r="T980" s="581"/>
      <c r="U980" s="581"/>
      <c r="V980" s="581"/>
      <c r="W980" s="581"/>
      <c r="X980" s="581"/>
      <c r="Y980" s="581"/>
      <c r="Z980" s="581"/>
      <c r="AA980" s="581"/>
      <c r="AG980" s="71"/>
      <c r="AH980" s="582" t="s">
        <v>23</v>
      </c>
      <c r="AI980" s="582"/>
      <c r="AJ980" s="582"/>
      <c r="AK980" s="582"/>
      <c r="AL980" s="582"/>
      <c r="AM980" s="582"/>
      <c r="AN980" s="583"/>
      <c r="AO980" s="584">
        <f>GI!$J$21</f>
        <v>0</v>
      </c>
      <c r="AP980" s="585"/>
      <c r="AQ980" s="585"/>
      <c r="AR980" s="585"/>
      <c r="AS980" s="585"/>
      <c r="AT980" s="586"/>
      <c r="AV980" s="72"/>
      <c r="AW980" s="582" t="s">
        <v>24</v>
      </c>
      <c r="AX980" s="582"/>
      <c r="AY980" s="582"/>
      <c r="AZ980" s="582"/>
      <c r="BB980" s="584" t="str">
        <f>GI!$I$21</f>
        <v>M</v>
      </c>
      <c r="BC980" s="585"/>
      <c r="BD980" s="585"/>
      <c r="BE980" s="585"/>
      <c r="BF980" s="586"/>
    </row>
    <row r="981" spans="2:62" ht="39" customHeight="1">
      <c r="B981" s="581"/>
      <c r="C981" s="581"/>
      <c r="D981" s="581"/>
      <c r="E981" s="581"/>
      <c r="F981" s="581"/>
      <c r="G981" s="581"/>
      <c r="H981" s="581"/>
      <c r="I981" s="581"/>
      <c r="J981" s="581"/>
      <c r="K981" s="581"/>
      <c r="L981" s="581"/>
      <c r="M981" s="581"/>
      <c r="N981" s="581"/>
      <c r="O981" s="581"/>
      <c r="P981" s="581"/>
      <c r="Q981" s="581"/>
      <c r="R981" s="581"/>
      <c r="S981" s="581"/>
      <c r="T981" s="581"/>
      <c r="U981" s="581"/>
      <c r="V981" s="581"/>
      <c r="W981" s="581"/>
      <c r="X981" s="581"/>
      <c r="Y981" s="581"/>
      <c r="Z981" s="581"/>
      <c r="AA981" s="581"/>
      <c r="AG981" s="71"/>
      <c r="AH981" s="582"/>
      <c r="AI981" s="582"/>
      <c r="AJ981" s="582"/>
      <c r="AK981" s="582"/>
      <c r="AL981" s="582"/>
      <c r="AM981" s="582"/>
      <c r="AN981" s="583"/>
      <c r="AO981" s="587"/>
      <c r="AP981" s="588"/>
      <c r="AQ981" s="588"/>
      <c r="AR981" s="588"/>
      <c r="AS981" s="588"/>
      <c r="AT981" s="589"/>
      <c r="AU981" s="72"/>
      <c r="AV981" s="72"/>
      <c r="AW981" s="582"/>
      <c r="AX981" s="582"/>
      <c r="AY981" s="582"/>
      <c r="AZ981" s="582"/>
      <c r="BB981" s="587"/>
      <c r="BC981" s="588"/>
      <c r="BD981" s="588"/>
      <c r="BE981" s="588"/>
      <c r="BF981" s="589"/>
    </row>
    <row r="982" spans="2:62" ht="39" customHeight="1">
      <c r="B982" s="581"/>
      <c r="C982" s="581"/>
      <c r="D982" s="581"/>
      <c r="E982" s="581"/>
      <c r="F982" s="581"/>
      <c r="G982" s="581"/>
      <c r="H982" s="581"/>
      <c r="I982" s="581"/>
      <c r="J982" s="581"/>
      <c r="K982" s="581"/>
      <c r="L982" s="581"/>
      <c r="M982" s="581"/>
      <c r="N982" s="581"/>
      <c r="O982" s="581"/>
      <c r="P982" s="581"/>
      <c r="Q982" s="581"/>
      <c r="R982" s="581"/>
      <c r="S982" s="581"/>
      <c r="T982" s="581"/>
      <c r="U982" s="581"/>
      <c r="V982" s="581"/>
      <c r="W982" s="581"/>
      <c r="X982" s="581"/>
      <c r="Y982" s="581"/>
      <c r="Z982" s="581"/>
      <c r="AA982" s="581"/>
      <c r="AG982" s="71"/>
      <c r="AH982" s="593" t="s">
        <v>3</v>
      </c>
      <c r="AI982" s="593"/>
      <c r="AJ982" s="593"/>
      <c r="AK982" s="593"/>
      <c r="AL982" s="593"/>
      <c r="AM982" s="593"/>
      <c r="AN982" s="594"/>
      <c r="AO982" s="587"/>
      <c r="AP982" s="588"/>
      <c r="AQ982" s="588"/>
      <c r="AR982" s="588"/>
      <c r="AS982" s="588"/>
      <c r="AT982" s="589"/>
      <c r="AV982" s="72"/>
      <c r="AW982" s="593" t="s">
        <v>4</v>
      </c>
      <c r="AX982" s="593"/>
      <c r="AY982" s="593"/>
      <c r="AZ982" s="593"/>
      <c r="BB982" s="587"/>
      <c r="BC982" s="588"/>
      <c r="BD982" s="588"/>
      <c r="BE982" s="588"/>
      <c r="BF982" s="589"/>
    </row>
    <row r="983" spans="2:62" ht="39" customHeight="1" thickBot="1">
      <c r="B983" s="595" t="s">
        <v>148</v>
      </c>
      <c r="C983" s="595"/>
      <c r="D983" s="595"/>
      <c r="E983" s="595"/>
      <c r="F983" s="595"/>
      <c r="G983" s="595"/>
      <c r="H983" s="595"/>
      <c r="I983" s="595"/>
      <c r="J983" s="595"/>
      <c r="K983" s="59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6"/>
      <c r="X983" s="76"/>
      <c r="Y983" s="76"/>
      <c r="Z983" s="76"/>
      <c r="AA983" s="76"/>
      <c r="AG983" s="71"/>
      <c r="AH983" s="593"/>
      <c r="AI983" s="593"/>
      <c r="AJ983" s="593"/>
      <c r="AK983" s="593"/>
      <c r="AL983" s="593"/>
      <c r="AM983" s="593"/>
      <c r="AN983" s="594"/>
      <c r="AO983" s="590"/>
      <c r="AP983" s="591"/>
      <c r="AQ983" s="591"/>
      <c r="AR983" s="591"/>
      <c r="AS983" s="591"/>
      <c r="AT983" s="592"/>
      <c r="AU983" s="72"/>
      <c r="AV983" s="72"/>
      <c r="AW983" s="593"/>
      <c r="AX983" s="593"/>
      <c r="AY983" s="593"/>
      <c r="AZ983" s="593"/>
      <c r="BA983" s="77"/>
      <c r="BB983" s="590"/>
      <c r="BC983" s="591"/>
      <c r="BD983" s="591"/>
      <c r="BE983" s="591"/>
      <c r="BF983" s="592"/>
      <c r="BG983" s="77"/>
      <c r="BH983" s="77"/>
      <c r="BI983" s="77"/>
    </row>
    <row r="984" spans="2:62" ht="39" customHeight="1" thickBot="1">
      <c r="B984" s="533"/>
      <c r="C984" s="533"/>
      <c r="D984" s="533"/>
      <c r="E984" s="533"/>
      <c r="F984" s="533"/>
      <c r="G984" s="533"/>
      <c r="H984" s="533"/>
      <c r="I984" s="533"/>
      <c r="J984" s="533"/>
      <c r="K984" s="533"/>
      <c r="L984" s="533"/>
      <c r="M984" s="533"/>
      <c r="N984" s="533"/>
      <c r="O984" s="533"/>
      <c r="P984" s="533"/>
      <c r="Q984" s="533"/>
      <c r="R984" s="533"/>
      <c r="S984" s="533"/>
      <c r="T984" s="533"/>
      <c r="U984" s="533"/>
      <c r="V984" s="533"/>
      <c r="W984" s="533"/>
      <c r="X984" s="533"/>
      <c r="Y984" s="533"/>
      <c r="Z984" s="533"/>
      <c r="AA984" s="533"/>
      <c r="AG984" s="71"/>
      <c r="AK984" s="78"/>
      <c r="AL984" s="78"/>
      <c r="AM984" s="78"/>
      <c r="AN984" s="78"/>
      <c r="AO984" s="78"/>
      <c r="AP984" s="78"/>
      <c r="AQ984" s="78"/>
      <c r="AR984" s="72"/>
      <c r="AS984" s="72"/>
      <c r="AT984" s="72"/>
      <c r="AU984" s="72"/>
      <c r="AV984" s="72"/>
      <c r="AW984" s="72"/>
      <c r="AX984" s="72"/>
      <c r="AY984" s="72"/>
      <c r="AZ984" s="72"/>
      <c r="BA984" s="72"/>
      <c r="BB984" s="72"/>
      <c r="BC984" s="72"/>
      <c r="BD984" s="72"/>
      <c r="BE984" s="77"/>
      <c r="BF984" s="77"/>
      <c r="BG984" s="77"/>
      <c r="BH984" s="77"/>
      <c r="BI984" s="77"/>
    </row>
    <row r="985" spans="2:62" ht="39" customHeight="1">
      <c r="B985" s="534"/>
      <c r="C985" s="534"/>
      <c r="D985" s="534"/>
      <c r="E985" s="534"/>
      <c r="F985" s="534"/>
      <c r="G985" s="534"/>
      <c r="H985" s="534"/>
      <c r="I985" s="534"/>
      <c r="J985" s="534"/>
      <c r="K985" s="534"/>
      <c r="L985" s="534"/>
      <c r="M985" s="534"/>
      <c r="N985" s="534"/>
      <c r="O985" s="534"/>
      <c r="P985" s="534"/>
      <c r="Q985" s="534"/>
      <c r="R985" s="534"/>
      <c r="S985" s="534"/>
      <c r="T985" s="534"/>
      <c r="U985" s="534"/>
      <c r="V985" s="534"/>
      <c r="W985" s="534"/>
      <c r="X985" s="534"/>
      <c r="Y985" s="534"/>
      <c r="Z985" s="534"/>
      <c r="AA985" s="534"/>
      <c r="AG985" s="71"/>
      <c r="AH985" s="582" t="s">
        <v>25</v>
      </c>
      <c r="AI985" s="582"/>
      <c r="AJ985" s="582"/>
      <c r="AK985" s="582"/>
      <c r="AL985" s="582"/>
      <c r="AM985" s="582"/>
      <c r="AN985" s="583"/>
      <c r="AO985" s="596">
        <f>GI!$A$3</f>
        <v>11</v>
      </c>
      <c r="AP985" s="597"/>
      <c r="AQ985" s="597"/>
      <c r="AR985" s="597"/>
      <c r="AS985" s="598"/>
      <c r="AT985" s="596" t="str">
        <f>GI!$C$3</f>
        <v>D</v>
      </c>
      <c r="AU985" s="597"/>
      <c r="AV985" s="597"/>
      <c r="AW985" s="597"/>
      <c r="AX985" s="598"/>
      <c r="AY985" s="79"/>
      <c r="AZ985" s="79"/>
      <c r="BA985" s="79"/>
      <c r="BB985" s="80"/>
      <c r="BC985" s="80"/>
      <c r="BD985" s="80"/>
      <c r="BE985" s="80"/>
      <c r="BF985" s="80"/>
      <c r="BG985" s="80"/>
      <c r="BH985" s="80"/>
      <c r="BI985" s="80"/>
    </row>
    <row r="986" spans="2:62" ht="39" customHeight="1">
      <c r="B986" s="533"/>
      <c r="C986" s="533"/>
      <c r="D986" s="533"/>
      <c r="E986" s="533"/>
      <c r="F986" s="533"/>
      <c r="G986" s="533"/>
      <c r="H986" s="533"/>
      <c r="I986" s="533"/>
      <c r="J986" s="533"/>
      <c r="K986" s="533"/>
      <c r="L986" s="533"/>
      <c r="M986" s="533"/>
      <c r="N986" s="533"/>
      <c r="O986" s="533"/>
      <c r="P986" s="533"/>
      <c r="Q986" s="533"/>
      <c r="R986" s="533"/>
      <c r="S986" s="533"/>
      <c r="T986" s="533"/>
      <c r="U986" s="533"/>
      <c r="V986" s="533"/>
      <c r="W986" s="533"/>
      <c r="X986" s="533"/>
      <c r="Y986" s="533"/>
      <c r="Z986" s="533"/>
      <c r="AA986" s="533"/>
      <c r="AG986" s="71"/>
      <c r="AH986" s="582"/>
      <c r="AI986" s="582"/>
      <c r="AJ986" s="582"/>
      <c r="AK986" s="582"/>
      <c r="AL986" s="582"/>
      <c r="AM986" s="582"/>
      <c r="AN986" s="583"/>
      <c r="AO986" s="599"/>
      <c r="AP986" s="600"/>
      <c r="AQ986" s="600"/>
      <c r="AR986" s="600"/>
      <c r="AS986" s="601"/>
      <c r="AT986" s="599"/>
      <c r="AU986" s="600"/>
      <c r="AV986" s="600"/>
      <c r="AW986" s="600"/>
      <c r="AX986" s="601"/>
      <c r="AY986" s="79"/>
      <c r="AZ986" s="79"/>
      <c r="BA986" s="79"/>
      <c r="BB986" s="80"/>
      <c r="BC986" s="80"/>
      <c r="BD986" s="80"/>
      <c r="BE986" s="80"/>
      <c r="BF986" s="80"/>
      <c r="BG986" s="80"/>
      <c r="BH986" s="80"/>
      <c r="BI986" s="80"/>
    </row>
    <row r="987" spans="2:62" ht="39" customHeight="1">
      <c r="B987" s="534"/>
      <c r="C987" s="534"/>
      <c r="D987" s="534"/>
      <c r="E987" s="534"/>
      <c r="F987" s="534"/>
      <c r="G987" s="534"/>
      <c r="H987" s="534"/>
      <c r="I987" s="534"/>
      <c r="J987" s="534"/>
      <c r="K987" s="534"/>
      <c r="L987" s="534"/>
      <c r="M987" s="534"/>
      <c r="N987" s="534"/>
      <c r="O987" s="534"/>
      <c r="P987" s="534"/>
      <c r="Q987" s="534"/>
      <c r="R987" s="534"/>
      <c r="S987" s="534"/>
      <c r="T987" s="534"/>
      <c r="U987" s="534"/>
      <c r="V987" s="534"/>
      <c r="W987" s="534"/>
      <c r="X987" s="534"/>
      <c r="Y987" s="534"/>
      <c r="Z987" s="534"/>
      <c r="AA987" s="534"/>
      <c r="AG987" s="71"/>
      <c r="AH987" s="605" t="s">
        <v>6</v>
      </c>
      <c r="AI987" s="605"/>
      <c r="AJ987" s="605"/>
      <c r="AK987" s="605"/>
      <c r="AL987" s="605"/>
      <c r="AM987" s="605"/>
      <c r="AN987" s="606"/>
      <c r="AO987" s="599"/>
      <c r="AP987" s="600"/>
      <c r="AQ987" s="600"/>
      <c r="AR987" s="600"/>
      <c r="AS987" s="601"/>
      <c r="AT987" s="599"/>
      <c r="AU987" s="600"/>
      <c r="AV987" s="600"/>
      <c r="AW987" s="600"/>
      <c r="AX987" s="601"/>
      <c r="AY987" s="79"/>
      <c r="AZ987" s="79"/>
      <c r="BA987" s="79"/>
      <c r="BB987" s="80"/>
      <c r="BC987" s="80"/>
      <c r="BD987" s="80"/>
      <c r="BE987" s="80"/>
      <c r="BF987" s="80"/>
      <c r="BG987" s="80"/>
      <c r="BH987" s="80"/>
      <c r="BI987" s="80"/>
    </row>
    <row r="988" spans="2:62" ht="39" customHeight="1" thickBot="1">
      <c r="B988" s="607" t="s">
        <v>149</v>
      </c>
      <c r="C988" s="607"/>
      <c r="D988" s="607"/>
      <c r="E988" s="607"/>
      <c r="F988" s="607"/>
      <c r="G988" s="607"/>
      <c r="H988" s="607"/>
      <c r="I988" s="607"/>
      <c r="J988" s="607"/>
      <c r="K988" s="607"/>
      <c r="L988" s="607"/>
      <c r="M988" s="607"/>
      <c r="N988" s="607"/>
      <c r="O988" s="607"/>
      <c r="P988" s="607"/>
      <c r="Q988" s="607"/>
      <c r="R988" s="607"/>
      <c r="S988" s="607"/>
      <c r="T988" s="607"/>
      <c r="U988" s="607"/>
      <c r="V988" s="607"/>
      <c r="W988" s="607"/>
      <c r="X988" s="607"/>
      <c r="Y988" s="607"/>
      <c r="Z988" s="607"/>
      <c r="AA988" s="607"/>
      <c r="AG988" s="71"/>
      <c r="AH988" s="605"/>
      <c r="AI988" s="605"/>
      <c r="AJ988" s="605"/>
      <c r="AK988" s="605"/>
      <c r="AL988" s="605"/>
      <c r="AM988" s="605"/>
      <c r="AN988" s="606"/>
      <c r="AO988" s="602"/>
      <c r="AP988" s="603"/>
      <c r="AQ988" s="603"/>
      <c r="AR988" s="603"/>
      <c r="AS988" s="604"/>
      <c r="AT988" s="602"/>
      <c r="AU988" s="603"/>
      <c r="AV988" s="603"/>
      <c r="AW988" s="603"/>
      <c r="AX988" s="604"/>
      <c r="AY988" s="79"/>
      <c r="AZ988" s="79"/>
      <c r="BA988" s="79"/>
      <c r="BB988" s="80"/>
      <c r="BC988" s="80"/>
      <c r="BD988" s="80"/>
      <c r="BE988" s="80"/>
      <c r="BF988" s="80"/>
      <c r="BG988" s="80"/>
      <c r="BH988" s="80"/>
      <c r="BI988" s="80"/>
    </row>
    <row r="989" spans="2:62" ht="39" customHeight="1">
      <c r="B989" s="608"/>
      <c r="C989" s="608"/>
      <c r="D989" s="608"/>
      <c r="E989" s="608"/>
      <c r="F989" s="608"/>
      <c r="G989" s="608"/>
      <c r="H989" s="608"/>
      <c r="I989" s="608"/>
      <c r="J989" s="608"/>
      <c r="K989" s="608"/>
      <c r="L989" s="608"/>
      <c r="M989" s="608"/>
      <c r="N989" s="608"/>
      <c r="O989" s="608"/>
      <c r="P989" s="608"/>
      <c r="Q989" s="608"/>
      <c r="R989" s="608"/>
      <c r="S989" s="608"/>
      <c r="T989" s="608"/>
      <c r="U989" s="608"/>
      <c r="V989" s="608"/>
      <c r="W989" s="608"/>
      <c r="X989" s="608"/>
      <c r="Y989" s="608"/>
      <c r="Z989" s="608"/>
      <c r="AA989" s="608"/>
      <c r="AG989" s="71"/>
    </row>
    <row r="990" spans="2:62" ht="39" customHeight="1" thickBot="1">
      <c r="B990" s="533"/>
      <c r="C990" s="533"/>
      <c r="D990" s="533"/>
      <c r="E990" s="533"/>
      <c r="F990" s="533"/>
      <c r="G990" s="533"/>
      <c r="H990" s="533"/>
      <c r="I990" s="533"/>
      <c r="J990" s="533"/>
      <c r="K990" s="533"/>
      <c r="L990" s="533"/>
      <c r="M990" s="533"/>
      <c r="N990" s="533"/>
      <c r="O990" s="533"/>
      <c r="P990" s="533"/>
      <c r="Q990" s="533"/>
      <c r="R990" s="533"/>
      <c r="S990" s="533"/>
      <c r="T990" s="533"/>
      <c r="U990" s="533"/>
      <c r="V990" s="533"/>
      <c r="W990" s="533"/>
      <c r="X990" s="533"/>
      <c r="Y990" s="533"/>
      <c r="Z990" s="533"/>
      <c r="AA990" s="533"/>
      <c r="AG990" s="81"/>
      <c r="AH990" s="82"/>
      <c r="AI990" s="82"/>
      <c r="AJ990" s="82"/>
      <c r="AK990" s="82"/>
      <c r="AL990" s="82"/>
      <c r="AM990" s="82"/>
      <c r="AN990" s="82"/>
      <c r="AO990" s="82"/>
      <c r="AP990" s="82"/>
      <c r="AQ990" s="82"/>
      <c r="AR990" s="83"/>
      <c r="AS990" s="83"/>
      <c r="AT990" s="83"/>
      <c r="AU990" s="83"/>
      <c r="AV990" s="83"/>
      <c r="AW990" s="83"/>
      <c r="AX990" s="83"/>
      <c r="AY990" s="83"/>
      <c r="AZ990" s="83"/>
      <c r="BA990" s="83"/>
      <c r="BB990" s="83"/>
      <c r="BC990" s="83"/>
      <c r="BD990" s="83"/>
      <c r="BE990" s="83"/>
      <c r="BF990" s="83"/>
      <c r="BG990" s="83"/>
      <c r="BH990" s="83"/>
      <c r="BI990" s="83"/>
      <c r="BJ990" s="84"/>
    </row>
    <row r="991" spans="2:62" ht="39" customHeight="1">
      <c r="B991" s="534"/>
      <c r="C991" s="534"/>
      <c r="D991" s="534"/>
      <c r="E991" s="534"/>
      <c r="F991" s="534"/>
      <c r="G991" s="534"/>
      <c r="H991" s="534"/>
      <c r="I991" s="534"/>
      <c r="J991" s="534"/>
      <c r="K991" s="534"/>
      <c r="L991" s="534"/>
      <c r="M991" s="534"/>
      <c r="N991" s="534"/>
      <c r="O991" s="534"/>
      <c r="P991" s="534"/>
      <c r="Q991" s="534"/>
      <c r="R991" s="534"/>
      <c r="S991" s="534"/>
      <c r="T991" s="534"/>
      <c r="U991" s="534"/>
      <c r="V991" s="534"/>
      <c r="W991" s="534"/>
      <c r="X991" s="534"/>
      <c r="Y991" s="534"/>
      <c r="Z991" s="534"/>
      <c r="AA991" s="534"/>
      <c r="BJ991" s="85"/>
    </row>
    <row r="992" spans="2:62" ht="39" customHeight="1"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K992" s="87"/>
      <c r="AL992" s="87"/>
      <c r="AM992" s="87"/>
      <c r="AN992" s="87"/>
      <c r="AO992" s="87"/>
      <c r="AP992" s="87"/>
      <c r="AQ992" s="87"/>
      <c r="AR992" s="87"/>
      <c r="AS992" s="87"/>
      <c r="AT992" s="87"/>
      <c r="AU992" s="87"/>
      <c r="AV992" s="87"/>
      <c r="AW992" s="87"/>
      <c r="AX992" s="87"/>
      <c r="AY992" s="87"/>
      <c r="AZ992" s="87"/>
      <c r="BA992" s="87"/>
      <c r="BB992" s="87"/>
      <c r="BC992" s="87"/>
      <c r="BD992" s="87"/>
      <c r="BE992" s="87"/>
      <c r="BF992" s="87"/>
      <c r="BJ992" s="85"/>
    </row>
    <row r="993" spans="2:62" ht="39" customHeight="1">
      <c r="B993" s="535" t="s">
        <v>80</v>
      </c>
      <c r="C993" s="535"/>
      <c r="D993" s="535"/>
      <c r="E993" s="535"/>
      <c r="F993" s="535"/>
      <c r="G993" s="535"/>
      <c r="H993" s="535"/>
      <c r="I993" s="535"/>
      <c r="J993" s="535"/>
      <c r="K993" s="535"/>
      <c r="L993" s="535"/>
      <c r="M993" s="535"/>
      <c r="N993" s="535"/>
      <c r="O993" s="536" t="str">
        <f>GI!$E$31</f>
        <v xml:space="preserve">Biniam Desta </v>
      </c>
      <c r="P993" s="536"/>
      <c r="Q993" s="536"/>
      <c r="R993" s="536"/>
      <c r="S993" s="536"/>
      <c r="T993" s="536"/>
      <c r="U993" s="536"/>
      <c r="V993" s="536"/>
      <c r="W993" s="536"/>
      <c r="X993" s="536"/>
      <c r="Y993" s="536"/>
      <c r="Z993" s="536"/>
      <c r="AA993" s="536"/>
      <c r="AB993" s="88"/>
      <c r="AJ993" s="538" t="s">
        <v>212</v>
      </c>
      <c r="AK993" s="539"/>
      <c r="AL993" s="539"/>
      <c r="AM993" s="539"/>
      <c r="AN993" s="539"/>
      <c r="AO993" s="539"/>
      <c r="AP993" s="539"/>
      <c r="AQ993" s="539"/>
      <c r="AR993" s="539"/>
      <c r="AS993" s="539"/>
      <c r="AT993" s="539"/>
      <c r="AU993" s="539"/>
      <c r="AV993" s="539"/>
      <c r="AW993" s="539"/>
      <c r="AX993" s="539"/>
      <c r="AY993" s="539"/>
      <c r="AZ993" s="539"/>
      <c r="BA993" s="539"/>
      <c r="BB993" s="539"/>
      <c r="BC993" s="539"/>
      <c r="BD993" s="539"/>
      <c r="BE993" s="539"/>
      <c r="BF993" s="540"/>
      <c r="BG993" s="87"/>
      <c r="BH993" s="87"/>
      <c r="BI993" s="87"/>
      <c r="BJ993" s="89"/>
    </row>
    <row r="994" spans="2:62" ht="39" customHeight="1">
      <c r="B994" s="535"/>
      <c r="C994" s="535"/>
      <c r="D994" s="535"/>
      <c r="E994" s="535"/>
      <c r="F994" s="535"/>
      <c r="G994" s="535"/>
      <c r="H994" s="535"/>
      <c r="I994" s="535"/>
      <c r="J994" s="535"/>
      <c r="K994" s="535"/>
      <c r="L994" s="535"/>
      <c r="M994" s="535"/>
      <c r="N994" s="535"/>
      <c r="O994" s="537"/>
      <c r="P994" s="537"/>
      <c r="Q994" s="537"/>
      <c r="R994" s="537"/>
      <c r="S994" s="537"/>
      <c r="T994" s="537"/>
      <c r="U994" s="537"/>
      <c r="V994" s="537"/>
      <c r="W994" s="537"/>
      <c r="X994" s="537"/>
      <c r="Y994" s="537"/>
      <c r="Z994" s="537"/>
      <c r="AA994" s="537"/>
      <c r="AB994" s="88"/>
      <c r="AJ994" s="541"/>
      <c r="AK994" s="542"/>
      <c r="AL994" s="542"/>
      <c r="AM994" s="542"/>
      <c r="AN994" s="542"/>
      <c r="AO994" s="542"/>
      <c r="AP994" s="542"/>
      <c r="AQ994" s="542"/>
      <c r="AR994" s="542"/>
      <c r="AS994" s="542"/>
      <c r="AT994" s="542"/>
      <c r="AU994" s="542"/>
      <c r="AV994" s="542"/>
      <c r="AW994" s="542"/>
      <c r="AX994" s="542"/>
      <c r="AY994" s="542"/>
      <c r="AZ994" s="542"/>
      <c r="BA994" s="542"/>
      <c r="BB994" s="542"/>
      <c r="BC994" s="542"/>
      <c r="BD994" s="542"/>
      <c r="BE994" s="542"/>
      <c r="BF994" s="543"/>
      <c r="BG994" s="87"/>
      <c r="BH994" s="87"/>
      <c r="BI994" s="87"/>
      <c r="BJ994" s="89"/>
    </row>
    <row r="995" spans="2:62" ht="39" customHeight="1">
      <c r="B995" s="544" t="s">
        <v>79</v>
      </c>
      <c r="C995" s="544"/>
      <c r="D995" s="544"/>
      <c r="E995" s="544"/>
      <c r="F995" s="544"/>
      <c r="G995" s="544"/>
      <c r="H995" s="544"/>
      <c r="I995" s="544"/>
      <c r="J995" s="544"/>
      <c r="K995" s="544"/>
      <c r="L995" s="544"/>
      <c r="M995" s="544"/>
      <c r="N995" s="544"/>
      <c r="O995" s="545"/>
      <c r="P995" s="545"/>
      <c r="Q995" s="545"/>
      <c r="R995" s="545"/>
      <c r="S995" s="545"/>
      <c r="T995" s="545"/>
      <c r="U995" s="545"/>
      <c r="V995" s="545"/>
      <c r="W995" s="545"/>
      <c r="X995" s="545"/>
      <c r="Y995" s="545"/>
      <c r="Z995" s="545"/>
      <c r="AA995" s="545"/>
      <c r="AB995" s="88"/>
      <c r="AJ995" s="541" t="s">
        <v>210</v>
      </c>
      <c r="AK995" s="542"/>
      <c r="AL995" s="542"/>
      <c r="AM995" s="542"/>
      <c r="AN995" s="542"/>
      <c r="AO995" s="542"/>
      <c r="AP995" s="542"/>
      <c r="AQ995" s="542"/>
      <c r="AR995" s="542"/>
      <c r="AS995" s="542"/>
      <c r="AT995" s="542"/>
      <c r="AU995" s="542"/>
      <c r="AV995" s="542"/>
      <c r="AW995" s="542"/>
      <c r="AX995" s="542"/>
      <c r="AY995" s="542"/>
      <c r="AZ995" s="542"/>
      <c r="BA995" s="542"/>
      <c r="BB995" s="542"/>
      <c r="BC995" s="542"/>
      <c r="BD995" s="542"/>
      <c r="BE995" s="542"/>
      <c r="BF995" s="543"/>
      <c r="BG995" s="87"/>
      <c r="BH995" s="87"/>
      <c r="BI995" s="87"/>
      <c r="BJ995" s="87"/>
    </row>
    <row r="996" spans="2:62" ht="39" customHeight="1">
      <c r="B996" s="544"/>
      <c r="C996" s="544"/>
      <c r="D996" s="544"/>
      <c r="E996" s="544"/>
      <c r="F996" s="544"/>
      <c r="G996" s="544"/>
      <c r="H996" s="544"/>
      <c r="I996" s="544"/>
      <c r="J996" s="544"/>
      <c r="K996" s="544"/>
      <c r="L996" s="544"/>
      <c r="M996" s="544"/>
      <c r="N996" s="544"/>
      <c r="O996" s="546"/>
      <c r="P996" s="546"/>
      <c r="Q996" s="546"/>
      <c r="R996" s="546"/>
      <c r="S996" s="546"/>
      <c r="T996" s="546"/>
      <c r="U996" s="546"/>
      <c r="V996" s="546"/>
      <c r="W996" s="546"/>
      <c r="X996" s="546"/>
      <c r="Y996" s="546"/>
      <c r="Z996" s="546"/>
      <c r="AA996" s="546"/>
      <c r="AB996" s="88"/>
      <c r="AJ996" s="541"/>
      <c r="AK996" s="542"/>
      <c r="AL996" s="542"/>
      <c r="AM996" s="542"/>
      <c r="AN996" s="542"/>
      <c r="AO996" s="542"/>
      <c r="AP996" s="542"/>
      <c r="AQ996" s="542"/>
      <c r="AR996" s="542"/>
      <c r="AS996" s="542"/>
      <c r="AT996" s="542"/>
      <c r="AU996" s="542"/>
      <c r="AV996" s="542"/>
      <c r="AW996" s="542"/>
      <c r="AX996" s="542"/>
      <c r="AY996" s="542"/>
      <c r="AZ996" s="542"/>
      <c r="BA996" s="542"/>
      <c r="BB996" s="542"/>
      <c r="BC996" s="542"/>
      <c r="BD996" s="542"/>
      <c r="BE996" s="542"/>
      <c r="BF996" s="543"/>
      <c r="BG996" s="87"/>
      <c r="BH996" s="87"/>
      <c r="BI996" s="87"/>
      <c r="BJ996" s="87"/>
    </row>
    <row r="997" spans="2:62" ht="39" customHeight="1">
      <c r="B997" s="535" t="s">
        <v>81</v>
      </c>
      <c r="C997" s="535"/>
      <c r="D997" s="535"/>
      <c r="E997" s="535"/>
      <c r="F997" s="535"/>
      <c r="G997" s="535"/>
      <c r="H997" s="535"/>
      <c r="I997" s="535"/>
      <c r="J997" s="535"/>
      <c r="K997" s="535"/>
      <c r="L997" s="535"/>
      <c r="M997" s="535"/>
      <c r="N997" s="535"/>
      <c r="O997" s="547"/>
      <c r="P997" s="547"/>
      <c r="Q997" s="547"/>
      <c r="R997" s="547"/>
      <c r="S997" s="547"/>
      <c r="T997" s="547"/>
      <c r="U997" s="547"/>
      <c r="V997" s="547"/>
      <c r="W997" s="547"/>
      <c r="X997" s="547"/>
      <c r="Y997" s="547"/>
      <c r="Z997" s="547"/>
      <c r="AA997" s="547"/>
      <c r="AB997" s="88"/>
      <c r="AJ997" s="541" t="s">
        <v>74</v>
      </c>
      <c r="AK997" s="542"/>
      <c r="AL997" s="542"/>
      <c r="AM997" s="542"/>
      <c r="AN997" s="542"/>
      <c r="AO997" s="542"/>
      <c r="AP997" s="542"/>
      <c r="AQ997" s="542"/>
      <c r="AR997" s="542"/>
      <c r="AS997" s="542"/>
      <c r="AT997" s="542"/>
      <c r="AU997" s="542"/>
      <c r="AV997" s="542"/>
      <c r="AW997" s="542"/>
      <c r="AX997" s="542"/>
      <c r="AY997" s="542"/>
      <c r="AZ997" s="542"/>
      <c r="BA997" s="542"/>
      <c r="BB997" s="542"/>
      <c r="BC997" s="542"/>
      <c r="BD997" s="542"/>
      <c r="BE997" s="542"/>
      <c r="BF997" s="543"/>
      <c r="BG997" s="87"/>
      <c r="BH997" s="87"/>
      <c r="BI997" s="87"/>
      <c r="BJ997" s="87"/>
    </row>
    <row r="998" spans="2:62" ht="39" customHeight="1">
      <c r="B998" s="535"/>
      <c r="C998" s="535"/>
      <c r="D998" s="535"/>
      <c r="E998" s="535"/>
      <c r="F998" s="535"/>
      <c r="G998" s="535"/>
      <c r="H998" s="535"/>
      <c r="I998" s="535"/>
      <c r="J998" s="535"/>
      <c r="K998" s="535"/>
      <c r="L998" s="535"/>
      <c r="M998" s="535"/>
      <c r="N998" s="535"/>
      <c r="O998" s="548"/>
      <c r="P998" s="548"/>
      <c r="Q998" s="548"/>
      <c r="R998" s="548"/>
      <c r="S998" s="548"/>
      <c r="T998" s="548"/>
      <c r="U998" s="548"/>
      <c r="V998" s="548"/>
      <c r="W998" s="548"/>
      <c r="X998" s="548"/>
      <c r="Y998" s="548"/>
      <c r="Z998" s="548"/>
      <c r="AA998" s="548"/>
      <c r="AB998" s="88"/>
      <c r="AJ998" s="541"/>
      <c r="AK998" s="542"/>
      <c r="AL998" s="542"/>
      <c r="AM998" s="542"/>
      <c r="AN998" s="542"/>
      <c r="AO998" s="542"/>
      <c r="AP998" s="542"/>
      <c r="AQ998" s="542"/>
      <c r="AR998" s="542"/>
      <c r="AS998" s="542"/>
      <c r="AT998" s="542"/>
      <c r="AU998" s="542"/>
      <c r="AV998" s="542"/>
      <c r="AW998" s="542"/>
      <c r="AX998" s="542"/>
      <c r="AY998" s="542"/>
      <c r="AZ998" s="542"/>
      <c r="BA998" s="542"/>
      <c r="BB998" s="542"/>
      <c r="BC998" s="542"/>
      <c r="BD998" s="542"/>
      <c r="BE998" s="542"/>
      <c r="BF998" s="543"/>
      <c r="BG998" s="87"/>
      <c r="BH998" s="87"/>
      <c r="BI998" s="87"/>
      <c r="BJ998" s="87"/>
    </row>
    <row r="999" spans="2:62" ht="39" customHeight="1">
      <c r="B999" s="544" t="s">
        <v>79</v>
      </c>
      <c r="C999" s="544"/>
      <c r="D999" s="544"/>
      <c r="E999" s="544"/>
      <c r="F999" s="544"/>
      <c r="G999" s="544"/>
      <c r="H999" s="544"/>
      <c r="I999" s="544"/>
      <c r="J999" s="544"/>
      <c r="K999" s="544"/>
      <c r="L999" s="544"/>
      <c r="M999" s="544"/>
      <c r="N999" s="544"/>
      <c r="O999" s="545"/>
      <c r="P999" s="545"/>
      <c r="Q999" s="545"/>
      <c r="R999" s="545"/>
      <c r="S999" s="545"/>
      <c r="T999" s="545"/>
      <c r="U999" s="545"/>
      <c r="V999" s="545"/>
      <c r="W999" s="545"/>
      <c r="X999" s="545"/>
      <c r="Y999" s="545"/>
      <c r="Z999" s="545"/>
      <c r="AA999" s="545"/>
      <c r="AB999" s="90"/>
      <c r="AJ999" s="541" t="s">
        <v>211</v>
      </c>
      <c r="AK999" s="542"/>
      <c r="AL999" s="542"/>
      <c r="AM999" s="542"/>
      <c r="AN999" s="542"/>
      <c r="AO999" s="542"/>
      <c r="AP999" s="542"/>
      <c r="AQ999" s="542"/>
      <c r="AR999" s="542"/>
      <c r="AS999" s="542"/>
      <c r="AT999" s="542"/>
      <c r="AU999" s="542"/>
      <c r="AV999" s="542"/>
      <c r="AW999" s="542"/>
      <c r="AX999" s="542"/>
      <c r="AY999" s="542"/>
      <c r="AZ999" s="542"/>
      <c r="BA999" s="542"/>
      <c r="BB999" s="542"/>
      <c r="BC999" s="542"/>
      <c r="BD999" s="542"/>
      <c r="BE999" s="542"/>
      <c r="BF999" s="543"/>
      <c r="BG999" s="87"/>
      <c r="BH999" s="87"/>
      <c r="BI999" s="87"/>
      <c r="BJ999" s="87"/>
    </row>
    <row r="1000" spans="2:62" ht="5.25" customHeight="1">
      <c r="B1000" s="544"/>
      <c r="C1000" s="544"/>
      <c r="D1000" s="544"/>
      <c r="E1000" s="544"/>
      <c r="F1000" s="544"/>
      <c r="G1000" s="544"/>
      <c r="H1000" s="544"/>
      <c r="I1000" s="544"/>
      <c r="J1000" s="544"/>
      <c r="K1000" s="544"/>
      <c r="L1000" s="544"/>
      <c r="M1000" s="544"/>
      <c r="N1000" s="544"/>
      <c r="O1000" s="546"/>
      <c r="P1000" s="546"/>
      <c r="Q1000" s="546"/>
      <c r="R1000" s="546"/>
      <c r="S1000" s="546"/>
      <c r="T1000" s="546"/>
      <c r="U1000" s="546"/>
      <c r="V1000" s="546"/>
      <c r="W1000" s="546"/>
      <c r="X1000" s="546"/>
      <c r="Y1000" s="546"/>
      <c r="Z1000" s="546"/>
      <c r="AA1000" s="546"/>
      <c r="AB1000" s="90"/>
      <c r="AJ1000" s="549"/>
      <c r="AK1000" s="550"/>
      <c r="AL1000" s="550"/>
      <c r="AM1000" s="550"/>
      <c r="AN1000" s="550"/>
      <c r="AO1000" s="550"/>
      <c r="AP1000" s="550"/>
      <c r="AQ1000" s="550"/>
      <c r="AR1000" s="550"/>
      <c r="AS1000" s="550"/>
      <c r="AT1000" s="550"/>
      <c r="AU1000" s="550"/>
      <c r="AV1000" s="550"/>
      <c r="AW1000" s="550"/>
      <c r="AX1000" s="550"/>
      <c r="AY1000" s="550"/>
      <c r="AZ1000" s="550"/>
      <c r="BA1000" s="550"/>
      <c r="BB1000" s="550"/>
      <c r="BC1000" s="550"/>
      <c r="BD1000" s="550"/>
      <c r="BE1000" s="550"/>
      <c r="BF1000" s="551"/>
      <c r="BG1000" s="87"/>
      <c r="BH1000" s="87"/>
      <c r="BI1000" s="87"/>
      <c r="BJ1000" s="87"/>
    </row>
    <row r="1001" spans="2:62" ht="57.75" customHeight="1">
      <c r="C1001" s="615"/>
      <c r="D1001" s="615"/>
      <c r="E1001" s="615"/>
      <c r="F1001" s="615"/>
      <c r="G1001" s="615"/>
      <c r="H1001" s="615"/>
      <c r="I1001" s="615"/>
      <c r="J1001" s="615"/>
      <c r="K1001" s="615"/>
      <c r="L1001" s="615"/>
      <c r="M1001" s="615"/>
      <c r="N1001" s="615"/>
      <c r="O1001" s="615"/>
      <c r="P1001" s="615"/>
      <c r="Q1001" s="615"/>
      <c r="R1001" s="615"/>
      <c r="S1001" s="615"/>
      <c r="T1001" s="615"/>
      <c r="U1001" s="615"/>
      <c r="V1001" s="615"/>
      <c r="W1001" s="615"/>
      <c r="X1001" s="615"/>
    </row>
    <row r="1002" spans="2:62" ht="39" customHeight="1">
      <c r="B1002" s="616" t="s">
        <v>20</v>
      </c>
      <c r="C1002" s="616"/>
      <c r="D1002" s="616"/>
      <c r="E1002" s="616"/>
      <c r="F1002" s="616"/>
      <c r="G1002" s="616"/>
      <c r="H1002" s="616"/>
      <c r="I1002" s="616"/>
      <c r="J1002" s="616"/>
      <c r="K1002" s="616"/>
      <c r="L1002" s="616"/>
      <c r="M1002" s="616"/>
      <c r="N1002" s="616"/>
      <c r="O1002" s="616"/>
      <c r="P1002" s="616"/>
      <c r="Q1002" s="616"/>
      <c r="R1002" s="616"/>
      <c r="S1002" s="616"/>
      <c r="T1002" s="616"/>
      <c r="U1002" s="616"/>
      <c r="V1002" s="616"/>
      <c r="W1002" s="616"/>
      <c r="X1002" s="616"/>
      <c r="Y1002" s="616"/>
      <c r="Z1002" s="616"/>
      <c r="AA1002" s="59"/>
      <c r="AG1002" s="60"/>
      <c r="AH1002" s="60"/>
      <c r="AI1002" s="60"/>
      <c r="AL1002" s="617"/>
      <c r="AM1002" s="617"/>
      <c r="AN1002" s="617"/>
      <c r="AO1002" s="617"/>
      <c r="AP1002" s="617"/>
      <c r="AQ1002" s="617"/>
      <c r="AR1002" s="617"/>
      <c r="AS1002" s="617"/>
      <c r="AT1002" s="617"/>
      <c r="AU1002" s="617"/>
      <c r="AV1002" s="617"/>
      <c r="AW1002" s="617"/>
      <c r="AX1002" s="617"/>
      <c r="AY1002" s="617"/>
      <c r="AZ1002" s="617"/>
      <c r="BA1002" s="617"/>
      <c r="BB1002" s="617"/>
      <c r="BC1002" s="617"/>
    </row>
    <row r="1003" spans="2:62" ht="39" customHeight="1">
      <c r="B1003" s="616"/>
      <c r="C1003" s="616"/>
      <c r="D1003" s="616"/>
      <c r="E1003" s="616"/>
      <c r="F1003" s="616"/>
      <c r="G1003" s="616"/>
      <c r="H1003" s="616"/>
      <c r="I1003" s="616"/>
      <c r="J1003" s="616"/>
      <c r="K1003" s="616"/>
      <c r="L1003" s="616"/>
      <c r="M1003" s="616"/>
      <c r="N1003" s="616"/>
      <c r="O1003" s="616"/>
      <c r="P1003" s="616"/>
      <c r="Q1003" s="616"/>
      <c r="R1003" s="616"/>
      <c r="S1003" s="616"/>
      <c r="T1003" s="616"/>
      <c r="U1003" s="616"/>
      <c r="V1003" s="616"/>
      <c r="W1003" s="616"/>
      <c r="X1003" s="616"/>
      <c r="Y1003" s="616"/>
      <c r="Z1003" s="616"/>
      <c r="AA1003" s="59"/>
      <c r="AG1003" s="60"/>
      <c r="AH1003" s="60"/>
      <c r="AI1003" s="60"/>
      <c r="AL1003" s="617"/>
      <c r="AM1003" s="617"/>
      <c r="AN1003" s="617"/>
      <c r="AO1003" s="617"/>
      <c r="AP1003" s="617"/>
      <c r="AQ1003" s="617"/>
      <c r="AR1003" s="617"/>
      <c r="AS1003" s="617"/>
      <c r="AT1003" s="617"/>
      <c r="AU1003" s="617"/>
      <c r="AV1003" s="617"/>
      <c r="AW1003" s="617"/>
      <c r="AX1003" s="617"/>
      <c r="AY1003" s="617"/>
      <c r="AZ1003" s="617"/>
      <c r="BA1003" s="617"/>
      <c r="BB1003" s="617"/>
      <c r="BC1003" s="617"/>
    </row>
    <row r="1004" spans="2:62" ht="39" customHeight="1">
      <c r="B1004" s="618"/>
      <c r="C1004" s="618"/>
      <c r="D1004" s="618"/>
      <c r="E1004" s="618"/>
      <c r="F1004" s="618"/>
      <c r="G1004" s="618"/>
      <c r="H1004" s="618"/>
      <c r="I1004" s="618"/>
      <c r="J1004" s="618"/>
      <c r="K1004" s="618"/>
      <c r="L1004" s="618"/>
      <c r="M1004" s="618"/>
      <c r="N1004" s="618"/>
      <c r="O1004" s="618"/>
      <c r="P1004" s="618"/>
      <c r="Q1004" s="618"/>
      <c r="R1004" s="618"/>
      <c r="S1004" s="618"/>
      <c r="T1004" s="618"/>
      <c r="U1004" s="618"/>
      <c r="V1004" s="618"/>
      <c r="W1004" s="618"/>
      <c r="X1004" s="618"/>
      <c r="Y1004" s="618"/>
      <c r="Z1004" s="618"/>
      <c r="AA1004" s="59"/>
      <c r="AB1004" s="60"/>
      <c r="AC1004" s="60"/>
      <c r="AD1004" s="60"/>
      <c r="AE1004" s="60"/>
      <c r="AF1004" s="60"/>
      <c r="AG1004" s="60"/>
      <c r="AH1004" s="60"/>
      <c r="AI1004" s="60"/>
      <c r="AL1004" s="617"/>
      <c r="AM1004" s="617"/>
      <c r="AN1004" s="617"/>
      <c r="AO1004" s="617"/>
      <c r="AP1004" s="617"/>
      <c r="AQ1004" s="617"/>
      <c r="AR1004" s="617"/>
      <c r="AS1004" s="617"/>
      <c r="AT1004" s="617"/>
      <c r="AU1004" s="617"/>
      <c r="AV1004" s="617"/>
      <c r="AW1004" s="617"/>
      <c r="AX1004" s="617"/>
      <c r="AY1004" s="617"/>
      <c r="AZ1004" s="617"/>
      <c r="BA1004" s="617"/>
      <c r="BB1004" s="617"/>
      <c r="BC1004" s="617"/>
    </row>
    <row r="1005" spans="2:62" ht="39" customHeight="1">
      <c r="B1005" s="609" t="s">
        <v>92</v>
      </c>
      <c r="C1005" s="609"/>
      <c r="D1005" s="609"/>
      <c r="E1005" s="609"/>
      <c r="F1005" s="609"/>
      <c r="G1005" s="609"/>
      <c r="H1005" s="609"/>
      <c r="I1005" s="609"/>
      <c r="J1005" s="609"/>
      <c r="K1005" s="609"/>
      <c r="L1005" s="609"/>
      <c r="M1005" s="609"/>
      <c r="N1005" s="609"/>
      <c r="O1005" s="609"/>
      <c r="P1005" s="609"/>
      <c r="Q1005" s="609"/>
      <c r="R1005" s="609"/>
      <c r="S1005" s="609"/>
      <c r="T1005" s="609"/>
      <c r="U1005" s="609"/>
      <c r="V1005" s="609"/>
      <c r="W1005" s="609"/>
      <c r="X1005" s="609"/>
      <c r="Y1005" s="609"/>
      <c r="Z1005" s="609"/>
      <c r="AA1005" s="59"/>
      <c r="AB1005" s="60"/>
      <c r="AE1005" s="610" t="str">
        <f>GI!$A$49</f>
        <v>መግለፂ ውፅኢት ተምሃራይ</v>
      </c>
      <c r="AF1005" s="610"/>
      <c r="AG1005" s="610"/>
      <c r="AH1005" s="610"/>
      <c r="AI1005" s="610"/>
      <c r="AJ1005" s="610"/>
      <c r="AK1005" s="610"/>
      <c r="AL1005" s="610"/>
      <c r="AM1005" s="610"/>
      <c r="AN1005" s="610"/>
      <c r="AO1005" s="610"/>
      <c r="AP1005" s="610"/>
      <c r="AQ1005" s="610"/>
      <c r="AR1005" s="610"/>
      <c r="AS1005" s="610"/>
      <c r="AT1005" s="610"/>
      <c r="AU1005" s="610"/>
      <c r="AV1005" s="610"/>
      <c r="AW1005" s="610"/>
      <c r="AX1005" s="610"/>
      <c r="AY1005" s="610"/>
      <c r="AZ1005" s="610"/>
      <c r="BA1005" s="610"/>
      <c r="BB1005" s="610"/>
      <c r="BC1005" s="610"/>
      <c r="BD1005" s="610"/>
      <c r="BE1005" s="610"/>
      <c r="BF1005" s="610"/>
      <c r="BG1005" s="610"/>
      <c r="BH1005" s="610"/>
      <c r="BI1005" s="610"/>
      <c r="BJ1005" s="610"/>
    </row>
    <row r="1006" spans="2:62" ht="39" customHeight="1">
      <c r="B1006" s="609" t="s">
        <v>93</v>
      </c>
      <c r="C1006" s="609"/>
      <c r="D1006" s="609"/>
      <c r="E1006" s="609"/>
      <c r="F1006" s="609"/>
      <c r="G1006" s="609"/>
      <c r="H1006" s="609"/>
      <c r="I1006" s="609"/>
      <c r="J1006" s="609"/>
      <c r="K1006" s="609"/>
      <c r="L1006" s="609"/>
      <c r="M1006" s="609"/>
      <c r="N1006" s="609"/>
      <c r="O1006" s="609"/>
      <c r="P1006" s="609"/>
      <c r="Q1006" s="609"/>
      <c r="R1006" s="609"/>
      <c r="S1006" s="609"/>
      <c r="T1006" s="609"/>
      <c r="U1006" s="609"/>
      <c r="V1006" s="609"/>
      <c r="W1006" s="609"/>
      <c r="X1006" s="609"/>
      <c r="Y1006" s="609"/>
      <c r="Z1006" s="609"/>
      <c r="AA1006" s="59"/>
      <c r="AB1006" s="60"/>
      <c r="AC1006" s="61"/>
      <c r="AD1006" s="61"/>
      <c r="AE1006" s="610"/>
      <c r="AF1006" s="610"/>
      <c r="AG1006" s="610"/>
      <c r="AH1006" s="610"/>
      <c r="AI1006" s="610"/>
      <c r="AJ1006" s="610"/>
      <c r="AK1006" s="610"/>
      <c r="AL1006" s="610"/>
      <c r="AM1006" s="610"/>
      <c r="AN1006" s="610"/>
      <c r="AO1006" s="610"/>
      <c r="AP1006" s="610"/>
      <c r="AQ1006" s="610"/>
      <c r="AR1006" s="610"/>
      <c r="AS1006" s="610"/>
      <c r="AT1006" s="610"/>
      <c r="AU1006" s="610"/>
      <c r="AV1006" s="610"/>
      <c r="AW1006" s="610"/>
      <c r="AX1006" s="610"/>
      <c r="AY1006" s="610"/>
      <c r="AZ1006" s="610"/>
      <c r="BA1006" s="610"/>
      <c r="BB1006" s="610"/>
      <c r="BC1006" s="610"/>
      <c r="BD1006" s="610"/>
      <c r="BE1006" s="610"/>
      <c r="BF1006" s="610"/>
      <c r="BG1006" s="610"/>
      <c r="BH1006" s="610"/>
      <c r="BI1006" s="610"/>
      <c r="BJ1006" s="610"/>
    </row>
    <row r="1007" spans="2:62" ht="39" customHeight="1">
      <c r="B1007" s="609" t="s">
        <v>94</v>
      </c>
      <c r="C1007" s="609"/>
      <c r="D1007" s="609"/>
      <c r="E1007" s="609"/>
      <c r="F1007" s="609"/>
      <c r="G1007" s="609"/>
      <c r="H1007" s="609"/>
      <c r="I1007" s="609"/>
      <c r="J1007" s="609"/>
      <c r="K1007" s="609"/>
      <c r="L1007" s="609"/>
      <c r="M1007" s="609"/>
      <c r="N1007" s="609"/>
      <c r="O1007" s="609"/>
      <c r="P1007" s="609"/>
      <c r="Q1007" s="609"/>
      <c r="R1007" s="609"/>
      <c r="S1007" s="609"/>
      <c r="T1007" s="609"/>
      <c r="U1007" s="609"/>
      <c r="V1007" s="609"/>
      <c r="W1007" s="609"/>
      <c r="X1007" s="609"/>
      <c r="Y1007" s="609"/>
      <c r="Z1007" s="609"/>
      <c r="AA1007" s="59"/>
      <c r="AB1007" s="60"/>
      <c r="AC1007" s="61"/>
      <c r="AD1007" s="61"/>
      <c r="AE1007" s="610" t="str">
        <f>GI!$A$50</f>
        <v xml:space="preserve">ኣካዳሚ ሸባ ሓፈሻዊ ካልኣይ ብርኪ ቤት ት/ቲ </v>
      </c>
      <c r="AF1007" s="610"/>
      <c r="AG1007" s="610"/>
      <c r="AH1007" s="610"/>
      <c r="AI1007" s="610"/>
      <c r="AJ1007" s="610"/>
      <c r="AK1007" s="610"/>
      <c r="AL1007" s="610"/>
      <c r="AM1007" s="610"/>
      <c r="AN1007" s="610"/>
      <c r="AO1007" s="610"/>
      <c r="AP1007" s="610"/>
      <c r="AQ1007" s="610"/>
      <c r="AR1007" s="610"/>
      <c r="AS1007" s="610"/>
      <c r="AT1007" s="610"/>
      <c r="AU1007" s="610"/>
      <c r="AV1007" s="610"/>
      <c r="AW1007" s="610"/>
      <c r="AX1007" s="610"/>
      <c r="AY1007" s="610"/>
      <c r="AZ1007" s="610"/>
      <c r="BA1007" s="610"/>
      <c r="BB1007" s="610"/>
      <c r="BC1007" s="610"/>
      <c r="BD1007" s="610"/>
      <c r="BE1007" s="610"/>
      <c r="BF1007" s="610"/>
      <c r="BG1007" s="610"/>
      <c r="BH1007" s="610"/>
      <c r="BI1007" s="610"/>
      <c r="BJ1007" s="610"/>
    </row>
    <row r="1008" spans="2:62" ht="39" customHeight="1">
      <c r="B1008" s="609" t="s">
        <v>95</v>
      </c>
      <c r="C1008" s="609"/>
      <c r="D1008" s="609"/>
      <c r="E1008" s="609"/>
      <c r="F1008" s="609"/>
      <c r="G1008" s="609"/>
      <c r="H1008" s="609"/>
      <c r="I1008" s="609"/>
      <c r="J1008" s="609"/>
      <c r="K1008" s="609"/>
      <c r="L1008" s="609"/>
      <c r="M1008" s="609"/>
      <c r="N1008" s="609"/>
      <c r="O1008" s="609"/>
      <c r="P1008" s="609"/>
      <c r="Q1008" s="609"/>
      <c r="R1008" s="609"/>
      <c r="S1008" s="609"/>
      <c r="T1008" s="609"/>
      <c r="U1008" s="609"/>
      <c r="V1008" s="609"/>
      <c r="W1008" s="609"/>
      <c r="X1008" s="609"/>
      <c r="Y1008" s="609"/>
      <c r="Z1008" s="609"/>
      <c r="AA1008" s="62"/>
      <c r="AB1008" s="60"/>
      <c r="AC1008" s="61"/>
      <c r="AD1008" s="61"/>
      <c r="AE1008" s="610"/>
      <c r="AF1008" s="610"/>
      <c r="AG1008" s="610"/>
      <c r="AH1008" s="610"/>
      <c r="AI1008" s="610"/>
      <c r="AJ1008" s="610"/>
      <c r="AK1008" s="610"/>
      <c r="AL1008" s="610"/>
      <c r="AM1008" s="610"/>
      <c r="AN1008" s="610"/>
      <c r="AO1008" s="610"/>
      <c r="AP1008" s="610"/>
      <c r="AQ1008" s="610"/>
      <c r="AR1008" s="610"/>
      <c r="AS1008" s="610"/>
      <c r="AT1008" s="610"/>
      <c r="AU1008" s="610"/>
      <c r="AV1008" s="610"/>
      <c r="AW1008" s="610"/>
      <c r="AX1008" s="610"/>
      <c r="AY1008" s="610"/>
      <c r="AZ1008" s="610"/>
      <c r="BA1008" s="610"/>
      <c r="BB1008" s="610"/>
      <c r="BC1008" s="610"/>
      <c r="BD1008" s="610"/>
      <c r="BE1008" s="610"/>
      <c r="BF1008" s="610"/>
      <c r="BG1008" s="610"/>
      <c r="BH1008" s="610"/>
      <c r="BI1008" s="610"/>
      <c r="BJ1008" s="610"/>
    </row>
    <row r="1009" spans="2:62" ht="39" customHeight="1">
      <c r="B1009" s="609" t="s">
        <v>96</v>
      </c>
      <c r="C1009" s="609"/>
      <c r="D1009" s="609"/>
      <c r="E1009" s="609"/>
      <c r="F1009" s="609"/>
      <c r="G1009" s="609"/>
      <c r="H1009" s="609"/>
      <c r="I1009" s="609"/>
      <c r="J1009" s="609"/>
      <c r="K1009" s="609"/>
      <c r="L1009" s="609"/>
      <c r="M1009" s="609"/>
      <c r="N1009" s="609"/>
      <c r="O1009" s="609"/>
      <c r="P1009" s="609"/>
      <c r="Q1009" s="609"/>
      <c r="R1009" s="609"/>
      <c r="S1009" s="609"/>
      <c r="T1009" s="609"/>
      <c r="U1009" s="609"/>
      <c r="V1009" s="609"/>
      <c r="W1009" s="609"/>
      <c r="X1009" s="609"/>
      <c r="Y1009" s="609"/>
      <c r="Z1009" s="609"/>
      <c r="AA1009" s="62"/>
      <c r="AB1009" s="60"/>
      <c r="AC1009" s="61"/>
      <c r="AD1009" s="61"/>
      <c r="AE1009" s="61"/>
      <c r="AF1009" s="61"/>
      <c r="AG1009" s="61"/>
      <c r="AH1009" s="61"/>
      <c r="AI1009" s="61"/>
      <c r="AJ1009" s="61"/>
      <c r="AK1009" s="61"/>
      <c r="AL1009" s="61"/>
      <c r="AM1009" s="61"/>
      <c r="AN1009" s="61"/>
      <c r="AO1009" s="61"/>
      <c r="AP1009" s="61"/>
      <c r="AQ1009" s="61"/>
      <c r="AR1009" s="61"/>
      <c r="AS1009" s="61"/>
      <c r="AT1009" s="61"/>
      <c r="AU1009" s="61"/>
      <c r="AV1009" s="61"/>
      <c r="AW1009" s="61"/>
      <c r="AX1009" s="61"/>
      <c r="AY1009" s="61"/>
      <c r="AZ1009" s="61"/>
      <c r="BA1009" s="61"/>
      <c r="BB1009" s="61"/>
      <c r="BC1009" s="61"/>
      <c r="BD1009" s="61"/>
      <c r="BE1009" s="61"/>
      <c r="BF1009" s="61"/>
      <c r="BG1009" s="61"/>
      <c r="BH1009" s="61"/>
      <c r="BI1009" s="61"/>
      <c r="BJ1009" s="61"/>
    </row>
    <row r="1010" spans="2:62" ht="39" customHeight="1">
      <c r="B1010" s="611" t="s">
        <v>138</v>
      </c>
      <c r="C1010" s="611"/>
      <c r="D1010" s="611"/>
      <c r="E1010" s="611"/>
      <c r="F1010" s="611"/>
      <c r="G1010" s="611"/>
      <c r="H1010" s="611"/>
      <c r="I1010" s="611"/>
      <c r="J1010" s="611"/>
      <c r="K1010" s="611"/>
      <c r="L1010" s="611"/>
      <c r="M1010" s="611"/>
      <c r="N1010" s="611"/>
      <c r="O1010" s="611"/>
      <c r="P1010" s="611"/>
      <c r="Q1010" s="611"/>
      <c r="R1010" s="611"/>
      <c r="S1010" s="611"/>
      <c r="T1010" s="611"/>
      <c r="U1010" s="611"/>
      <c r="V1010" s="611"/>
      <c r="W1010" s="611"/>
      <c r="X1010" s="611"/>
      <c r="Y1010" s="611"/>
      <c r="Z1010" s="611"/>
      <c r="AA1010" s="612"/>
      <c r="AB1010" s="62"/>
      <c r="AD1010" s="61"/>
      <c r="AE1010" s="613" t="str">
        <f>GI!$A$52</f>
        <v>Sheba Academy Comprehensive Secondary School Student's Grade Report Card</v>
      </c>
      <c r="AF1010" s="613"/>
      <c r="AG1010" s="613"/>
      <c r="AH1010" s="613"/>
      <c r="AI1010" s="613"/>
      <c r="AJ1010" s="613"/>
      <c r="AK1010" s="613"/>
      <c r="AL1010" s="613"/>
      <c r="AM1010" s="613"/>
      <c r="AN1010" s="613"/>
      <c r="AO1010" s="613"/>
      <c r="AP1010" s="613"/>
      <c r="AQ1010" s="613"/>
      <c r="AR1010" s="613"/>
      <c r="AS1010" s="613"/>
      <c r="AT1010" s="613"/>
      <c r="AU1010" s="613"/>
      <c r="AV1010" s="613"/>
      <c r="AW1010" s="613"/>
      <c r="AX1010" s="613"/>
      <c r="AY1010" s="613"/>
      <c r="AZ1010" s="613"/>
      <c r="BA1010" s="613"/>
      <c r="BB1010" s="613"/>
      <c r="BC1010" s="613"/>
      <c r="BD1010" s="613"/>
      <c r="BE1010" s="613"/>
      <c r="BF1010" s="613"/>
      <c r="BG1010" s="613"/>
      <c r="BH1010" s="613"/>
      <c r="BI1010" s="613"/>
      <c r="BJ1010" s="613"/>
    </row>
    <row r="1011" spans="2:62" ht="39" customHeight="1">
      <c r="B1011" s="611"/>
      <c r="C1011" s="611"/>
      <c r="D1011" s="611"/>
      <c r="E1011" s="611"/>
      <c r="F1011" s="611"/>
      <c r="G1011" s="611"/>
      <c r="H1011" s="611"/>
      <c r="I1011" s="611"/>
      <c r="J1011" s="611"/>
      <c r="K1011" s="611"/>
      <c r="L1011" s="611"/>
      <c r="M1011" s="611"/>
      <c r="N1011" s="611"/>
      <c r="O1011" s="611"/>
      <c r="P1011" s="611"/>
      <c r="Q1011" s="611"/>
      <c r="R1011" s="611"/>
      <c r="S1011" s="611"/>
      <c r="T1011" s="611"/>
      <c r="U1011" s="611"/>
      <c r="V1011" s="611"/>
      <c r="W1011" s="611"/>
      <c r="X1011" s="611"/>
      <c r="Y1011" s="611"/>
      <c r="Z1011" s="611"/>
      <c r="AA1011" s="612"/>
      <c r="AB1011" s="62"/>
      <c r="AC1011" s="61"/>
      <c r="AD1011" s="61"/>
      <c r="AE1011" s="613"/>
      <c r="AF1011" s="613"/>
      <c r="AG1011" s="613"/>
      <c r="AH1011" s="613"/>
      <c r="AI1011" s="613"/>
      <c r="AJ1011" s="613"/>
      <c r="AK1011" s="613"/>
      <c r="AL1011" s="613"/>
      <c r="AM1011" s="613"/>
      <c r="AN1011" s="613"/>
      <c r="AO1011" s="613"/>
      <c r="AP1011" s="613"/>
      <c r="AQ1011" s="613"/>
      <c r="AR1011" s="613"/>
      <c r="AS1011" s="613"/>
      <c r="AT1011" s="613"/>
      <c r="AU1011" s="613"/>
      <c r="AV1011" s="613"/>
      <c r="AW1011" s="613"/>
      <c r="AX1011" s="613"/>
      <c r="AY1011" s="613"/>
      <c r="AZ1011" s="613"/>
      <c r="BA1011" s="613"/>
      <c r="BB1011" s="613"/>
      <c r="BC1011" s="613"/>
      <c r="BD1011" s="613"/>
      <c r="BE1011" s="613"/>
      <c r="BF1011" s="613"/>
      <c r="BG1011" s="613"/>
      <c r="BH1011" s="613"/>
      <c r="BI1011" s="613"/>
      <c r="BJ1011" s="613"/>
    </row>
    <row r="1012" spans="2:62" ht="39" customHeight="1">
      <c r="B1012" s="611" t="s">
        <v>65</v>
      </c>
      <c r="C1012" s="611"/>
      <c r="D1012" s="611"/>
      <c r="E1012" s="611"/>
      <c r="F1012" s="611"/>
      <c r="G1012" s="611"/>
      <c r="H1012" s="611"/>
      <c r="I1012" s="611"/>
      <c r="J1012" s="611"/>
      <c r="K1012" s="611"/>
      <c r="L1012" s="611"/>
      <c r="M1012" s="611"/>
      <c r="N1012" s="611"/>
      <c r="O1012" s="611"/>
      <c r="P1012" s="611"/>
      <c r="Q1012" s="611"/>
      <c r="R1012" s="611"/>
      <c r="S1012" s="611"/>
      <c r="T1012" s="611"/>
      <c r="U1012" s="611"/>
      <c r="V1012" s="611"/>
      <c r="W1012" s="611"/>
      <c r="X1012" s="611"/>
      <c r="Y1012" s="611"/>
      <c r="Z1012" s="611"/>
      <c r="AA1012" s="612"/>
      <c r="AB1012" s="62"/>
      <c r="AC1012" s="61"/>
      <c r="AD1012" s="61"/>
      <c r="AE1012" s="613"/>
      <c r="AF1012" s="613"/>
      <c r="AG1012" s="613"/>
      <c r="AH1012" s="613"/>
      <c r="AI1012" s="613"/>
      <c r="AJ1012" s="613"/>
      <c r="AK1012" s="613"/>
      <c r="AL1012" s="613"/>
      <c r="AM1012" s="613"/>
      <c r="AN1012" s="613"/>
      <c r="AO1012" s="613"/>
      <c r="AP1012" s="613"/>
      <c r="AQ1012" s="613"/>
      <c r="AR1012" s="613"/>
      <c r="AS1012" s="613"/>
      <c r="AT1012" s="613"/>
      <c r="AU1012" s="613"/>
      <c r="AV1012" s="613"/>
      <c r="AW1012" s="613"/>
      <c r="AX1012" s="613"/>
      <c r="AY1012" s="613"/>
      <c r="AZ1012" s="613"/>
      <c r="BA1012" s="613"/>
      <c r="BB1012" s="613"/>
      <c r="BC1012" s="613"/>
      <c r="BD1012" s="613"/>
      <c r="BE1012" s="613"/>
      <c r="BF1012" s="613"/>
      <c r="BG1012" s="613"/>
      <c r="BH1012" s="613"/>
      <c r="BI1012" s="613"/>
      <c r="BJ1012" s="613"/>
    </row>
    <row r="1013" spans="2:62" ht="39" customHeight="1">
      <c r="B1013" s="611"/>
      <c r="C1013" s="611"/>
      <c r="D1013" s="611"/>
      <c r="E1013" s="611"/>
      <c r="F1013" s="611"/>
      <c r="G1013" s="611"/>
      <c r="H1013" s="611"/>
      <c r="I1013" s="611"/>
      <c r="J1013" s="611"/>
      <c r="K1013" s="611"/>
      <c r="L1013" s="611"/>
      <c r="M1013" s="611"/>
      <c r="N1013" s="611"/>
      <c r="O1013" s="611"/>
      <c r="P1013" s="611"/>
      <c r="Q1013" s="611"/>
      <c r="R1013" s="611"/>
      <c r="S1013" s="611"/>
      <c r="T1013" s="611"/>
      <c r="U1013" s="611"/>
      <c r="V1013" s="611"/>
      <c r="W1013" s="611"/>
      <c r="X1013" s="611"/>
      <c r="Y1013" s="611"/>
      <c r="Z1013" s="611"/>
      <c r="AA1013" s="612"/>
      <c r="AB1013" s="62"/>
      <c r="AC1013" s="62"/>
      <c r="AD1013" s="62"/>
      <c r="AE1013" s="63"/>
      <c r="AF1013" s="63"/>
      <c r="AG1013" s="63"/>
      <c r="AH1013" s="63"/>
      <c r="AI1013" s="63"/>
      <c r="AJ1013" s="63"/>
      <c r="AK1013" s="63"/>
      <c r="AL1013" s="63"/>
      <c r="AM1013" s="63"/>
      <c r="AN1013" s="63"/>
      <c r="AO1013" s="63"/>
      <c r="AP1013" s="63"/>
      <c r="AQ1013" s="63"/>
      <c r="AR1013" s="63"/>
      <c r="AS1013" s="63"/>
      <c r="AT1013" s="63"/>
      <c r="AU1013" s="63"/>
      <c r="AV1013" s="63"/>
      <c r="AW1013" s="63"/>
      <c r="AX1013" s="63"/>
      <c r="AY1013" s="63"/>
      <c r="AZ1013" s="63"/>
      <c r="BA1013" s="63"/>
      <c r="BB1013" s="63"/>
      <c r="BC1013" s="63"/>
      <c r="BD1013" s="63"/>
      <c r="BE1013" s="63"/>
      <c r="BF1013" s="63"/>
      <c r="BG1013" s="63"/>
      <c r="BH1013" s="63"/>
      <c r="BI1013" s="63"/>
      <c r="BJ1013" s="63"/>
    </row>
    <row r="1014" spans="2:62" ht="39" customHeight="1">
      <c r="B1014" s="64" t="s">
        <v>50</v>
      </c>
      <c r="C1014" s="64"/>
      <c r="D1014" s="64"/>
      <c r="E1014" s="64"/>
      <c r="F1014" s="64"/>
      <c r="G1014" s="64"/>
      <c r="H1014" s="64"/>
      <c r="I1014" s="64"/>
      <c r="J1014" s="64"/>
      <c r="K1014" s="64"/>
      <c r="L1014" s="64"/>
      <c r="M1014" s="64"/>
      <c r="N1014" s="64"/>
      <c r="O1014" s="64"/>
      <c r="P1014" s="64"/>
      <c r="Q1014" s="64"/>
      <c r="R1014" s="64"/>
      <c r="S1014" s="64"/>
      <c r="T1014" s="64"/>
      <c r="U1014" s="64"/>
      <c r="V1014" s="64"/>
      <c r="W1014" s="64"/>
      <c r="X1014" s="64"/>
      <c r="Y1014" s="64"/>
      <c r="Z1014" s="64"/>
      <c r="AA1014" s="62"/>
      <c r="AB1014" s="62"/>
      <c r="AC1014" s="62"/>
      <c r="AD1014" s="62"/>
      <c r="AE1014" s="613" t="str">
        <f>GI!$A$51</f>
        <v>መቐለ, ኢትዮጵያ/Mekelle, Ethiopia</v>
      </c>
      <c r="AF1014" s="613"/>
      <c r="AG1014" s="613"/>
      <c r="AH1014" s="613"/>
      <c r="AI1014" s="613"/>
      <c r="AJ1014" s="613"/>
      <c r="AK1014" s="613"/>
      <c r="AL1014" s="613"/>
      <c r="AM1014" s="613"/>
      <c r="AN1014" s="613"/>
      <c r="AO1014" s="613"/>
      <c r="AP1014" s="613"/>
      <c r="AQ1014" s="613"/>
      <c r="AR1014" s="613"/>
      <c r="AS1014" s="613"/>
      <c r="AT1014" s="613"/>
      <c r="AU1014" s="613"/>
      <c r="AV1014" s="613"/>
      <c r="AW1014" s="613"/>
      <c r="AX1014" s="613"/>
      <c r="AY1014" s="613"/>
      <c r="AZ1014" s="613"/>
      <c r="BA1014" s="613"/>
      <c r="BB1014" s="613"/>
      <c r="BC1014" s="613"/>
      <c r="BD1014" s="613"/>
      <c r="BE1014" s="613"/>
      <c r="BF1014" s="613"/>
      <c r="BG1014" s="613"/>
      <c r="BH1014" s="613"/>
      <c r="BI1014" s="613"/>
      <c r="BJ1014" s="613"/>
    </row>
    <row r="1015" spans="2:62" ht="39" customHeight="1">
      <c r="B1015" s="64" t="s">
        <v>51</v>
      </c>
      <c r="C1015" s="64"/>
      <c r="D1015" s="64"/>
      <c r="E1015" s="64"/>
      <c r="F1015" s="64"/>
      <c r="G1015" s="64"/>
      <c r="H1015" s="64"/>
      <c r="I1015" s="64"/>
      <c r="J1015" s="64"/>
      <c r="K1015" s="64"/>
      <c r="L1015" s="64"/>
      <c r="M1015" s="64"/>
      <c r="N1015" s="64"/>
      <c r="O1015" s="64"/>
      <c r="P1015" s="64"/>
      <c r="Q1015" s="64"/>
      <c r="R1015" s="64"/>
      <c r="S1015" s="64"/>
      <c r="T1015" s="64"/>
      <c r="U1015" s="64"/>
      <c r="V1015" s="64"/>
      <c r="W1015" s="64"/>
      <c r="X1015" s="64"/>
      <c r="Y1015" s="64"/>
      <c r="Z1015" s="64"/>
      <c r="AA1015" s="62"/>
      <c r="AB1015" s="62"/>
      <c r="AC1015" s="62"/>
      <c r="AD1015" s="62"/>
      <c r="AE1015" s="613"/>
      <c r="AF1015" s="613"/>
      <c r="AG1015" s="613"/>
      <c r="AH1015" s="613"/>
      <c r="AI1015" s="613"/>
      <c r="AJ1015" s="613"/>
      <c r="AK1015" s="613"/>
      <c r="AL1015" s="613"/>
      <c r="AM1015" s="613"/>
      <c r="AN1015" s="613"/>
      <c r="AO1015" s="613"/>
      <c r="AP1015" s="613"/>
      <c r="AQ1015" s="613"/>
      <c r="AR1015" s="613"/>
      <c r="AS1015" s="613"/>
      <c r="AT1015" s="613"/>
      <c r="AU1015" s="613"/>
      <c r="AV1015" s="613"/>
      <c r="AW1015" s="613"/>
      <c r="AX1015" s="613"/>
      <c r="AY1015" s="613"/>
      <c r="AZ1015" s="613"/>
      <c r="BA1015" s="613"/>
      <c r="BB1015" s="613"/>
      <c r="BC1015" s="613"/>
      <c r="BD1015" s="613"/>
      <c r="BE1015" s="613"/>
      <c r="BF1015" s="613"/>
      <c r="BG1015" s="613"/>
      <c r="BH1015" s="613"/>
      <c r="BI1015" s="613"/>
      <c r="BJ1015" s="613"/>
    </row>
    <row r="1016" spans="2:62" ht="39" customHeight="1">
      <c r="B1016" s="611" t="s">
        <v>139</v>
      </c>
      <c r="C1016" s="611"/>
      <c r="D1016" s="611"/>
      <c r="E1016" s="611"/>
      <c r="F1016" s="611"/>
      <c r="G1016" s="611"/>
      <c r="H1016" s="611"/>
      <c r="I1016" s="611"/>
      <c r="J1016" s="611"/>
      <c r="K1016" s="611"/>
      <c r="L1016" s="611"/>
      <c r="M1016" s="611"/>
      <c r="N1016" s="611"/>
      <c r="O1016" s="611"/>
      <c r="P1016" s="611"/>
      <c r="Q1016" s="611"/>
      <c r="R1016" s="611"/>
      <c r="S1016" s="611"/>
      <c r="T1016" s="611"/>
      <c r="U1016" s="611"/>
      <c r="V1016" s="611"/>
      <c r="W1016" s="611"/>
      <c r="X1016" s="611"/>
      <c r="Y1016" s="611"/>
      <c r="Z1016" s="611"/>
      <c r="AA1016" s="612"/>
      <c r="AB1016" s="62"/>
      <c r="AC1016" s="62"/>
      <c r="AD1016" s="62"/>
      <c r="AE1016" s="91"/>
      <c r="AF1016" s="91"/>
      <c r="AG1016" s="91"/>
      <c r="AH1016" s="91"/>
      <c r="AI1016" s="91"/>
      <c r="AJ1016" s="91"/>
      <c r="AK1016" s="91"/>
      <c r="AL1016" s="91"/>
      <c r="AM1016" s="91"/>
      <c r="AN1016" s="91"/>
      <c r="AO1016" s="91"/>
      <c r="AP1016" s="91"/>
      <c r="AQ1016" s="91"/>
      <c r="AR1016" s="91"/>
      <c r="AS1016" s="91"/>
      <c r="AT1016" s="91"/>
      <c r="AU1016" s="91"/>
      <c r="AV1016" s="91"/>
      <c r="AW1016" s="91"/>
      <c r="AX1016" s="91"/>
      <c r="AY1016" s="91"/>
      <c r="AZ1016" s="91"/>
      <c r="BA1016" s="91"/>
      <c r="BB1016" s="91"/>
      <c r="BC1016" s="91"/>
      <c r="BD1016" s="91"/>
      <c r="BE1016" s="91"/>
      <c r="BF1016" s="91"/>
      <c r="BG1016" s="91"/>
      <c r="BH1016" s="91"/>
      <c r="BI1016" s="91"/>
      <c r="BJ1016" s="91"/>
    </row>
    <row r="1017" spans="2:62" ht="39" customHeight="1">
      <c r="B1017" s="611"/>
      <c r="C1017" s="611"/>
      <c r="D1017" s="611"/>
      <c r="E1017" s="611"/>
      <c r="F1017" s="611"/>
      <c r="G1017" s="611"/>
      <c r="H1017" s="611"/>
      <c r="I1017" s="611"/>
      <c r="J1017" s="611"/>
      <c r="K1017" s="611"/>
      <c r="L1017" s="611"/>
      <c r="M1017" s="611"/>
      <c r="N1017" s="611"/>
      <c r="O1017" s="611"/>
      <c r="P1017" s="611"/>
      <c r="Q1017" s="611"/>
      <c r="R1017" s="611"/>
      <c r="S1017" s="611"/>
      <c r="T1017" s="611"/>
      <c r="U1017" s="611"/>
      <c r="V1017" s="611"/>
      <c r="W1017" s="611"/>
      <c r="X1017" s="611"/>
      <c r="Y1017" s="611"/>
      <c r="Z1017" s="611"/>
      <c r="AA1017" s="612"/>
      <c r="AB1017" s="62"/>
      <c r="AC1017" s="62"/>
      <c r="AD1017" s="62"/>
      <c r="AE1017" s="614" t="str">
        <f>GI!$A$47</f>
        <v>ዘበነ ት/ቲ፡ 2018 ዓ/ም Academic Year: 2025/26 G.C</v>
      </c>
      <c r="AF1017" s="614"/>
      <c r="AG1017" s="614"/>
      <c r="AH1017" s="614"/>
      <c r="AI1017" s="614"/>
      <c r="AJ1017" s="614"/>
      <c r="AK1017" s="614"/>
      <c r="AL1017" s="614"/>
      <c r="AM1017" s="614"/>
      <c r="AN1017" s="614"/>
      <c r="AO1017" s="614"/>
      <c r="AP1017" s="614"/>
      <c r="AQ1017" s="614"/>
      <c r="AR1017" s="614"/>
      <c r="AS1017" s="614"/>
      <c r="AT1017" s="614"/>
      <c r="AU1017" s="614"/>
      <c r="AV1017" s="614"/>
      <c r="AW1017" s="614"/>
      <c r="AX1017" s="614"/>
      <c r="AY1017" s="614"/>
      <c r="AZ1017" s="614"/>
      <c r="BA1017" s="614"/>
      <c r="BB1017" s="614"/>
      <c r="BC1017" s="614"/>
      <c r="BD1017" s="614"/>
      <c r="BE1017" s="614"/>
      <c r="BF1017" s="614"/>
      <c r="BG1017" s="614"/>
      <c r="BH1017" s="614"/>
      <c r="BI1017" s="614"/>
      <c r="BJ1017" s="614"/>
    </row>
    <row r="1018" spans="2:62" ht="39" customHeight="1">
      <c r="B1018" s="609" t="s">
        <v>97</v>
      </c>
      <c r="C1018" s="609"/>
      <c r="D1018" s="609"/>
      <c r="E1018" s="609"/>
      <c r="F1018" s="609"/>
      <c r="G1018" s="609"/>
      <c r="H1018" s="609"/>
      <c r="I1018" s="609"/>
      <c r="J1018" s="609"/>
      <c r="K1018" s="609"/>
      <c r="L1018" s="609"/>
      <c r="M1018" s="609"/>
      <c r="N1018" s="609"/>
      <c r="O1018" s="609"/>
      <c r="P1018" s="609"/>
      <c r="Q1018" s="609"/>
      <c r="R1018" s="609"/>
      <c r="S1018" s="609"/>
      <c r="T1018" s="609"/>
      <c r="U1018" s="609"/>
      <c r="V1018" s="609"/>
      <c r="W1018" s="609"/>
      <c r="X1018" s="609"/>
      <c r="Y1018" s="609"/>
      <c r="Z1018" s="609"/>
      <c r="AA1018" s="62"/>
      <c r="AB1018" s="62"/>
      <c r="AC1018" s="62"/>
      <c r="AD1018" s="62"/>
      <c r="AE1018" s="614"/>
      <c r="AF1018" s="614"/>
      <c r="AG1018" s="614"/>
      <c r="AH1018" s="614"/>
      <c r="AI1018" s="614"/>
      <c r="AJ1018" s="614"/>
      <c r="AK1018" s="614"/>
      <c r="AL1018" s="614"/>
      <c r="AM1018" s="614"/>
      <c r="AN1018" s="614"/>
      <c r="AO1018" s="614"/>
      <c r="AP1018" s="614"/>
      <c r="AQ1018" s="614"/>
      <c r="AR1018" s="614"/>
      <c r="AS1018" s="614"/>
      <c r="AT1018" s="614"/>
      <c r="AU1018" s="614"/>
      <c r="AV1018" s="614"/>
      <c r="AW1018" s="614"/>
      <c r="AX1018" s="614"/>
      <c r="AY1018" s="614"/>
      <c r="AZ1018" s="614"/>
      <c r="BA1018" s="614"/>
      <c r="BB1018" s="614"/>
      <c r="BC1018" s="614"/>
      <c r="BD1018" s="614"/>
      <c r="BE1018" s="614"/>
      <c r="BF1018" s="614"/>
      <c r="BG1018" s="614"/>
      <c r="BH1018" s="614"/>
      <c r="BI1018" s="614"/>
      <c r="BJ1018" s="614"/>
    </row>
    <row r="1019" spans="2:62" ht="39" customHeight="1">
      <c r="AA1019" s="62"/>
      <c r="AB1019" s="62"/>
      <c r="AC1019" s="62"/>
      <c r="AD1019" s="62"/>
      <c r="AE1019" s="614"/>
      <c r="AF1019" s="614"/>
      <c r="AG1019" s="614"/>
      <c r="AH1019" s="614"/>
      <c r="AI1019" s="614"/>
      <c r="AJ1019" s="614"/>
      <c r="AK1019" s="614"/>
      <c r="AL1019" s="614"/>
      <c r="AM1019" s="614"/>
      <c r="AN1019" s="614"/>
      <c r="AO1019" s="614"/>
      <c r="AP1019" s="614"/>
      <c r="AQ1019" s="614"/>
      <c r="AR1019" s="614"/>
      <c r="AS1019" s="614"/>
      <c r="AT1019" s="614"/>
      <c r="AU1019" s="614"/>
      <c r="AV1019" s="614"/>
      <c r="AW1019" s="614"/>
      <c r="AX1019" s="614"/>
      <c r="AY1019" s="614"/>
      <c r="AZ1019" s="614"/>
      <c r="BA1019" s="614"/>
      <c r="BB1019" s="614"/>
      <c r="BC1019" s="614"/>
      <c r="BD1019" s="614"/>
      <c r="BE1019" s="614"/>
      <c r="BF1019" s="614"/>
      <c r="BG1019" s="614"/>
      <c r="BH1019" s="614"/>
      <c r="BI1019" s="614"/>
      <c r="BJ1019" s="614"/>
    </row>
    <row r="1020" spans="2:62" ht="39" customHeight="1">
      <c r="AB1020" s="62"/>
      <c r="AC1020" s="62"/>
      <c r="AD1020" s="62"/>
      <c r="AE1020" s="62"/>
      <c r="AF1020" s="62"/>
      <c r="AG1020" s="552" t="s">
        <v>63</v>
      </c>
      <c r="AH1020" s="552"/>
      <c r="AI1020" s="552"/>
      <c r="AJ1020" s="552"/>
      <c r="AK1020" s="552"/>
      <c r="AL1020" s="552"/>
      <c r="AM1020" s="552"/>
      <c r="AN1020" s="552"/>
      <c r="AO1020" s="552"/>
      <c r="AP1020" s="552"/>
      <c r="AQ1020" s="552"/>
      <c r="AR1020" s="552"/>
      <c r="AS1020" s="552"/>
      <c r="AT1020" s="552"/>
      <c r="AU1020" s="552"/>
      <c r="AV1020" s="552"/>
      <c r="AW1020" s="552"/>
      <c r="AX1020" s="552"/>
      <c r="AY1020" s="552"/>
      <c r="AZ1020" s="552"/>
      <c r="BA1020" s="552"/>
      <c r="BB1020" s="552"/>
      <c r="BC1020" s="552"/>
      <c r="BD1020" s="552"/>
      <c r="BE1020" s="552"/>
      <c r="BF1020" s="552"/>
      <c r="BG1020" s="552"/>
      <c r="BH1020" s="552"/>
      <c r="BI1020" s="552"/>
      <c r="BJ1020" s="65"/>
    </row>
    <row r="1021" spans="2:62" ht="39" customHeight="1">
      <c r="AB1021" s="62"/>
      <c r="AC1021" s="62"/>
      <c r="AD1021" s="62"/>
      <c r="AE1021" s="62"/>
      <c r="AF1021" s="62"/>
      <c r="AG1021" s="552"/>
      <c r="AH1021" s="552"/>
      <c r="AI1021" s="552"/>
      <c r="AJ1021" s="552"/>
      <c r="AK1021" s="552"/>
      <c r="AL1021" s="552"/>
      <c r="AM1021" s="552"/>
      <c r="AN1021" s="552"/>
      <c r="AO1021" s="552"/>
      <c r="AP1021" s="552"/>
      <c r="AQ1021" s="552"/>
      <c r="AR1021" s="552"/>
      <c r="AS1021" s="552"/>
      <c r="AT1021" s="552"/>
      <c r="AU1021" s="552"/>
      <c r="AV1021" s="552"/>
      <c r="AW1021" s="552"/>
      <c r="AX1021" s="552"/>
      <c r="AY1021" s="552"/>
      <c r="AZ1021" s="552"/>
      <c r="BA1021" s="552"/>
      <c r="BB1021" s="552"/>
      <c r="BC1021" s="552"/>
      <c r="BD1021" s="552"/>
      <c r="BE1021" s="552"/>
      <c r="BF1021" s="552"/>
      <c r="BG1021" s="552"/>
      <c r="BH1021" s="552"/>
      <c r="BI1021" s="552"/>
      <c r="BJ1021" s="65"/>
    </row>
    <row r="1022" spans="2:62" ht="39" customHeight="1">
      <c r="B1022" s="66"/>
      <c r="C1022" s="66"/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66"/>
      <c r="P1022" s="66"/>
      <c r="Q1022" s="66"/>
      <c r="R1022" s="66"/>
      <c r="S1022" s="66"/>
      <c r="T1022" s="66"/>
      <c r="U1022" s="66"/>
      <c r="V1022" s="66"/>
      <c r="W1022" s="66"/>
      <c r="X1022" s="66"/>
      <c r="Y1022" s="66"/>
      <c r="Z1022" s="66"/>
      <c r="AB1022" s="62"/>
      <c r="AC1022" s="62"/>
      <c r="AD1022" s="62"/>
      <c r="AE1022" s="62"/>
      <c r="AF1022" s="62"/>
      <c r="AG1022" s="552"/>
      <c r="AH1022" s="552"/>
      <c r="AI1022" s="552"/>
      <c r="AJ1022" s="552"/>
      <c r="AK1022" s="552"/>
      <c r="AL1022" s="552"/>
      <c r="AM1022" s="552"/>
      <c r="AN1022" s="552"/>
      <c r="AO1022" s="552"/>
      <c r="AP1022" s="552"/>
      <c r="AQ1022" s="552"/>
      <c r="AR1022" s="552"/>
      <c r="AS1022" s="552"/>
      <c r="AT1022" s="552"/>
      <c r="AU1022" s="552"/>
      <c r="AV1022" s="552"/>
      <c r="AW1022" s="552"/>
      <c r="AX1022" s="552"/>
      <c r="AY1022" s="552"/>
      <c r="AZ1022" s="552"/>
      <c r="BA1022" s="552"/>
      <c r="BB1022" s="552"/>
      <c r="BC1022" s="552"/>
      <c r="BD1022" s="552"/>
      <c r="BE1022" s="552"/>
      <c r="BF1022" s="552"/>
      <c r="BG1022" s="552"/>
      <c r="BH1022" s="552"/>
      <c r="BI1022" s="552"/>
      <c r="BJ1022" s="65"/>
    </row>
    <row r="1023" spans="2:62" ht="39" customHeight="1" thickBot="1">
      <c r="L1023" s="554" t="s">
        <v>66</v>
      </c>
      <c r="M1023" s="555"/>
      <c r="N1023" s="558" t="s">
        <v>45</v>
      </c>
      <c r="O1023" s="559"/>
      <c r="P1023" s="559"/>
      <c r="Q1023" s="559"/>
      <c r="R1023" s="559"/>
      <c r="S1023" s="559"/>
      <c r="T1023" s="559"/>
      <c r="U1023" s="559"/>
      <c r="V1023" s="559"/>
      <c r="W1023" s="559"/>
      <c r="X1023" s="560"/>
      <c r="AB1023" s="62"/>
      <c r="AC1023" s="62"/>
      <c r="AD1023" s="62"/>
      <c r="AE1023" s="62"/>
      <c r="AF1023" s="62"/>
      <c r="AG1023" s="553"/>
      <c r="AH1023" s="553"/>
      <c r="AI1023" s="553"/>
      <c r="AJ1023" s="553"/>
      <c r="AK1023" s="553"/>
      <c r="AL1023" s="553"/>
      <c r="AM1023" s="553"/>
      <c r="AN1023" s="553"/>
      <c r="AO1023" s="553"/>
      <c r="AP1023" s="553"/>
      <c r="AQ1023" s="553"/>
      <c r="AR1023" s="553"/>
      <c r="AS1023" s="553"/>
      <c r="AT1023" s="553"/>
      <c r="AU1023" s="553"/>
      <c r="AV1023" s="553"/>
      <c r="AW1023" s="553"/>
      <c r="AX1023" s="553"/>
      <c r="AY1023" s="553"/>
      <c r="AZ1023" s="553"/>
      <c r="BA1023" s="553"/>
      <c r="BB1023" s="553"/>
      <c r="BC1023" s="553"/>
      <c r="BD1023" s="553"/>
      <c r="BE1023" s="553"/>
      <c r="BF1023" s="553"/>
      <c r="BG1023" s="553"/>
      <c r="BH1023" s="553"/>
      <c r="BI1023" s="553"/>
      <c r="BJ1023" s="65"/>
    </row>
    <row r="1024" spans="2:62" ht="39" customHeight="1" thickBot="1">
      <c r="L1024" s="556"/>
      <c r="M1024" s="557"/>
      <c r="N1024" s="561"/>
      <c r="O1024" s="562"/>
      <c r="P1024" s="562"/>
      <c r="Q1024" s="562"/>
      <c r="R1024" s="562"/>
      <c r="S1024" s="562"/>
      <c r="T1024" s="562"/>
      <c r="U1024" s="562"/>
      <c r="V1024" s="562"/>
      <c r="W1024" s="562"/>
      <c r="X1024" s="563"/>
      <c r="AB1024" s="62"/>
      <c r="AC1024" s="62"/>
      <c r="AD1024" s="62"/>
      <c r="AE1024" s="62"/>
      <c r="AF1024" s="62"/>
      <c r="AG1024" s="67"/>
      <c r="AH1024" s="68"/>
      <c r="AI1024" s="68"/>
      <c r="AJ1024" s="69"/>
      <c r="AK1024" s="69"/>
      <c r="AL1024" s="69"/>
      <c r="AM1024" s="69"/>
      <c r="AN1024" s="69"/>
      <c r="AO1024" s="69"/>
      <c r="AP1024" s="69"/>
      <c r="AQ1024" s="69"/>
      <c r="AR1024" s="70"/>
      <c r="AS1024" s="70"/>
      <c r="AT1024" s="70"/>
      <c r="AU1024" s="70"/>
      <c r="AV1024" s="70"/>
      <c r="AW1024" s="70"/>
      <c r="AX1024" s="70"/>
      <c r="AY1024" s="70"/>
      <c r="AZ1024" s="70"/>
      <c r="BA1024" s="70"/>
      <c r="BB1024" s="70"/>
      <c r="BC1024" s="70"/>
      <c r="BD1024" s="70"/>
      <c r="BE1024" s="70"/>
      <c r="BF1024" s="70"/>
      <c r="BG1024" s="70"/>
      <c r="BH1024" s="70"/>
      <c r="BI1024" s="70"/>
      <c r="BJ1024" s="69"/>
    </row>
    <row r="1025" spans="2:62" ht="39" customHeight="1">
      <c r="E1025" s="62"/>
      <c r="F1025" s="62"/>
      <c r="G1025" s="62"/>
      <c r="H1025" s="62"/>
      <c r="I1025" s="62"/>
      <c r="J1025" s="62"/>
      <c r="K1025" s="62"/>
      <c r="L1025" s="564" t="s">
        <v>21</v>
      </c>
      <c r="M1025" s="565"/>
      <c r="N1025" s="558" t="s">
        <v>46</v>
      </c>
      <c r="O1025" s="559"/>
      <c r="P1025" s="559"/>
      <c r="Q1025" s="559"/>
      <c r="R1025" s="559"/>
      <c r="S1025" s="559"/>
      <c r="T1025" s="559"/>
      <c r="U1025" s="559"/>
      <c r="V1025" s="559"/>
      <c r="W1025" s="559"/>
      <c r="X1025" s="560"/>
      <c r="AB1025" s="62"/>
      <c r="AC1025" s="62"/>
      <c r="AD1025" s="62"/>
      <c r="AE1025" s="62"/>
      <c r="AF1025" s="62"/>
      <c r="AG1025" s="568" t="s">
        <v>22</v>
      </c>
      <c r="AH1025" s="569"/>
      <c r="AI1025" s="569"/>
      <c r="AJ1025" s="569"/>
      <c r="AK1025" s="569"/>
      <c r="AL1025" s="569"/>
      <c r="AM1025" s="569"/>
      <c r="AN1025" s="570"/>
      <c r="AO1025" s="571" t="str">
        <f>GI!$H$22</f>
        <v xml:space="preserve">Heldana Mengstu Mebrahtu </v>
      </c>
      <c r="AP1025" s="572"/>
      <c r="AQ1025" s="572"/>
      <c r="AR1025" s="572"/>
      <c r="AS1025" s="572"/>
      <c r="AT1025" s="572"/>
      <c r="AU1025" s="572"/>
      <c r="AV1025" s="572"/>
      <c r="AW1025" s="572"/>
      <c r="AX1025" s="572"/>
      <c r="AY1025" s="572"/>
      <c r="AZ1025" s="572"/>
      <c r="BA1025" s="572"/>
      <c r="BB1025" s="572"/>
      <c r="BC1025" s="572"/>
      <c r="BD1025" s="572"/>
      <c r="BE1025" s="572"/>
      <c r="BF1025" s="572"/>
      <c r="BG1025" s="572"/>
      <c r="BH1025" s="573"/>
      <c r="BI1025" s="72"/>
      <c r="BJ1025" s="72"/>
    </row>
    <row r="1026" spans="2:62" ht="39" customHeight="1">
      <c r="L1026" s="566"/>
      <c r="M1026" s="567"/>
      <c r="N1026" s="561"/>
      <c r="O1026" s="562"/>
      <c r="P1026" s="562"/>
      <c r="Q1026" s="562"/>
      <c r="R1026" s="562"/>
      <c r="S1026" s="562"/>
      <c r="T1026" s="562"/>
      <c r="U1026" s="562"/>
      <c r="V1026" s="562"/>
      <c r="W1026" s="562"/>
      <c r="X1026" s="563"/>
      <c r="AB1026" s="62"/>
      <c r="AC1026" s="62"/>
      <c r="AD1026" s="62"/>
      <c r="AE1026" s="62"/>
      <c r="AF1026" s="62"/>
      <c r="AG1026" s="568"/>
      <c r="AH1026" s="569"/>
      <c r="AI1026" s="569"/>
      <c r="AJ1026" s="569"/>
      <c r="AK1026" s="569"/>
      <c r="AL1026" s="569"/>
      <c r="AM1026" s="569"/>
      <c r="AN1026" s="570"/>
      <c r="AO1026" s="574"/>
      <c r="AP1026" s="575"/>
      <c r="AQ1026" s="575"/>
      <c r="AR1026" s="575"/>
      <c r="AS1026" s="575"/>
      <c r="AT1026" s="575"/>
      <c r="AU1026" s="575"/>
      <c r="AV1026" s="575"/>
      <c r="AW1026" s="575"/>
      <c r="AX1026" s="575"/>
      <c r="AY1026" s="575"/>
      <c r="AZ1026" s="575"/>
      <c r="BA1026" s="575"/>
      <c r="BB1026" s="575"/>
      <c r="BC1026" s="575"/>
      <c r="BD1026" s="575"/>
      <c r="BE1026" s="575"/>
      <c r="BF1026" s="575"/>
      <c r="BG1026" s="575"/>
      <c r="BH1026" s="576"/>
      <c r="BI1026" s="72"/>
      <c r="BJ1026" s="72"/>
    </row>
    <row r="1027" spans="2:62" ht="39" customHeight="1" thickBot="1">
      <c r="AB1027" s="62"/>
      <c r="AC1027" s="62"/>
      <c r="AD1027" s="62"/>
      <c r="AE1027" s="62"/>
      <c r="AF1027" s="62"/>
      <c r="AG1027" s="73"/>
      <c r="AH1027" s="580" t="s">
        <v>8</v>
      </c>
      <c r="AI1027" s="580"/>
      <c r="AJ1027" s="580"/>
      <c r="AK1027" s="580"/>
      <c r="AL1027" s="580"/>
      <c r="AM1027" s="580"/>
      <c r="AN1027" s="580"/>
      <c r="AO1027" s="577"/>
      <c r="AP1027" s="578"/>
      <c r="AQ1027" s="578"/>
      <c r="AR1027" s="578"/>
      <c r="AS1027" s="578"/>
      <c r="AT1027" s="578"/>
      <c r="AU1027" s="578"/>
      <c r="AV1027" s="578"/>
      <c r="AW1027" s="578"/>
      <c r="AX1027" s="578"/>
      <c r="AY1027" s="578"/>
      <c r="AZ1027" s="578"/>
      <c r="BA1027" s="578"/>
      <c r="BB1027" s="578"/>
      <c r="BC1027" s="578"/>
      <c r="BD1027" s="578"/>
      <c r="BE1027" s="578"/>
      <c r="BF1027" s="578"/>
      <c r="BG1027" s="578"/>
      <c r="BH1027" s="579"/>
      <c r="BI1027" s="72"/>
      <c r="BJ1027" s="72"/>
    </row>
    <row r="1028" spans="2:62" ht="39" customHeight="1">
      <c r="AG1028" s="71"/>
      <c r="AH1028" s="580"/>
      <c r="AI1028" s="580"/>
      <c r="AJ1028" s="580"/>
      <c r="AK1028" s="580"/>
      <c r="AL1028" s="580"/>
      <c r="AM1028" s="580"/>
      <c r="AN1028" s="580"/>
      <c r="AO1028" s="74"/>
      <c r="AP1028" s="74"/>
      <c r="AQ1028" s="74"/>
      <c r="AR1028" s="72"/>
      <c r="AS1028" s="72"/>
      <c r="AT1028" s="72"/>
      <c r="AU1028" s="72"/>
      <c r="AV1028" s="72"/>
      <c r="AW1028" s="72"/>
      <c r="AX1028" s="72"/>
      <c r="AY1028" s="72"/>
      <c r="AZ1028" s="72"/>
      <c r="BA1028" s="72"/>
      <c r="BB1028" s="72"/>
      <c r="BC1028" s="72"/>
      <c r="BD1028" s="72"/>
      <c r="BE1028" s="72"/>
      <c r="BF1028" s="72"/>
      <c r="BG1028" s="72"/>
      <c r="BH1028" s="72"/>
      <c r="BI1028" s="72"/>
    </row>
    <row r="1029" spans="2:62" ht="39" customHeight="1" thickBot="1">
      <c r="B1029" s="581" t="s">
        <v>99</v>
      </c>
      <c r="C1029" s="581"/>
      <c r="D1029" s="581"/>
      <c r="E1029" s="581"/>
      <c r="F1029" s="581"/>
      <c r="G1029" s="581"/>
      <c r="H1029" s="581"/>
      <c r="I1029" s="581"/>
      <c r="J1029" s="581"/>
      <c r="K1029" s="581"/>
      <c r="L1029" s="581"/>
      <c r="M1029" s="581"/>
      <c r="N1029" s="581"/>
      <c r="O1029" s="581"/>
      <c r="P1029" s="581"/>
      <c r="Q1029" s="581"/>
      <c r="R1029" s="581"/>
      <c r="S1029" s="581"/>
      <c r="T1029" s="581"/>
      <c r="U1029" s="581"/>
      <c r="V1029" s="581"/>
      <c r="W1029" s="581"/>
      <c r="X1029" s="581"/>
      <c r="Y1029" s="581"/>
      <c r="Z1029" s="581"/>
      <c r="AA1029" s="581"/>
      <c r="AG1029" s="71"/>
    </row>
    <row r="1030" spans="2:62" ht="39" customHeight="1">
      <c r="B1030" s="581"/>
      <c r="C1030" s="581"/>
      <c r="D1030" s="581"/>
      <c r="E1030" s="581"/>
      <c r="F1030" s="581"/>
      <c r="G1030" s="581"/>
      <c r="H1030" s="581"/>
      <c r="I1030" s="581"/>
      <c r="J1030" s="581"/>
      <c r="K1030" s="581"/>
      <c r="L1030" s="581"/>
      <c r="M1030" s="581"/>
      <c r="N1030" s="581"/>
      <c r="O1030" s="581"/>
      <c r="P1030" s="581"/>
      <c r="Q1030" s="581"/>
      <c r="R1030" s="581"/>
      <c r="S1030" s="581"/>
      <c r="T1030" s="581"/>
      <c r="U1030" s="581"/>
      <c r="V1030" s="581"/>
      <c r="W1030" s="581"/>
      <c r="X1030" s="581"/>
      <c r="Y1030" s="581"/>
      <c r="Z1030" s="581"/>
      <c r="AA1030" s="581"/>
      <c r="AG1030" s="71"/>
      <c r="AH1030" s="582" t="s">
        <v>23</v>
      </c>
      <c r="AI1030" s="582"/>
      <c r="AJ1030" s="582"/>
      <c r="AK1030" s="582"/>
      <c r="AL1030" s="582"/>
      <c r="AM1030" s="582"/>
      <c r="AN1030" s="583"/>
      <c r="AO1030" s="584">
        <f>GI!$J$22</f>
        <v>0</v>
      </c>
      <c r="AP1030" s="585"/>
      <c r="AQ1030" s="585"/>
      <c r="AR1030" s="585"/>
      <c r="AS1030" s="585"/>
      <c r="AT1030" s="586"/>
      <c r="AV1030" s="72"/>
      <c r="AW1030" s="582" t="s">
        <v>24</v>
      </c>
      <c r="AX1030" s="582"/>
      <c r="AY1030" s="582"/>
      <c r="AZ1030" s="582"/>
      <c r="BB1030" s="584" t="str">
        <f>GI!$I$22</f>
        <v>F</v>
      </c>
      <c r="BC1030" s="585"/>
      <c r="BD1030" s="585"/>
      <c r="BE1030" s="585"/>
      <c r="BF1030" s="586"/>
    </row>
    <row r="1031" spans="2:62" ht="39" customHeight="1">
      <c r="B1031" s="581"/>
      <c r="C1031" s="581"/>
      <c r="D1031" s="581"/>
      <c r="E1031" s="581"/>
      <c r="F1031" s="581"/>
      <c r="G1031" s="581"/>
      <c r="H1031" s="581"/>
      <c r="I1031" s="581"/>
      <c r="J1031" s="581"/>
      <c r="K1031" s="581"/>
      <c r="L1031" s="581"/>
      <c r="M1031" s="581"/>
      <c r="N1031" s="581"/>
      <c r="O1031" s="581"/>
      <c r="P1031" s="581"/>
      <c r="Q1031" s="581"/>
      <c r="R1031" s="581"/>
      <c r="S1031" s="581"/>
      <c r="T1031" s="581"/>
      <c r="U1031" s="581"/>
      <c r="V1031" s="581"/>
      <c r="W1031" s="581"/>
      <c r="X1031" s="581"/>
      <c r="Y1031" s="581"/>
      <c r="Z1031" s="581"/>
      <c r="AA1031" s="581"/>
      <c r="AG1031" s="71"/>
      <c r="AH1031" s="582"/>
      <c r="AI1031" s="582"/>
      <c r="AJ1031" s="582"/>
      <c r="AK1031" s="582"/>
      <c r="AL1031" s="582"/>
      <c r="AM1031" s="582"/>
      <c r="AN1031" s="583"/>
      <c r="AO1031" s="587"/>
      <c r="AP1031" s="588"/>
      <c r="AQ1031" s="588"/>
      <c r="AR1031" s="588"/>
      <c r="AS1031" s="588"/>
      <c r="AT1031" s="589"/>
      <c r="AU1031" s="72"/>
      <c r="AV1031" s="72"/>
      <c r="AW1031" s="582"/>
      <c r="AX1031" s="582"/>
      <c r="AY1031" s="582"/>
      <c r="AZ1031" s="582"/>
      <c r="BB1031" s="587"/>
      <c r="BC1031" s="588"/>
      <c r="BD1031" s="588"/>
      <c r="BE1031" s="588"/>
      <c r="BF1031" s="589"/>
    </row>
    <row r="1032" spans="2:62" ht="39" customHeight="1">
      <c r="B1032" s="581"/>
      <c r="C1032" s="581"/>
      <c r="D1032" s="581"/>
      <c r="E1032" s="581"/>
      <c r="F1032" s="581"/>
      <c r="G1032" s="581"/>
      <c r="H1032" s="581"/>
      <c r="I1032" s="581"/>
      <c r="J1032" s="581"/>
      <c r="K1032" s="581"/>
      <c r="L1032" s="581"/>
      <c r="M1032" s="581"/>
      <c r="N1032" s="581"/>
      <c r="O1032" s="581"/>
      <c r="P1032" s="581"/>
      <c r="Q1032" s="581"/>
      <c r="R1032" s="581"/>
      <c r="S1032" s="581"/>
      <c r="T1032" s="581"/>
      <c r="U1032" s="581"/>
      <c r="V1032" s="581"/>
      <c r="W1032" s="581"/>
      <c r="X1032" s="581"/>
      <c r="Y1032" s="581"/>
      <c r="Z1032" s="581"/>
      <c r="AA1032" s="581"/>
      <c r="AG1032" s="71"/>
      <c r="AH1032" s="593" t="s">
        <v>3</v>
      </c>
      <c r="AI1032" s="593"/>
      <c r="AJ1032" s="593"/>
      <c r="AK1032" s="593"/>
      <c r="AL1032" s="593"/>
      <c r="AM1032" s="593"/>
      <c r="AN1032" s="594"/>
      <c r="AO1032" s="587"/>
      <c r="AP1032" s="588"/>
      <c r="AQ1032" s="588"/>
      <c r="AR1032" s="588"/>
      <c r="AS1032" s="588"/>
      <c r="AT1032" s="589"/>
      <c r="AV1032" s="72"/>
      <c r="AW1032" s="593" t="s">
        <v>4</v>
      </c>
      <c r="AX1032" s="593"/>
      <c r="AY1032" s="593"/>
      <c r="AZ1032" s="593"/>
      <c r="BB1032" s="587"/>
      <c r="BC1032" s="588"/>
      <c r="BD1032" s="588"/>
      <c r="BE1032" s="588"/>
      <c r="BF1032" s="589"/>
    </row>
    <row r="1033" spans="2:62" ht="39" customHeight="1" thickBot="1">
      <c r="B1033" s="595" t="s">
        <v>148</v>
      </c>
      <c r="C1033" s="595"/>
      <c r="D1033" s="595"/>
      <c r="E1033" s="595"/>
      <c r="F1033" s="595"/>
      <c r="G1033" s="595"/>
      <c r="H1033" s="595"/>
      <c r="I1033" s="595"/>
      <c r="J1033" s="595"/>
      <c r="K1033" s="595"/>
      <c r="L1033" s="75"/>
      <c r="M1033" s="75"/>
      <c r="N1033" s="75"/>
      <c r="O1033" s="75"/>
      <c r="P1033" s="75"/>
      <c r="Q1033" s="75"/>
      <c r="R1033" s="75"/>
      <c r="S1033" s="75"/>
      <c r="T1033" s="75"/>
      <c r="U1033" s="75"/>
      <c r="V1033" s="75"/>
      <c r="W1033" s="76"/>
      <c r="X1033" s="76"/>
      <c r="Y1033" s="76"/>
      <c r="Z1033" s="76"/>
      <c r="AA1033" s="76"/>
      <c r="AG1033" s="71"/>
      <c r="AH1033" s="593"/>
      <c r="AI1033" s="593"/>
      <c r="AJ1033" s="593"/>
      <c r="AK1033" s="593"/>
      <c r="AL1033" s="593"/>
      <c r="AM1033" s="593"/>
      <c r="AN1033" s="594"/>
      <c r="AO1033" s="590"/>
      <c r="AP1033" s="591"/>
      <c r="AQ1033" s="591"/>
      <c r="AR1033" s="591"/>
      <c r="AS1033" s="591"/>
      <c r="AT1033" s="592"/>
      <c r="AU1033" s="72"/>
      <c r="AV1033" s="72"/>
      <c r="AW1033" s="593"/>
      <c r="AX1033" s="593"/>
      <c r="AY1033" s="593"/>
      <c r="AZ1033" s="593"/>
      <c r="BA1033" s="77"/>
      <c r="BB1033" s="590"/>
      <c r="BC1033" s="591"/>
      <c r="BD1033" s="591"/>
      <c r="BE1033" s="591"/>
      <c r="BF1033" s="592"/>
      <c r="BG1033" s="77"/>
      <c r="BH1033" s="77"/>
      <c r="BI1033" s="77"/>
    </row>
    <row r="1034" spans="2:62" ht="39" customHeight="1" thickBot="1">
      <c r="B1034" s="533"/>
      <c r="C1034" s="533"/>
      <c r="D1034" s="533"/>
      <c r="E1034" s="533"/>
      <c r="F1034" s="533"/>
      <c r="G1034" s="533"/>
      <c r="H1034" s="533"/>
      <c r="I1034" s="533"/>
      <c r="J1034" s="533"/>
      <c r="K1034" s="533"/>
      <c r="L1034" s="533"/>
      <c r="M1034" s="533"/>
      <c r="N1034" s="533"/>
      <c r="O1034" s="533"/>
      <c r="P1034" s="533"/>
      <c r="Q1034" s="533"/>
      <c r="R1034" s="533"/>
      <c r="S1034" s="533"/>
      <c r="T1034" s="533"/>
      <c r="U1034" s="533"/>
      <c r="V1034" s="533"/>
      <c r="W1034" s="533"/>
      <c r="X1034" s="533"/>
      <c r="Y1034" s="533"/>
      <c r="Z1034" s="533"/>
      <c r="AA1034" s="533"/>
      <c r="AG1034" s="71"/>
      <c r="AK1034" s="78"/>
      <c r="AL1034" s="78"/>
      <c r="AM1034" s="78"/>
      <c r="AN1034" s="78"/>
      <c r="AO1034" s="78"/>
      <c r="AP1034" s="78"/>
      <c r="AQ1034" s="78"/>
      <c r="AR1034" s="72"/>
      <c r="AS1034" s="72"/>
      <c r="AT1034" s="72"/>
      <c r="AU1034" s="72"/>
      <c r="AV1034" s="72"/>
      <c r="AW1034" s="72"/>
      <c r="AX1034" s="72"/>
      <c r="AY1034" s="72"/>
      <c r="AZ1034" s="72"/>
      <c r="BA1034" s="72"/>
      <c r="BB1034" s="72"/>
      <c r="BC1034" s="72"/>
      <c r="BD1034" s="72"/>
      <c r="BE1034" s="77"/>
      <c r="BF1034" s="77"/>
      <c r="BG1034" s="77"/>
      <c r="BH1034" s="77"/>
      <c r="BI1034" s="77"/>
    </row>
    <row r="1035" spans="2:62" ht="39" customHeight="1">
      <c r="B1035" s="534"/>
      <c r="C1035" s="534"/>
      <c r="D1035" s="534"/>
      <c r="E1035" s="534"/>
      <c r="F1035" s="534"/>
      <c r="G1035" s="534"/>
      <c r="H1035" s="534"/>
      <c r="I1035" s="534"/>
      <c r="J1035" s="534"/>
      <c r="K1035" s="534"/>
      <c r="L1035" s="534"/>
      <c r="M1035" s="534"/>
      <c r="N1035" s="534"/>
      <c r="O1035" s="534"/>
      <c r="P1035" s="534"/>
      <c r="Q1035" s="534"/>
      <c r="R1035" s="534"/>
      <c r="S1035" s="534"/>
      <c r="T1035" s="534"/>
      <c r="U1035" s="534"/>
      <c r="V1035" s="534"/>
      <c r="W1035" s="534"/>
      <c r="X1035" s="534"/>
      <c r="Y1035" s="534"/>
      <c r="Z1035" s="534"/>
      <c r="AA1035" s="534"/>
      <c r="AG1035" s="71"/>
      <c r="AH1035" s="582" t="s">
        <v>25</v>
      </c>
      <c r="AI1035" s="582"/>
      <c r="AJ1035" s="582"/>
      <c r="AK1035" s="582"/>
      <c r="AL1035" s="582"/>
      <c r="AM1035" s="582"/>
      <c r="AN1035" s="583"/>
      <c r="AO1035" s="596">
        <f>GI!$A$3</f>
        <v>11</v>
      </c>
      <c r="AP1035" s="597"/>
      <c r="AQ1035" s="597"/>
      <c r="AR1035" s="597"/>
      <c r="AS1035" s="598"/>
      <c r="AT1035" s="596" t="str">
        <f>GI!$C$3</f>
        <v>D</v>
      </c>
      <c r="AU1035" s="597"/>
      <c r="AV1035" s="597"/>
      <c r="AW1035" s="597"/>
      <c r="AX1035" s="598"/>
      <c r="AY1035" s="79"/>
      <c r="AZ1035" s="79"/>
      <c r="BA1035" s="79"/>
      <c r="BB1035" s="80"/>
      <c r="BC1035" s="80"/>
      <c r="BD1035" s="80"/>
      <c r="BE1035" s="80"/>
      <c r="BF1035" s="80"/>
      <c r="BG1035" s="80"/>
      <c r="BH1035" s="80"/>
      <c r="BI1035" s="80"/>
    </row>
    <row r="1036" spans="2:62" ht="39" customHeight="1">
      <c r="B1036" s="533"/>
      <c r="C1036" s="533"/>
      <c r="D1036" s="533"/>
      <c r="E1036" s="533"/>
      <c r="F1036" s="533"/>
      <c r="G1036" s="533"/>
      <c r="H1036" s="533"/>
      <c r="I1036" s="533"/>
      <c r="J1036" s="533"/>
      <c r="K1036" s="533"/>
      <c r="L1036" s="533"/>
      <c r="M1036" s="533"/>
      <c r="N1036" s="533"/>
      <c r="O1036" s="533"/>
      <c r="P1036" s="533"/>
      <c r="Q1036" s="533"/>
      <c r="R1036" s="533"/>
      <c r="S1036" s="533"/>
      <c r="T1036" s="533"/>
      <c r="U1036" s="533"/>
      <c r="V1036" s="533"/>
      <c r="W1036" s="533"/>
      <c r="X1036" s="533"/>
      <c r="Y1036" s="533"/>
      <c r="Z1036" s="533"/>
      <c r="AA1036" s="533"/>
      <c r="AG1036" s="71"/>
      <c r="AH1036" s="582"/>
      <c r="AI1036" s="582"/>
      <c r="AJ1036" s="582"/>
      <c r="AK1036" s="582"/>
      <c r="AL1036" s="582"/>
      <c r="AM1036" s="582"/>
      <c r="AN1036" s="583"/>
      <c r="AO1036" s="599"/>
      <c r="AP1036" s="600"/>
      <c r="AQ1036" s="600"/>
      <c r="AR1036" s="600"/>
      <c r="AS1036" s="601"/>
      <c r="AT1036" s="599"/>
      <c r="AU1036" s="600"/>
      <c r="AV1036" s="600"/>
      <c r="AW1036" s="600"/>
      <c r="AX1036" s="601"/>
      <c r="AY1036" s="79"/>
      <c r="AZ1036" s="79"/>
      <c r="BA1036" s="79"/>
      <c r="BB1036" s="80"/>
      <c r="BC1036" s="80"/>
      <c r="BD1036" s="80"/>
      <c r="BE1036" s="80"/>
      <c r="BF1036" s="80"/>
      <c r="BG1036" s="80"/>
      <c r="BH1036" s="80"/>
      <c r="BI1036" s="80"/>
    </row>
    <row r="1037" spans="2:62" ht="39" customHeight="1">
      <c r="B1037" s="534"/>
      <c r="C1037" s="534"/>
      <c r="D1037" s="534"/>
      <c r="E1037" s="534"/>
      <c r="F1037" s="534"/>
      <c r="G1037" s="534"/>
      <c r="H1037" s="534"/>
      <c r="I1037" s="534"/>
      <c r="J1037" s="534"/>
      <c r="K1037" s="534"/>
      <c r="L1037" s="534"/>
      <c r="M1037" s="534"/>
      <c r="N1037" s="534"/>
      <c r="O1037" s="534"/>
      <c r="P1037" s="534"/>
      <c r="Q1037" s="534"/>
      <c r="R1037" s="534"/>
      <c r="S1037" s="534"/>
      <c r="T1037" s="534"/>
      <c r="U1037" s="534"/>
      <c r="V1037" s="534"/>
      <c r="W1037" s="534"/>
      <c r="X1037" s="534"/>
      <c r="Y1037" s="534"/>
      <c r="Z1037" s="534"/>
      <c r="AA1037" s="534"/>
      <c r="AG1037" s="71"/>
      <c r="AH1037" s="605" t="s">
        <v>6</v>
      </c>
      <c r="AI1037" s="605"/>
      <c r="AJ1037" s="605"/>
      <c r="AK1037" s="605"/>
      <c r="AL1037" s="605"/>
      <c r="AM1037" s="605"/>
      <c r="AN1037" s="606"/>
      <c r="AO1037" s="599"/>
      <c r="AP1037" s="600"/>
      <c r="AQ1037" s="600"/>
      <c r="AR1037" s="600"/>
      <c r="AS1037" s="601"/>
      <c r="AT1037" s="599"/>
      <c r="AU1037" s="600"/>
      <c r="AV1037" s="600"/>
      <c r="AW1037" s="600"/>
      <c r="AX1037" s="601"/>
      <c r="AY1037" s="79"/>
      <c r="AZ1037" s="79"/>
      <c r="BA1037" s="79"/>
      <c r="BB1037" s="80"/>
      <c r="BC1037" s="80"/>
      <c r="BD1037" s="80"/>
      <c r="BE1037" s="80"/>
      <c r="BF1037" s="80"/>
      <c r="BG1037" s="80"/>
      <c r="BH1037" s="80"/>
      <c r="BI1037" s="80"/>
    </row>
    <row r="1038" spans="2:62" ht="39" customHeight="1" thickBot="1">
      <c r="B1038" s="607" t="s">
        <v>149</v>
      </c>
      <c r="C1038" s="607"/>
      <c r="D1038" s="607"/>
      <c r="E1038" s="607"/>
      <c r="F1038" s="607"/>
      <c r="G1038" s="607"/>
      <c r="H1038" s="607"/>
      <c r="I1038" s="607"/>
      <c r="J1038" s="607"/>
      <c r="K1038" s="607"/>
      <c r="L1038" s="607"/>
      <c r="M1038" s="607"/>
      <c r="N1038" s="607"/>
      <c r="O1038" s="607"/>
      <c r="P1038" s="607"/>
      <c r="Q1038" s="607"/>
      <c r="R1038" s="607"/>
      <c r="S1038" s="607"/>
      <c r="T1038" s="607"/>
      <c r="U1038" s="607"/>
      <c r="V1038" s="607"/>
      <c r="W1038" s="607"/>
      <c r="X1038" s="607"/>
      <c r="Y1038" s="607"/>
      <c r="Z1038" s="607"/>
      <c r="AA1038" s="607"/>
      <c r="AG1038" s="71"/>
      <c r="AH1038" s="605"/>
      <c r="AI1038" s="605"/>
      <c r="AJ1038" s="605"/>
      <c r="AK1038" s="605"/>
      <c r="AL1038" s="605"/>
      <c r="AM1038" s="605"/>
      <c r="AN1038" s="606"/>
      <c r="AO1038" s="602"/>
      <c r="AP1038" s="603"/>
      <c r="AQ1038" s="603"/>
      <c r="AR1038" s="603"/>
      <c r="AS1038" s="604"/>
      <c r="AT1038" s="602"/>
      <c r="AU1038" s="603"/>
      <c r="AV1038" s="603"/>
      <c r="AW1038" s="603"/>
      <c r="AX1038" s="604"/>
      <c r="AY1038" s="79"/>
      <c r="AZ1038" s="79"/>
      <c r="BA1038" s="79"/>
      <c r="BB1038" s="80"/>
      <c r="BC1038" s="80"/>
      <c r="BD1038" s="80"/>
      <c r="BE1038" s="80"/>
      <c r="BF1038" s="80"/>
      <c r="BG1038" s="80"/>
      <c r="BH1038" s="80"/>
      <c r="BI1038" s="80"/>
    </row>
    <row r="1039" spans="2:62" ht="39" customHeight="1">
      <c r="B1039" s="608"/>
      <c r="C1039" s="608"/>
      <c r="D1039" s="608"/>
      <c r="E1039" s="608"/>
      <c r="F1039" s="608"/>
      <c r="G1039" s="608"/>
      <c r="H1039" s="608"/>
      <c r="I1039" s="608"/>
      <c r="J1039" s="608"/>
      <c r="K1039" s="608"/>
      <c r="L1039" s="608"/>
      <c r="M1039" s="608"/>
      <c r="N1039" s="608"/>
      <c r="O1039" s="608"/>
      <c r="P1039" s="608"/>
      <c r="Q1039" s="608"/>
      <c r="R1039" s="608"/>
      <c r="S1039" s="608"/>
      <c r="T1039" s="608"/>
      <c r="U1039" s="608"/>
      <c r="V1039" s="608"/>
      <c r="W1039" s="608"/>
      <c r="X1039" s="608"/>
      <c r="Y1039" s="608"/>
      <c r="Z1039" s="608"/>
      <c r="AA1039" s="608"/>
      <c r="AG1039" s="71"/>
    </row>
    <row r="1040" spans="2:62" ht="39" customHeight="1" thickBot="1">
      <c r="B1040" s="533"/>
      <c r="C1040" s="533"/>
      <c r="D1040" s="533"/>
      <c r="E1040" s="533"/>
      <c r="F1040" s="533"/>
      <c r="G1040" s="533"/>
      <c r="H1040" s="533"/>
      <c r="I1040" s="533"/>
      <c r="J1040" s="533"/>
      <c r="K1040" s="533"/>
      <c r="L1040" s="533"/>
      <c r="M1040" s="533"/>
      <c r="N1040" s="533"/>
      <c r="O1040" s="533"/>
      <c r="P1040" s="533"/>
      <c r="Q1040" s="533"/>
      <c r="R1040" s="533"/>
      <c r="S1040" s="533"/>
      <c r="T1040" s="533"/>
      <c r="U1040" s="533"/>
      <c r="V1040" s="533"/>
      <c r="W1040" s="533"/>
      <c r="X1040" s="533"/>
      <c r="Y1040" s="533"/>
      <c r="Z1040" s="533"/>
      <c r="AA1040" s="533"/>
      <c r="AG1040" s="81"/>
      <c r="AH1040" s="82"/>
      <c r="AI1040" s="82"/>
      <c r="AJ1040" s="82"/>
      <c r="AK1040" s="82"/>
      <c r="AL1040" s="82"/>
      <c r="AM1040" s="82"/>
      <c r="AN1040" s="82"/>
      <c r="AO1040" s="82"/>
      <c r="AP1040" s="82"/>
      <c r="AQ1040" s="82"/>
      <c r="AR1040" s="83"/>
      <c r="AS1040" s="83"/>
      <c r="AT1040" s="83"/>
      <c r="AU1040" s="83"/>
      <c r="AV1040" s="83"/>
      <c r="AW1040" s="83"/>
      <c r="AX1040" s="83"/>
      <c r="AY1040" s="83"/>
      <c r="AZ1040" s="83"/>
      <c r="BA1040" s="83"/>
      <c r="BB1040" s="83"/>
      <c r="BC1040" s="83"/>
      <c r="BD1040" s="83"/>
      <c r="BE1040" s="83"/>
      <c r="BF1040" s="83"/>
      <c r="BG1040" s="83"/>
      <c r="BH1040" s="83"/>
      <c r="BI1040" s="83"/>
      <c r="BJ1040" s="84"/>
    </row>
    <row r="1041" spans="2:62" ht="39" customHeight="1">
      <c r="B1041" s="534"/>
      <c r="C1041" s="534"/>
      <c r="D1041" s="534"/>
      <c r="E1041" s="534"/>
      <c r="F1041" s="534"/>
      <c r="G1041" s="534"/>
      <c r="H1041" s="534"/>
      <c r="I1041" s="534"/>
      <c r="J1041" s="534"/>
      <c r="K1041" s="534"/>
      <c r="L1041" s="534"/>
      <c r="M1041" s="534"/>
      <c r="N1041" s="534"/>
      <c r="O1041" s="534"/>
      <c r="P1041" s="534"/>
      <c r="Q1041" s="534"/>
      <c r="R1041" s="534"/>
      <c r="S1041" s="534"/>
      <c r="T1041" s="534"/>
      <c r="U1041" s="534"/>
      <c r="V1041" s="534"/>
      <c r="W1041" s="534"/>
      <c r="X1041" s="534"/>
      <c r="Y1041" s="534"/>
      <c r="Z1041" s="534"/>
      <c r="AA1041" s="534"/>
      <c r="BJ1041" s="85"/>
    </row>
    <row r="1042" spans="2:62" ht="39" customHeight="1">
      <c r="B1042" s="86"/>
      <c r="C1042" s="86"/>
      <c r="D1042" s="86"/>
      <c r="E1042" s="86"/>
      <c r="F1042" s="86"/>
      <c r="G1042" s="86"/>
      <c r="H1042" s="86"/>
      <c r="I1042" s="86"/>
      <c r="J1042" s="86"/>
      <c r="K1042" s="86"/>
      <c r="L1042" s="86"/>
      <c r="M1042" s="86"/>
      <c r="N1042" s="86"/>
      <c r="O1042" s="86"/>
      <c r="P1042" s="86"/>
      <c r="Q1042" s="86"/>
      <c r="R1042" s="86"/>
      <c r="S1042" s="86"/>
      <c r="T1042" s="86"/>
      <c r="U1042" s="86"/>
      <c r="V1042" s="86"/>
      <c r="W1042" s="86"/>
      <c r="X1042" s="86"/>
      <c r="Y1042" s="86"/>
      <c r="Z1042" s="86"/>
      <c r="AA1042" s="86"/>
      <c r="AK1042" s="87"/>
      <c r="AL1042" s="87"/>
      <c r="AM1042" s="87"/>
      <c r="AN1042" s="87"/>
      <c r="AO1042" s="87"/>
      <c r="AP1042" s="87"/>
      <c r="AQ1042" s="87"/>
      <c r="AR1042" s="87"/>
      <c r="AS1042" s="87"/>
      <c r="AT1042" s="87"/>
      <c r="AU1042" s="87"/>
      <c r="AV1042" s="87"/>
      <c r="AW1042" s="87"/>
      <c r="AX1042" s="87"/>
      <c r="AY1042" s="87"/>
      <c r="AZ1042" s="87"/>
      <c r="BA1042" s="87"/>
      <c r="BB1042" s="87"/>
      <c r="BC1042" s="87"/>
      <c r="BD1042" s="87"/>
      <c r="BE1042" s="87"/>
      <c r="BF1042" s="87"/>
      <c r="BJ1042" s="85"/>
    </row>
    <row r="1043" spans="2:62" ht="39" customHeight="1">
      <c r="B1043" s="535" t="s">
        <v>80</v>
      </c>
      <c r="C1043" s="535"/>
      <c r="D1043" s="535"/>
      <c r="E1043" s="535"/>
      <c r="F1043" s="535"/>
      <c r="G1043" s="535"/>
      <c r="H1043" s="535"/>
      <c r="I1043" s="535"/>
      <c r="J1043" s="535"/>
      <c r="K1043" s="535"/>
      <c r="L1043" s="535"/>
      <c r="M1043" s="535"/>
      <c r="N1043" s="535"/>
      <c r="O1043" s="536" t="str">
        <f>GI!$E$31</f>
        <v xml:space="preserve">Biniam Desta </v>
      </c>
      <c r="P1043" s="536"/>
      <c r="Q1043" s="536"/>
      <c r="R1043" s="536"/>
      <c r="S1043" s="536"/>
      <c r="T1043" s="536"/>
      <c r="U1043" s="536"/>
      <c r="V1043" s="536"/>
      <c r="W1043" s="536"/>
      <c r="X1043" s="536"/>
      <c r="Y1043" s="536"/>
      <c r="Z1043" s="536"/>
      <c r="AA1043" s="536"/>
      <c r="AB1043" s="88"/>
      <c r="AJ1043" s="538" t="s">
        <v>212</v>
      </c>
      <c r="AK1043" s="539"/>
      <c r="AL1043" s="539"/>
      <c r="AM1043" s="539"/>
      <c r="AN1043" s="539"/>
      <c r="AO1043" s="539"/>
      <c r="AP1043" s="539"/>
      <c r="AQ1043" s="539"/>
      <c r="AR1043" s="539"/>
      <c r="AS1043" s="539"/>
      <c r="AT1043" s="539"/>
      <c r="AU1043" s="539"/>
      <c r="AV1043" s="539"/>
      <c r="AW1043" s="539"/>
      <c r="AX1043" s="539"/>
      <c r="AY1043" s="539"/>
      <c r="AZ1043" s="539"/>
      <c r="BA1043" s="539"/>
      <c r="BB1043" s="539"/>
      <c r="BC1043" s="539"/>
      <c r="BD1043" s="539"/>
      <c r="BE1043" s="539"/>
      <c r="BF1043" s="540"/>
      <c r="BG1043" s="87"/>
      <c r="BH1043" s="87"/>
      <c r="BI1043" s="87"/>
      <c r="BJ1043" s="89"/>
    </row>
    <row r="1044" spans="2:62" ht="39" customHeight="1">
      <c r="B1044" s="535"/>
      <c r="C1044" s="535"/>
      <c r="D1044" s="535"/>
      <c r="E1044" s="535"/>
      <c r="F1044" s="535"/>
      <c r="G1044" s="535"/>
      <c r="H1044" s="535"/>
      <c r="I1044" s="535"/>
      <c r="J1044" s="535"/>
      <c r="K1044" s="535"/>
      <c r="L1044" s="535"/>
      <c r="M1044" s="535"/>
      <c r="N1044" s="535"/>
      <c r="O1044" s="537"/>
      <c r="P1044" s="537"/>
      <c r="Q1044" s="537"/>
      <c r="R1044" s="537"/>
      <c r="S1044" s="537"/>
      <c r="T1044" s="537"/>
      <c r="U1044" s="537"/>
      <c r="V1044" s="537"/>
      <c r="W1044" s="537"/>
      <c r="X1044" s="537"/>
      <c r="Y1044" s="537"/>
      <c r="Z1044" s="537"/>
      <c r="AA1044" s="537"/>
      <c r="AB1044" s="88"/>
      <c r="AJ1044" s="541"/>
      <c r="AK1044" s="542"/>
      <c r="AL1044" s="542"/>
      <c r="AM1044" s="542"/>
      <c r="AN1044" s="542"/>
      <c r="AO1044" s="542"/>
      <c r="AP1044" s="542"/>
      <c r="AQ1044" s="542"/>
      <c r="AR1044" s="542"/>
      <c r="AS1044" s="542"/>
      <c r="AT1044" s="542"/>
      <c r="AU1044" s="542"/>
      <c r="AV1044" s="542"/>
      <c r="AW1044" s="542"/>
      <c r="AX1044" s="542"/>
      <c r="AY1044" s="542"/>
      <c r="AZ1044" s="542"/>
      <c r="BA1044" s="542"/>
      <c r="BB1044" s="542"/>
      <c r="BC1044" s="542"/>
      <c r="BD1044" s="542"/>
      <c r="BE1044" s="542"/>
      <c r="BF1044" s="543"/>
      <c r="BG1044" s="87"/>
      <c r="BH1044" s="87"/>
      <c r="BI1044" s="87"/>
      <c r="BJ1044" s="89"/>
    </row>
    <row r="1045" spans="2:62" ht="39" customHeight="1">
      <c r="B1045" s="544" t="s">
        <v>79</v>
      </c>
      <c r="C1045" s="544"/>
      <c r="D1045" s="544"/>
      <c r="E1045" s="544"/>
      <c r="F1045" s="544"/>
      <c r="G1045" s="544"/>
      <c r="H1045" s="544"/>
      <c r="I1045" s="544"/>
      <c r="J1045" s="544"/>
      <c r="K1045" s="544"/>
      <c r="L1045" s="544"/>
      <c r="M1045" s="544"/>
      <c r="N1045" s="544"/>
      <c r="O1045" s="545"/>
      <c r="P1045" s="545"/>
      <c r="Q1045" s="545"/>
      <c r="R1045" s="545"/>
      <c r="S1045" s="545"/>
      <c r="T1045" s="545"/>
      <c r="U1045" s="545"/>
      <c r="V1045" s="545"/>
      <c r="W1045" s="545"/>
      <c r="X1045" s="545"/>
      <c r="Y1045" s="545"/>
      <c r="Z1045" s="545"/>
      <c r="AA1045" s="545"/>
      <c r="AB1045" s="88"/>
      <c r="AJ1045" s="541" t="s">
        <v>210</v>
      </c>
      <c r="AK1045" s="542"/>
      <c r="AL1045" s="542"/>
      <c r="AM1045" s="542"/>
      <c r="AN1045" s="542"/>
      <c r="AO1045" s="542"/>
      <c r="AP1045" s="542"/>
      <c r="AQ1045" s="542"/>
      <c r="AR1045" s="542"/>
      <c r="AS1045" s="542"/>
      <c r="AT1045" s="542"/>
      <c r="AU1045" s="542"/>
      <c r="AV1045" s="542"/>
      <c r="AW1045" s="542"/>
      <c r="AX1045" s="542"/>
      <c r="AY1045" s="542"/>
      <c r="AZ1045" s="542"/>
      <c r="BA1045" s="542"/>
      <c r="BB1045" s="542"/>
      <c r="BC1045" s="542"/>
      <c r="BD1045" s="542"/>
      <c r="BE1045" s="542"/>
      <c r="BF1045" s="543"/>
      <c r="BG1045" s="87"/>
      <c r="BH1045" s="87"/>
      <c r="BI1045" s="87"/>
      <c r="BJ1045" s="87"/>
    </row>
    <row r="1046" spans="2:62" ht="39" customHeight="1">
      <c r="B1046" s="544"/>
      <c r="C1046" s="544"/>
      <c r="D1046" s="544"/>
      <c r="E1046" s="544"/>
      <c r="F1046" s="544"/>
      <c r="G1046" s="544"/>
      <c r="H1046" s="544"/>
      <c r="I1046" s="544"/>
      <c r="J1046" s="544"/>
      <c r="K1046" s="544"/>
      <c r="L1046" s="544"/>
      <c r="M1046" s="544"/>
      <c r="N1046" s="544"/>
      <c r="O1046" s="546"/>
      <c r="P1046" s="546"/>
      <c r="Q1046" s="546"/>
      <c r="R1046" s="546"/>
      <c r="S1046" s="546"/>
      <c r="T1046" s="546"/>
      <c r="U1046" s="546"/>
      <c r="V1046" s="546"/>
      <c r="W1046" s="546"/>
      <c r="X1046" s="546"/>
      <c r="Y1046" s="546"/>
      <c r="Z1046" s="546"/>
      <c r="AA1046" s="546"/>
      <c r="AB1046" s="88"/>
      <c r="AJ1046" s="541"/>
      <c r="AK1046" s="542"/>
      <c r="AL1046" s="542"/>
      <c r="AM1046" s="542"/>
      <c r="AN1046" s="542"/>
      <c r="AO1046" s="542"/>
      <c r="AP1046" s="542"/>
      <c r="AQ1046" s="542"/>
      <c r="AR1046" s="542"/>
      <c r="AS1046" s="542"/>
      <c r="AT1046" s="542"/>
      <c r="AU1046" s="542"/>
      <c r="AV1046" s="542"/>
      <c r="AW1046" s="542"/>
      <c r="AX1046" s="542"/>
      <c r="AY1046" s="542"/>
      <c r="AZ1046" s="542"/>
      <c r="BA1046" s="542"/>
      <c r="BB1046" s="542"/>
      <c r="BC1046" s="542"/>
      <c r="BD1046" s="542"/>
      <c r="BE1046" s="542"/>
      <c r="BF1046" s="543"/>
      <c r="BG1046" s="87"/>
      <c r="BH1046" s="87"/>
      <c r="BI1046" s="87"/>
      <c r="BJ1046" s="87"/>
    </row>
    <row r="1047" spans="2:62" ht="39" customHeight="1">
      <c r="B1047" s="535" t="s">
        <v>81</v>
      </c>
      <c r="C1047" s="535"/>
      <c r="D1047" s="535"/>
      <c r="E1047" s="535"/>
      <c r="F1047" s="535"/>
      <c r="G1047" s="535"/>
      <c r="H1047" s="535"/>
      <c r="I1047" s="535"/>
      <c r="J1047" s="535"/>
      <c r="K1047" s="535"/>
      <c r="L1047" s="535"/>
      <c r="M1047" s="535"/>
      <c r="N1047" s="535"/>
      <c r="O1047" s="547"/>
      <c r="P1047" s="547"/>
      <c r="Q1047" s="547"/>
      <c r="R1047" s="547"/>
      <c r="S1047" s="547"/>
      <c r="T1047" s="547"/>
      <c r="U1047" s="547"/>
      <c r="V1047" s="547"/>
      <c r="W1047" s="547"/>
      <c r="X1047" s="547"/>
      <c r="Y1047" s="547"/>
      <c r="Z1047" s="547"/>
      <c r="AA1047" s="547"/>
      <c r="AB1047" s="88"/>
      <c r="AJ1047" s="541" t="s">
        <v>74</v>
      </c>
      <c r="AK1047" s="542"/>
      <c r="AL1047" s="542"/>
      <c r="AM1047" s="542"/>
      <c r="AN1047" s="542"/>
      <c r="AO1047" s="542"/>
      <c r="AP1047" s="542"/>
      <c r="AQ1047" s="542"/>
      <c r="AR1047" s="542"/>
      <c r="AS1047" s="542"/>
      <c r="AT1047" s="542"/>
      <c r="AU1047" s="542"/>
      <c r="AV1047" s="542"/>
      <c r="AW1047" s="542"/>
      <c r="AX1047" s="542"/>
      <c r="AY1047" s="542"/>
      <c r="AZ1047" s="542"/>
      <c r="BA1047" s="542"/>
      <c r="BB1047" s="542"/>
      <c r="BC1047" s="542"/>
      <c r="BD1047" s="542"/>
      <c r="BE1047" s="542"/>
      <c r="BF1047" s="543"/>
      <c r="BG1047" s="87"/>
      <c r="BH1047" s="87"/>
      <c r="BI1047" s="87"/>
      <c r="BJ1047" s="87"/>
    </row>
    <row r="1048" spans="2:62" ht="39" customHeight="1">
      <c r="B1048" s="535"/>
      <c r="C1048" s="535"/>
      <c r="D1048" s="535"/>
      <c r="E1048" s="535"/>
      <c r="F1048" s="535"/>
      <c r="G1048" s="535"/>
      <c r="H1048" s="535"/>
      <c r="I1048" s="535"/>
      <c r="J1048" s="535"/>
      <c r="K1048" s="535"/>
      <c r="L1048" s="535"/>
      <c r="M1048" s="535"/>
      <c r="N1048" s="535"/>
      <c r="O1048" s="548"/>
      <c r="P1048" s="548"/>
      <c r="Q1048" s="548"/>
      <c r="R1048" s="548"/>
      <c r="S1048" s="548"/>
      <c r="T1048" s="548"/>
      <c r="U1048" s="548"/>
      <c r="V1048" s="548"/>
      <c r="W1048" s="548"/>
      <c r="X1048" s="548"/>
      <c r="Y1048" s="548"/>
      <c r="Z1048" s="548"/>
      <c r="AA1048" s="548"/>
      <c r="AB1048" s="88"/>
      <c r="AJ1048" s="541"/>
      <c r="AK1048" s="542"/>
      <c r="AL1048" s="542"/>
      <c r="AM1048" s="542"/>
      <c r="AN1048" s="542"/>
      <c r="AO1048" s="542"/>
      <c r="AP1048" s="542"/>
      <c r="AQ1048" s="542"/>
      <c r="AR1048" s="542"/>
      <c r="AS1048" s="542"/>
      <c r="AT1048" s="542"/>
      <c r="AU1048" s="542"/>
      <c r="AV1048" s="542"/>
      <c r="AW1048" s="542"/>
      <c r="AX1048" s="542"/>
      <c r="AY1048" s="542"/>
      <c r="AZ1048" s="542"/>
      <c r="BA1048" s="542"/>
      <c r="BB1048" s="542"/>
      <c r="BC1048" s="542"/>
      <c r="BD1048" s="542"/>
      <c r="BE1048" s="542"/>
      <c r="BF1048" s="543"/>
      <c r="BG1048" s="87"/>
      <c r="BH1048" s="87"/>
      <c r="BI1048" s="87"/>
      <c r="BJ1048" s="87"/>
    </row>
    <row r="1049" spans="2:62" ht="66.75" customHeight="1">
      <c r="B1049" s="544" t="s">
        <v>79</v>
      </c>
      <c r="C1049" s="544"/>
      <c r="D1049" s="544"/>
      <c r="E1049" s="544"/>
      <c r="F1049" s="544"/>
      <c r="G1049" s="544"/>
      <c r="H1049" s="544"/>
      <c r="I1049" s="544"/>
      <c r="J1049" s="544"/>
      <c r="K1049" s="544"/>
      <c r="L1049" s="544"/>
      <c r="M1049" s="544"/>
      <c r="N1049" s="544"/>
      <c r="O1049" s="545"/>
      <c r="P1049" s="545"/>
      <c r="Q1049" s="545"/>
      <c r="R1049" s="545"/>
      <c r="S1049" s="545"/>
      <c r="T1049" s="545"/>
      <c r="U1049" s="545"/>
      <c r="V1049" s="545"/>
      <c r="W1049" s="545"/>
      <c r="X1049" s="545"/>
      <c r="Y1049" s="545"/>
      <c r="Z1049" s="545"/>
      <c r="AA1049" s="545"/>
      <c r="AB1049" s="90"/>
      <c r="AJ1049" s="541" t="s">
        <v>211</v>
      </c>
      <c r="AK1049" s="542"/>
      <c r="AL1049" s="542"/>
      <c r="AM1049" s="542"/>
      <c r="AN1049" s="542"/>
      <c r="AO1049" s="542"/>
      <c r="AP1049" s="542"/>
      <c r="AQ1049" s="542"/>
      <c r="AR1049" s="542"/>
      <c r="AS1049" s="542"/>
      <c r="AT1049" s="542"/>
      <c r="AU1049" s="542"/>
      <c r="AV1049" s="542"/>
      <c r="AW1049" s="542"/>
      <c r="AX1049" s="542"/>
      <c r="AY1049" s="542"/>
      <c r="AZ1049" s="542"/>
      <c r="BA1049" s="542"/>
      <c r="BB1049" s="542"/>
      <c r="BC1049" s="542"/>
      <c r="BD1049" s="542"/>
      <c r="BE1049" s="542"/>
      <c r="BF1049" s="543"/>
      <c r="BG1049" s="87"/>
      <c r="BH1049" s="87"/>
      <c r="BI1049" s="87"/>
      <c r="BJ1049" s="87"/>
    </row>
    <row r="1050" spans="2:62" ht="20.25" hidden="1" customHeight="1">
      <c r="B1050" s="544"/>
      <c r="C1050" s="544"/>
      <c r="D1050" s="544"/>
      <c r="E1050" s="544"/>
      <c r="F1050" s="544"/>
      <c r="G1050" s="544"/>
      <c r="H1050" s="544"/>
      <c r="I1050" s="544"/>
      <c r="J1050" s="544"/>
      <c r="K1050" s="544"/>
      <c r="L1050" s="544"/>
      <c r="M1050" s="544"/>
      <c r="N1050" s="544"/>
      <c r="O1050" s="546"/>
      <c r="P1050" s="546"/>
      <c r="Q1050" s="546"/>
      <c r="R1050" s="546"/>
      <c r="S1050" s="546"/>
      <c r="T1050" s="546"/>
      <c r="U1050" s="546"/>
      <c r="V1050" s="546"/>
      <c r="W1050" s="546"/>
      <c r="X1050" s="546"/>
      <c r="Y1050" s="546"/>
      <c r="Z1050" s="546"/>
      <c r="AA1050" s="546"/>
      <c r="AB1050" s="90"/>
      <c r="AJ1050" s="549"/>
      <c r="AK1050" s="550"/>
      <c r="AL1050" s="550"/>
      <c r="AM1050" s="550"/>
      <c r="AN1050" s="550"/>
      <c r="AO1050" s="550"/>
      <c r="AP1050" s="550"/>
      <c r="AQ1050" s="550"/>
      <c r="AR1050" s="550"/>
      <c r="AS1050" s="550"/>
      <c r="AT1050" s="550"/>
      <c r="AU1050" s="550"/>
      <c r="AV1050" s="550"/>
      <c r="AW1050" s="550"/>
      <c r="AX1050" s="550"/>
      <c r="AY1050" s="550"/>
      <c r="AZ1050" s="550"/>
      <c r="BA1050" s="550"/>
      <c r="BB1050" s="550"/>
      <c r="BC1050" s="550"/>
      <c r="BD1050" s="550"/>
      <c r="BE1050" s="550"/>
      <c r="BF1050" s="551"/>
      <c r="BG1050" s="87"/>
      <c r="BH1050" s="87"/>
      <c r="BI1050" s="87"/>
      <c r="BJ1050" s="87"/>
    </row>
    <row r="1051" spans="2:62" ht="39" customHeight="1">
      <c r="C1051" s="615"/>
      <c r="D1051" s="615"/>
      <c r="E1051" s="615"/>
      <c r="F1051" s="615"/>
      <c r="G1051" s="615"/>
      <c r="H1051" s="615"/>
      <c r="I1051" s="615"/>
      <c r="J1051" s="615"/>
      <c r="K1051" s="615"/>
      <c r="L1051" s="615"/>
      <c r="M1051" s="615"/>
      <c r="N1051" s="615"/>
      <c r="O1051" s="615"/>
      <c r="P1051" s="615"/>
      <c r="Q1051" s="615"/>
      <c r="R1051" s="615"/>
      <c r="S1051" s="615"/>
      <c r="T1051" s="615"/>
      <c r="U1051" s="615"/>
      <c r="V1051" s="615"/>
      <c r="W1051" s="615"/>
      <c r="X1051" s="615"/>
    </row>
    <row r="1052" spans="2:62" ht="39" customHeight="1">
      <c r="B1052" s="616" t="s">
        <v>20</v>
      </c>
      <c r="C1052" s="616"/>
      <c r="D1052" s="616"/>
      <c r="E1052" s="616"/>
      <c r="F1052" s="616"/>
      <c r="G1052" s="616"/>
      <c r="H1052" s="616"/>
      <c r="I1052" s="616"/>
      <c r="J1052" s="616"/>
      <c r="K1052" s="616"/>
      <c r="L1052" s="616"/>
      <c r="M1052" s="616"/>
      <c r="N1052" s="616"/>
      <c r="O1052" s="616"/>
      <c r="P1052" s="616"/>
      <c r="Q1052" s="616"/>
      <c r="R1052" s="616"/>
      <c r="S1052" s="616"/>
      <c r="T1052" s="616"/>
      <c r="U1052" s="616"/>
      <c r="V1052" s="616"/>
      <c r="W1052" s="616"/>
      <c r="X1052" s="616"/>
      <c r="Y1052" s="616"/>
      <c r="Z1052" s="616"/>
      <c r="AA1052" s="59"/>
      <c r="AG1052" s="60"/>
      <c r="AH1052" s="60"/>
      <c r="AI1052" s="60"/>
      <c r="AL1052" s="617"/>
      <c r="AM1052" s="617"/>
      <c r="AN1052" s="617"/>
      <c r="AO1052" s="617"/>
      <c r="AP1052" s="617"/>
      <c r="AQ1052" s="617"/>
      <c r="AR1052" s="617"/>
      <c r="AS1052" s="617"/>
      <c r="AT1052" s="617"/>
      <c r="AU1052" s="617"/>
      <c r="AV1052" s="617"/>
      <c r="AW1052" s="617"/>
      <c r="AX1052" s="617"/>
      <c r="AY1052" s="617"/>
      <c r="AZ1052" s="617"/>
      <c r="BA1052" s="617"/>
      <c r="BB1052" s="617"/>
      <c r="BC1052" s="617"/>
    </row>
    <row r="1053" spans="2:62" ht="39" customHeight="1">
      <c r="B1053" s="616"/>
      <c r="C1053" s="616"/>
      <c r="D1053" s="616"/>
      <c r="E1053" s="616"/>
      <c r="F1053" s="616"/>
      <c r="G1053" s="616"/>
      <c r="H1053" s="616"/>
      <c r="I1053" s="616"/>
      <c r="J1053" s="616"/>
      <c r="K1053" s="616"/>
      <c r="L1053" s="616"/>
      <c r="M1053" s="616"/>
      <c r="N1053" s="616"/>
      <c r="O1053" s="616"/>
      <c r="P1053" s="616"/>
      <c r="Q1053" s="616"/>
      <c r="R1053" s="616"/>
      <c r="S1053" s="616"/>
      <c r="T1053" s="616"/>
      <c r="U1053" s="616"/>
      <c r="V1053" s="616"/>
      <c r="W1053" s="616"/>
      <c r="X1053" s="616"/>
      <c r="Y1053" s="616"/>
      <c r="Z1053" s="616"/>
      <c r="AA1053" s="59"/>
      <c r="AG1053" s="60"/>
      <c r="AH1053" s="60"/>
      <c r="AI1053" s="60"/>
      <c r="AL1053" s="617"/>
      <c r="AM1053" s="617"/>
      <c r="AN1053" s="617"/>
      <c r="AO1053" s="617"/>
      <c r="AP1053" s="617"/>
      <c r="AQ1053" s="617"/>
      <c r="AR1053" s="617"/>
      <c r="AS1053" s="617"/>
      <c r="AT1053" s="617"/>
      <c r="AU1053" s="617"/>
      <c r="AV1053" s="617"/>
      <c r="AW1053" s="617"/>
      <c r="AX1053" s="617"/>
      <c r="AY1053" s="617"/>
      <c r="AZ1053" s="617"/>
      <c r="BA1053" s="617"/>
      <c r="BB1053" s="617"/>
      <c r="BC1053" s="617"/>
    </row>
    <row r="1054" spans="2:62" ht="39" customHeight="1">
      <c r="B1054" s="618"/>
      <c r="C1054" s="618"/>
      <c r="D1054" s="618"/>
      <c r="E1054" s="618"/>
      <c r="F1054" s="618"/>
      <c r="G1054" s="618"/>
      <c r="H1054" s="618"/>
      <c r="I1054" s="618"/>
      <c r="J1054" s="618"/>
      <c r="K1054" s="618"/>
      <c r="L1054" s="618"/>
      <c r="M1054" s="618"/>
      <c r="N1054" s="618"/>
      <c r="O1054" s="618"/>
      <c r="P1054" s="618"/>
      <c r="Q1054" s="618"/>
      <c r="R1054" s="618"/>
      <c r="S1054" s="618"/>
      <c r="T1054" s="618"/>
      <c r="U1054" s="618"/>
      <c r="V1054" s="618"/>
      <c r="W1054" s="618"/>
      <c r="X1054" s="618"/>
      <c r="Y1054" s="618"/>
      <c r="Z1054" s="618"/>
      <c r="AA1054" s="59"/>
      <c r="AB1054" s="60"/>
      <c r="AC1054" s="60"/>
      <c r="AD1054" s="60"/>
      <c r="AE1054" s="60"/>
      <c r="AF1054" s="60"/>
      <c r="AG1054" s="60"/>
      <c r="AH1054" s="60"/>
      <c r="AI1054" s="60"/>
      <c r="AL1054" s="617"/>
      <c r="AM1054" s="617"/>
      <c r="AN1054" s="617"/>
      <c r="AO1054" s="617"/>
      <c r="AP1054" s="617"/>
      <c r="AQ1054" s="617"/>
      <c r="AR1054" s="617"/>
      <c r="AS1054" s="617"/>
      <c r="AT1054" s="617"/>
      <c r="AU1054" s="617"/>
      <c r="AV1054" s="617"/>
      <c r="AW1054" s="617"/>
      <c r="AX1054" s="617"/>
      <c r="AY1054" s="617"/>
      <c r="AZ1054" s="617"/>
      <c r="BA1054" s="617"/>
      <c r="BB1054" s="617"/>
      <c r="BC1054" s="617"/>
    </row>
    <row r="1055" spans="2:62" ht="39" customHeight="1">
      <c r="B1055" s="609" t="s">
        <v>92</v>
      </c>
      <c r="C1055" s="609"/>
      <c r="D1055" s="609"/>
      <c r="E1055" s="609"/>
      <c r="F1055" s="609"/>
      <c r="G1055" s="609"/>
      <c r="H1055" s="609"/>
      <c r="I1055" s="609"/>
      <c r="J1055" s="609"/>
      <c r="K1055" s="609"/>
      <c r="L1055" s="609"/>
      <c r="M1055" s="609"/>
      <c r="N1055" s="609"/>
      <c r="O1055" s="609"/>
      <c r="P1055" s="609"/>
      <c r="Q1055" s="609"/>
      <c r="R1055" s="609"/>
      <c r="S1055" s="609"/>
      <c r="T1055" s="609"/>
      <c r="U1055" s="609"/>
      <c r="V1055" s="609"/>
      <c r="W1055" s="609"/>
      <c r="X1055" s="609"/>
      <c r="Y1055" s="609"/>
      <c r="Z1055" s="609"/>
      <c r="AA1055" s="59"/>
      <c r="AB1055" s="60"/>
      <c r="AE1055" s="610" t="str">
        <f>GI!$A$49</f>
        <v>መግለፂ ውፅኢት ተምሃራይ</v>
      </c>
      <c r="AF1055" s="610"/>
      <c r="AG1055" s="610"/>
      <c r="AH1055" s="610"/>
      <c r="AI1055" s="610"/>
      <c r="AJ1055" s="610"/>
      <c r="AK1055" s="610"/>
      <c r="AL1055" s="610"/>
      <c r="AM1055" s="610"/>
      <c r="AN1055" s="610"/>
      <c r="AO1055" s="610"/>
      <c r="AP1055" s="610"/>
      <c r="AQ1055" s="610"/>
      <c r="AR1055" s="610"/>
      <c r="AS1055" s="610"/>
      <c r="AT1055" s="610"/>
      <c r="AU1055" s="610"/>
      <c r="AV1055" s="610"/>
      <c r="AW1055" s="610"/>
      <c r="AX1055" s="610"/>
      <c r="AY1055" s="610"/>
      <c r="AZ1055" s="610"/>
      <c r="BA1055" s="610"/>
      <c r="BB1055" s="610"/>
      <c r="BC1055" s="610"/>
      <c r="BD1055" s="610"/>
      <c r="BE1055" s="610"/>
      <c r="BF1055" s="610"/>
      <c r="BG1055" s="610"/>
      <c r="BH1055" s="610"/>
      <c r="BI1055" s="610"/>
      <c r="BJ1055" s="610"/>
    </row>
    <row r="1056" spans="2:62" ht="39" customHeight="1">
      <c r="B1056" s="609" t="s">
        <v>93</v>
      </c>
      <c r="C1056" s="609"/>
      <c r="D1056" s="609"/>
      <c r="E1056" s="609"/>
      <c r="F1056" s="609"/>
      <c r="G1056" s="609"/>
      <c r="H1056" s="609"/>
      <c r="I1056" s="609"/>
      <c r="J1056" s="609"/>
      <c r="K1056" s="609"/>
      <c r="L1056" s="609"/>
      <c r="M1056" s="609"/>
      <c r="N1056" s="609"/>
      <c r="O1056" s="609"/>
      <c r="P1056" s="609"/>
      <c r="Q1056" s="609"/>
      <c r="R1056" s="609"/>
      <c r="S1056" s="609"/>
      <c r="T1056" s="609"/>
      <c r="U1056" s="609"/>
      <c r="V1056" s="609"/>
      <c r="W1056" s="609"/>
      <c r="X1056" s="609"/>
      <c r="Y1056" s="609"/>
      <c r="Z1056" s="609"/>
      <c r="AA1056" s="59"/>
      <c r="AB1056" s="60"/>
      <c r="AC1056" s="61"/>
      <c r="AD1056" s="61"/>
      <c r="AE1056" s="610"/>
      <c r="AF1056" s="610"/>
      <c r="AG1056" s="610"/>
      <c r="AH1056" s="610"/>
      <c r="AI1056" s="610"/>
      <c r="AJ1056" s="610"/>
      <c r="AK1056" s="610"/>
      <c r="AL1056" s="610"/>
      <c r="AM1056" s="610"/>
      <c r="AN1056" s="610"/>
      <c r="AO1056" s="610"/>
      <c r="AP1056" s="610"/>
      <c r="AQ1056" s="610"/>
      <c r="AR1056" s="610"/>
      <c r="AS1056" s="610"/>
      <c r="AT1056" s="610"/>
      <c r="AU1056" s="610"/>
      <c r="AV1056" s="610"/>
      <c r="AW1056" s="610"/>
      <c r="AX1056" s="610"/>
      <c r="AY1056" s="610"/>
      <c r="AZ1056" s="610"/>
      <c r="BA1056" s="610"/>
      <c r="BB1056" s="610"/>
      <c r="BC1056" s="610"/>
      <c r="BD1056" s="610"/>
      <c r="BE1056" s="610"/>
      <c r="BF1056" s="610"/>
      <c r="BG1056" s="610"/>
      <c r="BH1056" s="610"/>
      <c r="BI1056" s="610"/>
      <c r="BJ1056" s="610"/>
    </row>
    <row r="1057" spans="2:62" ht="39" customHeight="1">
      <c r="B1057" s="609" t="s">
        <v>94</v>
      </c>
      <c r="C1057" s="609"/>
      <c r="D1057" s="609"/>
      <c r="E1057" s="609"/>
      <c r="F1057" s="609"/>
      <c r="G1057" s="609"/>
      <c r="H1057" s="609"/>
      <c r="I1057" s="609"/>
      <c r="J1057" s="609"/>
      <c r="K1057" s="609"/>
      <c r="L1057" s="609"/>
      <c r="M1057" s="609"/>
      <c r="N1057" s="609"/>
      <c r="O1057" s="609"/>
      <c r="P1057" s="609"/>
      <c r="Q1057" s="609"/>
      <c r="R1057" s="609"/>
      <c r="S1057" s="609"/>
      <c r="T1057" s="609"/>
      <c r="U1057" s="609"/>
      <c r="V1057" s="609"/>
      <c r="W1057" s="609"/>
      <c r="X1057" s="609"/>
      <c r="Y1057" s="609"/>
      <c r="Z1057" s="609"/>
      <c r="AA1057" s="59"/>
      <c r="AB1057" s="60"/>
      <c r="AC1057" s="61"/>
      <c r="AD1057" s="61"/>
      <c r="AE1057" s="610" t="str">
        <f>GI!$A$50</f>
        <v xml:space="preserve">ኣካዳሚ ሸባ ሓፈሻዊ ካልኣይ ብርኪ ቤት ት/ቲ </v>
      </c>
      <c r="AF1057" s="610"/>
      <c r="AG1057" s="610"/>
      <c r="AH1057" s="610"/>
      <c r="AI1057" s="610"/>
      <c r="AJ1057" s="610"/>
      <c r="AK1057" s="610"/>
      <c r="AL1057" s="610"/>
      <c r="AM1057" s="610"/>
      <c r="AN1057" s="610"/>
      <c r="AO1057" s="610"/>
      <c r="AP1057" s="610"/>
      <c r="AQ1057" s="610"/>
      <c r="AR1057" s="610"/>
      <c r="AS1057" s="610"/>
      <c r="AT1057" s="610"/>
      <c r="AU1057" s="610"/>
      <c r="AV1057" s="610"/>
      <c r="AW1057" s="610"/>
      <c r="AX1057" s="610"/>
      <c r="AY1057" s="610"/>
      <c r="AZ1057" s="610"/>
      <c r="BA1057" s="610"/>
      <c r="BB1057" s="610"/>
      <c r="BC1057" s="610"/>
      <c r="BD1057" s="610"/>
      <c r="BE1057" s="610"/>
      <c r="BF1057" s="610"/>
      <c r="BG1057" s="610"/>
      <c r="BH1057" s="610"/>
      <c r="BI1057" s="610"/>
      <c r="BJ1057" s="610"/>
    </row>
    <row r="1058" spans="2:62" ht="39" customHeight="1">
      <c r="B1058" s="609" t="s">
        <v>95</v>
      </c>
      <c r="C1058" s="609"/>
      <c r="D1058" s="609"/>
      <c r="E1058" s="609"/>
      <c r="F1058" s="609"/>
      <c r="G1058" s="609"/>
      <c r="H1058" s="609"/>
      <c r="I1058" s="609"/>
      <c r="J1058" s="609"/>
      <c r="K1058" s="609"/>
      <c r="L1058" s="609"/>
      <c r="M1058" s="609"/>
      <c r="N1058" s="609"/>
      <c r="O1058" s="609"/>
      <c r="P1058" s="609"/>
      <c r="Q1058" s="609"/>
      <c r="R1058" s="609"/>
      <c r="S1058" s="609"/>
      <c r="T1058" s="609"/>
      <c r="U1058" s="609"/>
      <c r="V1058" s="609"/>
      <c r="W1058" s="609"/>
      <c r="X1058" s="609"/>
      <c r="Y1058" s="609"/>
      <c r="Z1058" s="609"/>
      <c r="AA1058" s="62"/>
      <c r="AB1058" s="60"/>
      <c r="AC1058" s="61"/>
      <c r="AD1058" s="61"/>
      <c r="AE1058" s="610"/>
      <c r="AF1058" s="610"/>
      <c r="AG1058" s="610"/>
      <c r="AH1058" s="610"/>
      <c r="AI1058" s="610"/>
      <c r="AJ1058" s="610"/>
      <c r="AK1058" s="610"/>
      <c r="AL1058" s="610"/>
      <c r="AM1058" s="610"/>
      <c r="AN1058" s="610"/>
      <c r="AO1058" s="610"/>
      <c r="AP1058" s="610"/>
      <c r="AQ1058" s="610"/>
      <c r="AR1058" s="610"/>
      <c r="AS1058" s="610"/>
      <c r="AT1058" s="610"/>
      <c r="AU1058" s="610"/>
      <c r="AV1058" s="610"/>
      <c r="AW1058" s="610"/>
      <c r="AX1058" s="610"/>
      <c r="AY1058" s="610"/>
      <c r="AZ1058" s="610"/>
      <c r="BA1058" s="610"/>
      <c r="BB1058" s="610"/>
      <c r="BC1058" s="610"/>
      <c r="BD1058" s="610"/>
      <c r="BE1058" s="610"/>
      <c r="BF1058" s="610"/>
      <c r="BG1058" s="610"/>
      <c r="BH1058" s="610"/>
      <c r="BI1058" s="610"/>
      <c r="BJ1058" s="610"/>
    </row>
    <row r="1059" spans="2:62" ht="39" customHeight="1">
      <c r="B1059" s="609" t="s">
        <v>96</v>
      </c>
      <c r="C1059" s="609"/>
      <c r="D1059" s="609"/>
      <c r="E1059" s="609"/>
      <c r="F1059" s="609"/>
      <c r="G1059" s="609"/>
      <c r="H1059" s="609"/>
      <c r="I1059" s="609"/>
      <c r="J1059" s="609"/>
      <c r="K1059" s="609"/>
      <c r="L1059" s="609"/>
      <c r="M1059" s="609"/>
      <c r="N1059" s="609"/>
      <c r="O1059" s="609"/>
      <c r="P1059" s="609"/>
      <c r="Q1059" s="609"/>
      <c r="R1059" s="609"/>
      <c r="S1059" s="609"/>
      <c r="T1059" s="609"/>
      <c r="U1059" s="609"/>
      <c r="V1059" s="609"/>
      <c r="W1059" s="609"/>
      <c r="X1059" s="609"/>
      <c r="Y1059" s="609"/>
      <c r="Z1059" s="609"/>
      <c r="AA1059" s="62"/>
      <c r="AB1059" s="60"/>
      <c r="AC1059" s="61"/>
      <c r="AD1059" s="61"/>
      <c r="AE1059" s="61"/>
      <c r="AF1059" s="61"/>
      <c r="AG1059" s="61"/>
      <c r="AH1059" s="61"/>
      <c r="AI1059" s="61"/>
      <c r="AJ1059" s="61"/>
      <c r="AK1059" s="61"/>
      <c r="AL1059" s="61"/>
      <c r="AM1059" s="61"/>
      <c r="AN1059" s="61"/>
      <c r="AO1059" s="61"/>
      <c r="AP1059" s="61"/>
      <c r="AQ1059" s="61"/>
      <c r="AR1059" s="61"/>
      <c r="AS1059" s="61"/>
      <c r="AT1059" s="61"/>
      <c r="AU1059" s="61"/>
      <c r="AV1059" s="61"/>
      <c r="AW1059" s="61"/>
      <c r="AX1059" s="61"/>
      <c r="AY1059" s="61"/>
      <c r="AZ1059" s="61"/>
      <c r="BA1059" s="61"/>
      <c r="BB1059" s="61"/>
      <c r="BC1059" s="61"/>
      <c r="BD1059" s="61"/>
      <c r="BE1059" s="61"/>
      <c r="BF1059" s="61"/>
      <c r="BG1059" s="61"/>
      <c r="BH1059" s="61"/>
      <c r="BI1059" s="61"/>
      <c r="BJ1059" s="61"/>
    </row>
    <row r="1060" spans="2:62" ht="39" customHeight="1">
      <c r="B1060" s="611" t="s">
        <v>138</v>
      </c>
      <c r="C1060" s="611"/>
      <c r="D1060" s="611"/>
      <c r="E1060" s="611"/>
      <c r="F1060" s="611"/>
      <c r="G1060" s="611"/>
      <c r="H1060" s="611"/>
      <c r="I1060" s="611"/>
      <c r="J1060" s="611"/>
      <c r="K1060" s="611"/>
      <c r="L1060" s="611"/>
      <c r="M1060" s="611"/>
      <c r="N1060" s="611"/>
      <c r="O1060" s="611"/>
      <c r="P1060" s="611"/>
      <c r="Q1060" s="611"/>
      <c r="R1060" s="611"/>
      <c r="S1060" s="611"/>
      <c r="T1060" s="611"/>
      <c r="U1060" s="611"/>
      <c r="V1060" s="611"/>
      <c r="W1060" s="611"/>
      <c r="X1060" s="611"/>
      <c r="Y1060" s="611"/>
      <c r="Z1060" s="611"/>
      <c r="AA1060" s="612"/>
      <c r="AB1060" s="62"/>
      <c r="AD1060" s="61"/>
      <c r="AE1060" s="613" t="str">
        <f>GI!$A$52</f>
        <v>Sheba Academy Comprehensive Secondary School Student's Grade Report Card</v>
      </c>
      <c r="AF1060" s="613"/>
      <c r="AG1060" s="613"/>
      <c r="AH1060" s="613"/>
      <c r="AI1060" s="613"/>
      <c r="AJ1060" s="613"/>
      <c r="AK1060" s="613"/>
      <c r="AL1060" s="613"/>
      <c r="AM1060" s="613"/>
      <c r="AN1060" s="613"/>
      <c r="AO1060" s="613"/>
      <c r="AP1060" s="613"/>
      <c r="AQ1060" s="613"/>
      <c r="AR1060" s="613"/>
      <c r="AS1060" s="613"/>
      <c r="AT1060" s="613"/>
      <c r="AU1060" s="613"/>
      <c r="AV1060" s="613"/>
      <c r="AW1060" s="613"/>
      <c r="AX1060" s="613"/>
      <c r="AY1060" s="613"/>
      <c r="AZ1060" s="613"/>
      <c r="BA1060" s="613"/>
      <c r="BB1060" s="613"/>
      <c r="BC1060" s="613"/>
      <c r="BD1060" s="613"/>
      <c r="BE1060" s="613"/>
      <c r="BF1060" s="613"/>
      <c r="BG1060" s="613"/>
      <c r="BH1060" s="613"/>
      <c r="BI1060" s="613"/>
      <c r="BJ1060" s="613"/>
    </row>
    <row r="1061" spans="2:62" ht="39" customHeight="1">
      <c r="B1061" s="611"/>
      <c r="C1061" s="611"/>
      <c r="D1061" s="611"/>
      <c r="E1061" s="611"/>
      <c r="F1061" s="611"/>
      <c r="G1061" s="611"/>
      <c r="H1061" s="611"/>
      <c r="I1061" s="611"/>
      <c r="J1061" s="611"/>
      <c r="K1061" s="611"/>
      <c r="L1061" s="611"/>
      <c r="M1061" s="611"/>
      <c r="N1061" s="611"/>
      <c r="O1061" s="611"/>
      <c r="P1061" s="611"/>
      <c r="Q1061" s="611"/>
      <c r="R1061" s="611"/>
      <c r="S1061" s="611"/>
      <c r="T1061" s="611"/>
      <c r="U1061" s="611"/>
      <c r="V1061" s="611"/>
      <c r="W1061" s="611"/>
      <c r="X1061" s="611"/>
      <c r="Y1061" s="611"/>
      <c r="Z1061" s="611"/>
      <c r="AA1061" s="612"/>
      <c r="AB1061" s="62"/>
      <c r="AC1061" s="61"/>
      <c r="AD1061" s="61"/>
      <c r="AE1061" s="613"/>
      <c r="AF1061" s="613"/>
      <c r="AG1061" s="613"/>
      <c r="AH1061" s="613"/>
      <c r="AI1061" s="613"/>
      <c r="AJ1061" s="613"/>
      <c r="AK1061" s="613"/>
      <c r="AL1061" s="613"/>
      <c r="AM1061" s="613"/>
      <c r="AN1061" s="613"/>
      <c r="AO1061" s="613"/>
      <c r="AP1061" s="613"/>
      <c r="AQ1061" s="613"/>
      <c r="AR1061" s="613"/>
      <c r="AS1061" s="613"/>
      <c r="AT1061" s="613"/>
      <c r="AU1061" s="613"/>
      <c r="AV1061" s="613"/>
      <c r="AW1061" s="613"/>
      <c r="AX1061" s="613"/>
      <c r="AY1061" s="613"/>
      <c r="AZ1061" s="613"/>
      <c r="BA1061" s="613"/>
      <c r="BB1061" s="613"/>
      <c r="BC1061" s="613"/>
      <c r="BD1061" s="613"/>
      <c r="BE1061" s="613"/>
      <c r="BF1061" s="613"/>
      <c r="BG1061" s="613"/>
      <c r="BH1061" s="613"/>
      <c r="BI1061" s="613"/>
      <c r="BJ1061" s="613"/>
    </row>
    <row r="1062" spans="2:62" ht="39" customHeight="1">
      <c r="B1062" s="611" t="s">
        <v>65</v>
      </c>
      <c r="C1062" s="611"/>
      <c r="D1062" s="611"/>
      <c r="E1062" s="611"/>
      <c r="F1062" s="611"/>
      <c r="G1062" s="611"/>
      <c r="H1062" s="611"/>
      <c r="I1062" s="611"/>
      <c r="J1062" s="611"/>
      <c r="K1062" s="611"/>
      <c r="L1062" s="611"/>
      <c r="M1062" s="611"/>
      <c r="N1062" s="611"/>
      <c r="O1062" s="611"/>
      <c r="P1062" s="611"/>
      <c r="Q1062" s="611"/>
      <c r="R1062" s="611"/>
      <c r="S1062" s="611"/>
      <c r="T1062" s="611"/>
      <c r="U1062" s="611"/>
      <c r="V1062" s="611"/>
      <c r="W1062" s="611"/>
      <c r="X1062" s="611"/>
      <c r="Y1062" s="611"/>
      <c r="Z1062" s="611"/>
      <c r="AA1062" s="612"/>
      <c r="AB1062" s="62"/>
      <c r="AC1062" s="61"/>
      <c r="AD1062" s="61"/>
      <c r="AE1062" s="613"/>
      <c r="AF1062" s="613"/>
      <c r="AG1062" s="613"/>
      <c r="AH1062" s="613"/>
      <c r="AI1062" s="613"/>
      <c r="AJ1062" s="613"/>
      <c r="AK1062" s="613"/>
      <c r="AL1062" s="613"/>
      <c r="AM1062" s="613"/>
      <c r="AN1062" s="613"/>
      <c r="AO1062" s="613"/>
      <c r="AP1062" s="613"/>
      <c r="AQ1062" s="613"/>
      <c r="AR1062" s="613"/>
      <c r="AS1062" s="613"/>
      <c r="AT1062" s="613"/>
      <c r="AU1062" s="613"/>
      <c r="AV1062" s="613"/>
      <c r="AW1062" s="613"/>
      <c r="AX1062" s="613"/>
      <c r="AY1062" s="613"/>
      <c r="AZ1062" s="613"/>
      <c r="BA1062" s="613"/>
      <c r="BB1062" s="613"/>
      <c r="BC1062" s="613"/>
      <c r="BD1062" s="613"/>
      <c r="BE1062" s="613"/>
      <c r="BF1062" s="613"/>
      <c r="BG1062" s="613"/>
      <c r="BH1062" s="613"/>
      <c r="BI1062" s="613"/>
      <c r="BJ1062" s="613"/>
    </row>
    <row r="1063" spans="2:62" ht="39" customHeight="1">
      <c r="B1063" s="611"/>
      <c r="C1063" s="611"/>
      <c r="D1063" s="611"/>
      <c r="E1063" s="611"/>
      <c r="F1063" s="611"/>
      <c r="G1063" s="611"/>
      <c r="H1063" s="611"/>
      <c r="I1063" s="611"/>
      <c r="J1063" s="611"/>
      <c r="K1063" s="611"/>
      <c r="L1063" s="611"/>
      <c r="M1063" s="611"/>
      <c r="N1063" s="611"/>
      <c r="O1063" s="611"/>
      <c r="P1063" s="611"/>
      <c r="Q1063" s="611"/>
      <c r="R1063" s="611"/>
      <c r="S1063" s="611"/>
      <c r="T1063" s="611"/>
      <c r="U1063" s="611"/>
      <c r="V1063" s="611"/>
      <c r="W1063" s="611"/>
      <c r="X1063" s="611"/>
      <c r="Y1063" s="611"/>
      <c r="Z1063" s="611"/>
      <c r="AA1063" s="612"/>
      <c r="AB1063" s="62"/>
      <c r="AC1063" s="62"/>
      <c r="AD1063" s="62"/>
      <c r="AE1063" s="63"/>
      <c r="AF1063" s="63"/>
      <c r="AG1063" s="63"/>
      <c r="AH1063" s="63"/>
      <c r="AI1063" s="63"/>
      <c r="AJ1063" s="63"/>
      <c r="AK1063" s="63"/>
      <c r="AL1063" s="63"/>
      <c r="AM1063" s="63"/>
      <c r="AN1063" s="63"/>
      <c r="AO1063" s="63"/>
      <c r="AP1063" s="63"/>
      <c r="AQ1063" s="63"/>
      <c r="AR1063" s="63"/>
      <c r="AS1063" s="63"/>
      <c r="AT1063" s="63"/>
      <c r="AU1063" s="63"/>
      <c r="AV1063" s="63"/>
      <c r="AW1063" s="63"/>
      <c r="AX1063" s="63"/>
      <c r="AY1063" s="63"/>
      <c r="AZ1063" s="63"/>
      <c r="BA1063" s="63"/>
      <c r="BB1063" s="63"/>
      <c r="BC1063" s="63"/>
      <c r="BD1063" s="63"/>
      <c r="BE1063" s="63"/>
      <c r="BF1063" s="63"/>
      <c r="BG1063" s="63"/>
      <c r="BH1063" s="63"/>
      <c r="BI1063" s="63"/>
      <c r="BJ1063" s="63"/>
    </row>
    <row r="1064" spans="2:62" ht="39" customHeight="1">
      <c r="B1064" s="64" t="s">
        <v>50</v>
      </c>
      <c r="C1064" s="64"/>
      <c r="D1064" s="64"/>
      <c r="E1064" s="64"/>
      <c r="F1064" s="64"/>
      <c r="G1064" s="64"/>
      <c r="H1064" s="64"/>
      <c r="I1064" s="64"/>
      <c r="J1064" s="64"/>
      <c r="K1064" s="64"/>
      <c r="L1064" s="64"/>
      <c r="M1064" s="64"/>
      <c r="N1064" s="64"/>
      <c r="O1064" s="64"/>
      <c r="P1064" s="64"/>
      <c r="Q1064" s="64"/>
      <c r="R1064" s="64"/>
      <c r="S1064" s="64"/>
      <c r="T1064" s="64"/>
      <c r="U1064" s="64"/>
      <c r="V1064" s="64"/>
      <c r="W1064" s="64"/>
      <c r="X1064" s="64"/>
      <c r="Y1064" s="64"/>
      <c r="Z1064" s="64"/>
      <c r="AA1064" s="62"/>
      <c r="AB1064" s="62"/>
      <c r="AC1064" s="62"/>
      <c r="AD1064" s="62"/>
      <c r="AE1064" s="613" t="str">
        <f>GI!$A$51</f>
        <v>መቐለ, ኢትዮጵያ/Mekelle, Ethiopia</v>
      </c>
      <c r="AF1064" s="613"/>
      <c r="AG1064" s="613"/>
      <c r="AH1064" s="613"/>
      <c r="AI1064" s="613"/>
      <c r="AJ1064" s="613"/>
      <c r="AK1064" s="613"/>
      <c r="AL1064" s="613"/>
      <c r="AM1064" s="613"/>
      <c r="AN1064" s="613"/>
      <c r="AO1064" s="613"/>
      <c r="AP1064" s="613"/>
      <c r="AQ1064" s="613"/>
      <c r="AR1064" s="613"/>
      <c r="AS1064" s="613"/>
      <c r="AT1064" s="613"/>
      <c r="AU1064" s="613"/>
      <c r="AV1064" s="613"/>
      <c r="AW1064" s="613"/>
      <c r="AX1064" s="613"/>
      <c r="AY1064" s="613"/>
      <c r="AZ1064" s="613"/>
      <c r="BA1064" s="613"/>
      <c r="BB1064" s="613"/>
      <c r="BC1064" s="613"/>
      <c r="BD1064" s="613"/>
      <c r="BE1064" s="613"/>
      <c r="BF1064" s="613"/>
      <c r="BG1064" s="613"/>
      <c r="BH1064" s="613"/>
      <c r="BI1064" s="613"/>
      <c r="BJ1064" s="613"/>
    </row>
    <row r="1065" spans="2:62" ht="39" customHeight="1">
      <c r="B1065" s="64" t="s">
        <v>51</v>
      </c>
      <c r="C1065" s="64"/>
      <c r="D1065" s="64"/>
      <c r="E1065" s="64"/>
      <c r="F1065" s="64"/>
      <c r="G1065" s="64"/>
      <c r="H1065" s="64"/>
      <c r="I1065" s="64"/>
      <c r="J1065" s="64"/>
      <c r="K1065" s="64"/>
      <c r="L1065" s="64"/>
      <c r="M1065" s="64"/>
      <c r="N1065" s="64"/>
      <c r="O1065" s="64"/>
      <c r="P1065" s="64"/>
      <c r="Q1065" s="64"/>
      <c r="R1065" s="64"/>
      <c r="S1065" s="64"/>
      <c r="T1065" s="64"/>
      <c r="U1065" s="64"/>
      <c r="V1065" s="64"/>
      <c r="W1065" s="64"/>
      <c r="X1065" s="64"/>
      <c r="Y1065" s="64"/>
      <c r="Z1065" s="64"/>
      <c r="AA1065" s="62"/>
      <c r="AB1065" s="62"/>
      <c r="AC1065" s="62"/>
      <c r="AD1065" s="62"/>
      <c r="AE1065" s="613"/>
      <c r="AF1065" s="613"/>
      <c r="AG1065" s="613"/>
      <c r="AH1065" s="613"/>
      <c r="AI1065" s="613"/>
      <c r="AJ1065" s="613"/>
      <c r="AK1065" s="613"/>
      <c r="AL1065" s="613"/>
      <c r="AM1065" s="613"/>
      <c r="AN1065" s="613"/>
      <c r="AO1065" s="613"/>
      <c r="AP1065" s="613"/>
      <c r="AQ1065" s="613"/>
      <c r="AR1065" s="613"/>
      <c r="AS1065" s="613"/>
      <c r="AT1065" s="613"/>
      <c r="AU1065" s="613"/>
      <c r="AV1065" s="613"/>
      <c r="AW1065" s="613"/>
      <c r="AX1065" s="613"/>
      <c r="AY1065" s="613"/>
      <c r="AZ1065" s="613"/>
      <c r="BA1065" s="613"/>
      <c r="BB1065" s="613"/>
      <c r="BC1065" s="613"/>
      <c r="BD1065" s="613"/>
      <c r="BE1065" s="613"/>
      <c r="BF1065" s="613"/>
      <c r="BG1065" s="613"/>
      <c r="BH1065" s="613"/>
      <c r="BI1065" s="613"/>
      <c r="BJ1065" s="613"/>
    </row>
    <row r="1066" spans="2:62" ht="39" customHeight="1">
      <c r="B1066" s="611" t="s">
        <v>139</v>
      </c>
      <c r="C1066" s="611"/>
      <c r="D1066" s="611"/>
      <c r="E1066" s="611"/>
      <c r="F1066" s="611"/>
      <c r="G1066" s="611"/>
      <c r="H1066" s="611"/>
      <c r="I1066" s="611"/>
      <c r="J1066" s="611"/>
      <c r="K1066" s="611"/>
      <c r="L1066" s="611"/>
      <c r="M1066" s="611"/>
      <c r="N1066" s="611"/>
      <c r="O1066" s="611"/>
      <c r="P1066" s="611"/>
      <c r="Q1066" s="611"/>
      <c r="R1066" s="611"/>
      <c r="S1066" s="611"/>
      <c r="T1066" s="611"/>
      <c r="U1066" s="611"/>
      <c r="V1066" s="611"/>
      <c r="W1066" s="611"/>
      <c r="X1066" s="611"/>
      <c r="Y1066" s="611"/>
      <c r="Z1066" s="611"/>
      <c r="AA1066" s="612"/>
      <c r="AB1066" s="62"/>
      <c r="AC1066" s="62"/>
      <c r="AD1066" s="62"/>
      <c r="AE1066" s="91"/>
      <c r="AF1066" s="91"/>
      <c r="AG1066" s="91"/>
      <c r="AH1066" s="91"/>
      <c r="AI1066" s="91"/>
      <c r="AJ1066" s="91"/>
      <c r="AK1066" s="91"/>
      <c r="AL1066" s="91"/>
      <c r="AM1066" s="91"/>
      <c r="AN1066" s="91"/>
      <c r="AO1066" s="91"/>
      <c r="AP1066" s="91"/>
      <c r="AQ1066" s="91"/>
      <c r="AR1066" s="91"/>
      <c r="AS1066" s="91"/>
      <c r="AT1066" s="91"/>
      <c r="AU1066" s="91"/>
      <c r="AV1066" s="91"/>
      <c r="AW1066" s="91"/>
      <c r="AX1066" s="91"/>
      <c r="AY1066" s="91"/>
      <c r="AZ1066" s="91"/>
      <c r="BA1066" s="91"/>
      <c r="BB1066" s="91"/>
      <c r="BC1066" s="91"/>
      <c r="BD1066" s="91"/>
      <c r="BE1066" s="91"/>
      <c r="BF1066" s="91"/>
      <c r="BG1066" s="91"/>
      <c r="BH1066" s="91"/>
      <c r="BI1066" s="91"/>
      <c r="BJ1066" s="91"/>
    </row>
    <row r="1067" spans="2:62" ht="39" customHeight="1">
      <c r="B1067" s="611"/>
      <c r="C1067" s="611"/>
      <c r="D1067" s="611"/>
      <c r="E1067" s="611"/>
      <c r="F1067" s="611"/>
      <c r="G1067" s="611"/>
      <c r="H1067" s="611"/>
      <c r="I1067" s="611"/>
      <c r="J1067" s="611"/>
      <c r="K1067" s="611"/>
      <c r="L1067" s="611"/>
      <c r="M1067" s="611"/>
      <c r="N1067" s="611"/>
      <c r="O1067" s="611"/>
      <c r="P1067" s="611"/>
      <c r="Q1067" s="611"/>
      <c r="R1067" s="611"/>
      <c r="S1067" s="611"/>
      <c r="T1067" s="611"/>
      <c r="U1067" s="611"/>
      <c r="V1067" s="611"/>
      <c r="W1067" s="611"/>
      <c r="X1067" s="611"/>
      <c r="Y1067" s="611"/>
      <c r="Z1067" s="611"/>
      <c r="AA1067" s="612"/>
      <c r="AB1067" s="62"/>
      <c r="AC1067" s="62"/>
      <c r="AD1067" s="62"/>
      <c r="AE1067" s="614" t="str">
        <f>GI!$A$47</f>
        <v>ዘበነ ት/ቲ፡ 2018 ዓ/ም Academic Year: 2025/26 G.C</v>
      </c>
      <c r="AF1067" s="614"/>
      <c r="AG1067" s="614"/>
      <c r="AH1067" s="614"/>
      <c r="AI1067" s="614"/>
      <c r="AJ1067" s="614"/>
      <c r="AK1067" s="614"/>
      <c r="AL1067" s="614"/>
      <c r="AM1067" s="614"/>
      <c r="AN1067" s="614"/>
      <c r="AO1067" s="614"/>
      <c r="AP1067" s="614"/>
      <c r="AQ1067" s="614"/>
      <c r="AR1067" s="614"/>
      <c r="AS1067" s="614"/>
      <c r="AT1067" s="614"/>
      <c r="AU1067" s="614"/>
      <c r="AV1067" s="614"/>
      <c r="AW1067" s="614"/>
      <c r="AX1067" s="614"/>
      <c r="AY1067" s="614"/>
      <c r="AZ1067" s="614"/>
      <c r="BA1067" s="614"/>
      <c r="BB1067" s="614"/>
      <c r="BC1067" s="614"/>
      <c r="BD1067" s="614"/>
      <c r="BE1067" s="614"/>
      <c r="BF1067" s="614"/>
      <c r="BG1067" s="614"/>
      <c r="BH1067" s="614"/>
      <c r="BI1067" s="614"/>
      <c r="BJ1067" s="614"/>
    </row>
    <row r="1068" spans="2:62" ht="39" customHeight="1">
      <c r="B1068" s="609" t="s">
        <v>97</v>
      </c>
      <c r="C1068" s="609"/>
      <c r="D1068" s="609"/>
      <c r="E1068" s="609"/>
      <c r="F1068" s="609"/>
      <c r="G1068" s="609"/>
      <c r="H1068" s="609"/>
      <c r="I1068" s="609"/>
      <c r="J1068" s="609"/>
      <c r="K1068" s="609"/>
      <c r="L1068" s="609"/>
      <c r="M1068" s="609"/>
      <c r="N1068" s="609"/>
      <c r="O1068" s="609"/>
      <c r="P1068" s="609"/>
      <c r="Q1068" s="609"/>
      <c r="R1068" s="609"/>
      <c r="S1068" s="609"/>
      <c r="T1068" s="609"/>
      <c r="U1068" s="609"/>
      <c r="V1068" s="609"/>
      <c r="W1068" s="609"/>
      <c r="X1068" s="609"/>
      <c r="Y1068" s="609"/>
      <c r="Z1068" s="609"/>
      <c r="AA1068" s="62"/>
      <c r="AB1068" s="62"/>
      <c r="AC1068" s="62"/>
      <c r="AD1068" s="62"/>
      <c r="AE1068" s="614"/>
      <c r="AF1068" s="614"/>
      <c r="AG1068" s="614"/>
      <c r="AH1068" s="614"/>
      <c r="AI1068" s="614"/>
      <c r="AJ1068" s="614"/>
      <c r="AK1068" s="614"/>
      <c r="AL1068" s="614"/>
      <c r="AM1068" s="614"/>
      <c r="AN1068" s="614"/>
      <c r="AO1068" s="614"/>
      <c r="AP1068" s="614"/>
      <c r="AQ1068" s="614"/>
      <c r="AR1068" s="614"/>
      <c r="AS1068" s="614"/>
      <c r="AT1068" s="614"/>
      <c r="AU1068" s="614"/>
      <c r="AV1068" s="614"/>
      <c r="AW1068" s="614"/>
      <c r="AX1068" s="614"/>
      <c r="AY1068" s="614"/>
      <c r="AZ1068" s="614"/>
      <c r="BA1068" s="614"/>
      <c r="BB1068" s="614"/>
      <c r="BC1068" s="614"/>
      <c r="BD1068" s="614"/>
      <c r="BE1068" s="614"/>
      <c r="BF1068" s="614"/>
      <c r="BG1068" s="614"/>
      <c r="BH1068" s="614"/>
      <c r="BI1068" s="614"/>
      <c r="BJ1068" s="614"/>
    </row>
    <row r="1069" spans="2:62" ht="39" customHeight="1">
      <c r="AA1069" s="62"/>
      <c r="AB1069" s="62"/>
      <c r="AC1069" s="62"/>
      <c r="AD1069" s="62"/>
      <c r="AE1069" s="614"/>
      <c r="AF1069" s="614"/>
      <c r="AG1069" s="614"/>
      <c r="AH1069" s="614"/>
      <c r="AI1069" s="614"/>
      <c r="AJ1069" s="614"/>
      <c r="AK1069" s="614"/>
      <c r="AL1069" s="614"/>
      <c r="AM1069" s="614"/>
      <c r="AN1069" s="614"/>
      <c r="AO1069" s="614"/>
      <c r="AP1069" s="614"/>
      <c r="AQ1069" s="614"/>
      <c r="AR1069" s="614"/>
      <c r="AS1069" s="614"/>
      <c r="AT1069" s="614"/>
      <c r="AU1069" s="614"/>
      <c r="AV1069" s="614"/>
      <c r="AW1069" s="614"/>
      <c r="AX1069" s="614"/>
      <c r="AY1069" s="614"/>
      <c r="AZ1069" s="614"/>
      <c r="BA1069" s="614"/>
      <c r="BB1069" s="614"/>
      <c r="BC1069" s="614"/>
      <c r="BD1069" s="614"/>
      <c r="BE1069" s="614"/>
      <c r="BF1069" s="614"/>
      <c r="BG1069" s="614"/>
      <c r="BH1069" s="614"/>
      <c r="BI1069" s="614"/>
      <c r="BJ1069" s="614"/>
    </row>
    <row r="1070" spans="2:62" ht="39" customHeight="1">
      <c r="AB1070" s="62"/>
      <c r="AC1070" s="62"/>
      <c r="AD1070" s="62"/>
      <c r="AE1070" s="62"/>
      <c r="AF1070" s="62"/>
      <c r="AG1070" s="552" t="s">
        <v>63</v>
      </c>
      <c r="AH1070" s="552"/>
      <c r="AI1070" s="552"/>
      <c r="AJ1070" s="552"/>
      <c r="AK1070" s="552"/>
      <c r="AL1070" s="552"/>
      <c r="AM1070" s="552"/>
      <c r="AN1070" s="552"/>
      <c r="AO1070" s="552"/>
      <c r="AP1070" s="552"/>
      <c r="AQ1070" s="552"/>
      <c r="AR1070" s="552"/>
      <c r="AS1070" s="552"/>
      <c r="AT1070" s="552"/>
      <c r="AU1070" s="552"/>
      <c r="AV1070" s="552"/>
      <c r="AW1070" s="552"/>
      <c r="AX1070" s="552"/>
      <c r="AY1070" s="552"/>
      <c r="AZ1070" s="552"/>
      <c r="BA1070" s="552"/>
      <c r="BB1070" s="552"/>
      <c r="BC1070" s="552"/>
      <c r="BD1070" s="552"/>
      <c r="BE1070" s="552"/>
      <c r="BF1070" s="552"/>
      <c r="BG1070" s="552"/>
      <c r="BH1070" s="552"/>
      <c r="BI1070" s="552"/>
      <c r="BJ1070" s="65"/>
    </row>
    <row r="1071" spans="2:62" ht="39" customHeight="1">
      <c r="AB1071" s="62"/>
      <c r="AC1071" s="62"/>
      <c r="AD1071" s="62"/>
      <c r="AE1071" s="62"/>
      <c r="AF1071" s="62"/>
      <c r="AG1071" s="552"/>
      <c r="AH1071" s="552"/>
      <c r="AI1071" s="552"/>
      <c r="AJ1071" s="552"/>
      <c r="AK1071" s="552"/>
      <c r="AL1071" s="552"/>
      <c r="AM1071" s="552"/>
      <c r="AN1071" s="552"/>
      <c r="AO1071" s="552"/>
      <c r="AP1071" s="552"/>
      <c r="AQ1071" s="552"/>
      <c r="AR1071" s="552"/>
      <c r="AS1071" s="552"/>
      <c r="AT1071" s="552"/>
      <c r="AU1071" s="552"/>
      <c r="AV1071" s="552"/>
      <c r="AW1071" s="552"/>
      <c r="AX1071" s="552"/>
      <c r="AY1071" s="552"/>
      <c r="AZ1071" s="552"/>
      <c r="BA1071" s="552"/>
      <c r="BB1071" s="552"/>
      <c r="BC1071" s="552"/>
      <c r="BD1071" s="552"/>
      <c r="BE1071" s="552"/>
      <c r="BF1071" s="552"/>
      <c r="BG1071" s="552"/>
      <c r="BH1071" s="552"/>
      <c r="BI1071" s="552"/>
      <c r="BJ1071" s="65"/>
    </row>
    <row r="1072" spans="2:62" ht="39" customHeight="1">
      <c r="B1072" s="66"/>
      <c r="C1072" s="66"/>
      <c r="D1072" s="66"/>
      <c r="E1072" s="66"/>
      <c r="F1072" s="66"/>
      <c r="G1072" s="66"/>
      <c r="H1072" s="66"/>
      <c r="I1072" s="66"/>
      <c r="J1072" s="66"/>
      <c r="K1072" s="66"/>
      <c r="L1072" s="66"/>
      <c r="M1072" s="66"/>
      <c r="N1072" s="66"/>
      <c r="O1072" s="66"/>
      <c r="P1072" s="66"/>
      <c r="Q1072" s="66"/>
      <c r="R1072" s="66"/>
      <c r="S1072" s="66"/>
      <c r="T1072" s="66"/>
      <c r="U1072" s="66"/>
      <c r="V1072" s="66"/>
      <c r="W1072" s="66"/>
      <c r="X1072" s="66"/>
      <c r="Y1072" s="66"/>
      <c r="Z1072" s="66"/>
      <c r="AB1072" s="62"/>
      <c r="AC1072" s="62"/>
      <c r="AD1072" s="62"/>
      <c r="AE1072" s="62"/>
      <c r="AF1072" s="62"/>
      <c r="AG1072" s="552"/>
      <c r="AH1072" s="552"/>
      <c r="AI1072" s="552"/>
      <c r="AJ1072" s="552"/>
      <c r="AK1072" s="552"/>
      <c r="AL1072" s="552"/>
      <c r="AM1072" s="552"/>
      <c r="AN1072" s="552"/>
      <c r="AO1072" s="552"/>
      <c r="AP1072" s="552"/>
      <c r="AQ1072" s="552"/>
      <c r="AR1072" s="552"/>
      <c r="AS1072" s="552"/>
      <c r="AT1072" s="552"/>
      <c r="AU1072" s="552"/>
      <c r="AV1072" s="552"/>
      <c r="AW1072" s="552"/>
      <c r="AX1072" s="552"/>
      <c r="AY1072" s="552"/>
      <c r="AZ1072" s="552"/>
      <c r="BA1072" s="552"/>
      <c r="BB1072" s="552"/>
      <c r="BC1072" s="552"/>
      <c r="BD1072" s="552"/>
      <c r="BE1072" s="552"/>
      <c r="BF1072" s="552"/>
      <c r="BG1072" s="552"/>
      <c r="BH1072" s="552"/>
      <c r="BI1072" s="552"/>
      <c r="BJ1072" s="65"/>
    </row>
    <row r="1073" spans="2:62" ht="39" customHeight="1" thickBot="1">
      <c r="L1073" s="554" t="s">
        <v>66</v>
      </c>
      <c r="M1073" s="555"/>
      <c r="N1073" s="558" t="s">
        <v>45</v>
      </c>
      <c r="O1073" s="559"/>
      <c r="P1073" s="559"/>
      <c r="Q1073" s="559"/>
      <c r="R1073" s="559"/>
      <c r="S1073" s="559"/>
      <c r="T1073" s="559"/>
      <c r="U1073" s="559"/>
      <c r="V1073" s="559"/>
      <c r="W1073" s="559"/>
      <c r="X1073" s="560"/>
      <c r="AB1073" s="62"/>
      <c r="AC1073" s="62"/>
      <c r="AD1073" s="62"/>
      <c r="AE1073" s="62"/>
      <c r="AF1073" s="62"/>
      <c r="AG1073" s="553"/>
      <c r="AH1073" s="553"/>
      <c r="AI1073" s="553"/>
      <c r="AJ1073" s="553"/>
      <c r="AK1073" s="553"/>
      <c r="AL1073" s="553"/>
      <c r="AM1073" s="553"/>
      <c r="AN1073" s="553"/>
      <c r="AO1073" s="553"/>
      <c r="AP1073" s="553"/>
      <c r="AQ1073" s="553"/>
      <c r="AR1073" s="553"/>
      <c r="AS1073" s="553"/>
      <c r="AT1073" s="553"/>
      <c r="AU1073" s="553"/>
      <c r="AV1073" s="553"/>
      <c r="AW1073" s="553"/>
      <c r="AX1073" s="553"/>
      <c r="AY1073" s="553"/>
      <c r="AZ1073" s="553"/>
      <c r="BA1073" s="553"/>
      <c r="BB1073" s="553"/>
      <c r="BC1073" s="553"/>
      <c r="BD1073" s="553"/>
      <c r="BE1073" s="553"/>
      <c r="BF1073" s="553"/>
      <c r="BG1073" s="553"/>
      <c r="BH1073" s="553"/>
      <c r="BI1073" s="553"/>
      <c r="BJ1073" s="65"/>
    </row>
    <row r="1074" spans="2:62" ht="39" customHeight="1" thickBot="1">
      <c r="L1074" s="556"/>
      <c r="M1074" s="557"/>
      <c r="N1074" s="561"/>
      <c r="O1074" s="562"/>
      <c r="P1074" s="562"/>
      <c r="Q1074" s="562"/>
      <c r="R1074" s="562"/>
      <c r="S1074" s="562"/>
      <c r="T1074" s="562"/>
      <c r="U1074" s="562"/>
      <c r="V1074" s="562"/>
      <c r="W1074" s="562"/>
      <c r="X1074" s="563"/>
      <c r="AB1074" s="62"/>
      <c r="AC1074" s="62"/>
      <c r="AD1074" s="62"/>
      <c r="AE1074" s="62"/>
      <c r="AF1074" s="62"/>
      <c r="AG1074" s="67"/>
      <c r="AH1074" s="68"/>
      <c r="AI1074" s="68"/>
      <c r="AJ1074" s="69"/>
      <c r="AK1074" s="69"/>
      <c r="AL1074" s="69"/>
      <c r="AM1074" s="69"/>
      <c r="AN1074" s="69"/>
      <c r="AO1074" s="69"/>
      <c r="AP1074" s="69"/>
      <c r="AQ1074" s="69"/>
      <c r="AR1074" s="70"/>
      <c r="AS1074" s="70"/>
      <c r="AT1074" s="70"/>
      <c r="AU1074" s="70"/>
      <c r="AV1074" s="70"/>
      <c r="AW1074" s="70"/>
      <c r="AX1074" s="70"/>
      <c r="AY1074" s="70"/>
      <c r="AZ1074" s="70"/>
      <c r="BA1074" s="70"/>
      <c r="BB1074" s="70"/>
      <c r="BC1074" s="70"/>
      <c r="BD1074" s="70"/>
      <c r="BE1074" s="70"/>
      <c r="BF1074" s="70"/>
      <c r="BG1074" s="70"/>
      <c r="BH1074" s="70"/>
      <c r="BI1074" s="70"/>
      <c r="BJ1074" s="69"/>
    </row>
    <row r="1075" spans="2:62" ht="39" customHeight="1">
      <c r="E1075" s="62"/>
      <c r="F1075" s="62"/>
      <c r="G1075" s="62"/>
      <c r="H1075" s="62"/>
      <c r="I1075" s="62"/>
      <c r="J1075" s="62"/>
      <c r="K1075" s="62"/>
      <c r="L1075" s="564" t="s">
        <v>21</v>
      </c>
      <c r="M1075" s="565"/>
      <c r="N1075" s="558" t="s">
        <v>46</v>
      </c>
      <c r="O1075" s="559"/>
      <c r="P1075" s="559"/>
      <c r="Q1075" s="559"/>
      <c r="R1075" s="559"/>
      <c r="S1075" s="559"/>
      <c r="T1075" s="559"/>
      <c r="U1075" s="559"/>
      <c r="V1075" s="559"/>
      <c r="W1075" s="559"/>
      <c r="X1075" s="560"/>
      <c r="AB1075" s="62"/>
      <c r="AC1075" s="62"/>
      <c r="AD1075" s="62"/>
      <c r="AE1075" s="62"/>
      <c r="AF1075" s="62"/>
      <c r="AG1075" s="568" t="s">
        <v>22</v>
      </c>
      <c r="AH1075" s="569"/>
      <c r="AI1075" s="569"/>
      <c r="AJ1075" s="569"/>
      <c r="AK1075" s="569"/>
      <c r="AL1075" s="569"/>
      <c r="AM1075" s="569"/>
      <c r="AN1075" s="570"/>
      <c r="AO1075" s="571" t="str">
        <f>GI!$H$23</f>
        <v xml:space="preserve">Hilina Aregawi Abrha </v>
      </c>
      <c r="AP1075" s="572"/>
      <c r="AQ1075" s="572"/>
      <c r="AR1075" s="572"/>
      <c r="AS1075" s="572"/>
      <c r="AT1075" s="572"/>
      <c r="AU1075" s="572"/>
      <c r="AV1075" s="572"/>
      <c r="AW1075" s="572"/>
      <c r="AX1075" s="572"/>
      <c r="AY1075" s="572"/>
      <c r="AZ1075" s="572"/>
      <c r="BA1075" s="572"/>
      <c r="BB1075" s="572"/>
      <c r="BC1075" s="572"/>
      <c r="BD1075" s="572"/>
      <c r="BE1075" s="572"/>
      <c r="BF1075" s="572"/>
      <c r="BG1075" s="572"/>
      <c r="BH1075" s="573"/>
      <c r="BI1075" s="72"/>
      <c r="BJ1075" s="72"/>
    </row>
    <row r="1076" spans="2:62" ht="39" customHeight="1">
      <c r="L1076" s="566"/>
      <c r="M1076" s="567"/>
      <c r="N1076" s="561"/>
      <c r="O1076" s="562"/>
      <c r="P1076" s="562"/>
      <c r="Q1076" s="562"/>
      <c r="R1076" s="562"/>
      <c r="S1076" s="562"/>
      <c r="T1076" s="562"/>
      <c r="U1076" s="562"/>
      <c r="V1076" s="562"/>
      <c r="W1076" s="562"/>
      <c r="X1076" s="563"/>
      <c r="AB1076" s="62"/>
      <c r="AC1076" s="62"/>
      <c r="AD1076" s="62"/>
      <c r="AE1076" s="62"/>
      <c r="AF1076" s="62"/>
      <c r="AG1076" s="568"/>
      <c r="AH1076" s="569"/>
      <c r="AI1076" s="569"/>
      <c r="AJ1076" s="569"/>
      <c r="AK1076" s="569"/>
      <c r="AL1076" s="569"/>
      <c r="AM1076" s="569"/>
      <c r="AN1076" s="570"/>
      <c r="AO1076" s="574"/>
      <c r="AP1076" s="575"/>
      <c r="AQ1076" s="575"/>
      <c r="AR1076" s="575"/>
      <c r="AS1076" s="575"/>
      <c r="AT1076" s="575"/>
      <c r="AU1076" s="575"/>
      <c r="AV1076" s="575"/>
      <c r="AW1076" s="575"/>
      <c r="AX1076" s="575"/>
      <c r="AY1076" s="575"/>
      <c r="AZ1076" s="575"/>
      <c r="BA1076" s="575"/>
      <c r="BB1076" s="575"/>
      <c r="BC1076" s="575"/>
      <c r="BD1076" s="575"/>
      <c r="BE1076" s="575"/>
      <c r="BF1076" s="575"/>
      <c r="BG1076" s="575"/>
      <c r="BH1076" s="576"/>
      <c r="BI1076" s="72"/>
      <c r="BJ1076" s="72"/>
    </row>
    <row r="1077" spans="2:62" ht="39" customHeight="1" thickBot="1">
      <c r="AB1077" s="62"/>
      <c r="AC1077" s="62"/>
      <c r="AD1077" s="62"/>
      <c r="AE1077" s="62"/>
      <c r="AF1077" s="62"/>
      <c r="AG1077" s="73"/>
      <c r="AH1077" s="580" t="s">
        <v>8</v>
      </c>
      <c r="AI1077" s="580"/>
      <c r="AJ1077" s="580"/>
      <c r="AK1077" s="580"/>
      <c r="AL1077" s="580"/>
      <c r="AM1077" s="580"/>
      <c r="AN1077" s="580"/>
      <c r="AO1077" s="577"/>
      <c r="AP1077" s="578"/>
      <c r="AQ1077" s="578"/>
      <c r="AR1077" s="578"/>
      <c r="AS1077" s="578"/>
      <c r="AT1077" s="578"/>
      <c r="AU1077" s="578"/>
      <c r="AV1077" s="578"/>
      <c r="AW1077" s="578"/>
      <c r="AX1077" s="578"/>
      <c r="AY1077" s="578"/>
      <c r="AZ1077" s="578"/>
      <c r="BA1077" s="578"/>
      <c r="BB1077" s="578"/>
      <c r="BC1077" s="578"/>
      <c r="BD1077" s="578"/>
      <c r="BE1077" s="578"/>
      <c r="BF1077" s="578"/>
      <c r="BG1077" s="578"/>
      <c r="BH1077" s="579"/>
      <c r="BI1077" s="72"/>
      <c r="BJ1077" s="72"/>
    </row>
    <row r="1078" spans="2:62" ht="39" customHeight="1">
      <c r="AG1078" s="71"/>
      <c r="AH1078" s="580"/>
      <c r="AI1078" s="580"/>
      <c r="AJ1078" s="580"/>
      <c r="AK1078" s="580"/>
      <c r="AL1078" s="580"/>
      <c r="AM1078" s="580"/>
      <c r="AN1078" s="580"/>
      <c r="AO1078" s="74"/>
      <c r="AP1078" s="74"/>
      <c r="AQ1078" s="74"/>
      <c r="AR1078" s="72"/>
      <c r="AS1078" s="72"/>
      <c r="AT1078" s="72"/>
      <c r="AU1078" s="72"/>
      <c r="AV1078" s="72"/>
      <c r="AW1078" s="72"/>
      <c r="AX1078" s="72"/>
      <c r="AY1078" s="72"/>
      <c r="AZ1078" s="72"/>
      <c r="BA1078" s="72"/>
      <c r="BB1078" s="72"/>
      <c r="BC1078" s="72"/>
      <c r="BD1078" s="72"/>
      <c r="BE1078" s="72"/>
      <c r="BF1078" s="72"/>
      <c r="BG1078" s="72"/>
      <c r="BH1078" s="72"/>
      <c r="BI1078" s="72"/>
    </row>
    <row r="1079" spans="2:62" ht="39" customHeight="1" thickBot="1">
      <c r="B1079" s="581" t="s">
        <v>99</v>
      </c>
      <c r="C1079" s="581"/>
      <c r="D1079" s="581"/>
      <c r="E1079" s="581"/>
      <c r="F1079" s="581"/>
      <c r="G1079" s="581"/>
      <c r="H1079" s="581"/>
      <c r="I1079" s="581"/>
      <c r="J1079" s="581"/>
      <c r="K1079" s="581"/>
      <c r="L1079" s="581"/>
      <c r="M1079" s="581"/>
      <c r="N1079" s="581"/>
      <c r="O1079" s="581"/>
      <c r="P1079" s="581"/>
      <c r="Q1079" s="581"/>
      <c r="R1079" s="581"/>
      <c r="S1079" s="581"/>
      <c r="T1079" s="581"/>
      <c r="U1079" s="581"/>
      <c r="V1079" s="581"/>
      <c r="W1079" s="581"/>
      <c r="X1079" s="581"/>
      <c r="Y1079" s="581"/>
      <c r="Z1079" s="581"/>
      <c r="AA1079" s="581"/>
      <c r="AG1079" s="71"/>
    </row>
    <row r="1080" spans="2:62" ht="39" customHeight="1">
      <c r="B1080" s="581"/>
      <c r="C1080" s="581"/>
      <c r="D1080" s="581"/>
      <c r="E1080" s="581"/>
      <c r="F1080" s="581"/>
      <c r="G1080" s="581"/>
      <c r="H1080" s="581"/>
      <c r="I1080" s="581"/>
      <c r="J1080" s="581"/>
      <c r="K1080" s="581"/>
      <c r="L1080" s="581"/>
      <c r="M1080" s="581"/>
      <c r="N1080" s="581"/>
      <c r="O1080" s="581"/>
      <c r="P1080" s="581"/>
      <c r="Q1080" s="581"/>
      <c r="R1080" s="581"/>
      <c r="S1080" s="581"/>
      <c r="T1080" s="581"/>
      <c r="U1080" s="581"/>
      <c r="V1080" s="581"/>
      <c r="W1080" s="581"/>
      <c r="X1080" s="581"/>
      <c r="Y1080" s="581"/>
      <c r="Z1080" s="581"/>
      <c r="AA1080" s="581"/>
      <c r="AG1080" s="71"/>
      <c r="AH1080" s="582" t="s">
        <v>23</v>
      </c>
      <c r="AI1080" s="582"/>
      <c r="AJ1080" s="582"/>
      <c r="AK1080" s="582"/>
      <c r="AL1080" s="582"/>
      <c r="AM1080" s="582"/>
      <c r="AN1080" s="583"/>
      <c r="AO1080" s="584">
        <f>GI!$J$23</f>
        <v>0</v>
      </c>
      <c r="AP1080" s="585"/>
      <c r="AQ1080" s="585"/>
      <c r="AR1080" s="585"/>
      <c r="AS1080" s="585"/>
      <c r="AT1080" s="586"/>
      <c r="AV1080" s="72"/>
      <c r="AW1080" s="582" t="s">
        <v>24</v>
      </c>
      <c r="AX1080" s="582"/>
      <c r="AY1080" s="582"/>
      <c r="AZ1080" s="582"/>
      <c r="BB1080" s="584" t="str">
        <f>GI!$I$23</f>
        <v>F</v>
      </c>
      <c r="BC1080" s="585"/>
      <c r="BD1080" s="585"/>
      <c r="BE1080" s="585"/>
      <c r="BF1080" s="586"/>
    </row>
    <row r="1081" spans="2:62" ht="39" customHeight="1">
      <c r="B1081" s="581"/>
      <c r="C1081" s="581"/>
      <c r="D1081" s="581"/>
      <c r="E1081" s="581"/>
      <c r="F1081" s="581"/>
      <c r="G1081" s="581"/>
      <c r="H1081" s="581"/>
      <c r="I1081" s="581"/>
      <c r="J1081" s="581"/>
      <c r="K1081" s="581"/>
      <c r="L1081" s="581"/>
      <c r="M1081" s="581"/>
      <c r="N1081" s="581"/>
      <c r="O1081" s="581"/>
      <c r="P1081" s="581"/>
      <c r="Q1081" s="581"/>
      <c r="R1081" s="581"/>
      <c r="S1081" s="581"/>
      <c r="T1081" s="581"/>
      <c r="U1081" s="581"/>
      <c r="V1081" s="581"/>
      <c r="W1081" s="581"/>
      <c r="X1081" s="581"/>
      <c r="Y1081" s="581"/>
      <c r="Z1081" s="581"/>
      <c r="AA1081" s="581"/>
      <c r="AG1081" s="71"/>
      <c r="AH1081" s="582"/>
      <c r="AI1081" s="582"/>
      <c r="AJ1081" s="582"/>
      <c r="AK1081" s="582"/>
      <c r="AL1081" s="582"/>
      <c r="AM1081" s="582"/>
      <c r="AN1081" s="583"/>
      <c r="AO1081" s="587"/>
      <c r="AP1081" s="588"/>
      <c r="AQ1081" s="588"/>
      <c r="AR1081" s="588"/>
      <c r="AS1081" s="588"/>
      <c r="AT1081" s="589"/>
      <c r="AU1081" s="72"/>
      <c r="AV1081" s="72"/>
      <c r="AW1081" s="582"/>
      <c r="AX1081" s="582"/>
      <c r="AY1081" s="582"/>
      <c r="AZ1081" s="582"/>
      <c r="BB1081" s="587"/>
      <c r="BC1081" s="588"/>
      <c r="BD1081" s="588"/>
      <c r="BE1081" s="588"/>
      <c r="BF1081" s="589"/>
    </row>
    <row r="1082" spans="2:62" ht="39" customHeight="1">
      <c r="B1082" s="581"/>
      <c r="C1082" s="581"/>
      <c r="D1082" s="581"/>
      <c r="E1082" s="581"/>
      <c r="F1082" s="581"/>
      <c r="G1082" s="581"/>
      <c r="H1082" s="581"/>
      <c r="I1082" s="581"/>
      <c r="J1082" s="581"/>
      <c r="K1082" s="581"/>
      <c r="L1082" s="581"/>
      <c r="M1082" s="581"/>
      <c r="N1082" s="581"/>
      <c r="O1082" s="581"/>
      <c r="P1082" s="581"/>
      <c r="Q1082" s="581"/>
      <c r="R1082" s="581"/>
      <c r="S1082" s="581"/>
      <c r="T1082" s="581"/>
      <c r="U1082" s="581"/>
      <c r="V1082" s="581"/>
      <c r="W1082" s="581"/>
      <c r="X1082" s="581"/>
      <c r="Y1082" s="581"/>
      <c r="Z1082" s="581"/>
      <c r="AA1082" s="581"/>
      <c r="AG1082" s="71"/>
      <c r="AH1082" s="593" t="s">
        <v>3</v>
      </c>
      <c r="AI1082" s="593"/>
      <c r="AJ1082" s="593"/>
      <c r="AK1082" s="593"/>
      <c r="AL1082" s="593"/>
      <c r="AM1082" s="593"/>
      <c r="AN1082" s="594"/>
      <c r="AO1082" s="587"/>
      <c r="AP1082" s="588"/>
      <c r="AQ1082" s="588"/>
      <c r="AR1082" s="588"/>
      <c r="AS1082" s="588"/>
      <c r="AT1082" s="589"/>
      <c r="AV1082" s="72"/>
      <c r="AW1082" s="593" t="s">
        <v>4</v>
      </c>
      <c r="AX1082" s="593"/>
      <c r="AY1082" s="593"/>
      <c r="AZ1082" s="593"/>
      <c r="BB1082" s="587"/>
      <c r="BC1082" s="588"/>
      <c r="BD1082" s="588"/>
      <c r="BE1082" s="588"/>
      <c r="BF1082" s="589"/>
    </row>
    <row r="1083" spans="2:62" ht="39" customHeight="1" thickBot="1">
      <c r="B1083" s="595" t="s">
        <v>148</v>
      </c>
      <c r="C1083" s="595"/>
      <c r="D1083" s="595"/>
      <c r="E1083" s="595"/>
      <c r="F1083" s="595"/>
      <c r="G1083" s="595"/>
      <c r="H1083" s="595"/>
      <c r="I1083" s="595"/>
      <c r="J1083" s="595"/>
      <c r="K1083" s="595"/>
      <c r="L1083" s="75"/>
      <c r="M1083" s="75"/>
      <c r="N1083" s="75"/>
      <c r="O1083" s="75"/>
      <c r="P1083" s="75"/>
      <c r="Q1083" s="75"/>
      <c r="R1083" s="75"/>
      <c r="S1083" s="75"/>
      <c r="T1083" s="75"/>
      <c r="U1083" s="75"/>
      <c r="V1083" s="75"/>
      <c r="W1083" s="76"/>
      <c r="X1083" s="76"/>
      <c r="Y1083" s="76"/>
      <c r="Z1083" s="76"/>
      <c r="AA1083" s="76"/>
      <c r="AG1083" s="71"/>
      <c r="AH1083" s="593"/>
      <c r="AI1083" s="593"/>
      <c r="AJ1083" s="593"/>
      <c r="AK1083" s="593"/>
      <c r="AL1083" s="593"/>
      <c r="AM1083" s="593"/>
      <c r="AN1083" s="594"/>
      <c r="AO1083" s="590"/>
      <c r="AP1083" s="591"/>
      <c r="AQ1083" s="591"/>
      <c r="AR1083" s="591"/>
      <c r="AS1083" s="591"/>
      <c r="AT1083" s="592"/>
      <c r="AU1083" s="72"/>
      <c r="AV1083" s="72"/>
      <c r="AW1083" s="593"/>
      <c r="AX1083" s="593"/>
      <c r="AY1083" s="593"/>
      <c r="AZ1083" s="593"/>
      <c r="BA1083" s="77"/>
      <c r="BB1083" s="590"/>
      <c r="BC1083" s="591"/>
      <c r="BD1083" s="591"/>
      <c r="BE1083" s="591"/>
      <c r="BF1083" s="592"/>
      <c r="BG1083" s="77"/>
      <c r="BH1083" s="77"/>
      <c r="BI1083" s="77"/>
    </row>
    <row r="1084" spans="2:62" ht="39" customHeight="1" thickBot="1">
      <c r="B1084" s="533"/>
      <c r="C1084" s="533"/>
      <c r="D1084" s="533"/>
      <c r="E1084" s="533"/>
      <c r="F1084" s="533"/>
      <c r="G1084" s="533"/>
      <c r="H1084" s="533"/>
      <c r="I1084" s="533"/>
      <c r="J1084" s="533"/>
      <c r="K1084" s="533"/>
      <c r="L1084" s="533"/>
      <c r="M1084" s="533"/>
      <c r="N1084" s="533"/>
      <c r="O1084" s="533"/>
      <c r="P1084" s="533"/>
      <c r="Q1084" s="533"/>
      <c r="R1084" s="533"/>
      <c r="S1084" s="533"/>
      <c r="T1084" s="533"/>
      <c r="U1084" s="533"/>
      <c r="V1084" s="533"/>
      <c r="W1084" s="533"/>
      <c r="X1084" s="533"/>
      <c r="Y1084" s="533"/>
      <c r="Z1084" s="533"/>
      <c r="AA1084" s="533"/>
      <c r="AG1084" s="71"/>
      <c r="AK1084" s="78"/>
      <c r="AL1084" s="78"/>
      <c r="AM1084" s="78"/>
      <c r="AN1084" s="78"/>
      <c r="AO1084" s="78"/>
      <c r="AP1084" s="78"/>
      <c r="AQ1084" s="78"/>
      <c r="AR1084" s="72"/>
      <c r="AS1084" s="72"/>
      <c r="AT1084" s="72"/>
      <c r="AU1084" s="72"/>
      <c r="AV1084" s="72"/>
      <c r="AW1084" s="72"/>
      <c r="AX1084" s="72"/>
      <c r="AY1084" s="72"/>
      <c r="AZ1084" s="72"/>
      <c r="BA1084" s="72"/>
      <c r="BB1084" s="72"/>
      <c r="BC1084" s="72"/>
      <c r="BD1084" s="72"/>
      <c r="BE1084" s="77"/>
      <c r="BF1084" s="77"/>
      <c r="BG1084" s="77"/>
      <c r="BH1084" s="77"/>
      <c r="BI1084" s="77"/>
    </row>
    <row r="1085" spans="2:62" ht="39" customHeight="1">
      <c r="B1085" s="534"/>
      <c r="C1085" s="534"/>
      <c r="D1085" s="534"/>
      <c r="E1085" s="534"/>
      <c r="F1085" s="534"/>
      <c r="G1085" s="534"/>
      <c r="H1085" s="534"/>
      <c r="I1085" s="534"/>
      <c r="J1085" s="534"/>
      <c r="K1085" s="534"/>
      <c r="L1085" s="534"/>
      <c r="M1085" s="534"/>
      <c r="N1085" s="534"/>
      <c r="O1085" s="534"/>
      <c r="P1085" s="534"/>
      <c r="Q1085" s="534"/>
      <c r="R1085" s="534"/>
      <c r="S1085" s="534"/>
      <c r="T1085" s="534"/>
      <c r="U1085" s="534"/>
      <c r="V1085" s="534"/>
      <c r="W1085" s="534"/>
      <c r="X1085" s="534"/>
      <c r="Y1085" s="534"/>
      <c r="Z1085" s="534"/>
      <c r="AA1085" s="534"/>
      <c r="AG1085" s="71"/>
      <c r="AH1085" s="582" t="s">
        <v>25</v>
      </c>
      <c r="AI1085" s="582"/>
      <c r="AJ1085" s="582"/>
      <c r="AK1085" s="582"/>
      <c r="AL1085" s="582"/>
      <c r="AM1085" s="582"/>
      <c r="AN1085" s="583"/>
      <c r="AO1085" s="596">
        <f>GI!$A$3</f>
        <v>11</v>
      </c>
      <c r="AP1085" s="597"/>
      <c r="AQ1085" s="597"/>
      <c r="AR1085" s="597"/>
      <c r="AS1085" s="598"/>
      <c r="AT1085" s="596" t="str">
        <f>GI!$C$3</f>
        <v>D</v>
      </c>
      <c r="AU1085" s="597"/>
      <c r="AV1085" s="597"/>
      <c r="AW1085" s="597"/>
      <c r="AX1085" s="598"/>
      <c r="AY1085" s="79"/>
      <c r="AZ1085" s="79"/>
      <c r="BA1085" s="79"/>
      <c r="BB1085" s="80"/>
      <c r="BC1085" s="80"/>
      <c r="BD1085" s="80"/>
      <c r="BE1085" s="80"/>
      <c r="BF1085" s="80"/>
      <c r="BG1085" s="80"/>
      <c r="BH1085" s="80"/>
      <c r="BI1085" s="80"/>
    </row>
    <row r="1086" spans="2:62" ht="39" customHeight="1">
      <c r="B1086" s="533"/>
      <c r="C1086" s="533"/>
      <c r="D1086" s="533"/>
      <c r="E1086" s="533"/>
      <c r="F1086" s="533"/>
      <c r="G1086" s="533"/>
      <c r="H1086" s="533"/>
      <c r="I1086" s="533"/>
      <c r="J1086" s="533"/>
      <c r="K1086" s="533"/>
      <c r="L1086" s="533"/>
      <c r="M1086" s="533"/>
      <c r="N1086" s="533"/>
      <c r="O1086" s="533"/>
      <c r="P1086" s="533"/>
      <c r="Q1086" s="533"/>
      <c r="R1086" s="533"/>
      <c r="S1086" s="533"/>
      <c r="T1086" s="533"/>
      <c r="U1086" s="533"/>
      <c r="V1086" s="533"/>
      <c r="W1086" s="533"/>
      <c r="X1086" s="533"/>
      <c r="Y1086" s="533"/>
      <c r="Z1086" s="533"/>
      <c r="AA1086" s="533"/>
      <c r="AG1086" s="71"/>
      <c r="AH1086" s="582"/>
      <c r="AI1086" s="582"/>
      <c r="AJ1086" s="582"/>
      <c r="AK1086" s="582"/>
      <c r="AL1086" s="582"/>
      <c r="AM1086" s="582"/>
      <c r="AN1086" s="583"/>
      <c r="AO1086" s="599"/>
      <c r="AP1086" s="600"/>
      <c r="AQ1086" s="600"/>
      <c r="AR1086" s="600"/>
      <c r="AS1086" s="601"/>
      <c r="AT1086" s="599"/>
      <c r="AU1086" s="600"/>
      <c r="AV1086" s="600"/>
      <c r="AW1086" s="600"/>
      <c r="AX1086" s="601"/>
      <c r="AY1086" s="79"/>
      <c r="AZ1086" s="79"/>
      <c r="BA1086" s="79"/>
      <c r="BB1086" s="80"/>
      <c r="BC1086" s="80"/>
      <c r="BD1086" s="80"/>
      <c r="BE1086" s="80"/>
      <c r="BF1086" s="80"/>
      <c r="BG1086" s="80"/>
      <c r="BH1086" s="80"/>
      <c r="BI1086" s="80"/>
    </row>
    <row r="1087" spans="2:62" ht="39" customHeight="1">
      <c r="B1087" s="534"/>
      <c r="C1087" s="534"/>
      <c r="D1087" s="534"/>
      <c r="E1087" s="534"/>
      <c r="F1087" s="534"/>
      <c r="G1087" s="534"/>
      <c r="H1087" s="534"/>
      <c r="I1087" s="534"/>
      <c r="J1087" s="534"/>
      <c r="K1087" s="534"/>
      <c r="L1087" s="534"/>
      <c r="M1087" s="534"/>
      <c r="N1087" s="534"/>
      <c r="O1087" s="534"/>
      <c r="P1087" s="534"/>
      <c r="Q1087" s="534"/>
      <c r="R1087" s="534"/>
      <c r="S1087" s="534"/>
      <c r="T1087" s="534"/>
      <c r="U1087" s="534"/>
      <c r="V1087" s="534"/>
      <c r="W1087" s="534"/>
      <c r="X1087" s="534"/>
      <c r="Y1087" s="534"/>
      <c r="Z1087" s="534"/>
      <c r="AA1087" s="534"/>
      <c r="AG1087" s="71"/>
      <c r="AH1087" s="605" t="s">
        <v>6</v>
      </c>
      <c r="AI1087" s="605"/>
      <c r="AJ1087" s="605"/>
      <c r="AK1087" s="605"/>
      <c r="AL1087" s="605"/>
      <c r="AM1087" s="605"/>
      <c r="AN1087" s="606"/>
      <c r="AO1087" s="599"/>
      <c r="AP1087" s="600"/>
      <c r="AQ1087" s="600"/>
      <c r="AR1087" s="600"/>
      <c r="AS1087" s="601"/>
      <c r="AT1087" s="599"/>
      <c r="AU1087" s="600"/>
      <c r="AV1087" s="600"/>
      <c r="AW1087" s="600"/>
      <c r="AX1087" s="601"/>
      <c r="AY1087" s="79"/>
      <c r="AZ1087" s="79"/>
      <c r="BA1087" s="79"/>
      <c r="BB1087" s="80"/>
      <c r="BC1087" s="80"/>
      <c r="BD1087" s="80"/>
      <c r="BE1087" s="80"/>
      <c r="BF1087" s="80"/>
      <c r="BG1087" s="80"/>
      <c r="BH1087" s="80"/>
      <c r="BI1087" s="80"/>
    </row>
    <row r="1088" spans="2:62" ht="39" customHeight="1" thickBot="1">
      <c r="B1088" s="607" t="s">
        <v>149</v>
      </c>
      <c r="C1088" s="607"/>
      <c r="D1088" s="607"/>
      <c r="E1088" s="607"/>
      <c r="F1088" s="607"/>
      <c r="G1088" s="607"/>
      <c r="H1088" s="607"/>
      <c r="I1088" s="607"/>
      <c r="J1088" s="607"/>
      <c r="K1088" s="607"/>
      <c r="L1088" s="607"/>
      <c r="M1088" s="607"/>
      <c r="N1088" s="607"/>
      <c r="O1088" s="607"/>
      <c r="P1088" s="607"/>
      <c r="Q1088" s="607"/>
      <c r="R1088" s="607"/>
      <c r="S1088" s="607"/>
      <c r="T1088" s="607"/>
      <c r="U1088" s="607"/>
      <c r="V1088" s="607"/>
      <c r="W1088" s="607"/>
      <c r="X1088" s="607"/>
      <c r="Y1088" s="607"/>
      <c r="Z1088" s="607"/>
      <c r="AA1088" s="607"/>
      <c r="AG1088" s="71"/>
      <c r="AH1088" s="605"/>
      <c r="AI1088" s="605"/>
      <c r="AJ1088" s="605"/>
      <c r="AK1088" s="605"/>
      <c r="AL1088" s="605"/>
      <c r="AM1088" s="605"/>
      <c r="AN1088" s="606"/>
      <c r="AO1088" s="602"/>
      <c r="AP1088" s="603"/>
      <c r="AQ1088" s="603"/>
      <c r="AR1088" s="603"/>
      <c r="AS1088" s="604"/>
      <c r="AT1088" s="602"/>
      <c r="AU1088" s="603"/>
      <c r="AV1088" s="603"/>
      <c r="AW1088" s="603"/>
      <c r="AX1088" s="604"/>
      <c r="AY1088" s="79"/>
      <c r="AZ1088" s="79"/>
      <c r="BA1088" s="79"/>
      <c r="BB1088" s="80"/>
      <c r="BC1088" s="80"/>
      <c r="BD1088" s="80"/>
      <c r="BE1088" s="80"/>
      <c r="BF1088" s="80"/>
      <c r="BG1088" s="80"/>
      <c r="BH1088" s="80"/>
      <c r="BI1088" s="80"/>
    </row>
    <row r="1089" spans="2:62" ht="39" customHeight="1">
      <c r="B1089" s="608"/>
      <c r="C1089" s="608"/>
      <c r="D1089" s="608"/>
      <c r="E1089" s="608"/>
      <c r="F1089" s="608"/>
      <c r="G1089" s="608"/>
      <c r="H1089" s="608"/>
      <c r="I1089" s="608"/>
      <c r="J1089" s="608"/>
      <c r="K1089" s="608"/>
      <c r="L1089" s="608"/>
      <c r="M1089" s="608"/>
      <c r="N1089" s="608"/>
      <c r="O1089" s="608"/>
      <c r="P1089" s="608"/>
      <c r="Q1089" s="608"/>
      <c r="R1089" s="608"/>
      <c r="S1089" s="608"/>
      <c r="T1089" s="608"/>
      <c r="U1089" s="608"/>
      <c r="V1089" s="608"/>
      <c r="W1089" s="608"/>
      <c r="X1089" s="608"/>
      <c r="Y1089" s="608"/>
      <c r="Z1089" s="608"/>
      <c r="AA1089" s="608"/>
      <c r="AG1089" s="71"/>
    </row>
    <row r="1090" spans="2:62" ht="39" customHeight="1" thickBot="1">
      <c r="B1090" s="533"/>
      <c r="C1090" s="533"/>
      <c r="D1090" s="533"/>
      <c r="E1090" s="533"/>
      <c r="F1090" s="533"/>
      <c r="G1090" s="533"/>
      <c r="H1090" s="533"/>
      <c r="I1090" s="533"/>
      <c r="J1090" s="533"/>
      <c r="K1090" s="533"/>
      <c r="L1090" s="533"/>
      <c r="M1090" s="533"/>
      <c r="N1090" s="533"/>
      <c r="O1090" s="533"/>
      <c r="P1090" s="533"/>
      <c r="Q1090" s="533"/>
      <c r="R1090" s="533"/>
      <c r="S1090" s="533"/>
      <c r="T1090" s="533"/>
      <c r="U1090" s="533"/>
      <c r="V1090" s="533"/>
      <c r="W1090" s="533"/>
      <c r="X1090" s="533"/>
      <c r="Y1090" s="533"/>
      <c r="Z1090" s="533"/>
      <c r="AA1090" s="533"/>
      <c r="AG1090" s="81"/>
      <c r="AH1090" s="82"/>
      <c r="AI1090" s="82"/>
      <c r="AJ1090" s="82"/>
      <c r="AK1090" s="82"/>
      <c r="AL1090" s="82"/>
      <c r="AM1090" s="82"/>
      <c r="AN1090" s="82"/>
      <c r="AO1090" s="82"/>
      <c r="AP1090" s="82"/>
      <c r="AQ1090" s="82"/>
      <c r="AR1090" s="83"/>
      <c r="AS1090" s="83"/>
      <c r="AT1090" s="83"/>
      <c r="AU1090" s="83"/>
      <c r="AV1090" s="83"/>
      <c r="AW1090" s="83"/>
      <c r="AX1090" s="83"/>
      <c r="AY1090" s="83"/>
      <c r="AZ1090" s="83"/>
      <c r="BA1090" s="83"/>
      <c r="BB1090" s="83"/>
      <c r="BC1090" s="83"/>
      <c r="BD1090" s="83"/>
      <c r="BE1090" s="83"/>
      <c r="BF1090" s="83"/>
      <c r="BG1090" s="83"/>
      <c r="BH1090" s="83"/>
      <c r="BI1090" s="83"/>
      <c r="BJ1090" s="84"/>
    </row>
    <row r="1091" spans="2:62" ht="39" customHeight="1">
      <c r="B1091" s="534"/>
      <c r="C1091" s="534"/>
      <c r="D1091" s="534"/>
      <c r="E1091" s="534"/>
      <c r="F1091" s="534"/>
      <c r="G1091" s="534"/>
      <c r="H1091" s="534"/>
      <c r="I1091" s="534"/>
      <c r="J1091" s="534"/>
      <c r="K1091" s="534"/>
      <c r="L1091" s="534"/>
      <c r="M1091" s="534"/>
      <c r="N1091" s="534"/>
      <c r="O1091" s="534"/>
      <c r="P1091" s="534"/>
      <c r="Q1091" s="534"/>
      <c r="R1091" s="534"/>
      <c r="S1091" s="534"/>
      <c r="T1091" s="534"/>
      <c r="U1091" s="534"/>
      <c r="V1091" s="534"/>
      <c r="W1091" s="534"/>
      <c r="X1091" s="534"/>
      <c r="Y1091" s="534"/>
      <c r="Z1091" s="534"/>
      <c r="AA1091" s="534"/>
      <c r="BJ1091" s="85"/>
    </row>
    <row r="1092" spans="2:62" ht="39" customHeight="1">
      <c r="B1092" s="86"/>
      <c r="C1092" s="86"/>
      <c r="D1092" s="86"/>
      <c r="E1092" s="86"/>
      <c r="F1092" s="86"/>
      <c r="G1092" s="86"/>
      <c r="H1092" s="86"/>
      <c r="I1092" s="86"/>
      <c r="J1092" s="86"/>
      <c r="K1092" s="86"/>
      <c r="L1092" s="86"/>
      <c r="M1092" s="86"/>
      <c r="N1092" s="86"/>
      <c r="O1092" s="86"/>
      <c r="P1092" s="86"/>
      <c r="Q1092" s="86"/>
      <c r="R1092" s="86"/>
      <c r="S1092" s="86"/>
      <c r="T1092" s="86"/>
      <c r="U1092" s="86"/>
      <c r="V1092" s="86"/>
      <c r="W1092" s="86"/>
      <c r="X1092" s="86"/>
      <c r="Y1092" s="86"/>
      <c r="Z1092" s="86"/>
      <c r="AA1092" s="86"/>
      <c r="AK1092" s="87"/>
      <c r="AL1092" s="87"/>
      <c r="AM1092" s="87"/>
      <c r="AN1092" s="87"/>
      <c r="AO1092" s="87"/>
      <c r="AP1092" s="87"/>
      <c r="AQ1092" s="87"/>
      <c r="AR1092" s="87"/>
      <c r="AS1092" s="87"/>
      <c r="AT1092" s="87"/>
      <c r="AU1092" s="87"/>
      <c r="AV1092" s="87"/>
      <c r="AW1092" s="87"/>
      <c r="AX1092" s="87"/>
      <c r="AY1092" s="87"/>
      <c r="AZ1092" s="87"/>
      <c r="BA1092" s="87"/>
      <c r="BB1092" s="87"/>
      <c r="BC1092" s="87"/>
      <c r="BD1092" s="87"/>
      <c r="BE1092" s="87"/>
      <c r="BF1092" s="87"/>
      <c r="BJ1092" s="85"/>
    </row>
    <row r="1093" spans="2:62" ht="39" customHeight="1">
      <c r="B1093" s="535" t="s">
        <v>80</v>
      </c>
      <c r="C1093" s="535"/>
      <c r="D1093" s="535"/>
      <c r="E1093" s="535"/>
      <c r="F1093" s="535"/>
      <c r="G1093" s="535"/>
      <c r="H1093" s="535"/>
      <c r="I1093" s="535"/>
      <c r="J1093" s="535"/>
      <c r="K1093" s="535"/>
      <c r="L1093" s="535"/>
      <c r="M1093" s="535"/>
      <c r="N1093" s="535"/>
      <c r="O1093" s="536" t="str">
        <f>GI!$E$31</f>
        <v xml:space="preserve">Biniam Desta </v>
      </c>
      <c r="P1093" s="536"/>
      <c r="Q1093" s="536"/>
      <c r="R1093" s="536"/>
      <c r="S1093" s="536"/>
      <c r="T1093" s="536"/>
      <c r="U1093" s="536"/>
      <c r="V1093" s="536"/>
      <c r="W1093" s="536"/>
      <c r="X1093" s="536"/>
      <c r="Y1093" s="536"/>
      <c r="Z1093" s="536"/>
      <c r="AA1093" s="536"/>
      <c r="AB1093" s="88"/>
      <c r="AJ1093" s="538" t="s">
        <v>212</v>
      </c>
      <c r="AK1093" s="539"/>
      <c r="AL1093" s="539"/>
      <c r="AM1093" s="539"/>
      <c r="AN1093" s="539"/>
      <c r="AO1093" s="539"/>
      <c r="AP1093" s="539"/>
      <c r="AQ1093" s="539"/>
      <c r="AR1093" s="539"/>
      <c r="AS1093" s="539"/>
      <c r="AT1093" s="539"/>
      <c r="AU1093" s="539"/>
      <c r="AV1093" s="539"/>
      <c r="AW1093" s="539"/>
      <c r="AX1093" s="539"/>
      <c r="AY1093" s="539"/>
      <c r="AZ1093" s="539"/>
      <c r="BA1093" s="539"/>
      <c r="BB1093" s="539"/>
      <c r="BC1093" s="539"/>
      <c r="BD1093" s="539"/>
      <c r="BE1093" s="539"/>
      <c r="BF1093" s="540"/>
      <c r="BG1093" s="87"/>
      <c r="BH1093" s="87"/>
      <c r="BI1093" s="87"/>
      <c r="BJ1093" s="89"/>
    </row>
    <row r="1094" spans="2:62" ht="39" customHeight="1">
      <c r="B1094" s="535"/>
      <c r="C1094" s="535"/>
      <c r="D1094" s="535"/>
      <c r="E1094" s="535"/>
      <c r="F1094" s="535"/>
      <c r="G1094" s="535"/>
      <c r="H1094" s="535"/>
      <c r="I1094" s="535"/>
      <c r="J1094" s="535"/>
      <c r="K1094" s="535"/>
      <c r="L1094" s="535"/>
      <c r="M1094" s="535"/>
      <c r="N1094" s="535"/>
      <c r="O1094" s="537"/>
      <c r="P1094" s="537"/>
      <c r="Q1094" s="537"/>
      <c r="R1094" s="537"/>
      <c r="S1094" s="537"/>
      <c r="T1094" s="537"/>
      <c r="U1094" s="537"/>
      <c r="V1094" s="537"/>
      <c r="W1094" s="537"/>
      <c r="X1094" s="537"/>
      <c r="Y1094" s="537"/>
      <c r="Z1094" s="537"/>
      <c r="AA1094" s="537"/>
      <c r="AB1094" s="88"/>
      <c r="AJ1094" s="541"/>
      <c r="AK1094" s="542"/>
      <c r="AL1094" s="542"/>
      <c r="AM1094" s="542"/>
      <c r="AN1094" s="542"/>
      <c r="AO1094" s="542"/>
      <c r="AP1094" s="542"/>
      <c r="AQ1094" s="542"/>
      <c r="AR1094" s="542"/>
      <c r="AS1094" s="542"/>
      <c r="AT1094" s="542"/>
      <c r="AU1094" s="542"/>
      <c r="AV1094" s="542"/>
      <c r="AW1094" s="542"/>
      <c r="AX1094" s="542"/>
      <c r="AY1094" s="542"/>
      <c r="AZ1094" s="542"/>
      <c r="BA1094" s="542"/>
      <c r="BB1094" s="542"/>
      <c r="BC1094" s="542"/>
      <c r="BD1094" s="542"/>
      <c r="BE1094" s="542"/>
      <c r="BF1094" s="543"/>
      <c r="BG1094" s="87"/>
      <c r="BH1094" s="87"/>
      <c r="BI1094" s="87"/>
      <c r="BJ1094" s="89"/>
    </row>
    <row r="1095" spans="2:62" ht="39" customHeight="1">
      <c r="B1095" s="544" t="s">
        <v>79</v>
      </c>
      <c r="C1095" s="544"/>
      <c r="D1095" s="544"/>
      <c r="E1095" s="544"/>
      <c r="F1095" s="544"/>
      <c r="G1095" s="544"/>
      <c r="H1095" s="544"/>
      <c r="I1095" s="544"/>
      <c r="J1095" s="544"/>
      <c r="K1095" s="544"/>
      <c r="L1095" s="544"/>
      <c r="M1095" s="544"/>
      <c r="N1095" s="544"/>
      <c r="O1095" s="545"/>
      <c r="P1095" s="545"/>
      <c r="Q1095" s="545"/>
      <c r="R1095" s="545"/>
      <c r="S1095" s="545"/>
      <c r="T1095" s="545"/>
      <c r="U1095" s="545"/>
      <c r="V1095" s="545"/>
      <c r="W1095" s="545"/>
      <c r="X1095" s="545"/>
      <c r="Y1095" s="545"/>
      <c r="Z1095" s="545"/>
      <c r="AA1095" s="545"/>
      <c r="AB1095" s="88"/>
      <c r="AJ1095" s="541" t="s">
        <v>210</v>
      </c>
      <c r="AK1095" s="542"/>
      <c r="AL1095" s="542"/>
      <c r="AM1095" s="542"/>
      <c r="AN1095" s="542"/>
      <c r="AO1095" s="542"/>
      <c r="AP1095" s="542"/>
      <c r="AQ1095" s="542"/>
      <c r="AR1095" s="542"/>
      <c r="AS1095" s="542"/>
      <c r="AT1095" s="542"/>
      <c r="AU1095" s="542"/>
      <c r="AV1095" s="542"/>
      <c r="AW1095" s="542"/>
      <c r="AX1095" s="542"/>
      <c r="AY1095" s="542"/>
      <c r="AZ1095" s="542"/>
      <c r="BA1095" s="542"/>
      <c r="BB1095" s="542"/>
      <c r="BC1095" s="542"/>
      <c r="BD1095" s="542"/>
      <c r="BE1095" s="542"/>
      <c r="BF1095" s="543"/>
      <c r="BG1095" s="87"/>
      <c r="BH1095" s="87"/>
      <c r="BI1095" s="87"/>
      <c r="BJ1095" s="87"/>
    </row>
    <row r="1096" spans="2:62" ht="39" customHeight="1">
      <c r="B1096" s="544"/>
      <c r="C1096" s="544"/>
      <c r="D1096" s="544"/>
      <c r="E1096" s="544"/>
      <c r="F1096" s="544"/>
      <c r="G1096" s="544"/>
      <c r="H1096" s="544"/>
      <c r="I1096" s="544"/>
      <c r="J1096" s="544"/>
      <c r="K1096" s="544"/>
      <c r="L1096" s="544"/>
      <c r="M1096" s="544"/>
      <c r="N1096" s="544"/>
      <c r="O1096" s="546"/>
      <c r="P1096" s="546"/>
      <c r="Q1096" s="546"/>
      <c r="R1096" s="546"/>
      <c r="S1096" s="546"/>
      <c r="T1096" s="546"/>
      <c r="U1096" s="546"/>
      <c r="V1096" s="546"/>
      <c r="W1096" s="546"/>
      <c r="X1096" s="546"/>
      <c r="Y1096" s="546"/>
      <c r="Z1096" s="546"/>
      <c r="AA1096" s="546"/>
      <c r="AB1096" s="88"/>
      <c r="AJ1096" s="541"/>
      <c r="AK1096" s="542"/>
      <c r="AL1096" s="542"/>
      <c r="AM1096" s="542"/>
      <c r="AN1096" s="542"/>
      <c r="AO1096" s="542"/>
      <c r="AP1096" s="542"/>
      <c r="AQ1096" s="542"/>
      <c r="AR1096" s="542"/>
      <c r="AS1096" s="542"/>
      <c r="AT1096" s="542"/>
      <c r="AU1096" s="542"/>
      <c r="AV1096" s="542"/>
      <c r="AW1096" s="542"/>
      <c r="AX1096" s="542"/>
      <c r="AY1096" s="542"/>
      <c r="AZ1096" s="542"/>
      <c r="BA1096" s="542"/>
      <c r="BB1096" s="542"/>
      <c r="BC1096" s="542"/>
      <c r="BD1096" s="542"/>
      <c r="BE1096" s="542"/>
      <c r="BF1096" s="543"/>
      <c r="BG1096" s="87"/>
      <c r="BH1096" s="87"/>
      <c r="BI1096" s="87"/>
      <c r="BJ1096" s="87"/>
    </row>
    <row r="1097" spans="2:62" ht="39" customHeight="1">
      <c r="B1097" s="535" t="s">
        <v>81</v>
      </c>
      <c r="C1097" s="535"/>
      <c r="D1097" s="535"/>
      <c r="E1097" s="535"/>
      <c r="F1097" s="535"/>
      <c r="G1097" s="535"/>
      <c r="H1097" s="535"/>
      <c r="I1097" s="535"/>
      <c r="J1097" s="535"/>
      <c r="K1097" s="535"/>
      <c r="L1097" s="535"/>
      <c r="M1097" s="535"/>
      <c r="N1097" s="535"/>
      <c r="O1097" s="547"/>
      <c r="P1097" s="547"/>
      <c r="Q1097" s="547"/>
      <c r="R1097" s="547"/>
      <c r="S1097" s="547"/>
      <c r="T1097" s="547"/>
      <c r="U1097" s="547"/>
      <c r="V1097" s="547"/>
      <c r="W1097" s="547"/>
      <c r="X1097" s="547"/>
      <c r="Y1097" s="547"/>
      <c r="Z1097" s="547"/>
      <c r="AA1097" s="547"/>
      <c r="AB1097" s="88"/>
      <c r="AJ1097" s="541" t="s">
        <v>74</v>
      </c>
      <c r="AK1097" s="542"/>
      <c r="AL1097" s="542"/>
      <c r="AM1097" s="542"/>
      <c r="AN1097" s="542"/>
      <c r="AO1097" s="542"/>
      <c r="AP1097" s="542"/>
      <c r="AQ1097" s="542"/>
      <c r="AR1097" s="542"/>
      <c r="AS1097" s="542"/>
      <c r="AT1097" s="542"/>
      <c r="AU1097" s="542"/>
      <c r="AV1097" s="542"/>
      <c r="AW1097" s="542"/>
      <c r="AX1097" s="542"/>
      <c r="AY1097" s="542"/>
      <c r="AZ1097" s="542"/>
      <c r="BA1097" s="542"/>
      <c r="BB1097" s="542"/>
      <c r="BC1097" s="542"/>
      <c r="BD1097" s="542"/>
      <c r="BE1097" s="542"/>
      <c r="BF1097" s="543"/>
      <c r="BG1097" s="87"/>
      <c r="BH1097" s="87"/>
      <c r="BI1097" s="87"/>
      <c r="BJ1097" s="87"/>
    </row>
    <row r="1098" spans="2:62" ht="39" customHeight="1">
      <c r="B1098" s="535"/>
      <c r="C1098" s="535"/>
      <c r="D1098" s="535"/>
      <c r="E1098" s="535"/>
      <c r="F1098" s="535"/>
      <c r="G1098" s="535"/>
      <c r="H1098" s="535"/>
      <c r="I1098" s="535"/>
      <c r="J1098" s="535"/>
      <c r="K1098" s="535"/>
      <c r="L1098" s="535"/>
      <c r="M1098" s="535"/>
      <c r="N1098" s="535"/>
      <c r="O1098" s="548"/>
      <c r="P1098" s="548"/>
      <c r="Q1098" s="548"/>
      <c r="R1098" s="548"/>
      <c r="S1098" s="548"/>
      <c r="T1098" s="548"/>
      <c r="U1098" s="548"/>
      <c r="V1098" s="548"/>
      <c r="W1098" s="548"/>
      <c r="X1098" s="548"/>
      <c r="Y1098" s="548"/>
      <c r="Z1098" s="548"/>
      <c r="AA1098" s="548"/>
      <c r="AB1098" s="88"/>
      <c r="AJ1098" s="541"/>
      <c r="AK1098" s="542"/>
      <c r="AL1098" s="542"/>
      <c r="AM1098" s="542"/>
      <c r="AN1098" s="542"/>
      <c r="AO1098" s="542"/>
      <c r="AP1098" s="542"/>
      <c r="AQ1098" s="542"/>
      <c r="AR1098" s="542"/>
      <c r="AS1098" s="542"/>
      <c r="AT1098" s="542"/>
      <c r="AU1098" s="542"/>
      <c r="AV1098" s="542"/>
      <c r="AW1098" s="542"/>
      <c r="AX1098" s="542"/>
      <c r="AY1098" s="542"/>
      <c r="AZ1098" s="542"/>
      <c r="BA1098" s="542"/>
      <c r="BB1098" s="542"/>
      <c r="BC1098" s="542"/>
      <c r="BD1098" s="542"/>
      <c r="BE1098" s="542"/>
      <c r="BF1098" s="543"/>
      <c r="BG1098" s="87"/>
      <c r="BH1098" s="87"/>
      <c r="BI1098" s="87"/>
      <c r="BJ1098" s="87"/>
    </row>
    <row r="1099" spans="2:62" ht="29.25" customHeight="1">
      <c r="B1099" s="544" t="s">
        <v>79</v>
      </c>
      <c r="C1099" s="544"/>
      <c r="D1099" s="544"/>
      <c r="E1099" s="544"/>
      <c r="F1099" s="544"/>
      <c r="G1099" s="544"/>
      <c r="H1099" s="544"/>
      <c r="I1099" s="544"/>
      <c r="J1099" s="544"/>
      <c r="K1099" s="544"/>
      <c r="L1099" s="544"/>
      <c r="M1099" s="544"/>
      <c r="N1099" s="544"/>
      <c r="O1099" s="545"/>
      <c r="P1099" s="545"/>
      <c r="Q1099" s="545"/>
      <c r="R1099" s="545"/>
      <c r="S1099" s="545"/>
      <c r="T1099" s="545"/>
      <c r="U1099" s="545"/>
      <c r="V1099" s="545"/>
      <c r="W1099" s="545"/>
      <c r="X1099" s="545"/>
      <c r="Y1099" s="545"/>
      <c r="Z1099" s="545"/>
      <c r="AA1099" s="545"/>
      <c r="AB1099" s="90"/>
      <c r="AJ1099" s="541" t="s">
        <v>211</v>
      </c>
      <c r="AK1099" s="542"/>
      <c r="AL1099" s="542"/>
      <c r="AM1099" s="542"/>
      <c r="AN1099" s="542"/>
      <c r="AO1099" s="542"/>
      <c r="AP1099" s="542"/>
      <c r="AQ1099" s="542"/>
      <c r="AR1099" s="542"/>
      <c r="AS1099" s="542"/>
      <c r="AT1099" s="542"/>
      <c r="AU1099" s="542"/>
      <c r="AV1099" s="542"/>
      <c r="AW1099" s="542"/>
      <c r="AX1099" s="542"/>
      <c r="AY1099" s="542"/>
      <c r="AZ1099" s="542"/>
      <c r="BA1099" s="542"/>
      <c r="BB1099" s="542"/>
      <c r="BC1099" s="542"/>
      <c r="BD1099" s="542"/>
      <c r="BE1099" s="542"/>
      <c r="BF1099" s="543"/>
      <c r="BG1099" s="87"/>
      <c r="BH1099" s="87"/>
      <c r="BI1099" s="87"/>
      <c r="BJ1099" s="87"/>
    </row>
    <row r="1100" spans="2:62" ht="39" hidden="1" customHeight="1">
      <c r="B1100" s="544"/>
      <c r="C1100" s="544"/>
      <c r="D1100" s="544"/>
      <c r="E1100" s="544"/>
      <c r="F1100" s="544"/>
      <c r="G1100" s="544"/>
      <c r="H1100" s="544"/>
      <c r="I1100" s="544"/>
      <c r="J1100" s="544"/>
      <c r="K1100" s="544"/>
      <c r="L1100" s="544"/>
      <c r="M1100" s="544"/>
      <c r="N1100" s="544"/>
      <c r="O1100" s="546"/>
      <c r="P1100" s="546"/>
      <c r="Q1100" s="546"/>
      <c r="R1100" s="546"/>
      <c r="S1100" s="546"/>
      <c r="T1100" s="546"/>
      <c r="U1100" s="546"/>
      <c r="V1100" s="546"/>
      <c r="W1100" s="546"/>
      <c r="X1100" s="546"/>
      <c r="Y1100" s="546"/>
      <c r="Z1100" s="546"/>
      <c r="AA1100" s="546"/>
      <c r="AB1100" s="90"/>
      <c r="AJ1100" s="549"/>
      <c r="AK1100" s="550"/>
      <c r="AL1100" s="550"/>
      <c r="AM1100" s="550"/>
      <c r="AN1100" s="550"/>
      <c r="AO1100" s="550"/>
      <c r="AP1100" s="550"/>
      <c r="AQ1100" s="550"/>
      <c r="AR1100" s="550"/>
      <c r="AS1100" s="550"/>
      <c r="AT1100" s="550"/>
      <c r="AU1100" s="550"/>
      <c r="AV1100" s="550"/>
      <c r="AW1100" s="550"/>
      <c r="AX1100" s="550"/>
      <c r="AY1100" s="550"/>
      <c r="AZ1100" s="550"/>
      <c r="BA1100" s="550"/>
      <c r="BB1100" s="550"/>
      <c r="BC1100" s="550"/>
      <c r="BD1100" s="550"/>
      <c r="BE1100" s="550"/>
      <c r="BF1100" s="551"/>
      <c r="BG1100" s="87"/>
      <c r="BH1100" s="87"/>
      <c r="BI1100" s="87"/>
      <c r="BJ1100" s="87"/>
    </row>
    <row r="1101" spans="2:62" ht="69" customHeight="1">
      <c r="C1101" s="615"/>
      <c r="D1101" s="615"/>
      <c r="E1101" s="615"/>
      <c r="F1101" s="615"/>
      <c r="G1101" s="615"/>
      <c r="H1101" s="615"/>
      <c r="I1101" s="615"/>
      <c r="J1101" s="615"/>
      <c r="K1101" s="615"/>
      <c r="L1101" s="615"/>
      <c r="M1101" s="615"/>
      <c r="N1101" s="615"/>
      <c r="O1101" s="615"/>
      <c r="P1101" s="615"/>
      <c r="Q1101" s="615"/>
      <c r="R1101" s="615"/>
      <c r="S1101" s="615"/>
      <c r="T1101" s="615"/>
      <c r="U1101" s="615"/>
      <c r="V1101" s="615"/>
      <c r="W1101" s="615"/>
      <c r="X1101" s="615"/>
    </row>
    <row r="1102" spans="2:62" ht="39" customHeight="1">
      <c r="B1102" s="616" t="s">
        <v>20</v>
      </c>
      <c r="C1102" s="616"/>
      <c r="D1102" s="616"/>
      <c r="E1102" s="616"/>
      <c r="F1102" s="616"/>
      <c r="G1102" s="616"/>
      <c r="H1102" s="616"/>
      <c r="I1102" s="616"/>
      <c r="J1102" s="616"/>
      <c r="K1102" s="616"/>
      <c r="L1102" s="616"/>
      <c r="M1102" s="616"/>
      <c r="N1102" s="616"/>
      <c r="O1102" s="616"/>
      <c r="P1102" s="616"/>
      <c r="Q1102" s="616"/>
      <c r="R1102" s="616"/>
      <c r="S1102" s="616"/>
      <c r="T1102" s="616"/>
      <c r="U1102" s="616"/>
      <c r="V1102" s="616"/>
      <c r="W1102" s="616"/>
      <c r="X1102" s="616"/>
      <c r="Y1102" s="616"/>
      <c r="Z1102" s="616"/>
      <c r="AA1102" s="59"/>
      <c r="AG1102" s="60"/>
      <c r="AH1102" s="60"/>
      <c r="AI1102" s="60"/>
      <c r="AL1102" s="617"/>
      <c r="AM1102" s="617"/>
      <c r="AN1102" s="617"/>
      <c r="AO1102" s="617"/>
      <c r="AP1102" s="617"/>
      <c r="AQ1102" s="617"/>
      <c r="AR1102" s="617"/>
      <c r="AS1102" s="617"/>
      <c r="AT1102" s="617"/>
      <c r="AU1102" s="617"/>
      <c r="AV1102" s="617"/>
      <c r="AW1102" s="617"/>
      <c r="AX1102" s="617"/>
      <c r="AY1102" s="617"/>
      <c r="AZ1102" s="617"/>
      <c r="BA1102" s="617"/>
      <c r="BB1102" s="617"/>
      <c r="BC1102" s="617"/>
    </row>
    <row r="1103" spans="2:62" ht="39" customHeight="1">
      <c r="B1103" s="616"/>
      <c r="C1103" s="616"/>
      <c r="D1103" s="616"/>
      <c r="E1103" s="616"/>
      <c r="F1103" s="616"/>
      <c r="G1103" s="616"/>
      <c r="H1103" s="616"/>
      <c r="I1103" s="616"/>
      <c r="J1103" s="616"/>
      <c r="K1103" s="616"/>
      <c r="L1103" s="616"/>
      <c r="M1103" s="616"/>
      <c r="N1103" s="616"/>
      <c r="O1103" s="616"/>
      <c r="P1103" s="616"/>
      <c r="Q1103" s="616"/>
      <c r="R1103" s="616"/>
      <c r="S1103" s="616"/>
      <c r="T1103" s="616"/>
      <c r="U1103" s="616"/>
      <c r="V1103" s="616"/>
      <c r="W1103" s="616"/>
      <c r="X1103" s="616"/>
      <c r="Y1103" s="616"/>
      <c r="Z1103" s="616"/>
      <c r="AA1103" s="59"/>
      <c r="AG1103" s="60"/>
      <c r="AH1103" s="60"/>
      <c r="AI1103" s="60"/>
      <c r="AL1103" s="617"/>
      <c r="AM1103" s="617"/>
      <c r="AN1103" s="617"/>
      <c r="AO1103" s="617"/>
      <c r="AP1103" s="617"/>
      <c r="AQ1103" s="617"/>
      <c r="AR1103" s="617"/>
      <c r="AS1103" s="617"/>
      <c r="AT1103" s="617"/>
      <c r="AU1103" s="617"/>
      <c r="AV1103" s="617"/>
      <c r="AW1103" s="617"/>
      <c r="AX1103" s="617"/>
      <c r="AY1103" s="617"/>
      <c r="AZ1103" s="617"/>
      <c r="BA1103" s="617"/>
      <c r="BB1103" s="617"/>
      <c r="BC1103" s="617"/>
    </row>
    <row r="1104" spans="2:62" ht="39" customHeight="1">
      <c r="B1104" s="618"/>
      <c r="C1104" s="618"/>
      <c r="D1104" s="618"/>
      <c r="E1104" s="618"/>
      <c r="F1104" s="618"/>
      <c r="G1104" s="618"/>
      <c r="H1104" s="618"/>
      <c r="I1104" s="618"/>
      <c r="J1104" s="618"/>
      <c r="K1104" s="618"/>
      <c r="L1104" s="618"/>
      <c r="M1104" s="618"/>
      <c r="N1104" s="618"/>
      <c r="O1104" s="618"/>
      <c r="P1104" s="618"/>
      <c r="Q1104" s="618"/>
      <c r="R1104" s="618"/>
      <c r="S1104" s="618"/>
      <c r="T1104" s="618"/>
      <c r="U1104" s="618"/>
      <c r="V1104" s="618"/>
      <c r="W1104" s="618"/>
      <c r="X1104" s="618"/>
      <c r="Y1104" s="618"/>
      <c r="Z1104" s="618"/>
      <c r="AA1104" s="59"/>
      <c r="AB1104" s="60"/>
      <c r="AC1104" s="60"/>
      <c r="AD1104" s="60"/>
      <c r="AE1104" s="60"/>
      <c r="AF1104" s="60"/>
      <c r="AG1104" s="60"/>
      <c r="AH1104" s="60"/>
      <c r="AI1104" s="60"/>
      <c r="AL1104" s="617"/>
      <c r="AM1104" s="617"/>
      <c r="AN1104" s="617"/>
      <c r="AO1104" s="617"/>
      <c r="AP1104" s="617"/>
      <c r="AQ1104" s="617"/>
      <c r="AR1104" s="617"/>
      <c r="AS1104" s="617"/>
      <c r="AT1104" s="617"/>
      <c r="AU1104" s="617"/>
      <c r="AV1104" s="617"/>
      <c r="AW1104" s="617"/>
      <c r="AX1104" s="617"/>
      <c r="AY1104" s="617"/>
      <c r="AZ1104" s="617"/>
      <c r="BA1104" s="617"/>
      <c r="BB1104" s="617"/>
      <c r="BC1104" s="617"/>
    </row>
    <row r="1105" spans="2:62" ht="39" customHeight="1">
      <c r="B1105" s="609" t="s">
        <v>92</v>
      </c>
      <c r="C1105" s="609"/>
      <c r="D1105" s="609"/>
      <c r="E1105" s="609"/>
      <c r="F1105" s="609"/>
      <c r="G1105" s="609"/>
      <c r="H1105" s="609"/>
      <c r="I1105" s="609"/>
      <c r="J1105" s="609"/>
      <c r="K1105" s="609"/>
      <c r="L1105" s="609"/>
      <c r="M1105" s="609"/>
      <c r="N1105" s="609"/>
      <c r="O1105" s="609"/>
      <c r="P1105" s="609"/>
      <c r="Q1105" s="609"/>
      <c r="R1105" s="609"/>
      <c r="S1105" s="609"/>
      <c r="T1105" s="609"/>
      <c r="U1105" s="609"/>
      <c r="V1105" s="609"/>
      <c r="W1105" s="609"/>
      <c r="X1105" s="609"/>
      <c r="Y1105" s="609"/>
      <c r="Z1105" s="609"/>
      <c r="AA1105" s="59"/>
      <c r="AB1105" s="60"/>
      <c r="AE1105" s="610" t="str">
        <f>GI!$A$49</f>
        <v>መግለፂ ውፅኢት ተምሃራይ</v>
      </c>
      <c r="AF1105" s="610"/>
      <c r="AG1105" s="610"/>
      <c r="AH1105" s="610"/>
      <c r="AI1105" s="610"/>
      <c r="AJ1105" s="610"/>
      <c r="AK1105" s="610"/>
      <c r="AL1105" s="610"/>
      <c r="AM1105" s="610"/>
      <c r="AN1105" s="610"/>
      <c r="AO1105" s="610"/>
      <c r="AP1105" s="610"/>
      <c r="AQ1105" s="610"/>
      <c r="AR1105" s="610"/>
      <c r="AS1105" s="610"/>
      <c r="AT1105" s="610"/>
      <c r="AU1105" s="610"/>
      <c r="AV1105" s="610"/>
      <c r="AW1105" s="610"/>
      <c r="AX1105" s="610"/>
      <c r="AY1105" s="610"/>
      <c r="AZ1105" s="610"/>
      <c r="BA1105" s="610"/>
      <c r="BB1105" s="610"/>
      <c r="BC1105" s="610"/>
      <c r="BD1105" s="610"/>
      <c r="BE1105" s="610"/>
      <c r="BF1105" s="610"/>
      <c r="BG1105" s="610"/>
      <c r="BH1105" s="610"/>
      <c r="BI1105" s="610"/>
      <c r="BJ1105" s="610"/>
    </row>
    <row r="1106" spans="2:62" ht="39" customHeight="1">
      <c r="B1106" s="609" t="s">
        <v>93</v>
      </c>
      <c r="C1106" s="609"/>
      <c r="D1106" s="609"/>
      <c r="E1106" s="609"/>
      <c r="F1106" s="609"/>
      <c r="G1106" s="609"/>
      <c r="H1106" s="609"/>
      <c r="I1106" s="609"/>
      <c r="J1106" s="609"/>
      <c r="K1106" s="609"/>
      <c r="L1106" s="609"/>
      <c r="M1106" s="609"/>
      <c r="N1106" s="609"/>
      <c r="O1106" s="609"/>
      <c r="P1106" s="609"/>
      <c r="Q1106" s="609"/>
      <c r="R1106" s="609"/>
      <c r="S1106" s="609"/>
      <c r="T1106" s="609"/>
      <c r="U1106" s="609"/>
      <c r="V1106" s="609"/>
      <c r="W1106" s="609"/>
      <c r="X1106" s="609"/>
      <c r="Y1106" s="609"/>
      <c r="Z1106" s="609"/>
      <c r="AA1106" s="59"/>
      <c r="AB1106" s="60"/>
      <c r="AC1106" s="61"/>
      <c r="AD1106" s="61"/>
      <c r="AE1106" s="610"/>
      <c r="AF1106" s="610"/>
      <c r="AG1106" s="610"/>
      <c r="AH1106" s="610"/>
      <c r="AI1106" s="610"/>
      <c r="AJ1106" s="610"/>
      <c r="AK1106" s="610"/>
      <c r="AL1106" s="610"/>
      <c r="AM1106" s="610"/>
      <c r="AN1106" s="610"/>
      <c r="AO1106" s="610"/>
      <c r="AP1106" s="610"/>
      <c r="AQ1106" s="610"/>
      <c r="AR1106" s="610"/>
      <c r="AS1106" s="610"/>
      <c r="AT1106" s="610"/>
      <c r="AU1106" s="610"/>
      <c r="AV1106" s="610"/>
      <c r="AW1106" s="610"/>
      <c r="AX1106" s="610"/>
      <c r="AY1106" s="610"/>
      <c r="AZ1106" s="610"/>
      <c r="BA1106" s="610"/>
      <c r="BB1106" s="610"/>
      <c r="BC1106" s="610"/>
      <c r="BD1106" s="610"/>
      <c r="BE1106" s="610"/>
      <c r="BF1106" s="610"/>
      <c r="BG1106" s="610"/>
      <c r="BH1106" s="610"/>
      <c r="BI1106" s="610"/>
      <c r="BJ1106" s="610"/>
    </row>
    <row r="1107" spans="2:62" ht="39" customHeight="1">
      <c r="B1107" s="609" t="s">
        <v>94</v>
      </c>
      <c r="C1107" s="609"/>
      <c r="D1107" s="609"/>
      <c r="E1107" s="609"/>
      <c r="F1107" s="609"/>
      <c r="G1107" s="609"/>
      <c r="H1107" s="609"/>
      <c r="I1107" s="609"/>
      <c r="J1107" s="609"/>
      <c r="K1107" s="609"/>
      <c r="L1107" s="609"/>
      <c r="M1107" s="609"/>
      <c r="N1107" s="609"/>
      <c r="O1107" s="609"/>
      <c r="P1107" s="609"/>
      <c r="Q1107" s="609"/>
      <c r="R1107" s="609"/>
      <c r="S1107" s="609"/>
      <c r="T1107" s="609"/>
      <c r="U1107" s="609"/>
      <c r="V1107" s="609"/>
      <c r="W1107" s="609"/>
      <c r="X1107" s="609"/>
      <c r="Y1107" s="609"/>
      <c r="Z1107" s="609"/>
      <c r="AA1107" s="59"/>
      <c r="AB1107" s="60"/>
      <c r="AC1107" s="61"/>
      <c r="AD1107" s="61"/>
      <c r="AE1107" s="610" t="str">
        <f>GI!$A$50</f>
        <v xml:space="preserve">ኣካዳሚ ሸባ ሓፈሻዊ ካልኣይ ብርኪ ቤት ት/ቲ </v>
      </c>
      <c r="AF1107" s="610"/>
      <c r="AG1107" s="610"/>
      <c r="AH1107" s="610"/>
      <c r="AI1107" s="610"/>
      <c r="AJ1107" s="610"/>
      <c r="AK1107" s="610"/>
      <c r="AL1107" s="610"/>
      <c r="AM1107" s="610"/>
      <c r="AN1107" s="610"/>
      <c r="AO1107" s="610"/>
      <c r="AP1107" s="610"/>
      <c r="AQ1107" s="610"/>
      <c r="AR1107" s="610"/>
      <c r="AS1107" s="610"/>
      <c r="AT1107" s="610"/>
      <c r="AU1107" s="610"/>
      <c r="AV1107" s="610"/>
      <c r="AW1107" s="610"/>
      <c r="AX1107" s="610"/>
      <c r="AY1107" s="610"/>
      <c r="AZ1107" s="610"/>
      <c r="BA1107" s="610"/>
      <c r="BB1107" s="610"/>
      <c r="BC1107" s="610"/>
      <c r="BD1107" s="610"/>
      <c r="BE1107" s="610"/>
      <c r="BF1107" s="610"/>
      <c r="BG1107" s="610"/>
      <c r="BH1107" s="610"/>
      <c r="BI1107" s="610"/>
      <c r="BJ1107" s="610"/>
    </row>
    <row r="1108" spans="2:62" ht="39" customHeight="1">
      <c r="B1108" s="609" t="s">
        <v>95</v>
      </c>
      <c r="C1108" s="609"/>
      <c r="D1108" s="609"/>
      <c r="E1108" s="609"/>
      <c r="F1108" s="609"/>
      <c r="G1108" s="609"/>
      <c r="H1108" s="609"/>
      <c r="I1108" s="609"/>
      <c r="J1108" s="609"/>
      <c r="K1108" s="609"/>
      <c r="L1108" s="609"/>
      <c r="M1108" s="609"/>
      <c r="N1108" s="609"/>
      <c r="O1108" s="609"/>
      <c r="P1108" s="609"/>
      <c r="Q1108" s="609"/>
      <c r="R1108" s="609"/>
      <c r="S1108" s="609"/>
      <c r="T1108" s="609"/>
      <c r="U1108" s="609"/>
      <c r="V1108" s="609"/>
      <c r="W1108" s="609"/>
      <c r="X1108" s="609"/>
      <c r="Y1108" s="609"/>
      <c r="Z1108" s="609"/>
      <c r="AA1108" s="62"/>
      <c r="AB1108" s="60"/>
      <c r="AC1108" s="61"/>
      <c r="AD1108" s="61"/>
      <c r="AE1108" s="610"/>
      <c r="AF1108" s="610"/>
      <c r="AG1108" s="610"/>
      <c r="AH1108" s="610"/>
      <c r="AI1108" s="610"/>
      <c r="AJ1108" s="610"/>
      <c r="AK1108" s="610"/>
      <c r="AL1108" s="610"/>
      <c r="AM1108" s="610"/>
      <c r="AN1108" s="610"/>
      <c r="AO1108" s="610"/>
      <c r="AP1108" s="610"/>
      <c r="AQ1108" s="610"/>
      <c r="AR1108" s="610"/>
      <c r="AS1108" s="610"/>
      <c r="AT1108" s="610"/>
      <c r="AU1108" s="610"/>
      <c r="AV1108" s="610"/>
      <c r="AW1108" s="610"/>
      <c r="AX1108" s="610"/>
      <c r="AY1108" s="610"/>
      <c r="AZ1108" s="610"/>
      <c r="BA1108" s="610"/>
      <c r="BB1108" s="610"/>
      <c r="BC1108" s="610"/>
      <c r="BD1108" s="610"/>
      <c r="BE1108" s="610"/>
      <c r="BF1108" s="610"/>
      <c r="BG1108" s="610"/>
      <c r="BH1108" s="610"/>
      <c r="BI1108" s="610"/>
      <c r="BJ1108" s="610"/>
    </row>
    <row r="1109" spans="2:62" ht="39" customHeight="1">
      <c r="B1109" s="609" t="s">
        <v>96</v>
      </c>
      <c r="C1109" s="609"/>
      <c r="D1109" s="609"/>
      <c r="E1109" s="609"/>
      <c r="F1109" s="609"/>
      <c r="G1109" s="609"/>
      <c r="H1109" s="609"/>
      <c r="I1109" s="609"/>
      <c r="J1109" s="609"/>
      <c r="K1109" s="609"/>
      <c r="L1109" s="609"/>
      <c r="M1109" s="609"/>
      <c r="N1109" s="609"/>
      <c r="O1109" s="609"/>
      <c r="P1109" s="609"/>
      <c r="Q1109" s="609"/>
      <c r="R1109" s="609"/>
      <c r="S1109" s="609"/>
      <c r="T1109" s="609"/>
      <c r="U1109" s="609"/>
      <c r="V1109" s="609"/>
      <c r="W1109" s="609"/>
      <c r="X1109" s="609"/>
      <c r="Y1109" s="609"/>
      <c r="Z1109" s="609"/>
      <c r="AA1109" s="62"/>
      <c r="AB1109" s="60"/>
      <c r="AC1109" s="61"/>
      <c r="AD1109" s="61"/>
      <c r="AE1109" s="61"/>
      <c r="AF1109" s="61"/>
      <c r="AG1109" s="61"/>
      <c r="AH1109" s="61"/>
      <c r="AI1109" s="61"/>
      <c r="AJ1109" s="61"/>
      <c r="AK1109" s="61"/>
      <c r="AL1109" s="61"/>
      <c r="AM1109" s="61"/>
      <c r="AN1109" s="61"/>
      <c r="AO1109" s="61"/>
      <c r="AP1109" s="61"/>
      <c r="AQ1109" s="61"/>
      <c r="AR1109" s="61"/>
      <c r="AS1109" s="61"/>
      <c r="AT1109" s="61"/>
      <c r="AU1109" s="61"/>
      <c r="AV1109" s="61"/>
      <c r="AW1109" s="61"/>
      <c r="AX1109" s="61"/>
      <c r="AY1109" s="61"/>
      <c r="AZ1109" s="61"/>
      <c r="BA1109" s="61"/>
      <c r="BB1109" s="61"/>
      <c r="BC1109" s="61"/>
      <c r="BD1109" s="61"/>
      <c r="BE1109" s="61"/>
      <c r="BF1109" s="61"/>
      <c r="BG1109" s="61"/>
      <c r="BH1109" s="61"/>
      <c r="BI1109" s="61"/>
      <c r="BJ1109" s="61"/>
    </row>
    <row r="1110" spans="2:62" ht="39" customHeight="1">
      <c r="B1110" s="611" t="s">
        <v>138</v>
      </c>
      <c r="C1110" s="611"/>
      <c r="D1110" s="611"/>
      <c r="E1110" s="611"/>
      <c r="F1110" s="611"/>
      <c r="G1110" s="611"/>
      <c r="H1110" s="611"/>
      <c r="I1110" s="611"/>
      <c r="J1110" s="611"/>
      <c r="K1110" s="611"/>
      <c r="L1110" s="611"/>
      <c r="M1110" s="611"/>
      <c r="N1110" s="611"/>
      <c r="O1110" s="611"/>
      <c r="P1110" s="611"/>
      <c r="Q1110" s="611"/>
      <c r="R1110" s="611"/>
      <c r="S1110" s="611"/>
      <c r="T1110" s="611"/>
      <c r="U1110" s="611"/>
      <c r="V1110" s="611"/>
      <c r="W1110" s="611"/>
      <c r="X1110" s="611"/>
      <c r="Y1110" s="611"/>
      <c r="Z1110" s="611"/>
      <c r="AA1110" s="612"/>
      <c r="AB1110" s="62"/>
      <c r="AD1110" s="61"/>
      <c r="AE1110" s="613" t="str">
        <f>GI!$A$52</f>
        <v>Sheba Academy Comprehensive Secondary School Student's Grade Report Card</v>
      </c>
      <c r="AF1110" s="613"/>
      <c r="AG1110" s="613"/>
      <c r="AH1110" s="613"/>
      <c r="AI1110" s="613"/>
      <c r="AJ1110" s="613"/>
      <c r="AK1110" s="613"/>
      <c r="AL1110" s="613"/>
      <c r="AM1110" s="613"/>
      <c r="AN1110" s="613"/>
      <c r="AO1110" s="613"/>
      <c r="AP1110" s="613"/>
      <c r="AQ1110" s="613"/>
      <c r="AR1110" s="613"/>
      <c r="AS1110" s="613"/>
      <c r="AT1110" s="613"/>
      <c r="AU1110" s="613"/>
      <c r="AV1110" s="613"/>
      <c r="AW1110" s="613"/>
      <c r="AX1110" s="613"/>
      <c r="AY1110" s="613"/>
      <c r="AZ1110" s="613"/>
      <c r="BA1110" s="613"/>
      <c r="BB1110" s="613"/>
      <c r="BC1110" s="613"/>
      <c r="BD1110" s="613"/>
      <c r="BE1110" s="613"/>
      <c r="BF1110" s="613"/>
      <c r="BG1110" s="613"/>
      <c r="BH1110" s="613"/>
      <c r="BI1110" s="613"/>
      <c r="BJ1110" s="613"/>
    </row>
    <row r="1111" spans="2:62" ht="39" customHeight="1">
      <c r="B1111" s="611"/>
      <c r="C1111" s="611"/>
      <c r="D1111" s="611"/>
      <c r="E1111" s="611"/>
      <c r="F1111" s="611"/>
      <c r="G1111" s="611"/>
      <c r="H1111" s="611"/>
      <c r="I1111" s="611"/>
      <c r="J1111" s="611"/>
      <c r="K1111" s="611"/>
      <c r="L1111" s="611"/>
      <c r="M1111" s="611"/>
      <c r="N1111" s="611"/>
      <c r="O1111" s="611"/>
      <c r="P1111" s="611"/>
      <c r="Q1111" s="611"/>
      <c r="R1111" s="611"/>
      <c r="S1111" s="611"/>
      <c r="T1111" s="611"/>
      <c r="U1111" s="611"/>
      <c r="V1111" s="611"/>
      <c r="W1111" s="611"/>
      <c r="X1111" s="611"/>
      <c r="Y1111" s="611"/>
      <c r="Z1111" s="611"/>
      <c r="AA1111" s="612"/>
      <c r="AB1111" s="62"/>
      <c r="AC1111" s="61"/>
      <c r="AD1111" s="61"/>
      <c r="AE1111" s="613"/>
      <c r="AF1111" s="613"/>
      <c r="AG1111" s="613"/>
      <c r="AH1111" s="613"/>
      <c r="AI1111" s="613"/>
      <c r="AJ1111" s="613"/>
      <c r="AK1111" s="613"/>
      <c r="AL1111" s="613"/>
      <c r="AM1111" s="613"/>
      <c r="AN1111" s="613"/>
      <c r="AO1111" s="613"/>
      <c r="AP1111" s="613"/>
      <c r="AQ1111" s="613"/>
      <c r="AR1111" s="613"/>
      <c r="AS1111" s="613"/>
      <c r="AT1111" s="613"/>
      <c r="AU1111" s="613"/>
      <c r="AV1111" s="613"/>
      <c r="AW1111" s="613"/>
      <c r="AX1111" s="613"/>
      <c r="AY1111" s="613"/>
      <c r="AZ1111" s="613"/>
      <c r="BA1111" s="613"/>
      <c r="BB1111" s="613"/>
      <c r="BC1111" s="613"/>
      <c r="BD1111" s="613"/>
      <c r="BE1111" s="613"/>
      <c r="BF1111" s="613"/>
      <c r="BG1111" s="613"/>
      <c r="BH1111" s="613"/>
      <c r="BI1111" s="613"/>
      <c r="BJ1111" s="613"/>
    </row>
    <row r="1112" spans="2:62" ht="39" customHeight="1">
      <c r="B1112" s="611" t="s">
        <v>65</v>
      </c>
      <c r="C1112" s="611"/>
      <c r="D1112" s="611"/>
      <c r="E1112" s="611"/>
      <c r="F1112" s="611"/>
      <c r="G1112" s="611"/>
      <c r="H1112" s="611"/>
      <c r="I1112" s="611"/>
      <c r="J1112" s="611"/>
      <c r="K1112" s="611"/>
      <c r="L1112" s="611"/>
      <c r="M1112" s="611"/>
      <c r="N1112" s="611"/>
      <c r="O1112" s="611"/>
      <c r="P1112" s="611"/>
      <c r="Q1112" s="611"/>
      <c r="R1112" s="611"/>
      <c r="S1112" s="611"/>
      <c r="T1112" s="611"/>
      <c r="U1112" s="611"/>
      <c r="V1112" s="611"/>
      <c r="W1112" s="611"/>
      <c r="X1112" s="611"/>
      <c r="Y1112" s="611"/>
      <c r="Z1112" s="611"/>
      <c r="AA1112" s="612"/>
      <c r="AB1112" s="62"/>
      <c r="AC1112" s="61"/>
      <c r="AD1112" s="61"/>
      <c r="AE1112" s="613"/>
      <c r="AF1112" s="613"/>
      <c r="AG1112" s="613"/>
      <c r="AH1112" s="613"/>
      <c r="AI1112" s="613"/>
      <c r="AJ1112" s="613"/>
      <c r="AK1112" s="613"/>
      <c r="AL1112" s="613"/>
      <c r="AM1112" s="613"/>
      <c r="AN1112" s="613"/>
      <c r="AO1112" s="613"/>
      <c r="AP1112" s="613"/>
      <c r="AQ1112" s="613"/>
      <c r="AR1112" s="613"/>
      <c r="AS1112" s="613"/>
      <c r="AT1112" s="613"/>
      <c r="AU1112" s="613"/>
      <c r="AV1112" s="613"/>
      <c r="AW1112" s="613"/>
      <c r="AX1112" s="613"/>
      <c r="AY1112" s="613"/>
      <c r="AZ1112" s="613"/>
      <c r="BA1112" s="613"/>
      <c r="BB1112" s="613"/>
      <c r="BC1112" s="613"/>
      <c r="BD1112" s="613"/>
      <c r="BE1112" s="613"/>
      <c r="BF1112" s="613"/>
      <c r="BG1112" s="613"/>
      <c r="BH1112" s="613"/>
      <c r="BI1112" s="613"/>
      <c r="BJ1112" s="613"/>
    </row>
    <row r="1113" spans="2:62" ht="39" customHeight="1">
      <c r="B1113" s="611"/>
      <c r="C1113" s="611"/>
      <c r="D1113" s="611"/>
      <c r="E1113" s="611"/>
      <c r="F1113" s="611"/>
      <c r="G1113" s="611"/>
      <c r="H1113" s="611"/>
      <c r="I1113" s="611"/>
      <c r="J1113" s="611"/>
      <c r="K1113" s="611"/>
      <c r="L1113" s="611"/>
      <c r="M1113" s="611"/>
      <c r="N1113" s="611"/>
      <c r="O1113" s="611"/>
      <c r="P1113" s="611"/>
      <c r="Q1113" s="611"/>
      <c r="R1113" s="611"/>
      <c r="S1113" s="611"/>
      <c r="T1113" s="611"/>
      <c r="U1113" s="611"/>
      <c r="V1113" s="611"/>
      <c r="W1113" s="611"/>
      <c r="X1113" s="611"/>
      <c r="Y1113" s="611"/>
      <c r="Z1113" s="611"/>
      <c r="AA1113" s="612"/>
      <c r="AB1113" s="62"/>
      <c r="AC1113" s="62"/>
      <c r="AD1113" s="62"/>
      <c r="AE1113" s="63"/>
      <c r="AF1113" s="63"/>
      <c r="AG1113" s="63"/>
      <c r="AH1113" s="63"/>
      <c r="AI1113" s="63"/>
      <c r="AJ1113" s="63"/>
      <c r="AK1113" s="63"/>
      <c r="AL1113" s="63"/>
      <c r="AM1113" s="63"/>
      <c r="AN1113" s="63"/>
      <c r="AO1113" s="63"/>
      <c r="AP1113" s="63"/>
      <c r="AQ1113" s="63"/>
      <c r="AR1113" s="63"/>
      <c r="AS1113" s="63"/>
      <c r="AT1113" s="63"/>
      <c r="AU1113" s="63"/>
      <c r="AV1113" s="63"/>
      <c r="AW1113" s="63"/>
      <c r="AX1113" s="63"/>
      <c r="AY1113" s="63"/>
      <c r="AZ1113" s="63"/>
      <c r="BA1113" s="63"/>
      <c r="BB1113" s="63"/>
      <c r="BC1113" s="63"/>
      <c r="BD1113" s="63"/>
      <c r="BE1113" s="63"/>
      <c r="BF1113" s="63"/>
      <c r="BG1113" s="63"/>
      <c r="BH1113" s="63"/>
      <c r="BI1113" s="63"/>
      <c r="BJ1113" s="63"/>
    </row>
    <row r="1114" spans="2:62" ht="39" customHeight="1">
      <c r="B1114" s="64" t="s">
        <v>50</v>
      </c>
      <c r="C1114" s="64"/>
      <c r="D1114" s="64"/>
      <c r="E1114" s="64"/>
      <c r="F1114" s="64"/>
      <c r="G1114" s="64"/>
      <c r="H1114" s="64"/>
      <c r="I1114" s="64"/>
      <c r="J1114" s="64"/>
      <c r="K1114" s="64"/>
      <c r="L1114" s="64"/>
      <c r="M1114" s="64"/>
      <c r="N1114" s="64"/>
      <c r="O1114" s="64"/>
      <c r="P1114" s="64"/>
      <c r="Q1114" s="64"/>
      <c r="R1114" s="64"/>
      <c r="S1114" s="64"/>
      <c r="T1114" s="64"/>
      <c r="U1114" s="64"/>
      <c r="V1114" s="64"/>
      <c r="W1114" s="64"/>
      <c r="X1114" s="64"/>
      <c r="Y1114" s="64"/>
      <c r="Z1114" s="64"/>
      <c r="AA1114" s="62"/>
      <c r="AB1114" s="62"/>
      <c r="AC1114" s="62"/>
      <c r="AD1114" s="62"/>
      <c r="AE1114" s="613" t="str">
        <f>GI!$A$51</f>
        <v>መቐለ, ኢትዮጵያ/Mekelle, Ethiopia</v>
      </c>
      <c r="AF1114" s="613"/>
      <c r="AG1114" s="613"/>
      <c r="AH1114" s="613"/>
      <c r="AI1114" s="613"/>
      <c r="AJ1114" s="613"/>
      <c r="AK1114" s="613"/>
      <c r="AL1114" s="613"/>
      <c r="AM1114" s="613"/>
      <c r="AN1114" s="613"/>
      <c r="AO1114" s="613"/>
      <c r="AP1114" s="613"/>
      <c r="AQ1114" s="613"/>
      <c r="AR1114" s="613"/>
      <c r="AS1114" s="613"/>
      <c r="AT1114" s="613"/>
      <c r="AU1114" s="613"/>
      <c r="AV1114" s="613"/>
      <c r="AW1114" s="613"/>
      <c r="AX1114" s="613"/>
      <c r="AY1114" s="613"/>
      <c r="AZ1114" s="613"/>
      <c r="BA1114" s="613"/>
      <c r="BB1114" s="613"/>
      <c r="BC1114" s="613"/>
      <c r="BD1114" s="613"/>
      <c r="BE1114" s="613"/>
      <c r="BF1114" s="613"/>
      <c r="BG1114" s="613"/>
      <c r="BH1114" s="613"/>
      <c r="BI1114" s="613"/>
      <c r="BJ1114" s="613"/>
    </row>
    <row r="1115" spans="2:62" ht="39" customHeight="1">
      <c r="B1115" s="64" t="s">
        <v>51</v>
      </c>
      <c r="C1115" s="64"/>
      <c r="D1115" s="64"/>
      <c r="E1115" s="64"/>
      <c r="F1115" s="64"/>
      <c r="G1115" s="64"/>
      <c r="H1115" s="64"/>
      <c r="I1115" s="64"/>
      <c r="J1115" s="64"/>
      <c r="K1115" s="64"/>
      <c r="L1115" s="64"/>
      <c r="M1115" s="64"/>
      <c r="N1115" s="64"/>
      <c r="O1115" s="64"/>
      <c r="P1115" s="64"/>
      <c r="Q1115" s="64"/>
      <c r="R1115" s="64"/>
      <c r="S1115" s="64"/>
      <c r="T1115" s="64"/>
      <c r="U1115" s="64"/>
      <c r="V1115" s="64"/>
      <c r="W1115" s="64"/>
      <c r="X1115" s="64"/>
      <c r="Y1115" s="64"/>
      <c r="Z1115" s="64"/>
      <c r="AA1115" s="62"/>
      <c r="AB1115" s="62"/>
      <c r="AC1115" s="62"/>
      <c r="AD1115" s="62"/>
      <c r="AE1115" s="613"/>
      <c r="AF1115" s="613"/>
      <c r="AG1115" s="613"/>
      <c r="AH1115" s="613"/>
      <c r="AI1115" s="613"/>
      <c r="AJ1115" s="613"/>
      <c r="AK1115" s="613"/>
      <c r="AL1115" s="613"/>
      <c r="AM1115" s="613"/>
      <c r="AN1115" s="613"/>
      <c r="AO1115" s="613"/>
      <c r="AP1115" s="613"/>
      <c r="AQ1115" s="613"/>
      <c r="AR1115" s="613"/>
      <c r="AS1115" s="613"/>
      <c r="AT1115" s="613"/>
      <c r="AU1115" s="613"/>
      <c r="AV1115" s="613"/>
      <c r="AW1115" s="613"/>
      <c r="AX1115" s="613"/>
      <c r="AY1115" s="613"/>
      <c r="AZ1115" s="613"/>
      <c r="BA1115" s="613"/>
      <c r="BB1115" s="613"/>
      <c r="BC1115" s="613"/>
      <c r="BD1115" s="613"/>
      <c r="BE1115" s="613"/>
      <c r="BF1115" s="613"/>
      <c r="BG1115" s="613"/>
      <c r="BH1115" s="613"/>
      <c r="BI1115" s="613"/>
      <c r="BJ1115" s="613"/>
    </row>
    <row r="1116" spans="2:62" ht="39" customHeight="1">
      <c r="B1116" s="611" t="s">
        <v>139</v>
      </c>
      <c r="C1116" s="611"/>
      <c r="D1116" s="611"/>
      <c r="E1116" s="611"/>
      <c r="F1116" s="611"/>
      <c r="G1116" s="611"/>
      <c r="H1116" s="611"/>
      <c r="I1116" s="611"/>
      <c r="J1116" s="611"/>
      <c r="K1116" s="611"/>
      <c r="L1116" s="611"/>
      <c r="M1116" s="611"/>
      <c r="N1116" s="611"/>
      <c r="O1116" s="611"/>
      <c r="P1116" s="611"/>
      <c r="Q1116" s="611"/>
      <c r="R1116" s="611"/>
      <c r="S1116" s="611"/>
      <c r="T1116" s="611"/>
      <c r="U1116" s="611"/>
      <c r="V1116" s="611"/>
      <c r="W1116" s="611"/>
      <c r="X1116" s="611"/>
      <c r="Y1116" s="611"/>
      <c r="Z1116" s="611"/>
      <c r="AA1116" s="612"/>
      <c r="AB1116" s="62"/>
      <c r="AC1116" s="62"/>
      <c r="AD1116" s="62"/>
      <c r="AE1116" s="91"/>
      <c r="AF1116" s="91"/>
      <c r="AG1116" s="91"/>
      <c r="AH1116" s="91"/>
      <c r="AI1116" s="91"/>
      <c r="AJ1116" s="91"/>
      <c r="AK1116" s="91"/>
      <c r="AL1116" s="91"/>
      <c r="AM1116" s="91"/>
      <c r="AN1116" s="91"/>
      <c r="AO1116" s="91"/>
      <c r="AP1116" s="91"/>
      <c r="AQ1116" s="91"/>
      <c r="AR1116" s="91"/>
      <c r="AS1116" s="91"/>
      <c r="AT1116" s="91"/>
      <c r="AU1116" s="91"/>
      <c r="AV1116" s="91"/>
      <c r="AW1116" s="91"/>
      <c r="AX1116" s="91"/>
      <c r="AY1116" s="91"/>
      <c r="AZ1116" s="91"/>
      <c r="BA1116" s="91"/>
      <c r="BB1116" s="91"/>
      <c r="BC1116" s="91"/>
      <c r="BD1116" s="91"/>
      <c r="BE1116" s="91"/>
      <c r="BF1116" s="91"/>
      <c r="BG1116" s="91"/>
      <c r="BH1116" s="91"/>
      <c r="BI1116" s="91"/>
      <c r="BJ1116" s="91"/>
    </row>
    <row r="1117" spans="2:62" ht="39" customHeight="1">
      <c r="B1117" s="611"/>
      <c r="C1117" s="611"/>
      <c r="D1117" s="611"/>
      <c r="E1117" s="611"/>
      <c r="F1117" s="611"/>
      <c r="G1117" s="611"/>
      <c r="H1117" s="611"/>
      <c r="I1117" s="611"/>
      <c r="J1117" s="611"/>
      <c r="K1117" s="611"/>
      <c r="L1117" s="611"/>
      <c r="M1117" s="611"/>
      <c r="N1117" s="611"/>
      <c r="O1117" s="611"/>
      <c r="P1117" s="611"/>
      <c r="Q1117" s="611"/>
      <c r="R1117" s="611"/>
      <c r="S1117" s="611"/>
      <c r="T1117" s="611"/>
      <c r="U1117" s="611"/>
      <c r="V1117" s="611"/>
      <c r="W1117" s="611"/>
      <c r="X1117" s="611"/>
      <c r="Y1117" s="611"/>
      <c r="Z1117" s="611"/>
      <c r="AA1117" s="612"/>
      <c r="AB1117" s="62"/>
      <c r="AC1117" s="62"/>
      <c r="AD1117" s="62"/>
      <c r="AE1117" s="614" t="str">
        <f>GI!$A$47</f>
        <v>ዘበነ ት/ቲ፡ 2018 ዓ/ም Academic Year: 2025/26 G.C</v>
      </c>
      <c r="AF1117" s="614"/>
      <c r="AG1117" s="614"/>
      <c r="AH1117" s="614"/>
      <c r="AI1117" s="614"/>
      <c r="AJ1117" s="614"/>
      <c r="AK1117" s="614"/>
      <c r="AL1117" s="614"/>
      <c r="AM1117" s="614"/>
      <c r="AN1117" s="614"/>
      <c r="AO1117" s="614"/>
      <c r="AP1117" s="614"/>
      <c r="AQ1117" s="614"/>
      <c r="AR1117" s="614"/>
      <c r="AS1117" s="614"/>
      <c r="AT1117" s="614"/>
      <c r="AU1117" s="614"/>
      <c r="AV1117" s="614"/>
      <c r="AW1117" s="614"/>
      <c r="AX1117" s="614"/>
      <c r="AY1117" s="614"/>
      <c r="AZ1117" s="614"/>
      <c r="BA1117" s="614"/>
      <c r="BB1117" s="614"/>
      <c r="BC1117" s="614"/>
      <c r="BD1117" s="614"/>
      <c r="BE1117" s="614"/>
      <c r="BF1117" s="614"/>
      <c r="BG1117" s="614"/>
      <c r="BH1117" s="614"/>
      <c r="BI1117" s="614"/>
      <c r="BJ1117" s="614"/>
    </row>
    <row r="1118" spans="2:62" ht="39" customHeight="1">
      <c r="B1118" s="609" t="s">
        <v>97</v>
      </c>
      <c r="C1118" s="609"/>
      <c r="D1118" s="609"/>
      <c r="E1118" s="609"/>
      <c r="F1118" s="609"/>
      <c r="G1118" s="609"/>
      <c r="H1118" s="609"/>
      <c r="I1118" s="609"/>
      <c r="J1118" s="609"/>
      <c r="K1118" s="609"/>
      <c r="L1118" s="609"/>
      <c r="M1118" s="609"/>
      <c r="N1118" s="609"/>
      <c r="O1118" s="609"/>
      <c r="P1118" s="609"/>
      <c r="Q1118" s="609"/>
      <c r="R1118" s="609"/>
      <c r="S1118" s="609"/>
      <c r="T1118" s="609"/>
      <c r="U1118" s="609"/>
      <c r="V1118" s="609"/>
      <c r="W1118" s="609"/>
      <c r="X1118" s="609"/>
      <c r="Y1118" s="609"/>
      <c r="Z1118" s="609"/>
      <c r="AA1118" s="62"/>
      <c r="AB1118" s="62"/>
      <c r="AC1118" s="62"/>
      <c r="AD1118" s="62"/>
      <c r="AE1118" s="614"/>
      <c r="AF1118" s="614"/>
      <c r="AG1118" s="614"/>
      <c r="AH1118" s="614"/>
      <c r="AI1118" s="614"/>
      <c r="AJ1118" s="614"/>
      <c r="AK1118" s="614"/>
      <c r="AL1118" s="614"/>
      <c r="AM1118" s="614"/>
      <c r="AN1118" s="614"/>
      <c r="AO1118" s="614"/>
      <c r="AP1118" s="614"/>
      <c r="AQ1118" s="614"/>
      <c r="AR1118" s="614"/>
      <c r="AS1118" s="614"/>
      <c r="AT1118" s="614"/>
      <c r="AU1118" s="614"/>
      <c r="AV1118" s="614"/>
      <c r="AW1118" s="614"/>
      <c r="AX1118" s="614"/>
      <c r="AY1118" s="614"/>
      <c r="AZ1118" s="614"/>
      <c r="BA1118" s="614"/>
      <c r="BB1118" s="614"/>
      <c r="BC1118" s="614"/>
      <c r="BD1118" s="614"/>
      <c r="BE1118" s="614"/>
      <c r="BF1118" s="614"/>
      <c r="BG1118" s="614"/>
      <c r="BH1118" s="614"/>
      <c r="BI1118" s="614"/>
      <c r="BJ1118" s="614"/>
    </row>
    <row r="1119" spans="2:62" ht="39" customHeight="1">
      <c r="AA1119" s="62"/>
      <c r="AB1119" s="62"/>
      <c r="AC1119" s="62"/>
      <c r="AD1119" s="62"/>
      <c r="AE1119" s="614"/>
      <c r="AF1119" s="614"/>
      <c r="AG1119" s="614"/>
      <c r="AH1119" s="614"/>
      <c r="AI1119" s="614"/>
      <c r="AJ1119" s="614"/>
      <c r="AK1119" s="614"/>
      <c r="AL1119" s="614"/>
      <c r="AM1119" s="614"/>
      <c r="AN1119" s="614"/>
      <c r="AO1119" s="614"/>
      <c r="AP1119" s="614"/>
      <c r="AQ1119" s="614"/>
      <c r="AR1119" s="614"/>
      <c r="AS1119" s="614"/>
      <c r="AT1119" s="614"/>
      <c r="AU1119" s="614"/>
      <c r="AV1119" s="614"/>
      <c r="AW1119" s="614"/>
      <c r="AX1119" s="614"/>
      <c r="AY1119" s="614"/>
      <c r="AZ1119" s="614"/>
      <c r="BA1119" s="614"/>
      <c r="BB1119" s="614"/>
      <c r="BC1119" s="614"/>
      <c r="BD1119" s="614"/>
      <c r="BE1119" s="614"/>
      <c r="BF1119" s="614"/>
      <c r="BG1119" s="614"/>
      <c r="BH1119" s="614"/>
      <c r="BI1119" s="614"/>
      <c r="BJ1119" s="614"/>
    </row>
    <row r="1120" spans="2:62" ht="39" customHeight="1">
      <c r="AB1120" s="62"/>
      <c r="AC1120" s="62"/>
      <c r="AD1120" s="62"/>
      <c r="AE1120" s="62"/>
      <c r="AF1120" s="62"/>
      <c r="AG1120" s="552" t="s">
        <v>63</v>
      </c>
      <c r="AH1120" s="552"/>
      <c r="AI1120" s="552"/>
      <c r="AJ1120" s="552"/>
      <c r="AK1120" s="552"/>
      <c r="AL1120" s="552"/>
      <c r="AM1120" s="552"/>
      <c r="AN1120" s="552"/>
      <c r="AO1120" s="552"/>
      <c r="AP1120" s="552"/>
      <c r="AQ1120" s="552"/>
      <c r="AR1120" s="552"/>
      <c r="AS1120" s="552"/>
      <c r="AT1120" s="552"/>
      <c r="AU1120" s="552"/>
      <c r="AV1120" s="552"/>
      <c r="AW1120" s="552"/>
      <c r="AX1120" s="552"/>
      <c r="AY1120" s="552"/>
      <c r="AZ1120" s="552"/>
      <c r="BA1120" s="552"/>
      <c r="BB1120" s="552"/>
      <c r="BC1120" s="552"/>
      <c r="BD1120" s="552"/>
      <c r="BE1120" s="552"/>
      <c r="BF1120" s="552"/>
      <c r="BG1120" s="552"/>
      <c r="BH1120" s="552"/>
      <c r="BI1120" s="552"/>
      <c r="BJ1120" s="65"/>
    </row>
    <row r="1121" spans="2:62" ht="39" customHeight="1">
      <c r="AB1121" s="62"/>
      <c r="AC1121" s="62"/>
      <c r="AD1121" s="62"/>
      <c r="AE1121" s="62"/>
      <c r="AF1121" s="62"/>
      <c r="AG1121" s="552"/>
      <c r="AH1121" s="552"/>
      <c r="AI1121" s="552"/>
      <c r="AJ1121" s="552"/>
      <c r="AK1121" s="552"/>
      <c r="AL1121" s="552"/>
      <c r="AM1121" s="552"/>
      <c r="AN1121" s="552"/>
      <c r="AO1121" s="552"/>
      <c r="AP1121" s="552"/>
      <c r="AQ1121" s="552"/>
      <c r="AR1121" s="552"/>
      <c r="AS1121" s="552"/>
      <c r="AT1121" s="552"/>
      <c r="AU1121" s="552"/>
      <c r="AV1121" s="552"/>
      <c r="AW1121" s="552"/>
      <c r="AX1121" s="552"/>
      <c r="AY1121" s="552"/>
      <c r="AZ1121" s="552"/>
      <c r="BA1121" s="552"/>
      <c r="BB1121" s="552"/>
      <c r="BC1121" s="552"/>
      <c r="BD1121" s="552"/>
      <c r="BE1121" s="552"/>
      <c r="BF1121" s="552"/>
      <c r="BG1121" s="552"/>
      <c r="BH1121" s="552"/>
      <c r="BI1121" s="552"/>
      <c r="BJ1121" s="65"/>
    </row>
    <row r="1122" spans="2:62" ht="39" customHeight="1">
      <c r="B1122" s="66"/>
      <c r="C1122" s="66"/>
      <c r="D1122" s="66"/>
      <c r="E1122" s="66"/>
      <c r="F1122" s="66"/>
      <c r="G1122" s="66"/>
      <c r="H1122" s="66"/>
      <c r="I1122" s="66"/>
      <c r="J1122" s="66"/>
      <c r="K1122" s="66"/>
      <c r="L1122" s="66"/>
      <c r="M1122" s="66"/>
      <c r="N1122" s="66"/>
      <c r="O1122" s="66"/>
      <c r="P1122" s="66"/>
      <c r="Q1122" s="66"/>
      <c r="R1122" s="66"/>
      <c r="S1122" s="66"/>
      <c r="T1122" s="66"/>
      <c r="U1122" s="66"/>
      <c r="V1122" s="66"/>
      <c r="W1122" s="66"/>
      <c r="X1122" s="66"/>
      <c r="Y1122" s="66"/>
      <c r="Z1122" s="66"/>
      <c r="AB1122" s="62"/>
      <c r="AC1122" s="62"/>
      <c r="AD1122" s="62"/>
      <c r="AE1122" s="62"/>
      <c r="AF1122" s="62"/>
      <c r="AG1122" s="552"/>
      <c r="AH1122" s="552"/>
      <c r="AI1122" s="552"/>
      <c r="AJ1122" s="552"/>
      <c r="AK1122" s="552"/>
      <c r="AL1122" s="552"/>
      <c r="AM1122" s="552"/>
      <c r="AN1122" s="552"/>
      <c r="AO1122" s="552"/>
      <c r="AP1122" s="552"/>
      <c r="AQ1122" s="552"/>
      <c r="AR1122" s="552"/>
      <c r="AS1122" s="552"/>
      <c r="AT1122" s="552"/>
      <c r="AU1122" s="552"/>
      <c r="AV1122" s="552"/>
      <c r="AW1122" s="552"/>
      <c r="AX1122" s="552"/>
      <c r="AY1122" s="552"/>
      <c r="AZ1122" s="552"/>
      <c r="BA1122" s="552"/>
      <c r="BB1122" s="552"/>
      <c r="BC1122" s="552"/>
      <c r="BD1122" s="552"/>
      <c r="BE1122" s="552"/>
      <c r="BF1122" s="552"/>
      <c r="BG1122" s="552"/>
      <c r="BH1122" s="552"/>
      <c r="BI1122" s="552"/>
      <c r="BJ1122" s="65"/>
    </row>
    <row r="1123" spans="2:62" ht="39" customHeight="1" thickBot="1">
      <c r="L1123" s="554" t="s">
        <v>66</v>
      </c>
      <c r="M1123" s="555"/>
      <c r="N1123" s="558" t="s">
        <v>45</v>
      </c>
      <c r="O1123" s="559"/>
      <c r="P1123" s="559"/>
      <c r="Q1123" s="559"/>
      <c r="R1123" s="559"/>
      <c r="S1123" s="559"/>
      <c r="T1123" s="559"/>
      <c r="U1123" s="559"/>
      <c r="V1123" s="559"/>
      <c r="W1123" s="559"/>
      <c r="X1123" s="560"/>
      <c r="AB1123" s="62"/>
      <c r="AC1123" s="62"/>
      <c r="AD1123" s="62"/>
      <c r="AE1123" s="62"/>
      <c r="AF1123" s="62"/>
      <c r="AG1123" s="553"/>
      <c r="AH1123" s="553"/>
      <c r="AI1123" s="553"/>
      <c r="AJ1123" s="553"/>
      <c r="AK1123" s="553"/>
      <c r="AL1123" s="553"/>
      <c r="AM1123" s="553"/>
      <c r="AN1123" s="553"/>
      <c r="AO1123" s="553"/>
      <c r="AP1123" s="553"/>
      <c r="AQ1123" s="553"/>
      <c r="AR1123" s="553"/>
      <c r="AS1123" s="553"/>
      <c r="AT1123" s="553"/>
      <c r="AU1123" s="553"/>
      <c r="AV1123" s="553"/>
      <c r="AW1123" s="553"/>
      <c r="AX1123" s="553"/>
      <c r="AY1123" s="553"/>
      <c r="AZ1123" s="553"/>
      <c r="BA1123" s="553"/>
      <c r="BB1123" s="553"/>
      <c r="BC1123" s="553"/>
      <c r="BD1123" s="553"/>
      <c r="BE1123" s="553"/>
      <c r="BF1123" s="553"/>
      <c r="BG1123" s="553"/>
      <c r="BH1123" s="553"/>
      <c r="BI1123" s="553"/>
      <c r="BJ1123" s="65"/>
    </row>
    <row r="1124" spans="2:62" ht="39" customHeight="1" thickBot="1">
      <c r="L1124" s="556"/>
      <c r="M1124" s="557"/>
      <c r="N1124" s="561"/>
      <c r="O1124" s="562"/>
      <c r="P1124" s="562"/>
      <c r="Q1124" s="562"/>
      <c r="R1124" s="562"/>
      <c r="S1124" s="562"/>
      <c r="T1124" s="562"/>
      <c r="U1124" s="562"/>
      <c r="V1124" s="562"/>
      <c r="W1124" s="562"/>
      <c r="X1124" s="563"/>
      <c r="AB1124" s="62"/>
      <c r="AC1124" s="62"/>
      <c r="AD1124" s="62"/>
      <c r="AE1124" s="62"/>
      <c r="AF1124" s="62"/>
      <c r="AG1124" s="67"/>
      <c r="AH1124" s="68"/>
      <c r="AI1124" s="68"/>
      <c r="AJ1124" s="69"/>
      <c r="AK1124" s="69"/>
      <c r="AL1124" s="69"/>
      <c r="AM1124" s="69"/>
      <c r="AN1124" s="69"/>
      <c r="AO1124" s="69"/>
      <c r="AP1124" s="69"/>
      <c r="AQ1124" s="69"/>
      <c r="AR1124" s="70"/>
      <c r="AS1124" s="70"/>
      <c r="AT1124" s="70"/>
      <c r="AU1124" s="70"/>
      <c r="AV1124" s="70"/>
      <c r="AW1124" s="70"/>
      <c r="AX1124" s="70"/>
      <c r="AY1124" s="70"/>
      <c r="AZ1124" s="70"/>
      <c r="BA1124" s="70"/>
      <c r="BB1124" s="70"/>
      <c r="BC1124" s="70"/>
      <c r="BD1124" s="70"/>
      <c r="BE1124" s="70"/>
      <c r="BF1124" s="70"/>
      <c r="BG1124" s="70"/>
      <c r="BH1124" s="70"/>
      <c r="BI1124" s="70"/>
      <c r="BJ1124" s="69"/>
    </row>
    <row r="1125" spans="2:62" ht="39" customHeight="1">
      <c r="E1125" s="62"/>
      <c r="F1125" s="62"/>
      <c r="G1125" s="62"/>
      <c r="H1125" s="62"/>
      <c r="I1125" s="62"/>
      <c r="J1125" s="62"/>
      <c r="K1125" s="62"/>
      <c r="L1125" s="564" t="s">
        <v>21</v>
      </c>
      <c r="M1125" s="565"/>
      <c r="N1125" s="558" t="s">
        <v>46</v>
      </c>
      <c r="O1125" s="559"/>
      <c r="P1125" s="559"/>
      <c r="Q1125" s="559"/>
      <c r="R1125" s="559"/>
      <c r="S1125" s="559"/>
      <c r="T1125" s="559"/>
      <c r="U1125" s="559"/>
      <c r="V1125" s="559"/>
      <c r="W1125" s="559"/>
      <c r="X1125" s="560"/>
      <c r="AB1125" s="62"/>
      <c r="AC1125" s="62"/>
      <c r="AD1125" s="62"/>
      <c r="AE1125" s="62"/>
      <c r="AF1125" s="62"/>
      <c r="AG1125" s="568" t="s">
        <v>22</v>
      </c>
      <c r="AH1125" s="569"/>
      <c r="AI1125" s="569"/>
      <c r="AJ1125" s="569"/>
      <c r="AK1125" s="569"/>
      <c r="AL1125" s="569"/>
      <c r="AM1125" s="569"/>
      <c r="AN1125" s="570"/>
      <c r="AO1125" s="571" t="str">
        <f>GI!$H$24</f>
        <v xml:space="preserve">Kaleab Haile Kahsay </v>
      </c>
      <c r="AP1125" s="572"/>
      <c r="AQ1125" s="572"/>
      <c r="AR1125" s="572"/>
      <c r="AS1125" s="572"/>
      <c r="AT1125" s="572"/>
      <c r="AU1125" s="572"/>
      <c r="AV1125" s="572"/>
      <c r="AW1125" s="572"/>
      <c r="AX1125" s="572"/>
      <c r="AY1125" s="572"/>
      <c r="AZ1125" s="572"/>
      <c r="BA1125" s="572"/>
      <c r="BB1125" s="572"/>
      <c r="BC1125" s="572"/>
      <c r="BD1125" s="572"/>
      <c r="BE1125" s="572"/>
      <c r="BF1125" s="572"/>
      <c r="BG1125" s="572"/>
      <c r="BH1125" s="573"/>
      <c r="BI1125" s="72"/>
      <c r="BJ1125" s="72"/>
    </row>
    <row r="1126" spans="2:62" ht="39" customHeight="1">
      <c r="L1126" s="566"/>
      <c r="M1126" s="567"/>
      <c r="N1126" s="561"/>
      <c r="O1126" s="562"/>
      <c r="P1126" s="562"/>
      <c r="Q1126" s="562"/>
      <c r="R1126" s="562"/>
      <c r="S1126" s="562"/>
      <c r="T1126" s="562"/>
      <c r="U1126" s="562"/>
      <c r="V1126" s="562"/>
      <c r="W1126" s="562"/>
      <c r="X1126" s="563"/>
      <c r="AB1126" s="62"/>
      <c r="AC1126" s="62"/>
      <c r="AD1126" s="62"/>
      <c r="AE1126" s="62"/>
      <c r="AF1126" s="62"/>
      <c r="AG1126" s="568"/>
      <c r="AH1126" s="569"/>
      <c r="AI1126" s="569"/>
      <c r="AJ1126" s="569"/>
      <c r="AK1126" s="569"/>
      <c r="AL1126" s="569"/>
      <c r="AM1126" s="569"/>
      <c r="AN1126" s="570"/>
      <c r="AO1126" s="574"/>
      <c r="AP1126" s="575"/>
      <c r="AQ1126" s="575"/>
      <c r="AR1126" s="575"/>
      <c r="AS1126" s="575"/>
      <c r="AT1126" s="575"/>
      <c r="AU1126" s="575"/>
      <c r="AV1126" s="575"/>
      <c r="AW1126" s="575"/>
      <c r="AX1126" s="575"/>
      <c r="AY1126" s="575"/>
      <c r="AZ1126" s="575"/>
      <c r="BA1126" s="575"/>
      <c r="BB1126" s="575"/>
      <c r="BC1126" s="575"/>
      <c r="BD1126" s="575"/>
      <c r="BE1126" s="575"/>
      <c r="BF1126" s="575"/>
      <c r="BG1126" s="575"/>
      <c r="BH1126" s="576"/>
      <c r="BI1126" s="72"/>
      <c r="BJ1126" s="72"/>
    </row>
    <row r="1127" spans="2:62" ht="39" customHeight="1" thickBot="1">
      <c r="AB1127" s="62"/>
      <c r="AC1127" s="62"/>
      <c r="AD1127" s="62"/>
      <c r="AE1127" s="62"/>
      <c r="AF1127" s="62"/>
      <c r="AG1127" s="73"/>
      <c r="AH1127" s="580" t="s">
        <v>8</v>
      </c>
      <c r="AI1127" s="580"/>
      <c r="AJ1127" s="580"/>
      <c r="AK1127" s="580"/>
      <c r="AL1127" s="580"/>
      <c r="AM1127" s="580"/>
      <c r="AN1127" s="580"/>
      <c r="AO1127" s="577"/>
      <c r="AP1127" s="578"/>
      <c r="AQ1127" s="578"/>
      <c r="AR1127" s="578"/>
      <c r="AS1127" s="578"/>
      <c r="AT1127" s="578"/>
      <c r="AU1127" s="578"/>
      <c r="AV1127" s="578"/>
      <c r="AW1127" s="578"/>
      <c r="AX1127" s="578"/>
      <c r="AY1127" s="578"/>
      <c r="AZ1127" s="578"/>
      <c r="BA1127" s="578"/>
      <c r="BB1127" s="578"/>
      <c r="BC1127" s="578"/>
      <c r="BD1127" s="578"/>
      <c r="BE1127" s="578"/>
      <c r="BF1127" s="578"/>
      <c r="BG1127" s="578"/>
      <c r="BH1127" s="579"/>
      <c r="BI1127" s="72"/>
      <c r="BJ1127" s="72"/>
    </row>
    <row r="1128" spans="2:62" ht="39" customHeight="1">
      <c r="AG1128" s="71"/>
      <c r="AH1128" s="580"/>
      <c r="AI1128" s="580"/>
      <c r="AJ1128" s="580"/>
      <c r="AK1128" s="580"/>
      <c r="AL1128" s="580"/>
      <c r="AM1128" s="580"/>
      <c r="AN1128" s="580"/>
      <c r="AO1128" s="74"/>
      <c r="AP1128" s="74"/>
      <c r="AQ1128" s="74"/>
      <c r="AR1128" s="72"/>
      <c r="AS1128" s="72"/>
      <c r="AT1128" s="72"/>
      <c r="AU1128" s="72"/>
      <c r="AV1128" s="72"/>
      <c r="AW1128" s="72"/>
      <c r="AX1128" s="72"/>
      <c r="AY1128" s="72"/>
      <c r="AZ1128" s="72"/>
      <c r="BA1128" s="72"/>
      <c r="BB1128" s="72"/>
      <c r="BC1128" s="72"/>
      <c r="BD1128" s="72"/>
      <c r="BE1128" s="72"/>
      <c r="BF1128" s="72"/>
      <c r="BG1128" s="72"/>
      <c r="BH1128" s="72"/>
      <c r="BI1128" s="72"/>
    </row>
    <row r="1129" spans="2:62" ht="39" customHeight="1" thickBot="1">
      <c r="B1129" s="581" t="s">
        <v>99</v>
      </c>
      <c r="C1129" s="581"/>
      <c r="D1129" s="581"/>
      <c r="E1129" s="581"/>
      <c r="F1129" s="581"/>
      <c r="G1129" s="581"/>
      <c r="H1129" s="581"/>
      <c r="I1129" s="581"/>
      <c r="J1129" s="581"/>
      <c r="K1129" s="581"/>
      <c r="L1129" s="581"/>
      <c r="M1129" s="581"/>
      <c r="N1129" s="581"/>
      <c r="O1129" s="581"/>
      <c r="P1129" s="581"/>
      <c r="Q1129" s="581"/>
      <c r="R1129" s="581"/>
      <c r="S1129" s="581"/>
      <c r="T1129" s="581"/>
      <c r="U1129" s="581"/>
      <c r="V1129" s="581"/>
      <c r="W1129" s="581"/>
      <c r="X1129" s="581"/>
      <c r="Y1129" s="581"/>
      <c r="Z1129" s="581"/>
      <c r="AA1129" s="581"/>
      <c r="AG1129" s="71"/>
    </row>
    <row r="1130" spans="2:62" ht="39" customHeight="1">
      <c r="B1130" s="581"/>
      <c r="C1130" s="581"/>
      <c r="D1130" s="581"/>
      <c r="E1130" s="581"/>
      <c r="F1130" s="581"/>
      <c r="G1130" s="581"/>
      <c r="H1130" s="581"/>
      <c r="I1130" s="581"/>
      <c r="J1130" s="581"/>
      <c r="K1130" s="581"/>
      <c r="L1130" s="581"/>
      <c r="M1130" s="581"/>
      <c r="N1130" s="581"/>
      <c r="O1130" s="581"/>
      <c r="P1130" s="581"/>
      <c r="Q1130" s="581"/>
      <c r="R1130" s="581"/>
      <c r="S1130" s="581"/>
      <c r="T1130" s="581"/>
      <c r="U1130" s="581"/>
      <c r="V1130" s="581"/>
      <c r="W1130" s="581"/>
      <c r="X1130" s="581"/>
      <c r="Y1130" s="581"/>
      <c r="Z1130" s="581"/>
      <c r="AA1130" s="581"/>
      <c r="AG1130" s="71"/>
      <c r="AH1130" s="582" t="s">
        <v>23</v>
      </c>
      <c r="AI1130" s="582"/>
      <c r="AJ1130" s="582"/>
      <c r="AK1130" s="582"/>
      <c r="AL1130" s="582"/>
      <c r="AM1130" s="582"/>
      <c r="AN1130" s="583"/>
      <c r="AO1130" s="584">
        <f>GI!$J$24</f>
        <v>0</v>
      </c>
      <c r="AP1130" s="585"/>
      <c r="AQ1130" s="585"/>
      <c r="AR1130" s="585"/>
      <c r="AS1130" s="585"/>
      <c r="AT1130" s="586"/>
      <c r="AV1130" s="72"/>
      <c r="AW1130" s="582" t="s">
        <v>24</v>
      </c>
      <c r="AX1130" s="582"/>
      <c r="AY1130" s="582"/>
      <c r="AZ1130" s="582"/>
      <c r="BB1130" s="584" t="str">
        <f>GI!$I$24</f>
        <v>M</v>
      </c>
      <c r="BC1130" s="585"/>
      <c r="BD1130" s="585"/>
      <c r="BE1130" s="585"/>
      <c r="BF1130" s="586"/>
    </row>
    <row r="1131" spans="2:62" ht="39" customHeight="1">
      <c r="B1131" s="581"/>
      <c r="C1131" s="581"/>
      <c r="D1131" s="581"/>
      <c r="E1131" s="581"/>
      <c r="F1131" s="581"/>
      <c r="G1131" s="581"/>
      <c r="H1131" s="581"/>
      <c r="I1131" s="581"/>
      <c r="J1131" s="581"/>
      <c r="K1131" s="581"/>
      <c r="L1131" s="581"/>
      <c r="M1131" s="581"/>
      <c r="N1131" s="581"/>
      <c r="O1131" s="581"/>
      <c r="P1131" s="581"/>
      <c r="Q1131" s="581"/>
      <c r="R1131" s="581"/>
      <c r="S1131" s="581"/>
      <c r="T1131" s="581"/>
      <c r="U1131" s="581"/>
      <c r="V1131" s="581"/>
      <c r="W1131" s="581"/>
      <c r="X1131" s="581"/>
      <c r="Y1131" s="581"/>
      <c r="Z1131" s="581"/>
      <c r="AA1131" s="581"/>
      <c r="AG1131" s="71"/>
      <c r="AH1131" s="582"/>
      <c r="AI1131" s="582"/>
      <c r="AJ1131" s="582"/>
      <c r="AK1131" s="582"/>
      <c r="AL1131" s="582"/>
      <c r="AM1131" s="582"/>
      <c r="AN1131" s="583"/>
      <c r="AO1131" s="587"/>
      <c r="AP1131" s="588"/>
      <c r="AQ1131" s="588"/>
      <c r="AR1131" s="588"/>
      <c r="AS1131" s="588"/>
      <c r="AT1131" s="589"/>
      <c r="AU1131" s="72"/>
      <c r="AV1131" s="72"/>
      <c r="AW1131" s="582"/>
      <c r="AX1131" s="582"/>
      <c r="AY1131" s="582"/>
      <c r="AZ1131" s="582"/>
      <c r="BB1131" s="587"/>
      <c r="BC1131" s="588"/>
      <c r="BD1131" s="588"/>
      <c r="BE1131" s="588"/>
      <c r="BF1131" s="589"/>
    </row>
    <row r="1132" spans="2:62" ht="39" customHeight="1">
      <c r="B1132" s="581"/>
      <c r="C1132" s="581"/>
      <c r="D1132" s="581"/>
      <c r="E1132" s="581"/>
      <c r="F1132" s="581"/>
      <c r="G1132" s="581"/>
      <c r="H1132" s="581"/>
      <c r="I1132" s="581"/>
      <c r="J1132" s="581"/>
      <c r="K1132" s="581"/>
      <c r="L1132" s="581"/>
      <c r="M1132" s="581"/>
      <c r="N1132" s="581"/>
      <c r="O1132" s="581"/>
      <c r="P1132" s="581"/>
      <c r="Q1132" s="581"/>
      <c r="R1132" s="581"/>
      <c r="S1132" s="581"/>
      <c r="T1132" s="581"/>
      <c r="U1132" s="581"/>
      <c r="V1132" s="581"/>
      <c r="W1132" s="581"/>
      <c r="X1132" s="581"/>
      <c r="Y1132" s="581"/>
      <c r="Z1132" s="581"/>
      <c r="AA1132" s="581"/>
      <c r="AG1132" s="71"/>
      <c r="AH1132" s="593" t="s">
        <v>3</v>
      </c>
      <c r="AI1132" s="593"/>
      <c r="AJ1132" s="593"/>
      <c r="AK1132" s="593"/>
      <c r="AL1132" s="593"/>
      <c r="AM1132" s="593"/>
      <c r="AN1132" s="594"/>
      <c r="AO1132" s="587"/>
      <c r="AP1132" s="588"/>
      <c r="AQ1132" s="588"/>
      <c r="AR1132" s="588"/>
      <c r="AS1132" s="588"/>
      <c r="AT1132" s="589"/>
      <c r="AV1132" s="72"/>
      <c r="AW1132" s="593" t="s">
        <v>4</v>
      </c>
      <c r="AX1132" s="593"/>
      <c r="AY1132" s="593"/>
      <c r="AZ1132" s="593"/>
      <c r="BB1132" s="587"/>
      <c r="BC1132" s="588"/>
      <c r="BD1132" s="588"/>
      <c r="BE1132" s="588"/>
      <c r="BF1132" s="589"/>
    </row>
    <row r="1133" spans="2:62" ht="39" customHeight="1" thickBot="1">
      <c r="B1133" s="595" t="s">
        <v>148</v>
      </c>
      <c r="C1133" s="595"/>
      <c r="D1133" s="595"/>
      <c r="E1133" s="595"/>
      <c r="F1133" s="595"/>
      <c r="G1133" s="595"/>
      <c r="H1133" s="595"/>
      <c r="I1133" s="595"/>
      <c r="J1133" s="595"/>
      <c r="K1133" s="595"/>
      <c r="L1133" s="75"/>
      <c r="M1133" s="75"/>
      <c r="N1133" s="75"/>
      <c r="O1133" s="75"/>
      <c r="P1133" s="75"/>
      <c r="Q1133" s="75"/>
      <c r="R1133" s="75"/>
      <c r="S1133" s="75"/>
      <c r="T1133" s="75"/>
      <c r="U1133" s="75"/>
      <c r="V1133" s="75"/>
      <c r="W1133" s="76"/>
      <c r="X1133" s="76"/>
      <c r="Y1133" s="76"/>
      <c r="Z1133" s="76"/>
      <c r="AA1133" s="76"/>
      <c r="AG1133" s="71"/>
      <c r="AH1133" s="593"/>
      <c r="AI1133" s="593"/>
      <c r="AJ1133" s="593"/>
      <c r="AK1133" s="593"/>
      <c r="AL1133" s="593"/>
      <c r="AM1133" s="593"/>
      <c r="AN1133" s="594"/>
      <c r="AO1133" s="590"/>
      <c r="AP1133" s="591"/>
      <c r="AQ1133" s="591"/>
      <c r="AR1133" s="591"/>
      <c r="AS1133" s="591"/>
      <c r="AT1133" s="592"/>
      <c r="AU1133" s="72"/>
      <c r="AV1133" s="72"/>
      <c r="AW1133" s="593"/>
      <c r="AX1133" s="593"/>
      <c r="AY1133" s="593"/>
      <c r="AZ1133" s="593"/>
      <c r="BA1133" s="77"/>
      <c r="BB1133" s="590"/>
      <c r="BC1133" s="591"/>
      <c r="BD1133" s="591"/>
      <c r="BE1133" s="591"/>
      <c r="BF1133" s="592"/>
      <c r="BG1133" s="77"/>
      <c r="BH1133" s="77"/>
      <c r="BI1133" s="77"/>
    </row>
    <row r="1134" spans="2:62" ht="39" customHeight="1" thickBot="1">
      <c r="B1134" s="533"/>
      <c r="C1134" s="533"/>
      <c r="D1134" s="533"/>
      <c r="E1134" s="533"/>
      <c r="F1134" s="533"/>
      <c r="G1134" s="533"/>
      <c r="H1134" s="533"/>
      <c r="I1134" s="533"/>
      <c r="J1134" s="533"/>
      <c r="K1134" s="533"/>
      <c r="L1134" s="533"/>
      <c r="M1134" s="533"/>
      <c r="N1134" s="533"/>
      <c r="O1134" s="533"/>
      <c r="P1134" s="533"/>
      <c r="Q1134" s="533"/>
      <c r="R1134" s="533"/>
      <c r="S1134" s="533"/>
      <c r="T1134" s="533"/>
      <c r="U1134" s="533"/>
      <c r="V1134" s="533"/>
      <c r="W1134" s="533"/>
      <c r="X1134" s="533"/>
      <c r="Y1134" s="533"/>
      <c r="Z1134" s="533"/>
      <c r="AA1134" s="533"/>
      <c r="AG1134" s="71"/>
      <c r="AK1134" s="78"/>
      <c r="AL1134" s="78"/>
      <c r="AM1134" s="78"/>
      <c r="AN1134" s="78"/>
      <c r="AO1134" s="78"/>
      <c r="AP1134" s="78"/>
      <c r="AQ1134" s="78"/>
      <c r="AR1134" s="72"/>
      <c r="AS1134" s="72"/>
      <c r="AT1134" s="72"/>
      <c r="AU1134" s="72"/>
      <c r="AV1134" s="72"/>
      <c r="AW1134" s="72"/>
      <c r="AX1134" s="72"/>
      <c r="AY1134" s="72"/>
      <c r="AZ1134" s="72"/>
      <c r="BA1134" s="72"/>
      <c r="BB1134" s="72"/>
      <c r="BC1134" s="72"/>
      <c r="BD1134" s="72"/>
      <c r="BE1134" s="77"/>
      <c r="BF1134" s="77"/>
      <c r="BG1134" s="77"/>
      <c r="BH1134" s="77"/>
      <c r="BI1134" s="77"/>
    </row>
    <row r="1135" spans="2:62" ht="39" customHeight="1">
      <c r="B1135" s="534"/>
      <c r="C1135" s="534"/>
      <c r="D1135" s="534"/>
      <c r="E1135" s="534"/>
      <c r="F1135" s="534"/>
      <c r="G1135" s="534"/>
      <c r="H1135" s="534"/>
      <c r="I1135" s="534"/>
      <c r="J1135" s="534"/>
      <c r="K1135" s="534"/>
      <c r="L1135" s="534"/>
      <c r="M1135" s="534"/>
      <c r="N1135" s="534"/>
      <c r="O1135" s="534"/>
      <c r="P1135" s="534"/>
      <c r="Q1135" s="534"/>
      <c r="R1135" s="534"/>
      <c r="S1135" s="534"/>
      <c r="T1135" s="534"/>
      <c r="U1135" s="534"/>
      <c r="V1135" s="534"/>
      <c r="W1135" s="534"/>
      <c r="X1135" s="534"/>
      <c r="Y1135" s="534"/>
      <c r="Z1135" s="534"/>
      <c r="AA1135" s="534"/>
      <c r="AG1135" s="71"/>
      <c r="AH1135" s="582" t="s">
        <v>25</v>
      </c>
      <c r="AI1135" s="582"/>
      <c r="AJ1135" s="582"/>
      <c r="AK1135" s="582"/>
      <c r="AL1135" s="582"/>
      <c r="AM1135" s="582"/>
      <c r="AN1135" s="583"/>
      <c r="AO1135" s="596">
        <f>GI!$A$3</f>
        <v>11</v>
      </c>
      <c r="AP1135" s="597"/>
      <c r="AQ1135" s="597"/>
      <c r="AR1135" s="597"/>
      <c r="AS1135" s="598"/>
      <c r="AT1135" s="596" t="str">
        <f>GI!$C$3</f>
        <v>D</v>
      </c>
      <c r="AU1135" s="597"/>
      <c r="AV1135" s="597"/>
      <c r="AW1135" s="597"/>
      <c r="AX1135" s="598"/>
      <c r="AY1135" s="79"/>
      <c r="AZ1135" s="79"/>
      <c r="BA1135" s="79"/>
      <c r="BB1135" s="80"/>
      <c r="BC1135" s="80"/>
      <c r="BD1135" s="80"/>
      <c r="BE1135" s="80"/>
      <c r="BF1135" s="80"/>
      <c r="BG1135" s="80"/>
      <c r="BH1135" s="80"/>
      <c r="BI1135" s="80"/>
    </row>
    <row r="1136" spans="2:62" ht="39" customHeight="1">
      <c r="B1136" s="533"/>
      <c r="C1136" s="533"/>
      <c r="D1136" s="533"/>
      <c r="E1136" s="533"/>
      <c r="F1136" s="533"/>
      <c r="G1136" s="533"/>
      <c r="H1136" s="533"/>
      <c r="I1136" s="533"/>
      <c r="J1136" s="533"/>
      <c r="K1136" s="533"/>
      <c r="L1136" s="533"/>
      <c r="M1136" s="533"/>
      <c r="N1136" s="533"/>
      <c r="O1136" s="533"/>
      <c r="P1136" s="533"/>
      <c r="Q1136" s="533"/>
      <c r="R1136" s="533"/>
      <c r="S1136" s="533"/>
      <c r="T1136" s="533"/>
      <c r="U1136" s="533"/>
      <c r="V1136" s="533"/>
      <c r="W1136" s="533"/>
      <c r="X1136" s="533"/>
      <c r="Y1136" s="533"/>
      <c r="Z1136" s="533"/>
      <c r="AA1136" s="533"/>
      <c r="AG1136" s="71"/>
      <c r="AH1136" s="582"/>
      <c r="AI1136" s="582"/>
      <c r="AJ1136" s="582"/>
      <c r="AK1136" s="582"/>
      <c r="AL1136" s="582"/>
      <c r="AM1136" s="582"/>
      <c r="AN1136" s="583"/>
      <c r="AO1136" s="599"/>
      <c r="AP1136" s="600"/>
      <c r="AQ1136" s="600"/>
      <c r="AR1136" s="600"/>
      <c r="AS1136" s="601"/>
      <c r="AT1136" s="599"/>
      <c r="AU1136" s="600"/>
      <c r="AV1136" s="600"/>
      <c r="AW1136" s="600"/>
      <c r="AX1136" s="601"/>
      <c r="AY1136" s="79"/>
      <c r="AZ1136" s="79"/>
      <c r="BA1136" s="79"/>
      <c r="BB1136" s="80"/>
      <c r="BC1136" s="80"/>
      <c r="BD1136" s="80"/>
      <c r="BE1136" s="80"/>
      <c r="BF1136" s="80"/>
      <c r="BG1136" s="80"/>
      <c r="BH1136" s="80"/>
      <c r="BI1136" s="80"/>
    </row>
    <row r="1137" spans="2:62" ht="39" customHeight="1">
      <c r="B1137" s="534"/>
      <c r="C1137" s="534"/>
      <c r="D1137" s="534"/>
      <c r="E1137" s="534"/>
      <c r="F1137" s="534"/>
      <c r="G1137" s="534"/>
      <c r="H1137" s="534"/>
      <c r="I1137" s="534"/>
      <c r="J1137" s="534"/>
      <c r="K1137" s="534"/>
      <c r="L1137" s="534"/>
      <c r="M1137" s="534"/>
      <c r="N1137" s="534"/>
      <c r="O1137" s="534"/>
      <c r="P1137" s="534"/>
      <c r="Q1137" s="534"/>
      <c r="R1137" s="534"/>
      <c r="S1137" s="534"/>
      <c r="T1137" s="534"/>
      <c r="U1137" s="534"/>
      <c r="V1137" s="534"/>
      <c r="W1137" s="534"/>
      <c r="X1137" s="534"/>
      <c r="Y1137" s="534"/>
      <c r="Z1137" s="534"/>
      <c r="AA1137" s="534"/>
      <c r="AG1137" s="71"/>
      <c r="AH1137" s="605" t="s">
        <v>6</v>
      </c>
      <c r="AI1137" s="605"/>
      <c r="AJ1137" s="605"/>
      <c r="AK1137" s="605"/>
      <c r="AL1137" s="605"/>
      <c r="AM1137" s="605"/>
      <c r="AN1137" s="606"/>
      <c r="AO1137" s="599"/>
      <c r="AP1137" s="600"/>
      <c r="AQ1137" s="600"/>
      <c r="AR1137" s="600"/>
      <c r="AS1137" s="601"/>
      <c r="AT1137" s="599"/>
      <c r="AU1137" s="600"/>
      <c r="AV1137" s="600"/>
      <c r="AW1137" s="600"/>
      <c r="AX1137" s="601"/>
      <c r="AY1137" s="79"/>
      <c r="AZ1137" s="79"/>
      <c r="BA1137" s="79"/>
      <c r="BB1137" s="80"/>
      <c r="BC1137" s="80"/>
      <c r="BD1137" s="80"/>
      <c r="BE1137" s="80"/>
      <c r="BF1137" s="80"/>
      <c r="BG1137" s="80"/>
      <c r="BH1137" s="80"/>
      <c r="BI1137" s="80"/>
    </row>
    <row r="1138" spans="2:62" ht="39" customHeight="1" thickBot="1">
      <c r="B1138" s="607" t="s">
        <v>149</v>
      </c>
      <c r="C1138" s="607"/>
      <c r="D1138" s="607"/>
      <c r="E1138" s="607"/>
      <c r="F1138" s="607"/>
      <c r="G1138" s="607"/>
      <c r="H1138" s="607"/>
      <c r="I1138" s="607"/>
      <c r="J1138" s="607"/>
      <c r="K1138" s="607"/>
      <c r="L1138" s="607"/>
      <c r="M1138" s="607"/>
      <c r="N1138" s="607"/>
      <c r="O1138" s="607"/>
      <c r="P1138" s="607"/>
      <c r="Q1138" s="607"/>
      <c r="R1138" s="607"/>
      <c r="S1138" s="607"/>
      <c r="T1138" s="607"/>
      <c r="U1138" s="607"/>
      <c r="V1138" s="607"/>
      <c r="W1138" s="607"/>
      <c r="X1138" s="607"/>
      <c r="Y1138" s="607"/>
      <c r="Z1138" s="607"/>
      <c r="AA1138" s="607"/>
      <c r="AG1138" s="71"/>
      <c r="AH1138" s="605"/>
      <c r="AI1138" s="605"/>
      <c r="AJ1138" s="605"/>
      <c r="AK1138" s="605"/>
      <c r="AL1138" s="605"/>
      <c r="AM1138" s="605"/>
      <c r="AN1138" s="606"/>
      <c r="AO1138" s="602"/>
      <c r="AP1138" s="603"/>
      <c r="AQ1138" s="603"/>
      <c r="AR1138" s="603"/>
      <c r="AS1138" s="604"/>
      <c r="AT1138" s="602"/>
      <c r="AU1138" s="603"/>
      <c r="AV1138" s="603"/>
      <c r="AW1138" s="603"/>
      <c r="AX1138" s="604"/>
      <c r="AY1138" s="79"/>
      <c r="AZ1138" s="79"/>
      <c r="BA1138" s="79"/>
      <c r="BB1138" s="80"/>
      <c r="BC1138" s="80"/>
      <c r="BD1138" s="80"/>
      <c r="BE1138" s="80"/>
      <c r="BF1138" s="80"/>
      <c r="BG1138" s="80"/>
      <c r="BH1138" s="80"/>
      <c r="BI1138" s="80"/>
    </row>
    <row r="1139" spans="2:62" ht="39" customHeight="1">
      <c r="B1139" s="608"/>
      <c r="C1139" s="608"/>
      <c r="D1139" s="608"/>
      <c r="E1139" s="608"/>
      <c r="F1139" s="608"/>
      <c r="G1139" s="608"/>
      <c r="H1139" s="608"/>
      <c r="I1139" s="608"/>
      <c r="J1139" s="608"/>
      <c r="K1139" s="608"/>
      <c r="L1139" s="608"/>
      <c r="M1139" s="608"/>
      <c r="N1139" s="608"/>
      <c r="O1139" s="608"/>
      <c r="P1139" s="608"/>
      <c r="Q1139" s="608"/>
      <c r="R1139" s="608"/>
      <c r="S1139" s="608"/>
      <c r="T1139" s="608"/>
      <c r="U1139" s="608"/>
      <c r="V1139" s="608"/>
      <c r="W1139" s="608"/>
      <c r="X1139" s="608"/>
      <c r="Y1139" s="608"/>
      <c r="Z1139" s="608"/>
      <c r="AA1139" s="608"/>
      <c r="AG1139" s="71"/>
    </row>
    <row r="1140" spans="2:62" ht="39" customHeight="1" thickBot="1">
      <c r="B1140" s="533"/>
      <c r="C1140" s="533"/>
      <c r="D1140" s="533"/>
      <c r="E1140" s="533"/>
      <c r="F1140" s="533"/>
      <c r="G1140" s="533"/>
      <c r="H1140" s="533"/>
      <c r="I1140" s="533"/>
      <c r="J1140" s="533"/>
      <c r="K1140" s="533"/>
      <c r="L1140" s="533"/>
      <c r="M1140" s="533"/>
      <c r="N1140" s="533"/>
      <c r="O1140" s="533"/>
      <c r="P1140" s="533"/>
      <c r="Q1140" s="533"/>
      <c r="R1140" s="533"/>
      <c r="S1140" s="533"/>
      <c r="T1140" s="533"/>
      <c r="U1140" s="533"/>
      <c r="V1140" s="533"/>
      <c r="W1140" s="533"/>
      <c r="X1140" s="533"/>
      <c r="Y1140" s="533"/>
      <c r="Z1140" s="533"/>
      <c r="AA1140" s="533"/>
      <c r="AG1140" s="81"/>
      <c r="AH1140" s="82"/>
      <c r="AI1140" s="82"/>
      <c r="AJ1140" s="82"/>
      <c r="AK1140" s="82"/>
      <c r="AL1140" s="82"/>
      <c r="AM1140" s="82"/>
      <c r="AN1140" s="82"/>
      <c r="AO1140" s="82"/>
      <c r="AP1140" s="82"/>
      <c r="AQ1140" s="82"/>
      <c r="AR1140" s="83"/>
      <c r="AS1140" s="83"/>
      <c r="AT1140" s="83"/>
      <c r="AU1140" s="83"/>
      <c r="AV1140" s="83"/>
      <c r="AW1140" s="83"/>
      <c r="AX1140" s="83"/>
      <c r="AY1140" s="83"/>
      <c r="AZ1140" s="83"/>
      <c r="BA1140" s="83"/>
      <c r="BB1140" s="83"/>
      <c r="BC1140" s="83"/>
      <c r="BD1140" s="83"/>
      <c r="BE1140" s="83"/>
      <c r="BF1140" s="83"/>
      <c r="BG1140" s="83"/>
      <c r="BH1140" s="83"/>
      <c r="BI1140" s="83"/>
      <c r="BJ1140" s="84"/>
    </row>
    <row r="1141" spans="2:62" ht="39" customHeight="1">
      <c r="B1141" s="534"/>
      <c r="C1141" s="534"/>
      <c r="D1141" s="534"/>
      <c r="E1141" s="534"/>
      <c r="F1141" s="534"/>
      <c r="G1141" s="534"/>
      <c r="H1141" s="534"/>
      <c r="I1141" s="534"/>
      <c r="J1141" s="534"/>
      <c r="K1141" s="534"/>
      <c r="L1141" s="534"/>
      <c r="M1141" s="534"/>
      <c r="N1141" s="534"/>
      <c r="O1141" s="534"/>
      <c r="P1141" s="534"/>
      <c r="Q1141" s="534"/>
      <c r="R1141" s="534"/>
      <c r="S1141" s="534"/>
      <c r="T1141" s="534"/>
      <c r="U1141" s="534"/>
      <c r="V1141" s="534"/>
      <c r="W1141" s="534"/>
      <c r="X1141" s="534"/>
      <c r="Y1141" s="534"/>
      <c r="Z1141" s="534"/>
      <c r="AA1141" s="534"/>
      <c r="BJ1141" s="85"/>
    </row>
    <row r="1142" spans="2:62" ht="39" customHeight="1">
      <c r="B1142" s="86"/>
      <c r="C1142" s="86"/>
      <c r="D1142" s="86"/>
      <c r="E1142" s="86"/>
      <c r="F1142" s="86"/>
      <c r="G1142" s="86"/>
      <c r="H1142" s="86"/>
      <c r="I1142" s="86"/>
      <c r="J1142" s="86"/>
      <c r="K1142" s="86"/>
      <c r="L1142" s="86"/>
      <c r="M1142" s="86"/>
      <c r="N1142" s="86"/>
      <c r="O1142" s="86"/>
      <c r="P1142" s="86"/>
      <c r="Q1142" s="86"/>
      <c r="R1142" s="86"/>
      <c r="S1142" s="86"/>
      <c r="T1142" s="86"/>
      <c r="U1142" s="86"/>
      <c r="V1142" s="86"/>
      <c r="W1142" s="86"/>
      <c r="X1142" s="86"/>
      <c r="Y1142" s="86"/>
      <c r="Z1142" s="86"/>
      <c r="AA1142" s="86"/>
      <c r="AK1142" s="87"/>
      <c r="AL1142" s="87"/>
      <c r="AM1142" s="87"/>
      <c r="AN1142" s="87"/>
      <c r="AO1142" s="87"/>
      <c r="AP1142" s="87"/>
      <c r="AQ1142" s="87"/>
      <c r="AR1142" s="87"/>
      <c r="AS1142" s="87"/>
      <c r="AT1142" s="87"/>
      <c r="AU1142" s="87"/>
      <c r="AV1142" s="87"/>
      <c r="AW1142" s="87"/>
      <c r="AX1142" s="87"/>
      <c r="AY1142" s="87"/>
      <c r="AZ1142" s="87"/>
      <c r="BA1142" s="87"/>
      <c r="BB1142" s="87"/>
      <c r="BC1142" s="87"/>
      <c r="BD1142" s="87"/>
      <c r="BE1142" s="87"/>
      <c r="BF1142" s="87"/>
      <c r="BJ1142" s="85"/>
    </row>
    <row r="1143" spans="2:62" ht="39" customHeight="1">
      <c r="B1143" s="535" t="s">
        <v>80</v>
      </c>
      <c r="C1143" s="535"/>
      <c r="D1143" s="535"/>
      <c r="E1143" s="535"/>
      <c r="F1143" s="535"/>
      <c r="G1143" s="535"/>
      <c r="H1143" s="535"/>
      <c r="I1143" s="535"/>
      <c r="J1143" s="535"/>
      <c r="K1143" s="535"/>
      <c r="L1143" s="535"/>
      <c r="M1143" s="535"/>
      <c r="N1143" s="535"/>
      <c r="O1143" s="536" t="str">
        <f>GI!$E$31</f>
        <v xml:space="preserve">Biniam Desta </v>
      </c>
      <c r="P1143" s="536"/>
      <c r="Q1143" s="536"/>
      <c r="R1143" s="536"/>
      <c r="S1143" s="536"/>
      <c r="T1143" s="536"/>
      <c r="U1143" s="536"/>
      <c r="V1143" s="536"/>
      <c r="W1143" s="536"/>
      <c r="X1143" s="536"/>
      <c r="Y1143" s="536"/>
      <c r="Z1143" s="536"/>
      <c r="AA1143" s="536"/>
      <c r="AB1143" s="88"/>
      <c r="AJ1143" s="538" t="s">
        <v>212</v>
      </c>
      <c r="AK1143" s="539"/>
      <c r="AL1143" s="539"/>
      <c r="AM1143" s="539"/>
      <c r="AN1143" s="539"/>
      <c r="AO1143" s="539"/>
      <c r="AP1143" s="539"/>
      <c r="AQ1143" s="539"/>
      <c r="AR1143" s="539"/>
      <c r="AS1143" s="539"/>
      <c r="AT1143" s="539"/>
      <c r="AU1143" s="539"/>
      <c r="AV1143" s="539"/>
      <c r="AW1143" s="539"/>
      <c r="AX1143" s="539"/>
      <c r="AY1143" s="539"/>
      <c r="AZ1143" s="539"/>
      <c r="BA1143" s="539"/>
      <c r="BB1143" s="539"/>
      <c r="BC1143" s="539"/>
      <c r="BD1143" s="539"/>
      <c r="BE1143" s="539"/>
      <c r="BF1143" s="540"/>
      <c r="BG1143" s="87"/>
      <c r="BH1143" s="87"/>
      <c r="BI1143" s="87"/>
      <c r="BJ1143" s="89"/>
    </row>
    <row r="1144" spans="2:62" ht="39" customHeight="1">
      <c r="B1144" s="535"/>
      <c r="C1144" s="535"/>
      <c r="D1144" s="535"/>
      <c r="E1144" s="535"/>
      <c r="F1144" s="535"/>
      <c r="G1144" s="535"/>
      <c r="H1144" s="535"/>
      <c r="I1144" s="535"/>
      <c r="J1144" s="535"/>
      <c r="K1144" s="535"/>
      <c r="L1144" s="535"/>
      <c r="M1144" s="535"/>
      <c r="N1144" s="535"/>
      <c r="O1144" s="537"/>
      <c r="P1144" s="537"/>
      <c r="Q1144" s="537"/>
      <c r="R1144" s="537"/>
      <c r="S1144" s="537"/>
      <c r="T1144" s="537"/>
      <c r="U1144" s="537"/>
      <c r="V1144" s="537"/>
      <c r="W1144" s="537"/>
      <c r="X1144" s="537"/>
      <c r="Y1144" s="537"/>
      <c r="Z1144" s="537"/>
      <c r="AA1144" s="537"/>
      <c r="AB1144" s="88"/>
      <c r="AJ1144" s="541"/>
      <c r="AK1144" s="542"/>
      <c r="AL1144" s="542"/>
      <c r="AM1144" s="542"/>
      <c r="AN1144" s="542"/>
      <c r="AO1144" s="542"/>
      <c r="AP1144" s="542"/>
      <c r="AQ1144" s="542"/>
      <c r="AR1144" s="542"/>
      <c r="AS1144" s="542"/>
      <c r="AT1144" s="542"/>
      <c r="AU1144" s="542"/>
      <c r="AV1144" s="542"/>
      <c r="AW1144" s="542"/>
      <c r="AX1144" s="542"/>
      <c r="AY1144" s="542"/>
      <c r="AZ1144" s="542"/>
      <c r="BA1144" s="542"/>
      <c r="BB1144" s="542"/>
      <c r="BC1144" s="542"/>
      <c r="BD1144" s="542"/>
      <c r="BE1144" s="542"/>
      <c r="BF1144" s="543"/>
      <c r="BG1144" s="87"/>
      <c r="BH1144" s="87"/>
      <c r="BI1144" s="87"/>
      <c r="BJ1144" s="89"/>
    </row>
    <row r="1145" spans="2:62" ht="39" customHeight="1">
      <c r="B1145" s="544" t="s">
        <v>79</v>
      </c>
      <c r="C1145" s="544"/>
      <c r="D1145" s="544"/>
      <c r="E1145" s="544"/>
      <c r="F1145" s="544"/>
      <c r="G1145" s="544"/>
      <c r="H1145" s="544"/>
      <c r="I1145" s="544"/>
      <c r="J1145" s="544"/>
      <c r="K1145" s="544"/>
      <c r="L1145" s="544"/>
      <c r="M1145" s="544"/>
      <c r="N1145" s="544"/>
      <c r="O1145" s="545"/>
      <c r="P1145" s="545"/>
      <c r="Q1145" s="545"/>
      <c r="R1145" s="545"/>
      <c r="S1145" s="545"/>
      <c r="T1145" s="545"/>
      <c r="U1145" s="545"/>
      <c r="V1145" s="545"/>
      <c r="W1145" s="545"/>
      <c r="X1145" s="545"/>
      <c r="Y1145" s="545"/>
      <c r="Z1145" s="545"/>
      <c r="AA1145" s="545"/>
      <c r="AB1145" s="88"/>
      <c r="AJ1145" s="541" t="s">
        <v>210</v>
      </c>
      <c r="AK1145" s="542"/>
      <c r="AL1145" s="542"/>
      <c r="AM1145" s="542"/>
      <c r="AN1145" s="542"/>
      <c r="AO1145" s="542"/>
      <c r="AP1145" s="542"/>
      <c r="AQ1145" s="542"/>
      <c r="AR1145" s="542"/>
      <c r="AS1145" s="542"/>
      <c r="AT1145" s="542"/>
      <c r="AU1145" s="542"/>
      <c r="AV1145" s="542"/>
      <c r="AW1145" s="542"/>
      <c r="AX1145" s="542"/>
      <c r="AY1145" s="542"/>
      <c r="AZ1145" s="542"/>
      <c r="BA1145" s="542"/>
      <c r="BB1145" s="542"/>
      <c r="BC1145" s="542"/>
      <c r="BD1145" s="542"/>
      <c r="BE1145" s="542"/>
      <c r="BF1145" s="543"/>
      <c r="BG1145" s="87"/>
      <c r="BH1145" s="87"/>
      <c r="BI1145" s="87"/>
      <c r="BJ1145" s="87"/>
    </row>
    <row r="1146" spans="2:62" ht="39" customHeight="1">
      <c r="B1146" s="544"/>
      <c r="C1146" s="544"/>
      <c r="D1146" s="544"/>
      <c r="E1146" s="544"/>
      <c r="F1146" s="544"/>
      <c r="G1146" s="544"/>
      <c r="H1146" s="544"/>
      <c r="I1146" s="544"/>
      <c r="J1146" s="544"/>
      <c r="K1146" s="544"/>
      <c r="L1146" s="544"/>
      <c r="M1146" s="544"/>
      <c r="N1146" s="544"/>
      <c r="O1146" s="546"/>
      <c r="P1146" s="546"/>
      <c r="Q1146" s="546"/>
      <c r="R1146" s="546"/>
      <c r="S1146" s="546"/>
      <c r="T1146" s="546"/>
      <c r="U1146" s="546"/>
      <c r="V1146" s="546"/>
      <c r="W1146" s="546"/>
      <c r="X1146" s="546"/>
      <c r="Y1146" s="546"/>
      <c r="Z1146" s="546"/>
      <c r="AA1146" s="546"/>
      <c r="AB1146" s="88"/>
      <c r="AJ1146" s="541"/>
      <c r="AK1146" s="542"/>
      <c r="AL1146" s="542"/>
      <c r="AM1146" s="542"/>
      <c r="AN1146" s="542"/>
      <c r="AO1146" s="542"/>
      <c r="AP1146" s="542"/>
      <c r="AQ1146" s="542"/>
      <c r="AR1146" s="542"/>
      <c r="AS1146" s="542"/>
      <c r="AT1146" s="542"/>
      <c r="AU1146" s="542"/>
      <c r="AV1146" s="542"/>
      <c r="AW1146" s="542"/>
      <c r="AX1146" s="542"/>
      <c r="AY1146" s="542"/>
      <c r="AZ1146" s="542"/>
      <c r="BA1146" s="542"/>
      <c r="BB1146" s="542"/>
      <c r="BC1146" s="542"/>
      <c r="BD1146" s="542"/>
      <c r="BE1146" s="542"/>
      <c r="BF1146" s="543"/>
      <c r="BG1146" s="87"/>
      <c r="BH1146" s="87"/>
      <c r="BI1146" s="87"/>
      <c r="BJ1146" s="87"/>
    </row>
    <row r="1147" spans="2:62" ht="39" customHeight="1">
      <c r="B1147" s="535" t="s">
        <v>81</v>
      </c>
      <c r="C1147" s="535"/>
      <c r="D1147" s="535"/>
      <c r="E1147" s="535"/>
      <c r="F1147" s="535"/>
      <c r="G1147" s="535"/>
      <c r="H1147" s="535"/>
      <c r="I1147" s="535"/>
      <c r="J1147" s="535"/>
      <c r="K1147" s="535"/>
      <c r="L1147" s="535"/>
      <c r="M1147" s="535"/>
      <c r="N1147" s="535"/>
      <c r="O1147" s="547"/>
      <c r="P1147" s="547"/>
      <c r="Q1147" s="547"/>
      <c r="R1147" s="547"/>
      <c r="S1147" s="547"/>
      <c r="T1147" s="547"/>
      <c r="U1147" s="547"/>
      <c r="V1147" s="547"/>
      <c r="W1147" s="547"/>
      <c r="X1147" s="547"/>
      <c r="Y1147" s="547"/>
      <c r="Z1147" s="547"/>
      <c r="AA1147" s="547"/>
      <c r="AB1147" s="88"/>
      <c r="AJ1147" s="541" t="s">
        <v>74</v>
      </c>
      <c r="AK1147" s="542"/>
      <c r="AL1147" s="542"/>
      <c r="AM1147" s="542"/>
      <c r="AN1147" s="542"/>
      <c r="AO1147" s="542"/>
      <c r="AP1147" s="542"/>
      <c r="AQ1147" s="542"/>
      <c r="AR1147" s="542"/>
      <c r="AS1147" s="542"/>
      <c r="AT1147" s="542"/>
      <c r="AU1147" s="542"/>
      <c r="AV1147" s="542"/>
      <c r="AW1147" s="542"/>
      <c r="AX1147" s="542"/>
      <c r="AY1147" s="542"/>
      <c r="AZ1147" s="542"/>
      <c r="BA1147" s="542"/>
      <c r="BB1147" s="542"/>
      <c r="BC1147" s="542"/>
      <c r="BD1147" s="542"/>
      <c r="BE1147" s="542"/>
      <c r="BF1147" s="543"/>
      <c r="BG1147" s="87"/>
      <c r="BH1147" s="87"/>
      <c r="BI1147" s="87"/>
      <c r="BJ1147" s="87"/>
    </row>
    <row r="1148" spans="2:62" ht="39" customHeight="1">
      <c r="B1148" s="535"/>
      <c r="C1148" s="535"/>
      <c r="D1148" s="535"/>
      <c r="E1148" s="535"/>
      <c r="F1148" s="535"/>
      <c r="G1148" s="535"/>
      <c r="H1148" s="535"/>
      <c r="I1148" s="535"/>
      <c r="J1148" s="535"/>
      <c r="K1148" s="535"/>
      <c r="L1148" s="535"/>
      <c r="M1148" s="535"/>
      <c r="N1148" s="535"/>
      <c r="O1148" s="548"/>
      <c r="P1148" s="548"/>
      <c r="Q1148" s="548"/>
      <c r="R1148" s="548"/>
      <c r="S1148" s="548"/>
      <c r="T1148" s="548"/>
      <c r="U1148" s="548"/>
      <c r="V1148" s="548"/>
      <c r="W1148" s="548"/>
      <c r="X1148" s="548"/>
      <c r="Y1148" s="548"/>
      <c r="Z1148" s="548"/>
      <c r="AA1148" s="548"/>
      <c r="AB1148" s="88"/>
      <c r="AJ1148" s="541"/>
      <c r="AK1148" s="542"/>
      <c r="AL1148" s="542"/>
      <c r="AM1148" s="542"/>
      <c r="AN1148" s="542"/>
      <c r="AO1148" s="542"/>
      <c r="AP1148" s="542"/>
      <c r="AQ1148" s="542"/>
      <c r="AR1148" s="542"/>
      <c r="AS1148" s="542"/>
      <c r="AT1148" s="542"/>
      <c r="AU1148" s="542"/>
      <c r="AV1148" s="542"/>
      <c r="AW1148" s="542"/>
      <c r="AX1148" s="542"/>
      <c r="AY1148" s="542"/>
      <c r="AZ1148" s="542"/>
      <c r="BA1148" s="542"/>
      <c r="BB1148" s="542"/>
      <c r="BC1148" s="542"/>
      <c r="BD1148" s="542"/>
      <c r="BE1148" s="542"/>
      <c r="BF1148" s="543"/>
      <c r="BG1148" s="87"/>
      <c r="BH1148" s="87"/>
      <c r="BI1148" s="87"/>
      <c r="BJ1148" s="87"/>
    </row>
    <row r="1149" spans="2:62" ht="39" customHeight="1">
      <c r="B1149" s="544" t="s">
        <v>79</v>
      </c>
      <c r="C1149" s="544"/>
      <c r="D1149" s="544"/>
      <c r="E1149" s="544"/>
      <c r="F1149" s="544"/>
      <c r="G1149" s="544"/>
      <c r="H1149" s="544"/>
      <c r="I1149" s="544"/>
      <c r="J1149" s="544"/>
      <c r="K1149" s="544"/>
      <c r="L1149" s="544"/>
      <c r="M1149" s="544"/>
      <c r="N1149" s="544"/>
      <c r="O1149" s="545"/>
      <c r="P1149" s="545"/>
      <c r="Q1149" s="545"/>
      <c r="R1149" s="545"/>
      <c r="S1149" s="545"/>
      <c r="T1149" s="545"/>
      <c r="U1149" s="545"/>
      <c r="V1149" s="545"/>
      <c r="W1149" s="545"/>
      <c r="X1149" s="545"/>
      <c r="Y1149" s="545"/>
      <c r="Z1149" s="545"/>
      <c r="AA1149" s="545"/>
      <c r="AB1149" s="90"/>
      <c r="AJ1149" s="541" t="s">
        <v>211</v>
      </c>
      <c r="AK1149" s="542"/>
      <c r="AL1149" s="542"/>
      <c r="AM1149" s="542"/>
      <c r="AN1149" s="542"/>
      <c r="AO1149" s="542"/>
      <c r="AP1149" s="542"/>
      <c r="AQ1149" s="542"/>
      <c r="AR1149" s="542"/>
      <c r="AS1149" s="542"/>
      <c r="AT1149" s="542"/>
      <c r="AU1149" s="542"/>
      <c r="AV1149" s="542"/>
      <c r="AW1149" s="542"/>
      <c r="AX1149" s="542"/>
      <c r="AY1149" s="542"/>
      <c r="AZ1149" s="542"/>
      <c r="BA1149" s="542"/>
      <c r="BB1149" s="542"/>
      <c r="BC1149" s="542"/>
      <c r="BD1149" s="542"/>
      <c r="BE1149" s="542"/>
      <c r="BF1149" s="543"/>
      <c r="BG1149" s="87"/>
      <c r="BH1149" s="87"/>
      <c r="BI1149" s="87"/>
      <c r="BJ1149" s="87"/>
    </row>
    <row r="1150" spans="2:62" ht="9" customHeight="1">
      <c r="B1150" s="544"/>
      <c r="C1150" s="544"/>
      <c r="D1150" s="544"/>
      <c r="E1150" s="544"/>
      <c r="F1150" s="544"/>
      <c r="G1150" s="544"/>
      <c r="H1150" s="544"/>
      <c r="I1150" s="544"/>
      <c r="J1150" s="544"/>
      <c r="K1150" s="544"/>
      <c r="L1150" s="544"/>
      <c r="M1150" s="544"/>
      <c r="N1150" s="544"/>
      <c r="O1150" s="546"/>
      <c r="P1150" s="546"/>
      <c r="Q1150" s="546"/>
      <c r="R1150" s="546"/>
      <c r="S1150" s="546"/>
      <c r="T1150" s="546"/>
      <c r="U1150" s="546"/>
      <c r="V1150" s="546"/>
      <c r="W1150" s="546"/>
      <c r="X1150" s="546"/>
      <c r="Y1150" s="546"/>
      <c r="Z1150" s="546"/>
      <c r="AA1150" s="546"/>
      <c r="AB1150" s="90"/>
      <c r="AJ1150" s="549"/>
      <c r="AK1150" s="550"/>
      <c r="AL1150" s="550"/>
      <c r="AM1150" s="550"/>
      <c r="AN1150" s="550"/>
      <c r="AO1150" s="550"/>
      <c r="AP1150" s="550"/>
      <c r="AQ1150" s="550"/>
      <c r="AR1150" s="550"/>
      <c r="AS1150" s="550"/>
      <c r="AT1150" s="550"/>
      <c r="AU1150" s="550"/>
      <c r="AV1150" s="550"/>
      <c r="AW1150" s="550"/>
      <c r="AX1150" s="550"/>
      <c r="AY1150" s="550"/>
      <c r="AZ1150" s="550"/>
      <c r="BA1150" s="550"/>
      <c r="BB1150" s="550"/>
      <c r="BC1150" s="550"/>
      <c r="BD1150" s="550"/>
      <c r="BE1150" s="550"/>
      <c r="BF1150" s="551"/>
      <c r="BG1150" s="87"/>
      <c r="BH1150" s="87"/>
      <c r="BI1150" s="87"/>
      <c r="BJ1150" s="87"/>
    </row>
    <row r="1151" spans="2:62" ht="39" customHeight="1">
      <c r="C1151" s="615"/>
      <c r="D1151" s="615"/>
      <c r="E1151" s="615"/>
      <c r="F1151" s="615"/>
      <c r="G1151" s="615"/>
      <c r="H1151" s="615"/>
      <c r="I1151" s="615"/>
      <c r="J1151" s="615"/>
      <c r="K1151" s="615"/>
      <c r="L1151" s="615"/>
      <c r="M1151" s="615"/>
      <c r="N1151" s="615"/>
      <c r="O1151" s="615"/>
      <c r="P1151" s="615"/>
      <c r="Q1151" s="615"/>
      <c r="R1151" s="615"/>
      <c r="S1151" s="615"/>
      <c r="T1151" s="615"/>
      <c r="U1151" s="615"/>
      <c r="V1151" s="615"/>
      <c r="W1151" s="615"/>
      <c r="X1151" s="615"/>
    </row>
    <row r="1152" spans="2:62" ht="39" customHeight="1">
      <c r="B1152" s="616" t="s">
        <v>20</v>
      </c>
      <c r="C1152" s="616"/>
      <c r="D1152" s="616"/>
      <c r="E1152" s="616"/>
      <c r="F1152" s="616"/>
      <c r="G1152" s="616"/>
      <c r="H1152" s="616"/>
      <c r="I1152" s="616"/>
      <c r="J1152" s="616"/>
      <c r="K1152" s="616"/>
      <c r="L1152" s="616"/>
      <c r="M1152" s="616"/>
      <c r="N1152" s="616"/>
      <c r="O1152" s="616"/>
      <c r="P1152" s="616"/>
      <c r="Q1152" s="616"/>
      <c r="R1152" s="616"/>
      <c r="S1152" s="616"/>
      <c r="T1152" s="616"/>
      <c r="U1152" s="616"/>
      <c r="V1152" s="616"/>
      <c r="W1152" s="616"/>
      <c r="X1152" s="616"/>
      <c r="Y1152" s="616"/>
      <c r="Z1152" s="616"/>
      <c r="AA1152" s="59"/>
      <c r="AG1152" s="60"/>
      <c r="AH1152" s="60"/>
      <c r="AI1152" s="60"/>
      <c r="AL1152" s="617"/>
      <c r="AM1152" s="617"/>
      <c r="AN1152" s="617"/>
      <c r="AO1152" s="617"/>
      <c r="AP1152" s="617"/>
      <c r="AQ1152" s="617"/>
      <c r="AR1152" s="617"/>
      <c r="AS1152" s="617"/>
      <c r="AT1152" s="617"/>
      <c r="AU1152" s="617"/>
      <c r="AV1152" s="617"/>
      <c r="AW1152" s="617"/>
      <c r="AX1152" s="617"/>
      <c r="AY1152" s="617"/>
      <c r="AZ1152" s="617"/>
      <c r="BA1152" s="617"/>
      <c r="BB1152" s="617"/>
      <c r="BC1152" s="617"/>
    </row>
    <row r="1153" spans="2:62" ht="39" customHeight="1">
      <c r="B1153" s="616"/>
      <c r="C1153" s="616"/>
      <c r="D1153" s="616"/>
      <c r="E1153" s="616"/>
      <c r="F1153" s="616"/>
      <c r="G1153" s="616"/>
      <c r="H1153" s="616"/>
      <c r="I1153" s="616"/>
      <c r="J1153" s="616"/>
      <c r="K1153" s="616"/>
      <c r="L1153" s="616"/>
      <c r="M1153" s="616"/>
      <c r="N1153" s="616"/>
      <c r="O1153" s="616"/>
      <c r="P1153" s="616"/>
      <c r="Q1153" s="616"/>
      <c r="R1153" s="616"/>
      <c r="S1153" s="616"/>
      <c r="T1153" s="616"/>
      <c r="U1153" s="616"/>
      <c r="V1153" s="616"/>
      <c r="W1153" s="616"/>
      <c r="X1153" s="616"/>
      <c r="Y1153" s="616"/>
      <c r="Z1153" s="616"/>
      <c r="AA1153" s="59"/>
      <c r="AG1153" s="60"/>
      <c r="AH1153" s="60"/>
      <c r="AI1153" s="60"/>
      <c r="AL1153" s="617"/>
      <c r="AM1153" s="617"/>
      <c r="AN1153" s="617"/>
      <c r="AO1153" s="617"/>
      <c r="AP1153" s="617"/>
      <c r="AQ1153" s="617"/>
      <c r="AR1153" s="617"/>
      <c r="AS1153" s="617"/>
      <c r="AT1153" s="617"/>
      <c r="AU1153" s="617"/>
      <c r="AV1153" s="617"/>
      <c r="AW1153" s="617"/>
      <c r="AX1153" s="617"/>
      <c r="AY1153" s="617"/>
      <c r="AZ1153" s="617"/>
      <c r="BA1153" s="617"/>
      <c r="BB1153" s="617"/>
      <c r="BC1153" s="617"/>
    </row>
    <row r="1154" spans="2:62" ht="39" customHeight="1">
      <c r="B1154" s="618"/>
      <c r="C1154" s="618"/>
      <c r="D1154" s="618"/>
      <c r="E1154" s="618"/>
      <c r="F1154" s="618"/>
      <c r="G1154" s="618"/>
      <c r="H1154" s="618"/>
      <c r="I1154" s="618"/>
      <c r="J1154" s="618"/>
      <c r="K1154" s="618"/>
      <c r="L1154" s="618"/>
      <c r="M1154" s="618"/>
      <c r="N1154" s="618"/>
      <c r="O1154" s="618"/>
      <c r="P1154" s="618"/>
      <c r="Q1154" s="618"/>
      <c r="R1154" s="618"/>
      <c r="S1154" s="618"/>
      <c r="T1154" s="618"/>
      <c r="U1154" s="618"/>
      <c r="V1154" s="618"/>
      <c r="W1154" s="618"/>
      <c r="X1154" s="618"/>
      <c r="Y1154" s="618"/>
      <c r="Z1154" s="618"/>
      <c r="AA1154" s="59"/>
      <c r="AB1154" s="60"/>
      <c r="AC1154" s="60"/>
      <c r="AD1154" s="60"/>
      <c r="AE1154" s="60"/>
      <c r="AF1154" s="60"/>
      <c r="AG1154" s="60"/>
      <c r="AH1154" s="60"/>
      <c r="AI1154" s="60"/>
      <c r="AL1154" s="617"/>
      <c r="AM1154" s="617"/>
      <c r="AN1154" s="617"/>
      <c r="AO1154" s="617"/>
      <c r="AP1154" s="617"/>
      <c r="AQ1154" s="617"/>
      <c r="AR1154" s="617"/>
      <c r="AS1154" s="617"/>
      <c r="AT1154" s="617"/>
      <c r="AU1154" s="617"/>
      <c r="AV1154" s="617"/>
      <c r="AW1154" s="617"/>
      <c r="AX1154" s="617"/>
      <c r="AY1154" s="617"/>
      <c r="AZ1154" s="617"/>
      <c r="BA1154" s="617"/>
      <c r="BB1154" s="617"/>
      <c r="BC1154" s="617"/>
    </row>
    <row r="1155" spans="2:62" ht="39" customHeight="1">
      <c r="B1155" s="609" t="s">
        <v>92</v>
      </c>
      <c r="C1155" s="609"/>
      <c r="D1155" s="609"/>
      <c r="E1155" s="609"/>
      <c r="F1155" s="609"/>
      <c r="G1155" s="609"/>
      <c r="H1155" s="609"/>
      <c r="I1155" s="609"/>
      <c r="J1155" s="609"/>
      <c r="K1155" s="609"/>
      <c r="L1155" s="609"/>
      <c r="M1155" s="609"/>
      <c r="N1155" s="609"/>
      <c r="O1155" s="609"/>
      <c r="P1155" s="609"/>
      <c r="Q1155" s="609"/>
      <c r="R1155" s="609"/>
      <c r="S1155" s="609"/>
      <c r="T1155" s="609"/>
      <c r="U1155" s="609"/>
      <c r="V1155" s="609"/>
      <c r="W1155" s="609"/>
      <c r="X1155" s="609"/>
      <c r="Y1155" s="609"/>
      <c r="Z1155" s="609"/>
      <c r="AA1155" s="59"/>
      <c r="AB1155" s="60"/>
      <c r="AE1155" s="610" t="str">
        <f>GI!$A$49</f>
        <v>መግለፂ ውፅኢት ተምሃራይ</v>
      </c>
      <c r="AF1155" s="610"/>
      <c r="AG1155" s="610"/>
      <c r="AH1155" s="610"/>
      <c r="AI1155" s="610"/>
      <c r="AJ1155" s="610"/>
      <c r="AK1155" s="610"/>
      <c r="AL1155" s="610"/>
      <c r="AM1155" s="610"/>
      <c r="AN1155" s="610"/>
      <c r="AO1155" s="610"/>
      <c r="AP1155" s="610"/>
      <c r="AQ1155" s="610"/>
      <c r="AR1155" s="610"/>
      <c r="AS1155" s="610"/>
      <c r="AT1155" s="610"/>
      <c r="AU1155" s="610"/>
      <c r="AV1155" s="610"/>
      <c r="AW1155" s="610"/>
      <c r="AX1155" s="610"/>
      <c r="AY1155" s="610"/>
      <c r="AZ1155" s="610"/>
      <c r="BA1155" s="610"/>
      <c r="BB1155" s="610"/>
      <c r="BC1155" s="610"/>
      <c r="BD1155" s="610"/>
      <c r="BE1155" s="610"/>
      <c r="BF1155" s="610"/>
      <c r="BG1155" s="610"/>
      <c r="BH1155" s="610"/>
      <c r="BI1155" s="610"/>
      <c r="BJ1155" s="610"/>
    </row>
    <row r="1156" spans="2:62" ht="39" customHeight="1">
      <c r="B1156" s="609" t="s">
        <v>93</v>
      </c>
      <c r="C1156" s="609"/>
      <c r="D1156" s="609"/>
      <c r="E1156" s="609"/>
      <c r="F1156" s="609"/>
      <c r="G1156" s="609"/>
      <c r="H1156" s="609"/>
      <c r="I1156" s="609"/>
      <c r="J1156" s="609"/>
      <c r="K1156" s="609"/>
      <c r="L1156" s="609"/>
      <c r="M1156" s="609"/>
      <c r="N1156" s="609"/>
      <c r="O1156" s="609"/>
      <c r="P1156" s="609"/>
      <c r="Q1156" s="609"/>
      <c r="R1156" s="609"/>
      <c r="S1156" s="609"/>
      <c r="T1156" s="609"/>
      <c r="U1156" s="609"/>
      <c r="V1156" s="609"/>
      <c r="W1156" s="609"/>
      <c r="X1156" s="609"/>
      <c r="Y1156" s="609"/>
      <c r="Z1156" s="609"/>
      <c r="AA1156" s="59"/>
      <c r="AB1156" s="60"/>
      <c r="AC1156" s="61"/>
      <c r="AD1156" s="61"/>
      <c r="AE1156" s="610"/>
      <c r="AF1156" s="610"/>
      <c r="AG1156" s="610"/>
      <c r="AH1156" s="610"/>
      <c r="AI1156" s="610"/>
      <c r="AJ1156" s="610"/>
      <c r="AK1156" s="610"/>
      <c r="AL1156" s="610"/>
      <c r="AM1156" s="610"/>
      <c r="AN1156" s="610"/>
      <c r="AO1156" s="610"/>
      <c r="AP1156" s="610"/>
      <c r="AQ1156" s="610"/>
      <c r="AR1156" s="610"/>
      <c r="AS1156" s="610"/>
      <c r="AT1156" s="610"/>
      <c r="AU1156" s="610"/>
      <c r="AV1156" s="610"/>
      <c r="AW1156" s="610"/>
      <c r="AX1156" s="610"/>
      <c r="AY1156" s="610"/>
      <c r="AZ1156" s="610"/>
      <c r="BA1156" s="610"/>
      <c r="BB1156" s="610"/>
      <c r="BC1156" s="610"/>
      <c r="BD1156" s="610"/>
      <c r="BE1156" s="610"/>
      <c r="BF1156" s="610"/>
      <c r="BG1156" s="610"/>
      <c r="BH1156" s="610"/>
      <c r="BI1156" s="610"/>
      <c r="BJ1156" s="610"/>
    </row>
    <row r="1157" spans="2:62" ht="39" customHeight="1">
      <c r="B1157" s="609" t="s">
        <v>94</v>
      </c>
      <c r="C1157" s="609"/>
      <c r="D1157" s="609"/>
      <c r="E1157" s="609"/>
      <c r="F1157" s="609"/>
      <c r="G1157" s="609"/>
      <c r="H1157" s="609"/>
      <c r="I1157" s="609"/>
      <c r="J1157" s="609"/>
      <c r="K1157" s="609"/>
      <c r="L1157" s="609"/>
      <c r="M1157" s="609"/>
      <c r="N1157" s="609"/>
      <c r="O1157" s="609"/>
      <c r="P1157" s="609"/>
      <c r="Q1157" s="609"/>
      <c r="R1157" s="609"/>
      <c r="S1157" s="609"/>
      <c r="T1157" s="609"/>
      <c r="U1157" s="609"/>
      <c r="V1157" s="609"/>
      <c r="W1157" s="609"/>
      <c r="X1157" s="609"/>
      <c r="Y1157" s="609"/>
      <c r="Z1157" s="609"/>
      <c r="AA1157" s="59"/>
      <c r="AB1157" s="60"/>
      <c r="AC1157" s="61"/>
      <c r="AD1157" s="61"/>
      <c r="AE1157" s="610" t="str">
        <f>GI!$A$50</f>
        <v xml:space="preserve">ኣካዳሚ ሸባ ሓፈሻዊ ካልኣይ ብርኪ ቤት ት/ቲ </v>
      </c>
      <c r="AF1157" s="610"/>
      <c r="AG1157" s="610"/>
      <c r="AH1157" s="610"/>
      <c r="AI1157" s="610"/>
      <c r="AJ1157" s="610"/>
      <c r="AK1157" s="610"/>
      <c r="AL1157" s="610"/>
      <c r="AM1157" s="610"/>
      <c r="AN1157" s="610"/>
      <c r="AO1157" s="610"/>
      <c r="AP1157" s="610"/>
      <c r="AQ1157" s="610"/>
      <c r="AR1157" s="610"/>
      <c r="AS1157" s="610"/>
      <c r="AT1157" s="610"/>
      <c r="AU1157" s="610"/>
      <c r="AV1157" s="610"/>
      <c r="AW1157" s="610"/>
      <c r="AX1157" s="610"/>
      <c r="AY1157" s="610"/>
      <c r="AZ1157" s="610"/>
      <c r="BA1157" s="610"/>
      <c r="BB1157" s="610"/>
      <c r="BC1157" s="610"/>
      <c r="BD1157" s="610"/>
      <c r="BE1157" s="610"/>
      <c r="BF1157" s="610"/>
      <c r="BG1157" s="610"/>
      <c r="BH1157" s="610"/>
      <c r="BI1157" s="610"/>
      <c r="BJ1157" s="610"/>
    </row>
    <row r="1158" spans="2:62" ht="39" customHeight="1">
      <c r="B1158" s="609" t="s">
        <v>95</v>
      </c>
      <c r="C1158" s="609"/>
      <c r="D1158" s="609"/>
      <c r="E1158" s="609"/>
      <c r="F1158" s="609"/>
      <c r="G1158" s="609"/>
      <c r="H1158" s="609"/>
      <c r="I1158" s="609"/>
      <c r="J1158" s="609"/>
      <c r="K1158" s="609"/>
      <c r="L1158" s="609"/>
      <c r="M1158" s="609"/>
      <c r="N1158" s="609"/>
      <c r="O1158" s="609"/>
      <c r="P1158" s="609"/>
      <c r="Q1158" s="609"/>
      <c r="R1158" s="609"/>
      <c r="S1158" s="609"/>
      <c r="T1158" s="609"/>
      <c r="U1158" s="609"/>
      <c r="V1158" s="609"/>
      <c r="W1158" s="609"/>
      <c r="X1158" s="609"/>
      <c r="Y1158" s="609"/>
      <c r="Z1158" s="609"/>
      <c r="AA1158" s="62"/>
      <c r="AB1158" s="60"/>
      <c r="AC1158" s="61"/>
      <c r="AD1158" s="61"/>
      <c r="AE1158" s="610"/>
      <c r="AF1158" s="610"/>
      <c r="AG1158" s="610"/>
      <c r="AH1158" s="610"/>
      <c r="AI1158" s="610"/>
      <c r="AJ1158" s="610"/>
      <c r="AK1158" s="610"/>
      <c r="AL1158" s="610"/>
      <c r="AM1158" s="610"/>
      <c r="AN1158" s="610"/>
      <c r="AO1158" s="610"/>
      <c r="AP1158" s="610"/>
      <c r="AQ1158" s="610"/>
      <c r="AR1158" s="610"/>
      <c r="AS1158" s="610"/>
      <c r="AT1158" s="610"/>
      <c r="AU1158" s="610"/>
      <c r="AV1158" s="610"/>
      <c r="AW1158" s="610"/>
      <c r="AX1158" s="610"/>
      <c r="AY1158" s="610"/>
      <c r="AZ1158" s="610"/>
      <c r="BA1158" s="610"/>
      <c r="BB1158" s="610"/>
      <c r="BC1158" s="610"/>
      <c r="BD1158" s="610"/>
      <c r="BE1158" s="610"/>
      <c r="BF1158" s="610"/>
      <c r="BG1158" s="610"/>
      <c r="BH1158" s="610"/>
      <c r="BI1158" s="610"/>
      <c r="BJ1158" s="610"/>
    </row>
    <row r="1159" spans="2:62" ht="39" customHeight="1">
      <c r="B1159" s="609" t="s">
        <v>96</v>
      </c>
      <c r="C1159" s="609"/>
      <c r="D1159" s="609"/>
      <c r="E1159" s="609"/>
      <c r="F1159" s="609"/>
      <c r="G1159" s="609"/>
      <c r="H1159" s="609"/>
      <c r="I1159" s="609"/>
      <c r="J1159" s="609"/>
      <c r="K1159" s="609"/>
      <c r="L1159" s="609"/>
      <c r="M1159" s="609"/>
      <c r="N1159" s="609"/>
      <c r="O1159" s="609"/>
      <c r="P1159" s="609"/>
      <c r="Q1159" s="609"/>
      <c r="R1159" s="609"/>
      <c r="S1159" s="609"/>
      <c r="T1159" s="609"/>
      <c r="U1159" s="609"/>
      <c r="V1159" s="609"/>
      <c r="W1159" s="609"/>
      <c r="X1159" s="609"/>
      <c r="Y1159" s="609"/>
      <c r="Z1159" s="609"/>
      <c r="AA1159" s="62"/>
      <c r="AB1159" s="60"/>
      <c r="AC1159" s="61"/>
      <c r="AD1159" s="61"/>
      <c r="AE1159" s="61"/>
      <c r="AF1159" s="61"/>
      <c r="AG1159" s="61"/>
      <c r="AH1159" s="61"/>
      <c r="AI1159" s="61"/>
      <c r="AJ1159" s="61"/>
      <c r="AK1159" s="61"/>
      <c r="AL1159" s="61"/>
      <c r="AM1159" s="61"/>
      <c r="AN1159" s="61"/>
      <c r="AO1159" s="61"/>
      <c r="AP1159" s="61"/>
      <c r="AQ1159" s="61"/>
      <c r="AR1159" s="61"/>
      <c r="AS1159" s="61"/>
      <c r="AT1159" s="61"/>
      <c r="AU1159" s="61"/>
      <c r="AV1159" s="61"/>
      <c r="AW1159" s="61"/>
      <c r="AX1159" s="61"/>
      <c r="AY1159" s="61"/>
      <c r="AZ1159" s="61"/>
      <c r="BA1159" s="61"/>
      <c r="BB1159" s="61"/>
      <c r="BC1159" s="61"/>
      <c r="BD1159" s="61"/>
      <c r="BE1159" s="61"/>
      <c r="BF1159" s="61"/>
      <c r="BG1159" s="61"/>
      <c r="BH1159" s="61"/>
      <c r="BI1159" s="61"/>
      <c r="BJ1159" s="61"/>
    </row>
    <row r="1160" spans="2:62" ht="39" customHeight="1">
      <c r="B1160" s="611" t="s">
        <v>138</v>
      </c>
      <c r="C1160" s="611"/>
      <c r="D1160" s="611"/>
      <c r="E1160" s="611"/>
      <c r="F1160" s="611"/>
      <c r="G1160" s="611"/>
      <c r="H1160" s="611"/>
      <c r="I1160" s="611"/>
      <c r="J1160" s="611"/>
      <c r="K1160" s="611"/>
      <c r="L1160" s="611"/>
      <c r="M1160" s="611"/>
      <c r="N1160" s="611"/>
      <c r="O1160" s="611"/>
      <c r="P1160" s="611"/>
      <c r="Q1160" s="611"/>
      <c r="R1160" s="611"/>
      <c r="S1160" s="611"/>
      <c r="T1160" s="611"/>
      <c r="U1160" s="611"/>
      <c r="V1160" s="611"/>
      <c r="W1160" s="611"/>
      <c r="X1160" s="611"/>
      <c r="Y1160" s="611"/>
      <c r="Z1160" s="611"/>
      <c r="AA1160" s="612"/>
      <c r="AB1160" s="62"/>
      <c r="AD1160" s="61"/>
      <c r="AE1160" s="613" t="str">
        <f>GI!$A$52</f>
        <v>Sheba Academy Comprehensive Secondary School Student's Grade Report Card</v>
      </c>
      <c r="AF1160" s="613"/>
      <c r="AG1160" s="613"/>
      <c r="AH1160" s="613"/>
      <c r="AI1160" s="613"/>
      <c r="AJ1160" s="613"/>
      <c r="AK1160" s="613"/>
      <c r="AL1160" s="613"/>
      <c r="AM1160" s="613"/>
      <c r="AN1160" s="613"/>
      <c r="AO1160" s="613"/>
      <c r="AP1160" s="613"/>
      <c r="AQ1160" s="613"/>
      <c r="AR1160" s="613"/>
      <c r="AS1160" s="613"/>
      <c r="AT1160" s="613"/>
      <c r="AU1160" s="613"/>
      <c r="AV1160" s="613"/>
      <c r="AW1160" s="613"/>
      <c r="AX1160" s="613"/>
      <c r="AY1160" s="613"/>
      <c r="AZ1160" s="613"/>
      <c r="BA1160" s="613"/>
      <c r="BB1160" s="613"/>
      <c r="BC1160" s="613"/>
      <c r="BD1160" s="613"/>
      <c r="BE1160" s="613"/>
      <c r="BF1160" s="613"/>
      <c r="BG1160" s="613"/>
      <c r="BH1160" s="613"/>
      <c r="BI1160" s="613"/>
      <c r="BJ1160" s="613"/>
    </row>
    <row r="1161" spans="2:62" ht="39" customHeight="1">
      <c r="B1161" s="611"/>
      <c r="C1161" s="611"/>
      <c r="D1161" s="611"/>
      <c r="E1161" s="611"/>
      <c r="F1161" s="611"/>
      <c r="G1161" s="611"/>
      <c r="H1161" s="611"/>
      <c r="I1161" s="611"/>
      <c r="J1161" s="611"/>
      <c r="K1161" s="611"/>
      <c r="L1161" s="611"/>
      <c r="M1161" s="611"/>
      <c r="N1161" s="611"/>
      <c r="O1161" s="611"/>
      <c r="P1161" s="611"/>
      <c r="Q1161" s="611"/>
      <c r="R1161" s="611"/>
      <c r="S1161" s="611"/>
      <c r="T1161" s="611"/>
      <c r="U1161" s="611"/>
      <c r="V1161" s="611"/>
      <c r="W1161" s="611"/>
      <c r="X1161" s="611"/>
      <c r="Y1161" s="611"/>
      <c r="Z1161" s="611"/>
      <c r="AA1161" s="612"/>
      <c r="AB1161" s="62"/>
      <c r="AC1161" s="61"/>
      <c r="AD1161" s="61"/>
      <c r="AE1161" s="613"/>
      <c r="AF1161" s="613"/>
      <c r="AG1161" s="613"/>
      <c r="AH1161" s="613"/>
      <c r="AI1161" s="613"/>
      <c r="AJ1161" s="613"/>
      <c r="AK1161" s="613"/>
      <c r="AL1161" s="613"/>
      <c r="AM1161" s="613"/>
      <c r="AN1161" s="613"/>
      <c r="AO1161" s="613"/>
      <c r="AP1161" s="613"/>
      <c r="AQ1161" s="613"/>
      <c r="AR1161" s="613"/>
      <c r="AS1161" s="613"/>
      <c r="AT1161" s="613"/>
      <c r="AU1161" s="613"/>
      <c r="AV1161" s="613"/>
      <c r="AW1161" s="613"/>
      <c r="AX1161" s="613"/>
      <c r="AY1161" s="613"/>
      <c r="AZ1161" s="613"/>
      <c r="BA1161" s="613"/>
      <c r="BB1161" s="613"/>
      <c r="BC1161" s="613"/>
      <c r="BD1161" s="613"/>
      <c r="BE1161" s="613"/>
      <c r="BF1161" s="613"/>
      <c r="BG1161" s="613"/>
      <c r="BH1161" s="613"/>
      <c r="BI1161" s="613"/>
      <c r="BJ1161" s="613"/>
    </row>
    <row r="1162" spans="2:62" ht="39" customHeight="1">
      <c r="B1162" s="611" t="s">
        <v>65</v>
      </c>
      <c r="C1162" s="611"/>
      <c r="D1162" s="611"/>
      <c r="E1162" s="611"/>
      <c r="F1162" s="611"/>
      <c r="G1162" s="611"/>
      <c r="H1162" s="611"/>
      <c r="I1162" s="611"/>
      <c r="J1162" s="611"/>
      <c r="K1162" s="611"/>
      <c r="L1162" s="611"/>
      <c r="M1162" s="611"/>
      <c r="N1162" s="611"/>
      <c r="O1162" s="611"/>
      <c r="P1162" s="611"/>
      <c r="Q1162" s="611"/>
      <c r="R1162" s="611"/>
      <c r="S1162" s="611"/>
      <c r="T1162" s="611"/>
      <c r="U1162" s="611"/>
      <c r="V1162" s="611"/>
      <c r="W1162" s="611"/>
      <c r="X1162" s="611"/>
      <c r="Y1162" s="611"/>
      <c r="Z1162" s="611"/>
      <c r="AA1162" s="612"/>
      <c r="AB1162" s="62"/>
      <c r="AC1162" s="61"/>
      <c r="AD1162" s="61"/>
      <c r="AE1162" s="613"/>
      <c r="AF1162" s="613"/>
      <c r="AG1162" s="613"/>
      <c r="AH1162" s="613"/>
      <c r="AI1162" s="613"/>
      <c r="AJ1162" s="613"/>
      <c r="AK1162" s="613"/>
      <c r="AL1162" s="613"/>
      <c r="AM1162" s="613"/>
      <c r="AN1162" s="613"/>
      <c r="AO1162" s="613"/>
      <c r="AP1162" s="613"/>
      <c r="AQ1162" s="613"/>
      <c r="AR1162" s="613"/>
      <c r="AS1162" s="613"/>
      <c r="AT1162" s="613"/>
      <c r="AU1162" s="613"/>
      <c r="AV1162" s="613"/>
      <c r="AW1162" s="613"/>
      <c r="AX1162" s="613"/>
      <c r="AY1162" s="613"/>
      <c r="AZ1162" s="613"/>
      <c r="BA1162" s="613"/>
      <c r="BB1162" s="613"/>
      <c r="BC1162" s="613"/>
      <c r="BD1162" s="613"/>
      <c r="BE1162" s="613"/>
      <c r="BF1162" s="613"/>
      <c r="BG1162" s="613"/>
      <c r="BH1162" s="613"/>
      <c r="BI1162" s="613"/>
      <c r="BJ1162" s="613"/>
    </row>
    <row r="1163" spans="2:62" ht="39" customHeight="1">
      <c r="B1163" s="611"/>
      <c r="C1163" s="611"/>
      <c r="D1163" s="611"/>
      <c r="E1163" s="611"/>
      <c r="F1163" s="611"/>
      <c r="G1163" s="611"/>
      <c r="H1163" s="611"/>
      <c r="I1163" s="611"/>
      <c r="J1163" s="611"/>
      <c r="K1163" s="611"/>
      <c r="L1163" s="611"/>
      <c r="M1163" s="611"/>
      <c r="N1163" s="611"/>
      <c r="O1163" s="611"/>
      <c r="P1163" s="611"/>
      <c r="Q1163" s="611"/>
      <c r="R1163" s="611"/>
      <c r="S1163" s="611"/>
      <c r="T1163" s="611"/>
      <c r="U1163" s="611"/>
      <c r="V1163" s="611"/>
      <c r="W1163" s="611"/>
      <c r="X1163" s="611"/>
      <c r="Y1163" s="611"/>
      <c r="Z1163" s="611"/>
      <c r="AA1163" s="612"/>
      <c r="AB1163" s="62"/>
      <c r="AC1163" s="62"/>
      <c r="AD1163" s="62"/>
      <c r="AE1163" s="63"/>
      <c r="AF1163" s="63"/>
      <c r="AG1163" s="63"/>
      <c r="AH1163" s="63"/>
      <c r="AI1163" s="63"/>
      <c r="AJ1163" s="63"/>
      <c r="AK1163" s="63"/>
      <c r="AL1163" s="63"/>
      <c r="AM1163" s="63"/>
      <c r="AN1163" s="63"/>
      <c r="AO1163" s="63"/>
      <c r="AP1163" s="63"/>
      <c r="AQ1163" s="63"/>
      <c r="AR1163" s="63"/>
      <c r="AS1163" s="63"/>
      <c r="AT1163" s="63"/>
      <c r="AU1163" s="63"/>
      <c r="AV1163" s="63"/>
      <c r="AW1163" s="63"/>
      <c r="AX1163" s="63"/>
      <c r="AY1163" s="63"/>
      <c r="AZ1163" s="63"/>
      <c r="BA1163" s="63"/>
      <c r="BB1163" s="63"/>
      <c r="BC1163" s="63"/>
      <c r="BD1163" s="63"/>
      <c r="BE1163" s="63"/>
      <c r="BF1163" s="63"/>
      <c r="BG1163" s="63"/>
      <c r="BH1163" s="63"/>
      <c r="BI1163" s="63"/>
      <c r="BJ1163" s="63"/>
    </row>
    <row r="1164" spans="2:62" ht="39" customHeight="1">
      <c r="B1164" s="64" t="s">
        <v>50</v>
      </c>
      <c r="C1164" s="64"/>
      <c r="D1164" s="64"/>
      <c r="E1164" s="64"/>
      <c r="F1164" s="64"/>
      <c r="G1164" s="64"/>
      <c r="H1164" s="64"/>
      <c r="I1164" s="64"/>
      <c r="J1164" s="64"/>
      <c r="K1164" s="64"/>
      <c r="L1164" s="64"/>
      <c r="M1164" s="64"/>
      <c r="N1164" s="64"/>
      <c r="O1164" s="64"/>
      <c r="P1164" s="64"/>
      <c r="Q1164" s="64"/>
      <c r="R1164" s="64"/>
      <c r="S1164" s="64"/>
      <c r="T1164" s="64"/>
      <c r="U1164" s="64"/>
      <c r="V1164" s="64"/>
      <c r="W1164" s="64"/>
      <c r="X1164" s="64"/>
      <c r="Y1164" s="64"/>
      <c r="Z1164" s="64"/>
      <c r="AA1164" s="62"/>
      <c r="AB1164" s="62"/>
      <c r="AC1164" s="62"/>
      <c r="AD1164" s="62"/>
      <c r="AE1164" s="613" t="str">
        <f>GI!$A$51</f>
        <v>መቐለ, ኢትዮጵያ/Mekelle, Ethiopia</v>
      </c>
      <c r="AF1164" s="613"/>
      <c r="AG1164" s="613"/>
      <c r="AH1164" s="613"/>
      <c r="AI1164" s="613"/>
      <c r="AJ1164" s="613"/>
      <c r="AK1164" s="613"/>
      <c r="AL1164" s="613"/>
      <c r="AM1164" s="613"/>
      <c r="AN1164" s="613"/>
      <c r="AO1164" s="613"/>
      <c r="AP1164" s="613"/>
      <c r="AQ1164" s="613"/>
      <c r="AR1164" s="613"/>
      <c r="AS1164" s="613"/>
      <c r="AT1164" s="613"/>
      <c r="AU1164" s="613"/>
      <c r="AV1164" s="613"/>
      <c r="AW1164" s="613"/>
      <c r="AX1164" s="613"/>
      <c r="AY1164" s="613"/>
      <c r="AZ1164" s="613"/>
      <c r="BA1164" s="613"/>
      <c r="BB1164" s="613"/>
      <c r="BC1164" s="613"/>
      <c r="BD1164" s="613"/>
      <c r="BE1164" s="613"/>
      <c r="BF1164" s="613"/>
      <c r="BG1164" s="613"/>
      <c r="BH1164" s="613"/>
      <c r="BI1164" s="613"/>
      <c r="BJ1164" s="613"/>
    </row>
    <row r="1165" spans="2:62" ht="39" customHeight="1">
      <c r="B1165" s="64" t="s">
        <v>51</v>
      </c>
      <c r="C1165" s="64"/>
      <c r="D1165" s="64"/>
      <c r="E1165" s="64"/>
      <c r="F1165" s="64"/>
      <c r="G1165" s="64"/>
      <c r="H1165" s="64"/>
      <c r="I1165" s="64"/>
      <c r="J1165" s="64"/>
      <c r="K1165" s="64"/>
      <c r="L1165" s="64"/>
      <c r="M1165" s="64"/>
      <c r="N1165" s="64"/>
      <c r="O1165" s="64"/>
      <c r="P1165" s="64"/>
      <c r="Q1165" s="64"/>
      <c r="R1165" s="64"/>
      <c r="S1165" s="64"/>
      <c r="T1165" s="64"/>
      <c r="U1165" s="64"/>
      <c r="V1165" s="64"/>
      <c r="W1165" s="64"/>
      <c r="X1165" s="64"/>
      <c r="Y1165" s="64"/>
      <c r="Z1165" s="64"/>
      <c r="AA1165" s="62"/>
      <c r="AB1165" s="62"/>
      <c r="AC1165" s="62"/>
      <c r="AD1165" s="62"/>
      <c r="AE1165" s="613"/>
      <c r="AF1165" s="613"/>
      <c r="AG1165" s="613"/>
      <c r="AH1165" s="613"/>
      <c r="AI1165" s="613"/>
      <c r="AJ1165" s="613"/>
      <c r="AK1165" s="613"/>
      <c r="AL1165" s="613"/>
      <c r="AM1165" s="613"/>
      <c r="AN1165" s="613"/>
      <c r="AO1165" s="613"/>
      <c r="AP1165" s="613"/>
      <c r="AQ1165" s="613"/>
      <c r="AR1165" s="613"/>
      <c r="AS1165" s="613"/>
      <c r="AT1165" s="613"/>
      <c r="AU1165" s="613"/>
      <c r="AV1165" s="613"/>
      <c r="AW1165" s="613"/>
      <c r="AX1165" s="613"/>
      <c r="AY1165" s="613"/>
      <c r="AZ1165" s="613"/>
      <c r="BA1165" s="613"/>
      <c r="BB1165" s="613"/>
      <c r="BC1165" s="613"/>
      <c r="BD1165" s="613"/>
      <c r="BE1165" s="613"/>
      <c r="BF1165" s="613"/>
      <c r="BG1165" s="613"/>
      <c r="BH1165" s="613"/>
      <c r="BI1165" s="613"/>
      <c r="BJ1165" s="613"/>
    </row>
    <row r="1166" spans="2:62" ht="39" customHeight="1">
      <c r="B1166" s="611" t="s">
        <v>139</v>
      </c>
      <c r="C1166" s="611"/>
      <c r="D1166" s="611"/>
      <c r="E1166" s="611"/>
      <c r="F1166" s="611"/>
      <c r="G1166" s="611"/>
      <c r="H1166" s="611"/>
      <c r="I1166" s="611"/>
      <c r="J1166" s="611"/>
      <c r="K1166" s="611"/>
      <c r="L1166" s="611"/>
      <c r="M1166" s="611"/>
      <c r="N1166" s="611"/>
      <c r="O1166" s="611"/>
      <c r="P1166" s="611"/>
      <c r="Q1166" s="611"/>
      <c r="R1166" s="611"/>
      <c r="S1166" s="611"/>
      <c r="T1166" s="611"/>
      <c r="U1166" s="611"/>
      <c r="V1166" s="611"/>
      <c r="W1166" s="611"/>
      <c r="X1166" s="611"/>
      <c r="Y1166" s="611"/>
      <c r="Z1166" s="611"/>
      <c r="AA1166" s="612"/>
      <c r="AB1166" s="62"/>
      <c r="AC1166" s="62"/>
      <c r="AD1166" s="62"/>
      <c r="AE1166" s="91"/>
      <c r="AF1166" s="91"/>
      <c r="AG1166" s="91"/>
      <c r="AH1166" s="91"/>
      <c r="AI1166" s="91"/>
      <c r="AJ1166" s="91"/>
      <c r="AK1166" s="91"/>
      <c r="AL1166" s="91"/>
      <c r="AM1166" s="91"/>
      <c r="AN1166" s="91"/>
      <c r="AO1166" s="91"/>
      <c r="AP1166" s="91"/>
      <c r="AQ1166" s="91"/>
      <c r="AR1166" s="91"/>
      <c r="AS1166" s="91"/>
      <c r="AT1166" s="91"/>
      <c r="AU1166" s="91"/>
      <c r="AV1166" s="91"/>
      <c r="AW1166" s="91"/>
      <c r="AX1166" s="91"/>
      <c r="AY1166" s="91"/>
      <c r="AZ1166" s="91"/>
      <c r="BA1166" s="91"/>
      <c r="BB1166" s="91"/>
      <c r="BC1166" s="91"/>
      <c r="BD1166" s="91"/>
      <c r="BE1166" s="91"/>
      <c r="BF1166" s="91"/>
      <c r="BG1166" s="91"/>
      <c r="BH1166" s="91"/>
      <c r="BI1166" s="91"/>
      <c r="BJ1166" s="91"/>
    </row>
    <row r="1167" spans="2:62" ht="39" customHeight="1">
      <c r="B1167" s="611"/>
      <c r="C1167" s="611"/>
      <c r="D1167" s="611"/>
      <c r="E1167" s="611"/>
      <c r="F1167" s="611"/>
      <c r="G1167" s="611"/>
      <c r="H1167" s="611"/>
      <c r="I1167" s="611"/>
      <c r="J1167" s="611"/>
      <c r="K1167" s="611"/>
      <c r="L1167" s="611"/>
      <c r="M1167" s="611"/>
      <c r="N1167" s="611"/>
      <c r="O1167" s="611"/>
      <c r="P1167" s="611"/>
      <c r="Q1167" s="611"/>
      <c r="R1167" s="611"/>
      <c r="S1167" s="611"/>
      <c r="T1167" s="611"/>
      <c r="U1167" s="611"/>
      <c r="V1167" s="611"/>
      <c r="W1167" s="611"/>
      <c r="X1167" s="611"/>
      <c r="Y1167" s="611"/>
      <c r="Z1167" s="611"/>
      <c r="AA1167" s="612"/>
      <c r="AB1167" s="62"/>
      <c r="AC1167" s="62"/>
      <c r="AD1167" s="62"/>
      <c r="AE1167" s="614" t="str">
        <f>GI!$A$47</f>
        <v>ዘበነ ት/ቲ፡ 2018 ዓ/ም Academic Year: 2025/26 G.C</v>
      </c>
      <c r="AF1167" s="614"/>
      <c r="AG1167" s="614"/>
      <c r="AH1167" s="614"/>
      <c r="AI1167" s="614"/>
      <c r="AJ1167" s="614"/>
      <c r="AK1167" s="614"/>
      <c r="AL1167" s="614"/>
      <c r="AM1167" s="614"/>
      <c r="AN1167" s="614"/>
      <c r="AO1167" s="614"/>
      <c r="AP1167" s="614"/>
      <c r="AQ1167" s="614"/>
      <c r="AR1167" s="614"/>
      <c r="AS1167" s="614"/>
      <c r="AT1167" s="614"/>
      <c r="AU1167" s="614"/>
      <c r="AV1167" s="614"/>
      <c r="AW1167" s="614"/>
      <c r="AX1167" s="614"/>
      <c r="AY1167" s="614"/>
      <c r="AZ1167" s="614"/>
      <c r="BA1167" s="614"/>
      <c r="BB1167" s="614"/>
      <c r="BC1167" s="614"/>
      <c r="BD1167" s="614"/>
      <c r="BE1167" s="614"/>
      <c r="BF1167" s="614"/>
      <c r="BG1167" s="614"/>
      <c r="BH1167" s="614"/>
      <c r="BI1167" s="614"/>
      <c r="BJ1167" s="614"/>
    </row>
    <row r="1168" spans="2:62" ht="39" customHeight="1">
      <c r="B1168" s="609" t="s">
        <v>97</v>
      </c>
      <c r="C1168" s="609"/>
      <c r="D1168" s="609"/>
      <c r="E1168" s="609"/>
      <c r="F1168" s="609"/>
      <c r="G1168" s="609"/>
      <c r="H1168" s="609"/>
      <c r="I1168" s="609"/>
      <c r="J1168" s="609"/>
      <c r="K1168" s="609"/>
      <c r="L1168" s="609"/>
      <c r="M1168" s="609"/>
      <c r="N1168" s="609"/>
      <c r="O1168" s="609"/>
      <c r="P1168" s="609"/>
      <c r="Q1168" s="609"/>
      <c r="R1168" s="609"/>
      <c r="S1168" s="609"/>
      <c r="T1168" s="609"/>
      <c r="U1168" s="609"/>
      <c r="V1168" s="609"/>
      <c r="W1168" s="609"/>
      <c r="X1168" s="609"/>
      <c r="Y1168" s="609"/>
      <c r="Z1168" s="609"/>
      <c r="AA1168" s="62"/>
      <c r="AB1168" s="62"/>
      <c r="AC1168" s="62"/>
      <c r="AD1168" s="62"/>
      <c r="AE1168" s="614"/>
      <c r="AF1168" s="614"/>
      <c r="AG1168" s="614"/>
      <c r="AH1168" s="614"/>
      <c r="AI1168" s="614"/>
      <c r="AJ1168" s="614"/>
      <c r="AK1168" s="614"/>
      <c r="AL1168" s="614"/>
      <c r="AM1168" s="614"/>
      <c r="AN1168" s="614"/>
      <c r="AO1168" s="614"/>
      <c r="AP1168" s="614"/>
      <c r="AQ1168" s="614"/>
      <c r="AR1168" s="614"/>
      <c r="AS1168" s="614"/>
      <c r="AT1168" s="614"/>
      <c r="AU1168" s="614"/>
      <c r="AV1168" s="614"/>
      <c r="AW1168" s="614"/>
      <c r="AX1168" s="614"/>
      <c r="AY1168" s="614"/>
      <c r="AZ1168" s="614"/>
      <c r="BA1168" s="614"/>
      <c r="BB1168" s="614"/>
      <c r="BC1168" s="614"/>
      <c r="BD1168" s="614"/>
      <c r="BE1168" s="614"/>
      <c r="BF1168" s="614"/>
      <c r="BG1168" s="614"/>
      <c r="BH1168" s="614"/>
      <c r="BI1168" s="614"/>
      <c r="BJ1168" s="614"/>
    </row>
    <row r="1169" spans="2:62" ht="39" customHeight="1">
      <c r="AA1169" s="62"/>
      <c r="AB1169" s="62"/>
      <c r="AC1169" s="62"/>
      <c r="AD1169" s="62"/>
      <c r="AE1169" s="614"/>
      <c r="AF1169" s="614"/>
      <c r="AG1169" s="614"/>
      <c r="AH1169" s="614"/>
      <c r="AI1169" s="614"/>
      <c r="AJ1169" s="614"/>
      <c r="AK1169" s="614"/>
      <c r="AL1169" s="614"/>
      <c r="AM1169" s="614"/>
      <c r="AN1169" s="614"/>
      <c r="AO1169" s="614"/>
      <c r="AP1169" s="614"/>
      <c r="AQ1169" s="614"/>
      <c r="AR1169" s="614"/>
      <c r="AS1169" s="614"/>
      <c r="AT1169" s="614"/>
      <c r="AU1169" s="614"/>
      <c r="AV1169" s="614"/>
      <c r="AW1169" s="614"/>
      <c r="AX1169" s="614"/>
      <c r="AY1169" s="614"/>
      <c r="AZ1169" s="614"/>
      <c r="BA1169" s="614"/>
      <c r="BB1169" s="614"/>
      <c r="BC1169" s="614"/>
      <c r="BD1169" s="614"/>
      <c r="BE1169" s="614"/>
      <c r="BF1169" s="614"/>
      <c r="BG1169" s="614"/>
      <c r="BH1169" s="614"/>
      <c r="BI1169" s="614"/>
      <c r="BJ1169" s="614"/>
    </row>
    <row r="1170" spans="2:62" ht="39" customHeight="1">
      <c r="AB1170" s="62"/>
      <c r="AC1170" s="62"/>
      <c r="AD1170" s="62"/>
      <c r="AE1170" s="62"/>
      <c r="AF1170" s="62"/>
      <c r="AG1170" s="552" t="s">
        <v>63</v>
      </c>
      <c r="AH1170" s="552"/>
      <c r="AI1170" s="552"/>
      <c r="AJ1170" s="552"/>
      <c r="AK1170" s="552"/>
      <c r="AL1170" s="552"/>
      <c r="AM1170" s="552"/>
      <c r="AN1170" s="552"/>
      <c r="AO1170" s="552"/>
      <c r="AP1170" s="552"/>
      <c r="AQ1170" s="552"/>
      <c r="AR1170" s="552"/>
      <c r="AS1170" s="552"/>
      <c r="AT1170" s="552"/>
      <c r="AU1170" s="552"/>
      <c r="AV1170" s="552"/>
      <c r="AW1170" s="552"/>
      <c r="AX1170" s="552"/>
      <c r="AY1170" s="552"/>
      <c r="AZ1170" s="552"/>
      <c r="BA1170" s="552"/>
      <c r="BB1170" s="552"/>
      <c r="BC1170" s="552"/>
      <c r="BD1170" s="552"/>
      <c r="BE1170" s="552"/>
      <c r="BF1170" s="552"/>
      <c r="BG1170" s="552"/>
      <c r="BH1170" s="552"/>
      <c r="BI1170" s="552"/>
      <c r="BJ1170" s="65"/>
    </row>
    <row r="1171" spans="2:62" ht="39" customHeight="1">
      <c r="AB1171" s="62"/>
      <c r="AC1171" s="62"/>
      <c r="AD1171" s="62"/>
      <c r="AE1171" s="62"/>
      <c r="AF1171" s="62"/>
      <c r="AG1171" s="552"/>
      <c r="AH1171" s="552"/>
      <c r="AI1171" s="552"/>
      <c r="AJ1171" s="552"/>
      <c r="AK1171" s="552"/>
      <c r="AL1171" s="552"/>
      <c r="AM1171" s="552"/>
      <c r="AN1171" s="552"/>
      <c r="AO1171" s="552"/>
      <c r="AP1171" s="552"/>
      <c r="AQ1171" s="552"/>
      <c r="AR1171" s="552"/>
      <c r="AS1171" s="552"/>
      <c r="AT1171" s="552"/>
      <c r="AU1171" s="552"/>
      <c r="AV1171" s="552"/>
      <c r="AW1171" s="552"/>
      <c r="AX1171" s="552"/>
      <c r="AY1171" s="552"/>
      <c r="AZ1171" s="552"/>
      <c r="BA1171" s="552"/>
      <c r="BB1171" s="552"/>
      <c r="BC1171" s="552"/>
      <c r="BD1171" s="552"/>
      <c r="BE1171" s="552"/>
      <c r="BF1171" s="552"/>
      <c r="BG1171" s="552"/>
      <c r="BH1171" s="552"/>
      <c r="BI1171" s="552"/>
      <c r="BJ1171" s="65"/>
    </row>
    <row r="1172" spans="2:62" ht="39" customHeight="1">
      <c r="B1172" s="66"/>
      <c r="C1172" s="66"/>
      <c r="D1172" s="66"/>
      <c r="E1172" s="66"/>
      <c r="F1172" s="66"/>
      <c r="G1172" s="66"/>
      <c r="H1172" s="66"/>
      <c r="I1172" s="66"/>
      <c r="J1172" s="66"/>
      <c r="K1172" s="66"/>
      <c r="L1172" s="66"/>
      <c r="M1172" s="66"/>
      <c r="N1172" s="66"/>
      <c r="O1172" s="66"/>
      <c r="P1172" s="66"/>
      <c r="Q1172" s="66"/>
      <c r="R1172" s="66"/>
      <c r="S1172" s="66"/>
      <c r="T1172" s="66"/>
      <c r="U1172" s="66"/>
      <c r="V1172" s="66"/>
      <c r="W1172" s="66"/>
      <c r="X1172" s="66"/>
      <c r="Y1172" s="66"/>
      <c r="Z1172" s="66"/>
      <c r="AB1172" s="62"/>
      <c r="AC1172" s="62"/>
      <c r="AD1172" s="62"/>
      <c r="AE1172" s="62"/>
      <c r="AF1172" s="62"/>
      <c r="AG1172" s="552"/>
      <c r="AH1172" s="552"/>
      <c r="AI1172" s="552"/>
      <c r="AJ1172" s="552"/>
      <c r="AK1172" s="552"/>
      <c r="AL1172" s="552"/>
      <c r="AM1172" s="552"/>
      <c r="AN1172" s="552"/>
      <c r="AO1172" s="552"/>
      <c r="AP1172" s="552"/>
      <c r="AQ1172" s="552"/>
      <c r="AR1172" s="552"/>
      <c r="AS1172" s="552"/>
      <c r="AT1172" s="552"/>
      <c r="AU1172" s="552"/>
      <c r="AV1172" s="552"/>
      <c r="AW1172" s="552"/>
      <c r="AX1172" s="552"/>
      <c r="AY1172" s="552"/>
      <c r="AZ1172" s="552"/>
      <c r="BA1172" s="552"/>
      <c r="BB1172" s="552"/>
      <c r="BC1172" s="552"/>
      <c r="BD1172" s="552"/>
      <c r="BE1172" s="552"/>
      <c r="BF1172" s="552"/>
      <c r="BG1172" s="552"/>
      <c r="BH1172" s="552"/>
      <c r="BI1172" s="552"/>
      <c r="BJ1172" s="65"/>
    </row>
    <row r="1173" spans="2:62" ht="39" customHeight="1" thickBot="1">
      <c r="L1173" s="554" t="s">
        <v>66</v>
      </c>
      <c r="M1173" s="555"/>
      <c r="N1173" s="558" t="s">
        <v>45</v>
      </c>
      <c r="O1173" s="559"/>
      <c r="P1173" s="559"/>
      <c r="Q1173" s="559"/>
      <c r="R1173" s="559"/>
      <c r="S1173" s="559"/>
      <c r="T1173" s="559"/>
      <c r="U1173" s="559"/>
      <c r="V1173" s="559"/>
      <c r="W1173" s="559"/>
      <c r="X1173" s="560"/>
      <c r="AB1173" s="62"/>
      <c r="AC1173" s="62"/>
      <c r="AD1173" s="62"/>
      <c r="AE1173" s="62"/>
      <c r="AF1173" s="62"/>
      <c r="AG1173" s="553"/>
      <c r="AH1173" s="553"/>
      <c r="AI1173" s="553"/>
      <c r="AJ1173" s="553"/>
      <c r="AK1173" s="553"/>
      <c r="AL1173" s="553"/>
      <c r="AM1173" s="553"/>
      <c r="AN1173" s="553"/>
      <c r="AO1173" s="553"/>
      <c r="AP1173" s="553"/>
      <c r="AQ1173" s="553"/>
      <c r="AR1173" s="553"/>
      <c r="AS1173" s="553"/>
      <c r="AT1173" s="553"/>
      <c r="AU1173" s="553"/>
      <c r="AV1173" s="553"/>
      <c r="AW1173" s="553"/>
      <c r="AX1173" s="553"/>
      <c r="AY1173" s="553"/>
      <c r="AZ1173" s="553"/>
      <c r="BA1173" s="553"/>
      <c r="BB1173" s="553"/>
      <c r="BC1173" s="553"/>
      <c r="BD1173" s="553"/>
      <c r="BE1173" s="553"/>
      <c r="BF1173" s="553"/>
      <c r="BG1173" s="553"/>
      <c r="BH1173" s="553"/>
      <c r="BI1173" s="553"/>
      <c r="BJ1173" s="65"/>
    </row>
    <row r="1174" spans="2:62" ht="39" customHeight="1" thickBot="1">
      <c r="L1174" s="556"/>
      <c r="M1174" s="557"/>
      <c r="N1174" s="561"/>
      <c r="O1174" s="562"/>
      <c r="P1174" s="562"/>
      <c r="Q1174" s="562"/>
      <c r="R1174" s="562"/>
      <c r="S1174" s="562"/>
      <c r="T1174" s="562"/>
      <c r="U1174" s="562"/>
      <c r="V1174" s="562"/>
      <c r="W1174" s="562"/>
      <c r="X1174" s="563"/>
      <c r="AB1174" s="62"/>
      <c r="AC1174" s="62"/>
      <c r="AD1174" s="62"/>
      <c r="AE1174" s="62"/>
      <c r="AF1174" s="62"/>
      <c r="AG1174" s="67"/>
      <c r="AH1174" s="68"/>
      <c r="AI1174" s="68"/>
      <c r="AJ1174" s="69"/>
      <c r="AK1174" s="69"/>
      <c r="AL1174" s="69"/>
      <c r="AM1174" s="69"/>
      <c r="AN1174" s="69"/>
      <c r="AO1174" s="69"/>
      <c r="AP1174" s="69"/>
      <c r="AQ1174" s="69"/>
      <c r="AR1174" s="70"/>
      <c r="AS1174" s="70"/>
      <c r="AT1174" s="70"/>
      <c r="AU1174" s="70"/>
      <c r="AV1174" s="70"/>
      <c r="AW1174" s="70"/>
      <c r="AX1174" s="70"/>
      <c r="AY1174" s="70"/>
      <c r="AZ1174" s="70"/>
      <c r="BA1174" s="70"/>
      <c r="BB1174" s="70"/>
      <c r="BC1174" s="70"/>
      <c r="BD1174" s="70"/>
      <c r="BE1174" s="70"/>
      <c r="BF1174" s="70"/>
      <c r="BG1174" s="70"/>
      <c r="BH1174" s="70"/>
      <c r="BI1174" s="70"/>
      <c r="BJ1174" s="69"/>
    </row>
    <row r="1175" spans="2:62" ht="39" customHeight="1">
      <c r="E1175" s="62"/>
      <c r="F1175" s="62"/>
      <c r="G1175" s="62"/>
      <c r="H1175" s="62"/>
      <c r="I1175" s="62"/>
      <c r="J1175" s="62"/>
      <c r="K1175" s="62"/>
      <c r="L1175" s="564" t="s">
        <v>21</v>
      </c>
      <c r="M1175" s="565"/>
      <c r="N1175" s="558" t="s">
        <v>46</v>
      </c>
      <c r="O1175" s="559"/>
      <c r="P1175" s="559"/>
      <c r="Q1175" s="559"/>
      <c r="R1175" s="559"/>
      <c r="S1175" s="559"/>
      <c r="T1175" s="559"/>
      <c r="U1175" s="559"/>
      <c r="V1175" s="559"/>
      <c r="W1175" s="559"/>
      <c r="X1175" s="560"/>
      <c r="AB1175" s="62"/>
      <c r="AC1175" s="62"/>
      <c r="AD1175" s="62"/>
      <c r="AE1175" s="62"/>
      <c r="AF1175" s="62"/>
      <c r="AG1175" s="568" t="s">
        <v>22</v>
      </c>
      <c r="AH1175" s="569"/>
      <c r="AI1175" s="569"/>
      <c r="AJ1175" s="569"/>
      <c r="AK1175" s="569"/>
      <c r="AL1175" s="569"/>
      <c r="AM1175" s="569"/>
      <c r="AN1175" s="570"/>
      <c r="AO1175" s="571" t="str">
        <f>GI!$H$25</f>
        <v xml:space="preserve">Kalkidan Haile Berhe </v>
      </c>
      <c r="AP1175" s="572"/>
      <c r="AQ1175" s="572"/>
      <c r="AR1175" s="572"/>
      <c r="AS1175" s="572"/>
      <c r="AT1175" s="572"/>
      <c r="AU1175" s="572"/>
      <c r="AV1175" s="572"/>
      <c r="AW1175" s="572"/>
      <c r="AX1175" s="572"/>
      <c r="AY1175" s="572"/>
      <c r="AZ1175" s="572"/>
      <c r="BA1175" s="572"/>
      <c r="BB1175" s="572"/>
      <c r="BC1175" s="572"/>
      <c r="BD1175" s="572"/>
      <c r="BE1175" s="572"/>
      <c r="BF1175" s="572"/>
      <c r="BG1175" s="572"/>
      <c r="BH1175" s="573"/>
      <c r="BI1175" s="72"/>
      <c r="BJ1175" s="72"/>
    </row>
    <row r="1176" spans="2:62" ht="39" customHeight="1">
      <c r="L1176" s="566"/>
      <c r="M1176" s="567"/>
      <c r="N1176" s="561"/>
      <c r="O1176" s="562"/>
      <c r="P1176" s="562"/>
      <c r="Q1176" s="562"/>
      <c r="R1176" s="562"/>
      <c r="S1176" s="562"/>
      <c r="T1176" s="562"/>
      <c r="U1176" s="562"/>
      <c r="V1176" s="562"/>
      <c r="W1176" s="562"/>
      <c r="X1176" s="563"/>
      <c r="AB1176" s="62"/>
      <c r="AC1176" s="62"/>
      <c r="AD1176" s="62"/>
      <c r="AE1176" s="62"/>
      <c r="AF1176" s="62"/>
      <c r="AG1176" s="568"/>
      <c r="AH1176" s="569"/>
      <c r="AI1176" s="569"/>
      <c r="AJ1176" s="569"/>
      <c r="AK1176" s="569"/>
      <c r="AL1176" s="569"/>
      <c r="AM1176" s="569"/>
      <c r="AN1176" s="570"/>
      <c r="AO1176" s="574"/>
      <c r="AP1176" s="575"/>
      <c r="AQ1176" s="575"/>
      <c r="AR1176" s="575"/>
      <c r="AS1176" s="575"/>
      <c r="AT1176" s="575"/>
      <c r="AU1176" s="575"/>
      <c r="AV1176" s="575"/>
      <c r="AW1176" s="575"/>
      <c r="AX1176" s="575"/>
      <c r="AY1176" s="575"/>
      <c r="AZ1176" s="575"/>
      <c r="BA1176" s="575"/>
      <c r="BB1176" s="575"/>
      <c r="BC1176" s="575"/>
      <c r="BD1176" s="575"/>
      <c r="BE1176" s="575"/>
      <c r="BF1176" s="575"/>
      <c r="BG1176" s="575"/>
      <c r="BH1176" s="576"/>
      <c r="BI1176" s="72"/>
      <c r="BJ1176" s="72"/>
    </row>
    <row r="1177" spans="2:62" ht="39" customHeight="1" thickBot="1">
      <c r="AB1177" s="62"/>
      <c r="AC1177" s="62"/>
      <c r="AD1177" s="62"/>
      <c r="AE1177" s="62"/>
      <c r="AF1177" s="62"/>
      <c r="AG1177" s="73"/>
      <c r="AH1177" s="580" t="s">
        <v>8</v>
      </c>
      <c r="AI1177" s="580"/>
      <c r="AJ1177" s="580"/>
      <c r="AK1177" s="580"/>
      <c r="AL1177" s="580"/>
      <c r="AM1177" s="580"/>
      <c r="AN1177" s="580"/>
      <c r="AO1177" s="577"/>
      <c r="AP1177" s="578"/>
      <c r="AQ1177" s="578"/>
      <c r="AR1177" s="578"/>
      <c r="AS1177" s="578"/>
      <c r="AT1177" s="578"/>
      <c r="AU1177" s="578"/>
      <c r="AV1177" s="578"/>
      <c r="AW1177" s="578"/>
      <c r="AX1177" s="578"/>
      <c r="AY1177" s="578"/>
      <c r="AZ1177" s="578"/>
      <c r="BA1177" s="578"/>
      <c r="BB1177" s="578"/>
      <c r="BC1177" s="578"/>
      <c r="BD1177" s="578"/>
      <c r="BE1177" s="578"/>
      <c r="BF1177" s="578"/>
      <c r="BG1177" s="578"/>
      <c r="BH1177" s="579"/>
      <c r="BI1177" s="72"/>
      <c r="BJ1177" s="72"/>
    </row>
    <row r="1178" spans="2:62" ht="39" customHeight="1">
      <c r="AG1178" s="71"/>
      <c r="AH1178" s="580"/>
      <c r="AI1178" s="580"/>
      <c r="AJ1178" s="580"/>
      <c r="AK1178" s="580"/>
      <c r="AL1178" s="580"/>
      <c r="AM1178" s="580"/>
      <c r="AN1178" s="580"/>
      <c r="AO1178" s="74"/>
      <c r="AP1178" s="74"/>
      <c r="AQ1178" s="74"/>
      <c r="AR1178" s="72"/>
      <c r="AS1178" s="72"/>
      <c r="AT1178" s="72"/>
      <c r="AU1178" s="72"/>
      <c r="AV1178" s="72"/>
      <c r="AW1178" s="72"/>
      <c r="AX1178" s="72"/>
      <c r="AY1178" s="72"/>
      <c r="AZ1178" s="72"/>
      <c r="BA1178" s="72"/>
      <c r="BB1178" s="72"/>
      <c r="BC1178" s="72"/>
      <c r="BD1178" s="72"/>
      <c r="BE1178" s="72"/>
      <c r="BF1178" s="72"/>
      <c r="BG1178" s="72"/>
      <c r="BH1178" s="72"/>
      <c r="BI1178" s="72"/>
    </row>
    <row r="1179" spans="2:62" ht="39" customHeight="1" thickBot="1">
      <c r="B1179" s="581" t="s">
        <v>99</v>
      </c>
      <c r="C1179" s="581"/>
      <c r="D1179" s="581"/>
      <c r="E1179" s="581"/>
      <c r="F1179" s="581"/>
      <c r="G1179" s="581"/>
      <c r="H1179" s="581"/>
      <c r="I1179" s="581"/>
      <c r="J1179" s="581"/>
      <c r="K1179" s="581"/>
      <c r="L1179" s="581"/>
      <c r="M1179" s="581"/>
      <c r="N1179" s="581"/>
      <c r="O1179" s="581"/>
      <c r="P1179" s="581"/>
      <c r="Q1179" s="581"/>
      <c r="R1179" s="581"/>
      <c r="S1179" s="581"/>
      <c r="T1179" s="581"/>
      <c r="U1179" s="581"/>
      <c r="V1179" s="581"/>
      <c r="W1179" s="581"/>
      <c r="X1179" s="581"/>
      <c r="Y1179" s="581"/>
      <c r="Z1179" s="581"/>
      <c r="AA1179" s="581"/>
      <c r="AG1179" s="71"/>
    </row>
    <row r="1180" spans="2:62" ht="39" customHeight="1">
      <c r="B1180" s="581"/>
      <c r="C1180" s="581"/>
      <c r="D1180" s="581"/>
      <c r="E1180" s="581"/>
      <c r="F1180" s="581"/>
      <c r="G1180" s="581"/>
      <c r="H1180" s="581"/>
      <c r="I1180" s="581"/>
      <c r="J1180" s="581"/>
      <c r="K1180" s="581"/>
      <c r="L1180" s="581"/>
      <c r="M1180" s="581"/>
      <c r="N1180" s="581"/>
      <c r="O1180" s="581"/>
      <c r="P1180" s="581"/>
      <c r="Q1180" s="581"/>
      <c r="R1180" s="581"/>
      <c r="S1180" s="581"/>
      <c r="T1180" s="581"/>
      <c r="U1180" s="581"/>
      <c r="V1180" s="581"/>
      <c r="W1180" s="581"/>
      <c r="X1180" s="581"/>
      <c r="Y1180" s="581"/>
      <c r="Z1180" s="581"/>
      <c r="AA1180" s="581"/>
      <c r="AG1180" s="71"/>
      <c r="AH1180" s="582" t="s">
        <v>23</v>
      </c>
      <c r="AI1180" s="582"/>
      <c r="AJ1180" s="582"/>
      <c r="AK1180" s="582"/>
      <c r="AL1180" s="582"/>
      <c r="AM1180" s="582"/>
      <c r="AN1180" s="583"/>
      <c r="AO1180" s="584">
        <f>GI!$J$25</f>
        <v>0</v>
      </c>
      <c r="AP1180" s="585"/>
      <c r="AQ1180" s="585"/>
      <c r="AR1180" s="585"/>
      <c r="AS1180" s="585"/>
      <c r="AT1180" s="586"/>
      <c r="AV1180" s="72"/>
      <c r="AW1180" s="582" t="s">
        <v>24</v>
      </c>
      <c r="AX1180" s="582"/>
      <c r="AY1180" s="582"/>
      <c r="AZ1180" s="582"/>
      <c r="BB1180" s="584" t="str">
        <f>GI!$I$25</f>
        <v>F</v>
      </c>
      <c r="BC1180" s="585"/>
      <c r="BD1180" s="585"/>
      <c r="BE1180" s="585"/>
      <c r="BF1180" s="586"/>
    </row>
    <row r="1181" spans="2:62" ht="39" customHeight="1">
      <c r="B1181" s="581"/>
      <c r="C1181" s="581"/>
      <c r="D1181" s="581"/>
      <c r="E1181" s="581"/>
      <c r="F1181" s="581"/>
      <c r="G1181" s="581"/>
      <c r="H1181" s="581"/>
      <c r="I1181" s="581"/>
      <c r="J1181" s="581"/>
      <c r="K1181" s="581"/>
      <c r="L1181" s="581"/>
      <c r="M1181" s="581"/>
      <c r="N1181" s="581"/>
      <c r="O1181" s="581"/>
      <c r="P1181" s="581"/>
      <c r="Q1181" s="581"/>
      <c r="R1181" s="581"/>
      <c r="S1181" s="581"/>
      <c r="T1181" s="581"/>
      <c r="U1181" s="581"/>
      <c r="V1181" s="581"/>
      <c r="W1181" s="581"/>
      <c r="X1181" s="581"/>
      <c r="Y1181" s="581"/>
      <c r="Z1181" s="581"/>
      <c r="AA1181" s="581"/>
      <c r="AG1181" s="71"/>
      <c r="AH1181" s="582"/>
      <c r="AI1181" s="582"/>
      <c r="AJ1181" s="582"/>
      <c r="AK1181" s="582"/>
      <c r="AL1181" s="582"/>
      <c r="AM1181" s="582"/>
      <c r="AN1181" s="583"/>
      <c r="AO1181" s="587"/>
      <c r="AP1181" s="588"/>
      <c r="AQ1181" s="588"/>
      <c r="AR1181" s="588"/>
      <c r="AS1181" s="588"/>
      <c r="AT1181" s="589"/>
      <c r="AU1181" s="72"/>
      <c r="AV1181" s="72"/>
      <c r="AW1181" s="582"/>
      <c r="AX1181" s="582"/>
      <c r="AY1181" s="582"/>
      <c r="AZ1181" s="582"/>
      <c r="BB1181" s="587"/>
      <c r="BC1181" s="588"/>
      <c r="BD1181" s="588"/>
      <c r="BE1181" s="588"/>
      <c r="BF1181" s="589"/>
    </row>
    <row r="1182" spans="2:62" ht="39" customHeight="1">
      <c r="B1182" s="581"/>
      <c r="C1182" s="581"/>
      <c r="D1182" s="581"/>
      <c r="E1182" s="581"/>
      <c r="F1182" s="581"/>
      <c r="G1182" s="581"/>
      <c r="H1182" s="581"/>
      <c r="I1182" s="581"/>
      <c r="J1182" s="581"/>
      <c r="K1182" s="581"/>
      <c r="L1182" s="581"/>
      <c r="M1182" s="581"/>
      <c r="N1182" s="581"/>
      <c r="O1182" s="581"/>
      <c r="P1182" s="581"/>
      <c r="Q1182" s="581"/>
      <c r="R1182" s="581"/>
      <c r="S1182" s="581"/>
      <c r="T1182" s="581"/>
      <c r="U1182" s="581"/>
      <c r="V1182" s="581"/>
      <c r="W1182" s="581"/>
      <c r="X1182" s="581"/>
      <c r="Y1182" s="581"/>
      <c r="Z1182" s="581"/>
      <c r="AA1182" s="581"/>
      <c r="AG1182" s="71"/>
      <c r="AH1182" s="593" t="s">
        <v>3</v>
      </c>
      <c r="AI1182" s="593"/>
      <c r="AJ1182" s="593"/>
      <c r="AK1182" s="593"/>
      <c r="AL1182" s="593"/>
      <c r="AM1182" s="593"/>
      <c r="AN1182" s="594"/>
      <c r="AO1182" s="587"/>
      <c r="AP1182" s="588"/>
      <c r="AQ1182" s="588"/>
      <c r="AR1182" s="588"/>
      <c r="AS1182" s="588"/>
      <c r="AT1182" s="589"/>
      <c r="AV1182" s="72"/>
      <c r="AW1182" s="593" t="s">
        <v>4</v>
      </c>
      <c r="AX1182" s="593"/>
      <c r="AY1182" s="593"/>
      <c r="AZ1182" s="593"/>
      <c r="BB1182" s="587"/>
      <c r="BC1182" s="588"/>
      <c r="BD1182" s="588"/>
      <c r="BE1182" s="588"/>
      <c r="BF1182" s="589"/>
    </row>
    <row r="1183" spans="2:62" ht="39" customHeight="1" thickBot="1">
      <c r="B1183" s="595" t="s">
        <v>148</v>
      </c>
      <c r="C1183" s="595"/>
      <c r="D1183" s="595"/>
      <c r="E1183" s="595"/>
      <c r="F1183" s="595"/>
      <c r="G1183" s="595"/>
      <c r="H1183" s="595"/>
      <c r="I1183" s="595"/>
      <c r="J1183" s="595"/>
      <c r="K1183" s="595"/>
      <c r="L1183" s="75"/>
      <c r="M1183" s="75"/>
      <c r="N1183" s="75"/>
      <c r="O1183" s="75"/>
      <c r="P1183" s="75"/>
      <c r="Q1183" s="75"/>
      <c r="R1183" s="75"/>
      <c r="S1183" s="75"/>
      <c r="T1183" s="75"/>
      <c r="U1183" s="75"/>
      <c r="V1183" s="75"/>
      <c r="W1183" s="76"/>
      <c r="X1183" s="76"/>
      <c r="Y1183" s="76"/>
      <c r="Z1183" s="76"/>
      <c r="AA1183" s="76"/>
      <c r="AG1183" s="71"/>
      <c r="AH1183" s="593"/>
      <c r="AI1183" s="593"/>
      <c r="AJ1183" s="593"/>
      <c r="AK1183" s="593"/>
      <c r="AL1183" s="593"/>
      <c r="AM1183" s="593"/>
      <c r="AN1183" s="594"/>
      <c r="AO1183" s="590"/>
      <c r="AP1183" s="591"/>
      <c r="AQ1183" s="591"/>
      <c r="AR1183" s="591"/>
      <c r="AS1183" s="591"/>
      <c r="AT1183" s="592"/>
      <c r="AU1183" s="72"/>
      <c r="AV1183" s="72"/>
      <c r="AW1183" s="593"/>
      <c r="AX1183" s="593"/>
      <c r="AY1183" s="593"/>
      <c r="AZ1183" s="593"/>
      <c r="BA1183" s="77"/>
      <c r="BB1183" s="590"/>
      <c r="BC1183" s="591"/>
      <c r="BD1183" s="591"/>
      <c r="BE1183" s="591"/>
      <c r="BF1183" s="592"/>
      <c r="BG1183" s="77"/>
      <c r="BH1183" s="77"/>
      <c r="BI1183" s="77"/>
    </row>
    <row r="1184" spans="2:62" ht="39" customHeight="1" thickBot="1">
      <c r="B1184" s="533"/>
      <c r="C1184" s="533"/>
      <c r="D1184" s="533"/>
      <c r="E1184" s="533"/>
      <c r="F1184" s="533"/>
      <c r="G1184" s="533"/>
      <c r="H1184" s="533"/>
      <c r="I1184" s="533"/>
      <c r="J1184" s="533"/>
      <c r="K1184" s="533"/>
      <c r="L1184" s="533"/>
      <c r="M1184" s="533"/>
      <c r="N1184" s="533"/>
      <c r="O1184" s="533"/>
      <c r="P1184" s="533"/>
      <c r="Q1184" s="533"/>
      <c r="R1184" s="533"/>
      <c r="S1184" s="533"/>
      <c r="T1184" s="533"/>
      <c r="U1184" s="533"/>
      <c r="V1184" s="533"/>
      <c r="W1184" s="533"/>
      <c r="X1184" s="533"/>
      <c r="Y1184" s="533"/>
      <c r="Z1184" s="533"/>
      <c r="AA1184" s="533"/>
      <c r="AG1184" s="71"/>
      <c r="AK1184" s="78"/>
      <c r="AL1184" s="78"/>
      <c r="AM1184" s="78"/>
      <c r="AN1184" s="78"/>
      <c r="AO1184" s="78"/>
      <c r="AP1184" s="78"/>
      <c r="AQ1184" s="78"/>
      <c r="AR1184" s="72"/>
      <c r="AS1184" s="72"/>
      <c r="AT1184" s="72"/>
      <c r="AU1184" s="72"/>
      <c r="AV1184" s="72"/>
      <c r="AW1184" s="72"/>
      <c r="AX1184" s="72"/>
      <c r="AY1184" s="72"/>
      <c r="AZ1184" s="72"/>
      <c r="BA1184" s="72"/>
      <c r="BB1184" s="72"/>
      <c r="BC1184" s="72"/>
      <c r="BD1184" s="72"/>
      <c r="BE1184" s="77"/>
      <c r="BF1184" s="77"/>
      <c r="BG1184" s="77"/>
      <c r="BH1184" s="77"/>
      <c r="BI1184" s="77"/>
    </row>
    <row r="1185" spans="2:62" ht="39" customHeight="1">
      <c r="B1185" s="534"/>
      <c r="C1185" s="534"/>
      <c r="D1185" s="534"/>
      <c r="E1185" s="534"/>
      <c r="F1185" s="534"/>
      <c r="G1185" s="534"/>
      <c r="H1185" s="534"/>
      <c r="I1185" s="534"/>
      <c r="J1185" s="534"/>
      <c r="K1185" s="534"/>
      <c r="L1185" s="534"/>
      <c r="M1185" s="534"/>
      <c r="N1185" s="534"/>
      <c r="O1185" s="534"/>
      <c r="P1185" s="534"/>
      <c r="Q1185" s="534"/>
      <c r="R1185" s="534"/>
      <c r="S1185" s="534"/>
      <c r="T1185" s="534"/>
      <c r="U1185" s="534"/>
      <c r="V1185" s="534"/>
      <c r="W1185" s="534"/>
      <c r="X1185" s="534"/>
      <c r="Y1185" s="534"/>
      <c r="Z1185" s="534"/>
      <c r="AA1185" s="534"/>
      <c r="AG1185" s="71"/>
      <c r="AH1185" s="582" t="s">
        <v>25</v>
      </c>
      <c r="AI1185" s="582"/>
      <c r="AJ1185" s="582"/>
      <c r="AK1185" s="582"/>
      <c r="AL1185" s="582"/>
      <c r="AM1185" s="582"/>
      <c r="AN1185" s="583"/>
      <c r="AO1185" s="596">
        <f>GI!$A$3</f>
        <v>11</v>
      </c>
      <c r="AP1185" s="597"/>
      <c r="AQ1185" s="597"/>
      <c r="AR1185" s="597"/>
      <c r="AS1185" s="598"/>
      <c r="AT1185" s="596" t="str">
        <f>GI!$C$3</f>
        <v>D</v>
      </c>
      <c r="AU1185" s="597"/>
      <c r="AV1185" s="597"/>
      <c r="AW1185" s="597"/>
      <c r="AX1185" s="598"/>
      <c r="AY1185" s="79"/>
      <c r="AZ1185" s="79"/>
      <c r="BA1185" s="79"/>
      <c r="BB1185" s="80"/>
      <c r="BC1185" s="80"/>
      <c r="BD1185" s="80"/>
      <c r="BE1185" s="80"/>
      <c r="BF1185" s="80"/>
      <c r="BG1185" s="80"/>
      <c r="BH1185" s="80"/>
      <c r="BI1185" s="80"/>
    </row>
    <row r="1186" spans="2:62" ht="39" customHeight="1">
      <c r="B1186" s="533"/>
      <c r="C1186" s="533"/>
      <c r="D1186" s="533"/>
      <c r="E1186" s="533"/>
      <c r="F1186" s="533"/>
      <c r="G1186" s="533"/>
      <c r="H1186" s="533"/>
      <c r="I1186" s="533"/>
      <c r="J1186" s="533"/>
      <c r="K1186" s="533"/>
      <c r="L1186" s="533"/>
      <c r="M1186" s="533"/>
      <c r="N1186" s="533"/>
      <c r="O1186" s="533"/>
      <c r="P1186" s="533"/>
      <c r="Q1186" s="533"/>
      <c r="R1186" s="533"/>
      <c r="S1186" s="533"/>
      <c r="T1186" s="533"/>
      <c r="U1186" s="533"/>
      <c r="V1186" s="533"/>
      <c r="W1186" s="533"/>
      <c r="X1186" s="533"/>
      <c r="Y1186" s="533"/>
      <c r="Z1186" s="533"/>
      <c r="AA1186" s="533"/>
      <c r="AG1186" s="71"/>
      <c r="AH1186" s="582"/>
      <c r="AI1186" s="582"/>
      <c r="AJ1186" s="582"/>
      <c r="AK1186" s="582"/>
      <c r="AL1186" s="582"/>
      <c r="AM1186" s="582"/>
      <c r="AN1186" s="583"/>
      <c r="AO1186" s="599"/>
      <c r="AP1186" s="600"/>
      <c r="AQ1186" s="600"/>
      <c r="AR1186" s="600"/>
      <c r="AS1186" s="601"/>
      <c r="AT1186" s="599"/>
      <c r="AU1186" s="600"/>
      <c r="AV1186" s="600"/>
      <c r="AW1186" s="600"/>
      <c r="AX1186" s="601"/>
      <c r="AY1186" s="79"/>
      <c r="AZ1186" s="79"/>
      <c r="BA1186" s="79"/>
      <c r="BB1186" s="80"/>
      <c r="BC1186" s="80"/>
      <c r="BD1186" s="80"/>
      <c r="BE1186" s="80"/>
      <c r="BF1186" s="80"/>
      <c r="BG1186" s="80"/>
      <c r="BH1186" s="80"/>
      <c r="BI1186" s="80"/>
    </row>
    <row r="1187" spans="2:62" ht="39" customHeight="1">
      <c r="B1187" s="534"/>
      <c r="C1187" s="534"/>
      <c r="D1187" s="534"/>
      <c r="E1187" s="534"/>
      <c r="F1187" s="534"/>
      <c r="G1187" s="534"/>
      <c r="H1187" s="534"/>
      <c r="I1187" s="534"/>
      <c r="J1187" s="534"/>
      <c r="K1187" s="534"/>
      <c r="L1187" s="534"/>
      <c r="M1187" s="534"/>
      <c r="N1187" s="534"/>
      <c r="O1187" s="534"/>
      <c r="P1187" s="534"/>
      <c r="Q1187" s="534"/>
      <c r="R1187" s="534"/>
      <c r="S1187" s="534"/>
      <c r="T1187" s="534"/>
      <c r="U1187" s="534"/>
      <c r="V1187" s="534"/>
      <c r="W1187" s="534"/>
      <c r="X1187" s="534"/>
      <c r="Y1187" s="534"/>
      <c r="Z1187" s="534"/>
      <c r="AA1187" s="534"/>
      <c r="AG1187" s="71"/>
      <c r="AH1187" s="605" t="s">
        <v>6</v>
      </c>
      <c r="AI1187" s="605"/>
      <c r="AJ1187" s="605"/>
      <c r="AK1187" s="605"/>
      <c r="AL1187" s="605"/>
      <c r="AM1187" s="605"/>
      <c r="AN1187" s="606"/>
      <c r="AO1187" s="599"/>
      <c r="AP1187" s="600"/>
      <c r="AQ1187" s="600"/>
      <c r="AR1187" s="600"/>
      <c r="AS1187" s="601"/>
      <c r="AT1187" s="599"/>
      <c r="AU1187" s="600"/>
      <c r="AV1187" s="600"/>
      <c r="AW1187" s="600"/>
      <c r="AX1187" s="601"/>
      <c r="AY1187" s="79"/>
      <c r="AZ1187" s="79"/>
      <c r="BA1187" s="79"/>
      <c r="BB1187" s="80"/>
      <c r="BC1187" s="80"/>
      <c r="BD1187" s="80"/>
      <c r="BE1187" s="80"/>
      <c r="BF1187" s="80"/>
      <c r="BG1187" s="80"/>
      <c r="BH1187" s="80"/>
      <c r="BI1187" s="80"/>
    </row>
    <row r="1188" spans="2:62" ht="39" customHeight="1" thickBot="1">
      <c r="B1188" s="607" t="s">
        <v>149</v>
      </c>
      <c r="C1188" s="607"/>
      <c r="D1188" s="607"/>
      <c r="E1188" s="607"/>
      <c r="F1188" s="607"/>
      <c r="G1188" s="607"/>
      <c r="H1188" s="607"/>
      <c r="I1188" s="607"/>
      <c r="J1188" s="607"/>
      <c r="K1188" s="607"/>
      <c r="L1188" s="607"/>
      <c r="M1188" s="607"/>
      <c r="N1188" s="607"/>
      <c r="O1188" s="607"/>
      <c r="P1188" s="607"/>
      <c r="Q1188" s="607"/>
      <c r="R1188" s="607"/>
      <c r="S1188" s="607"/>
      <c r="T1188" s="607"/>
      <c r="U1188" s="607"/>
      <c r="V1188" s="607"/>
      <c r="W1188" s="607"/>
      <c r="X1188" s="607"/>
      <c r="Y1188" s="607"/>
      <c r="Z1188" s="607"/>
      <c r="AA1188" s="607"/>
      <c r="AG1188" s="71"/>
      <c r="AH1188" s="605"/>
      <c r="AI1188" s="605"/>
      <c r="AJ1188" s="605"/>
      <c r="AK1188" s="605"/>
      <c r="AL1188" s="605"/>
      <c r="AM1188" s="605"/>
      <c r="AN1188" s="606"/>
      <c r="AO1188" s="602"/>
      <c r="AP1188" s="603"/>
      <c r="AQ1188" s="603"/>
      <c r="AR1188" s="603"/>
      <c r="AS1188" s="604"/>
      <c r="AT1188" s="602"/>
      <c r="AU1188" s="603"/>
      <c r="AV1188" s="603"/>
      <c r="AW1188" s="603"/>
      <c r="AX1188" s="604"/>
      <c r="AY1188" s="79"/>
      <c r="AZ1188" s="79"/>
      <c r="BA1188" s="79"/>
      <c r="BB1188" s="80"/>
      <c r="BC1188" s="80"/>
      <c r="BD1188" s="80"/>
      <c r="BE1188" s="80"/>
      <c r="BF1188" s="80"/>
      <c r="BG1188" s="80"/>
      <c r="BH1188" s="80"/>
      <c r="BI1188" s="80"/>
    </row>
    <row r="1189" spans="2:62" ht="39" customHeight="1">
      <c r="B1189" s="608"/>
      <c r="C1189" s="608"/>
      <c r="D1189" s="608"/>
      <c r="E1189" s="608"/>
      <c r="F1189" s="608"/>
      <c r="G1189" s="608"/>
      <c r="H1189" s="608"/>
      <c r="I1189" s="608"/>
      <c r="J1189" s="608"/>
      <c r="K1189" s="608"/>
      <c r="L1189" s="608"/>
      <c r="M1189" s="608"/>
      <c r="N1189" s="608"/>
      <c r="O1189" s="608"/>
      <c r="P1189" s="608"/>
      <c r="Q1189" s="608"/>
      <c r="R1189" s="608"/>
      <c r="S1189" s="608"/>
      <c r="T1189" s="608"/>
      <c r="U1189" s="608"/>
      <c r="V1189" s="608"/>
      <c r="W1189" s="608"/>
      <c r="X1189" s="608"/>
      <c r="Y1189" s="608"/>
      <c r="Z1189" s="608"/>
      <c r="AA1189" s="608"/>
      <c r="AG1189" s="71"/>
    </row>
    <row r="1190" spans="2:62" ht="39" customHeight="1" thickBot="1">
      <c r="B1190" s="533"/>
      <c r="C1190" s="533"/>
      <c r="D1190" s="533"/>
      <c r="E1190" s="533"/>
      <c r="F1190" s="533"/>
      <c r="G1190" s="533"/>
      <c r="H1190" s="533"/>
      <c r="I1190" s="533"/>
      <c r="J1190" s="533"/>
      <c r="K1190" s="533"/>
      <c r="L1190" s="533"/>
      <c r="M1190" s="533"/>
      <c r="N1190" s="533"/>
      <c r="O1190" s="533"/>
      <c r="P1190" s="533"/>
      <c r="Q1190" s="533"/>
      <c r="R1190" s="533"/>
      <c r="S1190" s="533"/>
      <c r="T1190" s="533"/>
      <c r="U1190" s="533"/>
      <c r="V1190" s="533"/>
      <c r="W1190" s="533"/>
      <c r="X1190" s="533"/>
      <c r="Y1190" s="533"/>
      <c r="Z1190" s="533"/>
      <c r="AA1190" s="533"/>
      <c r="AG1190" s="81"/>
      <c r="AH1190" s="82"/>
      <c r="AI1190" s="82"/>
      <c r="AJ1190" s="82"/>
      <c r="AK1190" s="82"/>
      <c r="AL1190" s="82"/>
      <c r="AM1190" s="82"/>
      <c r="AN1190" s="82"/>
      <c r="AO1190" s="82"/>
      <c r="AP1190" s="82"/>
      <c r="AQ1190" s="82"/>
      <c r="AR1190" s="83"/>
      <c r="AS1190" s="83"/>
      <c r="AT1190" s="83"/>
      <c r="AU1190" s="83"/>
      <c r="AV1190" s="83"/>
      <c r="AW1190" s="83"/>
      <c r="AX1190" s="83"/>
      <c r="AY1190" s="83"/>
      <c r="AZ1190" s="83"/>
      <c r="BA1190" s="83"/>
      <c r="BB1190" s="83"/>
      <c r="BC1190" s="83"/>
      <c r="BD1190" s="83"/>
      <c r="BE1190" s="83"/>
      <c r="BF1190" s="83"/>
      <c r="BG1190" s="83"/>
      <c r="BH1190" s="83"/>
      <c r="BI1190" s="83"/>
      <c r="BJ1190" s="84"/>
    </row>
    <row r="1191" spans="2:62" ht="39" customHeight="1">
      <c r="B1191" s="534"/>
      <c r="C1191" s="534"/>
      <c r="D1191" s="534"/>
      <c r="E1191" s="534"/>
      <c r="F1191" s="534"/>
      <c r="G1191" s="534"/>
      <c r="H1191" s="534"/>
      <c r="I1191" s="534"/>
      <c r="J1191" s="534"/>
      <c r="K1191" s="534"/>
      <c r="L1191" s="534"/>
      <c r="M1191" s="534"/>
      <c r="N1191" s="534"/>
      <c r="O1191" s="534"/>
      <c r="P1191" s="534"/>
      <c r="Q1191" s="534"/>
      <c r="R1191" s="534"/>
      <c r="S1191" s="534"/>
      <c r="T1191" s="534"/>
      <c r="U1191" s="534"/>
      <c r="V1191" s="534"/>
      <c r="W1191" s="534"/>
      <c r="X1191" s="534"/>
      <c r="Y1191" s="534"/>
      <c r="Z1191" s="534"/>
      <c r="AA1191" s="534"/>
      <c r="BJ1191" s="85"/>
    </row>
    <row r="1192" spans="2:62" ht="39" customHeight="1">
      <c r="B1192" s="86"/>
      <c r="C1192" s="86"/>
      <c r="D1192" s="86"/>
      <c r="E1192" s="86"/>
      <c r="F1192" s="86"/>
      <c r="G1192" s="86"/>
      <c r="H1192" s="86"/>
      <c r="I1192" s="86"/>
      <c r="J1192" s="86"/>
      <c r="K1192" s="86"/>
      <c r="L1192" s="86"/>
      <c r="M1192" s="86"/>
      <c r="N1192" s="86"/>
      <c r="O1192" s="86"/>
      <c r="P1192" s="86"/>
      <c r="Q1192" s="86"/>
      <c r="R1192" s="86"/>
      <c r="S1192" s="86"/>
      <c r="T1192" s="86"/>
      <c r="U1192" s="86"/>
      <c r="V1192" s="86"/>
      <c r="W1192" s="86"/>
      <c r="X1192" s="86"/>
      <c r="Y1192" s="86"/>
      <c r="Z1192" s="86"/>
      <c r="AA1192" s="86"/>
      <c r="AK1192" s="87"/>
      <c r="AL1192" s="87"/>
      <c r="AM1192" s="87"/>
      <c r="AN1192" s="87"/>
      <c r="AO1192" s="87"/>
      <c r="AP1192" s="87"/>
      <c r="AQ1192" s="87"/>
      <c r="AR1192" s="87"/>
      <c r="AS1192" s="87"/>
      <c r="AT1192" s="87"/>
      <c r="AU1192" s="87"/>
      <c r="AV1192" s="87"/>
      <c r="AW1192" s="87"/>
      <c r="AX1192" s="87"/>
      <c r="AY1192" s="87"/>
      <c r="AZ1192" s="87"/>
      <c r="BA1192" s="87"/>
      <c r="BB1192" s="87"/>
      <c r="BC1192" s="87"/>
      <c r="BD1192" s="87"/>
      <c r="BE1192" s="87"/>
      <c r="BF1192" s="87"/>
      <c r="BJ1192" s="85"/>
    </row>
    <row r="1193" spans="2:62" ht="39" customHeight="1">
      <c r="B1193" s="535" t="s">
        <v>80</v>
      </c>
      <c r="C1193" s="535"/>
      <c r="D1193" s="535"/>
      <c r="E1193" s="535"/>
      <c r="F1193" s="535"/>
      <c r="G1193" s="535"/>
      <c r="H1193" s="535"/>
      <c r="I1193" s="535"/>
      <c r="J1193" s="535"/>
      <c r="K1193" s="535"/>
      <c r="L1193" s="535"/>
      <c r="M1193" s="535"/>
      <c r="N1193" s="535"/>
      <c r="O1193" s="536" t="str">
        <f>GI!$E$31</f>
        <v xml:space="preserve">Biniam Desta </v>
      </c>
      <c r="P1193" s="536"/>
      <c r="Q1193" s="536"/>
      <c r="R1193" s="536"/>
      <c r="S1193" s="536"/>
      <c r="T1193" s="536"/>
      <c r="U1193" s="536"/>
      <c r="V1193" s="536"/>
      <c r="W1193" s="536"/>
      <c r="X1193" s="536"/>
      <c r="Y1193" s="536"/>
      <c r="Z1193" s="536"/>
      <c r="AA1193" s="536"/>
      <c r="AB1193" s="88"/>
      <c r="AJ1193" s="538" t="s">
        <v>212</v>
      </c>
      <c r="AK1193" s="539"/>
      <c r="AL1193" s="539"/>
      <c r="AM1193" s="539"/>
      <c r="AN1193" s="539"/>
      <c r="AO1193" s="539"/>
      <c r="AP1193" s="539"/>
      <c r="AQ1193" s="539"/>
      <c r="AR1193" s="539"/>
      <c r="AS1193" s="539"/>
      <c r="AT1193" s="539"/>
      <c r="AU1193" s="539"/>
      <c r="AV1193" s="539"/>
      <c r="AW1193" s="539"/>
      <c r="AX1193" s="539"/>
      <c r="AY1193" s="539"/>
      <c r="AZ1193" s="539"/>
      <c r="BA1193" s="539"/>
      <c r="BB1193" s="539"/>
      <c r="BC1193" s="539"/>
      <c r="BD1193" s="539"/>
      <c r="BE1193" s="539"/>
      <c r="BF1193" s="540"/>
      <c r="BG1193" s="87"/>
      <c r="BH1193" s="87"/>
      <c r="BI1193" s="87"/>
      <c r="BJ1193" s="89"/>
    </row>
    <row r="1194" spans="2:62" ht="39" customHeight="1">
      <c r="B1194" s="535"/>
      <c r="C1194" s="535"/>
      <c r="D1194" s="535"/>
      <c r="E1194" s="535"/>
      <c r="F1194" s="535"/>
      <c r="G1194" s="535"/>
      <c r="H1194" s="535"/>
      <c r="I1194" s="535"/>
      <c r="J1194" s="535"/>
      <c r="K1194" s="535"/>
      <c r="L1194" s="535"/>
      <c r="M1194" s="535"/>
      <c r="N1194" s="535"/>
      <c r="O1194" s="537"/>
      <c r="P1194" s="537"/>
      <c r="Q1194" s="537"/>
      <c r="R1194" s="537"/>
      <c r="S1194" s="537"/>
      <c r="T1194" s="537"/>
      <c r="U1194" s="537"/>
      <c r="V1194" s="537"/>
      <c r="W1194" s="537"/>
      <c r="X1194" s="537"/>
      <c r="Y1194" s="537"/>
      <c r="Z1194" s="537"/>
      <c r="AA1194" s="537"/>
      <c r="AB1194" s="88"/>
      <c r="AJ1194" s="541"/>
      <c r="AK1194" s="542"/>
      <c r="AL1194" s="542"/>
      <c r="AM1194" s="542"/>
      <c r="AN1194" s="542"/>
      <c r="AO1194" s="542"/>
      <c r="AP1194" s="542"/>
      <c r="AQ1194" s="542"/>
      <c r="AR1194" s="542"/>
      <c r="AS1194" s="542"/>
      <c r="AT1194" s="542"/>
      <c r="AU1194" s="542"/>
      <c r="AV1194" s="542"/>
      <c r="AW1194" s="542"/>
      <c r="AX1194" s="542"/>
      <c r="AY1194" s="542"/>
      <c r="AZ1194" s="542"/>
      <c r="BA1194" s="542"/>
      <c r="BB1194" s="542"/>
      <c r="BC1194" s="542"/>
      <c r="BD1194" s="542"/>
      <c r="BE1194" s="542"/>
      <c r="BF1194" s="543"/>
      <c r="BG1194" s="87"/>
      <c r="BH1194" s="87"/>
      <c r="BI1194" s="87"/>
      <c r="BJ1194" s="89"/>
    </row>
    <row r="1195" spans="2:62" ht="39" customHeight="1">
      <c r="B1195" s="544" t="s">
        <v>79</v>
      </c>
      <c r="C1195" s="544"/>
      <c r="D1195" s="544"/>
      <c r="E1195" s="544"/>
      <c r="F1195" s="544"/>
      <c r="G1195" s="544"/>
      <c r="H1195" s="544"/>
      <c r="I1195" s="544"/>
      <c r="J1195" s="544"/>
      <c r="K1195" s="544"/>
      <c r="L1195" s="544"/>
      <c r="M1195" s="544"/>
      <c r="N1195" s="544"/>
      <c r="O1195" s="545"/>
      <c r="P1195" s="545"/>
      <c r="Q1195" s="545"/>
      <c r="R1195" s="545"/>
      <c r="S1195" s="545"/>
      <c r="T1195" s="545"/>
      <c r="U1195" s="545"/>
      <c r="V1195" s="545"/>
      <c r="W1195" s="545"/>
      <c r="X1195" s="545"/>
      <c r="Y1195" s="545"/>
      <c r="Z1195" s="545"/>
      <c r="AA1195" s="545"/>
      <c r="AB1195" s="88"/>
      <c r="AJ1195" s="541" t="s">
        <v>210</v>
      </c>
      <c r="AK1195" s="542"/>
      <c r="AL1195" s="542"/>
      <c r="AM1195" s="542"/>
      <c r="AN1195" s="542"/>
      <c r="AO1195" s="542"/>
      <c r="AP1195" s="542"/>
      <c r="AQ1195" s="542"/>
      <c r="AR1195" s="542"/>
      <c r="AS1195" s="542"/>
      <c r="AT1195" s="542"/>
      <c r="AU1195" s="542"/>
      <c r="AV1195" s="542"/>
      <c r="AW1195" s="542"/>
      <c r="AX1195" s="542"/>
      <c r="AY1195" s="542"/>
      <c r="AZ1195" s="542"/>
      <c r="BA1195" s="542"/>
      <c r="BB1195" s="542"/>
      <c r="BC1195" s="542"/>
      <c r="BD1195" s="542"/>
      <c r="BE1195" s="542"/>
      <c r="BF1195" s="543"/>
      <c r="BG1195" s="87"/>
      <c r="BH1195" s="87"/>
      <c r="BI1195" s="87"/>
      <c r="BJ1195" s="87"/>
    </row>
    <row r="1196" spans="2:62" ht="39" customHeight="1">
      <c r="B1196" s="544"/>
      <c r="C1196" s="544"/>
      <c r="D1196" s="544"/>
      <c r="E1196" s="544"/>
      <c r="F1196" s="544"/>
      <c r="G1196" s="544"/>
      <c r="H1196" s="544"/>
      <c r="I1196" s="544"/>
      <c r="J1196" s="544"/>
      <c r="K1196" s="544"/>
      <c r="L1196" s="544"/>
      <c r="M1196" s="544"/>
      <c r="N1196" s="544"/>
      <c r="O1196" s="546"/>
      <c r="P1196" s="546"/>
      <c r="Q1196" s="546"/>
      <c r="R1196" s="546"/>
      <c r="S1196" s="546"/>
      <c r="T1196" s="546"/>
      <c r="U1196" s="546"/>
      <c r="V1196" s="546"/>
      <c r="W1196" s="546"/>
      <c r="X1196" s="546"/>
      <c r="Y1196" s="546"/>
      <c r="Z1196" s="546"/>
      <c r="AA1196" s="546"/>
      <c r="AB1196" s="88"/>
      <c r="AJ1196" s="541"/>
      <c r="AK1196" s="542"/>
      <c r="AL1196" s="542"/>
      <c r="AM1196" s="542"/>
      <c r="AN1196" s="542"/>
      <c r="AO1196" s="542"/>
      <c r="AP1196" s="542"/>
      <c r="AQ1196" s="542"/>
      <c r="AR1196" s="542"/>
      <c r="AS1196" s="542"/>
      <c r="AT1196" s="542"/>
      <c r="AU1196" s="542"/>
      <c r="AV1196" s="542"/>
      <c r="AW1196" s="542"/>
      <c r="AX1196" s="542"/>
      <c r="AY1196" s="542"/>
      <c r="AZ1196" s="542"/>
      <c r="BA1196" s="542"/>
      <c r="BB1196" s="542"/>
      <c r="BC1196" s="542"/>
      <c r="BD1196" s="542"/>
      <c r="BE1196" s="542"/>
      <c r="BF1196" s="543"/>
      <c r="BG1196" s="87"/>
      <c r="BH1196" s="87"/>
      <c r="BI1196" s="87"/>
      <c r="BJ1196" s="87"/>
    </row>
    <row r="1197" spans="2:62" ht="39" customHeight="1">
      <c r="B1197" s="535" t="s">
        <v>81</v>
      </c>
      <c r="C1197" s="535"/>
      <c r="D1197" s="535"/>
      <c r="E1197" s="535"/>
      <c r="F1197" s="535"/>
      <c r="G1197" s="535"/>
      <c r="H1197" s="535"/>
      <c r="I1197" s="535"/>
      <c r="J1197" s="535"/>
      <c r="K1197" s="535"/>
      <c r="L1197" s="535"/>
      <c r="M1197" s="535"/>
      <c r="N1197" s="535"/>
      <c r="O1197" s="547"/>
      <c r="P1197" s="547"/>
      <c r="Q1197" s="547"/>
      <c r="R1197" s="547"/>
      <c r="S1197" s="547"/>
      <c r="T1197" s="547"/>
      <c r="U1197" s="547"/>
      <c r="V1197" s="547"/>
      <c r="W1197" s="547"/>
      <c r="X1197" s="547"/>
      <c r="Y1197" s="547"/>
      <c r="Z1197" s="547"/>
      <c r="AA1197" s="547"/>
      <c r="AB1197" s="88"/>
      <c r="AJ1197" s="541" t="s">
        <v>74</v>
      </c>
      <c r="AK1197" s="542"/>
      <c r="AL1197" s="542"/>
      <c r="AM1197" s="542"/>
      <c r="AN1197" s="542"/>
      <c r="AO1197" s="542"/>
      <c r="AP1197" s="542"/>
      <c r="AQ1197" s="542"/>
      <c r="AR1197" s="542"/>
      <c r="AS1197" s="542"/>
      <c r="AT1197" s="542"/>
      <c r="AU1197" s="542"/>
      <c r="AV1197" s="542"/>
      <c r="AW1197" s="542"/>
      <c r="AX1197" s="542"/>
      <c r="AY1197" s="542"/>
      <c r="AZ1197" s="542"/>
      <c r="BA1197" s="542"/>
      <c r="BB1197" s="542"/>
      <c r="BC1197" s="542"/>
      <c r="BD1197" s="542"/>
      <c r="BE1197" s="542"/>
      <c r="BF1197" s="543"/>
      <c r="BG1197" s="87"/>
      <c r="BH1197" s="87"/>
      <c r="BI1197" s="87"/>
      <c r="BJ1197" s="87"/>
    </row>
    <row r="1198" spans="2:62" ht="39" customHeight="1">
      <c r="B1198" s="535"/>
      <c r="C1198" s="535"/>
      <c r="D1198" s="535"/>
      <c r="E1198" s="535"/>
      <c r="F1198" s="535"/>
      <c r="G1198" s="535"/>
      <c r="H1198" s="535"/>
      <c r="I1198" s="535"/>
      <c r="J1198" s="535"/>
      <c r="K1198" s="535"/>
      <c r="L1198" s="535"/>
      <c r="M1198" s="535"/>
      <c r="N1198" s="535"/>
      <c r="O1198" s="548"/>
      <c r="P1198" s="548"/>
      <c r="Q1198" s="548"/>
      <c r="R1198" s="548"/>
      <c r="S1198" s="548"/>
      <c r="T1198" s="548"/>
      <c r="U1198" s="548"/>
      <c r="V1198" s="548"/>
      <c r="W1198" s="548"/>
      <c r="X1198" s="548"/>
      <c r="Y1198" s="548"/>
      <c r="Z1198" s="548"/>
      <c r="AA1198" s="548"/>
      <c r="AB1198" s="88"/>
      <c r="AJ1198" s="541"/>
      <c r="AK1198" s="542"/>
      <c r="AL1198" s="542"/>
      <c r="AM1198" s="542"/>
      <c r="AN1198" s="542"/>
      <c r="AO1198" s="542"/>
      <c r="AP1198" s="542"/>
      <c r="AQ1198" s="542"/>
      <c r="AR1198" s="542"/>
      <c r="AS1198" s="542"/>
      <c r="AT1198" s="542"/>
      <c r="AU1198" s="542"/>
      <c r="AV1198" s="542"/>
      <c r="AW1198" s="542"/>
      <c r="AX1198" s="542"/>
      <c r="AY1198" s="542"/>
      <c r="AZ1198" s="542"/>
      <c r="BA1198" s="542"/>
      <c r="BB1198" s="542"/>
      <c r="BC1198" s="542"/>
      <c r="BD1198" s="542"/>
      <c r="BE1198" s="542"/>
      <c r="BF1198" s="543"/>
      <c r="BG1198" s="87"/>
      <c r="BH1198" s="87"/>
      <c r="BI1198" s="87"/>
      <c r="BJ1198" s="87"/>
    </row>
    <row r="1199" spans="2:62" ht="39" customHeight="1">
      <c r="B1199" s="544" t="s">
        <v>79</v>
      </c>
      <c r="C1199" s="544"/>
      <c r="D1199" s="544"/>
      <c r="E1199" s="544"/>
      <c r="F1199" s="544"/>
      <c r="G1199" s="544"/>
      <c r="H1199" s="544"/>
      <c r="I1199" s="544"/>
      <c r="J1199" s="544"/>
      <c r="K1199" s="544"/>
      <c r="L1199" s="544"/>
      <c r="M1199" s="544"/>
      <c r="N1199" s="544"/>
      <c r="O1199" s="545"/>
      <c r="P1199" s="545"/>
      <c r="Q1199" s="545"/>
      <c r="R1199" s="545"/>
      <c r="S1199" s="545"/>
      <c r="T1199" s="545"/>
      <c r="U1199" s="545"/>
      <c r="V1199" s="545"/>
      <c r="W1199" s="545"/>
      <c r="X1199" s="545"/>
      <c r="Y1199" s="545"/>
      <c r="Z1199" s="545"/>
      <c r="AA1199" s="545"/>
      <c r="AB1199" s="90"/>
      <c r="AJ1199" s="541" t="s">
        <v>211</v>
      </c>
      <c r="AK1199" s="542"/>
      <c r="AL1199" s="542"/>
      <c r="AM1199" s="542"/>
      <c r="AN1199" s="542"/>
      <c r="AO1199" s="542"/>
      <c r="AP1199" s="542"/>
      <c r="AQ1199" s="542"/>
      <c r="AR1199" s="542"/>
      <c r="AS1199" s="542"/>
      <c r="AT1199" s="542"/>
      <c r="AU1199" s="542"/>
      <c r="AV1199" s="542"/>
      <c r="AW1199" s="542"/>
      <c r="AX1199" s="542"/>
      <c r="AY1199" s="542"/>
      <c r="AZ1199" s="542"/>
      <c r="BA1199" s="542"/>
      <c r="BB1199" s="542"/>
      <c r="BC1199" s="542"/>
      <c r="BD1199" s="542"/>
      <c r="BE1199" s="542"/>
      <c r="BF1199" s="543"/>
      <c r="BG1199" s="87"/>
      <c r="BH1199" s="87"/>
      <c r="BI1199" s="87"/>
      <c r="BJ1199" s="87"/>
    </row>
    <row r="1200" spans="2:62" ht="46.5" customHeight="1">
      <c r="B1200" s="544"/>
      <c r="C1200" s="544"/>
      <c r="D1200" s="544"/>
      <c r="E1200" s="544"/>
      <c r="F1200" s="544"/>
      <c r="G1200" s="544"/>
      <c r="H1200" s="544"/>
      <c r="I1200" s="544"/>
      <c r="J1200" s="544"/>
      <c r="K1200" s="544"/>
      <c r="L1200" s="544"/>
      <c r="M1200" s="544"/>
      <c r="N1200" s="544"/>
      <c r="O1200" s="546"/>
      <c r="P1200" s="546"/>
      <c r="Q1200" s="546"/>
      <c r="R1200" s="546"/>
      <c r="S1200" s="546"/>
      <c r="T1200" s="546"/>
      <c r="U1200" s="546"/>
      <c r="V1200" s="546"/>
      <c r="W1200" s="546"/>
      <c r="X1200" s="546"/>
      <c r="Y1200" s="546"/>
      <c r="Z1200" s="546"/>
      <c r="AA1200" s="546"/>
      <c r="AB1200" s="90"/>
      <c r="AJ1200" s="549"/>
      <c r="AK1200" s="550"/>
      <c r="AL1200" s="550"/>
      <c r="AM1200" s="550"/>
      <c r="AN1200" s="550"/>
      <c r="AO1200" s="550"/>
      <c r="AP1200" s="550"/>
      <c r="AQ1200" s="550"/>
      <c r="AR1200" s="550"/>
      <c r="AS1200" s="550"/>
      <c r="AT1200" s="550"/>
      <c r="AU1200" s="550"/>
      <c r="AV1200" s="550"/>
      <c r="AW1200" s="550"/>
      <c r="AX1200" s="550"/>
      <c r="AY1200" s="550"/>
      <c r="AZ1200" s="550"/>
      <c r="BA1200" s="550"/>
      <c r="BB1200" s="550"/>
      <c r="BC1200" s="550"/>
      <c r="BD1200" s="550"/>
      <c r="BE1200" s="550"/>
      <c r="BF1200" s="551"/>
      <c r="BG1200" s="87"/>
      <c r="BH1200" s="87"/>
      <c r="BI1200" s="87"/>
      <c r="BJ1200" s="87"/>
    </row>
    <row r="1201" spans="2:62" ht="39" customHeight="1">
      <c r="C1201" s="615"/>
      <c r="D1201" s="615"/>
      <c r="E1201" s="615"/>
      <c r="F1201" s="615"/>
      <c r="G1201" s="615"/>
      <c r="H1201" s="615"/>
      <c r="I1201" s="615"/>
      <c r="J1201" s="615"/>
      <c r="K1201" s="615"/>
      <c r="L1201" s="615"/>
      <c r="M1201" s="615"/>
      <c r="N1201" s="615"/>
      <c r="O1201" s="615"/>
      <c r="P1201" s="615"/>
      <c r="Q1201" s="615"/>
      <c r="R1201" s="615"/>
      <c r="S1201" s="615"/>
      <c r="T1201" s="615"/>
      <c r="U1201" s="615"/>
      <c r="V1201" s="615"/>
      <c r="W1201" s="615"/>
      <c r="X1201" s="615"/>
    </row>
    <row r="1202" spans="2:62" ht="39" customHeight="1">
      <c r="B1202" s="616" t="s">
        <v>20</v>
      </c>
      <c r="C1202" s="616"/>
      <c r="D1202" s="616"/>
      <c r="E1202" s="616"/>
      <c r="F1202" s="616"/>
      <c r="G1202" s="616"/>
      <c r="H1202" s="616"/>
      <c r="I1202" s="616"/>
      <c r="J1202" s="616"/>
      <c r="K1202" s="616"/>
      <c r="L1202" s="616"/>
      <c r="M1202" s="616"/>
      <c r="N1202" s="616"/>
      <c r="O1202" s="616"/>
      <c r="P1202" s="616"/>
      <c r="Q1202" s="616"/>
      <c r="R1202" s="616"/>
      <c r="S1202" s="616"/>
      <c r="T1202" s="616"/>
      <c r="U1202" s="616"/>
      <c r="V1202" s="616"/>
      <c r="W1202" s="616"/>
      <c r="X1202" s="616"/>
      <c r="Y1202" s="616"/>
      <c r="Z1202" s="616"/>
      <c r="AA1202" s="59"/>
      <c r="AG1202" s="60"/>
      <c r="AH1202" s="60"/>
      <c r="AI1202" s="60"/>
      <c r="AL1202" s="617"/>
      <c r="AM1202" s="617"/>
      <c r="AN1202" s="617"/>
      <c r="AO1202" s="617"/>
      <c r="AP1202" s="617"/>
      <c r="AQ1202" s="617"/>
      <c r="AR1202" s="617"/>
      <c r="AS1202" s="617"/>
      <c r="AT1202" s="617"/>
      <c r="AU1202" s="617"/>
      <c r="AV1202" s="617"/>
      <c r="AW1202" s="617"/>
      <c r="AX1202" s="617"/>
      <c r="AY1202" s="617"/>
      <c r="AZ1202" s="617"/>
      <c r="BA1202" s="617"/>
      <c r="BB1202" s="617"/>
      <c r="BC1202" s="617"/>
    </row>
    <row r="1203" spans="2:62" ht="39" customHeight="1">
      <c r="B1203" s="616"/>
      <c r="C1203" s="616"/>
      <c r="D1203" s="616"/>
      <c r="E1203" s="616"/>
      <c r="F1203" s="616"/>
      <c r="G1203" s="616"/>
      <c r="H1203" s="616"/>
      <c r="I1203" s="616"/>
      <c r="J1203" s="616"/>
      <c r="K1203" s="616"/>
      <c r="L1203" s="616"/>
      <c r="M1203" s="616"/>
      <c r="N1203" s="616"/>
      <c r="O1203" s="616"/>
      <c r="P1203" s="616"/>
      <c r="Q1203" s="616"/>
      <c r="R1203" s="616"/>
      <c r="S1203" s="616"/>
      <c r="T1203" s="616"/>
      <c r="U1203" s="616"/>
      <c r="V1203" s="616"/>
      <c r="W1203" s="616"/>
      <c r="X1203" s="616"/>
      <c r="Y1203" s="616"/>
      <c r="Z1203" s="616"/>
      <c r="AA1203" s="59"/>
      <c r="AG1203" s="60"/>
      <c r="AH1203" s="60"/>
      <c r="AI1203" s="60"/>
      <c r="AL1203" s="617"/>
      <c r="AM1203" s="617"/>
      <c r="AN1203" s="617"/>
      <c r="AO1203" s="617"/>
      <c r="AP1203" s="617"/>
      <c r="AQ1203" s="617"/>
      <c r="AR1203" s="617"/>
      <c r="AS1203" s="617"/>
      <c r="AT1203" s="617"/>
      <c r="AU1203" s="617"/>
      <c r="AV1203" s="617"/>
      <c r="AW1203" s="617"/>
      <c r="AX1203" s="617"/>
      <c r="AY1203" s="617"/>
      <c r="AZ1203" s="617"/>
      <c r="BA1203" s="617"/>
      <c r="BB1203" s="617"/>
      <c r="BC1203" s="617"/>
    </row>
    <row r="1204" spans="2:62" ht="39" customHeight="1">
      <c r="B1204" s="618"/>
      <c r="C1204" s="618"/>
      <c r="D1204" s="618"/>
      <c r="E1204" s="618"/>
      <c r="F1204" s="618"/>
      <c r="G1204" s="618"/>
      <c r="H1204" s="618"/>
      <c r="I1204" s="618"/>
      <c r="J1204" s="618"/>
      <c r="K1204" s="618"/>
      <c r="L1204" s="618"/>
      <c r="M1204" s="618"/>
      <c r="N1204" s="618"/>
      <c r="O1204" s="618"/>
      <c r="P1204" s="618"/>
      <c r="Q1204" s="618"/>
      <c r="R1204" s="618"/>
      <c r="S1204" s="618"/>
      <c r="T1204" s="618"/>
      <c r="U1204" s="618"/>
      <c r="V1204" s="618"/>
      <c r="W1204" s="618"/>
      <c r="X1204" s="618"/>
      <c r="Y1204" s="618"/>
      <c r="Z1204" s="618"/>
      <c r="AA1204" s="59"/>
      <c r="AB1204" s="60"/>
      <c r="AC1204" s="60"/>
      <c r="AD1204" s="60"/>
      <c r="AE1204" s="60"/>
      <c r="AF1204" s="60"/>
      <c r="AG1204" s="60"/>
      <c r="AH1204" s="60"/>
      <c r="AI1204" s="60"/>
      <c r="AL1204" s="617"/>
      <c r="AM1204" s="617"/>
      <c r="AN1204" s="617"/>
      <c r="AO1204" s="617"/>
      <c r="AP1204" s="617"/>
      <c r="AQ1204" s="617"/>
      <c r="AR1204" s="617"/>
      <c r="AS1204" s="617"/>
      <c r="AT1204" s="617"/>
      <c r="AU1204" s="617"/>
      <c r="AV1204" s="617"/>
      <c r="AW1204" s="617"/>
      <c r="AX1204" s="617"/>
      <c r="AY1204" s="617"/>
      <c r="AZ1204" s="617"/>
      <c r="BA1204" s="617"/>
      <c r="BB1204" s="617"/>
      <c r="BC1204" s="617"/>
    </row>
    <row r="1205" spans="2:62" ht="39" customHeight="1">
      <c r="B1205" s="609" t="s">
        <v>92</v>
      </c>
      <c r="C1205" s="609"/>
      <c r="D1205" s="609"/>
      <c r="E1205" s="609"/>
      <c r="F1205" s="609"/>
      <c r="G1205" s="609"/>
      <c r="H1205" s="609"/>
      <c r="I1205" s="609"/>
      <c r="J1205" s="609"/>
      <c r="K1205" s="609"/>
      <c r="L1205" s="609"/>
      <c r="M1205" s="609"/>
      <c r="N1205" s="609"/>
      <c r="O1205" s="609"/>
      <c r="P1205" s="609"/>
      <c r="Q1205" s="609"/>
      <c r="R1205" s="609"/>
      <c r="S1205" s="609"/>
      <c r="T1205" s="609"/>
      <c r="U1205" s="609"/>
      <c r="V1205" s="609"/>
      <c r="W1205" s="609"/>
      <c r="X1205" s="609"/>
      <c r="Y1205" s="609"/>
      <c r="Z1205" s="609"/>
      <c r="AA1205" s="59"/>
      <c r="AB1205" s="60"/>
      <c r="AE1205" s="610" t="str">
        <f>GI!$A$49</f>
        <v>መግለፂ ውፅኢት ተምሃራይ</v>
      </c>
      <c r="AF1205" s="610"/>
      <c r="AG1205" s="610"/>
      <c r="AH1205" s="610"/>
      <c r="AI1205" s="610"/>
      <c r="AJ1205" s="610"/>
      <c r="AK1205" s="610"/>
      <c r="AL1205" s="610"/>
      <c r="AM1205" s="610"/>
      <c r="AN1205" s="610"/>
      <c r="AO1205" s="610"/>
      <c r="AP1205" s="610"/>
      <c r="AQ1205" s="610"/>
      <c r="AR1205" s="610"/>
      <c r="AS1205" s="610"/>
      <c r="AT1205" s="610"/>
      <c r="AU1205" s="610"/>
      <c r="AV1205" s="610"/>
      <c r="AW1205" s="610"/>
      <c r="AX1205" s="610"/>
      <c r="AY1205" s="610"/>
      <c r="AZ1205" s="610"/>
      <c r="BA1205" s="610"/>
      <c r="BB1205" s="610"/>
      <c r="BC1205" s="610"/>
      <c r="BD1205" s="610"/>
      <c r="BE1205" s="610"/>
      <c r="BF1205" s="610"/>
      <c r="BG1205" s="610"/>
      <c r="BH1205" s="610"/>
      <c r="BI1205" s="610"/>
      <c r="BJ1205" s="610"/>
    </row>
    <row r="1206" spans="2:62" ht="39" customHeight="1">
      <c r="B1206" s="609" t="s">
        <v>93</v>
      </c>
      <c r="C1206" s="609"/>
      <c r="D1206" s="609"/>
      <c r="E1206" s="609"/>
      <c r="F1206" s="609"/>
      <c r="G1206" s="609"/>
      <c r="H1206" s="609"/>
      <c r="I1206" s="609"/>
      <c r="J1206" s="609"/>
      <c r="K1206" s="609"/>
      <c r="L1206" s="609"/>
      <c r="M1206" s="609"/>
      <c r="N1206" s="609"/>
      <c r="O1206" s="609"/>
      <c r="P1206" s="609"/>
      <c r="Q1206" s="609"/>
      <c r="R1206" s="609"/>
      <c r="S1206" s="609"/>
      <c r="T1206" s="609"/>
      <c r="U1206" s="609"/>
      <c r="V1206" s="609"/>
      <c r="W1206" s="609"/>
      <c r="X1206" s="609"/>
      <c r="Y1206" s="609"/>
      <c r="Z1206" s="609"/>
      <c r="AA1206" s="59"/>
      <c r="AB1206" s="60"/>
      <c r="AC1206" s="61"/>
      <c r="AD1206" s="61"/>
      <c r="AE1206" s="610"/>
      <c r="AF1206" s="610"/>
      <c r="AG1206" s="610"/>
      <c r="AH1206" s="610"/>
      <c r="AI1206" s="610"/>
      <c r="AJ1206" s="610"/>
      <c r="AK1206" s="610"/>
      <c r="AL1206" s="610"/>
      <c r="AM1206" s="610"/>
      <c r="AN1206" s="610"/>
      <c r="AO1206" s="610"/>
      <c r="AP1206" s="610"/>
      <c r="AQ1206" s="610"/>
      <c r="AR1206" s="610"/>
      <c r="AS1206" s="610"/>
      <c r="AT1206" s="610"/>
      <c r="AU1206" s="610"/>
      <c r="AV1206" s="610"/>
      <c r="AW1206" s="610"/>
      <c r="AX1206" s="610"/>
      <c r="AY1206" s="610"/>
      <c r="AZ1206" s="610"/>
      <c r="BA1206" s="610"/>
      <c r="BB1206" s="610"/>
      <c r="BC1206" s="610"/>
      <c r="BD1206" s="610"/>
      <c r="BE1206" s="610"/>
      <c r="BF1206" s="610"/>
      <c r="BG1206" s="610"/>
      <c r="BH1206" s="610"/>
      <c r="BI1206" s="610"/>
      <c r="BJ1206" s="610"/>
    </row>
    <row r="1207" spans="2:62" ht="39" customHeight="1">
      <c r="B1207" s="609" t="s">
        <v>94</v>
      </c>
      <c r="C1207" s="609"/>
      <c r="D1207" s="609"/>
      <c r="E1207" s="609"/>
      <c r="F1207" s="609"/>
      <c r="G1207" s="609"/>
      <c r="H1207" s="609"/>
      <c r="I1207" s="609"/>
      <c r="J1207" s="609"/>
      <c r="K1207" s="609"/>
      <c r="L1207" s="609"/>
      <c r="M1207" s="609"/>
      <c r="N1207" s="609"/>
      <c r="O1207" s="609"/>
      <c r="P1207" s="609"/>
      <c r="Q1207" s="609"/>
      <c r="R1207" s="609"/>
      <c r="S1207" s="609"/>
      <c r="T1207" s="609"/>
      <c r="U1207" s="609"/>
      <c r="V1207" s="609"/>
      <c r="W1207" s="609"/>
      <c r="X1207" s="609"/>
      <c r="Y1207" s="609"/>
      <c r="Z1207" s="609"/>
      <c r="AA1207" s="59"/>
      <c r="AB1207" s="60"/>
      <c r="AC1207" s="61"/>
      <c r="AD1207" s="61"/>
      <c r="AE1207" s="610" t="str">
        <f>GI!$A$50</f>
        <v xml:space="preserve">ኣካዳሚ ሸባ ሓፈሻዊ ካልኣይ ብርኪ ቤት ት/ቲ </v>
      </c>
      <c r="AF1207" s="610"/>
      <c r="AG1207" s="610"/>
      <c r="AH1207" s="610"/>
      <c r="AI1207" s="610"/>
      <c r="AJ1207" s="610"/>
      <c r="AK1207" s="610"/>
      <c r="AL1207" s="610"/>
      <c r="AM1207" s="610"/>
      <c r="AN1207" s="610"/>
      <c r="AO1207" s="610"/>
      <c r="AP1207" s="610"/>
      <c r="AQ1207" s="610"/>
      <c r="AR1207" s="610"/>
      <c r="AS1207" s="610"/>
      <c r="AT1207" s="610"/>
      <c r="AU1207" s="610"/>
      <c r="AV1207" s="610"/>
      <c r="AW1207" s="610"/>
      <c r="AX1207" s="610"/>
      <c r="AY1207" s="610"/>
      <c r="AZ1207" s="610"/>
      <c r="BA1207" s="610"/>
      <c r="BB1207" s="610"/>
      <c r="BC1207" s="610"/>
      <c r="BD1207" s="610"/>
      <c r="BE1207" s="610"/>
      <c r="BF1207" s="610"/>
      <c r="BG1207" s="610"/>
      <c r="BH1207" s="610"/>
      <c r="BI1207" s="610"/>
      <c r="BJ1207" s="610"/>
    </row>
    <row r="1208" spans="2:62" ht="39" customHeight="1">
      <c r="B1208" s="609" t="s">
        <v>95</v>
      </c>
      <c r="C1208" s="609"/>
      <c r="D1208" s="609"/>
      <c r="E1208" s="609"/>
      <c r="F1208" s="609"/>
      <c r="G1208" s="609"/>
      <c r="H1208" s="609"/>
      <c r="I1208" s="609"/>
      <c r="J1208" s="609"/>
      <c r="K1208" s="609"/>
      <c r="L1208" s="609"/>
      <c r="M1208" s="609"/>
      <c r="N1208" s="609"/>
      <c r="O1208" s="609"/>
      <c r="P1208" s="609"/>
      <c r="Q1208" s="609"/>
      <c r="R1208" s="609"/>
      <c r="S1208" s="609"/>
      <c r="T1208" s="609"/>
      <c r="U1208" s="609"/>
      <c r="V1208" s="609"/>
      <c r="W1208" s="609"/>
      <c r="X1208" s="609"/>
      <c r="Y1208" s="609"/>
      <c r="Z1208" s="609"/>
      <c r="AA1208" s="62"/>
      <c r="AB1208" s="60"/>
      <c r="AC1208" s="61"/>
      <c r="AD1208" s="61"/>
      <c r="AE1208" s="610"/>
      <c r="AF1208" s="610"/>
      <c r="AG1208" s="610"/>
      <c r="AH1208" s="610"/>
      <c r="AI1208" s="610"/>
      <c r="AJ1208" s="610"/>
      <c r="AK1208" s="610"/>
      <c r="AL1208" s="610"/>
      <c r="AM1208" s="610"/>
      <c r="AN1208" s="610"/>
      <c r="AO1208" s="610"/>
      <c r="AP1208" s="610"/>
      <c r="AQ1208" s="610"/>
      <c r="AR1208" s="610"/>
      <c r="AS1208" s="610"/>
      <c r="AT1208" s="610"/>
      <c r="AU1208" s="610"/>
      <c r="AV1208" s="610"/>
      <c r="AW1208" s="610"/>
      <c r="AX1208" s="610"/>
      <c r="AY1208" s="610"/>
      <c r="AZ1208" s="610"/>
      <c r="BA1208" s="610"/>
      <c r="BB1208" s="610"/>
      <c r="BC1208" s="610"/>
      <c r="BD1208" s="610"/>
      <c r="BE1208" s="610"/>
      <c r="BF1208" s="610"/>
      <c r="BG1208" s="610"/>
      <c r="BH1208" s="610"/>
      <c r="BI1208" s="610"/>
      <c r="BJ1208" s="610"/>
    </row>
    <row r="1209" spans="2:62" ht="39" customHeight="1">
      <c r="B1209" s="609" t="s">
        <v>96</v>
      </c>
      <c r="C1209" s="609"/>
      <c r="D1209" s="609"/>
      <c r="E1209" s="609"/>
      <c r="F1209" s="609"/>
      <c r="G1209" s="609"/>
      <c r="H1209" s="609"/>
      <c r="I1209" s="609"/>
      <c r="J1209" s="609"/>
      <c r="K1209" s="609"/>
      <c r="L1209" s="609"/>
      <c r="M1209" s="609"/>
      <c r="N1209" s="609"/>
      <c r="O1209" s="609"/>
      <c r="P1209" s="609"/>
      <c r="Q1209" s="609"/>
      <c r="R1209" s="609"/>
      <c r="S1209" s="609"/>
      <c r="T1209" s="609"/>
      <c r="U1209" s="609"/>
      <c r="V1209" s="609"/>
      <c r="W1209" s="609"/>
      <c r="X1209" s="609"/>
      <c r="Y1209" s="609"/>
      <c r="Z1209" s="609"/>
      <c r="AA1209" s="62"/>
      <c r="AB1209" s="60"/>
      <c r="AC1209" s="61"/>
      <c r="AD1209" s="61"/>
      <c r="AE1209" s="61"/>
      <c r="AF1209" s="61"/>
      <c r="AG1209" s="61"/>
      <c r="AH1209" s="61"/>
      <c r="AI1209" s="61"/>
      <c r="AJ1209" s="61"/>
      <c r="AK1209" s="61"/>
      <c r="AL1209" s="61"/>
      <c r="AM1209" s="61"/>
      <c r="AN1209" s="61"/>
      <c r="AO1209" s="61"/>
      <c r="AP1209" s="61"/>
      <c r="AQ1209" s="61"/>
      <c r="AR1209" s="61"/>
      <c r="AS1209" s="61"/>
      <c r="AT1209" s="61"/>
      <c r="AU1209" s="61"/>
      <c r="AV1209" s="61"/>
      <c r="AW1209" s="61"/>
      <c r="AX1209" s="61"/>
      <c r="AY1209" s="61"/>
      <c r="AZ1209" s="61"/>
      <c r="BA1209" s="61"/>
      <c r="BB1209" s="61"/>
      <c r="BC1209" s="61"/>
      <c r="BD1209" s="61"/>
      <c r="BE1209" s="61"/>
      <c r="BF1209" s="61"/>
      <c r="BG1209" s="61"/>
      <c r="BH1209" s="61"/>
      <c r="BI1209" s="61"/>
      <c r="BJ1209" s="61"/>
    </row>
    <row r="1210" spans="2:62" ht="39" customHeight="1">
      <c r="B1210" s="611" t="s">
        <v>138</v>
      </c>
      <c r="C1210" s="611"/>
      <c r="D1210" s="611"/>
      <c r="E1210" s="611"/>
      <c r="F1210" s="611"/>
      <c r="G1210" s="611"/>
      <c r="H1210" s="611"/>
      <c r="I1210" s="611"/>
      <c r="J1210" s="611"/>
      <c r="K1210" s="611"/>
      <c r="L1210" s="611"/>
      <c r="M1210" s="611"/>
      <c r="N1210" s="611"/>
      <c r="O1210" s="611"/>
      <c r="P1210" s="611"/>
      <c r="Q1210" s="611"/>
      <c r="R1210" s="611"/>
      <c r="S1210" s="611"/>
      <c r="T1210" s="611"/>
      <c r="U1210" s="611"/>
      <c r="V1210" s="611"/>
      <c r="W1210" s="611"/>
      <c r="X1210" s="611"/>
      <c r="Y1210" s="611"/>
      <c r="Z1210" s="611"/>
      <c r="AA1210" s="612"/>
      <c r="AB1210" s="62"/>
      <c r="AD1210" s="61"/>
      <c r="AE1210" s="613" t="str">
        <f>GI!$A$52</f>
        <v>Sheba Academy Comprehensive Secondary School Student's Grade Report Card</v>
      </c>
      <c r="AF1210" s="613"/>
      <c r="AG1210" s="613"/>
      <c r="AH1210" s="613"/>
      <c r="AI1210" s="613"/>
      <c r="AJ1210" s="613"/>
      <c r="AK1210" s="613"/>
      <c r="AL1210" s="613"/>
      <c r="AM1210" s="613"/>
      <c r="AN1210" s="613"/>
      <c r="AO1210" s="613"/>
      <c r="AP1210" s="613"/>
      <c r="AQ1210" s="613"/>
      <c r="AR1210" s="613"/>
      <c r="AS1210" s="613"/>
      <c r="AT1210" s="613"/>
      <c r="AU1210" s="613"/>
      <c r="AV1210" s="613"/>
      <c r="AW1210" s="613"/>
      <c r="AX1210" s="613"/>
      <c r="AY1210" s="613"/>
      <c r="AZ1210" s="613"/>
      <c r="BA1210" s="613"/>
      <c r="BB1210" s="613"/>
      <c r="BC1210" s="613"/>
      <c r="BD1210" s="613"/>
      <c r="BE1210" s="613"/>
      <c r="BF1210" s="613"/>
      <c r="BG1210" s="613"/>
      <c r="BH1210" s="613"/>
      <c r="BI1210" s="613"/>
      <c r="BJ1210" s="613"/>
    </row>
    <row r="1211" spans="2:62" ht="39" customHeight="1">
      <c r="B1211" s="611"/>
      <c r="C1211" s="611"/>
      <c r="D1211" s="611"/>
      <c r="E1211" s="611"/>
      <c r="F1211" s="611"/>
      <c r="G1211" s="611"/>
      <c r="H1211" s="611"/>
      <c r="I1211" s="611"/>
      <c r="J1211" s="611"/>
      <c r="K1211" s="611"/>
      <c r="L1211" s="611"/>
      <c r="M1211" s="611"/>
      <c r="N1211" s="611"/>
      <c r="O1211" s="611"/>
      <c r="P1211" s="611"/>
      <c r="Q1211" s="611"/>
      <c r="R1211" s="611"/>
      <c r="S1211" s="611"/>
      <c r="T1211" s="611"/>
      <c r="U1211" s="611"/>
      <c r="V1211" s="611"/>
      <c r="W1211" s="611"/>
      <c r="X1211" s="611"/>
      <c r="Y1211" s="611"/>
      <c r="Z1211" s="611"/>
      <c r="AA1211" s="612"/>
      <c r="AB1211" s="62"/>
      <c r="AC1211" s="61"/>
      <c r="AD1211" s="61"/>
      <c r="AE1211" s="613"/>
      <c r="AF1211" s="613"/>
      <c r="AG1211" s="613"/>
      <c r="AH1211" s="613"/>
      <c r="AI1211" s="613"/>
      <c r="AJ1211" s="613"/>
      <c r="AK1211" s="613"/>
      <c r="AL1211" s="613"/>
      <c r="AM1211" s="613"/>
      <c r="AN1211" s="613"/>
      <c r="AO1211" s="613"/>
      <c r="AP1211" s="613"/>
      <c r="AQ1211" s="613"/>
      <c r="AR1211" s="613"/>
      <c r="AS1211" s="613"/>
      <c r="AT1211" s="613"/>
      <c r="AU1211" s="613"/>
      <c r="AV1211" s="613"/>
      <c r="AW1211" s="613"/>
      <c r="AX1211" s="613"/>
      <c r="AY1211" s="613"/>
      <c r="AZ1211" s="613"/>
      <c r="BA1211" s="613"/>
      <c r="BB1211" s="613"/>
      <c r="BC1211" s="613"/>
      <c r="BD1211" s="613"/>
      <c r="BE1211" s="613"/>
      <c r="BF1211" s="613"/>
      <c r="BG1211" s="613"/>
      <c r="BH1211" s="613"/>
      <c r="BI1211" s="613"/>
      <c r="BJ1211" s="613"/>
    </row>
    <row r="1212" spans="2:62" ht="39" customHeight="1">
      <c r="B1212" s="611" t="s">
        <v>65</v>
      </c>
      <c r="C1212" s="611"/>
      <c r="D1212" s="611"/>
      <c r="E1212" s="611"/>
      <c r="F1212" s="611"/>
      <c r="G1212" s="611"/>
      <c r="H1212" s="611"/>
      <c r="I1212" s="611"/>
      <c r="J1212" s="611"/>
      <c r="K1212" s="611"/>
      <c r="L1212" s="611"/>
      <c r="M1212" s="611"/>
      <c r="N1212" s="611"/>
      <c r="O1212" s="611"/>
      <c r="P1212" s="611"/>
      <c r="Q1212" s="611"/>
      <c r="R1212" s="611"/>
      <c r="S1212" s="611"/>
      <c r="T1212" s="611"/>
      <c r="U1212" s="611"/>
      <c r="V1212" s="611"/>
      <c r="W1212" s="611"/>
      <c r="X1212" s="611"/>
      <c r="Y1212" s="611"/>
      <c r="Z1212" s="611"/>
      <c r="AA1212" s="612"/>
      <c r="AB1212" s="62"/>
      <c r="AC1212" s="61"/>
      <c r="AD1212" s="61"/>
      <c r="AE1212" s="613"/>
      <c r="AF1212" s="613"/>
      <c r="AG1212" s="613"/>
      <c r="AH1212" s="613"/>
      <c r="AI1212" s="613"/>
      <c r="AJ1212" s="613"/>
      <c r="AK1212" s="613"/>
      <c r="AL1212" s="613"/>
      <c r="AM1212" s="613"/>
      <c r="AN1212" s="613"/>
      <c r="AO1212" s="613"/>
      <c r="AP1212" s="613"/>
      <c r="AQ1212" s="613"/>
      <c r="AR1212" s="613"/>
      <c r="AS1212" s="613"/>
      <c r="AT1212" s="613"/>
      <c r="AU1212" s="613"/>
      <c r="AV1212" s="613"/>
      <c r="AW1212" s="613"/>
      <c r="AX1212" s="613"/>
      <c r="AY1212" s="613"/>
      <c r="AZ1212" s="613"/>
      <c r="BA1212" s="613"/>
      <c r="BB1212" s="613"/>
      <c r="BC1212" s="613"/>
      <c r="BD1212" s="613"/>
      <c r="BE1212" s="613"/>
      <c r="BF1212" s="613"/>
      <c r="BG1212" s="613"/>
      <c r="BH1212" s="613"/>
      <c r="BI1212" s="613"/>
      <c r="BJ1212" s="613"/>
    </row>
    <row r="1213" spans="2:62" ht="39" customHeight="1">
      <c r="B1213" s="611"/>
      <c r="C1213" s="611"/>
      <c r="D1213" s="611"/>
      <c r="E1213" s="611"/>
      <c r="F1213" s="611"/>
      <c r="G1213" s="611"/>
      <c r="H1213" s="611"/>
      <c r="I1213" s="611"/>
      <c r="J1213" s="611"/>
      <c r="K1213" s="611"/>
      <c r="L1213" s="611"/>
      <c r="M1213" s="611"/>
      <c r="N1213" s="611"/>
      <c r="O1213" s="611"/>
      <c r="P1213" s="611"/>
      <c r="Q1213" s="611"/>
      <c r="R1213" s="611"/>
      <c r="S1213" s="611"/>
      <c r="T1213" s="611"/>
      <c r="U1213" s="611"/>
      <c r="V1213" s="611"/>
      <c r="W1213" s="611"/>
      <c r="X1213" s="611"/>
      <c r="Y1213" s="611"/>
      <c r="Z1213" s="611"/>
      <c r="AA1213" s="612"/>
      <c r="AB1213" s="62"/>
      <c r="AC1213" s="62"/>
      <c r="AD1213" s="62"/>
      <c r="AE1213" s="63"/>
      <c r="AF1213" s="63"/>
      <c r="AG1213" s="63"/>
      <c r="AH1213" s="63"/>
      <c r="AI1213" s="63"/>
      <c r="AJ1213" s="63"/>
      <c r="AK1213" s="63"/>
      <c r="AL1213" s="63"/>
      <c r="AM1213" s="63"/>
      <c r="AN1213" s="63"/>
      <c r="AO1213" s="63"/>
      <c r="AP1213" s="63"/>
      <c r="AQ1213" s="63"/>
      <c r="AR1213" s="63"/>
      <c r="AS1213" s="63"/>
      <c r="AT1213" s="63"/>
      <c r="AU1213" s="63"/>
      <c r="AV1213" s="63"/>
      <c r="AW1213" s="63"/>
      <c r="AX1213" s="63"/>
      <c r="AY1213" s="63"/>
      <c r="AZ1213" s="63"/>
      <c r="BA1213" s="63"/>
      <c r="BB1213" s="63"/>
      <c r="BC1213" s="63"/>
      <c r="BD1213" s="63"/>
      <c r="BE1213" s="63"/>
      <c r="BF1213" s="63"/>
      <c r="BG1213" s="63"/>
      <c r="BH1213" s="63"/>
      <c r="BI1213" s="63"/>
      <c r="BJ1213" s="63"/>
    </row>
    <row r="1214" spans="2:62" ht="39" customHeight="1">
      <c r="B1214" s="64" t="s">
        <v>50</v>
      </c>
      <c r="C1214" s="64"/>
      <c r="D1214" s="64"/>
      <c r="E1214" s="64"/>
      <c r="F1214" s="64"/>
      <c r="G1214" s="64"/>
      <c r="H1214" s="64"/>
      <c r="I1214" s="64"/>
      <c r="J1214" s="64"/>
      <c r="K1214" s="64"/>
      <c r="L1214" s="64"/>
      <c r="M1214" s="64"/>
      <c r="N1214" s="64"/>
      <c r="O1214" s="64"/>
      <c r="P1214" s="64"/>
      <c r="Q1214" s="64"/>
      <c r="R1214" s="64"/>
      <c r="S1214" s="64"/>
      <c r="T1214" s="64"/>
      <c r="U1214" s="64"/>
      <c r="V1214" s="64"/>
      <c r="W1214" s="64"/>
      <c r="X1214" s="64"/>
      <c r="Y1214" s="64"/>
      <c r="Z1214" s="64"/>
      <c r="AA1214" s="62"/>
      <c r="AB1214" s="62"/>
      <c r="AC1214" s="62"/>
      <c r="AD1214" s="62"/>
      <c r="AE1214" s="613" t="str">
        <f>GI!$A$51</f>
        <v>መቐለ, ኢትዮጵያ/Mekelle, Ethiopia</v>
      </c>
      <c r="AF1214" s="613"/>
      <c r="AG1214" s="613"/>
      <c r="AH1214" s="613"/>
      <c r="AI1214" s="613"/>
      <c r="AJ1214" s="613"/>
      <c r="AK1214" s="613"/>
      <c r="AL1214" s="613"/>
      <c r="AM1214" s="613"/>
      <c r="AN1214" s="613"/>
      <c r="AO1214" s="613"/>
      <c r="AP1214" s="613"/>
      <c r="AQ1214" s="613"/>
      <c r="AR1214" s="613"/>
      <c r="AS1214" s="613"/>
      <c r="AT1214" s="613"/>
      <c r="AU1214" s="613"/>
      <c r="AV1214" s="613"/>
      <c r="AW1214" s="613"/>
      <c r="AX1214" s="613"/>
      <c r="AY1214" s="613"/>
      <c r="AZ1214" s="613"/>
      <c r="BA1214" s="613"/>
      <c r="BB1214" s="613"/>
      <c r="BC1214" s="613"/>
      <c r="BD1214" s="613"/>
      <c r="BE1214" s="613"/>
      <c r="BF1214" s="613"/>
      <c r="BG1214" s="613"/>
      <c r="BH1214" s="613"/>
      <c r="BI1214" s="613"/>
      <c r="BJ1214" s="613"/>
    </row>
    <row r="1215" spans="2:62" ht="39" customHeight="1">
      <c r="B1215" s="64" t="s">
        <v>51</v>
      </c>
      <c r="C1215" s="64"/>
      <c r="D1215" s="64"/>
      <c r="E1215" s="64"/>
      <c r="F1215" s="64"/>
      <c r="G1215" s="64"/>
      <c r="H1215" s="64"/>
      <c r="I1215" s="64"/>
      <c r="J1215" s="64"/>
      <c r="K1215" s="64"/>
      <c r="L1215" s="64"/>
      <c r="M1215" s="64"/>
      <c r="N1215" s="64"/>
      <c r="O1215" s="64"/>
      <c r="P1215" s="64"/>
      <c r="Q1215" s="64"/>
      <c r="R1215" s="64"/>
      <c r="S1215" s="64"/>
      <c r="T1215" s="64"/>
      <c r="U1215" s="64"/>
      <c r="V1215" s="64"/>
      <c r="W1215" s="64"/>
      <c r="X1215" s="64"/>
      <c r="Y1215" s="64"/>
      <c r="Z1215" s="64"/>
      <c r="AA1215" s="62"/>
      <c r="AB1215" s="62"/>
      <c r="AC1215" s="62"/>
      <c r="AD1215" s="62"/>
      <c r="AE1215" s="613"/>
      <c r="AF1215" s="613"/>
      <c r="AG1215" s="613"/>
      <c r="AH1215" s="613"/>
      <c r="AI1215" s="613"/>
      <c r="AJ1215" s="613"/>
      <c r="AK1215" s="613"/>
      <c r="AL1215" s="613"/>
      <c r="AM1215" s="613"/>
      <c r="AN1215" s="613"/>
      <c r="AO1215" s="613"/>
      <c r="AP1215" s="613"/>
      <c r="AQ1215" s="613"/>
      <c r="AR1215" s="613"/>
      <c r="AS1215" s="613"/>
      <c r="AT1215" s="613"/>
      <c r="AU1215" s="613"/>
      <c r="AV1215" s="613"/>
      <c r="AW1215" s="613"/>
      <c r="AX1215" s="613"/>
      <c r="AY1215" s="613"/>
      <c r="AZ1215" s="613"/>
      <c r="BA1215" s="613"/>
      <c r="BB1215" s="613"/>
      <c r="BC1215" s="613"/>
      <c r="BD1215" s="613"/>
      <c r="BE1215" s="613"/>
      <c r="BF1215" s="613"/>
      <c r="BG1215" s="613"/>
      <c r="BH1215" s="613"/>
      <c r="BI1215" s="613"/>
      <c r="BJ1215" s="613"/>
    </row>
    <row r="1216" spans="2:62" ht="39" customHeight="1">
      <c r="B1216" s="611" t="s">
        <v>139</v>
      </c>
      <c r="C1216" s="611"/>
      <c r="D1216" s="611"/>
      <c r="E1216" s="611"/>
      <c r="F1216" s="611"/>
      <c r="G1216" s="611"/>
      <c r="H1216" s="611"/>
      <c r="I1216" s="611"/>
      <c r="J1216" s="611"/>
      <c r="K1216" s="611"/>
      <c r="L1216" s="611"/>
      <c r="M1216" s="611"/>
      <c r="N1216" s="611"/>
      <c r="O1216" s="611"/>
      <c r="P1216" s="611"/>
      <c r="Q1216" s="611"/>
      <c r="R1216" s="611"/>
      <c r="S1216" s="611"/>
      <c r="T1216" s="611"/>
      <c r="U1216" s="611"/>
      <c r="V1216" s="611"/>
      <c r="W1216" s="611"/>
      <c r="X1216" s="611"/>
      <c r="Y1216" s="611"/>
      <c r="Z1216" s="611"/>
      <c r="AA1216" s="612"/>
      <c r="AB1216" s="62"/>
      <c r="AC1216" s="62"/>
      <c r="AD1216" s="62"/>
      <c r="AE1216" s="91"/>
      <c r="AF1216" s="91"/>
      <c r="AG1216" s="91"/>
      <c r="AH1216" s="91"/>
      <c r="AI1216" s="91"/>
      <c r="AJ1216" s="91"/>
      <c r="AK1216" s="91"/>
      <c r="AL1216" s="91"/>
      <c r="AM1216" s="91"/>
      <c r="AN1216" s="91"/>
      <c r="AO1216" s="91"/>
      <c r="AP1216" s="91"/>
      <c r="AQ1216" s="91"/>
      <c r="AR1216" s="91"/>
      <c r="AS1216" s="91"/>
      <c r="AT1216" s="91"/>
      <c r="AU1216" s="91"/>
      <c r="AV1216" s="91"/>
      <c r="AW1216" s="91"/>
      <c r="AX1216" s="91"/>
      <c r="AY1216" s="91"/>
      <c r="AZ1216" s="91"/>
      <c r="BA1216" s="91"/>
      <c r="BB1216" s="91"/>
      <c r="BC1216" s="91"/>
      <c r="BD1216" s="91"/>
      <c r="BE1216" s="91"/>
      <c r="BF1216" s="91"/>
      <c r="BG1216" s="91"/>
      <c r="BH1216" s="91"/>
      <c r="BI1216" s="91"/>
      <c r="BJ1216" s="91"/>
    </row>
    <row r="1217" spans="2:62" ht="39" customHeight="1">
      <c r="B1217" s="611"/>
      <c r="C1217" s="611"/>
      <c r="D1217" s="611"/>
      <c r="E1217" s="611"/>
      <c r="F1217" s="611"/>
      <c r="G1217" s="611"/>
      <c r="H1217" s="611"/>
      <c r="I1217" s="611"/>
      <c r="J1217" s="611"/>
      <c r="K1217" s="611"/>
      <c r="L1217" s="611"/>
      <c r="M1217" s="611"/>
      <c r="N1217" s="611"/>
      <c r="O1217" s="611"/>
      <c r="P1217" s="611"/>
      <c r="Q1217" s="611"/>
      <c r="R1217" s="611"/>
      <c r="S1217" s="611"/>
      <c r="T1217" s="611"/>
      <c r="U1217" s="611"/>
      <c r="V1217" s="611"/>
      <c r="W1217" s="611"/>
      <c r="X1217" s="611"/>
      <c r="Y1217" s="611"/>
      <c r="Z1217" s="611"/>
      <c r="AA1217" s="612"/>
      <c r="AB1217" s="62"/>
      <c r="AC1217" s="62"/>
      <c r="AD1217" s="62"/>
      <c r="AE1217" s="614" t="str">
        <f>GI!$A$47</f>
        <v>ዘበነ ት/ቲ፡ 2018 ዓ/ም Academic Year: 2025/26 G.C</v>
      </c>
      <c r="AF1217" s="614"/>
      <c r="AG1217" s="614"/>
      <c r="AH1217" s="614"/>
      <c r="AI1217" s="614"/>
      <c r="AJ1217" s="614"/>
      <c r="AK1217" s="614"/>
      <c r="AL1217" s="614"/>
      <c r="AM1217" s="614"/>
      <c r="AN1217" s="614"/>
      <c r="AO1217" s="614"/>
      <c r="AP1217" s="614"/>
      <c r="AQ1217" s="614"/>
      <c r="AR1217" s="614"/>
      <c r="AS1217" s="614"/>
      <c r="AT1217" s="614"/>
      <c r="AU1217" s="614"/>
      <c r="AV1217" s="614"/>
      <c r="AW1217" s="614"/>
      <c r="AX1217" s="614"/>
      <c r="AY1217" s="614"/>
      <c r="AZ1217" s="614"/>
      <c r="BA1217" s="614"/>
      <c r="BB1217" s="614"/>
      <c r="BC1217" s="614"/>
      <c r="BD1217" s="614"/>
      <c r="BE1217" s="614"/>
      <c r="BF1217" s="614"/>
      <c r="BG1217" s="614"/>
      <c r="BH1217" s="614"/>
      <c r="BI1217" s="614"/>
      <c r="BJ1217" s="614"/>
    </row>
    <row r="1218" spans="2:62" ht="39" customHeight="1">
      <c r="B1218" s="609" t="s">
        <v>97</v>
      </c>
      <c r="C1218" s="609"/>
      <c r="D1218" s="609"/>
      <c r="E1218" s="609"/>
      <c r="F1218" s="609"/>
      <c r="G1218" s="609"/>
      <c r="H1218" s="609"/>
      <c r="I1218" s="609"/>
      <c r="J1218" s="609"/>
      <c r="K1218" s="609"/>
      <c r="L1218" s="609"/>
      <c r="M1218" s="609"/>
      <c r="N1218" s="609"/>
      <c r="O1218" s="609"/>
      <c r="P1218" s="609"/>
      <c r="Q1218" s="609"/>
      <c r="R1218" s="609"/>
      <c r="S1218" s="609"/>
      <c r="T1218" s="609"/>
      <c r="U1218" s="609"/>
      <c r="V1218" s="609"/>
      <c r="W1218" s="609"/>
      <c r="X1218" s="609"/>
      <c r="Y1218" s="609"/>
      <c r="Z1218" s="609"/>
      <c r="AA1218" s="62"/>
      <c r="AB1218" s="62"/>
      <c r="AC1218" s="62"/>
      <c r="AD1218" s="62"/>
      <c r="AE1218" s="614"/>
      <c r="AF1218" s="614"/>
      <c r="AG1218" s="614"/>
      <c r="AH1218" s="614"/>
      <c r="AI1218" s="614"/>
      <c r="AJ1218" s="614"/>
      <c r="AK1218" s="614"/>
      <c r="AL1218" s="614"/>
      <c r="AM1218" s="614"/>
      <c r="AN1218" s="614"/>
      <c r="AO1218" s="614"/>
      <c r="AP1218" s="614"/>
      <c r="AQ1218" s="614"/>
      <c r="AR1218" s="614"/>
      <c r="AS1218" s="614"/>
      <c r="AT1218" s="614"/>
      <c r="AU1218" s="614"/>
      <c r="AV1218" s="614"/>
      <c r="AW1218" s="614"/>
      <c r="AX1218" s="614"/>
      <c r="AY1218" s="614"/>
      <c r="AZ1218" s="614"/>
      <c r="BA1218" s="614"/>
      <c r="BB1218" s="614"/>
      <c r="BC1218" s="614"/>
      <c r="BD1218" s="614"/>
      <c r="BE1218" s="614"/>
      <c r="BF1218" s="614"/>
      <c r="BG1218" s="614"/>
      <c r="BH1218" s="614"/>
      <c r="BI1218" s="614"/>
      <c r="BJ1218" s="614"/>
    </row>
    <row r="1219" spans="2:62" ht="39" customHeight="1">
      <c r="AA1219" s="62"/>
      <c r="AB1219" s="62"/>
      <c r="AC1219" s="62"/>
      <c r="AD1219" s="62"/>
      <c r="AE1219" s="614"/>
      <c r="AF1219" s="614"/>
      <c r="AG1219" s="614"/>
      <c r="AH1219" s="614"/>
      <c r="AI1219" s="614"/>
      <c r="AJ1219" s="614"/>
      <c r="AK1219" s="614"/>
      <c r="AL1219" s="614"/>
      <c r="AM1219" s="614"/>
      <c r="AN1219" s="614"/>
      <c r="AO1219" s="614"/>
      <c r="AP1219" s="614"/>
      <c r="AQ1219" s="614"/>
      <c r="AR1219" s="614"/>
      <c r="AS1219" s="614"/>
      <c r="AT1219" s="614"/>
      <c r="AU1219" s="614"/>
      <c r="AV1219" s="614"/>
      <c r="AW1219" s="614"/>
      <c r="AX1219" s="614"/>
      <c r="AY1219" s="614"/>
      <c r="AZ1219" s="614"/>
      <c r="BA1219" s="614"/>
      <c r="BB1219" s="614"/>
      <c r="BC1219" s="614"/>
      <c r="BD1219" s="614"/>
      <c r="BE1219" s="614"/>
      <c r="BF1219" s="614"/>
      <c r="BG1219" s="614"/>
      <c r="BH1219" s="614"/>
      <c r="BI1219" s="614"/>
      <c r="BJ1219" s="614"/>
    </row>
    <row r="1220" spans="2:62" ht="39" customHeight="1">
      <c r="AB1220" s="62"/>
      <c r="AC1220" s="62"/>
      <c r="AD1220" s="62"/>
      <c r="AE1220" s="62"/>
      <c r="AF1220" s="62"/>
      <c r="AG1220" s="552" t="s">
        <v>63</v>
      </c>
      <c r="AH1220" s="552"/>
      <c r="AI1220" s="552"/>
      <c r="AJ1220" s="552"/>
      <c r="AK1220" s="552"/>
      <c r="AL1220" s="552"/>
      <c r="AM1220" s="552"/>
      <c r="AN1220" s="552"/>
      <c r="AO1220" s="552"/>
      <c r="AP1220" s="552"/>
      <c r="AQ1220" s="552"/>
      <c r="AR1220" s="552"/>
      <c r="AS1220" s="552"/>
      <c r="AT1220" s="552"/>
      <c r="AU1220" s="552"/>
      <c r="AV1220" s="552"/>
      <c r="AW1220" s="552"/>
      <c r="AX1220" s="552"/>
      <c r="AY1220" s="552"/>
      <c r="AZ1220" s="552"/>
      <c r="BA1220" s="552"/>
      <c r="BB1220" s="552"/>
      <c r="BC1220" s="552"/>
      <c r="BD1220" s="552"/>
      <c r="BE1220" s="552"/>
      <c r="BF1220" s="552"/>
      <c r="BG1220" s="552"/>
      <c r="BH1220" s="552"/>
      <c r="BI1220" s="552"/>
      <c r="BJ1220" s="65"/>
    </row>
    <row r="1221" spans="2:62" ht="39" customHeight="1">
      <c r="AB1221" s="62"/>
      <c r="AC1221" s="62"/>
      <c r="AD1221" s="62"/>
      <c r="AE1221" s="62"/>
      <c r="AF1221" s="62"/>
      <c r="AG1221" s="552"/>
      <c r="AH1221" s="552"/>
      <c r="AI1221" s="552"/>
      <c r="AJ1221" s="552"/>
      <c r="AK1221" s="552"/>
      <c r="AL1221" s="552"/>
      <c r="AM1221" s="552"/>
      <c r="AN1221" s="552"/>
      <c r="AO1221" s="552"/>
      <c r="AP1221" s="552"/>
      <c r="AQ1221" s="552"/>
      <c r="AR1221" s="552"/>
      <c r="AS1221" s="552"/>
      <c r="AT1221" s="552"/>
      <c r="AU1221" s="552"/>
      <c r="AV1221" s="552"/>
      <c r="AW1221" s="552"/>
      <c r="AX1221" s="552"/>
      <c r="AY1221" s="552"/>
      <c r="AZ1221" s="552"/>
      <c r="BA1221" s="552"/>
      <c r="BB1221" s="552"/>
      <c r="BC1221" s="552"/>
      <c r="BD1221" s="552"/>
      <c r="BE1221" s="552"/>
      <c r="BF1221" s="552"/>
      <c r="BG1221" s="552"/>
      <c r="BH1221" s="552"/>
      <c r="BI1221" s="552"/>
      <c r="BJ1221" s="65"/>
    </row>
    <row r="1222" spans="2:62" ht="39" customHeight="1">
      <c r="B1222" s="66"/>
      <c r="C1222" s="66"/>
      <c r="D1222" s="66"/>
      <c r="E1222" s="66"/>
      <c r="F1222" s="66"/>
      <c r="G1222" s="66"/>
      <c r="H1222" s="66"/>
      <c r="I1222" s="66"/>
      <c r="J1222" s="66"/>
      <c r="K1222" s="66"/>
      <c r="L1222" s="66"/>
      <c r="M1222" s="66"/>
      <c r="N1222" s="66"/>
      <c r="O1222" s="66"/>
      <c r="P1222" s="66"/>
      <c r="Q1222" s="66"/>
      <c r="R1222" s="66"/>
      <c r="S1222" s="66"/>
      <c r="T1222" s="66"/>
      <c r="U1222" s="66"/>
      <c r="V1222" s="66"/>
      <c r="W1222" s="66"/>
      <c r="X1222" s="66"/>
      <c r="Y1222" s="66"/>
      <c r="Z1222" s="66"/>
      <c r="AB1222" s="62"/>
      <c r="AC1222" s="62"/>
      <c r="AD1222" s="62"/>
      <c r="AE1222" s="62"/>
      <c r="AF1222" s="62"/>
      <c r="AG1222" s="552"/>
      <c r="AH1222" s="552"/>
      <c r="AI1222" s="552"/>
      <c r="AJ1222" s="552"/>
      <c r="AK1222" s="552"/>
      <c r="AL1222" s="552"/>
      <c r="AM1222" s="552"/>
      <c r="AN1222" s="552"/>
      <c r="AO1222" s="552"/>
      <c r="AP1222" s="552"/>
      <c r="AQ1222" s="552"/>
      <c r="AR1222" s="552"/>
      <c r="AS1222" s="552"/>
      <c r="AT1222" s="552"/>
      <c r="AU1222" s="552"/>
      <c r="AV1222" s="552"/>
      <c r="AW1222" s="552"/>
      <c r="AX1222" s="552"/>
      <c r="AY1222" s="552"/>
      <c r="AZ1222" s="552"/>
      <c r="BA1222" s="552"/>
      <c r="BB1222" s="552"/>
      <c r="BC1222" s="552"/>
      <c r="BD1222" s="552"/>
      <c r="BE1222" s="552"/>
      <c r="BF1222" s="552"/>
      <c r="BG1222" s="552"/>
      <c r="BH1222" s="552"/>
      <c r="BI1222" s="552"/>
      <c r="BJ1222" s="65"/>
    </row>
    <row r="1223" spans="2:62" ht="39" customHeight="1" thickBot="1">
      <c r="L1223" s="554" t="s">
        <v>66</v>
      </c>
      <c r="M1223" s="555"/>
      <c r="N1223" s="558" t="s">
        <v>45</v>
      </c>
      <c r="O1223" s="559"/>
      <c r="P1223" s="559"/>
      <c r="Q1223" s="559"/>
      <c r="R1223" s="559"/>
      <c r="S1223" s="559"/>
      <c r="T1223" s="559"/>
      <c r="U1223" s="559"/>
      <c r="V1223" s="559"/>
      <c r="W1223" s="559"/>
      <c r="X1223" s="560"/>
      <c r="AB1223" s="62"/>
      <c r="AC1223" s="62"/>
      <c r="AD1223" s="62"/>
      <c r="AE1223" s="62"/>
      <c r="AF1223" s="62"/>
      <c r="AG1223" s="553"/>
      <c r="AH1223" s="553"/>
      <c r="AI1223" s="553"/>
      <c r="AJ1223" s="553"/>
      <c r="AK1223" s="553"/>
      <c r="AL1223" s="553"/>
      <c r="AM1223" s="553"/>
      <c r="AN1223" s="553"/>
      <c r="AO1223" s="553"/>
      <c r="AP1223" s="553"/>
      <c r="AQ1223" s="553"/>
      <c r="AR1223" s="553"/>
      <c r="AS1223" s="553"/>
      <c r="AT1223" s="553"/>
      <c r="AU1223" s="553"/>
      <c r="AV1223" s="553"/>
      <c r="AW1223" s="553"/>
      <c r="AX1223" s="553"/>
      <c r="AY1223" s="553"/>
      <c r="AZ1223" s="553"/>
      <c r="BA1223" s="553"/>
      <c r="BB1223" s="553"/>
      <c r="BC1223" s="553"/>
      <c r="BD1223" s="553"/>
      <c r="BE1223" s="553"/>
      <c r="BF1223" s="553"/>
      <c r="BG1223" s="553"/>
      <c r="BH1223" s="553"/>
      <c r="BI1223" s="553"/>
      <c r="BJ1223" s="65"/>
    </row>
    <row r="1224" spans="2:62" ht="39" customHeight="1" thickBot="1">
      <c r="L1224" s="556"/>
      <c r="M1224" s="557"/>
      <c r="N1224" s="561"/>
      <c r="O1224" s="562"/>
      <c r="P1224" s="562"/>
      <c r="Q1224" s="562"/>
      <c r="R1224" s="562"/>
      <c r="S1224" s="562"/>
      <c r="T1224" s="562"/>
      <c r="U1224" s="562"/>
      <c r="V1224" s="562"/>
      <c r="W1224" s="562"/>
      <c r="X1224" s="563"/>
      <c r="AB1224" s="62"/>
      <c r="AC1224" s="62"/>
      <c r="AD1224" s="62"/>
      <c r="AE1224" s="62"/>
      <c r="AF1224" s="62"/>
      <c r="AG1224" s="67"/>
      <c r="AH1224" s="68"/>
      <c r="AI1224" s="68"/>
      <c r="AJ1224" s="69"/>
      <c r="AK1224" s="69"/>
      <c r="AL1224" s="69"/>
      <c r="AM1224" s="69"/>
      <c r="AN1224" s="69"/>
      <c r="AO1224" s="69"/>
      <c r="AP1224" s="69"/>
      <c r="AQ1224" s="69"/>
      <c r="AR1224" s="70"/>
      <c r="AS1224" s="70"/>
      <c r="AT1224" s="70"/>
      <c r="AU1224" s="70"/>
      <c r="AV1224" s="70"/>
      <c r="AW1224" s="70"/>
      <c r="AX1224" s="70"/>
      <c r="AY1224" s="70"/>
      <c r="AZ1224" s="70"/>
      <c r="BA1224" s="70"/>
      <c r="BB1224" s="70"/>
      <c r="BC1224" s="70"/>
      <c r="BD1224" s="70"/>
      <c r="BE1224" s="70"/>
      <c r="BF1224" s="70"/>
      <c r="BG1224" s="70"/>
      <c r="BH1224" s="70"/>
      <c r="BI1224" s="70"/>
      <c r="BJ1224" s="69"/>
    </row>
    <row r="1225" spans="2:62" ht="39" customHeight="1">
      <c r="E1225" s="62"/>
      <c r="F1225" s="62"/>
      <c r="G1225" s="62"/>
      <c r="H1225" s="62"/>
      <c r="I1225" s="62"/>
      <c r="J1225" s="62"/>
      <c r="K1225" s="62"/>
      <c r="L1225" s="564" t="s">
        <v>21</v>
      </c>
      <c r="M1225" s="565"/>
      <c r="N1225" s="558" t="s">
        <v>46</v>
      </c>
      <c r="O1225" s="559"/>
      <c r="P1225" s="559"/>
      <c r="Q1225" s="559"/>
      <c r="R1225" s="559"/>
      <c r="S1225" s="559"/>
      <c r="T1225" s="559"/>
      <c r="U1225" s="559"/>
      <c r="V1225" s="559"/>
      <c r="W1225" s="559"/>
      <c r="X1225" s="560"/>
      <c r="AB1225" s="62"/>
      <c r="AC1225" s="62"/>
      <c r="AD1225" s="62"/>
      <c r="AE1225" s="62"/>
      <c r="AF1225" s="62"/>
      <c r="AG1225" s="568" t="s">
        <v>22</v>
      </c>
      <c r="AH1225" s="569"/>
      <c r="AI1225" s="569"/>
      <c r="AJ1225" s="569"/>
      <c r="AK1225" s="569"/>
      <c r="AL1225" s="569"/>
      <c r="AM1225" s="569"/>
      <c r="AN1225" s="570"/>
      <c r="AO1225" s="571" t="str">
        <f>GI!$H$26</f>
        <v xml:space="preserve">Kidus Tadesse Yewegalet </v>
      </c>
      <c r="AP1225" s="572"/>
      <c r="AQ1225" s="572"/>
      <c r="AR1225" s="572"/>
      <c r="AS1225" s="572"/>
      <c r="AT1225" s="572"/>
      <c r="AU1225" s="572"/>
      <c r="AV1225" s="572"/>
      <c r="AW1225" s="572"/>
      <c r="AX1225" s="572"/>
      <c r="AY1225" s="572"/>
      <c r="AZ1225" s="572"/>
      <c r="BA1225" s="572"/>
      <c r="BB1225" s="572"/>
      <c r="BC1225" s="572"/>
      <c r="BD1225" s="572"/>
      <c r="BE1225" s="572"/>
      <c r="BF1225" s="572"/>
      <c r="BG1225" s="572"/>
      <c r="BH1225" s="573"/>
      <c r="BI1225" s="72"/>
      <c r="BJ1225" s="72"/>
    </row>
    <row r="1226" spans="2:62" ht="39" customHeight="1">
      <c r="L1226" s="566"/>
      <c r="M1226" s="567"/>
      <c r="N1226" s="561"/>
      <c r="O1226" s="562"/>
      <c r="P1226" s="562"/>
      <c r="Q1226" s="562"/>
      <c r="R1226" s="562"/>
      <c r="S1226" s="562"/>
      <c r="T1226" s="562"/>
      <c r="U1226" s="562"/>
      <c r="V1226" s="562"/>
      <c r="W1226" s="562"/>
      <c r="X1226" s="563"/>
      <c r="AB1226" s="62"/>
      <c r="AC1226" s="62"/>
      <c r="AD1226" s="62"/>
      <c r="AE1226" s="62"/>
      <c r="AF1226" s="62"/>
      <c r="AG1226" s="568"/>
      <c r="AH1226" s="569"/>
      <c r="AI1226" s="569"/>
      <c r="AJ1226" s="569"/>
      <c r="AK1226" s="569"/>
      <c r="AL1226" s="569"/>
      <c r="AM1226" s="569"/>
      <c r="AN1226" s="570"/>
      <c r="AO1226" s="574"/>
      <c r="AP1226" s="575"/>
      <c r="AQ1226" s="575"/>
      <c r="AR1226" s="575"/>
      <c r="AS1226" s="575"/>
      <c r="AT1226" s="575"/>
      <c r="AU1226" s="575"/>
      <c r="AV1226" s="575"/>
      <c r="AW1226" s="575"/>
      <c r="AX1226" s="575"/>
      <c r="AY1226" s="575"/>
      <c r="AZ1226" s="575"/>
      <c r="BA1226" s="575"/>
      <c r="BB1226" s="575"/>
      <c r="BC1226" s="575"/>
      <c r="BD1226" s="575"/>
      <c r="BE1226" s="575"/>
      <c r="BF1226" s="575"/>
      <c r="BG1226" s="575"/>
      <c r="BH1226" s="576"/>
      <c r="BI1226" s="72"/>
      <c r="BJ1226" s="72"/>
    </row>
    <row r="1227" spans="2:62" ht="39" customHeight="1" thickBot="1">
      <c r="AB1227" s="62"/>
      <c r="AC1227" s="62"/>
      <c r="AD1227" s="62"/>
      <c r="AE1227" s="62"/>
      <c r="AF1227" s="62"/>
      <c r="AG1227" s="73"/>
      <c r="AH1227" s="580" t="s">
        <v>8</v>
      </c>
      <c r="AI1227" s="580"/>
      <c r="AJ1227" s="580"/>
      <c r="AK1227" s="580"/>
      <c r="AL1227" s="580"/>
      <c r="AM1227" s="580"/>
      <c r="AN1227" s="580"/>
      <c r="AO1227" s="577"/>
      <c r="AP1227" s="578"/>
      <c r="AQ1227" s="578"/>
      <c r="AR1227" s="578"/>
      <c r="AS1227" s="578"/>
      <c r="AT1227" s="578"/>
      <c r="AU1227" s="578"/>
      <c r="AV1227" s="578"/>
      <c r="AW1227" s="578"/>
      <c r="AX1227" s="578"/>
      <c r="AY1227" s="578"/>
      <c r="AZ1227" s="578"/>
      <c r="BA1227" s="578"/>
      <c r="BB1227" s="578"/>
      <c r="BC1227" s="578"/>
      <c r="BD1227" s="578"/>
      <c r="BE1227" s="578"/>
      <c r="BF1227" s="578"/>
      <c r="BG1227" s="578"/>
      <c r="BH1227" s="579"/>
      <c r="BI1227" s="72"/>
      <c r="BJ1227" s="72"/>
    </row>
    <row r="1228" spans="2:62" ht="39" customHeight="1">
      <c r="AG1228" s="71"/>
      <c r="AH1228" s="580"/>
      <c r="AI1228" s="580"/>
      <c r="AJ1228" s="580"/>
      <c r="AK1228" s="580"/>
      <c r="AL1228" s="580"/>
      <c r="AM1228" s="580"/>
      <c r="AN1228" s="580"/>
      <c r="AO1228" s="74"/>
      <c r="AP1228" s="74"/>
      <c r="AQ1228" s="74"/>
      <c r="AR1228" s="72"/>
      <c r="AS1228" s="72"/>
      <c r="AT1228" s="72"/>
      <c r="AU1228" s="72"/>
      <c r="AV1228" s="72"/>
      <c r="AW1228" s="72"/>
      <c r="AX1228" s="72"/>
      <c r="AY1228" s="72"/>
      <c r="AZ1228" s="72"/>
      <c r="BA1228" s="72"/>
      <c r="BB1228" s="72"/>
      <c r="BC1228" s="72"/>
      <c r="BD1228" s="72"/>
      <c r="BE1228" s="72"/>
      <c r="BF1228" s="72"/>
      <c r="BG1228" s="72"/>
      <c r="BH1228" s="72"/>
      <c r="BI1228" s="72"/>
    </row>
    <row r="1229" spans="2:62" ht="39" customHeight="1" thickBot="1">
      <c r="B1229" s="581" t="s">
        <v>99</v>
      </c>
      <c r="C1229" s="581"/>
      <c r="D1229" s="581"/>
      <c r="E1229" s="581"/>
      <c r="F1229" s="581"/>
      <c r="G1229" s="581"/>
      <c r="H1229" s="581"/>
      <c r="I1229" s="581"/>
      <c r="J1229" s="581"/>
      <c r="K1229" s="581"/>
      <c r="L1229" s="581"/>
      <c r="M1229" s="581"/>
      <c r="N1229" s="581"/>
      <c r="O1229" s="581"/>
      <c r="P1229" s="581"/>
      <c r="Q1229" s="581"/>
      <c r="R1229" s="581"/>
      <c r="S1229" s="581"/>
      <c r="T1229" s="581"/>
      <c r="U1229" s="581"/>
      <c r="V1229" s="581"/>
      <c r="W1229" s="581"/>
      <c r="X1229" s="581"/>
      <c r="Y1229" s="581"/>
      <c r="Z1229" s="581"/>
      <c r="AA1229" s="581"/>
      <c r="AG1229" s="71"/>
    </row>
    <row r="1230" spans="2:62" ht="39" customHeight="1">
      <c r="B1230" s="581"/>
      <c r="C1230" s="581"/>
      <c r="D1230" s="581"/>
      <c r="E1230" s="581"/>
      <c r="F1230" s="581"/>
      <c r="G1230" s="581"/>
      <c r="H1230" s="581"/>
      <c r="I1230" s="581"/>
      <c r="J1230" s="581"/>
      <c r="K1230" s="581"/>
      <c r="L1230" s="581"/>
      <c r="M1230" s="581"/>
      <c r="N1230" s="581"/>
      <c r="O1230" s="581"/>
      <c r="P1230" s="581"/>
      <c r="Q1230" s="581"/>
      <c r="R1230" s="581"/>
      <c r="S1230" s="581"/>
      <c r="T1230" s="581"/>
      <c r="U1230" s="581"/>
      <c r="V1230" s="581"/>
      <c r="W1230" s="581"/>
      <c r="X1230" s="581"/>
      <c r="Y1230" s="581"/>
      <c r="Z1230" s="581"/>
      <c r="AA1230" s="581"/>
      <c r="AG1230" s="71"/>
      <c r="AH1230" s="582" t="s">
        <v>23</v>
      </c>
      <c r="AI1230" s="582"/>
      <c r="AJ1230" s="582"/>
      <c r="AK1230" s="582"/>
      <c r="AL1230" s="582"/>
      <c r="AM1230" s="582"/>
      <c r="AN1230" s="583"/>
      <c r="AO1230" s="584">
        <f>GI!$J$26</f>
        <v>0</v>
      </c>
      <c r="AP1230" s="585"/>
      <c r="AQ1230" s="585"/>
      <c r="AR1230" s="585"/>
      <c r="AS1230" s="585"/>
      <c r="AT1230" s="586"/>
      <c r="AV1230" s="72"/>
      <c r="AW1230" s="582" t="s">
        <v>24</v>
      </c>
      <c r="AX1230" s="582"/>
      <c r="AY1230" s="582"/>
      <c r="AZ1230" s="582"/>
      <c r="BB1230" s="584" t="str">
        <f>GI!$I$26</f>
        <v>M</v>
      </c>
      <c r="BC1230" s="585"/>
      <c r="BD1230" s="585"/>
      <c r="BE1230" s="585"/>
      <c r="BF1230" s="586"/>
    </row>
    <row r="1231" spans="2:62" ht="39" customHeight="1">
      <c r="B1231" s="581"/>
      <c r="C1231" s="581"/>
      <c r="D1231" s="581"/>
      <c r="E1231" s="581"/>
      <c r="F1231" s="581"/>
      <c r="G1231" s="581"/>
      <c r="H1231" s="581"/>
      <c r="I1231" s="581"/>
      <c r="J1231" s="581"/>
      <c r="K1231" s="581"/>
      <c r="L1231" s="581"/>
      <c r="M1231" s="581"/>
      <c r="N1231" s="581"/>
      <c r="O1231" s="581"/>
      <c r="P1231" s="581"/>
      <c r="Q1231" s="581"/>
      <c r="R1231" s="581"/>
      <c r="S1231" s="581"/>
      <c r="T1231" s="581"/>
      <c r="U1231" s="581"/>
      <c r="V1231" s="581"/>
      <c r="W1231" s="581"/>
      <c r="X1231" s="581"/>
      <c r="Y1231" s="581"/>
      <c r="Z1231" s="581"/>
      <c r="AA1231" s="581"/>
      <c r="AG1231" s="71"/>
      <c r="AH1231" s="582"/>
      <c r="AI1231" s="582"/>
      <c r="AJ1231" s="582"/>
      <c r="AK1231" s="582"/>
      <c r="AL1231" s="582"/>
      <c r="AM1231" s="582"/>
      <c r="AN1231" s="583"/>
      <c r="AO1231" s="587"/>
      <c r="AP1231" s="588"/>
      <c r="AQ1231" s="588"/>
      <c r="AR1231" s="588"/>
      <c r="AS1231" s="588"/>
      <c r="AT1231" s="589"/>
      <c r="AU1231" s="72"/>
      <c r="AV1231" s="72"/>
      <c r="AW1231" s="582"/>
      <c r="AX1231" s="582"/>
      <c r="AY1231" s="582"/>
      <c r="AZ1231" s="582"/>
      <c r="BB1231" s="587"/>
      <c r="BC1231" s="588"/>
      <c r="BD1231" s="588"/>
      <c r="BE1231" s="588"/>
      <c r="BF1231" s="589"/>
    </row>
    <row r="1232" spans="2:62" ht="39" customHeight="1">
      <c r="B1232" s="581"/>
      <c r="C1232" s="581"/>
      <c r="D1232" s="581"/>
      <c r="E1232" s="581"/>
      <c r="F1232" s="581"/>
      <c r="G1232" s="581"/>
      <c r="H1232" s="581"/>
      <c r="I1232" s="581"/>
      <c r="J1232" s="581"/>
      <c r="K1232" s="581"/>
      <c r="L1232" s="581"/>
      <c r="M1232" s="581"/>
      <c r="N1232" s="581"/>
      <c r="O1232" s="581"/>
      <c r="P1232" s="581"/>
      <c r="Q1232" s="581"/>
      <c r="R1232" s="581"/>
      <c r="S1232" s="581"/>
      <c r="T1232" s="581"/>
      <c r="U1232" s="581"/>
      <c r="V1232" s="581"/>
      <c r="W1232" s="581"/>
      <c r="X1232" s="581"/>
      <c r="Y1232" s="581"/>
      <c r="Z1232" s="581"/>
      <c r="AA1232" s="581"/>
      <c r="AG1232" s="71"/>
      <c r="AH1232" s="593" t="s">
        <v>3</v>
      </c>
      <c r="AI1232" s="593"/>
      <c r="AJ1232" s="593"/>
      <c r="AK1232" s="593"/>
      <c r="AL1232" s="593"/>
      <c r="AM1232" s="593"/>
      <c r="AN1232" s="594"/>
      <c r="AO1232" s="587"/>
      <c r="AP1232" s="588"/>
      <c r="AQ1232" s="588"/>
      <c r="AR1232" s="588"/>
      <c r="AS1232" s="588"/>
      <c r="AT1232" s="589"/>
      <c r="AV1232" s="72"/>
      <c r="AW1232" s="593" t="s">
        <v>4</v>
      </c>
      <c r="AX1232" s="593"/>
      <c r="AY1232" s="593"/>
      <c r="AZ1232" s="593"/>
      <c r="BB1232" s="587"/>
      <c r="BC1232" s="588"/>
      <c r="BD1232" s="588"/>
      <c r="BE1232" s="588"/>
      <c r="BF1232" s="589"/>
    </row>
    <row r="1233" spans="2:62" ht="39" customHeight="1" thickBot="1">
      <c r="B1233" s="595" t="s">
        <v>148</v>
      </c>
      <c r="C1233" s="595"/>
      <c r="D1233" s="595"/>
      <c r="E1233" s="595"/>
      <c r="F1233" s="595"/>
      <c r="G1233" s="595"/>
      <c r="H1233" s="595"/>
      <c r="I1233" s="595"/>
      <c r="J1233" s="595"/>
      <c r="K1233" s="595"/>
      <c r="L1233" s="75"/>
      <c r="M1233" s="75"/>
      <c r="N1233" s="75"/>
      <c r="O1233" s="75"/>
      <c r="P1233" s="75"/>
      <c r="Q1233" s="75"/>
      <c r="R1233" s="75"/>
      <c r="S1233" s="75"/>
      <c r="T1233" s="75"/>
      <c r="U1233" s="75"/>
      <c r="V1233" s="75"/>
      <c r="W1233" s="76"/>
      <c r="X1233" s="76"/>
      <c r="Y1233" s="76"/>
      <c r="Z1233" s="76"/>
      <c r="AA1233" s="76"/>
      <c r="AG1233" s="71"/>
      <c r="AH1233" s="593"/>
      <c r="AI1233" s="593"/>
      <c r="AJ1233" s="593"/>
      <c r="AK1233" s="593"/>
      <c r="AL1233" s="593"/>
      <c r="AM1233" s="593"/>
      <c r="AN1233" s="594"/>
      <c r="AO1233" s="590"/>
      <c r="AP1233" s="591"/>
      <c r="AQ1233" s="591"/>
      <c r="AR1233" s="591"/>
      <c r="AS1233" s="591"/>
      <c r="AT1233" s="592"/>
      <c r="AU1233" s="72"/>
      <c r="AV1233" s="72"/>
      <c r="AW1233" s="593"/>
      <c r="AX1233" s="593"/>
      <c r="AY1233" s="593"/>
      <c r="AZ1233" s="593"/>
      <c r="BA1233" s="77"/>
      <c r="BB1233" s="590"/>
      <c r="BC1233" s="591"/>
      <c r="BD1233" s="591"/>
      <c r="BE1233" s="591"/>
      <c r="BF1233" s="592"/>
      <c r="BG1233" s="77"/>
      <c r="BH1233" s="77"/>
      <c r="BI1233" s="77"/>
    </row>
    <row r="1234" spans="2:62" ht="39" customHeight="1" thickBot="1">
      <c r="B1234" s="533"/>
      <c r="C1234" s="533"/>
      <c r="D1234" s="533"/>
      <c r="E1234" s="533"/>
      <c r="F1234" s="533"/>
      <c r="G1234" s="533"/>
      <c r="H1234" s="533"/>
      <c r="I1234" s="533"/>
      <c r="J1234" s="533"/>
      <c r="K1234" s="533"/>
      <c r="L1234" s="533"/>
      <c r="M1234" s="533"/>
      <c r="N1234" s="533"/>
      <c r="O1234" s="533"/>
      <c r="P1234" s="533"/>
      <c r="Q1234" s="533"/>
      <c r="R1234" s="533"/>
      <c r="S1234" s="533"/>
      <c r="T1234" s="533"/>
      <c r="U1234" s="533"/>
      <c r="V1234" s="533"/>
      <c r="W1234" s="533"/>
      <c r="X1234" s="533"/>
      <c r="Y1234" s="533"/>
      <c r="Z1234" s="533"/>
      <c r="AA1234" s="533"/>
      <c r="AG1234" s="71"/>
      <c r="AK1234" s="78"/>
      <c r="AL1234" s="78"/>
      <c r="AM1234" s="78"/>
      <c r="AN1234" s="78"/>
      <c r="AO1234" s="78"/>
      <c r="AP1234" s="78"/>
      <c r="AQ1234" s="78"/>
      <c r="AR1234" s="72"/>
      <c r="AS1234" s="72"/>
      <c r="AT1234" s="72"/>
      <c r="AU1234" s="72"/>
      <c r="AV1234" s="72"/>
      <c r="AW1234" s="72"/>
      <c r="AX1234" s="72"/>
      <c r="AY1234" s="72"/>
      <c r="AZ1234" s="72"/>
      <c r="BA1234" s="72"/>
      <c r="BB1234" s="72"/>
      <c r="BC1234" s="72"/>
      <c r="BD1234" s="72"/>
      <c r="BE1234" s="77"/>
      <c r="BF1234" s="77"/>
      <c r="BG1234" s="77"/>
      <c r="BH1234" s="77"/>
      <c r="BI1234" s="77"/>
    </row>
    <row r="1235" spans="2:62" ht="39" customHeight="1">
      <c r="B1235" s="534"/>
      <c r="C1235" s="534"/>
      <c r="D1235" s="534"/>
      <c r="E1235" s="534"/>
      <c r="F1235" s="534"/>
      <c r="G1235" s="534"/>
      <c r="H1235" s="534"/>
      <c r="I1235" s="534"/>
      <c r="J1235" s="534"/>
      <c r="K1235" s="534"/>
      <c r="L1235" s="534"/>
      <c r="M1235" s="534"/>
      <c r="N1235" s="534"/>
      <c r="O1235" s="534"/>
      <c r="P1235" s="534"/>
      <c r="Q1235" s="534"/>
      <c r="R1235" s="534"/>
      <c r="S1235" s="534"/>
      <c r="T1235" s="534"/>
      <c r="U1235" s="534"/>
      <c r="V1235" s="534"/>
      <c r="W1235" s="534"/>
      <c r="X1235" s="534"/>
      <c r="Y1235" s="534"/>
      <c r="Z1235" s="534"/>
      <c r="AA1235" s="534"/>
      <c r="AG1235" s="71"/>
      <c r="AH1235" s="582" t="s">
        <v>25</v>
      </c>
      <c r="AI1235" s="582"/>
      <c r="AJ1235" s="582"/>
      <c r="AK1235" s="582"/>
      <c r="AL1235" s="582"/>
      <c r="AM1235" s="582"/>
      <c r="AN1235" s="583"/>
      <c r="AO1235" s="596">
        <f>GI!$A$3</f>
        <v>11</v>
      </c>
      <c r="AP1235" s="597"/>
      <c r="AQ1235" s="597"/>
      <c r="AR1235" s="597"/>
      <c r="AS1235" s="598"/>
      <c r="AT1235" s="596" t="str">
        <f>GI!$C$3</f>
        <v>D</v>
      </c>
      <c r="AU1235" s="597"/>
      <c r="AV1235" s="597"/>
      <c r="AW1235" s="597"/>
      <c r="AX1235" s="598"/>
      <c r="AY1235" s="79"/>
      <c r="AZ1235" s="79"/>
      <c r="BA1235" s="79"/>
      <c r="BB1235" s="80"/>
      <c r="BC1235" s="80"/>
      <c r="BD1235" s="80"/>
      <c r="BE1235" s="80"/>
      <c r="BF1235" s="80"/>
      <c r="BG1235" s="80"/>
      <c r="BH1235" s="80"/>
      <c r="BI1235" s="80"/>
    </row>
    <row r="1236" spans="2:62" ht="39" customHeight="1">
      <c r="B1236" s="533"/>
      <c r="C1236" s="533"/>
      <c r="D1236" s="533"/>
      <c r="E1236" s="533"/>
      <c r="F1236" s="533"/>
      <c r="G1236" s="533"/>
      <c r="H1236" s="533"/>
      <c r="I1236" s="533"/>
      <c r="J1236" s="533"/>
      <c r="K1236" s="533"/>
      <c r="L1236" s="533"/>
      <c r="M1236" s="533"/>
      <c r="N1236" s="533"/>
      <c r="O1236" s="533"/>
      <c r="P1236" s="533"/>
      <c r="Q1236" s="533"/>
      <c r="R1236" s="533"/>
      <c r="S1236" s="533"/>
      <c r="T1236" s="533"/>
      <c r="U1236" s="533"/>
      <c r="V1236" s="533"/>
      <c r="W1236" s="533"/>
      <c r="X1236" s="533"/>
      <c r="Y1236" s="533"/>
      <c r="Z1236" s="533"/>
      <c r="AA1236" s="533"/>
      <c r="AG1236" s="71"/>
      <c r="AH1236" s="582"/>
      <c r="AI1236" s="582"/>
      <c r="AJ1236" s="582"/>
      <c r="AK1236" s="582"/>
      <c r="AL1236" s="582"/>
      <c r="AM1236" s="582"/>
      <c r="AN1236" s="583"/>
      <c r="AO1236" s="599"/>
      <c r="AP1236" s="600"/>
      <c r="AQ1236" s="600"/>
      <c r="AR1236" s="600"/>
      <c r="AS1236" s="601"/>
      <c r="AT1236" s="599"/>
      <c r="AU1236" s="600"/>
      <c r="AV1236" s="600"/>
      <c r="AW1236" s="600"/>
      <c r="AX1236" s="601"/>
      <c r="AY1236" s="79"/>
      <c r="AZ1236" s="79"/>
      <c r="BA1236" s="79"/>
      <c r="BB1236" s="80"/>
      <c r="BC1236" s="80"/>
      <c r="BD1236" s="80"/>
      <c r="BE1236" s="80"/>
      <c r="BF1236" s="80"/>
      <c r="BG1236" s="80"/>
      <c r="BH1236" s="80"/>
      <c r="BI1236" s="80"/>
    </row>
    <row r="1237" spans="2:62" ht="39" customHeight="1">
      <c r="B1237" s="534"/>
      <c r="C1237" s="534"/>
      <c r="D1237" s="534"/>
      <c r="E1237" s="534"/>
      <c r="F1237" s="534"/>
      <c r="G1237" s="534"/>
      <c r="H1237" s="534"/>
      <c r="I1237" s="534"/>
      <c r="J1237" s="534"/>
      <c r="K1237" s="534"/>
      <c r="L1237" s="534"/>
      <c r="M1237" s="534"/>
      <c r="N1237" s="534"/>
      <c r="O1237" s="534"/>
      <c r="P1237" s="534"/>
      <c r="Q1237" s="534"/>
      <c r="R1237" s="534"/>
      <c r="S1237" s="534"/>
      <c r="T1237" s="534"/>
      <c r="U1237" s="534"/>
      <c r="V1237" s="534"/>
      <c r="W1237" s="534"/>
      <c r="X1237" s="534"/>
      <c r="Y1237" s="534"/>
      <c r="Z1237" s="534"/>
      <c r="AA1237" s="534"/>
      <c r="AG1237" s="71"/>
      <c r="AH1237" s="605" t="s">
        <v>6</v>
      </c>
      <c r="AI1237" s="605"/>
      <c r="AJ1237" s="605"/>
      <c r="AK1237" s="605"/>
      <c r="AL1237" s="605"/>
      <c r="AM1237" s="605"/>
      <c r="AN1237" s="606"/>
      <c r="AO1237" s="599"/>
      <c r="AP1237" s="600"/>
      <c r="AQ1237" s="600"/>
      <c r="AR1237" s="600"/>
      <c r="AS1237" s="601"/>
      <c r="AT1237" s="599"/>
      <c r="AU1237" s="600"/>
      <c r="AV1237" s="600"/>
      <c r="AW1237" s="600"/>
      <c r="AX1237" s="601"/>
      <c r="AY1237" s="79"/>
      <c r="AZ1237" s="79"/>
      <c r="BA1237" s="79"/>
      <c r="BB1237" s="80"/>
      <c r="BC1237" s="80"/>
      <c r="BD1237" s="80"/>
      <c r="BE1237" s="80"/>
      <c r="BF1237" s="80"/>
      <c r="BG1237" s="80"/>
      <c r="BH1237" s="80"/>
      <c r="BI1237" s="80"/>
    </row>
    <row r="1238" spans="2:62" ht="39" customHeight="1" thickBot="1">
      <c r="B1238" s="607" t="s">
        <v>149</v>
      </c>
      <c r="C1238" s="607"/>
      <c r="D1238" s="607"/>
      <c r="E1238" s="607"/>
      <c r="F1238" s="607"/>
      <c r="G1238" s="607"/>
      <c r="H1238" s="607"/>
      <c r="I1238" s="607"/>
      <c r="J1238" s="607"/>
      <c r="K1238" s="607"/>
      <c r="L1238" s="607"/>
      <c r="M1238" s="607"/>
      <c r="N1238" s="607"/>
      <c r="O1238" s="607"/>
      <c r="P1238" s="607"/>
      <c r="Q1238" s="607"/>
      <c r="R1238" s="607"/>
      <c r="S1238" s="607"/>
      <c r="T1238" s="607"/>
      <c r="U1238" s="607"/>
      <c r="V1238" s="607"/>
      <c r="W1238" s="607"/>
      <c r="X1238" s="607"/>
      <c r="Y1238" s="607"/>
      <c r="Z1238" s="607"/>
      <c r="AA1238" s="607"/>
      <c r="AG1238" s="71"/>
      <c r="AH1238" s="605"/>
      <c r="AI1238" s="605"/>
      <c r="AJ1238" s="605"/>
      <c r="AK1238" s="605"/>
      <c r="AL1238" s="605"/>
      <c r="AM1238" s="605"/>
      <c r="AN1238" s="606"/>
      <c r="AO1238" s="602"/>
      <c r="AP1238" s="603"/>
      <c r="AQ1238" s="603"/>
      <c r="AR1238" s="603"/>
      <c r="AS1238" s="604"/>
      <c r="AT1238" s="602"/>
      <c r="AU1238" s="603"/>
      <c r="AV1238" s="603"/>
      <c r="AW1238" s="603"/>
      <c r="AX1238" s="604"/>
      <c r="AY1238" s="79"/>
      <c r="AZ1238" s="79"/>
      <c r="BA1238" s="79"/>
      <c r="BB1238" s="80"/>
      <c r="BC1238" s="80"/>
      <c r="BD1238" s="80"/>
      <c r="BE1238" s="80"/>
      <c r="BF1238" s="80"/>
      <c r="BG1238" s="80"/>
      <c r="BH1238" s="80"/>
      <c r="BI1238" s="80"/>
    </row>
    <row r="1239" spans="2:62" ht="39" customHeight="1">
      <c r="B1239" s="608"/>
      <c r="C1239" s="608"/>
      <c r="D1239" s="608"/>
      <c r="E1239" s="608"/>
      <c r="F1239" s="608"/>
      <c r="G1239" s="608"/>
      <c r="H1239" s="608"/>
      <c r="I1239" s="608"/>
      <c r="J1239" s="608"/>
      <c r="K1239" s="608"/>
      <c r="L1239" s="608"/>
      <c r="M1239" s="608"/>
      <c r="N1239" s="608"/>
      <c r="O1239" s="608"/>
      <c r="P1239" s="608"/>
      <c r="Q1239" s="608"/>
      <c r="R1239" s="608"/>
      <c r="S1239" s="608"/>
      <c r="T1239" s="608"/>
      <c r="U1239" s="608"/>
      <c r="V1239" s="608"/>
      <c r="W1239" s="608"/>
      <c r="X1239" s="608"/>
      <c r="Y1239" s="608"/>
      <c r="Z1239" s="608"/>
      <c r="AA1239" s="608"/>
      <c r="AG1239" s="71"/>
    </row>
    <row r="1240" spans="2:62" ht="39" customHeight="1" thickBot="1">
      <c r="B1240" s="533"/>
      <c r="C1240" s="533"/>
      <c r="D1240" s="533"/>
      <c r="E1240" s="533"/>
      <c r="F1240" s="533"/>
      <c r="G1240" s="533"/>
      <c r="H1240" s="533"/>
      <c r="I1240" s="533"/>
      <c r="J1240" s="533"/>
      <c r="K1240" s="533"/>
      <c r="L1240" s="533"/>
      <c r="M1240" s="533"/>
      <c r="N1240" s="533"/>
      <c r="O1240" s="533"/>
      <c r="P1240" s="533"/>
      <c r="Q1240" s="533"/>
      <c r="R1240" s="533"/>
      <c r="S1240" s="533"/>
      <c r="T1240" s="533"/>
      <c r="U1240" s="533"/>
      <c r="V1240" s="533"/>
      <c r="W1240" s="533"/>
      <c r="X1240" s="533"/>
      <c r="Y1240" s="533"/>
      <c r="Z1240" s="533"/>
      <c r="AA1240" s="533"/>
      <c r="AG1240" s="81"/>
      <c r="AH1240" s="82"/>
      <c r="AI1240" s="82"/>
      <c r="AJ1240" s="82"/>
      <c r="AK1240" s="82"/>
      <c r="AL1240" s="82"/>
      <c r="AM1240" s="82"/>
      <c r="AN1240" s="82"/>
      <c r="AO1240" s="82"/>
      <c r="AP1240" s="82"/>
      <c r="AQ1240" s="82"/>
      <c r="AR1240" s="83"/>
      <c r="AS1240" s="83"/>
      <c r="AT1240" s="83"/>
      <c r="AU1240" s="83"/>
      <c r="AV1240" s="83"/>
      <c r="AW1240" s="83"/>
      <c r="AX1240" s="83"/>
      <c r="AY1240" s="83"/>
      <c r="AZ1240" s="83"/>
      <c r="BA1240" s="83"/>
      <c r="BB1240" s="83"/>
      <c r="BC1240" s="83"/>
      <c r="BD1240" s="83"/>
      <c r="BE1240" s="83"/>
      <c r="BF1240" s="83"/>
      <c r="BG1240" s="83"/>
      <c r="BH1240" s="83"/>
      <c r="BI1240" s="83"/>
      <c r="BJ1240" s="84"/>
    </row>
    <row r="1241" spans="2:62" ht="39" customHeight="1">
      <c r="B1241" s="534"/>
      <c r="C1241" s="534"/>
      <c r="D1241" s="534"/>
      <c r="E1241" s="534"/>
      <c r="F1241" s="534"/>
      <c r="G1241" s="534"/>
      <c r="H1241" s="534"/>
      <c r="I1241" s="534"/>
      <c r="J1241" s="534"/>
      <c r="K1241" s="534"/>
      <c r="L1241" s="534"/>
      <c r="M1241" s="534"/>
      <c r="N1241" s="534"/>
      <c r="O1241" s="534"/>
      <c r="P1241" s="534"/>
      <c r="Q1241" s="534"/>
      <c r="R1241" s="534"/>
      <c r="S1241" s="534"/>
      <c r="T1241" s="534"/>
      <c r="U1241" s="534"/>
      <c r="V1241" s="534"/>
      <c r="W1241" s="534"/>
      <c r="X1241" s="534"/>
      <c r="Y1241" s="534"/>
      <c r="Z1241" s="534"/>
      <c r="AA1241" s="534"/>
      <c r="BJ1241" s="85"/>
    </row>
    <row r="1242" spans="2:62" ht="39" customHeight="1">
      <c r="B1242" s="86"/>
      <c r="C1242" s="86"/>
      <c r="D1242" s="86"/>
      <c r="E1242" s="86"/>
      <c r="F1242" s="86"/>
      <c r="G1242" s="86"/>
      <c r="H1242" s="86"/>
      <c r="I1242" s="86"/>
      <c r="J1242" s="86"/>
      <c r="K1242" s="86"/>
      <c r="L1242" s="86"/>
      <c r="M1242" s="86"/>
      <c r="N1242" s="86"/>
      <c r="O1242" s="86"/>
      <c r="P1242" s="86"/>
      <c r="Q1242" s="86"/>
      <c r="R1242" s="86"/>
      <c r="S1242" s="86"/>
      <c r="T1242" s="86"/>
      <c r="U1242" s="86"/>
      <c r="V1242" s="86"/>
      <c r="W1242" s="86"/>
      <c r="X1242" s="86"/>
      <c r="Y1242" s="86"/>
      <c r="Z1242" s="86"/>
      <c r="AA1242" s="86"/>
      <c r="AK1242" s="87"/>
      <c r="AL1242" s="87"/>
      <c r="AM1242" s="87"/>
      <c r="AN1242" s="87"/>
      <c r="AO1242" s="87"/>
      <c r="AP1242" s="87"/>
      <c r="AQ1242" s="87"/>
      <c r="AR1242" s="87"/>
      <c r="AS1242" s="87"/>
      <c r="AT1242" s="87"/>
      <c r="AU1242" s="87"/>
      <c r="AV1242" s="87"/>
      <c r="AW1242" s="87"/>
      <c r="AX1242" s="87"/>
      <c r="AY1242" s="87"/>
      <c r="AZ1242" s="87"/>
      <c r="BA1242" s="87"/>
      <c r="BB1242" s="87"/>
      <c r="BC1242" s="87"/>
      <c r="BD1242" s="87"/>
      <c r="BE1242" s="87"/>
      <c r="BF1242" s="87"/>
      <c r="BJ1242" s="85"/>
    </row>
    <row r="1243" spans="2:62" ht="39" customHeight="1">
      <c r="B1243" s="535" t="s">
        <v>80</v>
      </c>
      <c r="C1243" s="535"/>
      <c r="D1243" s="535"/>
      <c r="E1243" s="535"/>
      <c r="F1243" s="535"/>
      <c r="G1243" s="535"/>
      <c r="H1243" s="535"/>
      <c r="I1243" s="535"/>
      <c r="J1243" s="535"/>
      <c r="K1243" s="535"/>
      <c r="L1243" s="535"/>
      <c r="M1243" s="535"/>
      <c r="N1243" s="535"/>
      <c r="O1243" s="536" t="str">
        <f>GI!$E$31</f>
        <v xml:space="preserve">Biniam Desta </v>
      </c>
      <c r="P1243" s="536"/>
      <c r="Q1243" s="536"/>
      <c r="R1243" s="536"/>
      <c r="S1243" s="536"/>
      <c r="T1243" s="536"/>
      <c r="U1243" s="536"/>
      <c r="V1243" s="536"/>
      <c r="W1243" s="536"/>
      <c r="X1243" s="536"/>
      <c r="Y1243" s="536"/>
      <c r="Z1243" s="536"/>
      <c r="AA1243" s="536"/>
      <c r="AB1243" s="88"/>
      <c r="AJ1243" s="538" t="s">
        <v>212</v>
      </c>
      <c r="AK1243" s="539"/>
      <c r="AL1243" s="539"/>
      <c r="AM1243" s="539"/>
      <c r="AN1243" s="539"/>
      <c r="AO1243" s="539"/>
      <c r="AP1243" s="539"/>
      <c r="AQ1243" s="539"/>
      <c r="AR1243" s="539"/>
      <c r="AS1243" s="539"/>
      <c r="AT1243" s="539"/>
      <c r="AU1243" s="539"/>
      <c r="AV1243" s="539"/>
      <c r="AW1243" s="539"/>
      <c r="AX1243" s="539"/>
      <c r="AY1243" s="539"/>
      <c r="AZ1243" s="539"/>
      <c r="BA1243" s="539"/>
      <c r="BB1243" s="539"/>
      <c r="BC1243" s="539"/>
      <c r="BD1243" s="539"/>
      <c r="BE1243" s="539"/>
      <c r="BF1243" s="540"/>
      <c r="BG1243" s="87"/>
      <c r="BH1243" s="87"/>
      <c r="BI1243" s="87"/>
      <c r="BJ1243" s="89"/>
    </row>
    <row r="1244" spans="2:62" ht="39" customHeight="1">
      <c r="B1244" s="535"/>
      <c r="C1244" s="535"/>
      <c r="D1244" s="535"/>
      <c r="E1244" s="535"/>
      <c r="F1244" s="535"/>
      <c r="G1244" s="535"/>
      <c r="H1244" s="535"/>
      <c r="I1244" s="535"/>
      <c r="J1244" s="535"/>
      <c r="K1244" s="535"/>
      <c r="L1244" s="535"/>
      <c r="M1244" s="535"/>
      <c r="N1244" s="535"/>
      <c r="O1244" s="537"/>
      <c r="P1244" s="537"/>
      <c r="Q1244" s="537"/>
      <c r="R1244" s="537"/>
      <c r="S1244" s="537"/>
      <c r="T1244" s="537"/>
      <c r="U1244" s="537"/>
      <c r="V1244" s="537"/>
      <c r="W1244" s="537"/>
      <c r="X1244" s="537"/>
      <c r="Y1244" s="537"/>
      <c r="Z1244" s="537"/>
      <c r="AA1244" s="537"/>
      <c r="AB1244" s="88"/>
      <c r="AJ1244" s="541"/>
      <c r="AK1244" s="542"/>
      <c r="AL1244" s="542"/>
      <c r="AM1244" s="542"/>
      <c r="AN1244" s="542"/>
      <c r="AO1244" s="542"/>
      <c r="AP1244" s="542"/>
      <c r="AQ1244" s="542"/>
      <c r="AR1244" s="542"/>
      <c r="AS1244" s="542"/>
      <c r="AT1244" s="542"/>
      <c r="AU1244" s="542"/>
      <c r="AV1244" s="542"/>
      <c r="AW1244" s="542"/>
      <c r="AX1244" s="542"/>
      <c r="AY1244" s="542"/>
      <c r="AZ1244" s="542"/>
      <c r="BA1244" s="542"/>
      <c r="BB1244" s="542"/>
      <c r="BC1244" s="542"/>
      <c r="BD1244" s="542"/>
      <c r="BE1244" s="542"/>
      <c r="BF1244" s="543"/>
      <c r="BG1244" s="87"/>
      <c r="BH1244" s="87"/>
      <c r="BI1244" s="87"/>
      <c r="BJ1244" s="89"/>
    </row>
    <row r="1245" spans="2:62" ht="39" customHeight="1">
      <c r="B1245" s="544" t="s">
        <v>79</v>
      </c>
      <c r="C1245" s="544"/>
      <c r="D1245" s="544"/>
      <c r="E1245" s="544"/>
      <c r="F1245" s="544"/>
      <c r="G1245" s="544"/>
      <c r="H1245" s="544"/>
      <c r="I1245" s="544"/>
      <c r="J1245" s="544"/>
      <c r="K1245" s="544"/>
      <c r="L1245" s="544"/>
      <c r="M1245" s="544"/>
      <c r="N1245" s="544"/>
      <c r="O1245" s="545"/>
      <c r="P1245" s="545"/>
      <c r="Q1245" s="545"/>
      <c r="R1245" s="545"/>
      <c r="S1245" s="545"/>
      <c r="T1245" s="545"/>
      <c r="U1245" s="545"/>
      <c r="V1245" s="545"/>
      <c r="W1245" s="545"/>
      <c r="X1245" s="545"/>
      <c r="Y1245" s="545"/>
      <c r="Z1245" s="545"/>
      <c r="AA1245" s="545"/>
      <c r="AB1245" s="88"/>
      <c r="AJ1245" s="541" t="s">
        <v>210</v>
      </c>
      <c r="AK1245" s="542"/>
      <c r="AL1245" s="542"/>
      <c r="AM1245" s="542"/>
      <c r="AN1245" s="542"/>
      <c r="AO1245" s="542"/>
      <c r="AP1245" s="542"/>
      <c r="AQ1245" s="542"/>
      <c r="AR1245" s="542"/>
      <c r="AS1245" s="542"/>
      <c r="AT1245" s="542"/>
      <c r="AU1245" s="542"/>
      <c r="AV1245" s="542"/>
      <c r="AW1245" s="542"/>
      <c r="AX1245" s="542"/>
      <c r="AY1245" s="542"/>
      <c r="AZ1245" s="542"/>
      <c r="BA1245" s="542"/>
      <c r="BB1245" s="542"/>
      <c r="BC1245" s="542"/>
      <c r="BD1245" s="542"/>
      <c r="BE1245" s="542"/>
      <c r="BF1245" s="543"/>
      <c r="BG1245" s="87"/>
      <c r="BH1245" s="87"/>
      <c r="BI1245" s="87"/>
      <c r="BJ1245" s="87"/>
    </row>
    <row r="1246" spans="2:62" ht="39" customHeight="1">
      <c r="B1246" s="544"/>
      <c r="C1246" s="544"/>
      <c r="D1246" s="544"/>
      <c r="E1246" s="544"/>
      <c r="F1246" s="544"/>
      <c r="G1246" s="544"/>
      <c r="H1246" s="544"/>
      <c r="I1246" s="544"/>
      <c r="J1246" s="544"/>
      <c r="K1246" s="544"/>
      <c r="L1246" s="544"/>
      <c r="M1246" s="544"/>
      <c r="N1246" s="544"/>
      <c r="O1246" s="546"/>
      <c r="P1246" s="546"/>
      <c r="Q1246" s="546"/>
      <c r="R1246" s="546"/>
      <c r="S1246" s="546"/>
      <c r="T1246" s="546"/>
      <c r="U1246" s="546"/>
      <c r="V1246" s="546"/>
      <c r="W1246" s="546"/>
      <c r="X1246" s="546"/>
      <c r="Y1246" s="546"/>
      <c r="Z1246" s="546"/>
      <c r="AA1246" s="546"/>
      <c r="AB1246" s="88"/>
      <c r="AJ1246" s="541"/>
      <c r="AK1246" s="542"/>
      <c r="AL1246" s="542"/>
      <c r="AM1246" s="542"/>
      <c r="AN1246" s="542"/>
      <c r="AO1246" s="542"/>
      <c r="AP1246" s="542"/>
      <c r="AQ1246" s="542"/>
      <c r="AR1246" s="542"/>
      <c r="AS1246" s="542"/>
      <c r="AT1246" s="542"/>
      <c r="AU1246" s="542"/>
      <c r="AV1246" s="542"/>
      <c r="AW1246" s="542"/>
      <c r="AX1246" s="542"/>
      <c r="AY1246" s="542"/>
      <c r="AZ1246" s="542"/>
      <c r="BA1246" s="542"/>
      <c r="BB1246" s="542"/>
      <c r="BC1246" s="542"/>
      <c r="BD1246" s="542"/>
      <c r="BE1246" s="542"/>
      <c r="BF1246" s="543"/>
      <c r="BG1246" s="87"/>
      <c r="BH1246" s="87"/>
      <c r="BI1246" s="87"/>
      <c r="BJ1246" s="87"/>
    </row>
    <row r="1247" spans="2:62" ht="39" customHeight="1">
      <c r="B1247" s="535" t="s">
        <v>81</v>
      </c>
      <c r="C1247" s="535"/>
      <c r="D1247" s="535"/>
      <c r="E1247" s="535"/>
      <c r="F1247" s="535"/>
      <c r="G1247" s="535"/>
      <c r="H1247" s="535"/>
      <c r="I1247" s="535"/>
      <c r="J1247" s="535"/>
      <c r="K1247" s="535"/>
      <c r="L1247" s="535"/>
      <c r="M1247" s="535"/>
      <c r="N1247" s="535"/>
      <c r="O1247" s="547"/>
      <c r="P1247" s="547"/>
      <c r="Q1247" s="547"/>
      <c r="R1247" s="547"/>
      <c r="S1247" s="547"/>
      <c r="T1247" s="547"/>
      <c r="U1247" s="547"/>
      <c r="V1247" s="547"/>
      <c r="W1247" s="547"/>
      <c r="X1247" s="547"/>
      <c r="Y1247" s="547"/>
      <c r="Z1247" s="547"/>
      <c r="AA1247" s="547"/>
      <c r="AB1247" s="88"/>
      <c r="AJ1247" s="541" t="s">
        <v>74</v>
      </c>
      <c r="AK1247" s="542"/>
      <c r="AL1247" s="542"/>
      <c r="AM1247" s="542"/>
      <c r="AN1247" s="542"/>
      <c r="AO1247" s="542"/>
      <c r="AP1247" s="542"/>
      <c r="AQ1247" s="542"/>
      <c r="AR1247" s="542"/>
      <c r="AS1247" s="542"/>
      <c r="AT1247" s="542"/>
      <c r="AU1247" s="542"/>
      <c r="AV1247" s="542"/>
      <c r="AW1247" s="542"/>
      <c r="AX1247" s="542"/>
      <c r="AY1247" s="542"/>
      <c r="AZ1247" s="542"/>
      <c r="BA1247" s="542"/>
      <c r="BB1247" s="542"/>
      <c r="BC1247" s="542"/>
      <c r="BD1247" s="542"/>
      <c r="BE1247" s="542"/>
      <c r="BF1247" s="543"/>
      <c r="BG1247" s="87"/>
      <c r="BH1247" s="87"/>
      <c r="BI1247" s="87"/>
      <c r="BJ1247" s="87"/>
    </row>
    <row r="1248" spans="2:62" ht="39" customHeight="1">
      <c r="B1248" s="535"/>
      <c r="C1248" s="535"/>
      <c r="D1248" s="535"/>
      <c r="E1248" s="535"/>
      <c r="F1248" s="535"/>
      <c r="G1248" s="535"/>
      <c r="H1248" s="535"/>
      <c r="I1248" s="535"/>
      <c r="J1248" s="535"/>
      <c r="K1248" s="535"/>
      <c r="L1248" s="535"/>
      <c r="M1248" s="535"/>
      <c r="N1248" s="535"/>
      <c r="O1248" s="548"/>
      <c r="P1248" s="548"/>
      <c r="Q1248" s="548"/>
      <c r="R1248" s="548"/>
      <c r="S1248" s="548"/>
      <c r="T1248" s="548"/>
      <c r="U1248" s="548"/>
      <c r="V1248" s="548"/>
      <c r="W1248" s="548"/>
      <c r="X1248" s="548"/>
      <c r="Y1248" s="548"/>
      <c r="Z1248" s="548"/>
      <c r="AA1248" s="548"/>
      <c r="AB1248" s="88"/>
      <c r="AJ1248" s="541"/>
      <c r="AK1248" s="542"/>
      <c r="AL1248" s="542"/>
      <c r="AM1248" s="542"/>
      <c r="AN1248" s="542"/>
      <c r="AO1248" s="542"/>
      <c r="AP1248" s="542"/>
      <c r="AQ1248" s="542"/>
      <c r="AR1248" s="542"/>
      <c r="AS1248" s="542"/>
      <c r="AT1248" s="542"/>
      <c r="AU1248" s="542"/>
      <c r="AV1248" s="542"/>
      <c r="AW1248" s="542"/>
      <c r="AX1248" s="542"/>
      <c r="AY1248" s="542"/>
      <c r="AZ1248" s="542"/>
      <c r="BA1248" s="542"/>
      <c r="BB1248" s="542"/>
      <c r="BC1248" s="542"/>
      <c r="BD1248" s="542"/>
      <c r="BE1248" s="542"/>
      <c r="BF1248" s="543"/>
      <c r="BG1248" s="87"/>
      <c r="BH1248" s="87"/>
      <c r="BI1248" s="87"/>
      <c r="BJ1248" s="87"/>
    </row>
    <row r="1249" spans="2:62" ht="39" customHeight="1">
      <c r="B1249" s="544" t="s">
        <v>79</v>
      </c>
      <c r="C1249" s="544"/>
      <c r="D1249" s="544"/>
      <c r="E1249" s="544"/>
      <c r="F1249" s="544"/>
      <c r="G1249" s="544"/>
      <c r="H1249" s="544"/>
      <c r="I1249" s="544"/>
      <c r="J1249" s="544"/>
      <c r="K1249" s="544"/>
      <c r="L1249" s="544"/>
      <c r="M1249" s="544"/>
      <c r="N1249" s="544"/>
      <c r="O1249" s="545"/>
      <c r="P1249" s="545"/>
      <c r="Q1249" s="545"/>
      <c r="R1249" s="545"/>
      <c r="S1249" s="545"/>
      <c r="T1249" s="545"/>
      <c r="U1249" s="545"/>
      <c r="V1249" s="545"/>
      <c r="W1249" s="545"/>
      <c r="X1249" s="545"/>
      <c r="Y1249" s="545"/>
      <c r="Z1249" s="545"/>
      <c r="AA1249" s="545"/>
      <c r="AB1249" s="90"/>
      <c r="AJ1249" s="541" t="s">
        <v>211</v>
      </c>
      <c r="AK1249" s="542"/>
      <c r="AL1249" s="542"/>
      <c r="AM1249" s="542"/>
      <c r="AN1249" s="542"/>
      <c r="AO1249" s="542"/>
      <c r="AP1249" s="542"/>
      <c r="AQ1249" s="542"/>
      <c r="AR1249" s="542"/>
      <c r="AS1249" s="542"/>
      <c r="AT1249" s="542"/>
      <c r="AU1249" s="542"/>
      <c r="AV1249" s="542"/>
      <c r="AW1249" s="542"/>
      <c r="AX1249" s="542"/>
      <c r="AY1249" s="542"/>
      <c r="AZ1249" s="542"/>
      <c r="BA1249" s="542"/>
      <c r="BB1249" s="542"/>
      <c r="BC1249" s="542"/>
      <c r="BD1249" s="542"/>
      <c r="BE1249" s="542"/>
      <c r="BF1249" s="543"/>
      <c r="BG1249" s="87"/>
      <c r="BH1249" s="87"/>
      <c r="BI1249" s="87"/>
      <c r="BJ1249" s="87"/>
    </row>
    <row r="1250" spans="2:62" ht="31.5" customHeight="1">
      <c r="B1250" s="544"/>
      <c r="C1250" s="544"/>
      <c r="D1250" s="544"/>
      <c r="E1250" s="544"/>
      <c r="F1250" s="544"/>
      <c r="G1250" s="544"/>
      <c r="H1250" s="544"/>
      <c r="I1250" s="544"/>
      <c r="J1250" s="544"/>
      <c r="K1250" s="544"/>
      <c r="L1250" s="544"/>
      <c r="M1250" s="544"/>
      <c r="N1250" s="544"/>
      <c r="O1250" s="546"/>
      <c r="P1250" s="546"/>
      <c r="Q1250" s="546"/>
      <c r="R1250" s="546"/>
      <c r="S1250" s="546"/>
      <c r="T1250" s="546"/>
      <c r="U1250" s="546"/>
      <c r="V1250" s="546"/>
      <c r="W1250" s="546"/>
      <c r="X1250" s="546"/>
      <c r="Y1250" s="546"/>
      <c r="Z1250" s="546"/>
      <c r="AA1250" s="546"/>
      <c r="AB1250" s="90"/>
      <c r="AJ1250" s="549"/>
      <c r="AK1250" s="550"/>
      <c r="AL1250" s="550"/>
      <c r="AM1250" s="550"/>
      <c r="AN1250" s="550"/>
      <c r="AO1250" s="550"/>
      <c r="AP1250" s="550"/>
      <c r="AQ1250" s="550"/>
      <c r="AR1250" s="550"/>
      <c r="AS1250" s="550"/>
      <c r="AT1250" s="550"/>
      <c r="AU1250" s="550"/>
      <c r="AV1250" s="550"/>
      <c r="AW1250" s="550"/>
      <c r="AX1250" s="550"/>
      <c r="AY1250" s="550"/>
      <c r="AZ1250" s="550"/>
      <c r="BA1250" s="550"/>
      <c r="BB1250" s="550"/>
      <c r="BC1250" s="550"/>
      <c r="BD1250" s="550"/>
      <c r="BE1250" s="550"/>
      <c r="BF1250" s="551"/>
      <c r="BG1250" s="87"/>
      <c r="BH1250" s="87"/>
      <c r="BI1250" s="87"/>
      <c r="BJ1250" s="87"/>
    </row>
    <row r="1251" spans="2:62" ht="39" customHeight="1">
      <c r="C1251" s="615"/>
      <c r="D1251" s="615"/>
      <c r="E1251" s="615"/>
      <c r="F1251" s="615"/>
      <c r="G1251" s="615"/>
      <c r="H1251" s="615"/>
      <c r="I1251" s="615"/>
      <c r="J1251" s="615"/>
      <c r="K1251" s="615"/>
      <c r="L1251" s="615"/>
      <c r="M1251" s="615"/>
      <c r="N1251" s="615"/>
      <c r="O1251" s="615"/>
      <c r="P1251" s="615"/>
      <c r="Q1251" s="615"/>
      <c r="R1251" s="615"/>
      <c r="S1251" s="615"/>
      <c r="T1251" s="615"/>
      <c r="U1251" s="615"/>
      <c r="V1251" s="615"/>
      <c r="W1251" s="615"/>
      <c r="X1251" s="615"/>
    </row>
    <row r="1252" spans="2:62" ht="39" customHeight="1">
      <c r="B1252" s="616" t="s">
        <v>20</v>
      </c>
      <c r="C1252" s="616"/>
      <c r="D1252" s="616"/>
      <c r="E1252" s="616"/>
      <c r="F1252" s="616"/>
      <c r="G1252" s="616"/>
      <c r="H1252" s="616"/>
      <c r="I1252" s="616"/>
      <c r="J1252" s="616"/>
      <c r="K1252" s="616"/>
      <c r="L1252" s="616"/>
      <c r="M1252" s="616"/>
      <c r="N1252" s="616"/>
      <c r="O1252" s="616"/>
      <c r="P1252" s="616"/>
      <c r="Q1252" s="616"/>
      <c r="R1252" s="616"/>
      <c r="S1252" s="616"/>
      <c r="T1252" s="616"/>
      <c r="U1252" s="616"/>
      <c r="V1252" s="616"/>
      <c r="W1252" s="616"/>
      <c r="X1252" s="616"/>
      <c r="Y1252" s="616"/>
      <c r="Z1252" s="616"/>
      <c r="AA1252" s="59"/>
      <c r="AG1252" s="60"/>
      <c r="AH1252" s="60"/>
      <c r="AI1252" s="60"/>
      <c r="AL1252" s="617"/>
      <c r="AM1252" s="617"/>
      <c r="AN1252" s="617"/>
      <c r="AO1252" s="617"/>
      <c r="AP1252" s="617"/>
      <c r="AQ1252" s="617"/>
      <c r="AR1252" s="617"/>
      <c r="AS1252" s="617"/>
      <c r="AT1252" s="617"/>
      <c r="AU1252" s="617"/>
      <c r="AV1252" s="617"/>
      <c r="AW1252" s="617"/>
      <c r="AX1252" s="617"/>
      <c r="AY1252" s="617"/>
      <c r="AZ1252" s="617"/>
      <c r="BA1252" s="617"/>
      <c r="BB1252" s="617"/>
      <c r="BC1252" s="617"/>
    </row>
    <row r="1253" spans="2:62" ht="39" customHeight="1">
      <c r="B1253" s="616"/>
      <c r="C1253" s="616"/>
      <c r="D1253" s="616"/>
      <c r="E1253" s="616"/>
      <c r="F1253" s="616"/>
      <c r="G1253" s="616"/>
      <c r="H1253" s="616"/>
      <c r="I1253" s="616"/>
      <c r="J1253" s="616"/>
      <c r="K1253" s="616"/>
      <c r="L1253" s="616"/>
      <c r="M1253" s="616"/>
      <c r="N1253" s="616"/>
      <c r="O1253" s="616"/>
      <c r="P1253" s="616"/>
      <c r="Q1253" s="616"/>
      <c r="R1253" s="616"/>
      <c r="S1253" s="616"/>
      <c r="T1253" s="616"/>
      <c r="U1253" s="616"/>
      <c r="V1253" s="616"/>
      <c r="W1253" s="616"/>
      <c r="X1253" s="616"/>
      <c r="Y1253" s="616"/>
      <c r="Z1253" s="616"/>
      <c r="AA1253" s="59"/>
      <c r="AG1253" s="60"/>
      <c r="AH1253" s="60"/>
      <c r="AI1253" s="60"/>
      <c r="AL1253" s="617"/>
      <c r="AM1253" s="617"/>
      <c r="AN1253" s="617"/>
      <c r="AO1253" s="617"/>
      <c r="AP1253" s="617"/>
      <c r="AQ1253" s="617"/>
      <c r="AR1253" s="617"/>
      <c r="AS1253" s="617"/>
      <c r="AT1253" s="617"/>
      <c r="AU1253" s="617"/>
      <c r="AV1253" s="617"/>
      <c r="AW1253" s="617"/>
      <c r="AX1253" s="617"/>
      <c r="AY1253" s="617"/>
      <c r="AZ1253" s="617"/>
      <c r="BA1253" s="617"/>
      <c r="BB1253" s="617"/>
      <c r="BC1253" s="617"/>
    </row>
    <row r="1254" spans="2:62" ht="39" customHeight="1">
      <c r="B1254" s="618"/>
      <c r="C1254" s="618"/>
      <c r="D1254" s="618"/>
      <c r="E1254" s="618"/>
      <c r="F1254" s="618"/>
      <c r="G1254" s="618"/>
      <c r="H1254" s="618"/>
      <c r="I1254" s="618"/>
      <c r="J1254" s="618"/>
      <c r="K1254" s="618"/>
      <c r="L1254" s="618"/>
      <c r="M1254" s="618"/>
      <c r="N1254" s="618"/>
      <c r="O1254" s="618"/>
      <c r="P1254" s="618"/>
      <c r="Q1254" s="618"/>
      <c r="R1254" s="618"/>
      <c r="S1254" s="618"/>
      <c r="T1254" s="618"/>
      <c r="U1254" s="618"/>
      <c r="V1254" s="618"/>
      <c r="W1254" s="618"/>
      <c r="X1254" s="618"/>
      <c r="Y1254" s="618"/>
      <c r="Z1254" s="618"/>
      <c r="AA1254" s="59"/>
      <c r="AB1254" s="60"/>
      <c r="AC1254" s="60"/>
      <c r="AD1254" s="60"/>
      <c r="AE1254" s="60"/>
      <c r="AF1254" s="60"/>
      <c r="AG1254" s="60"/>
      <c r="AH1254" s="60"/>
      <c r="AI1254" s="60"/>
      <c r="AL1254" s="617"/>
      <c r="AM1254" s="617"/>
      <c r="AN1254" s="617"/>
      <c r="AO1254" s="617"/>
      <c r="AP1254" s="617"/>
      <c r="AQ1254" s="617"/>
      <c r="AR1254" s="617"/>
      <c r="AS1254" s="617"/>
      <c r="AT1254" s="617"/>
      <c r="AU1254" s="617"/>
      <c r="AV1254" s="617"/>
      <c r="AW1254" s="617"/>
      <c r="AX1254" s="617"/>
      <c r="AY1254" s="617"/>
      <c r="AZ1254" s="617"/>
      <c r="BA1254" s="617"/>
      <c r="BB1254" s="617"/>
      <c r="BC1254" s="617"/>
    </row>
    <row r="1255" spans="2:62" ht="39" customHeight="1">
      <c r="B1255" s="609" t="s">
        <v>92</v>
      </c>
      <c r="C1255" s="609"/>
      <c r="D1255" s="609"/>
      <c r="E1255" s="609"/>
      <c r="F1255" s="609"/>
      <c r="G1255" s="609"/>
      <c r="H1255" s="609"/>
      <c r="I1255" s="609"/>
      <c r="J1255" s="609"/>
      <c r="K1255" s="609"/>
      <c r="L1255" s="609"/>
      <c r="M1255" s="609"/>
      <c r="N1255" s="609"/>
      <c r="O1255" s="609"/>
      <c r="P1255" s="609"/>
      <c r="Q1255" s="609"/>
      <c r="R1255" s="609"/>
      <c r="S1255" s="609"/>
      <c r="T1255" s="609"/>
      <c r="U1255" s="609"/>
      <c r="V1255" s="609"/>
      <c r="W1255" s="609"/>
      <c r="X1255" s="609"/>
      <c r="Y1255" s="609"/>
      <c r="Z1255" s="609"/>
      <c r="AA1255" s="59"/>
      <c r="AB1255" s="60"/>
      <c r="AE1255" s="610" t="str">
        <f>GI!$A$49</f>
        <v>መግለፂ ውፅኢት ተምሃራይ</v>
      </c>
      <c r="AF1255" s="610"/>
      <c r="AG1255" s="610"/>
      <c r="AH1255" s="610"/>
      <c r="AI1255" s="610"/>
      <c r="AJ1255" s="610"/>
      <c r="AK1255" s="610"/>
      <c r="AL1255" s="610"/>
      <c r="AM1255" s="610"/>
      <c r="AN1255" s="610"/>
      <c r="AO1255" s="610"/>
      <c r="AP1255" s="610"/>
      <c r="AQ1255" s="610"/>
      <c r="AR1255" s="610"/>
      <c r="AS1255" s="610"/>
      <c r="AT1255" s="610"/>
      <c r="AU1255" s="610"/>
      <c r="AV1255" s="610"/>
      <c r="AW1255" s="610"/>
      <c r="AX1255" s="610"/>
      <c r="AY1255" s="610"/>
      <c r="AZ1255" s="610"/>
      <c r="BA1255" s="610"/>
      <c r="BB1255" s="610"/>
      <c r="BC1255" s="610"/>
      <c r="BD1255" s="610"/>
      <c r="BE1255" s="610"/>
      <c r="BF1255" s="610"/>
      <c r="BG1255" s="610"/>
      <c r="BH1255" s="610"/>
      <c r="BI1255" s="610"/>
      <c r="BJ1255" s="610"/>
    </row>
    <row r="1256" spans="2:62" ht="39" customHeight="1">
      <c r="B1256" s="609" t="s">
        <v>93</v>
      </c>
      <c r="C1256" s="609"/>
      <c r="D1256" s="609"/>
      <c r="E1256" s="609"/>
      <c r="F1256" s="609"/>
      <c r="G1256" s="609"/>
      <c r="H1256" s="609"/>
      <c r="I1256" s="609"/>
      <c r="J1256" s="609"/>
      <c r="K1256" s="609"/>
      <c r="L1256" s="609"/>
      <c r="M1256" s="609"/>
      <c r="N1256" s="609"/>
      <c r="O1256" s="609"/>
      <c r="P1256" s="609"/>
      <c r="Q1256" s="609"/>
      <c r="R1256" s="609"/>
      <c r="S1256" s="609"/>
      <c r="T1256" s="609"/>
      <c r="U1256" s="609"/>
      <c r="V1256" s="609"/>
      <c r="W1256" s="609"/>
      <c r="X1256" s="609"/>
      <c r="Y1256" s="609"/>
      <c r="Z1256" s="609"/>
      <c r="AA1256" s="59"/>
      <c r="AB1256" s="60"/>
      <c r="AC1256" s="61"/>
      <c r="AD1256" s="61"/>
      <c r="AE1256" s="610"/>
      <c r="AF1256" s="610"/>
      <c r="AG1256" s="610"/>
      <c r="AH1256" s="610"/>
      <c r="AI1256" s="610"/>
      <c r="AJ1256" s="610"/>
      <c r="AK1256" s="610"/>
      <c r="AL1256" s="610"/>
      <c r="AM1256" s="610"/>
      <c r="AN1256" s="610"/>
      <c r="AO1256" s="610"/>
      <c r="AP1256" s="610"/>
      <c r="AQ1256" s="610"/>
      <c r="AR1256" s="610"/>
      <c r="AS1256" s="610"/>
      <c r="AT1256" s="610"/>
      <c r="AU1256" s="610"/>
      <c r="AV1256" s="610"/>
      <c r="AW1256" s="610"/>
      <c r="AX1256" s="610"/>
      <c r="AY1256" s="610"/>
      <c r="AZ1256" s="610"/>
      <c r="BA1256" s="610"/>
      <c r="BB1256" s="610"/>
      <c r="BC1256" s="610"/>
      <c r="BD1256" s="610"/>
      <c r="BE1256" s="610"/>
      <c r="BF1256" s="610"/>
      <c r="BG1256" s="610"/>
      <c r="BH1256" s="610"/>
      <c r="BI1256" s="610"/>
      <c r="BJ1256" s="610"/>
    </row>
    <row r="1257" spans="2:62" ht="39" customHeight="1">
      <c r="B1257" s="609" t="s">
        <v>94</v>
      </c>
      <c r="C1257" s="609"/>
      <c r="D1257" s="609"/>
      <c r="E1257" s="609"/>
      <c r="F1257" s="609"/>
      <c r="G1257" s="609"/>
      <c r="H1257" s="609"/>
      <c r="I1257" s="609"/>
      <c r="J1257" s="609"/>
      <c r="K1257" s="609"/>
      <c r="L1257" s="609"/>
      <c r="M1257" s="609"/>
      <c r="N1257" s="609"/>
      <c r="O1257" s="609"/>
      <c r="P1257" s="609"/>
      <c r="Q1257" s="609"/>
      <c r="R1257" s="609"/>
      <c r="S1257" s="609"/>
      <c r="T1257" s="609"/>
      <c r="U1257" s="609"/>
      <c r="V1257" s="609"/>
      <c r="W1257" s="609"/>
      <c r="X1257" s="609"/>
      <c r="Y1257" s="609"/>
      <c r="Z1257" s="609"/>
      <c r="AA1257" s="59"/>
      <c r="AB1257" s="60"/>
      <c r="AC1257" s="61"/>
      <c r="AD1257" s="61"/>
      <c r="AE1257" s="610" t="str">
        <f>GI!$A$50</f>
        <v xml:space="preserve">ኣካዳሚ ሸባ ሓፈሻዊ ካልኣይ ብርኪ ቤት ት/ቲ </v>
      </c>
      <c r="AF1257" s="610"/>
      <c r="AG1257" s="610"/>
      <c r="AH1257" s="610"/>
      <c r="AI1257" s="610"/>
      <c r="AJ1257" s="610"/>
      <c r="AK1257" s="610"/>
      <c r="AL1257" s="610"/>
      <c r="AM1257" s="610"/>
      <c r="AN1257" s="610"/>
      <c r="AO1257" s="610"/>
      <c r="AP1257" s="610"/>
      <c r="AQ1257" s="610"/>
      <c r="AR1257" s="610"/>
      <c r="AS1257" s="610"/>
      <c r="AT1257" s="610"/>
      <c r="AU1257" s="610"/>
      <c r="AV1257" s="610"/>
      <c r="AW1257" s="610"/>
      <c r="AX1257" s="610"/>
      <c r="AY1257" s="610"/>
      <c r="AZ1257" s="610"/>
      <c r="BA1257" s="610"/>
      <c r="BB1257" s="610"/>
      <c r="BC1257" s="610"/>
      <c r="BD1257" s="610"/>
      <c r="BE1257" s="610"/>
      <c r="BF1257" s="610"/>
      <c r="BG1257" s="610"/>
      <c r="BH1257" s="610"/>
      <c r="BI1257" s="610"/>
      <c r="BJ1257" s="610"/>
    </row>
    <row r="1258" spans="2:62" ht="39" customHeight="1">
      <c r="B1258" s="609" t="s">
        <v>95</v>
      </c>
      <c r="C1258" s="609"/>
      <c r="D1258" s="609"/>
      <c r="E1258" s="609"/>
      <c r="F1258" s="609"/>
      <c r="G1258" s="609"/>
      <c r="H1258" s="609"/>
      <c r="I1258" s="609"/>
      <c r="J1258" s="609"/>
      <c r="K1258" s="609"/>
      <c r="L1258" s="609"/>
      <c r="M1258" s="609"/>
      <c r="N1258" s="609"/>
      <c r="O1258" s="609"/>
      <c r="P1258" s="609"/>
      <c r="Q1258" s="609"/>
      <c r="R1258" s="609"/>
      <c r="S1258" s="609"/>
      <c r="T1258" s="609"/>
      <c r="U1258" s="609"/>
      <c r="V1258" s="609"/>
      <c r="W1258" s="609"/>
      <c r="X1258" s="609"/>
      <c r="Y1258" s="609"/>
      <c r="Z1258" s="609"/>
      <c r="AA1258" s="62"/>
      <c r="AB1258" s="60"/>
      <c r="AC1258" s="61"/>
      <c r="AD1258" s="61"/>
      <c r="AE1258" s="610"/>
      <c r="AF1258" s="610"/>
      <c r="AG1258" s="610"/>
      <c r="AH1258" s="610"/>
      <c r="AI1258" s="610"/>
      <c r="AJ1258" s="610"/>
      <c r="AK1258" s="610"/>
      <c r="AL1258" s="610"/>
      <c r="AM1258" s="610"/>
      <c r="AN1258" s="610"/>
      <c r="AO1258" s="610"/>
      <c r="AP1258" s="610"/>
      <c r="AQ1258" s="610"/>
      <c r="AR1258" s="610"/>
      <c r="AS1258" s="610"/>
      <c r="AT1258" s="610"/>
      <c r="AU1258" s="610"/>
      <c r="AV1258" s="610"/>
      <c r="AW1258" s="610"/>
      <c r="AX1258" s="610"/>
      <c r="AY1258" s="610"/>
      <c r="AZ1258" s="610"/>
      <c r="BA1258" s="610"/>
      <c r="BB1258" s="610"/>
      <c r="BC1258" s="610"/>
      <c r="BD1258" s="610"/>
      <c r="BE1258" s="610"/>
      <c r="BF1258" s="610"/>
      <c r="BG1258" s="610"/>
      <c r="BH1258" s="610"/>
      <c r="BI1258" s="610"/>
      <c r="BJ1258" s="610"/>
    </row>
    <row r="1259" spans="2:62" ht="39" customHeight="1">
      <c r="B1259" s="609" t="s">
        <v>96</v>
      </c>
      <c r="C1259" s="609"/>
      <c r="D1259" s="609"/>
      <c r="E1259" s="609"/>
      <c r="F1259" s="609"/>
      <c r="G1259" s="609"/>
      <c r="H1259" s="609"/>
      <c r="I1259" s="609"/>
      <c r="J1259" s="609"/>
      <c r="K1259" s="609"/>
      <c r="L1259" s="609"/>
      <c r="M1259" s="609"/>
      <c r="N1259" s="609"/>
      <c r="O1259" s="609"/>
      <c r="P1259" s="609"/>
      <c r="Q1259" s="609"/>
      <c r="R1259" s="609"/>
      <c r="S1259" s="609"/>
      <c r="T1259" s="609"/>
      <c r="U1259" s="609"/>
      <c r="V1259" s="609"/>
      <c r="W1259" s="609"/>
      <c r="X1259" s="609"/>
      <c r="Y1259" s="609"/>
      <c r="Z1259" s="609"/>
      <c r="AA1259" s="62"/>
      <c r="AB1259" s="60"/>
      <c r="AC1259" s="61"/>
      <c r="AD1259" s="61"/>
      <c r="AE1259" s="61"/>
      <c r="AF1259" s="61"/>
      <c r="AG1259" s="61"/>
      <c r="AH1259" s="61"/>
      <c r="AI1259" s="61"/>
      <c r="AJ1259" s="61"/>
      <c r="AK1259" s="61"/>
      <c r="AL1259" s="61"/>
      <c r="AM1259" s="61"/>
      <c r="AN1259" s="61"/>
      <c r="AO1259" s="61"/>
      <c r="AP1259" s="61"/>
      <c r="AQ1259" s="61"/>
      <c r="AR1259" s="61"/>
      <c r="AS1259" s="61"/>
      <c r="AT1259" s="61"/>
      <c r="AU1259" s="61"/>
      <c r="AV1259" s="61"/>
      <c r="AW1259" s="61"/>
      <c r="AX1259" s="61"/>
      <c r="AY1259" s="61"/>
      <c r="AZ1259" s="61"/>
      <c r="BA1259" s="61"/>
      <c r="BB1259" s="61"/>
      <c r="BC1259" s="61"/>
      <c r="BD1259" s="61"/>
      <c r="BE1259" s="61"/>
      <c r="BF1259" s="61"/>
      <c r="BG1259" s="61"/>
      <c r="BH1259" s="61"/>
      <c r="BI1259" s="61"/>
      <c r="BJ1259" s="61"/>
    </row>
    <row r="1260" spans="2:62" ht="39" customHeight="1">
      <c r="B1260" s="611" t="s">
        <v>138</v>
      </c>
      <c r="C1260" s="611"/>
      <c r="D1260" s="611"/>
      <c r="E1260" s="611"/>
      <c r="F1260" s="611"/>
      <c r="G1260" s="611"/>
      <c r="H1260" s="611"/>
      <c r="I1260" s="611"/>
      <c r="J1260" s="611"/>
      <c r="K1260" s="611"/>
      <c r="L1260" s="611"/>
      <c r="M1260" s="611"/>
      <c r="N1260" s="611"/>
      <c r="O1260" s="611"/>
      <c r="P1260" s="611"/>
      <c r="Q1260" s="611"/>
      <c r="R1260" s="611"/>
      <c r="S1260" s="611"/>
      <c r="T1260" s="611"/>
      <c r="U1260" s="611"/>
      <c r="V1260" s="611"/>
      <c r="W1260" s="611"/>
      <c r="X1260" s="611"/>
      <c r="Y1260" s="611"/>
      <c r="Z1260" s="611"/>
      <c r="AA1260" s="612"/>
      <c r="AB1260" s="62"/>
      <c r="AD1260" s="61"/>
      <c r="AE1260" s="613" t="str">
        <f>GI!$A$52</f>
        <v>Sheba Academy Comprehensive Secondary School Student's Grade Report Card</v>
      </c>
      <c r="AF1260" s="613"/>
      <c r="AG1260" s="613"/>
      <c r="AH1260" s="613"/>
      <c r="AI1260" s="613"/>
      <c r="AJ1260" s="613"/>
      <c r="AK1260" s="613"/>
      <c r="AL1260" s="613"/>
      <c r="AM1260" s="613"/>
      <c r="AN1260" s="613"/>
      <c r="AO1260" s="613"/>
      <c r="AP1260" s="613"/>
      <c r="AQ1260" s="613"/>
      <c r="AR1260" s="613"/>
      <c r="AS1260" s="613"/>
      <c r="AT1260" s="613"/>
      <c r="AU1260" s="613"/>
      <c r="AV1260" s="613"/>
      <c r="AW1260" s="613"/>
      <c r="AX1260" s="613"/>
      <c r="AY1260" s="613"/>
      <c r="AZ1260" s="613"/>
      <c r="BA1260" s="613"/>
      <c r="BB1260" s="613"/>
      <c r="BC1260" s="613"/>
      <c r="BD1260" s="613"/>
      <c r="BE1260" s="613"/>
      <c r="BF1260" s="613"/>
      <c r="BG1260" s="613"/>
      <c r="BH1260" s="613"/>
      <c r="BI1260" s="613"/>
      <c r="BJ1260" s="613"/>
    </row>
    <row r="1261" spans="2:62" ht="39" customHeight="1">
      <c r="B1261" s="611"/>
      <c r="C1261" s="611"/>
      <c r="D1261" s="611"/>
      <c r="E1261" s="611"/>
      <c r="F1261" s="611"/>
      <c r="G1261" s="611"/>
      <c r="H1261" s="611"/>
      <c r="I1261" s="611"/>
      <c r="J1261" s="611"/>
      <c r="K1261" s="611"/>
      <c r="L1261" s="611"/>
      <c r="M1261" s="611"/>
      <c r="N1261" s="611"/>
      <c r="O1261" s="611"/>
      <c r="P1261" s="611"/>
      <c r="Q1261" s="611"/>
      <c r="R1261" s="611"/>
      <c r="S1261" s="611"/>
      <c r="T1261" s="611"/>
      <c r="U1261" s="611"/>
      <c r="V1261" s="611"/>
      <c r="W1261" s="611"/>
      <c r="X1261" s="611"/>
      <c r="Y1261" s="611"/>
      <c r="Z1261" s="611"/>
      <c r="AA1261" s="612"/>
      <c r="AB1261" s="62"/>
      <c r="AC1261" s="61"/>
      <c r="AD1261" s="61"/>
      <c r="AE1261" s="613"/>
      <c r="AF1261" s="613"/>
      <c r="AG1261" s="613"/>
      <c r="AH1261" s="613"/>
      <c r="AI1261" s="613"/>
      <c r="AJ1261" s="613"/>
      <c r="AK1261" s="613"/>
      <c r="AL1261" s="613"/>
      <c r="AM1261" s="613"/>
      <c r="AN1261" s="613"/>
      <c r="AO1261" s="613"/>
      <c r="AP1261" s="613"/>
      <c r="AQ1261" s="613"/>
      <c r="AR1261" s="613"/>
      <c r="AS1261" s="613"/>
      <c r="AT1261" s="613"/>
      <c r="AU1261" s="613"/>
      <c r="AV1261" s="613"/>
      <c r="AW1261" s="613"/>
      <c r="AX1261" s="613"/>
      <c r="AY1261" s="613"/>
      <c r="AZ1261" s="613"/>
      <c r="BA1261" s="613"/>
      <c r="BB1261" s="613"/>
      <c r="BC1261" s="613"/>
      <c r="BD1261" s="613"/>
      <c r="BE1261" s="613"/>
      <c r="BF1261" s="613"/>
      <c r="BG1261" s="613"/>
      <c r="BH1261" s="613"/>
      <c r="BI1261" s="613"/>
      <c r="BJ1261" s="613"/>
    </row>
    <row r="1262" spans="2:62" ht="39" customHeight="1">
      <c r="B1262" s="611" t="s">
        <v>65</v>
      </c>
      <c r="C1262" s="611"/>
      <c r="D1262" s="611"/>
      <c r="E1262" s="611"/>
      <c r="F1262" s="611"/>
      <c r="G1262" s="611"/>
      <c r="H1262" s="611"/>
      <c r="I1262" s="611"/>
      <c r="J1262" s="611"/>
      <c r="K1262" s="611"/>
      <c r="L1262" s="611"/>
      <c r="M1262" s="611"/>
      <c r="N1262" s="611"/>
      <c r="O1262" s="611"/>
      <c r="P1262" s="611"/>
      <c r="Q1262" s="611"/>
      <c r="R1262" s="611"/>
      <c r="S1262" s="611"/>
      <c r="T1262" s="611"/>
      <c r="U1262" s="611"/>
      <c r="V1262" s="611"/>
      <c r="W1262" s="611"/>
      <c r="X1262" s="611"/>
      <c r="Y1262" s="611"/>
      <c r="Z1262" s="611"/>
      <c r="AA1262" s="612"/>
      <c r="AB1262" s="62"/>
      <c r="AC1262" s="61"/>
      <c r="AD1262" s="61"/>
      <c r="AE1262" s="613"/>
      <c r="AF1262" s="613"/>
      <c r="AG1262" s="613"/>
      <c r="AH1262" s="613"/>
      <c r="AI1262" s="613"/>
      <c r="AJ1262" s="613"/>
      <c r="AK1262" s="613"/>
      <c r="AL1262" s="613"/>
      <c r="AM1262" s="613"/>
      <c r="AN1262" s="613"/>
      <c r="AO1262" s="613"/>
      <c r="AP1262" s="613"/>
      <c r="AQ1262" s="613"/>
      <c r="AR1262" s="613"/>
      <c r="AS1262" s="613"/>
      <c r="AT1262" s="613"/>
      <c r="AU1262" s="613"/>
      <c r="AV1262" s="613"/>
      <c r="AW1262" s="613"/>
      <c r="AX1262" s="613"/>
      <c r="AY1262" s="613"/>
      <c r="AZ1262" s="613"/>
      <c r="BA1262" s="613"/>
      <c r="BB1262" s="613"/>
      <c r="BC1262" s="613"/>
      <c r="BD1262" s="613"/>
      <c r="BE1262" s="613"/>
      <c r="BF1262" s="613"/>
      <c r="BG1262" s="613"/>
      <c r="BH1262" s="613"/>
      <c r="BI1262" s="613"/>
      <c r="BJ1262" s="613"/>
    </row>
    <row r="1263" spans="2:62" ht="39" customHeight="1">
      <c r="B1263" s="611"/>
      <c r="C1263" s="611"/>
      <c r="D1263" s="611"/>
      <c r="E1263" s="611"/>
      <c r="F1263" s="611"/>
      <c r="G1263" s="611"/>
      <c r="H1263" s="611"/>
      <c r="I1263" s="611"/>
      <c r="J1263" s="611"/>
      <c r="K1263" s="611"/>
      <c r="L1263" s="611"/>
      <c r="M1263" s="611"/>
      <c r="N1263" s="611"/>
      <c r="O1263" s="611"/>
      <c r="P1263" s="611"/>
      <c r="Q1263" s="611"/>
      <c r="R1263" s="611"/>
      <c r="S1263" s="611"/>
      <c r="T1263" s="611"/>
      <c r="U1263" s="611"/>
      <c r="V1263" s="611"/>
      <c r="W1263" s="611"/>
      <c r="X1263" s="611"/>
      <c r="Y1263" s="611"/>
      <c r="Z1263" s="611"/>
      <c r="AA1263" s="612"/>
      <c r="AB1263" s="62"/>
      <c r="AC1263" s="62"/>
      <c r="AD1263" s="62"/>
      <c r="AE1263" s="63"/>
      <c r="AF1263" s="63"/>
      <c r="AG1263" s="63"/>
      <c r="AH1263" s="63"/>
      <c r="AI1263" s="63"/>
      <c r="AJ1263" s="63"/>
      <c r="AK1263" s="63"/>
      <c r="AL1263" s="63"/>
      <c r="AM1263" s="63"/>
      <c r="AN1263" s="63"/>
      <c r="AO1263" s="63"/>
      <c r="AP1263" s="63"/>
      <c r="AQ1263" s="63"/>
      <c r="AR1263" s="63"/>
      <c r="AS1263" s="63"/>
      <c r="AT1263" s="63"/>
      <c r="AU1263" s="63"/>
      <c r="AV1263" s="63"/>
      <c r="AW1263" s="63"/>
      <c r="AX1263" s="63"/>
      <c r="AY1263" s="63"/>
      <c r="AZ1263" s="63"/>
      <c r="BA1263" s="63"/>
      <c r="BB1263" s="63"/>
      <c r="BC1263" s="63"/>
      <c r="BD1263" s="63"/>
      <c r="BE1263" s="63"/>
      <c r="BF1263" s="63"/>
      <c r="BG1263" s="63"/>
      <c r="BH1263" s="63"/>
      <c r="BI1263" s="63"/>
      <c r="BJ1263" s="63"/>
    </row>
    <row r="1264" spans="2:62" ht="39" customHeight="1">
      <c r="B1264" s="64" t="s">
        <v>50</v>
      </c>
      <c r="C1264" s="64"/>
      <c r="D1264" s="64"/>
      <c r="E1264" s="64"/>
      <c r="F1264" s="64"/>
      <c r="G1264" s="64"/>
      <c r="H1264" s="64"/>
      <c r="I1264" s="64"/>
      <c r="J1264" s="64"/>
      <c r="K1264" s="64"/>
      <c r="L1264" s="64"/>
      <c r="M1264" s="64"/>
      <c r="N1264" s="64"/>
      <c r="O1264" s="64"/>
      <c r="P1264" s="64"/>
      <c r="Q1264" s="64"/>
      <c r="R1264" s="64"/>
      <c r="S1264" s="64"/>
      <c r="T1264" s="64"/>
      <c r="U1264" s="64"/>
      <c r="V1264" s="64"/>
      <c r="W1264" s="64"/>
      <c r="X1264" s="64"/>
      <c r="Y1264" s="64"/>
      <c r="Z1264" s="64"/>
      <c r="AA1264" s="62"/>
      <c r="AB1264" s="62"/>
      <c r="AC1264" s="62"/>
      <c r="AD1264" s="62"/>
      <c r="AE1264" s="613" t="str">
        <f>GI!$A$51</f>
        <v>መቐለ, ኢትዮጵያ/Mekelle, Ethiopia</v>
      </c>
      <c r="AF1264" s="613"/>
      <c r="AG1264" s="613"/>
      <c r="AH1264" s="613"/>
      <c r="AI1264" s="613"/>
      <c r="AJ1264" s="613"/>
      <c r="AK1264" s="613"/>
      <c r="AL1264" s="613"/>
      <c r="AM1264" s="613"/>
      <c r="AN1264" s="613"/>
      <c r="AO1264" s="613"/>
      <c r="AP1264" s="613"/>
      <c r="AQ1264" s="613"/>
      <c r="AR1264" s="613"/>
      <c r="AS1264" s="613"/>
      <c r="AT1264" s="613"/>
      <c r="AU1264" s="613"/>
      <c r="AV1264" s="613"/>
      <c r="AW1264" s="613"/>
      <c r="AX1264" s="613"/>
      <c r="AY1264" s="613"/>
      <c r="AZ1264" s="613"/>
      <c r="BA1264" s="613"/>
      <c r="BB1264" s="613"/>
      <c r="BC1264" s="613"/>
      <c r="BD1264" s="613"/>
      <c r="BE1264" s="613"/>
      <c r="BF1264" s="613"/>
      <c r="BG1264" s="613"/>
      <c r="BH1264" s="613"/>
      <c r="BI1264" s="613"/>
      <c r="BJ1264" s="613"/>
    </row>
    <row r="1265" spans="2:62" ht="39" customHeight="1">
      <c r="B1265" s="64" t="s">
        <v>51</v>
      </c>
      <c r="C1265" s="64"/>
      <c r="D1265" s="64"/>
      <c r="E1265" s="64"/>
      <c r="F1265" s="64"/>
      <c r="G1265" s="64"/>
      <c r="H1265" s="64"/>
      <c r="I1265" s="64"/>
      <c r="J1265" s="64"/>
      <c r="K1265" s="64"/>
      <c r="L1265" s="64"/>
      <c r="M1265" s="64"/>
      <c r="N1265" s="64"/>
      <c r="O1265" s="64"/>
      <c r="P1265" s="64"/>
      <c r="Q1265" s="64"/>
      <c r="R1265" s="64"/>
      <c r="S1265" s="64"/>
      <c r="T1265" s="64"/>
      <c r="U1265" s="64"/>
      <c r="V1265" s="64"/>
      <c r="W1265" s="64"/>
      <c r="X1265" s="64"/>
      <c r="Y1265" s="64"/>
      <c r="Z1265" s="64"/>
      <c r="AA1265" s="62"/>
      <c r="AB1265" s="62"/>
      <c r="AC1265" s="62"/>
      <c r="AD1265" s="62"/>
      <c r="AE1265" s="613"/>
      <c r="AF1265" s="613"/>
      <c r="AG1265" s="613"/>
      <c r="AH1265" s="613"/>
      <c r="AI1265" s="613"/>
      <c r="AJ1265" s="613"/>
      <c r="AK1265" s="613"/>
      <c r="AL1265" s="613"/>
      <c r="AM1265" s="613"/>
      <c r="AN1265" s="613"/>
      <c r="AO1265" s="613"/>
      <c r="AP1265" s="613"/>
      <c r="AQ1265" s="613"/>
      <c r="AR1265" s="613"/>
      <c r="AS1265" s="613"/>
      <c r="AT1265" s="613"/>
      <c r="AU1265" s="613"/>
      <c r="AV1265" s="613"/>
      <c r="AW1265" s="613"/>
      <c r="AX1265" s="613"/>
      <c r="AY1265" s="613"/>
      <c r="AZ1265" s="613"/>
      <c r="BA1265" s="613"/>
      <c r="BB1265" s="613"/>
      <c r="BC1265" s="613"/>
      <c r="BD1265" s="613"/>
      <c r="BE1265" s="613"/>
      <c r="BF1265" s="613"/>
      <c r="BG1265" s="613"/>
      <c r="BH1265" s="613"/>
      <c r="BI1265" s="613"/>
      <c r="BJ1265" s="613"/>
    </row>
    <row r="1266" spans="2:62" ht="39" customHeight="1">
      <c r="B1266" s="611" t="s">
        <v>139</v>
      </c>
      <c r="C1266" s="611"/>
      <c r="D1266" s="611"/>
      <c r="E1266" s="611"/>
      <c r="F1266" s="611"/>
      <c r="G1266" s="611"/>
      <c r="H1266" s="611"/>
      <c r="I1266" s="611"/>
      <c r="J1266" s="611"/>
      <c r="K1266" s="611"/>
      <c r="L1266" s="611"/>
      <c r="M1266" s="611"/>
      <c r="N1266" s="611"/>
      <c r="O1266" s="611"/>
      <c r="P1266" s="611"/>
      <c r="Q1266" s="611"/>
      <c r="R1266" s="611"/>
      <c r="S1266" s="611"/>
      <c r="T1266" s="611"/>
      <c r="U1266" s="611"/>
      <c r="V1266" s="611"/>
      <c r="W1266" s="611"/>
      <c r="X1266" s="611"/>
      <c r="Y1266" s="611"/>
      <c r="Z1266" s="611"/>
      <c r="AA1266" s="612"/>
      <c r="AB1266" s="62"/>
      <c r="AC1266" s="62"/>
      <c r="AD1266" s="62"/>
      <c r="AE1266" s="91"/>
      <c r="AF1266" s="91"/>
      <c r="AG1266" s="91"/>
      <c r="AH1266" s="91"/>
      <c r="AI1266" s="91"/>
      <c r="AJ1266" s="91"/>
      <c r="AK1266" s="91"/>
      <c r="AL1266" s="91"/>
      <c r="AM1266" s="91"/>
      <c r="AN1266" s="91"/>
      <c r="AO1266" s="91"/>
      <c r="AP1266" s="91"/>
      <c r="AQ1266" s="91"/>
      <c r="AR1266" s="91"/>
      <c r="AS1266" s="91"/>
      <c r="AT1266" s="91"/>
      <c r="AU1266" s="91"/>
      <c r="AV1266" s="91"/>
      <c r="AW1266" s="91"/>
      <c r="AX1266" s="91"/>
      <c r="AY1266" s="91"/>
      <c r="AZ1266" s="91"/>
      <c r="BA1266" s="91"/>
      <c r="BB1266" s="91"/>
      <c r="BC1266" s="91"/>
      <c r="BD1266" s="91"/>
      <c r="BE1266" s="91"/>
      <c r="BF1266" s="91"/>
      <c r="BG1266" s="91"/>
      <c r="BH1266" s="91"/>
      <c r="BI1266" s="91"/>
      <c r="BJ1266" s="91"/>
    </row>
    <row r="1267" spans="2:62" ht="39" customHeight="1">
      <c r="B1267" s="611"/>
      <c r="C1267" s="611"/>
      <c r="D1267" s="611"/>
      <c r="E1267" s="611"/>
      <c r="F1267" s="611"/>
      <c r="G1267" s="611"/>
      <c r="H1267" s="611"/>
      <c r="I1267" s="611"/>
      <c r="J1267" s="611"/>
      <c r="K1267" s="611"/>
      <c r="L1267" s="611"/>
      <c r="M1267" s="611"/>
      <c r="N1267" s="611"/>
      <c r="O1267" s="611"/>
      <c r="P1267" s="611"/>
      <c r="Q1267" s="611"/>
      <c r="R1267" s="611"/>
      <c r="S1267" s="611"/>
      <c r="T1267" s="611"/>
      <c r="U1267" s="611"/>
      <c r="V1267" s="611"/>
      <c r="W1267" s="611"/>
      <c r="X1267" s="611"/>
      <c r="Y1267" s="611"/>
      <c r="Z1267" s="611"/>
      <c r="AA1267" s="612"/>
      <c r="AB1267" s="62"/>
      <c r="AC1267" s="62"/>
      <c r="AD1267" s="62"/>
      <c r="AE1267" s="614" t="str">
        <f>GI!$A$47</f>
        <v>ዘበነ ት/ቲ፡ 2018 ዓ/ም Academic Year: 2025/26 G.C</v>
      </c>
      <c r="AF1267" s="614"/>
      <c r="AG1267" s="614"/>
      <c r="AH1267" s="614"/>
      <c r="AI1267" s="614"/>
      <c r="AJ1267" s="614"/>
      <c r="AK1267" s="614"/>
      <c r="AL1267" s="614"/>
      <c r="AM1267" s="614"/>
      <c r="AN1267" s="614"/>
      <c r="AO1267" s="614"/>
      <c r="AP1267" s="614"/>
      <c r="AQ1267" s="614"/>
      <c r="AR1267" s="614"/>
      <c r="AS1267" s="614"/>
      <c r="AT1267" s="614"/>
      <c r="AU1267" s="614"/>
      <c r="AV1267" s="614"/>
      <c r="AW1267" s="614"/>
      <c r="AX1267" s="614"/>
      <c r="AY1267" s="614"/>
      <c r="AZ1267" s="614"/>
      <c r="BA1267" s="614"/>
      <c r="BB1267" s="614"/>
      <c r="BC1267" s="614"/>
      <c r="BD1267" s="614"/>
      <c r="BE1267" s="614"/>
      <c r="BF1267" s="614"/>
      <c r="BG1267" s="614"/>
      <c r="BH1267" s="614"/>
      <c r="BI1267" s="614"/>
      <c r="BJ1267" s="614"/>
    </row>
    <row r="1268" spans="2:62" ht="39" customHeight="1">
      <c r="B1268" s="609" t="s">
        <v>97</v>
      </c>
      <c r="C1268" s="609"/>
      <c r="D1268" s="609"/>
      <c r="E1268" s="609"/>
      <c r="F1268" s="609"/>
      <c r="G1268" s="609"/>
      <c r="H1268" s="609"/>
      <c r="I1268" s="609"/>
      <c r="J1268" s="609"/>
      <c r="K1268" s="609"/>
      <c r="L1268" s="609"/>
      <c r="M1268" s="609"/>
      <c r="N1268" s="609"/>
      <c r="O1268" s="609"/>
      <c r="P1268" s="609"/>
      <c r="Q1268" s="609"/>
      <c r="R1268" s="609"/>
      <c r="S1268" s="609"/>
      <c r="T1268" s="609"/>
      <c r="U1268" s="609"/>
      <c r="V1268" s="609"/>
      <c r="W1268" s="609"/>
      <c r="X1268" s="609"/>
      <c r="Y1268" s="609"/>
      <c r="Z1268" s="609"/>
      <c r="AA1268" s="62"/>
      <c r="AB1268" s="62"/>
      <c r="AC1268" s="62"/>
      <c r="AD1268" s="62"/>
      <c r="AE1268" s="614"/>
      <c r="AF1268" s="614"/>
      <c r="AG1268" s="614"/>
      <c r="AH1268" s="614"/>
      <c r="AI1268" s="614"/>
      <c r="AJ1268" s="614"/>
      <c r="AK1268" s="614"/>
      <c r="AL1268" s="614"/>
      <c r="AM1268" s="614"/>
      <c r="AN1268" s="614"/>
      <c r="AO1268" s="614"/>
      <c r="AP1268" s="614"/>
      <c r="AQ1268" s="614"/>
      <c r="AR1268" s="614"/>
      <c r="AS1268" s="614"/>
      <c r="AT1268" s="614"/>
      <c r="AU1268" s="614"/>
      <c r="AV1268" s="614"/>
      <c r="AW1268" s="614"/>
      <c r="AX1268" s="614"/>
      <c r="AY1268" s="614"/>
      <c r="AZ1268" s="614"/>
      <c r="BA1268" s="614"/>
      <c r="BB1268" s="614"/>
      <c r="BC1268" s="614"/>
      <c r="BD1268" s="614"/>
      <c r="BE1268" s="614"/>
      <c r="BF1268" s="614"/>
      <c r="BG1268" s="614"/>
      <c r="BH1268" s="614"/>
      <c r="BI1268" s="614"/>
      <c r="BJ1268" s="614"/>
    </row>
    <row r="1269" spans="2:62" ht="39" customHeight="1">
      <c r="AA1269" s="62"/>
      <c r="AB1269" s="62"/>
      <c r="AC1269" s="62"/>
      <c r="AD1269" s="62"/>
      <c r="AE1269" s="614"/>
      <c r="AF1269" s="614"/>
      <c r="AG1269" s="614"/>
      <c r="AH1269" s="614"/>
      <c r="AI1269" s="614"/>
      <c r="AJ1269" s="614"/>
      <c r="AK1269" s="614"/>
      <c r="AL1269" s="614"/>
      <c r="AM1269" s="614"/>
      <c r="AN1269" s="614"/>
      <c r="AO1269" s="614"/>
      <c r="AP1269" s="614"/>
      <c r="AQ1269" s="614"/>
      <c r="AR1269" s="614"/>
      <c r="AS1269" s="614"/>
      <c r="AT1269" s="614"/>
      <c r="AU1269" s="614"/>
      <c r="AV1269" s="614"/>
      <c r="AW1269" s="614"/>
      <c r="AX1269" s="614"/>
      <c r="AY1269" s="614"/>
      <c r="AZ1269" s="614"/>
      <c r="BA1269" s="614"/>
      <c r="BB1269" s="614"/>
      <c r="BC1269" s="614"/>
      <c r="BD1269" s="614"/>
      <c r="BE1269" s="614"/>
      <c r="BF1269" s="614"/>
      <c r="BG1269" s="614"/>
      <c r="BH1269" s="614"/>
      <c r="BI1269" s="614"/>
      <c r="BJ1269" s="614"/>
    </row>
    <row r="1270" spans="2:62" ht="39" customHeight="1">
      <c r="AB1270" s="62"/>
      <c r="AC1270" s="62"/>
      <c r="AD1270" s="62"/>
      <c r="AE1270" s="62"/>
      <c r="AF1270" s="62"/>
      <c r="AG1270" s="552" t="s">
        <v>63</v>
      </c>
      <c r="AH1270" s="552"/>
      <c r="AI1270" s="552"/>
      <c r="AJ1270" s="552"/>
      <c r="AK1270" s="552"/>
      <c r="AL1270" s="552"/>
      <c r="AM1270" s="552"/>
      <c r="AN1270" s="552"/>
      <c r="AO1270" s="552"/>
      <c r="AP1270" s="552"/>
      <c r="AQ1270" s="552"/>
      <c r="AR1270" s="552"/>
      <c r="AS1270" s="552"/>
      <c r="AT1270" s="552"/>
      <c r="AU1270" s="552"/>
      <c r="AV1270" s="552"/>
      <c r="AW1270" s="552"/>
      <c r="AX1270" s="552"/>
      <c r="AY1270" s="552"/>
      <c r="AZ1270" s="552"/>
      <c r="BA1270" s="552"/>
      <c r="BB1270" s="552"/>
      <c r="BC1270" s="552"/>
      <c r="BD1270" s="552"/>
      <c r="BE1270" s="552"/>
      <c r="BF1270" s="552"/>
      <c r="BG1270" s="552"/>
      <c r="BH1270" s="552"/>
      <c r="BI1270" s="552"/>
      <c r="BJ1270" s="65"/>
    </row>
    <row r="1271" spans="2:62" ht="39" customHeight="1">
      <c r="AB1271" s="62"/>
      <c r="AC1271" s="62"/>
      <c r="AD1271" s="62"/>
      <c r="AE1271" s="62"/>
      <c r="AF1271" s="62"/>
      <c r="AG1271" s="552"/>
      <c r="AH1271" s="552"/>
      <c r="AI1271" s="552"/>
      <c r="AJ1271" s="552"/>
      <c r="AK1271" s="552"/>
      <c r="AL1271" s="552"/>
      <c r="AM1271" s="552"/>
      <c r="AN1271" s="552"/>
      <c r="AO1271" s="552"/>
      <c r="AP1271" s="552"/>
      <c r="AQ1271" s="552"/>
      <c r="AR1271" s="552"/>
      <c r="AS1271" s="552"/>
      <c r="AT1271" s="552"/>
      <c r="AU1271" s="552"/>
      <c r="AV1271" s="552"/>
      <c r="AW1271" s="552"/>
      <c r="AX1271" s="552"/>
      <c r="AY1271" s="552"/>
      <c r="AZ1271" s="552"/>
      <c r="BA1271" s="552"/>
      <c r="BB1271" s="552"/>
      <c r="BC1271" s="552"/>
      <c r="BD1271" s="552"/>
      <c r="BE1271" s="552"/>
      <c r="BF1271" s="552"/>
      <c r="BG1271" s="552"/>
      <c r="BH1271" s="552"/>
      <c r="BI1271" s="552"/>
      <c r="BJ1271" s="65"/>
    </row>
    <row r="1272" spans="2:62" ht="39" customHeight="1">
      <c r="B1272" s="66"/>
      <c r="C1272" s="66"/>
      <c r="D1272" s="66"/>
      <c r="E1272" s="66"/>
      <c r="F1272" s="66"/>
      <c r="G1272" s="66"/>
      <c r="H1272" s="66"/>
      <c r="I1272" s="66"/>
      <c r="J1272" s="66"/>
      <c r="K1272" s="66"/>
      <c r="L1272" s="66"/>
      <c r="M1272" s="66"/>
      <c r="N1272" s="66"/>
      <c r="O1272" s="66"/>
      <c r="P1272" s="66"/>
      <c r="Q1272" s="66"/>
      <c r="R1272" s="66"/>
      <c r="S1272" s="66"/>
      <c r="T1272" s="66"/>
      <c r="U1272" s="66"/>
      <c r="V1272" s="66"/>
      <c r="W1272" s="66"/>
      <c r="X1272" s="66"/>
      <c r="Y1272" s="66"/>
      <c r="Z1272" s="66"/>
      <c r="AB1272" s="62"/>
      <c r="AC1272" s="62"/>
      <c r="AD1272" s="62"/>
      <c r="AE1272" s="62"/>
      <c r="AF1272" s="62"/>
      <c r="AG1272" s="552"/>
      <c r="AH1272" s="552"/>
      <c r="AI1272" s="552"/>
      <c r="AJ1272" s="552"/>
      <c r="AK1272" s="552"/>
      <c r="AL1272" s="552"/>
      <c r="AM1272" s="552"/>
      <c r="AN1272" s="552"/>
      <c r="AO1272" s="552"/>
      <c r="AP1272" s="552"/>
      <c r="AQ1272" s="552"/>
      <c r="AR1272" s="552"/>
      <c r="AS1272" s="552"/>
      <c r="AT1272" s="552"/>
      <c r="AU1272" s="552"/>
      <c r="AV1272" s="552"/>
      <c r="AW1272" s="552"/>
      <c r="AX1272" s="552"/>
      <c r="AY1272" s="552"/>
      <c r="AZ1272" s="552"/>
      <c r="BA1272" s="552"/>
      <c r="BB1272" s="552"/>
      <c r="BC1272" s="552"/>
      <c r="BD1272" s="552"/>
      <c r="BE1272" s="552"/>
      <c r="BF1272" s="552"/>
      <c r="BG1272" s="552"/>
      <c r="BH1272" s="552"/>
      <c r="BI1272" s="552"/>
      <c r="BJ1272" s="65"/>
    </row>
    <row r="1273" spans="2:62" ht="39" customHeight="1" thickBot="1">
      <c r="L1273" s="554" t="s">
        <v>66</v>
      </c>
      <c r="M1273" s="555"/>
      <c r="N1273" s="558" t="s">
        <v>45</v>
      </c>
      <c r="O1273" s="559"/>
      <c r="P1273" s="559"/>
      <c r="Q1273" s="559"/>
      <c r="R1273" s="559"/>
      <c r="S1273" s="559"/>
      <c r="T1273" s="559"/>
      <c r="U1273" s="559"/>
      <c r="V1273" s="559"/>
      <c r="W1273" s="559"/>
      <c r="X1273" s="560"/>
      <c r="AB1273" s="62"/>
      <c r="AC1273" s="62"/>
      <c r="AD1273" s="62"/>
      <c r="AE1273" s="62"/>
      <c r="AF1273" s="62"/>
      <c r="AG1273" s="553"/>
      <c r="AH1273" s="553"/>
      <c r="AI1273" s="553"/>
      <c r="AJ1273" s="553"/>
      <c r="AK1273" s="553"/>
      <c r="AL1273" s="553"/>
      <c r="AM1273" s="553"/>
      <c r="AN1273" s="553"/>
      <c r="AO1273" s="553"/>
      <c r="AP1273" s="553"/>
      <c r="AQ1273" s="553"/>
      <c r="AR1273" s="553"/>
      <c r="AS1273" s="553"/>
      <c r="AT1273" s="553"/>
      <c r="AU1273" s="553"/>
      <c r="AV1273" s="553"/>
      <c r="AW1273" s="553"/>
      <c r="AX1273" s="553"/>
      <c r="AY1273" s="553"/>
      <c r="AZ1273" s="553"/>
      <c r="BA1273" s="553"/>
      <c r="BB1273" s="553"/>
      <c r="BC1273" s="553"/>
      <c r="BD1273" s="553"/>
      <c r="BE1273" s="553"/>
      <c r="BF1273" s="553"/>
      <c r="BG1273" s="553"/>
      <c r="BH1273" s="553"/>
      <c r="BI1273" s="553"/>
      <c r="BJ1273" s="65"/>
    </row>
    <row r="1274" spans="2:62" ht="39" customHeight="1" thickBot="1">
      <c r="L1274" s="556"/>
      <c r="M1274" s="557"/>
      <c r="N1274" s="561"/>
      <c r="O1274" s="562"/>
      <c r="P1274" s="562"/>
      <c r="Q1274" s="562"/>
      <c r="R1274" s="562"/>
      <c r="S1274" s="562"/>
      <c r="T1274" s="562"/>
      <c r="U1274" s="562"/>
      <c r="V1274" s="562"/>
      <c r="W1274" s="562"/>
      <c r="X1274" s="563"/>
      <c r="AB1274" s="62"/>
      <c r="AC1274" s="62"/>
      <c r="AD1274" s="62"/>
      <c r="AE1274" s="62"/>
      <c r="AF1274" s="62"/>
      <c r="AG1274" s="67"/>
      <c r="AH1274" s="68"/>
      <c r="AI1274" s="68"/>
      <c r="AJ1274" s="69"/>
      <c r="AK1274" s="69"/>
      <c r="AL1274" s="69"/>
      <c r="AM1274" s="69"/>
      <c r="AN1274" s="69"/>
      <c r="AO1274" s="69"/>
      <c r="AP1274" s="69"/>
      <c r="AQ1274" s="69"/>
      <c r="AR1274" s="70"/>
      <c r="AS1274" s="70"/>
      <c r="AT1274" s="70"/>
      <c r="AU1274" s="70"/>
      <c r="AV1274" s="70"/>
      <c r="AW1274" s="70"/>
      <c r="AX1274" s="70"/>
      <c r="AY1274" s="70"/>
      <c r="AZ1274" s="70"/>
      <c r="BA1274" s="70"/>
      <c r="BB1274" s="70"/>
      <c r="BC1274" s="70"/>
      <c r="BD1274" s="70"/>
      <c r="BE1274" s="70"/>
      <c r="BF1274" s="70"/>
      <c r="BG1274" s="70"/>
      <c r="BH1274" s="70"/>
      <c r="BI1274" s="70"/>
      <c r="BJ1274" s="69"/>
    </row>
    <row r="1275" spans="2:62" ht="39" customHeight="1">
      <c r="E1275" s="62"/>
      <c r="F1275" s="62"/>
      <c r="G1275" s="62"/>
      <c r="H1275" s="62"/>
      <c r="I1275" s="62"/>
      <c r="J1275" s="62"/>
      <c r="K1275" s="62"/>
      <c r="L1275" s="564" t="s">
        <v>21</v>
      </c>
      <c r="M1275" s="565"/>
      <c r="N1275" s="558" t="s">
        <v>46</v>
      </c>
      <c r="O1275" s="559"/>
      <c r="P1275" s="559"/>
      <c r="Q1275" s="559"/>
      <c r="R1275" s="559"/>
      <c r="S1275" s="559"/>
      <c r="T1275" s="559"/>
      <c r="U1275" s="559"/>
      <c r="V1275" s="559"/>
      <c r="W1275" s="559"/>
      <c r="X1275" s="560"/>
      <c r="AB1275" s="62"/>
      <c r="AC1275" s="62"/>
      <c r="AD1275" s="62"/>
      <c r="AE1275" s="62"/>
      <c r="AF1275" s="62"/>
      <c r="AG1275" s="568" t="s">
        <v>22</v>
      </c>
      <c r="AH1275" s="569"/>
      <c r="AI1275" s="569"/>
      <c r="AJ1275" s="569"/>
      <c r="AK1275" s="569"/>
      <c r="AL1275" s="569"/>
      <c r="AM1275" s="569"/>
      <c r="AN1275" s="570"/>
      <c r="AO1275" s="571" t="str">
        <f>GI!$H$27</f>
        <v xml:space="preserve">Lidiya Mulu Gebreegzabher </v>
      </c>
      <c r="AP1275" s="572"/>
      <c r="AQ1275" s="572"/>
      <c r="AR1275" s="572"/>
      <c r="AS1275" s="572"/>
      <c r="AT1275" s="572"/>
      <c r="AU1275" s="572"/>
      <c r="AV1275" s="572"/>
      <c r="AW1275" s="572"/>
      <c r="AX1275" s="572"/>
      <c r="AY1275" s="572"/>
      <c r="AZ1275" s="572"/>
      <c r="BA1275" s="572"/>
      <c r="BB1275" s="572"/>
      <c r="BC1275" s="572"/>
      <c r="BD1275" s="572"/>
      <c r="BE1275" s="572"/>
      <c r="BF1275" s="572"/>
      <c r="BG1275" s="572"/>
      <c r="BH1275" s="573"/>
      <c r="BI1275" s="72"/>
      <c r="BJ1275" s="72"/>
    </row>
    <row r="1276" spans="2:62" ht="39" customHeight="1">
      <c r="L1276" s="566"/>
      <c r="M1276" s="567"/>
      <c r="N1276" s="561"/>
      <c r="O1276" s="562"/>
      <c r="P1276" s="562"/>
      <c r="Q1276" s="562"/>
      <c r="R1276" s="562"/>
      <c r="S1276" s="562"/>
      <c r="T1276" s="562"/>
      <c r="U1276" s="562"/>
      <c r="V1276" s="562"/>
      <c r="W1276" s="562"/>
      <c r="X1276" s="563"/>
      <c r="AB1276" s="62"/>
      <c r="AC1276" s="62"/>
      <c r="AD1276" s="62"/>
      <c r="AE1276" s="62"/>
      <c r="AF1276" s="62"/>
      <c r="AG1276" s="568"/>
      <c r="AH1276" s="569"/>
      <c r="AI1276" s="569"/>
      <c r="AJ1276" s="569"/>
      <c r="AK1276" s="569"/>
      <c r="AL1276" s="569"/>
      <c r="AM1276" s="569"/>
      <c r="AN1276" s="570"/>
      <c r="AO1276" s="574"/>
      <c r="AP1276" s="575"/>
      <c r="AQ1276" s="575"/>
      <c r="AR1276" s="575"/>
      <c r="AS1276" s="575"/>
      <c r="AT1276" s="575"/>
      <c r="AU1276" s="575"/>
      <c r="AV1276" s="575"/>
      <c r="AW1276" s="575"/>
      <c r="AX1276" s="575"/>
      <c r="AY1276" s="575"/>
      <c r="AZ1276" s="575"/>
      <c r="BA1276" s="575"/>
      <c r="BB1276" s="575"/>
      <c r="BC1276" s="575"/>
      <c r="BD1276" s="575"/>
      <c r="BE1276" s="575"/>
      <c r="BF1276" s="575"/>
      <c r="BG1276" s="575"/>
      <c r="BH1276" s="576"/>
      <c r="BI1276" s="72"/>
      <c r="BJ1276" s="72"/>
    </row>
    <row r="1277" spans="2:62" ht="39" customHeight="1" thickBot="1">
      <c r="AB1277" s="62"/>
      <c r="AC1277" s="62"/>
      <c r="AD1277" s="62"/>
      <c r="AE1277" s="62"/>
      <c r="AF1277" s="62"/>
      <c r="AG1277" s="73"/>
      <c r="AH1277" s="580" t="s">
        <v>8</v>
      </c>
      <c r="AI1277" s="580"/>
      <c r="AJ1277" s="580"/>
      <c r="AK1277" s="580"/>
      <c r="AL1277" s="580"/>
      <c r="AM1277" s="580"/>
      <c r="AN1277" s="580"/>
      <c r="AO1277" s="577"/>
      <c r="AP1277" s="578"/>
      <c r="AQ1277" s="578"/>
      <c r="AR1277" s="578"/>
      <c r="AS1277" s="578"/>
      <c r="AT1277" s="578"/>
      <c r="AU1277" s="578"/>
      <c r="AV1277" s="578"/>
      <c r="AW1277" s="578"/>
      <c r="AX1277" s="578"/>
      <c r="AY1277" s="578"/>
      <c r="AZ1277" s="578"/>
      <c r="BA1277" s="578"/>
      <c r="BB1277" s="578"/>
      <c r="BC1277" s="578"/>
      <c r="BD1277" s="578"/>
      <c r="BE1277" s="578"/>
      <c r="BF1277" s="578"/>
      <c r="BG1277" s="578"/>
      <c r="BH1277" s="579"/>
      <c r="BI1277" s="72"/>
      <c r="BJ1277" s="72"/>
    </row>
    <row r="1278" spans="2:62" ht="39" customHeight="1">
      <c r="AG1278" s="71"/>
      <c r="AH1278" s="580"/>
      <c r="AI1278" s="580"/>
      <c r="AJ1278" s="580"/>
      <c r="AK1278" s="580"/>
      <c r="AL1278" s="580"/>
      <c r="AM1278" s="580"/>
      <c r="AN1278" s="580"/>
      <c r="AO1278" s="74"/>
      <c r="AP1278" s="74"/>
      <c r="AQ1278" s="74"/>
      <c r="AR1278" s="72"/>
      <c r="AS1278" s="72"/>
      <c r="AT1278" s="72"/>
      <c r="AU1278" s="72"/>
      <c r="AV1278" s="72"/>
      <c r="AW1278" s="72"/>
      <c r="AX1278" s="72"/>
      <c r="AY1278" s="72"/>
      <c r="AZ1278" s="72"/>
      <c r="BA1278" s="72"/>
      <c r="BB1278" s="72"/>
      <c r="BC1278" s="72"/>
      <c r="BD1278" s="72"/>
      <c r="BE1278" s="72"/>
      <c r="BF1278" s="72"/>
      <c r="BG1278" s="72"/>
      <c r="BH1278" s="72"/>
      <c r="BI1278" s="72"/>
    </row>
    <row r="1279" spans="2:62" ht="39" customHeight="1" thickBot="1">
      <c r="B1279" s="581" t="s">
        <v>99</v>
      </c>
      <c r="C1279" s="581"/>
      <c r="D1279" s="581"/>
      <c r="E1279" s="581"/>
      <c r="F1279" s="581"/>
      <c r="G1279" s="581"/>
      <c r="H1279" s="581"/>
      <c r="I1279" s="581"/>
      <c r="J1279" s="581"/>
      <c r="K1279" s="581"/>
      <c r="L1279" s="581"/>
      <c r="M1279" s="581"/>
      <c r="N1279" s="581"/>
      <c r="O1279" s="581"/>
      <c r="P1279" s="581"/>
      <c r="Q1279" s="581"/>
      <c r="R1279" s="581"/>
      <c r="S1279" s="581"/>
      <c r="T1279" s="581"/>
      <c r="U1279" s="581"/>
      <c r="V1279" s="581"/>
      <c r="W1279" s="581"/>
      <c r="X1279" s="581"/>
      <c r="Y1279" s="581"/>
      <c r="Z1279" s="581"/>
      <c r="AA1279" s="581"/>
      <c r="AG1279" s="71"/>
    </row>
    <row r="1280" spans="2:62" ht="39" customHeight="1">
      <c r="B1280" s="581"/>
      <c r="C1280" s="581"/>
      <c r="D1280" s="581"/>
      <c r="E1280" s="581"/>
      <c r="F1280" s="581"/>
      <c r="G1280" s="581"/>
      <c r="H1280" s="581"/>
      <c r="I1280" s="581"/>
      <c r="J1280" s="581"/>
      <c r="K1280" s="581"/>
      <c r="L1280" s="581"/>
      <c r="M1280" s="581"/>
      <c r="N1280" s="581"/>
      <c r="O1280" s="581"/>
      <c r="P1280" s="581"/>
      <c r="Q1280" s="581"/>
      <c r="R1280" s="581"/>
      <c r="S1280" s="581"/>
      <c r="T1280" s="581"/>
      <c r="U1280" s="581"/>
      <c r="V1280" s="581"/>
      <c r="W1280" s="581"/>
      <c r="X1280" s="581"/>
      <c r="Y1280" s="581"/>
      <c r="Z1280" s="581"/>
      <c r="AA1280" s="581"/>
      <c r="AG1280" s="71"/>
      <c r="AH1280" s="582" t="s">
        <v>23</v>
      </c>
      <c r="AI1280" s="582"/>
      <c r="AJ1280" s="582"/>
      <c r="AK1280" s="582"/>
      <c r="AL1280" s="582"/>
      <c r="AM1280" s="582"/>
      <c r="AN1280" s="583"/>
      <c r="AO1280" s="584">
        <f>GI!$J$27</f>
        <v>0</v>
      </c>
      <c r="AP1280" s="585"/>
      <c r="AQ1280" s="585"/>
      <c r="AR1280" s="585"/>
      <c r="AS1280" s="585"/>
      <c r="AT1280" s="586"/>
      <c r="AV1280" s="72"/>
      <c r="AW1280" s="582" t="s">
        <v>24</v>
      </c>
      <c r="AX1280" s="582"/>
      <c r="AY1280" s="582"/>
      <c r="AZ1280" s="582"/>
      <c r="BB1280" s="584" t="str">
        <f>GI!$I$27</f>
        <v>F</v>
      </c>
      <c r="BC1280" s="585"/>
      <c r="BD1280" s="585"/>
      <c r="BE1280" s="585"/>
      <c r="BF1280" s="586"/>
    </row>
    <row r="1281" spans="2:62" ht="39" customHeight="1">
      <c r="B1281" s="581"/>
      <c r="C1281" s="581"/>
      <c r="D1281" s="581"/>
      <c r="E1281" s="581"/>
      <c r="F1281" s="581"/>
      <c r="G1281" s="581"/>
      <c r="H1281" s="581"/>
      <c r="I1281" s="581"/>
      <c r="J1281" s="581"/>
      <c r="K1281" s="581"/>
      <c r="L1281" s="581"/>
      <c r="M1281" s="581"/>
      <c r="N1281" s="581"/>
      <c r="O1281" s="581"/>
      <c r="P1281" s="581"/>
      <c r="Q1281" s="581"/>
      <c r="R1281" s="581"/>
      <c r="S1281" s="581"/>
      <c r="T1281" s="581"/>
      <c r="U1281" s="581"/>
      <c r="V1281" s="581"/>
      <c r="W1281" s="581"/>
      <c r="X1281" s="581"/>
      <c r="Y1281" s="581"/>
      <c r="Z1281" s="581"/>
      <c r="AA1281" s="581"/>
      <c r="AG1281" s="71"/>
      <c r="AH1281" s="582"/>
      <c r="AI1281" s="582"/>
      <c r="AJ1281" s="582"/>
      <c r="AK1281" s="582"/>
      <c r="AL1281" s="582"/>
      <c r="AM1281" s="582"/>
      <c r="AN1281" s="583"/>
      <c r="AO1281" s="587"/>
      <c r="AP1281" s="588"/>
      <c r="AQ1281" s="588"/>
      <c r="AR1281" s="588"/>
      <c r="AS1281" s="588"/>
      <c r="AT1281" s="589"/>
      <c r="AU1281" s="72"/>
      <c r="AV1281" s="72"/>
      <c r="AW1281" s="582"/>
      <c r="AX1281" s="582"/>
      <c r="AY1281" s="582"/>
      <c r="AZ1281" s="582"/>
      <c r="BB1281" s="587"/>
      <c r="BC1281" s="588"/>
      <c r="BD1281" s="588"/>
      <c r="BE1281" s="588"/>
      <c r="BF1281" s="589"/>
    </row>
    <row r="1282" spans="2:62" ht="39" customHeight="1">
      <c r="B1282" s="581"/>
      <c r="C1282" s="581"/>
      <c r="D1282" s="581"/>
      <c r="E1282" s="581"/>
      <c r="F1282" s="581"/>
      <c r="G1282" s="581"/>
      <c r="H1282" s="581"/>
      <c r="I1282" s="581"/>
      <c r="J1282" s="581"/>
      <c r="K1282" s="581"/>
      <c r="L1282" s="581"/>
      <c r="M1282" s="581"/>
      <c r="N1282" s="581"/>
      <c r="O1282" s="581"/>
      <c r="P1282" s="581"/>
      <c r="Q1282" s="581"/>
      <c r="R1282" s="581"/>
      <c r="S1282" s="581"/>
      <c r="T1282" s="581"/>
      <c r="U1282" s="581"/>
      <c r="V1282" s="581"/>
      <c r="W1282" s="581"/>
      <c r="X1282" s="581"/>
      <c r="Y1282" s="581"/>
      <c r="Z1282" s="581"/>
      <c r="AA1282" s="581"/>
      <c r="AG1282" s="71"/>
      <c r="AH1282" s="593" t="s">
        <v>3</v>
      </c>
      <c r="AI1282" s="593"/>
      <c r="AJ1282" s="593"/>
      <c r="AK1282" s="593"/>
      <c r="AL1282" s="593"/>
      <c r="AM1282" s="593"/>
      <c r="AN1282" s="594"/>
      <c r="AO1282" s="587"/>
      <c r="AP1282" s="588"/>
      <c r="AQ1282" s="588"/>
      <c r="AR1282" s="588"/>
      <c r="AS1282" s="588"/>
      <c r="AT1282" s="589"/>
      <c r="AV1282" s="72"/>
      <c r="AW1282" s="593" t="s">
        <v>4</v>
      </c>
      <c r="AX1282" s="593"/>
      <c r="AY1282" s="593"/>
      <c r="AZ1282" s="593"/>
      <c r="BB1282" s="587"/>
      <c r="BC1282" s="588"/>
      <c r="BD1282" s="588"/>
      <c r="BE1282" s="588"/>
      <c r="BF1282" s="589"/>
    </row>
    <row r="1283" spans="2:62" ht="39" customHeight="1" thickBot="1">
      <c r="B1283" s="595" t="s">
        <v>148</v>
      </c>
      <c r="C1283" s="595"/>
      <c r="D1283" s="595"/>
      <c r="E1283" s="595"/>
      <c r="F1283" s="595"/>
      <c r="G1283" s="595"/>
      <c r="H1283" s="595"/>
      <c r="I1283" s="595"/>
      <c r="J1283" s="595"/>
      <c r="K1283" s="595"/>
      <c r="L1283" s="75"/>
      <c r="M1283" s="75"/>
      <c r="N1283" s="75"/>
      <c r="O1283" s="75"/>
      <c r="P1283" s="75"/>
      <c r="Q1283" s="75"/>
      <c r="R1283" s="75"/>
      <c r="S1283" s="75"/>
      <c r="T1283" s="75"/>
      <c r="U1283" s="75"/>
      <c r="V1283" s="75"/>
      <c r="W1283" s="76"/>
      <c r="X1283" s="76"/>
      <c r="Y1283" s="76"/>
      <c r="Z1283" s="76"/>
      <c r="AA1283" s="76"/>
      <c r="AG1283" s="71"/>
      <c r="AH1283" s="593"/>
      <c r="AI1283" s="593"/>
      <c r="AJ1283" s="593"/>
      <c r="AK1283" s="593"/>
      <c r="AL1283" s="593"/>
      <c r="AM1283" s="593"/>
      <c r="AN1283" s="594"/>
      <c r="AO1283" s="590"/>
      <c r="AP1283" s="591"/>
      <c r="AQ1283" s="591"/>
      <c r="AR1283" s="591"/>
      <c r="AS1283" s="591"/>
      <c r="AT1283" s="592"/>
      <c r="AU1283" s="72"/>
      <c r="AV1283" s="72"/>
      <c r="AW1283" s="593"/>
      <c r="AX1283" s="593"/>
      <c r="AY1283" s="593"/>
      <c r="AZ1283" s="593"/>
      <c r="BA1283" s="77"/>
      <c r="BB1283" s="590"/>
      <c r="BC1283" s="591"/>
      <c r="BD1283" s="591"/>
      <c r="BE1283" s="591"/>
      <c r="BF1283" s="592"/>
      <c r="BG1283" s="77"/>
      <c r="BH1283" s="77"/>
      <c r="BI1283" s="77"/>
    </row>
    <row r="1284" spans="2:62" ht="39" customHeight="1" thickBot="1">
      <c r="B1284" s="533"/>
      <c r="C1284" s="533"/>
      <c r="D1284" s="533"/>
      <c r="E1284" s="533"/>
      <c r="F1284" s="533"/>
      <c r="G1284" s="533"/>
      <c r="H1284" s="533"/>
      <c r="I1284" s="533"/>
      <c r="J1284" s="533"/>
      <c r="K1284" s="533"/>
      <c r="L1284" s="533"/>
      <c r="M1284" s="533"/>
      <c r="N1284" s="533"/>
      <c r="O1284" s="533"/>
      <c r="P1284" s="533"/>
      <c r="Q1284" s="533"/>
      <c r="R1284" s="533"/>
      <c r="S1284" s="533"/>
      <c r="T1284" s="533"/>
      <c r="U1284" s="533"/>
      <c r="V1284" s="533"/>
      <c r="W1284" s="533"/>
      <c r="X1284" s="533"/>
      <c r="Y1284" s="533"/>
      <c r="Z1284" s="533"/>
      <c r="AA1284" s="533"/>
      <c r="AG1284" s="71"/>
      <c r="AK1284" s="78"/>
      <c r="AL1284" s="78"/>
      <c r="AM1284" s="78"/>
      <c r="AN1284" s="78"/>
      <c r="AO1284" s="78"/>
      <c r="AP1284" s="78"/>
      <c r="AQ1284" s="78"/>
      <c r="AR1284" s="72"/>
      <c r="AS1284" s="72"/>
      <c r="AT1284" s="72"/>
      <c r="AU1284" s="72"/>
      <c r="AV1284" s="72"/>
      <c r="AW1284" s="72"/>
      <c r="AX1284" s="72"/>
      <c r="AY1284" s="72"/>
      <c r="AZ1284" s="72"/>
      <c r="BA1284" s="72"/>
      <c r="BB1284" s="72"/>
      <c r="BC1284" s="72"/>
      <c r="BD1284" s="72"/>
      <c r="BE1284" s="77"/>
      <c r="BF1284" s="77"/>
      <c r="BG1284" s="77"/>
      <c r="BH1284" s="77"/>
      <c r="BI1284" s="77"/>
    </row>
    <row r="1285" spans="2:62" ht="39" customHeight="1">
      <c r="B1285" s="534"/>
      <c r="C1285" s="534"/>
      <c r="D1285" s="534"/>
      <c r="E1285" s="534"/>
      <c r="F1285" s="534"/>
      <c r="G1285" s="534"/>
      <c r="H1285" s="534"/>
      <c r="I1285" s="534"/>
      <c r="J1285" s="534"/>
      <c r="K1285" s="534"/>
      <c r="L1285" s="534"/>
      <c r="M1285" s="534"/>
      <c r="N1285" s="534"/>
      <c r="O1285" s="534"/>
      <c r="P1285" s="534"/>
      <c r="Q1285" s="534"/>
      <c r="R1285" s="534"/>
      <c r="S1285" s="534"/>
      <c r="T1285" s="534"/>
      <c r="U1285" s="534"/>
      <c r="V1285" s="534"/>
      <c r="W1285" s="534"/>
      <c r="X1285" s="534"/>
      <c r="Y1285" s="534"/>
      <c r="Z1285" s="534"/>
      <c r="AA1285" s="534"/>
      <c r="AG1285" s="71"/>
      <c r="AH1285" s="582" t="s">
        <v>25</v>
      </c>
      <c r="AI1285" s="582"/>
      <c r="AJ1285" s="582"/>
      <c r="AK1285" s="582"/>
      <c r="AL1285" s="582"/>
      <c r="AM1285" s="582"/>
      <c r="AN1285" s="583"/>
      <c r="AO1285" s="596">
        <f>GI!$A$3</f>
        <v>11</v>
      </c>
      <c r="AP1285" s="597"/>
      <c r="AQ1285" s="597"/>
      <c r="AR1285" s="597"/>
      <c r="AS1285" s="598"/>
      <c r="AT1285" s="596" t="str">
        <f>GI!$C$3</f>
        <v>D</v>
      </c>
      <c r="AU1285" s="597"/>
      <c r="AV1285" s="597"/>
      <c r="AW1285" s="597"/>
      <c r="AX1285" s="598"/>
      <c r="AY1285" s="79"/>
      <c r="AZ1285" s="79"/>
      <c r="BA1285" s="79"/>
      <c r="BB1285" s="80"/>
      <c r="BC1285" s="80"/>
      <c r="BD1285" s="80"/>
      <c r="BE1285" s="80"/>
      <c r="BF1285" s="80"/>
      <c r="BG1285" s="80"/>
      <c r="BH1285" s="80"/>
      <c r="BI1285" s="80"/>
    </row>
    <row r="1286" spans="2:62" ht="39" customHeight="1">
      <c r="B1286" s="533"/>
      <c r="C1286" s="533"/>
      <c r="D1286" s="533"/>
      <c r="E1286" s="533"/>
      <c r="F1286" s="533"/>
      <c r="G1286" s="533"/>
      <c r="H1286" s="533"/>
      <c r="I1286" s="533"/>
      <c r="J1286" s="533"/>
      <c r="K1286" s="533"/>
      <c r="L1286" s="533"/>
      <c r="M1286" s="533"/>
      <c r="N1286" s="533"/>
      <c r="O1286" s="533"/>
      <c r="P1286" s="533"/>
      <c r="Q1286" s="533"/>
      <c r="R1286" s="533"/>
      <c r="S1286" s="533"/>
      <c r="T1286" s="533"/>
      <c r="U1286" s="533"/>
      <c r="V1286" s="533"/>
      <c r="W1286" s="533"/>
      <c r="X1286" s="533"/>
      <c r="Y1286" s="533"/>
      <c r="Z1286" s="533"/>
      <c r="AA1286" s="533"/>
      <c r="AG1286" s="71"/>
      <c r="AH1286" s="582"/>
      <c r="AI1286" s="582"/>
      <c r="AJ1286" s="582"/>
      <c r="AK1286" s="582"/>
      <c r="AL1286" s="582"/>
      <c r="AM1286" s="582"/>
      <c r="AN1286" s="583"/>
      <c r="AO1286" s="599"/>
      <c r="AP1286" s="600"/>
      <c r="AQ1286" s="600"/>
      <c r="AR1286" s="600"/>
      <c r="AS1286" s="601"/>
      <c r="AT1286" s="599"/>
      <c r="AU1286" s="600"/>
      <c r="AV1286" s="600"/>
      <c r="AW1286" s="600"/>
      <c r="AX1286" s="601"/>
      <c r="AY1286" s="79"/>
      <c r="AZ1286" s="79"/>
      <c r="BA1286" s="79"/>
      <c r="BB1286" s="80"/>
      <c r="BC1286" s="80"/>
      <c r="BD1286" s="80"/>
      <c r="BE1286" s="80"/>
      <c r="BF1286" s="80"/>
      <c r="BG1286" s="80"/>
      <c r="BH1286" s="80"/>
      <c r="BI1286" s="80"/>
    </row>
    <row r="1287" spans="2:62" ht="39" customHeight="1">
      <c r="B1287" s="534"/>
      <c r="C1287" s="534"/>
      <c r="D1287" s="534"/>
      <c r="E1287" s="534"/>
      <c r="F1287" s="534"/>
      <c r="G1287" s="534"/>
      <c r="H1287" s="534"/>
      <c r="I1287" s="534"/>
      <c r="J1287" s="534"/>
      <c r="K1287" s="534"/>
      <c r="L1287" s="534"/>
      <c r="M1287" s="534"/>
      <c r="N1287" s="534"/>
      <c r="O1287" s="534"/>
      <c r="P1287" s="534"/>
      <c r="Q1287" s="534"/>
      <c r="R1287" s="534"/>
      <c r="S1287" s="534"/>
      <c r="T1287" s="534"/>
      <c r="U1287" s="534"/>
      <c r="V1287" s="534"/>
      <c r="W1287" s="534"/>
      <c r="X1287" s="534"/>
      <c r="Y1287" s="534"/>
      <c r="Z1287" s="534"/>
      <c r="AA1287" s="534"/>
      <c r="AG1287" s="71"/>
      <c r="AH1287" s="605" t="s">
        <v>6</v>
      </c>
      <c r="AI1287" s="605"/>
      <c r="AJ1287" s="605"/>
      <c r="AK1287" s="605"/>
      <c r="AL1287" s="605"/>
      <c r="AM1287" s="605"/>
      <c r="AN1287" s="606"/>
      <c r="AO1287" s="599"/>
      <c r="AP1287" s="600"/>
      <c r="AQ1287" s="600"/>
      <c r="AR1287" s="600"/>
      <c r="AS1287" s="601"/>
      <c r="AT1287" s="599"/>
      <c r="AU1287" s="600"/>
      <c r="AV1287" s="600"/>
      <c r="AW1287" s="600"/>
      <c r="AX1287" s="601"/>
      <c r="AY1287" s="79"/>
      <c r="AZ1287" s="79"/>
      <c r="BA1287" s="79"/>
      <c r="BB1287" s="80"/>
      <c r="BC1287" s="80"/>
      <c r="BD1287" s="80"/>
      <c r="BE1287" s="80"/>
      <c r="BF1287" s="80"/>
      <c r="BG1287" s="80"/>
      <c r="BH1287" s="80"/>
      <c r="BI1287" s="80"/>
    </row>
    <row r="1288" spans="2:62" ht="39" customHeight="1" thickBot="1">
      <c r="B1288" s="607" t="s">
        <v>149</v>
      </c>
      <c r="C1288" s="607"/>
      <c r="D1288" s="607"/>
      <c r="E1288" s="607"/>
      <c r="F1288" s="607"/>
      <c r="G1288" s="607"/>
      <c r="H1288" s="607"/>
      <c r="I1288" s="607"/>
      <c r="J1288" s="607"/>
      <c r="K1288" s="607"/>
      <c r="L1288" s="607"/>
      <c r="M1288" s="607"/>
      <c r="N1288" s="607"/>
      <c r="O1288" s="607"/>
      <c r="P1288" s="607"/>
      <c r="Q1288" s="607"/>
      <c r="R1288" s="607"/>
      <c r="S1288" s="607"/>
      <c r="T1288" s="607"/>
      <c r="U1288" s="607"/>
      <c r="V1288" s="607"/>
      <c r="W1288" s="607"/>
      <c r="X1288" s="607"/>
      <c r="Y1288" s="607"/>
      <c r="Z1288" s="607"/>
      <c r="AA1288" s="607"/>
      <c r="AG1288" s="71"/>
      <c r="AH1288" s="605"/>
      <c r="AI1288" s="605"/>
      <c r="AJ1288" s="605"/>
      <c r="AK1288" s="605"/>
      <c r="AL1288" s="605"/>
      <c r="AM1288" s="605"/>
      <c r="AN1288" s="606"/>
      <c r="AO1288" s="602"/>
      <c r="AP1288" s="603"/>
      <c r="AQ1288" s="603"/>
      <c r="AR1288" s="603"/>
      <c r="AS1288" s="604"/>
      <c r="AT1288" s="602"/>
      <c r="AU1288" s="603"/>
      <c r="AV1288" s="603"/>
      <c r="AW1288" s="603"/>
      <c r="AX1288" s="604"/>
      <c r="AY1288" s="79"/>
      <c r="AZ1288" s="79"/>
      <c r="BA1288" s="79"/>
      <c r="BB1288" s="80"/>
      <c r="BC1288" s="80"/>
      <c r="BD1288" s="80"/>
      <c r="BE1288" s="80"/>
      <c r="BF1288" s="80"/>
      <c r="BG1288" s="80"/>
      <c r="BH1288" s="80"/>
      <c r="BI1288" s="80"/>
    </row>
    <row r="1289" spans="2:62" ht="39" customHeight="1">
      <c r="B1289" s="608"/>
      <c r="C1289" s="608"/>
      <c r="D1289" s="608"/>
      <c r="E1289" s="608"/>
      <c r="F1289" s="608"/>
      <c r="G1289" s="608"/>
      <c r="H1289" s="608"/>
      <c r="I1289" s="608"/>
      <c r="J1289" s="608"/>
      <c r="K1289" s="608"/>
      <c r="L1289" s="608"/>
      <c r="M1289" s="608"/>
      <c r="N1289" s="608"/>
      <c r="O1289" s="608"/>
      <c r="P1289" s="608"/>
      <c r="Q1289" s="608"/>
      <c r="R1289" s="608"/>
      <c r="S1289" s="608"/>
      <c r="T1289" s="608"/>
      <c r="U1289" s="608"/>
      <c r="V1289" s="608"/>
      <c r="W1289" s="608"/>
      <c r="X1289" s="608"/>
      <c r="Y1289" s="608"/>
      <c r="Z1289" s="608"/>
      <c r="AA1289" s="608"/>
      <c r="AG1289" s="71"/>
    </row>
    <row r="1290" spans="2:62" ht="39" customHeight="1" thickBot="1">
      <c r="B1290" s="533"/>
      <c r="C1290" s="533"/>
      <c r="D1290" s="533"/>
      <c r="E1290" s="533"/>
      <c r="F1290" s="533"/>
      <c r="G1290" s="533"/>
      <c r="H1290" s="533"/>
      <c r="I1290" s="533"/>
      <c r="J1290" s="533"/>
      <c r="K1290" s="533"/>
      <c r="L1290" s="533"/>
      <c r="M1290" s="533"/>
      <c r="N1290" s="533"/>
      <c r="O1290" s="533"/>
      <c r="P1290" s="533"/>
      <c r="Q1290" s="533"/>
      <c r="R1290" s="533"/>
      <c r="S1290" s="533"/>
      <c r="T1290" s="533"/>
      <c r="U1290" s="533"/>
      <c r="V1290" s="533"/>
      <c r="W1290" s="533"/>
      <c r="X1290" s="533"/>
      <c r="Y1290" s="533"/>
      <c r="Z1290" s="533"/>
      <c r="AA1290" s="533"/>
      <c r="AG1290" s="81"/>
      <c r="AH1290" s="82"/>
      <c r="AI1290" s="82"/>
      <c r="AJ1290" s="82"/>
      <c r="AK1290" s="82"/>
      <c r="AL1290" s="82"/>
      <c r="AM1290" s="82"/>
      <c r="AN1290" s="82"/>
      <c r="AO1290" s="82"/>
      <c r="AP1290" s="82"/>
      <c r="AQ1290" s="82"/>
      <c r="AR1290" s="83"/>
      <c r="AS1290" s="83"/>
      <c r="AT1290" s="83"/>
      <c r="AU1290" s="83"/>
      <c r="AV1290" s="83"/>
      <c r="AW1290" s="83"/>
      <c r="AX1290" s="83"/>
      <c r="AY1290" s="83"/>
      <c r="AZ1290" s="83"/>
      <c r="BA1290" s="83"/>
      <c r="BB1290" s="83"/>
      <c r="BC1290" s="83"/>
      <c r="BD1290" s="83"/>
      <c r="BE1290" s="83"/>
      <c r="BF1290" s="83"/>
      <c r="BG1290" s="83"/>
      <c r="BH1290" s="83"/>
      <c r="BI1290" s="83"/>
      <c r="BJ1290" s="84"/>
    </row>
    <row r="1291" spans="2:62" ht="39" customHeight="1">
      <c r="B1291" s="534"/>
      <c r="C1291" s="534"/>
      <c r="D1291" s="534"/>
      <c r="E1291" s="534"/>
      <c r="F1291" s="534"/>
      <c r="G1291" s="534"/>
      <c r="H1291" s="534"/>
      <c r="I1291" s="534"/>
      <c r="J1291" s="534"/>
      <c r="K1291" s="534"/>
      <c r="L1291" s="534"/>
      <c r="M1291" s="534"/>
      <c r="N1291" s="534"/>
      <c r="O1291" s="534"/>
      <c r="P1291" s="534"/>
      <c r="Q1291" s="534"/>
      <c r="R1291" s="534"/>
      <c r="S1291" s="534"/>
      <c r="T1291" s="534"/>
      <c r="U1291" s="534"/>
      <c r="V1291" s="534"/>
      <c r="W1291" s="534"/>
      <c r="X1291" s="534"/>
      <c r="Y1291" s="534"/>
      <c r="Z1291" s="534"/>
      <c r="AA1291" s="534"/>
      <c r="BJ1291" s="85"/>
    </row>
    <row r="1292" spans="2:62" ht="39" customHeight="1">
      <c r="B1292" s="86"/>
      <c r="C1292" s="86"/>
      <c r="D1292" s="86"/>
      <c r="E1292" s="86"/>
      <c r="F1292" s="86"/>
      <c r="G1292" s="86"/>
      <c r="H1292" s="86"/>
      <c r="I1292" s="86"/>
      <c r="J1292" s="86"/>
      <c r="K1292" s="86"/>
      <c r="L1292" s="86"/>
      <c r="M1292" s="86"/>
      <c r="N1292" s="86"/>
      <c r="O1292" s="86"/>
      <c r="P1292" s="86"/>
      <c r="Q1292" s="86"/>
      <c r="R1292" s="86"/>
      <c r="S1292" s="86"/>
      <c r="T1292" s="86"/>
      <c r="U1292" s="86"/>
      <c r="V1292" s="86"/>
      <c r="W1292" s="86"/>
      <c r="X1292" s="86"/>
      <c r="Y1292" s="86"/>
      <c r="Z1292" s="86"/>
      <c r="AA1292" s="86"/>
      <c r="AK1292" s="87"/>
      <c r="AL1292" s="87"/>
      <c r="AM1292" s="87"/>
      <c r="AN1292" s="87"/>
      <c r="AO1292" s="87"/>
      <c r="AP1292" s="87"/>
      <c r="AQ1292" s="87"/>
      <c r="AR1292" s="87"/>
      <c r="AS1292" s="87"/>
      <c r="AT1292" s="87"/>
      <c r="AU1292" s="87"/>
      <c r="AV1292" s="87"/>
      <c r="AW1292" s="87"/>
      <c r="AX1292" s="87"/>
      <c r="AY1292" s="87"/>
      <c r="AZ1292" s="87"/>
      <c r="BA1292" s="87"/>
      <c r="BB1292" s="87"/>
      <c r="BC1292" s="87"/>
      <c r="BD1292" s="87"/>
      <c r="BE1292" s="87"/>
      <c r="BF1292" s="87"/>
      <c r="BJ1292" s="85"/>
    </row>
    <row r="1293" spans="2:62" ht="39" customHeight="1">
      <c r="B1293" s="535" t="s">
        <v>80</v>
      </c>
      <c r="C1293" s="535"/>
      <c r="D1293" s="535"/>
      <c r="E1293" s="535"/>
      <c r="F1293" s="535"/>
      <c r="G1293" s="535"/>
      <c r="H1293" s="535"/>
      <c r="I1293" s="535"/>
      <c r="J1293" s="535"/>
      <c r="K1293" s="535"/>
      <c r="L1293" s="535"/>
      <c r="M1293" s="535"/>
      <c r="N1293" s="535"/>
      <c r="O1293" s="536" t="str">
        <f>GI!$E$31</f>
        <v xml:space="preserve">Biniam Desta </v>
      </c>
      <c r="P1293" s="536"/>
      <c r="Q1293" s="536"/>
      <c r="R1293" s="536"/>
      <c r="S1293" s="536"/>
      <c r="T1293" s="536"/>
      <c r="U1293" s="536"/>
      <c r="V1293" s="536"/>
      <c r="W1293" s="536"/>
      <c r="X1293" s="536"/>
      <c r="Y1293" s="536"/>
      <c r="Z1293" s="536"/>
      <c r="AA1293" s="536"/>
      <c r="AB1293" s="88"/>
      <c r="AJ1293" s="538" t="s">
        <v>212</v>
      </c>
      <c r="AK1293" s="539"/>
      <c r="AL1293" s="539"/>
      <c r="AM1293" s="539"/>
      <c r="AN1293" s="539"/>
      <c r="AO1293" s="539"/>
      <c r="AP1293" s="539"/>
      <c r="AQ1293" s="539"/>
      <c r="AR1293" s="539"/>
      <c r="AS1293" s="539"/>
      <c r="AT1293" s="539"/>
      <c r="AU1293" s="539"/>
      <c r="AV1293" s="539"/>
      <c r="AW1293" s="539"/>
      <c r="AX1293" s="539"/>
      <c r="AY1293" s="539"/>
      <c r="AZ1293" s="539"/>
      <c r="BA1293" s="539"/>
      <c r="BB1293" s="539"/>
      <c r="BC1293" s="539"/>
      <c r="BD1293" s="539"/>
      <c r="BE1293" s="539"/>
      <c r="BF1293" s="540"/>
      <c r="BG1293" s="87"/>
      <c r="BH1293" s="87"/>
      <c r="BI1293" s="87"/>
      <c r="BJ1293" s="89"/>
    </row>
    <row r="1294" spans="2:62" ht="39" customHeight="1">
      <c r="B1294" s="535"/>
      <c r="C1294" s="535"/>
      <c r="D1294" s="535"/>
      <c r="E1294" s="535"/>
      <c r="F1294" s="535"/>
      <c r="G1294" s="535"/>
      <c r="H1294" s="535"/>
      <c r="I1294" s="535"/>
      <c r="J1294" s="535"/>
      <c r="K1294" s="535"/>
      <c r="L1294" s="535"/>
      <c r="M1294" s="535"/>
      <c r="N1294" s="535"/>
      <c r="O1294" s="537"/>
      <c r="P1294" s="537"/>
      <c r="Q1294" s="537"/>
      <c r="R1294" s="537"/>
      <c r="S1294" s="537"/>
      <c r="T1294" s="537"/>
      <c r="U1294" s="537"/>
      <c r="V1294" s="537"/>
      <c r="W1294" s="537"/>
      <c r="X1294" s="537"/>
      <c r="Y1294" s="537"/>
      <c r="Z1294" s="537"/>
      <c r="AA1294" s="537"/>
      <c r="AB1294" s="88"/>
      <c r="AJ1294" s="541"/>
      <c r="AK1294" s="542"/>
      <c r="AL1294" s="542"/>
      <c r="AM1294" s="542"/>
      <c r="AN1294" s="542"/>
      <c r="AO1294" s="542"/>
      <c r="AP1294" s="542"/>
      <c r="AQ1294" s="542"/>
      <c r="AR1294" s="542"/>
      <c r="AS1294" s="542"/>
      <c r="AT1294" s="542"/>
      <c r="AU1294" s="542"/>
      <c r="AV1294" s="542"/>
      <c r="AW1294" s="542"/>
      <c r="AX1294" s="542"/>
      <c r="AY1294" s="542"/>
      <c r="AZ1294" s="542"/>
      <c r="BA1294" s="542"/>
      <c r="BB1294" s="542"/>
      <c r="BC1294" s="542"/>
      <c r="BD1294" s="542"/>
      <c r="BE1294" s="542"/>
      <c r="BF1294" s="543"/>
      <c r="BG1294" s="87"/>
      <c r="BH1294" s="87"/>
      <c r="BI1294" s="87"/>
      <c r="BJ1294" s="89"/>
    </row>
    <row r="1295" spans="2:62" ht="39" customHeight="1">
      <c r="B1295" s="544" t="s">
        <v>79</v>
      </c>
      <c r="C1295" s="544"/>
      <c r="D1295" s="544"/>
      <c r="E1295" s="544"/>
      <c r="F1295" s="544"/>
      <c r="G1295" s="544"/>
      <c r="H1295" s="544"/>
      <c r="I1295" s="544"/>
      <c r="J1295" s="544"/>
      <c r="K1295" s="544"/>
      <c r="L1295" s="544"/>
      <c r="M1295" s="544"/>
      <c r="N1295" s="544"/>
      <c r="O1295" s="545"/>
      <c r="P1295" s="545"/>
      <c r="Q1295" s="545"/>
      <c r="R1295" s="545"/>
      <c r="S1295" s="545"/>
      <c r="T1295" s="545"/>
      <c r="U1295" s="545"/>
      <c r="V1295" s="545"/>
      <c r="W1295" s="545"/>
      <c r="X1295" s="545"/>
      <c r="Y1295" s="545"/>
      <c r="Z1295" s="545"/>
      <c r="AA1295" s="545"/>
      <c r="AB1295" s="88"/>
      <c r="AJ1295" s="541" t="s">
        <v>210</v>
      </c>
      <c r="AK1295" s="542"/>
      <c r="AL1295" s="542"/>
      <c r="AM1295" s="542"/>
      <c r="AN1295" s="542"/>
      <c r="AO1295" s="542"/>
      <c r="AP1295" s="542"/>
      <c r="AQ1295" s="542"/>
      <c r="AR1295" s="542"/>
      <c r="AS1295" s="542"/>
      <c r="AT1295" s="542"/>
      <c r="AU1295" s="542"/>
      <c r="AV1295" s="542"/>
      <c r="AW1295" s="542"/>
      <c r="AX1295" s="542"/>
      <c r="AY1295" s="542"/>
      <c r="AZ1295" s="542"/>
      <c r="BA1295" s="542"/>
      <c r="BB1295" s="542"/>
      <c r="BC1295" s="542"/>
      <c r="BD1295" s="542"/>
      <c r="BE1295" s="542"/>
      <c r="BF1295" s="543"/>
      <c r="BG1295" s="87"/>
      <c r="BH1295" s="87"/>
      <c r="BI1295" s="87"/>
      <c r="BJ1295" s="87"/>
    </row>
    <row r="1296" spans="2:62" ht="39" customHeight="1">
      <c r="B1296" s="544"/>
      <c r="C1296" s="544"/>
      <c r="D1296" s="544"/>
      <c r="E1296" s="544"/>
      <c r="F1296" s="544"/>
      <c r="G1296" s="544"/>
      <c r="H1296" s="544"/>
      <c r="I1296" s="544"/>
      <c r="J1296" s="544"/>
      <c r="K1296" s="544"/>
      <c r="L1296" s="544"/>
      <c r="M1296" s="544"/>
      <c r="N1296" s="544"/>
      <c r="O1296" s="546"/>
      <c r="P1296" s="546"/>
      <c r="Q1296" s="546"/>
      <c r="R1296" s="546"/>
      <c r="S1296" s="546"/>
      <c r="T1296" s="546"/>
      <c r="U1296" s="546"/>
      <c r="V1296" s="546"/>
      <c r="W1296" s="546"/>
      <c r="X1296" s="546"/>
      <c r="Y1296" s="546"/>
      <c r="Z1296" s="546"/>
      <c r="AA1296" s="546"/>
      <c r="AB1296" s="88"/>
      <c r="AJ1296" s="541"/>
      <c r="AK1296" s="542"/>
      <c r="AL1296" s="542"/>
      <c r="AM1296" s="542"/>
      <c r="AN1296" s="542"/>
      <c r="AO1296" s="542"/>
      <c r="AP1296" s="542"/>
      <c r="AQ1296" s="542"/>
      <c r="AR1296" s="542"/>
      <c r="AS1296" s="542"/>
      <c r="AT1296" s="542"/>
      <c r="AU1296" s="542"/>
      <c r="AV1296" s="542"/>
      <c r="AW1296" s="542"/>
      <c r="AX1296" s="542"/>
      <c r="AY1296" s="542"/>
      <c r="AZ1296" s="542"/>
      <c r="BA1296" s="542"/>
      <c r="BB1296" s="542"/>
      <c r="BC1296" s="542"/>
      <c r="BD1296" s="542"/>
      <c r="BE1296" s="542"/>
      <c r="BF1296" s="543"/>
      <c r="BG1296" s="87"/>
      <c r="BH1296" s="87"/>
      <c r="BI1296" s="87"/>
      <c r="BJ1296" s="87"/>
    </row>
    <row r="1297" spans="2:62" ht="39" customHeight="1">
      <c r="B1297" s="535" t="s">
        <v>81</v>
      </c>
      <c r="C1297" s="535"/>
      <c r="D1297" s="535"/>
      <c r="E1297" s="535"/>
      <c r="F1297" s="535"/>
      <c r="G1297" s="535"/>
      <c r="H1297" s="535"/>
      <c r="I1297" s="535"/>
      <c r="J1297" s="535"/>
      <c r="K1297" s="535"/>
      <c r="L1297" s="535"/>
      <c r="M1297" s="535"/>
      <c r="N1297" s="535"/>
      <c r="O1297" s="547"/>
      <c r="P1297" s="547"/>
      <c r="Q1297" s="547"/>
      <c r="R1297" s="547"/>
      <c r="S1297" s="547"/>
      <c r="T1297" s="547"/>
      <c r="U1297" s="547"/>
      <c r="V1297" s="547"/>
      <c r="W1297" s="547"/>
      <c r="X1297" s="547"/>
      <c r="Y1297" s="547"/>
      <c r="Z1297" s="547"/>
      <c r="AA1297" s="547"/>
      <c r="AB1297" s="88"/>
      <c r="AJ1297" s="541" t="s">
        <v>74</v>
      </c>
      <c r="AK1297" s="542"/>
      <c r="AL1297" s="542"/>
      <c r="AM1297" s="542"/>
      <c r="AN1297" s="542"/>
      <c r="AO1297" s="542"/>
      <c r="AP1297" s="542"/>
      <c r="AQ1297" s="542"/>
      <c r="AR1297" s="542"/>
      <c r="AS1297" s="542"/>
      <c r="AT1297" s="542"/>
      <c r="AU1297" s="542"/>
      <c r="AV1297" s="542"/>
      <c r="AW1297" s="542"/>
      <c r="AX1297" s="542"/>
      <c r="AY1297" s="542"/>
      <c r="AZ1297" s="542"/>
      <c r="BA1297" s="542"/>
      <c r="BB1297" s="542"/>
      <c r="BC1297" s="542"/>
      <c r="BD1297" s="542"/>
      <c r="BE1297" s="542"/>
      <c r="BF1297" s="543"/>
      <c r="BG1297" s="87"/>
      <c r="BH1297" s="87"/>
      <c r="BI1297" s="87"/>
      <c r="BJ1297" s="87"/>
    </row>
    <row r="1298" spans="2:62" ht="39" customHeight="1">
      <c r="B1298" s="535"/>
      <c r="C1298" s="535"/>
      <c r="D1298" s="535"/>
      <c r="E1298" s="535"/>
      <c r="F1298" s="535"/>
      <c r="G1298" s="535"/>
      <c r="H1298" s="535"/>
      <c r="I1298" s="535"/>
      <c r="J1298" s="535"/>
      <c r="K1298" s="535"/>
      <c r="L1298" s="535"/>
      <c r="M1298" s="535"/>
      <c r="N1298" s="535"/>
      <c r="O1298" s="548"/>
      <c r="P1298" s="548"/>
      <c r="Q1298" s="548"/>
      <c r="R1298" s="548"/>
      <c r="S1298" s="548"/>
      <c r="T1298" s="548"/>
      <c r="U1298" s="548"/>
      <c r="V1298" s="548"/>
      <c r="W1298" s="548"/>
      <c r="X1298" s="548"/>
      <c r="Y1298" s="548"/>
      <c r="Z1298" s="548"/>
      <c r="AA1298" s="548"/>
      <c r="AB1298" s="88"/>
      <c r="AJ1298" s="541"/>
      <c r="AK1298" s="542"/>
      <c r="AL1298" s="542"/>
      <c r="AM1298" s="542"/>
      <c r="AN1298" s="542"/>
      <c r="AO1298" s="542"/>
      <c r="AP1298" s="542"/>
      <c r="AQ1298" s="542"/>
      <c r="AR1298" s="542"/>
      <c r="AS1298" s="542"/>
      <c r="AT1298" s="542"/>
      <c r="AU1298" s="542"/>
      <c r="AV1298" s="542"/>
      <c r="AW1298" s="542"/>
      <c r="AX1298" s="542"/>
      <c r="AY1298" s="542"/>
      <c r="AZ1298" s="542"/>
      <c r="BA1298" s="542"/>
      <c r="BB1298" s="542"/>
      <c r="BC1298" s="542"/>
      <c r="BD1298" s="542"/>
      <c r="BE1298" s="542"/>
      <c r="BF1298" s="543"/>
      <c r="BG1298" s="87"/>
      <c r="BH1298" s="87"/>
      <c r="BI1298" s="87"/>
      <c r="BJ1298" s="87"/>
    </row>
    <row r="1299" spans="2:62" ht="39" customHeight="1">
      <c r="B1299" s="544" t="s">
        <v>79</v>
      </c>
      <c r="C1299" s="544"/>
      <c r="D1299" s="544"/>
      <c r="E1299" s="544"/>
      <c r="F1299" s="544"/>
      <c r="G1299" s="544"/>
      <c r="H1299" s="544"/>
      <c r="I1299" s="544"/>
      <c r="J1299" s="544"/>
      <c r="K1299" s="544"/>
      <c r="L1299" s="544"/>
      <c r="M1299" s="544"/>
      <c r="N1299" s="544"/>
      <c r="O1299" s="545"/>
      <c r="P1299" s="545"/>
      <c r="Q1299" s="545"/>
      <c r="R1299" s="545"/>
      <c r="S1299" s="545"/>
      <c r="T1299" s="545"/>
      <c r="U1299" s="545"/>
      <c r="V1299" s="545"/>
      <c r="W1299" s="545"/>
      <c r="X1299" s="545"/>
      <c r="Y1299" s="545"/>
      <c r="Z1299" s="545"/>
      <c r="AA1299" s="545"/>
      <c r="AB1299" s="90"/>
      <c r="AJ1299" s="541" t="s">
        <v>211</v>
      </c>
      <c r="AK1299" s="542"/>
      <c r="AL1299" s="542"/>
      <c r="AM1299" s="542"/>
      <c r="AN1299" s="542"/>
      <c r="AO1299" s="542"/>
      <c r="AP1299" s="542"/>
      <c r="AQ1299" s="542"/>
      <c r="AR1299" s="542"/>
      <c r="AS1299" s="542"/>
      <c r="AT1299" s="542"/>
      <c r="AU1299" s="542"/>
      <c r="AV1299" s="542"/>
      <c r="AW1299" s="542"/>
      <c r="AX1299" s="542"/>
      <c r="AY1299" s="542"/>
      <c r="AZ1299" s="542"/>
      <c r="BA1299" s="542"/>
      <c r="BB1299" s="542"/>
      <c r="BC1299" s="542"/>
      <c r="BD1299" s="542"/>
      <c r="BE1299" s="542"/>
      <c r="BF1299" s="543"/>
      <c r="BG1299" s="87"/>
      <c r="BH1299" s="87"/>
      <c r="BI1299" s="87"/>
      <c r="BJ1299" s="87"/>
    </row>
    <row r="1300" spans="2:62" ht="46.5" customHeight="1">
      <c r="B1300" s="544"/>
      <c r="C1300" s="544"/>
      <c r="D1300" s="544"/>
      <c r="E1300" s="544"/>
      <c r="F1300" s="544"/>
      <c r="G1300" s="544"/>
      <c r="H1300" s="544"/>
      <c r="I1300" s="544"/>
      <c r="J1300" s="544"/>
      <c r="K1300" s="544"/>
      <c r="L1300" s="544"/>
      <c r="M1300" s="544"/>
      <c r="N1300" s="544"/>
      <c r="O1300" s="546"/>
      <c r="P1300" s="546"/>
      <c r="Q1300" s="546"/>
      <c r="R1300" s="546"/>
      <c r="S1300" s="546"/>
      <c r="T1300" s="546"/>
      <c r="U1300" s="546"/>
      <c r="V1300" s="546"/>
      <c r="W1300" s="546"/>
      <c r="X1300" s="546"/>
      <c r="Y1300" s="546"/>
      <c r="Z1300" s="546"/>
      <c r="AA1300" s="546"/>
      <c r="AB1300" s="90"/>
      <c r="AJ1300" s="549"/>
      <c r="AK1300" s="550"/>
      <c r="AL1300" s="550"/>
      <c r="AM1300" s="550"/>
      <c r="AN1300" s="550"/>
      <c r="AO1300" s="550"/>
      <c r="AP1300" s="550"/>
      <c r="AQ1300" s="550"/>
      <c r="AR1300" s="550"/>
      <c r="AS1300" s="550"/>
      <c r="AT1300" s="550"/>
      <c r="AU1300" s="550"/>
      <c r="AV1300" s="550"/>
      <c r="AW1300" s="550"/>
      <c r="AX1300" s="550"/>
      <c r="AY1300" s="550"/>
      <c r="AZ1300" s="550"/>
      <c r="BA1300" s="550"/>
      <c r="BB1300" s="550"/>
      <c r="BC1300" s="550"/>
      <c r="BD1300" s="550"/>
      <c r="BE1300" s="550"/>
      <c r="BF1300" s="551"/>
      <c r="BG1300" s="87"/>
      <c r="BH1300" s="87"/>
      <c r="BI1300" s="87"/>
      <c r="BJ1300" s="87"/>
    </row>
    <row r="1301" spans="2:62" ht="39" customHeight="1">
      <c r="C1301" s="615"/>
      <c r="D1301" s="615"/>
      <c r="E1301" s="615"/>
      <c r="F1301" s="615"/>
      <c r="G1301" s="615"/>
      <c r="H1301" s="615"/>
      <c r="I1301" s="615"/>
      <c r="J1301" s="615"/>
      <c r="K1301" s="615"/>
      <c r="L1301" s="615"/>
      <c r="M1301" s="615"/>
      <c r="N1301" s="615"/>
      <c r="O1301" s="615"/>
      <c r="P1301" s="615"/>
      <c r="Q1301" s="615"/>
      <c r="R1301" s="615"/>
      <c r="S1301" s="615"/>
      <c r="T1301" s="615"/>
      <c r="U1301" s="615"/>
      <c r="V1301" s="615"/>
      <c r="W1301" s="615"/>
      <c r="X1301" s="615"/>
    </row>
    <row r="1302" spans="2:62" ht="39" customHeight="1">
      <c r="B1302" s="616" t="s">
        <v>20</v>
      </c>
      <c r="C1302" s="616"/>
      <c r="D1302" s="616"/>
      <c r="E1302" s="616"/>
      <c r="F1302" s="616"/>
      <c r="G1302" s="616"/>
      <c r="H1302" s="616"/>
      <c r="I1302" s="616"/>
      <c r="J1302" s="616"/>
      <c r="K1302" s="616"/>
      <c r="L1302" s="616"/>
      <c r="M1302" s="616"/>
      <c r="N1302" s="616"/>
      <c r="O1302" s="616"/>
      <c r="P1302" s="616"/>
      <c r="Q1302" s="616"/>
      <c r="R1302" s="616"/>
      <c r="S1302" s="616"/>
      <c r="T1302" s="616"/>
      <c r="U1302" s="616"/>
      <c r="V1302" s="616"/>
      <c r="W1302" s="616"/>
      <c r="X1302" s="616"/>
      <c r="Y1302" s="616"/>
      <c r="Z1302" s="616"/>
      <c r="AA1302" s="59"/>
      <c r="AG1302" s="60"/>
      <c r="AH1302" s="60"/>
      <c r="AI1302" s="60"/>
      <c r="AL1302" s="617"/>
      <c r="AM1302" s="617"/>
      <c r="AN1302" s="617"/>
      <c r="AO1302" s="617"/>
      <c r="AP1302" s="617"/>
      <c r="AQ1302" s="617"/>
      <c r="AR1302" s="617"/>
      <c r="AS1302" s="617"/>
      <c r="AT1302" s="617"/>
      <c r="AU1302" s="617"/>
      <c r="AV1302" s="617"/>
      <c r="AW1302" s="617"/>
      <c r="AX1302" s="617"/>
      <c r="AY1302" s="617"/>
      <c r="AZ1302" s="617"/>
      <c r="BA1302" s="617"/>
      <c r="BB1302" s="617"/>
      <c r="BC1302" s="617"/>
    </row>
    <row r="1303" spans="2:62" ht="39" customHeight="1">
      <c r="B1303" s="616"/>
      <c r="C1303" s="616"/>
      <c r="D1303" s="616"/>
      <c r="E1303" s="616"/>
      <c r="F1303" s="616"/>
      <c r="G1303" s="616"/>
      <c r="H1303" s="616"/>
      <c r="I1303" s="616"/>
      <c r="J1303" s="616"/>
      <c r="K1303" s="616"/>
      <c r="L1303" s="616"/>
      <c r="M1303" s="616"/>
      <c r="N1303" s="616"/>
      <c r="O1303" s="616"/>
      <c r="P1303" s="616"/>
      <c r="Q1303" s="616"/>
      <c r="R1303" s="616"/>
      <c r="S1303" s="616"/>
      <c r="T1303" s="616"/>
      <c r="U1303" s="616"/>
      <c r="V1303" s="616"/>
      <c r="W1303" s="616"/>
      <c r="X1303" s="616"/>
      <c r="Y1303" s="616"/>
      <c r="Z1303" s="616"/>
      <c r="AA1303" s="59"/>
      <c r="AG1303" s="60"/>
      <c r="AH1303" s="60"/>
      <c r="AI1303" s="60"/>
      <c r="AL1303" s="617"/>
      <c r="AM1303" s="617"/>
      <c r="AN1303" s="617"/>
      <c r="AO1303" s="617"/>
      <c r="AP1303" s="617"/>
      <c r="AQ1303" s="617"/>
      <c r="AR1303" s="617"/>
      <c r="AS1303" s="617"/>
      <c r="AT1303" s="617"/>
      <c r="AU1303" s="617"/>
      <c r="AV1303" s="617"/>
      <c r="AW1303" s="617"/>
      <c r="AX1303" s="617"/>
      <c r="AY1303" s="617"/>
      <c r="AZ1303" s="617"/>
      <c r="BA1303" s="617"/>
      <c r="BB1303" s="617"/>
      <c r="BC1303" s="617"/>
    </row>
    <row r="1304" spans="2:62" ht="39" customHeight="1">
      <c r="B1304" s="618"/>
      <c r="C1304" s="618"/>
      <c r="D1304" s="618"/>
      <c r="E1304" s="618"/>
      <c r="F1304" s="618"/>
      <c r="G1304" s="618"/>
      <c r="H1304" s="618"/>
      <c r="I1304" s="618"/>
      <c r="J1304" s="618"/>
      <c r="K1304" s="618"/>
      <c r="L1304" s="618"/>
      <c r="M1304" s="618"/>
      <c r="N1304" s="618"/>
      <c r="O1304" s="618"/>
      <c r="P1304" s="618"/>
      <c r="Q1304" s="618"/>
      <c r="R1304" s="618"/>
      <c r="S1304" s="618"/>
      <c r="T1304" s="618"/>
      <c r="U1304" s="618"/>
      <c r="V1304" s="618"/>
      <c r="W1304" s="618"/>
      <c r="X1304" s="618"/>
      <c r="Y1304" s="618"/>
      <c r="Z1304" s="618"/>
      <c r="AA1304" s="59"/>
      <c r="AB1304" s="60"/>
      <c r="AC1304" s="60"/>
      <c r="AD1304" s="60"/>
      <c r="AE1304" s="60"/>
      <c r="AF1304" s="60"/>
      <c r="AG1304" s="60"/>
      <c r="AH1304" s="60"/>
      <c r="AI1304" s="60"/>
      <c r="AL1304" s="617"/>
      <c r="AM1304" s="617"/>
      <c r="AN1304" s="617"/>
      <c r="AO1304" s="617"/>
      <c r="AP1304" s="617"/>
      <c r="AQ1304" s="617"/>
      <c r="AR1304" s="617"/>
      <c r="AS1304" s="617"/>
      <c r="AT1304" s="617"/>
      <c r="AU1304" s="617"/>
      <c r="AV1304" s="617"/>
      <c r="AW1304" s="617"/>
      <c r="AX1304" s="617"/>
      <c r="AY1304" s="617"/>
      <c r="AZ1304" s="617"/>
      <c r="BA1304" s="617"/>
      <c r="BB1304" s="617"/>
      <c r="BC1304" s="617"/>
    </row>
    <row r="1305" spans="2:62" ht="39" customHeight="1">
      <c r="B1305" s="609" t="s">
        <v>92</v>
      </c>
      <c r="C1305" s="609"/>
      <c r="D1305" s="609"/>
      <c r="E1305" s="609"/>
      <c r="F1305" s="609"/>
      <c r="G1305" s="609"/>
      <c r="H1305" s="609"/>
      <c r="I1305" s="609"/>
      <c r="J1305" s="609"/>
      <c r="K1305" s="609"/>
      <c r="L1305" s="609"/>
      <c r="M1305" s="609"/>
      <c r="N1305" s="609"/>
      <c r="O1305" s="609"/>
      <c r="P1305" s="609"/>
      <c r="Q1305" s="609"/>
      <c r="R1305" s="609"/>
      <c r="S1305" s="609"/>
      <c r="T1305" s="609"/>
      <c r="U1305" s="609"/>
      <c r="V1305" s="609"/>
      <c r="W1305" s="609"/>
      <c r="X1305" s="609"/>
      <c r="Y1305" s="609"/>
      <c r="Z1305" s="609"/>
      <c r="AA1305" s="59"/>
      <c r="AB1305" s="60"/>
      <c r="AE1305" s="610" t="str">
        <f>GI!$A$49</f>
        <v>መግለፂ ውፅኢት ተምሃራይ</v>
      </c>
      <c r="AF1305" s="610"/>
      <c r="AG1305" s="610"/>
      <c r="AH1305" s="610"/>
      <c r="AI1305" s="610"/>
      <c r="AJ1305" s="610"/>
      <c r="AK1305" s="610"/>
      <c r="AL1305" s="610"/>
      <c r="AM1305" s="610"/>
      <c r="AN1305" s="610"/>
      <c r="AO1305" s="610"/>
      <c r="AP1305" s="610"/>
      <c r="AQ1305" s="610"/>
      <c r="AR1305" s="610"/>
      <c r="AS1305" s="610"/>
      <c r="AT1305" s="610"/>
      <c r="AU1305" s="610"/>
      <c r="AV1305" s="610"/>
      <c r="AW1305" s="610"/>
      <c r="AX1305" s="610"/>
      <c r="AY1305" s="610"/>
      <c r="AZ1305" s="610"/>
      <c r="BA1305" s="610"/>
      <c r="BB1305" s="610"/>
      <c r="BC1305" s="610"/>
      <c r="BD1305" s="610"/>
      <c r="BE1305" s="610"/>
      <c r="BF1305" s="610"/>
      <c r="BG1305" s="610"/>
      <c r="BH1305" s="610"/>
      <c r="BI1305" s="610"/>
      <c r="BJ1305" s="610"/>
    </row>
    <row r="1306" spans="2:62" ht="39" customHeight="1">
      <c r="B1306" s="609" t="s">
        <v>93</v>
      </c>
      <c r="C1306" s="609"/>
      <c r="D1306" s="609"/>
      <c r="E1306" s="609"/>
      <c r="F1306" s="609"/>
      <c r="G1306" s="609"/>
      <c r="H1306" s="609"/>
      <c r="I1306" s="609"/>
      <c r="J1306" s="609"/>
      <c r="K1306" s="609"/>
      <c r="L1306" s="609"/>
      <c r="M1306" s="609"/>
      <c r="N1306" s="609"/>
      <c r="O1306" s="609"/>
      <c r="P1306" s="609"/>
      <c r="Q1306" s="609"/>
      <c r="R1306" s="609"/>
      <c r="S1306" s="609"/>
      <c r="T1306" s="609"/>
      <c r="U1306" s="609"/>
      <c r="V1306" s="609"/>
      <c r="W1306" s="609"/>
      <c r="X1306" s="609"/>
      <c r="Y1306" s="609"/>
      <c r="Z1306" s="609"/>
      <c r="AA1306" s="59"/>
      <c r="AB1306" s="60"/>
      <c r="AC1306" s="61"/>
      <c r="AD1306" s="61"/>
      <c r="AE1306" s="610"/>
      <c r="AF1306" s="610"/>
      <c r="AG1306" s="610"/>
      <c r="AH1306" s="610"/>
      <c r="AI1306" s="610"/>
      <c r="AJ1306" s="610"/>
      <c r="AK1306" s="610"/>
      <c r="AL1306" s="610"/>
      <c r="AM1306" s="610"/>
      <c r="AN1306" s="610"/>
      <c r="AO1306" s="610"/>
      <c r="AP1306" s="610"/>
      <c r="AQ1306" s="610"/>
      <c r="AR1306" s="610"/>
      <c r="AS1306" s="610"/>
      <c r="AT1306" s="610"/>
      <c r="AU1306" s="610"/>
      <c r="AV1306" s="610"/>
      <c r="AW1306" s="610"/>
      <c r="AX1306" s="610"/>
      <c r="AY1306" s="610"/>
      <c r="AZ1306" s="610"/>
      <c r="BA1306" s="610"/>
      <c r="BB1306" s="610"/>
      <c r="BC1306" s="610"/>
      <c r="BD1306" s="610"/>
      <c r="BE1306" s="610"/>
      <c r="BF1306" s="610"/>
      <c r="BG1306" s="610"/>
      <c r="BH1306" s="610"/>
      <c r="BI1306" s="610"/>
      <c r="BJ1306" s="610"/>
    </row>
    <row r="1307" spans="2:62" ht="39" customHeight="1">
      <c r="B1307" s="609" t="s">
        <v>94</v>
      </c>
      <c r="C1307" s="609"/>
      <c r="D1307" s="609"/>
      <c r="E1307" s="609"/>
      <c r="F1307" s="609"/>
      <c r="G1307" s="609"/>
      <c r="H1307" s="609"/>
      <c r="I1307" s="609"/>
      <c r="J1307" s="609"/>
      <c r="K1307" s="609"/>
      <c r="L1307" s="609"/>
      <c r="M1307" s="609"/>
      <c r="N1307" s="609"/>
      <c r="O1307" s="609"/>
      <c r="P1307" s="609"/>
      <c r="Q1307" s="609"/>
      <c r="R1307" s="609"/>
      <c r="S1307" s="609"/>
      <c r="T1307" s="609"/>
      <c r="U1307" s="609"/>
      <c r="V1307" s="609"/>
      <c r="W1307" s="609"/>
      <c r="X1307" s="609"/>
      <c r="Y1307" s="609"/>
      <c r="Z1307" s="609"/>
      <c r="AA1307" s="59"/>
      <c r="AB1307" s="60"/>
      <c r="AC1307" s="61"/>
      <c r="AD1307" s="61"/>
      <c r="AE1307" s="610" t="str">
        <f>GI!$A$50</f>
        <v xml:space="preserve">ኣካዳሚ ሸባ ሓፈሻዊ ካልኣይ ብርኪ ቤት ት/ቲ </v>
      </c>
      <c r="AF1307" s="610"/>
      <c r="AG1307" s="610"/>
      <c r="AH1307" s="610"/>
      <c r="AI1307" s="610"/>
      <c r="AJ1307" s="610"/>
      <c r="AK1307" s="610"/>
      <c r="AL1307" s="610"/>
      <c r="AM1307" s="610"/>
      <c r="AN1307" s="610"/>
      <c r="AO1307" s="610"/>
      <c r="AP1307" s="610"/>
      <c r="AQ1307" s="610"/>
      <c r="AR1307" s="610"/>
      <c r="AS1307" s="610"/>
      <c r="AT1307" s="610"/>
      <c r="AU1307" s="610"/>
      <c r="AV1307" s="610"/>
      <c r="AW1307" s="610"/>
      <c r="AX1307" s="610"/>
      <c r="AY1307" s="610"/>
      <c r="AZ1307" s="610"/>
      <c r="BA1307" s="610"/>
      <c r="BB1307" s="610"/>
      <c r="BC1307" s="610"/>
      <c r="BD1307" s="610"/>
      <c r="BE1307" s="610"/>
      <c r="BF1307" s="610"/>
      <c r="BG1307" s="610"/>
      <c r="BH1307" s="610"/>
      <c r="BI1307" s="610"/>
      <c r="BJ1307" s="610"/>
    </row>
    <row r="1308" spans="2:62" ht="39" customHeight="1">
      <c r="B1308" s="609" t="s">
        <v>95</v>
      </c>
      <c r="C1308" s="609"/>
      <c r="D1308" s="609"/>
      <c r="E1308" s="609"/>
      <c r="F1308" s="609"/>
      <c r="G1308" s="609"/>
      <c r="H1308" s="609"/>
      <c r="I1308" s="609"/>
      <c r="J1308" s="609"/>
      <c r="K1308" s="609"/>
      <c r="L1308" s="609"/>
      <c r="M1308" s="609"/>
      <c r="N1308" s="609"/>
      <c r="O1308" s="609"/>
      <c r="P1308" s="609"/>
      <c r="Q1308" s="609"/>
      <c r="R1308" s="609"/>
      <c r="S1308" s="609"/>
      <c r="T1308" s="609"/>
      <c r="U1308" s="609"/>
      <c r="V1308" s="609"/>
      <c r="W1308" s="609"/>
      <c r="X1308" s="609"/>
      <c r="Y1308" s="609"/>
      <c r="Z1308" s="609"/>
      <c r="AA1308" s="62"/>
      <c r="AB1308" s="60"/>
      <c r="AC1308" s="61"/>
      <c r="AD1308" s="61"/>
      <c r="AE1308" s="610"/>
      <c r="AF1308" s="610"/>
      <c r="AG1308" s="610"/>
      <c r="AH1308" s="610"/>
      <c r="AI1308" s="610"/>
      <c r="AJ1308" s="610"/>
      <c r="AK1308" s="610"/>
      <c r="AL1308" s="610"/>
      <c r="AM1308" s="610"/>
      <c r="AN1308" s="610"/>
      <c r="AO1308" s="610"/>
      <c r="AP1308" s="610"/>
      <c r="AQ1308" s="610"/>
      <c r="AR1308" s="610"/>
      <c r="AS1308" s="610"/>
      <c r="AT1308" s="610"/>
      <c r="AU1308" s="610"/>
      <c r="AV1308" s="610"/>
      <c r="AW1308" s="610"/>
      <c r="AX1308" s="610"/>
      <c r="AY1308" s="610"/>
      <c r="AZ1308" s="610"/>
      <c r="BA1308" s="610"/>
      <c r="BB1308" s="610"/>
      <c r="BC1308" s="610"/>
      <c r="BD1308" s="610"/>
      <c r="BE1308" s="610"/>
      <c r="BF1308" s="610"/>
      <c r="BG1308" s="610"/>
      <c r="BH1308" s="610"/>
      <c r="BI1308" s="610"/>
      <c r="BJ1308" s="610"/>
    </row>
    <row r="1309" spans="2:62" ht="39" customHeight="1">
      <c r="B1309" s="609" t="s">
        <v>96</v>
      </c>
      <c r="C1309" s="609"/>
      <c r="D1309" s="609"/>
      <c r="E1309" s="609"/>
      <c r="F1309" s="609"/>
      <c r="G1309" s="609"/>
      <c r="H1309" s="609"/>
      <c r="I1309" s="609"/>
      <c r="J1309" s="609"/>
      <c r="K1309" s="609"/>
      <c r="L1309" s="609"/>
      <c r="M1309" s="609"/>
      <c r="N1309" s="609"/>
      <c r="O1309" s="609"/>
      <c r="P1309" s="609"/>
      <c r="Q1309" s="609"/>
      <c r="R1309" s="609"/>
      <c r="S1309" s="609"/>
      <c r="T1309" s="609"/>
      <c r="U1309" s="609"/>
      <c r="V1309" s="609"/>
      <c r="W1309" s="609"/>
      <c r="X1309" s="609"/>
      <c r="Y1309" s="609"/>
      <c r="Z1309" s="609"/>
      <c r="AA1309" s="62"/>
      <c r="AB1309" s="60"/>
      <c r="AC1309" s="61"/>
      <c r="AD1309" s="61"/>
      <c r="AE1309" s="61"/>
      <c r="AF1309" s="61"/>
      <c r="AG1309" s="61"/>
      <c r="AH1309" s="61"/>
      <c r="AI1309" s="61"/>
      <c r="AJ1309" s="61"/>
      <c r="AK1309" s="61"/>
      <c r="AL1309" s="61"/>
      <c r="AM1309" s="61"/>
      <c r="AN1309" s="61"/>
      <c r="AO1309" s="61"/>
      <c r="AP1309" s="61"/>
      <c r="AQ1309" s="61"/>
      <c r="AR1309" s="61"/>
      <c r="AS1309" s="61"/>
      <c r="AT1309" s="61"/>
      <c r="AU1309" s="61"/>
      <c r="AV1309" s="61"/>
      <c r="AW1309" s="61"/>
      <c r="AX1309" s="61"/>
      <c r="AY1309" s="61"/>
      <c r="AZ1309" s="61"/>
      <c r="BA1309" s="61"/>
      <c r="BB1309" s="61"/>
      <c r="BC1309" s="61"/>
      <c r="BD1309" s="61"/>
      <c r="BE1309" s="61"/>
      <c r="BF1309" s="61"/>
      <c r="BG1309" s="61"/>
      <c r="BH1309" s="61"/>
      <c r="BI1309" s="61"/>
      <c r="BJ1309" s="61"/>
    </row>
    <row r="1310" spans="2:62" ht="39" customHeight="1">
      <c r="B1310" s="611" t="s">
        <v>138</v>
      </c>
      <c r="C1310" s="611"/>
      <c r="D1310" s="611"/>
      <c r="E1310" s="611"/>
      <c r="F1310" s="611"/>
      <c r="G1310" s="611"/>
      <c r="H1310" s="611"/>
      <c r="I1310" s="611"/>
      <c r="J1310" s="611"/>
      <c r="K1310" s="611"/>
      <c r="L1310" s="611"/>
      <c r="M1310" s="611"/>
      <c r="N1310" s="611"/>
      <c r="O1310" s="611"/>
      <c r="P1310" s="611"/>
      <c r="Q1310" s="611"/>
      <c r="R1310" s="611"/>
      <c r="S1310" s="611"/>
      <c r="T1310" s="611"/>
      <c r="U1310" s="611"/>
      <c r="V1310" s="611"/>
      <c r="W1310" s="611"/>
      <c r="X1310" s="611"/>
      <c r="Y1310" s="611"/>
      <c r="Z1310" s="611"/>
      <c r="AA1310" s="612"/>
      <c r="AB1310" s="62"/>
      <c r="AD1310" s="61"/>
      <c r="AE1310" s="613" t="str">
        <f>GI!$A$52</f>
        <v>Sheba Academy Comprehensive Secondary School Student's Grade Report Card</v>
      </c>
      <c r="AF1310" s="613"/>
      <c r="AG1310" s="613"/>
      <c r="AH1310" s="613"/>
      <c r="AI1310" s="613"/>
      <c r="AJ1310" s="613"/>
      <c r="AK1310" s="613"/>
      <c r="AL1310" s="613"/>
      <c r="AM1310" s="613"/>
      <c r="AN1310" s="613"/>
      <c r="AO1310" s="613"/>
      <c r="AP1310" s="613"/>
      <c r="AQ1310" s="613"/>
      <c r="AR1310" s="613"/>
      <c r="AS1310" s="613"/>
      <c r="AT1310" s="613"/>
      <c r="AU1310" s="613"/>
      <c r="AV1310" s="613"/>
      <c r="AW1310" s="613"/>
      <c r="AX1310" s="613"/>
      <c r="AY1310" s="613"/>
      <c r="AZ1310" s="613"/>
      <c r="BA1310" s="613"/>
      <c r="BB1310" s="613"/>
      <c r="BC1310" s="613"/>
      <c r="BD1310" s="613"/>
      <c r="BE1310" s="613"/>
      <c r="BF1310" s="613"/>
      <c r="BG1310" s="613"/>
      <c r="BH1310" s="613"/>
      <c r="BI1310" s="613"/>
      <c r="BJ1310" s="613"/>
    </row>
    <row r="1311" spans="2:62" ht="39" customHeight="1">
      <c r="B1311" s="611"/>
      <c r="C1311" s="611"/>
      <c r="D1311" s="611"/>
      <c r="E1311" s="611"/>
      <c r="F1311" s="611"/>
      <c r="G1311" s="611"/>
      <c r="H1311" s="611"/>
      <c r="I1311" s="611"/>
      <c r="J1311" s="611"/>
      <c r="K1311" s="611"/>
      <c r="L1311" s="611"/>
      <c r="M1311" s="611"/>
      <c r="N1311" s="611"/>
      <c r="O1311" s="611"/>
      <c r="P1311" s="611"/>
      <c r="Q1311" s="611"/>
      <c r="R1311" s="611"/>
      <c r="S1311" s="611"/>
      <c r="T1311" s="611"/>
      <c r="U1311" s="611"/>
      <c r="V1311" s="611"/>
      <c r="W1311" s="611"/>
      <c r="X1311" s="611"/>
      <c r="Y1311" s="611"/>
      <c r="Z1311" s="611"/>
      <c r="AA1311" s="612"/>
      <c r="AB1311" s="62"/>
      <c r="AC1311" s="61"/>
      <c r="AD1311" s="61"/>
      <c r="AE1311" s="613"/>
      <c r="AF1311" s="613"/>
      <c r="AG1311" s="613"/>
      <c r="AH1311" s="613"/>
      <c r="AI1311" s="613"/>
      <c r="AJ1311" s="613"/>
      <c r="AK1311" s="613"/>
      <c r="AL1311" s="613"/>
      <c r="AM1311" s="613"/>
      <c r="AN1311" s="613"/>
      <c r="AO1311" s="613"/>
      <c r="AP1311" s="613"/>
      <c r="AQ1311" s="613"/>
      <c r="AR1311" s="613"/>
      <c r="AS1311" s="613"/>
      <c r="AT1311" s="613"/>
      <c r="AU1311" s="613"/>
      <c r="AV1311" s="613"/>
      <c r="AW1311" s="613"/>
      <c r="AX1311" s="613"/>
      <c r="AY1311" s="613"/>
      <c r="AZ1311" s="613"/>
      <c r="BA1311" s="613"/>
      <c r="BB1311" s="613"/>
      <c r="BC1311" s="613"/>
      <c r="BD1311" s="613"/>
      <c r="BE1311" s="613"/>
      <c r="BF1311" s="613"/>
      <c r="BG1311" s="613"/>
      <c r="BH1311" s="613"/>
      <c r="BI1311" s="613"/>
      <c r="BJ1311" s="613"/>
    </row>
    <row r="1312" spans="2:62" ht="39" customHeight="1">
      <c r="B1312" s="611" t="s">
        <v>65</v>
      </c>
      <c r="C1312" s="611"/>
      <c r="D1312" s="611"/>
      <c r="E1312" s="611"/>
      <c r="F1312" s="611"/>
      <c r="G1312" s="611"/>
      <c r="H1312" s="611"/>
      <c r="I1312" s="611"/>
      <c r="J1312" s="611"/>
      <c r="K1312" s="611"/>
      <c r="L1312" s="611"/>
      <c r="M1312" s="611"/>
      <c r="N1312" s="611"/>
      <c r="O1312" s="611"/>
      <c r="P1312" s="611"/>
      <c r="Q1312" s="611"/>
      <c r="R1312" s="611"/>
      <c r="S1312" s="611"/>
      <c r="T1312" s="611"/>
      <c r="U1312" s="611"/>
      <c r="V1312" s="611"/>
      <c r="W1312" s="611"/>
      <c r="X1312" s="611"/>
      <c r="Y1312" s="611"/>
      <c r="Z1312" s="611"/>
      <c r="AA1312" s="612"/>
      <c r="AB1312" s="62"/>
      <c r="AC1312" s="61"/>
      <c r="AD1312" s="61"/>
      <c r="AE1312" s="613"/>
      <c r="AF1312" s="613"/>
      <c r="AG1312" s="613"/>
      <c r="AH1312" s="613"/>
      <c r="AI1312" s="613"/>
      <c r="AJ1312" s="613"/>
      <c r="AK1312" s="613"/>
      <c r="AL1312" s="613"/>
      <c r="AM1312" s="613"/>
      <c r="AN1312" s="613"/>
      <c r="AO1312" s="613"/>
      <c r="AP1312" s="613"/>
      <c r="AQ1312" s="613"/>
      <c r="AR1312" s="613"/>
      <c r="AS1312" s="613"/>
      <c r="AT1312" s="613"/>
      <c r="AU1312" s="613"/>
      <c r="AV1312" s="613"/>
      <c r="AW1312" s="613"/>
      <c r="AX1312" s="613"/>
      <c r="AY1312" s="613"/>
      <c r="AZ1312" s="613"/>
      <c r="BA1312" s="613"/>
      <c r="BB1312" s="613"/>
      <c r="BC1312" s="613"/>
      <c r="BD1312" s="613"/>
      <c r="BE1312" s="613"/>
      <c r="BF1312" s="613"/>
      <c r="BG1312" s="613"/>
      <c r="BH1312" s="613"/>
      <c r="BI1312" s="613"/>
      <c r="BJ1312" s="613"/>
    </row>
    <row r="1313" spans="2:62" ht="39" customHeight="1">
      <c r="B1313" s="611"/>
      <c r="C1313" s="611"/>
      <c r="D1313" s="611"/>
      <c r="E1313" s="611"/>
      <c r="F1313" s="611"/>
      <c r="G1313" s="611"/>
      <c r="H1313" s="611"/>
      <c r="I1313" s="611"/>
      <c r="J1313" s="611"/>
      <c r="K1313" s="611"/>
      <c r="L1313" s="611"/>
      <c r="M1313" s="611"/>
      <c r="N1313" s="611"/>
      <c r="O1313" s="611"/>
      <c r="P1313" s="611"/>
      <c r="Q1313" s="611"/>
      <c r="R1313" s="611"/>
      <c r="S1313" s="611"/>
      <c r="T1313" s="611"/>
      <c r="U1313" s="611"/>
      <c r="V1313" s="611"/>
      <c r="W1313" s="611"/>
      <c r="X1313" s="611"/>
      <c r="Y1313" s="611"/>
      <c r="Z1313" s="611"/>
      <c r="AA1313" s="612"/>
      <c r="AB1313" s="62"/>
      <c r="AC1313" s="62"/>
      <c r="AD1313" s="62"/>
      <c r="AE1313" s="63"/>
      <c r="AF1313" s="63"/>
      <c r="AG1313" s="63"/>
      <c r="AH1313" s="63"/>
      <c r="AI1313" s="63"/>
      <c r="AJ1313" s="63"/>
      <c r="AK1313" s="63"/>
      <c r="AL1313" s="63"/>
      <c r="AM1313" s="63"/>
      <c r="AN1313" s="63"/>
      <c r="AO1313" s="63"/>
      <c r="AP1313" s="63"/>
      <c r="AQ1313" s="63"/>
      <c r="AR1313" s="63"/>
      <c r="AS1313" s="63"/>
      <c r="AT1313" s="63"/>
      <c r="AU1313" s="63"/>
      <c r="AV1313" s="63"/>
      <c r="AW1313" s="63"/>
      <c r="AX1313" s="63"/>
      <c r="AY1313" s="63"/>
      <c r="AZ1313" s="63"/>
      <c r="BA1313" s="63"/>
      <c r="BB1313" s="63"/>
      <c r="BC1313" s="63"/>
      <c r="BD1313" s="63"/>
      <c r="BE1313" s="63"/>
      <c r="BF1313" s="63"/>
      <c r="BG1313" s="63"/>
      <c r="BH1313" s="63"/>
      <c r="BI1313" s="63"/>
      <c r="BJ1313" s="63"/>
    </row>
    <row r="1314" spans="2:62" ht="39" customHeight="1">
      <c r="B1314" s="64" t="s">
        <v>50</v>
      </c>
      <c r="C1314" s="64"/>
      <c r="D1314" s="64"/>
      <c r="E1314" s="64"/>
      <c r="F1314" s="64"/>
      <c r="G1314" s="64"/>
      <c r="H1314" s="64"/>
      <c r="I1314" s="64"/>
      <c r="J1314" s="64"/>
      <c r="K1314" s="64"/>
      <c r="L1314" s="64"/>
      <c r="M1314" s="64"/>
      <c r="N1314" s="64"/>
      <c r="O1314" s="64"/>
      <c r="P1314" s="64"/>
      <c r="Q1314" s="64"/>
      <c r="R1314" s="64"/>
      <c r="S1314" s="64"/>
      <c r="T1314" s="64"/>
      <c r="U1314" s="64"/>
      <c r="V1314" s="64"/>
      <c r="W1314" s="64"/>
      <c r="X1314" s="64"/>
      <c r="Y1314" s="64"/>
      <c r="Z1314" s="64"/>
      <c r="AA1314" s="62"/>
      <c r="AB1314" s="62"/>
      <c r="AC1314" s="62"/>
      <c r="AD1314" s="62"/>
      <c r="AE1314" s="613" t="str">
        <f>GI!$A$51</f>
        <v>መቐለ, ኢትዮጵያ/Mekelle, Ethiopia</v>
      </c>
      <c r="AF1314" s="613"/>
      <c r="AG1314" s="613"/>
      <c r="AH1314" s="613"/>
      <c r="AI1314" s="613"/>
      <c r="AJ1314" s="613"/>
      <c r="AK1314" s="613"/>
      <c r="AL1314" s="613"/>
      <c r="AM1314" s="613"/>
      <c r="AN1314" s="613"/>
      <c r="AO1314" s="613"/>
      <c r="AP1314" s="613"/>
      <c r="AQ1314" s="613"/>
      <c r="AR1314" s="613"/>
      <c r="AS1314" s="613"/>
      <c r="AT1314" s="613"/>
      <c r="AU1314" s="613"/>
      <c r="AV1314" s="613"/>
      <c r="AW1314" s="613"/>
      <c r="AX1314" s="613"/>
      <c r="AY1314" s="613"/>
      <c r="AZ1314" s="613"/>
      <c r="BA1314" s="613"/>
      <c r="BB1314" s="613"/>
      <c r="BC1314" s="613"/>
      <c r="BD1314" s="613"/>
      <c r="BE1314" s="613"/>
      <c r="BF1314" s="613"/>
      <c r="BG1314" s="613"/>
      <c r="BH1314" s="613"/>
      <c r="BI1314" s="613"/>
      <c r="BJ1314" s="613"/>
    </row>
    <row r="1315" spans="2:62" ht="39" customHeight="1">
      <c r="B1315" s="64" t="s">
        <v>51</v>
      </c>
      <c r="C1315" s="64"/>
      <c r="D1315" s="64"/>
      <c r="E1315" s="64"/>
      <c r="F1315" s="64"/>
      <c r="G1315" s="64"/>
      <c r="H1315" s="64"/>
      <c r="I1315" s="64"/>
      <c r="J1315" s="64"/>
      <c r="K1315" s="64"/>
      <c r="L1315" s="64"/>
      <c r="M1315" s="64"/>
      <c r="N1315" s="64"/>
      <c r="O1315" s="64"/>
      <c r="P1315" s="64"/>
      <c r="Q1315" s="64"/>
      <c r="R1315" s="64"/>
      <c r="S1315" s="64"/>
      <c r="T1315" s="64"/>
      <c r="U1315" s="64"/>
      <c r="V1315" s="64"/>
      <c r="W1315" s="64"/>
      <c r="X1315" s="64"/>
      <c r="Y1315" s="64"/>
      <c r="Z1315" s="64"/>
      <c r="AA1315" s="62"/>
      <c r="AB1315" s="62"/>
      <c r="AC1315" s="62"/>
      <c r="AD1315" s="62"/>
      <c r="AE1315" s="613"/>
      <c r="AF1315" s="613"/>
      <c r="AG1315" s="613"/>
      <c r="AH1315" s="613"/>
      <c r="AI1315" s="613"/>
      <c r="AJ1315" s="613"/>
      <c r="AK1315" s="613"/>
      <c r="AL1315" s="613"/>
      <c r="AM1315" s="613"/>
      <c r="AN1315" s="613"/>
      <c r="AO1315" s="613"/>
      <c r="AP1315" s="613"/>
      <c r="AQ1315" s="613"/>
      <c r="AR1315" s="613"/>
      <c r="AS1315" s="613"/>
      <c r="AT1315" s="613"/>
      <c r="AU1315" s="613"/>
      <c r="AV1315" s="613"/>
      <c r="AW1315" s="613"/>
      <c r="AX1315" s="613"/>
      <c r="AY1315" s="613"/>
      <c r="AZ1315" s="613"/>
      <c r="BA1315" s="613"/>
      <c r="BB1315" s="613"/>
      <c r="BC1315" s="613"/>
      <c r="BD1315" s="613"/>
      <c r="BE1315" s="613"/>
      <c r="BF1315" s="613"/>
      <c r="BG1315" s="613"/>
      <c r="BH1315" s="613"/>
      <c r="BI1315" s="613"/>
      <c r="BJ1315" s="613"/>
    </row>
    <row r="1316" spans="2:62" ht="39" customHeight="1">
      <c r="B1316" s="611" t="s">
        <v>139</v>
      </c>
      <c r="C1316" s="611"/>
      <c r="D1316" s="611"/>
      <c r="E1316" s="611"/>
      <c r="F1316" s="611"/>
      <c r="G1316" s="611"/>
      <c r="H1316" s="611"/>
      <c r="I1316" s="611"/>
      <c r="J1316" s="611"/>
      <c r="K1316" s="611"/>
      <c r="L1316" s="611"/>
      <c r="M1316" s="611"/>
      <c r="N1316" s="611"/>
      <c r="O1316" s="611"/>
      <c r="P1316" s="611"/>
      <c r="Q1316" s="611"/>
      <c r="R1316" s="611"/>
      <c r="S1316" s="611"/>
      <c r="T1316" s="611"/>
      <c r="U1316" s="611"/>
      <c r="V1316" s="611"/>
      <c r="W1316" s="611"/>
      <c r="X1316" s="611"/>
      <c r="Y1316" s="611"/>
      <c r="Z1316" s="611"/>
      <c r="AA1316" s="612"/>
      <c r="AB1316" s="62"/>
      <c r="AC1316" s="62"/>
      <c r="AD1316" s="62"/>
      <c r="AE1316" s="91"/>
      <c r="AF1316" s="91"/>
      <c r="AG1316" s="91"/>
      <c r="AH1316" s="91"/>
      <c r="AI1316" s="91"/>
      <c r="AJ1316" s="91"/>
      <c r="AK1316" s="91"/>
      <c r="AL1316" s="91"/>
      <c r="AM1316" s="91"/>
      <c r="AN1316" s="91"/>
      <c r="AO1316" s="91"/>
      <c r="AP1316" s="91"/>
      <c r="AQ1316" s="91"/>
      <c r="AR1316" s="91"/>
      <c r="AS1316" s="91"/>
      <c r="AT1316" s="91"/>
      <c r="AU1316" s="91"/>
      <c r="AV1316" s="91"/>
      <c r="AW1316" s="91"/>
      <c r="AX1316" s="91"/>
      <c r="AY1316" s="91"/>
      <c r="AZ1316" s="91"/>
      <c r="BA1316" s="91"/>
      <c r="BB1316" s="91"/>
      <c r="BC1316" s="91"/>
      <c r="BD1316" s="91"/>
      <c r="BE1316" s="91"/>
      <c r="BF1316" s="91"/>
      <c r="BG1316" s="91"/>
      <c r="BH1316" s="91"/>
      <c r="BI1316" s="91"/>
      <c r="BJ1316" s="91"/>
    </row>
    <row r="1317" spans="2:62" ht="39" customHeight="1">
      <c r="B1317" s="611"/>
      <c r="C1317" s="611"/>
      <c r="D1317" s="611"/>
      <c r="E1317" s="611"/>
      <c r="F1317" s="611"/>
      <c r="G1317" s="611"/>
      <c r="H1317" s="611"/>
      <c r="I1317" s="611"/>
      <c r="J1317" s="611"/>
      <c r="K1317" s="611"/>
      <c r="L1317" s="611"/>
      <c r="M1317" s="611"/>
      <c r="N1317" s="611"/>
      <c r="O1317" s="611"/>
      <c r="P1317" s="611"/>
      <c r="Q1317" s="611"/>
      <c r="R1317" s="611"/>
      <c r="S1317" s="611"/>
      <c r="T1317" s="611"/>
      <c r="U1317" s="611"/>
      <c r="V1317" s="611"/>
      <c r="W1317" s="611"/>
      <c r="X1317" s="611"/>
      <c r="Y1317" s="611"/>
      <c r="Z1317" s="611"/>
      <c r="AA1317" s="612"/>
      <c r="AB1317" s="62"/>
      <c r="AC1317" s="62"/>
      <c r="AD1317" s="62"/>
      <c r="AE1317" s="614" t="str">
        <f>GI!$A$47</f>
        <v>ዘበነ ት/ቲ፡ 2018 ዓ/ም Academic Year: 2025/26 G.C</v>
      </c>
      <c r="AF1317" s="614"/>
      <c r="AG1317" s="614"/>
      <c r="AH1317" s="614"/>
      <c r="AI1317" s="614"/>
      <c r="AJ1317" s="614"/>
      <c r="AK1317" s="614"/>
      <c r="AL1317" s="614"/>
      <c r="AM1317" s="614"/>
      <c r="AN1317" s="614"/>
      <c r="AO1317" s="614"/>
      <c r="AP1317" s="614"/>
      <c r="AQ1317" s="614"/>
      <c r="AR1317" s="614"/>
      <c r="AS1317" s="614"/>
      <c r="AT1317" s="614"/>
      <c r="AU1317" s="614"/>
      <c r="AV1317" s="614"/>
      <c r="AW1317" s="614"/>
      <c r="AX1317" s="614"/>
      <c r="AY1317" s="614"/>
      <c r="AZ1317" s="614"/>
      <c r="BA1317" s="614"/>
      <c r="BB1317" s="614"/>
      <c r="BC1317" s="614"/>
      <c r="BD1317" s="614"/>
      <c r="BE1317" s="614"/>
      <c r="BF1317" s="614"/>
      <c r="BG1317" s="614"/>
      <c r="BH1317" s="614"/>
      <c r="BI1317" s="614"/>
      <c r="BJ1317" s="614"/>
    </row>
    <row r="1318" spans="2:62" ht="39" customHeight="1">
      <c r="B1318" s="609" t="s">
        <v>97</v>
      </c>
      <c r="C1318" s="609"/>
      <c r="D1318" s="609"/>
      <c r="E1318" s="609"/>
      <c r="F1318" s="609"/>
      <c r="G1318" s="609"/>
      <c r="H1318" s="609"/>
      <c r="I1318" s="609"/>
      <c r="J1318" s="609"/>
      <c r="K1318" s="609"/>
      <c r="L1318" s="609"/>
      <c r="M1318" s="609"/>
      <c r="N1318" s="609"/>
      <c r="O1318" s="609"/>
      <c r="P1318" s="609"/>
      <c r="Q1318" s="609"/>
      <c r="R1318" s="609"/>
      <c r="S1318" s="609"/>
      <c r="T1318" s="609"/>
      <c r="U1318" s="609"/>
      <c r="V1318" s="609"/>
      <c r="W1318" s="609"/>
      <c r="X1318" s="609"/>
      <c r="Y1318" s="609"/>
      <c r="Z1318" s="609"/>
      <c r="AA1318" s="62"/>
      <c r="AB1318" s="62"/>
      <c r="AC1318" s="62"/>
      <c r="AD1318" s="62"/>
      <c r="AE1318" s="614"/>
      <c r="AF1318" s="614"/>
      <c r="AG1318" s="614"/>
      <c r="AH1318" s="614"/>
      <c r="AI1318" s="614"/>
      <c r="AJ1318" s="614"/>
      <c r="AK1318" s="614"/>
      <c r="AL1318" s="614"/>
      <c r="AM1318" s="614"/>
      <c r="AN1318" s="614"/>
      <c r="AO1318" s="614"/>
      <c r="AP1318" s="614"/>
      <c r="AQ1318" s="614"/>
      <c r="AR1318" s="614"/>
      <c r="AS1318" s="614"/>
      <c r="AT1318" s="614"/>
      <c r="AU1318" s="614"/>
      <c r="AV1318" s="614"/>
      <c r="AW1318" s="614"/>
      <c r="AX1318" s="614"/>
      <c r="AY1318" s="614"/>
      <c r="AZ1318" s="614"/>
      <c r="BA1318" s="614"/>
      <c r="BB1318" s="614"/>
      <c r="BC1318" s="614"/>
      <c r="BD1318" s="614"/>
      <c r="BE1318" s="614"/>
      <c r="BF1318" s="614"/>
      <c r="BG1318" s="614"/>
      <c r="BH1318" s="614"/>
      <c r="BI1318" s="614"/>
      <c r="BJ1318" s="614"/>
    </row>
    <row r="1319" spans="2:62" ht="39" customHeight="1">
      <c r="AA1319" s="62"/>
      <c r="AB1319" s="62"/>
      <c r="AC1319" s="62"/>
      <c r="AD1319" s="62"/>
      <c r="AE1319" s="614"/>
      <c r="AF1319" s="614"/>
      <c r="AG1319" s="614"/>
      <c r="AH1319" s="614"/>
      <c r="AI1319" s="614"/>
      <c r="AJ1319" s="614"/>
      <c r="AK1319" s="614"/>
      <c r="AL1319" s="614"/>
      <c r="AM1319" s="614"/>
      <c r="AN1319" s="614"/>
      <c r="AO1319" s="614"/>
      <c r="AP1319" s="614"/>
      <c r="AQ1319" s="614"/>
      <c r="AR1319" s="614"/>
      <c r="AS1319" s="614"/>
      <c r="AT1319" s="614"/>
      <c r="AU1319" s="614"/>
      <c r="AV1319" s="614"/>
      <c r="AW1319" s="614"/>
      <c r="AX1319" s="614"/>
      <c r="AY1319" s="614"/>
      <c r="AZ1319" s="614"/>
      <c r="BA1319" s="614"/>
      <c r="BB1319" s="614"/>
      <c r="BC1319" s="614"/>
      <c r="BD1319" s="614"/>
      <c r="BE1319" s="614"/>
      <c r="BF1319" s="614"/>
      <c r="BG1319" s="614"/>
      <c r="BH1319" s="614"/>
      <c r="BI1319" s="614"/>
      <c r="BJ1319" s="614"/>
    </row>
    <row r="1320" spans="2:62" ht="39" customHeight="1">
      <c r="AB1320" s="62"/>
      <c r="AC1320" s="62"/>
      <c r="AD1320" s="62"/>
      <c r="AE1320" s="62"/>
      <c r="AF1320" s="62"/>
      <c r="AG1320" s="552" t="s">
        <v>63</v>
      </c>
      <c r="AH1320" s="552"/>
      <c r="AI1320" s="552"/>
      <c r="AJ1320" s="552"/>
      <c r="AK1320" s="552"/>
      <c r="AL1320" s="552"/>
      <c r="AM1320" s="552"/>
      <c r="AN1320" s="552"/>
      <c r="AO1320" s="552"/>
      <c r="AP1320" s="552"/>
      <c r="AQ1320" s="552"/>
      <c r="AR1320" s="552"/>
      <c r="AS1320" s="552"/>
      <c r="AT1320" s="552"/>
      <c r="AU1320" s="552"/>
      <c r="AV1320" s="552"/>
      <c r="AW1320" s="552"/>
      <c r="AX1320" s="552"/>
      <c r="AY1320" s="552"/>
      <c r="AZ1320" s="552"/>
      <c r="BA1320" s="552"/>
      <c r="BB1320" s="552"/>
      <c r="BC1320" s="552"/>
      <c r="BD1320" s="552"/>
      <c r="BE1320" s="552"/>
      <c r="BF1320" s="552"/>
      <c r="BG1320" s="552"/>
      <c r="BH1320" s="552"/>
      <c r="BI1320" s="552"/>
      <c r="BJ1320" s="65"/>
    </row>
    <row r="1321" spans="2:62" ht="39" customHeight="1">
      <c r="AB1321" s="62"/>
      <c r="AC1321" s="62"/>
      <c r="AD1321" s="62"/>
      <c r="AE1321" s="62"/>
      <c r="AF1321" s="62"/>
      <c r="AG1321" s="552"/>
      <c r="AH1321" s="552"/>
      <c r="AI1321" s="552"/>
      <c r="AJ1321" s="552"/>
      <c r="AK1321" s="552"/>
      <c r="AL1321" s="552"/>
      <c r="AM1321" s="552"/>
      <c r="AN1321" s="552"/>
      <c r="AO1321" s="552"/>
      <c r="AP1321" s="552"/>
      <c r="AQ1321" s="552"/>
      <c r="AR1321" s="552"/>
      <c r="AS1321" s="552"/>
      <c r="AT1321" s="552"/>
      <c r="AU1321" s="552"/>
      <c r="AV1321" s="552"/>
      <c r="AW1321" s="552"/>
      <c r="AX1321" s="552"/>
      <c r="AY1321" s="552"/>
      <c r="AZ1321" s="552"/>
      <c r="BA1321" s="552"/>
      <c r="BB1321" s="552"/>
      <c r="BC1321" s="552"/>
      <c r="BD1321" s="552"/>
      <c r="BE1321" s="552"/>
      <c r="BF1321" s="552"/>
      <c r="BG1321" s="552"/>
      <c r="BH1321" s="552"/>
      <c r="BI1321" s="552"/>
      <c r="BJ1321" s="65"/>
    </row>
    <row r="1322" spans="2:62" ht="39" customHeight="1">
      <c r="B1322" s="66"/>
      <c r="C1322" s="66"/>
      <c r="D1322" s="66"/>
      <c r="E1322" s="66"/>
      <c r="F1322" s="66"/>
      <c r="G1322" s="66"/>
      <c r="H1322" s="66"/>
      <c r="I1322" s="66"/>
      <c r="J1322" s="66"/>
      <c r="K1322" s="66"/>
      <c r="L1322" s="66"/>
      <c r="M1322" s="66"/>
      <c r="N1322" s="66"/>
      <c r="O1322" s="66"/>
      <c r="P1322" s="66"/>
      <c r="Q1322" s="66"/>
      <c r="R1322" s="66"/>
      <c r="S1322" s="66"/>
      <c r="T1322" s="66"/>
      <c r="U1322" s="66"/>
      <c r="V1322" s="66"/>
      <c r="W1322" s="66"/>
      <c r="X1322" s="66"/>
      <c r="Y1322" s="66"/>
      <c r="Z1322" s="66"/>
      <c r="AB1322" s="62"/>
      <c r="AC1322" s="62"/>
      <c r="AD1322" s="62"/>
      <c r="AE1322" s="62"/>
      <c r="AF1322" s="62"/>
      <c r="AG1322" s="552"/>
      <c r="AH1322" s="552"/>
      <c r="AI1322" s="552"/>
      <c r="AJ1322" s="552"/>
      <c r="AK1322" s="552"/>
      <c r="AL1322" s="552"/>
      <c r="AM1322" s="552"/>
      <c r="AN1322" s="552"/>
      <c r="AO1322" s="552"/>
      <c r="AP1322" s="552"/>
      <c r="AQ1322" s="552"/>
      <c r="AR1322" s="552"/>
      <c r="AS1322" s="552"/>
      <c r="AT1322" s="552"/>
      <c r="AU1322" s="552"/>
      <c r="AV1322" s="552"/>
      <c r="AW1322" s="552"/>
      <c r="AX1322" s="552"/>
      <c r="AY1322" s="552"/>
      <c r="AZ1322" s="552"/>
      <c r="BA1322" s="552"/>
      <c r="BB1322" s="552"/>
      <c r="BC1322" s="552"/>
      <c r="BD1322" s="552"/>
      <c r="BE1322" s="552"/>
      <c r="BF1322" s="552"/>
      <c r="BG1322" s="552"/>
      <c r="BH1322" s="552"/>
      <c r="BI1322" s="552"/>
      <c r="BJ1322" s="65"/>
    </row>
    <row r="1323" spans="2:62" ht="39" customHeight="1" thickBot="1">
      <c r="L1323" s="554" t="s">
        <v>66</v>
      </c>
      <c r="M1323" s="555"/>
      <c r="N1323" s="558" t="s">
        <v>45</v>
      </c>
      <c r="O1323" s="559"/>
      <c r="P1323" s="559"/>
      <c r="Q1323" s="559"/>
      <c r="R1323" s="559"/>
      <c r="S1323" s="559"/>
      <c r="T1323" s="559"/>
      <c r="U1323" s="559"/>
      <c r="V1323" s="559"/>
      <c r="W1323" s="559"/>
      <c r="X1323" s="560"/>
      <c r="AB1323" s="62"/>
      <c r="AC1323" s="62"/>
      <c r="AD1323" s="62"/>
      <c r="AE1323" s="62"/>
      <c r="AF1323" s="62"/>
      <c r="AG1323" s="553"/>
      <c r="AH1323" s="553"/>
      <c r="AI1323" s="553"/>
      <c r="AJ1323" s="553"/>
      <c r="AK1323" s="553"/>
      <c r="AL1323" s="553"/>
      <c r="AM1323" s="553"/>
      <c r="AN1323" s="553"/>
      <c r="AO1323" s="553"/>
      <c r="AP1323" s="553"/>
      <c r="AQ1323" s="553"/>
      <c r="AR1323" s="553"/>
      <c r="AS1323" s="553"/>
      <c r="AT1323" s="553"/>
      <c r="AU1323" s="553"/>
      <c r="AV1323" s="553"/>
      <c r="AW1323" s="553"/>
      <c r="AX1323" s="553"/>
      <c r="AY1323" s="553"/>
      <c r="AZ1323" s="553"/>
      <c r="BA1323" s="553"/>
      <c r="BB1323" s="553"/>
      <c r="BC1323" s="553"/>
      <c r="BD1323" s="553"/>
      <c r="BE1323" s="553"/>
      <c r="BF1323" s="553"/>
      <c r="BG1323" s="553"/>
      <c r="BH1323" s="553"/>
      <c r="BI1323" s="553"/>
      <c r="BJ1323" s="65"/>
    </row>
    <row r="1324" spans="2:62" ht="39" customHeight="1" thickBot="1">
      <c r="L1324" s="556"/>
      <c r="M1324" s="557"/>
      <c r="N1324" s="561"/>
      <c r="O1324" s="562"/>
      <c r="P1324" s="562"/>
      <c r="Q1324" s="562"/>
      <c r="R1324" s="562"/>
      <c r="S1324" s="562"/>
      <c r="T1324" s="562"/>
      <c r="U1324" s="562"/>
      <c r="V1324" s="562"/>
      <c r="W1324" s="562"/>
      <c r="X1324" s="563"/>
      <c r="AB1324" s="62"/>
      <c r="AC1324" s="62"/>
      <c r="AD1324" s="62"/>
      <c r="AE1324" s="62"/>
      <c r="AF1324" s="62"/>
      <c r="AG1324" s="67"/>
      <c r="AH1324" s="68"/>
      <c r="AI1324" s="68"/>
      <c r="AJ1324" s="69"/>
      <c r="AK1324" s="69"/>
      <c r="AL1324" s="69"/>
      <c r="AM1324" s="69"/>
      <c r="AN1324" s="69"/>
      <c r="AO1324" s="69"/>
      <c r="AP1324" s="69"/>
      <c r="AQ1324" s="69"/>
      <c r="AR1324" s="70"/>
      <c r="AS1324" s="70"/>
      <c r="AT1324" s="70"/>
      <c r="AU1324" s="70"/>
      <c r="AV1324" s="70"/>
      <c r="AW1324" s="70"/>
      <c r="AX1324" s="70"/>
      <c r="AY1324" s="70"/>
      <c r="AZ1324" s="70"/>
      <c r="BA1324" s="70"/>
      <c r="BB1324" s="70"/>
      <c r="BC1324" s="70"/>
      <c r="BD1324" s="70"/>
      <c r="BE1324" s="70"/>
      <c r="BF1324" s="70"/>
      <c r="BG1324" s="70"/>
      <c r="BH1324" s="70"/>
      <c r="BI1324" s="70"/>
      <c r="BJ1324" s="69"/>
    </row>
    <row r="1325" spans="2:62" ht="39" customHeight="1">
      <c r="E1325" s="62"/>
      <c r="F1325" s="62"/>
      <c r="G1325" s="62"/>
      <c r="H1325" s="62"/>
      <c r="I1325" s="62"/>
      <c r="J1325" s="62"/>
      <c r="K1325" s="62"/>
      <c r="L1325" s="564" t="s">
        <v>21</v>
      </c>
      <c r="M1325" s="565"/>
      <c r="N1325" s="558" t="s">
        <v>46</v>
      </c>
      <c r="O1325" s="559"/>
      <c r="P1325" s="559"/>
      <c r="Q1325" s="559"/>
      <c r="R1325" s="559"/>
      <c r="S1325" s="559"/>
      <c r="T1325" s="559"/>
      <c r="U1325" s="559"/>
      <c r="V1325" s="559"/>
      <c r="W1325" s="559"/>
      <c r="X1325" s="560"/>
      <c r="AB1325" s="62"/>
      <c r="AC1325" s="62"/>
      <c r="AD1325" s="62"/>
      <c r="AE1325" s="62"/>
      <c r="AF1325" s="62"/>
      <c r="AG1325" s="568" t="s">
        <v>22</v>
      </c>
      <c r="AH1325" s="569"/>
      <c r="AI1325" s="569"/>
      <c r="AJ1325" s="569"/>
      <c r="AK1325" s="569"/>
      <c r="AL1325" s="569"/>
      <c r="AM1325" s="569"/>
      <c r="AN1325" s="570"/>
      <c r="AO1325" s="571" t="str">
        <f>GI!$H$28</f>
        <v xml:space="preserve">Menkem Solomon Yihdego </v>
      </c>
      <c r="AP1325" s="572"/>
      <c r="AQ1325" s="572"/>
      <c r="AR1325" s="572"/>
      <c r="AS1325" s="572"/>
      <c r="AT1325" s="572"/>
      <c r="AU1325" s="572"/>
      <c r="AV1325" s="572"/>
      <c r="AW1325" s="572"/>
      <c r="AX1325" s="572"/>
      <c r="AY1325" s="572"/>
      <c r="AZ1325" s="572"/>
      <c r="BA1325" s="572"/>
      <c r="BB1325" s="572"/>
      <c r="BC1325" s="572"/>
      <c r="BD1325" s="572"/>
      <c r="BE1325" s="572"/>
      <c r="BF1325" s="572"/>
      <c r="BG1325" s="572"/>
      <c r="BH1325" s="573"/>
      <c r="BI1325" s="72"/>
      <c r="BJ1325" s="72"/>
    </row>
    <row r="1326" spans="2:62" ht="39" customHeight="1">
      <c r="L1326" s="566"/>
      <c r="M1326" s="567"/>
      <c r="N1326" s="561"/>
      <c r="O1326" s="562"/>
      <c r="P1326" s="562"/>
      <c r="Q1326" s="562"/>
      <c r="R1326" s="562"/>
      <c r="S1326" s="562"/>
      <c r="T1326" s="562"/>
      <c r="U1326" s="562"/>
      <c r="V1326" s="562"/>
      <c r="W1326" s="562"/>
      <c r="X1326" s="563"/>
      <c r="AB1326" s="62"/>
      <c r="AC1326" s="62"/>
      <c r="AD1326" s="62"/>
      <c r="AE1326" s="62"/>
      <c r="AF1326" s="62"/>
      <c r="AG1326" s="568"/>
      <c r="AH1326" s="569"/>
      <c r="AI1326" s="569"/>
      <c r="AJ1326" s="569"/>
      <c r="AK1326" s="569"/>
      <c r="AL1326" s="569"/>
      <c r="AM1326" s="569"/>
      <c r="AN1326" s="570"/>
      <c r="AO1326" s="574"/>
      <c r="AP1326" s="575"/>
      <c r="AQ1326" s="575"/>
      <c r="AR1326" s="575"/>
      <c r="AS1326" s="575"/>
      <c r="AT1326" s="575"/>
      <c r="AU1326" s="575"/>
      <c r="AV1326" s="575"/>
      <c r="AW1326" s="575"/>
      <c r="AX1326" s="575"/>
      <c r="AY1326" s="575"/>
      <c r="AZ1326" s="575"/>
      <c r="BA1326" s="575"/>
      <c r="BB1326" s="575"/>
      <c r="BC1326" s="575"/>
      <c r="BD1326" s="575"/>
      <c r="BE1326" s="575"/>
      <c r="BF1326" s="575"/>
      <c r="BG1326" s="575"/>
      <c r="BH1326" s="576"/>
      <c r="BI1326" s="72"/>
      <c r="BJ1326" s="72"/>
    </row>
    <row r="1327" spans="2:62" ht="39" customHeight="1" thickBot="1">
      <c r="AB1327" s="62"/>
      <c r="AC1327" s="62"/>
      <c r="AD1327" s="62"/>
      <c r="AE1327" s="62"/>
      <c r="AF1327" s="62"/>
      <c r="AG1327" s="73"/>
      <c r="AH1327" s="580" t="s">
        <v>8</v>
      </c>
      <c r="AI1327" s="580"/>
      <c r="AJ1327" s="580"/>
      <c r="AK1327" s="580"/>
      <c r="AL1327" s="580"/>
      <c r="AM1327" s="580"/>
      <c r="AN1327" s="580"/>
      <c r="AO1327" s="577"/>
      <c r="AP1327" s="578"/>
      <c r="AQ1327" s="578"/>
      <c r="AR1327" s="578"/>
      <c r="AS1327" s="578"/>
      <c r="AT1327" s="578"/>
      <c r="AU1327" s="578"/>
      <c r="AV1327" s="578"/>
      <c r="AW1327" s="578"/>
      <c r="AX1327" s="578"/>
      <c r="AY1327" s="578"/>
      <c r="AZ1327" s="578"/>
      <c r="BA1327" s="578"/>
      <c r="BB1327" s="578"/>
      <c r="BC1327" s="578"/>
      <c r="BD1327" s="578"/>
      <c r="BE1327" s="578"/>
      <c r="BF1327" s="578"/>
      <c r="BG1327" s="578"/>
      <c r="BH1327" s="579"/>
      <c r="BI1327" s="72"/>
      <c r="BJ1327" s="72"/>
    </row>
    <row r="1328" spans="2:62" ht="39" customHeight="1">
      <c r="AG1328" s="71"/>
      <c r="AH1328" s="580"/>
      <c r="AI1328" s="580"/>
      <c r="AJ1328" s="580"/>
      <c r="AK1328" s="580"/>
      <c r="AL1328" s="580"/>
      <c r="AM1328" s="580"/>
      <c r="AN1328" s="580"/>
      <c r="AO1328" s="74"/>
      <c r="AP1328" s="74"/>
      <c r="AQ1328" s="74"/>
      <c r="AR1328" s="72"/>
      <c r="AS1328" s="72"/>
      <c r="AT1328" s="72"/>
      <c r="AU1328" s="72"/>
      <c r="AV1328" s="72"/>
      <c r="AW1328" s="72"/>
      <c r="AX1328" s="72"/>
      <c r="AY1328" s="72"/>
      <c r="AZ1328" s="72"/>
      <c r="BA1328" s="72"/>
      <c r="BB1328" s="72"/>
      <c r="BC1328" s="72"/>
      <c r="BD1328" s="72"/>
      <c r="BE1328" s="72"/>
      <c r="BF1328" s="72"/>
      <c r="BG1328" s="72"/>
      <c r="BH1328" s="72"/>
      <c r="BI1328" s="72"/>
    </row>
    <row r="1329" spans="2:62" ht="39" customHeight="1" thickBot="1">
      <c r="B1329" s="581" t="s">
        <v>99</v>
      </c>
      <c r="C1329" s="581"/>
      <c r="D1329" s="581"/>
      <c r="E1329" s="581"/>
      <c r="F1329" s="581"/>
      <c r="G1329" s="581"/>
      <c r="H1329" s="581"/>
      <c r="I1329" s="581"/>
      <c r="J1329" s="581"/>
      <c r="K1329" s="581"/>
      <c r="L1329" s="581"/>
      <c r="M1329" s="581"/>
      <c r="N1329" s="581"/>
      <c r="O1329" s="581"/>
      <c r="P1329" s="581"/>
      <c r="Q1329" s="581"/>
      <c r="R1329" s="581"/>
      <c r="S1329" s="581"/>
      <c r="T1329" s="581"/>
      <c r="U1329" s="581"/>
      <c r="V1329" s="581"/>
      <c r="W1329" s="581"/>
      <c r="X1329" s="581"/>
      <c r="Y1329" s="581"/>
      <c r="Z1329" s="581"/>
      <c r="AA1329" s="581"/>
      <c r="AG1329" s="71"/>
    </row>
    <row r="1330" spans="2:62" ht="39" customHeight="1">
      <c r="B1330" s="581"/>
      <c r="C1330" s="581"/>
      <c r="D1330" s="581"/>
      <c r="E1330" s="581"/>
      <c r="F1330" s="581"/>
      <c r="G1330" s="581"/>
      <c r="H1330" s="581"/>
      <c r="I1330" s="581"/>
      <c r="J1330" s="581"/>
      <c r="K1330" s="581"/>
      <c r="L1330" s="581"/>
      <c r="M1330" s="581"/>
      <c r="N1330" s="581"/>
      <c r="O1330" s="581"/>
      <c r="P1330" s="581"/>
      <c r="Q1330" s="581"/>
      <c r="R1330" s="581"/>
      <c r="S1330" s="581"/>
      <c r="T1330" s="581"/>
      <c r="U1330" s="581"/>
      <c r="V1330" s="581"/>
      <c r="W1330" s="581"/>
      <c r="X1330" s="581"/>
      <c r="Y1330" s="581"/>
      <c r="Z1330" s="581"/>
      <c r="AA1330" s="581"/>
      <c r="AG1330" s="71"/>
      <c r="AH1330" s="582" t="s">
        <v>23</v>
      </c>
      <c r="AI1330" s="582"/>
      <c r="AJ1330" s="582"/>
      <c r="AK1330" s="582"/>
      <c r="AL1330" s="582"/>
      <c r="AM1330" s="582"/>
      <c r="AN1330" s="583"/>
      <c r="AO1330" s="584">
        <f>GI!$J$28</f>
        <v>0</v>
      </c>
      <c r="AP1330" s="585"/>
      <c r="AQ1330" s="585"/>
      <c r="AR1330" s="585"/>
      <c r="AS1330" s="585"/>
      <c r="AT1330" s="586"/>
      <c r="AV1330" s="72"/>
      <c r="AW1330" s="582" t="s">
        <v>24</v>
      </c>
      <c r="AX1330" s="582"/>
      <c r="AY1330" s="582"/>
      <c r="AZ1330" s="582"/>
      <c r="BB1330" s="584" t="str">
        <f>GI!$I$28</f>
        <v>M</v>
      </c>
      <c r="BC1330" s="585"/>
      <c r="BD1330" s="585"/>
      <c r="BE1330" s="585"/>
      <c r="BF1330" s="586"/>
    </row>
    <row r="1331" spans="2:62" ht="39" customHeight="1">
      <c r="B1331" s="581"/>
      <c r="C1331" s="581"/>
      <c r="D1331" s="581"/>
      <c r="E1331" s="581"/>
      <c r="F1331" s="581"/>
      <c r="G1331" s="581"/>
      <c r="H1331" s="581"/>
      <c r="I1331" s="581"/>
      <c r="J1331" s="581"/>
      <c r="K1331" s="581"/>
      <c r="L1331" s="581"/>
      <c r="M1331" s="581"/>
      <c r="N1331" s="581"/>
      <c r="O1331" s="581"/>
      <c r="P1331" s="581"/>
      <c r="Q1331" s="581"/>
      <c r="R1331" s="581"/>
      <c r="S1331" s="581"/>
      <c r="T1331" s="581"/>
      <c r="U1331" s="581"/>
      <c r="V1331" s="581"/>
      <c r="W1331" s="581"/>
      <c r="X1331" s="581"/>
      <c r="Y1331" s="581"/>
      <c r="Z1331" s="581"/>
      <c r="AA1331" s="581"/>
      <c r="AG1331" s="71"/>
      <c r="AH1331" s="582"/>
      <c r="AI1331" s="582"/>
      <c r="AJ1331" s="582"/>
      <c r="AK1331" s="582"/>
      <c r="AL1331" s="582"/>
      <c r="AM1331" s="582"/>
      <c r="AN1331" s="583"/>
      <c r="AO1331" s="587"/>
      <c r="AP1331" s="588"/>
      <c r="AQ1331" s="588"/>
      <c r="AR1331" s="588"/>
      <c r="AS1331" s="588"/>
      <c r="AT1331" s="589"/>
      <c r="AU1331" s="72"/>
      <c r="AV1331" s="72"/>
      <c r="AW1331" s="582"/>
      <c r="AX1331" s="582"/>
      <c r="AY1331" s="582"/>
      <c r="AZ1331" s="582"/>
      <c r="BB1331" s="587"/>
      <c r="BC1331" s="588"/>
      <c r="BD1331" s="588"/>
      <c r="BE1331" s="588"/>
      <c r="BF1331" s="589"/>
    </row>
    <row r="1332" spans="2:62" ht="39" customHeight="1">
      <c r="B1332" s="581"/>
      <c r="C1332" s="581"/>
      <c r="D1332" s="581"/>
      <c r="E1332" s="581"/>
      <c r="F1332" s="581"/>
      <c r="G1332" s="581"/>
      <c r="H1332" s="581"/>
      <c r="I1332" s="581"/>
      <c r="J1332" s="581"/>
      <c r="K1332" s="581"/>
      <c r="L1332" s="581"/>
      <c r="M1332" s="581"/>
      <c r="N1332" s="581"/>
      <c r="O1332" s="581"/>
      <c r="P1332" s="581"/>
      <c r="Q1332" s="581"/>
      <c r="R1332" s="581"/>
      <c r="S1332" s="581"/>
      <c r="T1332" s="581"/>
      <c r="U1332" s="581"/>
      <c r="V1332" s="581"/>
      <c r="W1332" s="581"/>
      <c r="X1332" s="581"/>
      <c r="Y1332" s="581"/>
      <c r="Z1332" s="581"/>
      <c r="AA1332" s="581"/>
      <c r="AG1332" s="71"/>
      <c r="AH1332" s="593" t="s">
        <v>3</v>
      </c>
      <c r="AI1332" s="593"/>
      <c r="AJ1332" s="593"/>
      <c r="AK1332" s="593"/>
      <c r="AL1332" s="593"/>
      <c r="AM1332" s="593"/>
      <c r="AN1332" s="594"/>
      <c r="AO1332" s="587"/>
      <c r="AP1332" s="588"/>
      <c r="AQ1332" s="588"/>
      <c r="AR1332" s="588"/>
      <c r="AS1332" s="588"/>
      <c r="AT1332" s="589"/>
      <c r="AV1332" s="72"/>
      <c r="AW1332" s="593" t="s">
        <v>4</v>
      </c>
      <c r="AX1332" s="593"/>
      <c r="AY1332" s="593"/>
      <c r="AZ1332" s="593"/>
      <c r="BB1332" s="587"/>
      <c r="BC1332" s="588"/>
      <c r="BD1332" s="588"/>
      <c r="BE1332" s="588"/>
      <c r="BF1332" s="589"/>
    </row>
    <row r="1333" spans="2:62" ht="39" customHeight="1" thickBot="1">
      <c r="B1333" s="595" t="s">
        <v>148</v>
      </c>
      <c r="C1333" s="595"/>
      <c r="D1333" s="595"/>
      <c r="E1333" s="595"/>
      <c r="F1333" s="595"/>
      <c r="G1333" s="595"/>
      <c r="H1333" s="595"/>
      <c r="I1333" s="595"/>
      <c r="J1333" s="595"/>
      <c r="K1333" s="595"/>
      <c r="L1333" s="75"/>
      <c r="M1333" s="75"/>
      <c r="N1333" s="75"/>
      <c r="O1333" s="75"/>
      <c r="P1333" s="75"/>
      <c r="Q1333" s="75"/>
      <c r="R1333" s="75"/>
      <c r="S1333" s="75"/>
      <c r="T1333" s="75"/>
      <c r="U1333" s="75"/>
      <c r="V1333" s="75"/>
      <c r="W1333" s="76"/>
      <c r="X1333" s="76"/>
      <c r="Y1333" s="76"/>
      <c r="Z1333" s="76"/>
      <c r="AA1333" s="76"/>
      <c r="AG1333" s="71"/>
      <c r="AH1333" s="593"/>
      <c r="AI1333" s="593"/>
      <c r="AJ1333" s="593"/>
      <c r="AK1333" s="593"/>
      <c r="AL1333" s="593"/>
      <c r="AM1333" s="593"/>
      <c r="AN1333" s="594"/>
      <c r="AO1333" s="590"/>
      <c r="AP1333" s="591"/>
      <c r="AQ1333" s="591"/>
      <c r="AR1333" s="591"/>
      <c r="AS1333" s="591"/>
      <c r="AT1333" s="592"/>
      <c r="AU1333" s="72"/>
      <c r="AV1333" s="72"/>
      <c r="AW1333" s="593"/>
      <c r="AX1333" s="593"/>
      <c r="AY1333" s="593"/>
      <c r="AZ1333" s="593"/>
      <c r="BA1333" s="77"/>
      <c r="BB1333" s="590"/>
      <c r="BC1333" s="591"/>
      <c r="BD1333" s="591"/>
      <c r="BE1333" s="591"/>
      <c r="BF1333" s="592"/>
      <c r="BG1333" s="77"/>
      <c r="BH1333" s="77"/>
      <c r="BI1333" s="77"/>
    </row>
    <row r="1334" spans="2:62" ht="39" customHeight="1" thickBot="1">
      <c r="B1334" s="533"/>
      <c r="C1334" s="533"/>
      <c r="D1334" s="533"/>
      <c r="E1334" s="533"/>
      <c r="F1334" s="533"/>
      <c r="G1334" s="533"/>
      <c r="H1334" s="533"/>
      <c r="I1334" s="533"/>
      <c r="J1334" s="533"/>
      <c r="K1334" s="533"/>
      <c r="L1334" s="533"/>
      <c r="M1334" s="533"/>
      <c r="N1334" s="533"/>
      <c r="O1334" s="533"/>
      <c r="P1334" s="533"/>
      <c r="Q1334" s="533"/>
      <c r="R1334" s="533"/>
      <c r="S1334" s="533"/>
      <c r="T1334" s="533"/>
      <c r="U1334" s="533"/>
      <c r="V1334" s="533"/>
      <c r="W1334" s="533"/>
      <c r="X1334" s="533"/>
      <c r="Y1334" s="533"/>
      <c r="Z1334" s="533"/>
      <c r="AA1334" s="533"/>
      <c r="AG1334" s="71"/>
      <c r="AK1334" s="78"/>
      <c r="AL1334" s="78"/>
      <c r="AM1334" s="78"/>
      <c r="AN1334" s="78"/>
      <c r="AO1334" s="78"/>
      <c r="AP1334" s="78"/>
      <c r="AQ1334" s="78"/>
      <c r="AR1334" s="72"/>
      <c r="AS1334" s="72"/>
      <c r="AT1334" s="72"/>
      <c r="AU1334" s="72"/>
      <c r="AV1334" s="72"/>
      <c r="AW1334" s="72"/>
      <c r="AX1334" s="72"/>
      <c r="AY1334" s="72"/>
      <c r="AZ1334" s="72"/>
      <c r="BA1334" s="72"/>
      <c r="BB1334" s="72"/>
      <c r="BC1334" s="72"/>
      <c r="BD1334" s="72"/>
      <c r="BE1334" s="77"/>
      <c r="BF1334" s="77"/>
      <c r="BG1334" s="77"/>
      <c r="BH1334" s="77"/>
      <c r="BI1334" s="77"/>
    </row>
    <row r="1335" spans="2:62" ht="39" customHeight="1">
      <c r="B1335" s="534"/>
      <c r="C1335" s="534"/>
      <c r="D1335" s="534"/>
      <c r="E1335" s="534"/>
      <c r="F1335" s="534"/>
      <c r="G1335" s="534"/>
      <c r="H1335" s="534"/>
      <c r="I1335" s="534"/>
      <c r="J1335" s="534"/>
      <c r="K1335" s="534"/>
      <c r="L1335" s="534"/>
      <c r="M1335" s="534"/>
      <c r="N1335" s="534"/>
      <c r="O1335" s="534"/>
      <c r="P1335" s="534"/>
      <c r="Q1335" s="534"/>
      <c r="R1335" s="534"/>
      <c r="S1335" s="534"/>
      <c r="T1335" s="534"/>
      <c r="U1335" s="534"/>
      <c r="V1335" s="534"/>
      <c r="W1335" s="534"/>
      <c r="X1335" s="534"/>
      <c r="Y1335" s="534"/>
      <c r="Z1335" s="534"/>
      <c r="AA1335" s="534"/>
      <c r="AG1335" s="71"/>
      <c r="AH1335" s="582" t="s">
        <v>25</v>
      </c>
      <c r="AI1335" s="582"/>
      <c r="AJ1335" s="582"/>
      <c r="AK1335" s="582"/>
      <c r="AL1335" s="582"/>
      <c r="AM1335" s="582"/>
      <c r="AN1335" s="583"/>
      <c r="AO1335" s="596">
        <f>GI!$A$3</f>
        <v>11</v>
      </c>
      <c r="AP1335" s="597"/>
      <c r="AQ1335" s="597"/>
      <c r="AR1335" s="597"/>
      <c r="AS1335" s="598"/>
      <c r="AT1335" s="596" t="str">
        <f>GI!$C$3</f>
        <v>D</v>
      </c>
      <c r="AU1335" s="597"/>
      <c r="AV1335" s="597"/>
      <c r="AW1335" s="597"/>
      <c r="AX1335" s="598"/>
      <c r="AY1335" s="79"/>
      <c r="AZ1335" s="79"/>
      <c r="BA1335" s="79"/>
      <c r="BB1335" s="80"/>
      <c r="BC1335" s="80"/>
      <c r="BD1335" s="80"/>
      <c r="BE1335" s="80"/>
      <c r="BF1335" s="80"/>
      <c r="BG1335" s="80"/>
      <c r="BH1335" s="80"/>
      <c r="BI1335" s="80"/>
    </row>
    <row r="1336" spans="2:62" ht="39" customHeight="1">
      <c r="B1336" s="533"/>
      <c r="C1336" s="533"/>
      <c r="D1336" s="533"/>
      <c r="E1336" s="533"/>
      <c r="F1336" s="533"/>
      <c r="G1336" s="533"/>
      <c r="H1336" s="533"/>
      <c r="I1336" s="533"/>
      <c r="J1336" s="533"/>
      <c r="K1336" s="533"/>
      <c r="L1336" s="533"/>
      <c r="M1336" s="533"/>
      <c r="N1336" s="533"/>
      <c r="O1336" s="533"/>
      <c r="P1336" s="533"/>
      <c r="Q1336" s="533"/>
      <c r="R1336" s="533"/>
      <c r="S1336" s="533"/>
      <c r="T1336" s="533"/>
      <c r="U1336" s="533"/>
      <c r="V1336" s="533"/>
      <c r="W1336" s="533"/>
      <c r="X1336" s="533"/>
      <c r="Y1336" s="533"/>
      <c r="Z1336" s="533"/>
      <c r="AA1336" s="533"/>
      <c r="AG1336" s="71"/>
      <c r="AH1336" s="582"/>
      <c r="AI1336" s="582"/>
      <c r="AJ1336" s="582"/>
      <c r="AK1336" s="582"/>
      <c r="AL1336" s="582"/>
      <c r="AM1336" s="582"/>
      <c r="AN1336" s="583"/>
      <c r="AO1336" s="599"/>
      <c r="AP1336" s="600"/>
      <c r="AQ1336" s="600"/>
      <c r="AR1336" s="600"/>
      <c r="AS1336" s="601"/>
      <c r="AT1336" s="599"/>
      <c r="AU1336" s="600"/>
      <c r="AV1336" s="600"/>
      <c r="AW1336" s="600"/>
      <c r="AX1336" s="601"/>
      <c r="AY1336" s="79"/>
      <c r="AZ1336" s="79"/>
      <c r="BA1336" s="79"/>
      <c r="BB1336" s="80"/>
      <c r="BC1336" s="80"/>
      <c r="BD1336" s="80"/>
      <c r="BE1336" s="80"/>
      <c r="BF1336" s="80"/>
      <c r="BG1336" s="80"/>
      <c r="BH1336" s="80"/>
      <c r="BI1336" s="80"/>
    </row>
    <row r="1337" spans="2:62" ht="39" customHeight="1">
      <c r="B1337" s="534"/>
      <c r="C1337" s="534"/>
      <c r="D1337" s="534"/>
      <c r="E1337" s="534"/>
      <c r="F1337" s="534"/>
      <c r="G1337" s="534"/>
      <c r="H1337" s="534"/>
      <c r="I1337" s="534"/>
      <c r="J1337" s="534"/>
      <c r="K1337" s="534"/>
      <c r="L1337" s="534"/>
      <c r="M1337" s="534"/>
      <c r="N1337" s="534"/>
      <c r="O1337" s="534"/>
      <c r="P1337" s="534"/>
      <c r="Q1337" s="534"/>
      <c r="R1337" s="534"/>
      <c r="S1337" s="534"/>
      <c r="T1337" s="534"/>
      <c r="U1337" s="534"/>
      <c r="V1337" s="534"/>
      <c r="W1337" s="534"/>
      <c r="X1337" s="534"/>
      <c r="Y1337" s="534"/>
      <c r="Z1337" s="534"/>
      <c r="AA1337" s="534"/>
      <c r="AG1337" s="71"/>
      <c r="AH1337" s="605" t="s">
        <v>6</v>
      </c>
      <c r="AI1337" s="605"/>
      <c r="AJ1337" s="605"/>
      <c r="AK1337" s="605"/>
      <c r="AL1337" s="605"/>
      <c r="AM1337" s="605"/>
      <c r="AN1337" s="606"/>
      <c r="AO1337" s="599"/>
      <c r="AP1337" s="600"/>
      <c r="AQ1337" s="600"/>
      <c r="AR1337" s="600"/>
      <c r="AS1337" s="601"/>
      <c r="AT1337" s="599"/>
      <c r="AU1337" s="600"/>
      <c r="AV1337" s="600"/>
      <c r="AW1337" s="600"/>
      <c r="AX1337" s="601"/>
      <c r="AY1337" s="79"/>
      <c r="AZ1337" s="79"/>
      <c r="BA1337" s="79"/>
      <c r="BB1337" s="80"/>
      <c r="BC1337" s="80"/>
      <c r="BD1337" s="80"/>
      <c r="BE1337" s="80"/>
      <c r="BF1337" s="80"/>
      <c r="BG1337" s="80"/>
      <c r="BH1337" s="80"/>
      <c r="BI1337" s="80"/>
    </row>
    <row r="1338" spans="2:62" ht="39" customHeight="1" thickBot="1">
      <c r="B1338" s="607" t="s">
        <v>149</v>
      </c>
      <c r="C1338" s="607"/>
      <c r="D1338" s="607"/>
      <c r="E1338" s="607"/>
      <c r="F1338" s="607"/>
      <c r="G1338" s="607"/>
      <c r="H1338" s="607"/>
      <c r="I1338" s="607"/>
      <c r="J1338" s="607"/>
      <c r="K1338" s="607"/>
      <c r="L1338" s="607"/>
      <c r="M1338" s="607"/>
      <c r="N1338" s="607"/>
      <c r="O1338" s="607"/>
      <c r="P1338" s="607"/>
      <c r="Q1338" s="607"/>
      <c r="R1338" s="607"/>
      <c r="S1338" s="607"/>
      <c r="T1338" s="607"/>
      <c r="U1338" s="607"/>
      <c r="V1338" s="607"/>
      <c r="W1338" s="607"/>
      <c r="X1338" s="607"/>
      <c r="Y1338" s="607"/>
      <c r="Z1338" s="607"/>
      <c r="AA1338" s="607"/>
      <c r="AG1338" s="71"/>
      <c r="AH1338" s="605"/>
      <c r="AI1338" s="605"/>
      <c r="AJ1338" s="605"/>
      <c r="AK1338" s="605"/>
      <c r="AL1338" s="605"/>
      <c r="AM1338" s="605"/>
      <c r="AN1338" s="606"/>
      <c r="AO1338" s="602"/>
      <c r="AP1338" s="603"/>
      <c r="AQ1338" s="603"/>
      <c r="AR1338" s="603"/>
      <c r="AS1338" s="604"/>
      <c r="AT1338" s="602"/>
      <c r="AU1338" s="603"/>
      <c r="AV1338" s="603"/>
      <c r="AW1338" s="603"/>
      <c r="AX1338" s="604"/>
      <c r="AY1338" s="79"/>
      <c r="AZ1338" s="79"/>
      <c r="BA1338" s="79"/>
      <c r="BB1338" s="80"/>
      <c r="BC1338" s="80"/>
      <c r="BD1338" s="80"/>
      <c r="BE1338" s="80"/>
      <c r="BF1338" s="80"/>
      <c r="BG1338" s="80"/>
      <c r="BH1338" s="80"/>
      <c r="BI1338" s="80"/>
    </row>
    <row r="1339" spans="2:62" ht="39" customHeight="1">
      <c r="B1339" s="608"/>
      <c r="C1339" s="608"/>
      <c r="D1339" s="608"/>
      <c r="E1339" s="608"/>
      <c r="F1339" s="608"/>
      <c r="G1339" s="608"/>
      <c r="H1339" s="608"/>
      <c r="I1339" s="608"/>
      <c r="J1339" s="608"/>
      <c r="K1339" s="608"/>
      <c r="L1339" s="608"/>
      <c r="M1339" s="608"/>
      <c r="N1339" s="608"/>
      <c r="O1339" s="608"/>
      <c r="P1339" s="608"/>
      <c r="Q1339" s="608"/>
      <c r="R1339" s="608"/>
      <c r="S1339" s="608"/>
      <c r="T1339" s="608"/>
      <c r="U1339" s="608"/>
      <c r="V1339" s="608"/>
      <c r="W1339" s="608"/>
      <c r="X1339" s="608"/>
      <c r="Y1339" s="608"/>
      <c r="Z1339" s="608"/>
      <c r="AA1339" s="608"/>
      <c r="AG1339" s="71"/>
    </row>
    <row r="1340" spans="2:62" ht="39" customHeight="1" thickBot="1">
      <c r="B1340" s="533"/>
      <c r="C1340" s="533"/>
      <c r="D1340" s="533"/>
      <c r="E1340" s="533"/>
      <c r="F1340" s="533"/>
      <c r="G1340" s="533"/>
      <c r="H1340" s="533"/>
      <c r="I1340" s="533"/>
      <c r="J1340" s="533"/>
      <c r="K1340" s="533"/>
      <c r="L1340" s="533"/>
      <c r="M1340" s="533"/>
      <c r="N1340" s="533"/>
      <c r="O1340" s="533"/>
      <c r="P1340" s="533"/>
      <c r="Q1340" s="533"/>
      <c r="R1340" s="533"/>
      <c r="S1340" s="533"/>
      <c r="T1340" s="533"/>
      <c r="U1340" s="533"/>
      <c r="V1340" s="533"/>
      <c r="W1340" s="533"/>
      <c r="X1340" s="533"/>
      <c r="Y1340" s="533"/>
      <c r="Z1340" s="533"/>
      <c r="AA1340" s="533"/>
      <c r="AG1340" s="81"/>
      <c r="AH1340" s="82"/>
      <c r="AI1340" s="82"/>
      <c r="AJ1340" s="82"/>
      <c r="AK1340" s="82"/>
      <c r="AL1340" s="82"/>
      <c r="AM1340" s="82"/>
      <c r="AN1340" s="82"/>
      <c r="AO1340" s="82"/>
      <c r="AP1340" s="82"/>
      <c r="AQ1340" s="82"/>
      <c r="AR1340" s="83"/>
      <c r="AS1340" s="83"/>
      <c r="AT1340" s="83"/>
      <c r="AU1340" s="83"/>
      <c r="AV1340" s="83"/>
      <c r="AW1340" s="83"/>
      <c r="AX1340" s="83"/>
      <c r="AY1340" s="83"/>
      <c r="AZ1340" s="83"/>
      <c r="BA1340" s="83"/>
      <c r="BB1340" s="83"/>
      <c r="BC1340" s="83"/>
      <c r="BD1340" s="83"/>
      <c r="BE1340" s="83"/>
      <c r="BF1340" s="83"/>
      <c r="BG1340" s="83"/>
      <c r="BH1340" s="83"/>
      <c r="BI1340" s="83"/>
      <c r="BJ1340" s="84"/>
    </row>
    <row r="1341" spans="2:62" ht="39" customHeight="1">
      <c r="B1341" s="534"/>
      <c r="C1341" s="534"/>
      <c r="D1341" s="534"/>
      <c r="E1341" s="534"/>
      <c r="F1341" s="534"/>
      <c r="G1341" s="534"/>
      <c r="H1341" s="534"/>
      <c r="I1341" s="534"/>
      <c r="J1341" s="534"/>
      <c r="K1341" s="534"/>
      <c r="L1341" s="534"/>
      <c r="M1341" s="534"/>
      <c r="N1341" s="534"/>
      <c r="O1341" s="534"/>
      <c r="P1341" s="534"/>
      <c r="Q1341" s="534"/>
      <c r="R1341" s="534"/>
      <c r="S1341" s="534"/>
      <c r="T1341" s="534"/>
      <c r="U1341" s="534"/>
      <c r="V1341" s="534"/>
      <c r="W1341" s="534"/>
      <c r="X1341" s="534"/>
      <c r="Y1341" s="534"/>
      <c r="Z1341" s="534"/>
      <c r="AA1341" s="534"/>
      <c r="BJ1341" s="85"/>
    </row>
    <row r="1342" spans="2:62" ht="39" customHeight="1">
      <c r="B1342" s="86"/>
      <c r="C1342" s="86"/>
      <c r="D1342" s="86"/>
      <c r="E1342" s="86"/>
      <c r="F1342" s="86"/>
      <c r="G1342" s="86"/>
      <c r="H1342" s="86"/>
      <c r="I1342" s="86"/>
      <c r="J1342" s="86"/>
      <c r="K1342" s="86"/>
      <c r="L1342" s="86"/>
      <c r="M1342" s="86"/>
      <c r="N1342" s="86"/>
      <c r="O1342" s="86"/>
      <c r="P1342" s="86"/>
      <c r="Q1342" s="86"/>
      <c r="R1342" s="86"/>
      <c r="S1342" s="86"/>
      <c r="T1342" s="86"/>
      <c r="U1342" s="86"/>
      <c r="V1342" s="86"/>
      <c r="W1342" s="86"/>
      <c r="X1342" s="86"/>
      <c r="Y1342" s="86"/>
      <c r="Z1342" s="86"/>
      <c r="AA1342" s="86"/>
      <c r="AK1342" s="87"/>
      <c r="AL1342" s="87"/>
      <c r="AM1342" s="87"/>
      <c r="AN1342" s="87"/>
      <c r="AO1342" s="87"/>
      <c r="AP1342" s="87"/>
      <c r="AQ1342" s="87"/>
      <c r="AR1342" s="87"/>
      <c r="AS1342" s="87"/>
      <c r="AT1342" s="87"/>
      <c r="AU1342" s="87"/>
      <c r="AV1342" s="87"/>
      <c r="AW1342" s="87"/>
      <c r="AX1342" s="87"/>
      <c r="AY1342" s="87"/>
      <c r="AZ1342" s="87"/>
      <c r="BA1342" s="87"/>
      <c r="BB1342" s="87"/>
      <c r="BC1342" s="87"/>
      <c r="BD1342" s="87"/>
      <c r="BE1342" s="87"/>
      <c r="BF1342" s="87"/>
      <c r="BJ1342" s="85"/>
    </row>
    <row r="1343" spans="2:62" ht="39" customHeight="1">
      <c r="B1343" s="535" t="s">
        <v>80</v>
      </c>
      <c r="C1343" s="535"/>
      <c r="D1343" s="535"/>
      <c r="E1343" s="535"/>
      <c r="F1343" s="535"/>
      <c r="G1343" s="535"/>
      <c r="H1343" s="535"/>
      <c r="I1343" s="535"/>
      <c r="J1343" s="535"/>
      <c r="K1343" s="535"/>
      <c r="L1343" s="535"/>
      <c r="M1343" s="535"/>
      <c r="N1343" s="535"/>
      <c r="O1343" s="536" t="str">
        <f>GI!$E$31</f>
        <v xml:space="preserve">Biniam Desta </v>
      </c>
      <c r="P1343" s="536"/>
      <c r="Q1343" s="536"/>
      <c r="R1343" s="536"/>
      <c r="S1343" s="536"/>
      <c r="T1343" s="536"/>
      <c r="U1343" s="536"/>
      <c r="V1343" s="536"/>
      <c r="W1343" s="536"/>
      <c r="X1343" s="536"/>
      <c r="Y1343" s="536"/>
      <c r="Z1343" s="536"/>
      <c r="AA1343" s="536"/>
      <c r="AB1343" s="88"/>
      <c r="AJ1343" s="538" t="s">
        <v>212</v>
      </c>
      <c r="AK1343" s="539"/>
      <c r="AL1343" s="539"/>
      <c r="AM1343" s="539"/>
      <c r="AN1343" s="539"/>
      <c r="AO1343" s="539"/>
      <c r="AP1343" s="539"/>
      <c r="AQ1343" s="539"/>
      <c r="AR1343" s="539"/>
      <c r="AS1343" s="539"/>
      <c r="AT1343" s="539"/>
      <c r="AU1343" s="539"/>
      <c r="AV1343" s="539"/>
      <c r="AW1343" s="539"/>
      <c r="AX1343" s="539"/>
      <c r="AY1343" s="539"/>
      <c r="AZ1343" s="539"/>
      <c r="BA1343" s="539"/>
      <c r="BB1343" s="539"/>
      <c r="BC1343" s="539"/>
      <c r="BD1343" s="539"/>
      <c r="BE1343" s="539"/>
      <c r="BF1343" s="540"/>
      <c r="BG1343" s="87"/>
      <c r="BH1343" s="87"/>
      <c r="BI1343" s="87"/>
      <c r="BJ1343" s="89"/>
    </row>
    <row r="1344" spans="2:62" ht="39" customHeight="1">
      <c r="B1344" s="535"/>
      <c r="C1344" s="535"/>
      <c r="D1344" s="535"/>
      <c r="E1344" s="535"/>
      <c r="F1344" s="535"/>
      <c r="G1344" s="535"/>
      <c r="H1344" s="535"/>
      <c r="I1344" s="535"/>
      <c r="J1344" s="535"/>
      <c r="K1344" s="535"/>
      <c r="L1344" s="535"/>
      <c r="M1344" s="535"/>
      <c r="N1344" s="535"/>
      <c r="O1344" s="537"/>
      <c r="P1344" s="537"/>
      <c r="Q1344" s="537"/>
      <c r="R1344" s="537"/>
      <c r="S1344" s="537"/>
      <c r="T1344" s="537"/>
      <c r="U1344" s="537"/>
      <c r="V1344" s="537"/>
      <c r="W1344" s="537"/>
      <c r="X1344" s="537"/>
      <c r="Y1344" s="537"/>
      <c r="Z1344" s="537"/>
      <c r="AA1344" s="537"/>
      <c r="AB1344" s="88"/>
      <c r="AJ1344" s="541"/>
      <c r="AK1344" s="542"/>
      <c r="AL1344" s="542"/>
      <c r="AM1344" s="542"/>
      <c r="AN1344" s="542"/>
      <c r="AO1344" s="542"/>
      <c r="AP1344" s="542"/>
      <c r="AQ1344" s="542"/>
      <c r="AR1344" s="542"/>
      <c r="AS1344" s="542"/>
      <c r="AT1344" s="542"/>
      <c r="AU1344" s="542"/>
      <c r="AV1344" s="542"/>
      <c r="AW1344" s="542"/>
      <c r="AX1344" s="542"/>
      <c r="AY1344" s="542"/>
      <c r="AZ1344" s="542"/>
      <c r="BA1344" s="542"/>
      <c r="BB1344" s="542"/>
      <c r="BC1344" s="542"/>
      <c r="BD1344" s="542"/>
      <c r="BE1344" s="542"/>
      <c r="BF1344" s="543"/>
      <c r="BG1344" s="87"/>
      <c r="BH1344" s="87"/>
      <c r="BI1344" s="87"/>
      <c r="BJ1344" s="89"/>
    </row>
    <row r="1345" spans="2:62" ht="39" customHeight="1">
      <c r="B1345" s="544" t="s">
        <v>79</v>
      </c>
      <c r="C1345" s="544"/>
      <c r="D1345" s="544"/>
      <c r="E1345" s="544"/>
      <c r="F1345" s="544"/>
      <c r="G1345" s="544"/>
      <c r="H1345" s="544"/>
      <c r="I1345" s="544"/>
      <c r="J1345" s="544"/>
      <c r="K1345" s="544"/>
      <c r="L1345" s="544"/>
      <c r="M1345" s="544"/>
      <c r="N1345" s="544"/>
      <c r="O1345" s="545"/>
      <c r="P1345" s="545"/>
      <c r="Q1345" s="545"/>
      <c r="R1345" s="545"/>
      <c r="S1345" s="545"/>
      <c r="T1345" s="545"/>
      <c r="U1345" s="545"/>
      <c r="V1345" s="545"/>
      <c r="W1345" s="545"/>
      <c r="X1345" s="545"/>
      <c r="Y1345" s="545"/>
      <c r="Z1345" s="545"/>
      <c r="AA1345" s="545"/>
      <c r="AB1345" s="88"/>
      <c r="AJ1345" s="541" t="s">
        <v>210</v>
      </c>
      <c r="AK1345" s="542"/>
      <c r="AL1345" s="542"/>
      <c r="AM1345" s="542"/>
      <c r="AN1345" s="542"/>
      <c r="AO1345" s="542"/>
      <c r="AP1345" s="542"/>
      <c r="AQ1345" s="542"/>
      <c r="AR1345" s="542"/>
      <c r="AS1345" s="542"/>
      <c r="AT1345" s="542"/>
      <c r="AU1345" s="542"/>
      <c r="AV1345" s="542"/>
      <c r="AW1345" s="542"/>
      <c r="AX1345" s="542"/>
      <c r="AY1345" s="542"/>
      <c r="AZ1345" s="542"/>
      <c r="BA1345" s="542"/>
      <c r="BB1345" s="542"/>
      <c r="BC1345" s="542"/>
      <c r="BD1345" s="542"/>
      <c r="BE1345" s="542"/>
      <c r="BF1345" s="543"/>
      <c r="BG1345" s="87"/>
      <c r="BH1345" s="87"/>
      <c r="BI1345" s="87"/>
      <c r="BJ1345" s="87"/>
    </row>
    <row r="1346" spans="2:62" ht="39" customHeight="1">
      <c r="B1346" s="544"/>
      <c r="C1346" s="544"/>
      <c r="D1346" s="544"/>
      <c r="E1346" s="544"/>
      <c r="F1346" s="544"/>
      <c r="G1346" s="544"/>
      <c r="H1346" s="544"/>
      <c r="I1346" s="544"/>
      <c r="J1346" s="544"/>
      <c r="K1346" s="544"/>
      <c r="L1346" s="544"/>
      <c r="M1346" s="544"/>
      <c r="N1346" s="544"/>
      <c r="O1346" s="546"/>
      <c r="P1346" s="546"/>
      <c r="Q1346" s="546"/>
      <c r="R1346" s="546"/>
      <c r="S1346" s="546"/>
      <c r="T1346" s="546"/>
      <c r="U1346" s="546"/>
      <c r="V1346" s="546"/>
      <c r="W1346" s="546"/>
      <c r="X1346" s="546"/>
      <c r="Y1346" s="546"/>
      <c r="Z1346" s="546"/>
      <c r="AA1346" s="546"/>
      <c r="AB1346" s="88"/>
      <c r="AJ1346" s="541"/>
      <c r="AK1346" s="542"/>
      <c r="AL1346" s="542"/>
      <c r="AM1346" s="542"/>
      <c r="AN1346" s="542"/>
      <c r="AO1346" s="542"/>
      <c r="AP1346" s="542"/>
      <c r="AQ1346" s="542"/>
      <c r="AR1346" s="542"/>
      <c r="AS1346" s="542"/>
      <c r="AT1346" s="542"/>
      <c r="AU1346" s="542"/>
      <c r="AV1346" s="542"/>
      <c r="AW1346" s="542"/>
      <c r="AX1346" s="542"/>
      <c r="AY1346" s="542"/>
      <c r="AZ1346" s="542"/>
      <c r="BA1346" s="542"/>
      <c r="BB1346" s="542"/>
      <c r="BC1346" s="542"/>
      <c r="BD1346" s="542"/>
      <c r="BE1346" s="542"/>
      <c r="BF1346" s="543"/>
      <c r="BG1346" s="87"/>
      <c r="BH1346" s="87"/>
      <c r="BI1346" s="87"/>
      <c r="BJ1346" s="87"/>
    </row>
    <row r="1347" spans="2:62" ht="39" customHeight="1">
      <c r="B1347" s="535" t="s">
        <v>81</v>
      </c>
      <c r="C1347" s="535"/>
      <c r="D1347" s="535"/>
      <c r="E1347" s="535"/>
      <c r="F1347" s="535"/>
      <c r="G1347" s="535"/>
      <c r="H1347" s="535"/>
      <c r="I1347" s="535"/>
      <c r="J1347" s="535"/>
      <c r="K1347" s="535"/>
      <c r="L1347" s="535"/>
      <c r="M1347" s="535"/>
      <c r="N1347" s="535"/>
      <c r="O1347" s="547"/>
      <c r="P1347" s="547"/>
      <c r="Q1347" s="547"/>
      <c r="R1347" s="547"/>
      <c r="S1347" s="547"/>
      <c r="T1347" s="547"/>
      <c r="U1347" s="547"/>
      <c r="V1347" s="547"/>
      <c r="W1347" s="547"/>
      <c r="X1347" s="547"/>
      <c r="Y1347" s="547"/>
      <c r="Z1347" s="547"/>
      <c r="AA1347" s="547"/>
      <c r="AB1347" s="88"/>
      <c r="AJ1347" s="541" t="s">
        <v>74</v>
      </c>
      <c r="AK1347" s="542"/>
      <c r="AL1347" s="542"/>
      <c r="AM1347" s="542"/>
      <c r="AN1347" s="542"/>
      <c r="AO1347" s="542"/>
      <c r="AP1347" s="542"/>
      <c r="AQ1347" s="542"/>
      <c r="AR1347" s="542"/>
      <c r="AS1347" s="542"/>
      <c r="AT1347" s="542"/>
      <c r="AU1347" s="542"/>
      <c r="AV1347" s="542"/>
      <c r="AW1347" s="542"/>
      <c r="AX1347" s="542"/>
      <c r="AY1347" s="542"/>
      <c r="AZ1347" s="542"/>
      <c r="BA1347" s="542"/>
      <c r="BB1347" s="542"/>
      <c r="BC1347" s="542"/>
      <c r="BD1347" s="542"/>
      <c r="BE1347" s="542"/>
      <c r="BF1347" s="543"/>
      <c r="BG1347" s="87"/>
      <c r="BH1347" s="87"/>
      <c r="BI1347" s="87"/>
      <c r="BJ1347" s="87"/>
    </row>
    <row r="1348" spans="2:62" ht="39" customHeight="1">
      <c r="B1348" s="535"/>
      <c r="C1348" s="535"/>
      <c r="D1348" s="535"/>
      <c r="E1348" s="535"/>
      <c r="F1348" s="535"/>
      <c r="G1348" s="535"/>
      <c r="H1348" s="535"/>
      <c r="I1348" s="535"/>
      <c r="J1348" s="535"/>
      <c r="K1348" s="535"/>
      <c r="L1348" s="535"/>
      <c r="M1348" s="535"/>
      <c r="N1348" s="535"/>
      <c r="O1348" s="548"/>
      <c r="P1348" s="548"/>
      <c r="Q1348" s="548"/>
      <c r="R1348" s="548"/>
      <c r="S1348" s="548"/>
      <c r="T1348" s="548"/>
      <c r="U1348" s="548"/>
      <c r="V1348" s="548"/>
      <c r="W1348" s="548"/>
      <c r="X1348" s="548"/>
      <c r="Y1348" s="548"/>
      <c r="Z1348" s="548"/>
      <c r="AA1348" s="548"/>
      <c r="AB1348" s="88"/>
      <c r="AJ1348" s="541"/>
      <c r="AK1348" s="542"/>
      <c r="AL1348" s="542"/>
      <c r="AM1348" s="542"/>
      <c r="AN1348" s="542"/>
      <c r="AO1348" s="542"/>
      <c r="AP1348" s="542"/>
      <c r="AQ1348" s="542"/>
      <c r="AR1348" s="542"/>
      <c r="AS1348" s="542"/>
      <c r="AT1348" s="542"/>
      <c r="AU1348" s="542"/>
      <c r="AV1348" s="542"/>
      <c r="AW1348" s="542"/>
      <c r="AX1348" s="542"/>
      <c r="AY1348" s="542"/>
      <c r="AZ1348" s="542"/>
      <c r="BA1348" s="542"/>
      <c r="BB1348" s="542"/>
      <c r="BC1348" s="542"/>
      <c r="BD1348" s="542"/>
      <c r="BE1348" s="542"/>
      <c r="BF1348" s="543"/>
      <c r="BG1348" s="87"/>
      <c r="BH1348" s="87"/>
      <c r="BI1348" s="87"/>
      <c r="BJ1348" s="87"/>
    </row>
    <row r="1349" spans="2:62" ht="69" customHeight="1">
      <c r="B1349" s="544" t="s">
        <v>79</v>
      </c>
      <c r="C1349" s="544"/>
      <c r="D1349" s="544"/>
      <c r="E1349" s="544"/>
      <c r="F1349" s="544"/>
      <c r="G1349" s="544"/>
      <c r="H1349" s="544"/>
      <c r="I1349" s="544"/>
      <c r="J1349" s="544"/>
      <c r="K1349" s="544"/>
      <c r="L1349" s="544"/>
      <c r="M1349" s="544"/>
      <c r="N1349" s="544"/>
      <c r="O1349" s="545"/>
      <c r="P1349" s="545"/>
      <c r="Q1349" s="545"/>
      <c r="R1349" s="545"/>
      <c r="S1349" s="545"/>
      <c r="T1349" s="545"/>
      <c r="U1349" s="545"/>
      <c r="V1349" s="545"/>
      <c r="W1349" s="545"/>
      <c r="X1349" s="545"/>
      <c r="Y1349" s="545"/>
      <c r="Z1349" s="545"/>
      <c r="AA1349" s="545"/>
      <c r="AB1349" s="90"/>
      <c r="AJ1349" s="541" t="s">
        <v>211</v>
      </c>
      <c r="AK1349" s="542"/>
      <c r="AL1349" s="542"/>
      <c r="AM1349" s="542"/>
      <c r="AN1349" s="542"/>
      <c r="AO1349" s="542"/>
      <c r="AP1349" s="542"/>
      <c r="AQ1349" s="542"/>
      <c r="AR1349" s="542"/>
      <c r="AS1349" s="542"/>
      <c r="AT1349" s="542"/>
      <c r="AU1349" s="542"/>
      <c r="AV1349" s="542"/>
      <c r="AW1349" s="542"/>
      <c r="AX1349" s="542"/>
      <c r="AY1349" s="542"/>
      <c r="AZ1349" s="542"/>
      <c r="BA1349" s="542"/>
      <c r="BB1349" s="542"/>
      <c r="BC1349" s="542"/>
      <c r="BD1349" s="542"/>
      <c r="BE1349" s="542"/>
      <c r="BF1349" s="543"/>
      <c r="BG1349" s="87"/>
      <c r="BH1349" s="87"/>
      <c r="BI1349" s="87"/>
      <c r="BJ1349" s="87"/>
    </row>
    <row r="1350" spans="2:62" ht="1.5" customHeight="1">
      <c r="B1350" s="544"/>
      <c r="C1350" s="544"/>
      <c r="D1350" s="544"/>
      <c r="E1350" s="544"/>
      <c r="F1350" s="544"/>
      <c r="G1350" s="544"/>
      <c r="H1350" s="544"/>
      <c r="I1350" s="544"/>
      <c r="J1350" s="544"/>
      <c r="K1350" s="544"/>
      <c r="L1350" s="544"/>
      <c r="M1350" s="544"/>
      <c r="N1350" s="544"/>
      <c r="O1350" s="546"/>
      <c r="P1350" s="546"/>
      <c r="Q1350" s="546"/>
      <c r="R1350" s="546"/>
      <c r="S1350" s="546"/>
      <c r="T1350" s="546"/>
      <c r="U1350" s="546"/>
      <c r="V1350" s="546"/>
      <c r="W1350" s="546"/>
      <c r="X1350" s="546"/>
      <c r="Y1350" s="546"/>
      <c r="Z1350" s="546"/>
      <c r="AA1350" s="546"/>
      <c r="AB1350" s="90"/>
      <c r="AJ1350" s="549"/>
      <c r="AK1350" s="550"/>
      <c r="AL1350" s="550"/>
      <c r="AM1350" s="550"/>
      <c r="AN1350" s="550"/>
      <c r="AO1350" s="550"/>
      <c r="AP1350" s="550"/>
      <c r="AQ1350" s="550"/>
      <c r="AR1350" s="550"/>
      <c r="AS1350" s="550"/>
      <c r="AT1350" s="550"/>
      <c r="AU1350" s="550"/>
      <c r="AV1350" s="550"/>
      <c r="AW1350" s="550"/>
      <c r="AX1350" s="550"/>
      <c r="AY1350" s="550"/>
      <c r="AZ1350" s="550"/>
      <c r="BA1350" s="550"/>
      <c r="BB1350" s="550"/>
      <c r="BC1350" s="550"/>
      <c r="BD1350" s="550"/>
      <c r="BE1350" s="550"/>
      <c r="BF1350" s="551"/>
      <c r="BG1350" s="87"/>
      <c r="BH1350" s="87"/>
      <c r="BI1350" s="87"/>
      <c r="BJ1350" s="87"/>
    </row>
    <row r="1351" spans="2:62" ht="39" customHeight="1">
      <c r="C1351" s="615"/>
      <c r="D1351" s="615"/>
      <c r="E1351" s="615"/>
      <c r="F1351" s="615"/>
      <c r="G1351" s="615"/>
      <c r="H1351" s="615"/>
      <c r="I1351" s="615"/>
      <c r="J1351" s="615"/>
      <c r="K1351" s="615"/>
      <c r="L1351" s="615"/>
      <c r="M1351" s="615"/>
      <c r="N1351" s="615"/>
      <c r="O1351" s="615"/>
      <c r="P1351" s="615"/>
      <c r="Q1351" s="615"/>
      <c r="R1351" s="615"/>
      <c r="S1351" s="615"/>
      <c r="T1351" s="615"/>
      <c r="U1351" s="615"/>
      <c r="V1351" s="615"/>
      <c r="W1351" s="615"/>
      <c r="X1351" s="615"/>
    </row>
    <row r="1352" spans="2:62" ht="39" customHeight="1">
      <c r="B1352" s="616" t="s">
        <v>20</v>
      </c>
      <c r="C1352" s="616"/>
      <c r="D1352" s="616"/>
      <c r="E1352" s="616"/>
      <c r="F1352" s="616"/>
      <c r="G1352" s="616"/>
      <c r="H1352" s="616"/>
      <c r="I1352" s="616"/>
      <c r="J1352" s="616"/>
      <c r="K1352" s="616"/>
      <c r="L1352" s="616"/>
      <c r="M1352" s="616"/>
      <c r="N1352" s="616"/>
      <c r="O1352" s="616"/>
      <c r="P1352" s="616"/>
      <c r="Q1352" s="616"/>
      <c r="R1352" s="616"/>
      <c r="S1352" s="616"/>
      <c r="T1352" s="616"/>
      <c r="U1352" s="616"/>
      <c r="V1352" s="616"/>
      <c r="W1352" s="616"/>
      <c r="X1352" s="616"/>
      <c r="Y1352" s="616"/>
      <c r="Z1352" s="616"/>
      <c r="AA1352" s="59"/>
      <c r="AG1352" s="60"/>
      <c r="AH1352" s="60"/>
      <c r="AI1352" s="60"/>
      <c r="AL1352" s="617"/>
      <c r="AM1352" s="617"/>
      <c r="AN1352" s="617"/>
      <c r="AO1352" s="617"/>
      <c r="AP1352" s="617"/>
      <c r="AQ1352" s="617"/>
      <c r="AR1352" s="617"/>
      <c r="AS1352" s="617"/>
      <c r="AT1352" s="617"/>
      <c r="AU1352" s="617"/>
      <c r="AV1352" s="617"/>
      <c r="AW1352" s="617"/>
      <c r="AX1352" s="617"/>
      <c r="AY1352" s="617"/>
      <c r="AZ1352" s="617"/>
      <c r="BA1352" s="617"/>
      <c r="BB1352" s="617"/>
      <c r="BC1352" s="617"/>
    </row>
    <row r="1353" spans="2:62" ht="39" customHeight="1">
      <c r="B1353" s="616"/>
      <c r="C1353" s="616"/>
      <c r="D1353" s="616"/>
      <c r="E1353" s="616"/>
      <c r="F1353" s="616"/>
      <c r="G1353" s="616"/>
      <c r="H1353" s="616"/>
      <c r="I1353" s="616"/>
      <c r="J1353" s="616"/>
      <c r="K1353" s="616"/>
      <c r="L1353" s="616"/>
      <c r="M1353" s="616"/>
      <c r="N1353" s="616"/>
      <c r="O1353" s="616"/>
      <c r="P1353" s="616"/>
      <c r="Q1353" s="616"/>
      <c r="R1353" s="616"/>
      <c r="S1353" s="616"/>
      <c r="T1353" s="616"/>
      <c r="U1353" s="616"/>
      <c r="V1353" s="616"/>
      <c r="W1353" s="616"/>
      <c r="X1353" s="616"/>
      <c r="Y1353" s="616"/>
      <c r="Z1353" s="616"/>
      <c r="AA1353" s="59"/>
      <c r="AG1353" s="60"/>
      <c r="AH1353" s="60"/>
      <c r="AI1353" s="60"/>
      <c r="AL1353" s="617"/>
      <c r="AM1353" s="617"/>
      <c r="AN1353" s="617"/>
      <c r="AO1353" s="617"/>
      <c r="AP1353" s="617"/>
      <c r="AQ1353" s="617"/>
      <c r="AR1353" s="617"/>
      <c r="AS1353" s="617"/>
      <c r="AT1353" s="617"/>
      <c r="AU1353" s="617"/>
      <c r="AV1353" s="617"/>
      <c r="AW1353" s="617"/>
      <c r="AX1353" s="617"/>
      <c r="AY1353" s="617"/>
      <c r="AZ1353" s="617"/>
      <c r="BA1353" s="617"/>
      <c r="BB1353" s="617"/>
      <c r="BC1353" s="617"/>
    </row>
    <row r="1354" spans="2:62" ht="39" customHeight="1">
      <c r="B1354" s="618"/>
      <c r="C1354" s="618"/>
      <c r="D1354" s="618"/>
      <c r="E1354" s="618"/>
      <c r="F1354" s="618"/>
      <c r="G1354" s="618"/>
      <c r="H1354" s="618"/>
      <c r="I1354" s="618"/>
      <c r="J1354" s="618"/>
      <c r="K1354" s="618"/>
      <c r="L1354" s="618"/>
      <c r="M1354" s="618"/>
      <c r="N1354" s="618"/>
      <c r="O1354" s="618"/>
      <c r="P1354" s="618"/>
      <c r="Q1354" s="618"/>
      <c r="R1354" s="618"/>
      <c r="S1354" s="618"/>
      <c r="T1354" s="618"/>
      <c r="U1354" s="618"/>
      <c r="V1354" s="618"/>
      <c r="W1354" s="618"/>
      <c r="X1354" s="618"/>
      <c r="Y1354" s="618"/>
      <c r="Z1354" s="618"/>
      <c r="AA1354" s="59"/>
      <c r="AB1354" s="60"/>
      <c r="AC1354" s="60"/>
      <c r="AD1354" s="60"/>
      <c r="AE1354" s="60"/>
      <c r="AF1354" s="60"/>
      <c r="AG1354" s="60"/>
      <c r="AH1354" s="60"/>
      <c r="AI1354" s="60"/>
      <c r="AL1354" s="617"/>
      <c r="AM1354" s="617"/>
      <c r="AN1354" s="617"/>
      <c r="AO1354" s="617"/>
      <c r="AP1354" s="617"/>
      <c r="AQ1354" s="617"/>
      <c r="AR1354" s="617"/>
      <c r="AS1354" s="617"/>
      <c r="AT1354" s="617"/>
      <c r="AU1354" s="617"/>
      <c r="AV1354" s="617"/>
      <c r="AW1354" s="617"/>
      <c r="AX1354" s="617"/>
      <c r="AY1354" s="617"/>
      <c r="AZ1354" s="617"/>
      <c r="BA1354" s="617"/>
      <c r="BB1354" s="617"/>
      <c r="BC1354" s="617"/>
    </row>
    <row r="1355" spans="2:62" ht="39" customHeight="1">
      <c r="B1355" s="609" t="s">
        <v>92</v>
      </c>
      <c r="C1355" s="609"/>
      <c r="D1355" s="609"/>
      <c r="E1355" s="609"/>
      <c r="F1355" s="609"/>
      <c r="G1355" s="609"/>
      <c r="H1355" s="609"/>
      <c r="I1355" s="609"/>
      <c r="J1355" s="609"/>
      <c r="K1355" s="609"/>
      <c r="L1355" s="609"/>
      <c r="M1355" s="609"/>
      <c r="N1355" s="609"/>
      <c r="O1355" s="609"/>
      <c r="P1355" s="609"/>
      <c r="Q1355" s="609"/>
      <c r="R1355" s="609"/>
      <c r="S1355" s="609"/>
      <c r="T1355" s="609"/>
      <c r="U1355" s="609"/>
      <c r="V1355" s="609"/>
      <c r="W1355" s="609"/>
      <c r="X1355" s="609"/>
      <c r="Y1355" s="609"/>
      <c r="Z1355" s="609"/>
      <c r="AA1355" s="59"/>
      <c r="AB1355" s="60"/>
      <c r="AE1355" s="610" t="str">
        <f>GI!$A$49</f>
        <v>መግለፂ ውፅኢት ተምሃራይ</v>
      </c>
      <c r="AF1355" s="610"/>
      <c r="AG1355" s="610"/>
      <c r="AH1355" s="610"/>
      <c r="AI1355" s="610"/>
      <c r="AJ1355" s="610"/>
      <c r="AK1355" s="610"/>
      <c r="AL1355" s="610"/>
      <c r="AM1355" s="610"/>
      <c r="AN1355" s="610"/>
      <c r="AO1355" s="610"/>
      <c r="AP1355" s="610"/>
      <c r="AQ1355" s="610"/>
      <c r="AR1355" s="610"/>
      <c r="AS1355" s="610"/>
      <c r="AT1355" s="610"/>
      <c r="AU1355" s="610"/>
      <c r="AV1355" s="610"/>
      <c r="AW1355" s="610"/>
      <c r="AX1355" s="610"/>
      <c r="AY1355" s="610"/>
      <c r="AZ1355" s="610"/>
      <c r="BA1355" s="610"/>
      <c r="BB1355" s="610"/>
      <c r="BC1355" s="610"/>
      <c r="BD1355" s="610"/>
      <c r="BE1355" s="610"/>
      <c r="BF1355" s="610"/>
      <c r="BG1355" s="610"/>
      <c r="BH1355" s="610"/>
      <c r="BI1355" s="610"/>
      <c r="BJ1355" s="610"/>
    </row>
    <row r="1356" spans="2:62" ht="39" customHeight="1">
      <c r="B1356" s="609" t="s">
        <v>93</v>
      </c>
      <c r="C1356" s="609"/>
      <c r="D1356" s="609"/>
      <c r="E1356" s="609"/>
      <c r="F1356" s="609"/>
      <c r="G1356" s="609"/>
      <c r="H1356" s="609"/>
      <c r="I1356" s="609"/>
      <c r="J1356" s="609"/>
      <c r="K1356" s="609"/>
      <c r="L1356" s="609"/>
      <c r="M1356" s="609"/>
      <c r="N1356" s="609"/>
      <c r="O1356" s="609"/>
      <c r="P1356" s="609"/>
      <c r="Q1356" s="609"/>
      <c r="R1356" s="609"/>
      <c r="S1356" s="609"/>
      <c r="T1356" s="609"/>
      <c r="U1356" s="609"/>
      <c r="V1356" s="609"/>
      <c r="W1356" s="609"/>
      <c r="X1356" s="609"/>
      <c r="Y1356" s="609"/>
      <c r="Z1356" s="609"/>
      <c r="AA1356" s="59"/>
      <c r="AB1356" s="60"/>
      <c r="AC1356" s="61"/>
      <c r="AD1356" s="61"/>
      <c r="AE1356" s="610"/>
      <c r="AF1356" s="610"/>
      <c r="AG1356" s="610"/>
      <c r="AH1356" s="610"/>
      <c r="AI1356" s="610"/>
      <c r="AJ1356" s="610"/>
      <c r="AK1356" s="610"/>
      <c r="AL1356" s="610"/>
      <c r="AM1356" s="610"/>
      <c r="AN1356" s="610"/>
      <c r="AO1356" s="610"/>
      <c r="AP1356" s="610"/>
      <c r="AQ1356" s="610"/>
      <c r="AR1356" s="610"/>
      <c r="AS1356" s="610"/>
      <c r="AT1356" s="610"/>
      <c r="AU1356" s="610"/>
      <c r="AV1356" s="610"/>
      <c r="AW1356" s="610"/>
      <c r="AX1356" s="610"/>
      <c r="AY1356" s="610"/>
      <c r="AZ1356" s="610"/>
      <c r="BA1356" s="610"/>
      <c r="BB1356" s="610"/>
      <c r="BC1356" s="610"/>
      <c r="BD1356" s="610"/>
      <c r="BE1356" s="610"/>
      <c r="BF1356" s="610"/>
      <c r="BG1356" s="610"/>
      <c r="BH1356" s="610"/>
      <c r="BI1356" s="610"/>
      <c r="BJ1356" s="610"/>
    </row>
    <row r="1357" spans="2:62" ht="39" customHeight="1">
      <c r="B1357" s="609" t="s">
        <v>94</v>
      </c>
      <c r="C1357" s="609"/>
      <c r="D1357" s="609"/>
      <c r="E1357" s="609"/>
      <c r="F1357" s="609"/>
      <c r="G1357" s="609"/>
      <c r="H1357" s="609"/>
      <c r="I1357" s="609"/>
      <c r="J1357" s="609"/>
      <c r="K1357" s="609"/>
      <c r="L1357" s="609"/>
      <c r="M1357" s="609"/>
      <c r="N1357" s="609"/>
      <c r="O1357" s="609"/>
      <c r="P1357" s="609"/>
      <c r="Q1357" s="609"/>
      <c r="R1357" s="609"/>
      <c r="S1357" s="609"/>
      <c r="T1357" s="609"/>
      <c r="U1357" s="609"/>
      <c r="V1357" s="609"/>
      <c r="W1357" s="609"/>
      <c r="X1357" s="609"/>
      <c r="Y1357" s="609"/>
      <c r="Z1357" s="609"/>
      <c r="AA1357" s="59"/>
      <c r="AB1357" s="60"/>
      <c r="AC1357" s="61"/>
      <c r="AD1357" s="61"/>
      <c r="AE1357" s="610" t="str">
        <f>GI!$A$50</f>
        <v xml:space="preserve">ኣካዳሚ ሸባ ሓፈሻዊ ካልኣይ ብርኪ ቤት ት/ቲ </v>
      </c>
      <c r="AF1357" s="610"/>
      <c r="AG1357" s="610"/>
      <c r="AH1357" s="610"/>
      <c r="AI1357" s="610"/>
      <c r="AJ1357" s="610"/>
      <c r="AK1357" s="610"/>
      <c r="AL1357" s="610"/>
      <c r="AM1357" s="610"/>
      <c r="AN1357" s="610"/>
      <c r="AO1357" s="610"/>
      <c r="AP1357" s="610"/>
      <c r="AQ1357" s="610"/>
      <c r="AR1357" s="610"/>
      <c r="AS1357" s="610"/>
      <c r="AT1357" s="610"/>
      <c r="AU1357" s="610"/>
      <c r="AV1357" s="610"/>
      <c r="AW1357" s="610"/>
      <c r="AX1357" s="610"/>
      <c r="AY1357" s="610"/>
      <c r="AZ1357" s="610"/>
      <c r="BA1357" s="610"/>
      <c r="BB1357" s="610"/>
      <c r="BC1357" s="610"/>
      <c r="BD1357" s="610"/>
      <c r="BE1357" s="610"/>
      <c r="BF1357" s="610"/>
      <c r="BG1357" s="610"/>
      <c r="BH1357" s="610"/>
      <c r="BI1357" s="610"/>
      <c r="BJ1357" s="610"/>
    </row>
    <row r="1358" spans="2:62" ht="39" customHeight="1">
      <c r="B1358" s="609" t="s">
        <v>95</v>
      </c>
      <c r="C1358" s="609"/>
      <c r="D1358" s="609"/>
      <c r="E1358" s="609"/>
      <c r="F1358" s="609"/>
      <c r="G1358" s="609"/>
      <c r="H1358" s="609"/>
      <c r="I1358" s="609"/>
      <c r="J1358" s="609"/>
      <c r="K1358" s="609"/>
      <c r="L1358" s="609"/>
      <c r="M1358" s="609"/>
      <c r="N1358" s="609"/>
      <c r="O1358" s="609"/>
      <c r="P1358" s="609"/>
      <c r="Q1358" s="609"/>
      <c r="R1358" s="609"/>
      <c r="S1358" s="609"/>
      <c r="T1358" s="609"/>
      <c r="U1358" s="609"/>
      <c r="V1358" s="609"/>
      <c r="W1358" s="609"/>
      <c r="X1358" s="609"/>
      <c r="Y1358" s="609"/>
      <c r="Z1358" s="609"/>
      <c r="AA1358" s="62"/>
      <c r="AB1358" s="60"/>
      <c r="AC1358" s="61"/>
      <c r="AD1358" s="61"/>
      <c r="AE1358" s="610"/>
      <c r="AF1358" s="610"/>
      <c r="AG1358" s="610"/>
      <c r="AH1358" s="610"/>
      <c r="AI1358" s="610"/>
      <c r="AJ1358" s="610"/>
      <c r="AK1358" s="610"/>
      <c r="AL1358" s="610"/>
      <c r="AM1358" s="610"/>
      <c r="AN1358" s="610"/>
      <c r="AO1358" s="610"/>
      <c r="AP1358" s="610"/>
      <c r="AQ1358" s="610"/>
      <c r="AR1358" s="610"/>
      <c r="AS1358" s="610"/>
      <c r="AT1358" s="610"/>
      <c r="AU1358" s="610"/>
      <c r="AV1358" s="610"/>
      <c r="AW1358" s="610"/>
      <c r="AX1358" s="610"/>
      <c r="AY1358" s="610"/>
      <c r="AZ1358" s="610"/>
      <c r="BA1358" s="610"/>
      <c r="BB1358" s="610"/>
      <c r="BC1358" s="610"/>
      <c r="BD1358" s="610"/>
      <c r="BE1358" s="610"/>
      <c r="BF1358" s="610"/>
      <c r="BG1358" s="610"/>
      <c r="BH1358" s="610"/>
      <c r="BI1358" s="610"/>
      <c r="BJ1358" s="610"/>
    </row>
    <row r="1359" spans="2:62" ht="39" customHeight="1">
      <c r="B1359" s="609" t="s">
        <v>96</v>
      </c>
      <c r="C1359" s="609"/>
      <c r="D1359" s="609"/>
      <c r="E1359" s="609"/>
      <c r="F1359" s="609"/>
      <c r="G1359" s="609"/>
      <c r="H1359" s="609"/>
      <c r="I1359" s="609"/>
      <c r="J1359" s="609"/>
      <c r="K1359" s="609"/>
      <c r="L1359" s="609"/>
      <c r="M1359" s="609"/>
      <c r="N1359" s="609"/>
      <c r="O1359" s="609"/>
      <c r="P1359" s="609"/>
      <c r="Q1359" s="609"/>
      <c r="R1359" s="609"/>
      <c r="S1359" s="609"/>
      <c r="T1359" s="609"/>
      <c r="U1359" s="609"/>
      <c r="V1359" s="609"/>
      <c r="W1359" s="609"/>
      <c r="X1359" s="609"/>
      <c r="Y1359" s="609"/>
      <c r="Z1359" s="609"/>
      <c r="AA1359" s="62"/>
      <c r="AB1359" s="60"/>
      <c r="AC1359" s="61"/>
      <c r="AD1359" s="61"/>
      <c r="AE1359" s="61"/>
      <c r="AF1359" s="61"/>
      <c r="AG1359" s="61"/>
      <c r="AH1359" s="61"/>
      <c r="AI1359" s="61"/>
      <c r="AJ1359" s="61"/>
      <c r="AK1359" s="61"/>
      <c r="AL1359" s="61"/>
      <c r="AM1359" s="61"/>
      <c r="AN1359" s="61"/>
      <c r="AO1359" s="61"/>
      <c r="AP1359" s="61"/>
      <c r="AQ1359" s="61"/>
      <c r="AR1359" s="61"/>
      <c r="AS1359" s="61"/>
      <c r="AT1359" s="61"/>
      <c r="AU1359" s="61"/>
      <c r="AV1359" s="61"/>
      <c r="AW1359" s="61"/>
      <c r="AX1359" s="61"/>
      <c r="AY1359" s="61"/>
      <c r="AZ1359" s="61"/>
      <c r="BA1359" s="61"/>
      <c r="BB1359" s="61"/>
      <c r="BC1359" s="61"/>
      <c r="BD1359" s="61"/>
      <c r="BE1359" s="61"/>
      <c r="BF1359" s="61"/>
      <c r="BG1359" s="61"/>
      <c r="BH1359" s="61"/>
      <c r="BI1359" s="61"/>
      <c r="BJ1359" s="61"/>
    </row>
    <row r="1360" spans="2:62" ht="39" customHeight="1">
      <c r="B1360" s="611" t="s">
        <v>138</v>
      </c>
      <c r="C1360" s="611"/>
      <c r="D1360" s="611"/>
      <c r="E1360" s="611"/>
      <c r="F1360" s="611"/>
      <c r="G1360" s="611"/>
      <c r="H1360" s="611"/>
      <c r="I1360" s="611"/>
      <c r="J1360" s="611"/>
      <c r="K1360" s="611"/>
      <c r="L1360" s="611"/>
      <c r="M1360" s="611"/>
      <c r="N1360" s="611"/>
      <c r="O1360" s="611"/>
      <c r="P1360" s="611"/>
      <c r="Q1360" s="611"/>
      <c r="R1360" s="611"/>
      <c r="S1360" s="611"/>
      <c r="T1360" s="611"/>
      <c r="U1360" s="611"/>
      <c r="V1360" s="611"/>
      <c r="W1360" s="611"/>
      <c r="X1360" s="611"/>
      <c r="Y1360" s="611"/>
      <c r="Z1360" s="611"/>
      <c r="AA1360" s="612"/>
      <c r="AB1360" s="62"/>
      <c r="AD1360" s="61"/>
      <c r="AE1360" s="613" t="str">
        <f>GI!$A$52</f>
        <v>Sheba Academy Comprehensive Secondary School Student's Grade Report Card</v>
      </c>
      <c r="AF1360" s="613"/>
      <c r="AG1360" s="613"/>
      <c r="AH1360" s="613"/>
      <c r="AI1360" s="613"/>
      <c r="AJ1360" s="613"/>
      <c r="AK1360" s="613"/>
      <c r="AL1360" s="613"/>
      <c r="AM1360" s="613"/>
      <c r="AN1360" s="613"/>
      <c r="AO1360" s="613"/>
      <c r="AP1360" s="613"/>
      <c r="AQ1360" s="613"/>
      <c r="AR1360" s="613"/>
      <c r="AS1360" s="613"/>
      <c r="AT1360" s="613"/>
      <c r="AU1360" s="613"/>
      <c r="AV1360" s="613"/>
      <c r="AW1360" s="613"/>
      <c r="AX1360" s="613"/>
      <c r="AY1360" s="613"/>
      <c r="AZ1360" s="613"/>
      <c r="BA1360" s="613"/>
      <c r="BB1360" s="613"/>
      <c r="BC1360" s="613"/>
      <c r="BD1360" s="613"/>
      <c r="BE1360" s="613"/>
      <c r="BF1360" s="613"/>
      <c r="BG1360" s="613"/>
      <c r="BH1360" s="613"/>
      <c r="BI1360" s="613"/>
      <c r="BJ1360" s="613"/>
    </row>
    <row r="1361" spans="2:62" ht="39" customHeight="1">
      <c r="B1361" s="611"/>
      <c r="C1361" s="611"/>
      <c r="D1361" s="611"/>
      <c r="E1361" s="611"/>
      <c r="F1361" s="611"/>
      <c r="G1361" s="611"/>
      <c r="H1361" s="611"/>
      <c r="I1361" s="611"/>
      <c r="J1361" s="611"/>
      <c r="K1361" s="611"/>
      <c r="L1361" s="611"/>
      <c r="M1361" s="611"/>
      <c r="N1361" s="611"/>
      <c r="O1361" s="611"/>
      <c r="P1361" s="611"/>
      <c r="Q1361" s="611"/>
      <c r="R1361" s="611"/>
      <c r="S1361" s="611"/>
      <c r="T1361" s="611"/>
      <c r="U1361" s="611"/>
      <c r="V1361" s="611"/>
      <c r="W1361" s="611"/>
      <c r="X1361" s="611"/>
      <c r="Y1361" s="611"/>
      <c r="Z1361" s="611"/>
      <c r="AA1361" s="612"/>
      <c r="AB1361" s="62"/>
      <c r="AC1361" s="61"/>
      <c r="AD1361" s="61"/>
      <c r="AE1361" s="613"/>
      <c r="AF1361" s="613"/>
      <c r="AG1361" s="613"/>
      <c r="AH1361" s="613"/>
      <c r="AI1361" s="613"/>
      <c r="AJ1361" s="613"/>
      <c r="AK1361" s="613"/>
      <c r="AL1361" s="613"/>
      <c r="AM1361" s="613"/>
      <c r="AN1361" s="613"/>
      <c r="AO1361" s="613"/>
      <c r="AP1361" s="613"/>
      <c r="AQ1361" s="613"/>
      <c r="AR1361" s="613"/>
      <c r="AS1361" s="613"/>
      <c r="AT1361" s="613"/>
      <c r="AU1361" s="613"/>
      <c r="AV1361" s="613"/>
      <c r="AW1361" s="613"/>
      <c r="AX1361" s="613"/>
      <c r="AY1361" s="613"/>
      <c r="AZ1361" s="613"/>
      <c r="BA1361" s="613"/>
      <c r="BB1361" s="613"/>
      <c r="BC1361" s="613"/>
      <c r="BD1361" s="613"/>
      <c r="BE1361" s="613"/>
      <c r="BF1361" s="613"/>
      <c r="BG1361" s="613"/>
      <c r="BH1361" s="613"/>
      <c r="BI1361" s="613"/>
      <c r="BJ1361" s="613"/>
    </row>
    <row r="1362" spans="2:62" ht="39" customHeight="1">
      <c r="B1362" s="611" t="s">
        <v>65</v>
      </c>
      <c r="C1362" s="611"/>
      <c r="D1362" s="611"/>
      <c r="E1362" s="611"/>
      <c r="F1362" s="611"/>
      <c r="G1362" s="611"/>
      <c r="H1362" s="611"/>
      <c r="I1362" s="611"/>
      <c r="J1362" s="611"/>
      <c r="K1362" s="611"/>
      <c r="L1362" s="611"/>
      <c r="M1362" s="611"/>
      <c r="N1362" s="611"/>
      <c r="O1362" s="611"/>
      <c r="P1362" s="611"/>
      <c r="Q1362" s="611"/>
      <c r="R1362" s="611"/>
      <c r="S1362" s="611"/>
      <c r="T1362" s="611"/>
      <c r="U1362" s="611"/>
      <c r="V1362" s="611"/>
      <c r="W1362" s="611"/>
      <c r="X1362" s="611"/>
      <c r="Y1362" s="611"/>
      <c r="Z1362" s="611"/>
      <c r="AA1362" s="612"/>
      <c r="AB1362" s="62"/>
      <c r="AC1362" s="61"/>
      <c r="AD1362" s="61"/>
      <c r="AE1362" s="613"/>
      <c r="AF1362" s="613"/>
      <c r="AG1362" s="613"/>
      <c r="AH1362" s="613"/>
      <c r="AI1362" s="613"/>
      <c r="AJ1362" s="613"/>
      <c r="AK1362" s="613"/>
      <c r="AL1362" s="613"/>
      <c r="AM1362" s="613"/>
      <c r="AN1362" s="613"/>
      <c r="AO1362" s="613"/>
      <c r="AP1362" s="613"/>
      <c r="AQ1362" s="613"/>
      <c r="AR1362" s="613"/>
      <c r="AS1362" s="613"/>
      <c r="AT1362" s="613"/>
      <c r="AU1362" s="613"/>
      <c r="AV1362" s="613"/>
      <c r="AW1362" s="613"/>
      <c r="AX1362" s="613"/>
      <c r="AY1362" s="613"/>
      <c r="AZ1362" s="613"/>
      <c r="BA1362" s="613"/>
      <c r="BB1362" s="613"/>
      <c r="BC1362" s="613"/>
      <c r="BD1362" s="613"/>
      <c r="BE1362" s="613"/>
      <c r="BF1362" s="613"/>
      <c r="BG1362" s="613"/>
      <c r="BH1362" s="613"/>
      <c r="BI1362" s="613"/>
      <c r="BJ1362" s="613"/>
    </row>
    <row r="1363" spans="2:62" ht="39" customHeight="1">
      <c r="B1363" s="611"/>
      <c r="C1363" s="611"/>
      <c r="D1363" s="611"/>
      <c r="E1363" s="611"/>
      <c r="F1363" s="611"/>
      <c r="G1363" s="611"/>
      <c r="H1363" s="611"/>
      <c r="I1363" s="611"/>
      <c r="J1363" s="611"/>
      <c r="K1363" s="611"/>
      <c r="L1363" s="611"/>
      <c r="M1363" s="611"/>
      <c r="N1363" s="611"/>
      <c r="O1363" s="611"/>
      <c r="P1363" s="611"/>
      <c r="Q1363" s="611"/>
      <c r="R1363" s="611"/>
      <c r="S1363" s="611"/>
      <c r="T1363" s="611"/>
      <c r="U1363" s="611"/>
      <c r="V1363" s="611"/>
      <c r="W1363" s="611"/>
      <c r="X1363" s="611"/>
      <c r="Y1363" s="611"/>
      <c r="Z1363" s="611"/>
      <c r="AA1363" s="612"/>
      <c r="AB1363" s="62"/>
      <c r="AC1363" s="62"/>
      <c r="AD1363" s="62"/>
      <c r="AE1363" s="63"/>
      <c r="AF1363" s="63"/>
      <c r="AG1363" s="63"/>
      <c r="AH1363" s="63"/>
      <c r="AI1363" s="63"/>
      <c r="AJ1363" s="63"/>
      <c r="AK1363" s="63"/>
      <c r="AL1363" s="63"/>
      <c r="AM1363" s="63"/>
      <c r="AN1363" s="63"/>
      <c r="AO1363" s="63"/>
      <c r="AP1363" s="63"/>
      <c r="AQ1363" s="63"/>
      <c r="AR1363" s="63"/>
      <c r="AS1363" s="63"/>
      <c r="AT1363" s="63"/>
      <c r="AU1363" s="63"/>
      <c r="AV1363" s="63"/>
      <c r="AW1363" s="63"/>
      <c r="AX1363" s="63"/>
      <c r="AY1363" s="63"/>
      <c r="AZ1363" s="63"/>
      <c r="BA1363" s="63"/>
      <c r="BB1363" s="63"/>
      <c r="BC1363" s="63"/>
      <c r="BD1363" s="63"/>
      <c r="BE1363" s="63"/>
      <c r="BF1363" s="63"/>
      <c r="BG1363" s="63"/>
      <c r="BH1363" s="63"/>
      <c r="BI1363" s="63"/>
      <c r="BJ1363" s="63"/>
    </row>
    <row r="1364" spans="2:62" ht="39" customHeight="1">
      <c r="B1364" s="64" t="s">
        <v>50</v>
      </c>
      <c r="C1364" s="64"/>
      <c r="D1364" s="64"/>
      <c r="E1364" s="64"/>
      <c r="F1364" s="64"/>
      <c r="G1364" s="64"/>
      <c r="H1364" s="64"/>
      <c r="I1364" s="64"/>
      <c r="J1364" s="64"/>
      <c r="K1364" s="64"/>
      <c r="L1364" s="64"/>
      <c r="M1364" s="64"/>
      <c r="N1364" s="64"/>
      <c r="O1364" s="64"/>
      <c r="P1364" s="64"/>
      <c r="Q1364" s="64"/>
      <c r="R1364" s="64"/>
      <c r="S1364" s="64"/>
      <c r="T1364" s="64"/>
      <c r="U1364" s="64"/>
      <c r="V1364" s="64"/>
      <c r="W1364" s="64"/>
      <c r="X1364" s="64"/>
      <c r="Y1364" s="64"/>
      <c r="Z1364" s="64"/>
      <c r="AA1364" s="62"/>
      <c r="AB1364" s="62"/>
      <c r="AC1364" s="62"/>
      <c r="AD1364" s="62"/>
      <c r="AE1364" s="613" t="str">
        <f>GI!$A$51</f>
        <v>መቐለ, ኢትዮጵያ/Mekelle, Ethiopia</v>
      </c>
      <c r="AF1364" s="613"/>
      <c r="AG1364" s="613"/>
      <c r="AH1364" s="613"/>
      <c r="AI1364" s="613"/>
      <c r="AJ1364" s="613"/>
      <c r="AK1364" s="613"/>
      <c r="AL1364" s="613"/>
      <c r="AM1364" s="613"/>
      <c r="AN1364" s="613"/>
      <c r="AO1364" s="613"/>
      <c r="AP1364" s="613"/>
      <c r="AQ1364" s="613"/>
      <c r="AR1364" s="613"/>
      <c r="AS1364" s="613"/>
      <c r="AT1364" s="613"/>
      <c r="AU1364" s="613"/>
      <c r="AV1364" s="613"/>
      <c r="AW1364" s="613"/>
      <c r="AX1364" s="613"/>
      <c r="AY1364" s="613"/>
      <c r="AZ1364" s="613"/>
      <c r="BA1364" s="613"/>
      <c r="BB1364" s="613"/>
      <c r="BC1364" s="613"/>
      <c r="BD1364" s="613"/>
      <c r="BE1364" s="613"/>
      <c r="BF1364" s="613"/>
      <c r="BG1364" s="613"/>
      <c r="BH1364" s="613"/>
      <c r="BI1364" s="613"/>
      <c r="BJ1364" s="613"/>
    </row>
    <row r="1365" spans="2:62" ht="39" customHeight="1">
      <c r="B1365" s="64" t="s">
        <v>51</v>
      </c>
      <c r="C1365" s="64"/>
      <c r="D1365" s="64"/>
      <c r="E1365" s="64"/>
      <c r="F1365" s="64"/>
      <c r="G1365" s="64"/>
      <c r="H1365" s="64"/>
      <c r="I1365" s="64"/>
      <c r="J1365" s="64"/>
      <c r="K1365" s="64"/>
      <c r="L1365" s="64"/>
      <c r="M1365" s="64"/>
      <c r="N1365" s="64"/>
      <c r="O1365" s="64"/>
      <c r="P1365" s="64"/>
      <c r="Q1365" s="64"/>
      <c r="R1365" s="64"/>
      <c r="S1365" s="64"/>
      <c r="T1365" s="64"/>
      <c r="U1365" s="64"/>
      <c r="V1365" s="64"/>
      <c r="W1365" s="64"/>
      <c r="X1365" s="64"/>
      <c r="Y1365" s="64"/>
      <c r="Z1365" s="64"/>
      <c r="AA1365" s="62"/>
      <c r="AB1365" s="62"/>
      <c r="AC1365" s="62"/>
      <c r="AD1365" s="62"/>
      <c r="AE1365" s="613"/>
      <c r="AF1365" s="613"/>
      <c r="AG1365" s="613"/>
      <c r="AH1365" s="613"/>
      <c r="AI1365" s="613"/>
      <c r="AJ1365" s="613"/>
      <c r="AK1365" s="613"/>
      <c r="AL1365" s="613"/>
      <c r="AM1365" s="613"/>
      <c r="AN1365" s="613"/>
      <c r="AO1365" s="613"/>
      <c r="AP1365" s="613"/>
      <c r="AQ1365" s="613"/>
      <c r="AR1365" s="613"/>
      <c r="AS1365" s="613"/>
      <c r="AT1365" s="613"/>
      <c r="AU1365" s="613"/>
      <c r="AV1365" s="613"/>
      <c r="AW1365" s="613"/>
      <c r="AX1365" s="613"/>
      <c r="AY1365" s="613"/>
      <c r="AZ1365" s="613"/>
      <c r="BA1365" s="613"/>
      <c r="BB1365" s="613"/>
      <c r="BC1365" s="613"/>
      <c r="BD1365" s="613"/>
      <c r="BE1365" s="613"/>
      <c r="BF1365" s="613"/>
      <c r="BG1365" s="613"/>
      <c r="BH1365" s="613"/>
      <c r="BI1365" s="613"/>
      <c r="BJ1365" s="613"/>
    </row>
    <row r="1366" spans="2:62" ht="39" customHeight="1">
      <c r="B1366" s="611" t="s">
        <v>139</v>
      </c>
      <c r="C1366" s="611"/>
      <c r="D1366" s="611"/>
      <c r="E1366" s="611"/>
      <c r="F1366" s="611"/>
      <c r="G1366" s="611"/>
      <c r="H1366" s="611"/>
      <c r="I1366" s="611"/>
      <c r="J1366" s="611"/>
      <c r="K1366" s="611"/>
      <c r="L1366" s="611"/>
      <c r="M1366" s="611"/>
      <c r="N1366" s="611"/>
      <c r="O1366" s="611"/>
      <c r="P1366" s="611"/>
      <c r="Q1366" s="611"/>
      <c r="R1366" s="611"/>
      <c r="S1366" s="611"/>
      <c r="T1366" s="611"/>
      <c r="U1366" s="611"/>
      <c r="V1366" s="611"/>
      <c r="W1366" s="611"/>
      <c r="X1366" s="611"/>
      <c r="Y1366" s="611"/>
      <c r="Z1366" s="611"/>
      <c r="AA1366" s="612"/>
      <c r="AB1366" s="62"/>
      <c r="AC1366" s="62"/>
      <c r="AD1366" s="62"/>
      <c r="AE1366" s="91"/>
      <c r="AF1366" s="91"/>
      <c r="AG1366" s="91"/>
      <c r="AH1366" s="91"/>
      <c r="AI1366" s="91"/>
      <c r="AJ1366" s="91"/>
      <c r="AK1366" s="91"/>
      <c r="AL1366" s="91"/>
      <c r="AM1366" s="91"/>
      <c r="AN1366" s="91"/>
      <c r="AO1366" s="91"/>
      <c r="AP1366" s="91"/>
      <c r="AQ1366" s="91"/>
      <c r="AR1366" s="91"/>
      <c r="AS1366" s="91"/>
      <c r="AT1366" s="91"/>
      <c r="AU1366" s="91"/>
      <c r="AV1366" s="91"/>
      <c r="AW1366" s="91"/>
      <c r="AX1366" s="91"/>
      <c r="AY1366" s="91"/>
      <c r="AZ1366" s="91"/>
      <c r="BA1366" s="91"/>
      <c r="BB1366" s="91"/>
      <c r="BC1366" s="91"/>
      <c r="BD1366" s="91"/>
      <c r="BE1366" s="91"/>
      <c r="BF1366" s="91"/>
      <c r="BG1366" s="91"/>
      <c r="BH1366" s="91"/>
      <c r="BI1366" s="91"/>
      <c r="BJ1366" s="91"/>
    </row>
    <row r="1367" spans="2:62" ht="39" customHeight="1">
      <c r="B1367" s="611"/>
      <c r="C1367" s="611"/>
      <c r="D1367" s="611"/>
      <c r="E1367" s="611"/>
      <c r="F1367" s="611"/>
      <c r="G1367" s="611"/>
      <c r="H1367" s="611"/>
      <c r="I1367" s="611"/>
      <c r="J1367" s="611"/>
      <c r="K1367" s="611"/>
      <c r="L1367" s="611"/>
      <c r="M1367" s="611"/>
      <c r="N1367" s="611"/>
      <c r="O1367" s="611"/>
      <c r="P1367" s="611"/>
      <c r="Q1367" s="611"/>
      <c r="R1367" s="611"/>
      <c r="S1367" s="611"/>
      <c r="T1367" s="611"/>
      <c r="U1367" s="611"/>
      <c r="V1367" s="611"/>
      <c r="W1367" s="611"/>
      <c r="X1367" s="611"/>
      <c r="Y1367" s="611"/>
      <c r="Z1367" s="611"/>
      <c r="AA1367" s="612"/>
      <c r="AB1367" s="62"/>
      <c r="AC1367" s="62"/>
      <c r="AD1367" s="62"/>
      <c r="AE1367" s="614" t="str">
        <f>GI!$A$47</f>
        <v>ዘበነ ት/ቲ፡ 2018 ዓ/ም Academic Year: 2025/26 G.C</v>
      </c>
      <c r="AF1367" s="614"/>
      <c r="AG1367" s="614"/>
      <c r="AH1367" s="614"/>
      <c r="AI1367" s="614"/>
      <c r="AJ1367" s="614"/>
      <c r="AK1367" s="614"/>
      <c r="AL1367" s="614"/>
      <c r="AM1367" s="614"/>
      <c r="AN1367" s="614"/>
      <c r="AO1367" s="614"/>
      <c r="AP1367" s="614"/>
      <c r="AQ1367" s="614"/>
      <c r="AR1367" s="614"/>
      <c r="AS1367" s="614"/>
      <c r="AT1367" s="614"/>
      <c r="AU1367" s="614"/>
      <c r="AV1367" s="614"/>
      <c r="AW1367" s="614"/>
      <c r="AX1367" s="614"/>
      <c r="AY1367" s="614"/>
      <c r="AZ1367" s="614"/>
      <c r="BA1367" s="614"/>
      <c r="BB1367" s="614"/>
      <c r="BC1367" s="614"/>
      <c r="BD1367" s="614"/>
      <c r="BE1367" s="614"/>
      <c r="BF1367" s="614"/>
      <c r="BG1367" s="614"/>
      <c r="BH1367" s="614"/>
      <c r="BI1367" s="614"/>
      <c r="BJ1367" s="614"/>
    </row>
    <row r="1368" spans="2:62" ht="39" customHeight="1">
      <c r="B1368" s="609" t="s">
        <v>97</v>
      </c>
      <c r="C1368" s="609"/>
      <c r="D1368" s="609"/>
      <c r="E1368" s="609"/>
      <c r="F1368" s="609"/>
      <c r="G1368" s="609"/>
      <c r="H1368" s="609"/>
      <c r="I1368" s="609"/>
      <c r="J1368" s="609"/>
      <c r="K1368" s="609"/>
      <c r="L1368" s="609"/>
      <c r="M1368" s="609"/>
      <c r="N1368" s="609"/>
      <c r="O1368" s="609"/>
      <c r="P1368" s="609"/>
      <c r="Q1368" s="609"/>
      <c r="R1368" s="609"/>
      <c r="S1368" s="609"/>
      <c r="T1368" s="609"/>
      <c r="U1368" s="609"/>
      <c r="V1368" s="609"/>
      <c r="W1368" s="609"/>
      <c r="X1368" s="609"/>
      <c r="Y1368" s="609"/>
      <c r="Z1368" s="609"/>
      <c r="AA1368" s="62"/>
      <c r="AB1368" s="62"/>
      <c r="AC1368" s="62"/>
      <c r="AD1368" s="62"/>
      <c r="AE1368" s="614"/>
      <c r="AF1368" s="614"/>
      <c r="AG1368" s="614"/>
      <c r="AH1368" s="614"/>
      <c r="AI1368" s="614"/>
      <c r="AJ1368" s="614"/>
      <c r="AK1368" s="614"/>
      <c r="AL1368" s="614"/>
      <c r="AM1368" s="614"/>
      <c r="AN1368" s="614"/>
      <c r="AO1368" s="614"/>
      <c r="AP1368" s="614"/>
      <c r="AQ1368" s="614"/>
      <c r="AR1368" s="614"/>
      <c r="AS1368" s="614"/>
      <c r="AT1368" s="614"/>
      <c r="AU1368" s="614"/>
      <c r="AV1368" s="614"/>
      <c r="AW1368" s="614"/>
      <c r="AX1368" s="614"/>
      <c r="AY1368" s="614"/>
      <c r="AZ1368" s="614"/>
      <c r="BA1368" s="614"/>
      <c r="BB1368" s="614"/>
      <c r="BC1368" s="614"/>
      <c r="BD1368" s="614"/>
      <c r="BE1368" s="614"/>
      <c r="BF1368" s="614"/>
      <c r="BG1368" s="614"/>
      <c r="BH1368" s="614"/>
      <c r="BI1368" s="614"/>
      <c r="BJ1368" s="614"/>
    </row>
    <row r="1369" spans="2:62" ht="39" customHeight="1">
      <c r="AA1369" s="62"/>
      <c r="AB1369" s="62"/>
      <c r="AC1369" s="62"/>
      <c r="AD1369" s="62"/>
      <c r="AE1369" s="614"/>
      <c r="AF1369" s="614"/>
      <c r="AG1369" s="614"/>
      <c r="AH1369" s="614"/>
      <c r="AI1369" s="614"/>
      <c r="AJ1369" s="614"/>
      <c r="AK1369" s="614"/>
      <c r="AL1369" s="614"/>
      <c r="AM1369" s="614"/>
      <c r="AN1369" s="614"/>
      <c r="AO1369" s="614"/>
      <c r="AP1369" s="614"/>
      <c r="AQ1369" s="614"/>
      <c r="AR1369" s="614"/>
      <c r="AS1369" s="614"/>
      <c r="AT1369" s="614"/>
      <c r="AU1369" s="614"/>
      <c r="AV1369" s="614"/>
      <c r="AW1369" s="614"/>
      <c r="AX1369" s="614"/>
      <c r="AY1369" s="614"/>
      <c r="AZ1369" s="614"/>
      <c r="BA1369" s="614"/>
      <c r="BB1369" s="614"/>
      <c r="BC1369" s="614"/>
      <c r="BD1369" s="614"/>
      <c r="BE1369" s="614"/>
      <c r="BF1369" s="614"/>
      <c r="BG1369" s="614"/>
      <c r="BH1369" s="614"/>
      <c r="BI1369" s="614"/>
      <c r="BJ1369" s="614"/>
    </row>
    <row r="1370" spans="2:62" ht="39" customHeight="1">
      <c r="AB1370" s="62"/>
      <c r="AC1370" s="62"/>
      <c r="AD1370" s="62"/>
      <c r="AE1370" s="62"/>
      <c r="AF1370" s="62"/>
      <c r="AG1370" s="552" t="s">
        <v>63</v>
      </c>
      <c r="AH1370" s="552"/>
      <c r="AI1370" s="552"/>
      <c r="AJ1370" s="552"/>
      <c r="AK1370" s="552"/>
      <c r="AL1370" s="552"/>
      <c r="AM1370" s="552"/>
      <c r="AN1370" s="552"/>
      <c r="AO1370" s="552"/>
      <c r="AP1370" s="552"/>
      <c r="AQ1370" s="552"/>
      <c r="AR1370" s="552"/>
      <c r="AS1370" s="552"/>
      <c r="AT1370" s="552"/>
      <c r="AU1370" s="552"/>
      <c r="AV1370" s="552"/>
      <c r="AW1370" s="552"/>
      <c r="AX1370" s="552"/>
      <c r="AY1370" s="552"/>
      <c r="AZ1370" s="552"/>
      <c r="BA1370" s="552"/>
      <c r="BB1370" s="552"/>
      <c r="BC1370" s="552"/>
      <c r="BD1370" s="552"/>
      <c r="BE1370" s="552"/>
      <c r="BF1370" s="552"/>
      <c r="BG1370" s="552"/>
      <c r="BH1370" s="552"/>
      <c r="BI1370" s="552"/>
      <c r="BJ1370" s="65"/>
    </row>
    <row r="1371" spans="2:62" ht="39" customHeight="1">
      <c r="AB1371" s="62"/>
      <c r="AC1371" s="62"/>
      <c r="AD1371" s="62"/>
      <c r="AE1371" s="62"/>
      <c r="AF1371" s="62"/>
      <c r="AG1371" s="552"/>
      <c r="AH1371" s="552"/>
      <c r="AI1371" s="552"/>
      <c r="AJ1371" s="552"/>
      <c r="AK1371" s="552"/>
      <c r="AL1371" s="552"/>
      <c r="AM1371" s="552"/>
      <c r="AN1371" s="552"/>
      <c r="AO1371" s="552"/>
      <c r="AP1371" s="552"/>
      <c r="AQ1371" s="552"/>
      <c r="AR1371" s="552"/>
      <c r="AS1371" s="552"/>
      <c r="AT1371" s="552"/>
      <c r="AU1371" s="552"/>
      <c r="AV1371" s="552"/>
      <c r="AW1371" s="552"/>
      <c r="AX1371" s="552"/>
      <c r="AY1371" s="552"/>
      <c r="AZ1371" s="552"/>
      <c r="BA1371" s="552"/>
      <c r="BB1371" s="552"/>
      <c r="BC1371" s="552"/>
      <c r="BD1371" s="552"/>
      <c r="BE1371" s="552"/>
      <c r="BF1371" s="552"/>
      <c r="BG1371" s="552"/>
      <c r="BH1371" s="552"/>
      <c r="BI1371" s="552"/>
      <c r="BJ1371" s="65"/>
    </row>
    <row r="1372" spans="2:62" ht="39" customHeight="1">
      <c r="B1372" s="66"/>
      <c r="C1372" s="66"/>
      <c r="D1372" s="66"/>
      <c r="E1372" s="66"/>
      <c r="F1372" s="66"/>
      <c r="G1372" s="66"/>
      <c r="H1372" s="66"/>
      <c r="I1372" s="66"/>
      <c r="J1372" s="66"/>
      <c r="K1372" s="66"/>
      <c r="L1372" s="66"/>
      <c r="M1372" s="66"/>
      <c r="N1372" s="66"/>
      <c r="O1372" s="66"/>
      <c r="P1372" s="66"/>
      <c r="Q1372" s="66"/>
      <c r="R1372" s="66"/>
      <c r="S1372" s="66"/>
      <c r="T1372" s="66"/>
      <c r="U1372" s="66"/>
      <c r="V1372" s="66"/>
      <c r="W1372" s="66"/>
      <c r="X1372" s="66"/>
      <c r="Y1372" s="66"/>
      <c r="Z1372" s="66"/>
      <c r="AB1372" s="62"/>
      <c r="AC1372" s="62"/>
      <c r="AD1372" s="62"/>
      <c r="AE1372" s="62"/>
      <c r="AF1372" s="62"/>
      <c r="AG1372" s="552"/>
      <c r="AH1372" s="552"/>
      <c r="AI1372" s="552"/>
      <c r="AJ1372" s="552"/>
      <c r="AK1372" s="552"/>
      <c r="AL1372" s="552"/>
      <c r="AM1372" s="552"/>
      <c r="AN1372" s="552"/>
      <c r="AO1372" s="552"/>
      <c r="AP1372" s="552"/>
      <c r="AQ1372" s="552"/>
      <c r="AR1372" s="552"/>
      <c r="AS1372" s="552"/>
      <c r="AT1372" s="552"/>
      <c r="AU1372" s="552"/>
      <c r="AV1372" s="552"/>
      <c r="AW1372" s="552"/>
      <c r="AX1372" s="552"/>
      <c r="AY1372" s="552"/>
      <c r="AZ1372" s="552"/>
      <c r="BA1372" s="552"/>
      <c r="BB1372" s="552"/>
      <c r="BC1372" s="552"/>
      <c r="BD1372" s="552"/>
      <c r="BE1372" s="552"/>
      <c r="BF1372" s="552"/>
      <c r="BG1372" s="552"/>
      <c r="BH1372" s="552"/>
      <c r="BI1372" s="552"/>
      <c r="BJ1372" s="65"/>
    </row>
    <row r="1373" spans="2:62" ht="39" customHeight="1" thickBot="1">
      <c r="L1373" s="554" t="s">
        <v>66</v>
      </c>
      <c r="M1373" s="555"/>
      <c r="N1373" s="558" t="s">
        <v>45</v>
      </c>
      <c r="O1373" s="559"/>
      <c r="P1373" s="559"/>
      <c r="Q1373" s="559"/>
      <c r="R1373" s="559"/>
      <c r="S1373" s="559"/>
      <c r="T1373" s="559"/>
      <c r="U1373" s="559"/>
      <c r="V1373" s="559"/>
      <c r="W1373" s="559"/>
      <c r="X1373" s="560"/>
      <c r="AB1373" s="62"/>
      <c r="AC1373" s="62"/>
      <c r="AD1373" s="62"/>
      <c r="AE1373" s="62"/>
      <c r="AF1373" s="62"/>
      <c r="AG1373" s="553"/>
      <c r="AH1373" s="553"/>
      <c r="AI1373" s="553"/>
      <c r="AJ1373" s="553"/>
      <c r="AK1373" s="553"/>
      <c r="AL1373" s="553"/>
      <c r="AM1373" s="553"/>
      <c r="AN1373" s="553"/>
      <c r="AO1373" s="553"/>
      <c r="AP1373" s="553"/>
      <c r="AQ1373" s="553"/>
      <c r="AR1373" s="553"/>
      <c r="AS1373" s="553"/>
      <c r="AT1373" s="553"/>
      <c r="AU1373" s="553"/>
      <c r="AV1373" s="553"/>
      <c r="AW1373" s="553"/>
      <c r="AX1373" s="553"/>
      <c r="AY1373" s="553"/>
      <c r="AZ1373" s="553"/>
      <c r="BA1373" s="553"/>
      <c r="BB1373" s="553"/>
      <c r="BC1373" s="553"/>
      <c r="BD1373" s="553"/>
      <c r="BE1373" s="553"/>
      <c r="BF1373" s="553"/>
      <c r="BG1373" s="553"/>
      <c r="BH1373" s="553"/>
      <c r="BI1373" s="553"/>
      <c r="BJ1373" s="65"/>
    </row>
    <row r="1374" spans="2:62" ht="39" customHeight="1" thickBot="1">
      <c r="L1374" s="556"/>
      <c r="M1374" s="557"/>
      <c r="N1374" s="561"/>
      <c r="O1374" s="562"/>
      <c r="P1374" s="562"/>
      <c r="Q1374" s="562"/>
      <c r="R1374" s="562"/>
      <c r="S1374" s="562"/>
      <c r="T1374" s="562"/>
      <c r="U1374" s="562"/>
      <c r="V1374" s="562"/>
      <c r="W1374" s="562"/>
      <c r="X1374" s="563"/>
      <c r="AB1374" s="62"/>
      <c r="AC1374" s="62"/>
      <c r="AD1374" s="62"/>
      <c r="AE1374" s="62"/>
      <c r="AF1374" s="62"/>
      <c r="AG1374" s="67"/>
      <c r="AH1374" s="68"/>
      <c r="AI1374" s="68"/>
      <c r="AJ1374" s="69"/>
      <c r="AK1374" s="69"/>
      <c r="AL1374" s="69"/>
      <c r="AM1374" s="69"/>
      <c r="AN1374" s="69"/>
      <c r="AO1374" s="69"/>
      <c r="AP1374" s="69"/>
      <c r="AQ1374" s="69"/>
      <c r="AR1374" s="70"/>
      <c r="AS1374" s="70"/>
      <c r="AT1374" s="70"/>
      <c r="AU1374" s="70"/>
      <c r="AV1374" s="70"/>
      <c r="AW1374" s="70"/>
      <c r="AX1374" s="70"/>
      <c r="AY1374" s="70"/>
      <c r="AZ1374" s="70"/>
      <c r="BA1374" s="70"/>
      <c r="BB1374" s="70"/>
      <c r="BC1374" s="70"/>
      <c r="BD1374" s="70"/>
      <c r="BE1374" s="70"/>
      <c r="BF1374" s="70"/>
      <c r="BG1374" s="70"/>
      <c r="BH1374" s="70"/>
      <c r="BI1374" s="70"/>
      <c r="BJ1374" s="69"/>
    </row>
    <row r="1375" spans="2:62" ht="39" customHeight="1">
      <c r="E1375" s="62"/>
      <c r="F1375" s="62"/>
      <c r="G1375" s="62"/>
      <c r="H1375" s="62"/>
      <c r="I1375" s="62"/>
      <c r="J1375" s="62"/>
      <c r="K1375" s="62"/>
      <c r="L1375" s="564" t="s">
        <v>21</v>
      </c>
      <c r="M1375" s="565"/>
      <c r="N1375" s="558" t="s">
        <v>46</v>
      </c>
      <c r="O1375" s="559"/>
      <c r="P1375" s="559"/>
      <c r="Q1375" s="559"/>
      <c r="R1375" s="559"/>
      <c r="S1375" s="559"/>
      <c r="T1375" s="559"/>
      <c r="U1375" s="559"/>
      <c r="V1375" s="559"/>
      <c r="W1375" s="559"/>
      <c r="X1375" s="560"/>
      <c r="AB1375" s="62"/>
      <c r="AC1375" s="62"/>
      <c r="AD1375" s="62"/>
      <c r="AE1375" s="62"/>
      <c r="AF1375" s="62"/>
      <c r="AG1375" s="568" t="s">
        <v>22</v>
      </c>
      <c r="AH1375" s="569"/>
      <c r="AI1375" s="569"/>
      <c r="AJ1375" s="569"/>
      <c r="AK1375" s="569"/>
      <c r="AL1375" s="569"/>
      <c r="AM1375" s="569"/>
      <c r="AN1375" s="570"/>
      <c r="AO1375" s="571" t="str">
        <f>GI!$H$29</f>
        <v xml:space="preserve">Mewael Semere Tewelde </v>
      </c>
      <c r="AP1375" s="572"/>
      <c r="AQ1375" s="572"/>
      <c r="AR1375" s="572"/>
      <c r="AS1375" s="572"/>
      <c r="AT1375" s="572"/>
      <c r="AU1375" s="572"/>
      <c r="AV1375" s="572"/>
      <c r="AW1375" s="572"/>
      <c r="AX1375" s="572"/>
      <c r="AY1375" s="572"/>
      <c r="AZ1375" s="572"/>
      <c r="BA1375" s="572"/>
      <c r="BB1375" s="572"/>
      <c r="BC1375" s="572"/>
      <c r="BD1375" s="572"/>
      <c r="BE1375" s="572"/>
      <c r="BF1375" s="572"/>
      <c r="BG1375" s="572"/>
      <c r="BH1375" s="573"/>
      <c r="BI1375" s="72"/>
      <c r="BJ1375" s="72"/>
    </row>
    <row r="1376" spans="2:62" ht="39" customHeight="1">
      <c r="L1376" s="566"/>
      <c r="M1376" s="567"/>
      <c r="N1376" s="561"/>
      <c r="O1376" s="562"/>
      <c r="P1376" s="562"/>
      <c r="Q1376" s="562"/>
      <c r="R1376" s="562"/>
      <c r="S1376" s="562"/>
      <c r="T1376" s="562"/>
      <c r="U1376" s="562"/>
      <c r="V1376" s="562"/>
      <c r="W1376" s="562"/>
      <c r="X1376" s="563"/>
      <c r="AB1376" s="62"/>
      <c r="AC1376" s="62"/>
      <c r="AD1376" s="62"/>
      <c r="AE1376" s="62"/>
      <c r="AF1376" s="62"/>
      <c r="AG1376" s="568"/>
      <c r="AH1376" s="569"/>
      <c r="AI1376" s="569"/>
      <c r="AJ1376" s="569"/>
      <c r="AK1376" s="569"/>
      <c r="AL1376" s="569"/>
      <c r="AM1376" s="569"/>
      <c r="AN1376" s="570"/>
      <c r="AO1376" s="574"/>
      <c r="AP1376" s="575"/>
      <c r="AQ1376" s="575"/>
      <c r="AR1376" s="575"/>
      <c r="AS1376" s="575"/>
      <c r="AT1376" s="575"/>
      <c r="AU1376" s="575"/>
      <c r="AV1376" s="575"/>
      <c r="AW1376" s="575"/>
      <c r="AX1376" s="575"/>
      <c r="AY1376" s="575"/>
      <c r="AZ1376" s="575"/>
      <c r="BA1376" s="575"/>
      <c r="BB1376" s="575"/>
      <c r="BC1376" s="575"/>
      <c r="BD1376" s="575"/>
      <c r="BE1376" s="575"/>
      <c r="BF1376" s="575"/>
      <c r="BG1376" s="575"/>
      <c r="BH1376" s="576"/>
      <c r="BI1376" s="72"/>
      <c r="BJ1376" s="72"/>
    </row>
    <row r="1377" spans="2:62" ht="39" customHeight="1" thickBot="1">
      <c r="AB1377" s="62"/>
      <c r="AC1377" s="62"/>
      <c r="AD1377" s="62"/>
      <c r="AE1377" s="62"/>
      <c r="AF1377" s="62"/>
      <c r="AG1377" s="73"/>
      <c r="AH1377" s="580" t="s">
        <v>8</v>
      </c>
      <c r="AI1377" s="580"/>
      <c r="AJ1377" s="580"/>
      <c r="AK1377" s="580"/>
      <c r="AL1377" s="580"/>
      <c r="AM1377" s="580"/>
      <c r="AN1377" s="580"/>
      <c r="AO1377" s="577"/>
      <c r="AP1377" s="578"/>
      <c r="AQ1377" s="578"/>
      <c r="AR1377" s="578"/>
      <c r="AS1377" s="578"/>
      <c r="AT1377" s="578"/>
      <c r="AU1377" s="578"/>
      <c r="AV1377" s="578"/>
      <c r="AW1377" s="578"/>
      <c r="AX1377" s="578"/>
      <c r="AY1377" s="578"/>
      <c r="AZ1377" s="578"/>
      <c r="BA1377" s="578"/>
      <c r="BB1377" s="578"/>
      <c r="BC1377" s="578"/>
      <c r="BD1377" s="578"/>
      <c r="BE1377" s="578"/>
      <c r="BF1377" s="578"/>
      <c r="BG1377" s="578"/>
      <c r="BH1377" s="579"/>
      <c r="BI1377" s="72"/>
      <c r="BJ1377" s="72"/>
    </row>
    <row r="1378" spans="2:62" ht="39" customHeight="1">
      <c r="AG1378" s="71"/>
      <c r="AH1378" s="580"/>
      <c r="AI1378" s="580"/>
      <c r="AJ1378" s="580"/>
      <c r="AK1378" s="580"/>
      <c r="AL1378" s="580"/>
      <c r="AM1378" s="580"/>
      <c r="AN1378" s="580"/>
      <c r="AO1378" s="74"/>
      <c r="AP1378" s="74"/>
      <c r="AQ1378" s="74"/>
      <c r="AR1378" s="72"/>
      <c r="AS1378" s="72"/>
      <c r="AT1378" s="72"/>
      <c r="AU1378" s="72"/>
      <c r="AV1378" s="72"/>
      <c r="AW1378" s="72"/>
      <c r="AX1378" s="72"/>
      <c r="AY1378" s="72"/>
      <c r="AZ1378" s="72"/>
      <c r="BA1378" s="72"/>
      <c r="BB1378" s="72"/>
      <c r="BC1378" s="72"/>
      <c r="BD1378" s="72"/>
      <c r="BE1378" s="72"/>
      <c r="BF1378" s="72"/>
      <c r="BG1378" s="72"/>
      <c r="BH1378" s="72"/>
      <c r="BI1378" s="72"/>
    </row>
    <row r="1379" spans="2:62" ht="39" customHeight="1" thickBot="1">
      <c r="B1379" s="581" t="s">
        <v>99</v>
      </c>
      <c r="C1379" s="581"/>
      <c r="D1379" s="581"/>
      <c r="E1379" s="581"/>
      <c r="F1379" s="581"/>
      <c r="G1379" s="581"/>
      <c r="H1379" s="581"/>
      <c r="I1379" s="581"/>
      <c r="J1379" s="581"/>
      <c r="K1379" s="581"/>
      <c r="L1379" s="581"/>
      <c r="M1379" s="581"/>
      <c r="N1379" s="581"/>
      <c r="O1379" s="581"/>
      <c r="P1379" s="581"/>
      <c r="Q1379" s="581"/>
      <c r="R1379" s="581"/>
      <c r="S1379" s="581"/>
      <c r="T1379" s="581"/>
      <c r="U1379" s="581"/>
      <c r="V1379" s="581"/>
      <c r="W1379" s="581"/>
      <c r="X1379" s="581"/>
      <c r="Y1379" s="581"/>
      <c r="Z1379" s="581"/>
      <c r="AA1379" s="581"/>
      <c r="AG1379" s="71"/>
    </row>
    <row r="1380" spans="2:62" ht="39" customHeight="1">
      <c r="B1380" s="581"/>
      <c r="C1380" s="581"/>
      <c r="D1380" s="581"/>
      <c r="E1380" s="581"/>
      <c r="F1380" s="581"/>
      <c r="G1380" s="581"/>
      <c r="H1380" s="581"/>
      <c r="I1380" s="581"/>
      <c r="J1380" s="581"/>
      <c r="K1380" s="581"/>
      <c r="L1380" s="581"/>
      <c r="M1380" s="581"/>
      <c r="N1380" s="581"/>
      <c r="O1380" s="581"/>
      <c r="P1380" s="581"/>
      <c r="Q1380" s="581"/>
      <c r="R1380" s="581"/>
      <c r="S1380" s="581"/>
      <c r="T1380" s="581"/>
      <c r="U1380" s="581"/>
      <c r="V1380" s="581"/>
      <c r="W1380" s="581"/>
      <c r="X1380" s="581"/>
      <c r="Y1380" s="581"/>
      <c r="Z1380" s="581"/>
      <c r="AA1380" s="581"/>
      <c r="AG1380" s="71"/>
      <c r="AH1380" s="582" t="s">
        <v>23</v>
      </c>
      <c r="AI1380" s="582"/>
      <c r="AJ1380" s="582"/>
      <c r="AK1380" s="582"/>
      <c r="AL1380" s="582"/>
      <c r="AM1380" s="582"/>
      <c r="AN1380" s="583"/>
      <c r="AO1380" s="584">
        <f>GI!$J$29</f>
        <v>0</v>
      </c>
      <c r="AP1380" s="585"/>
      <c r="AQ1380" s="585"/>
      <c r="AR1380" s="585"/>
      <c r="AS1380" s="585"/>
      <c r="AT1380" s="586"/>
      <c r="AV1380" s="72"/>
      <c r="AW1380" s="582" t="s">
        <v>24</v>
      </c>
      <c r="AX1380" s="582"/>
      <c r="AY1380" s="582"/>
      <c r="AZ1380" s="582"/>
      <c r="BB1380" s="584" t="str">
        <f>GI!$I$29</f>
        <v>M</v>
      </c>
      <c r="BC1380" s="585"/>
      <c r="BD1380" s="585"/>
      <c r="BE1380" s="585"/>
      <c r="BF1380" s="586"/>
    </row>
    <row r="1381" spans="2:62" ht="39" customHeight="1">
      <c r="B1381" s="581"/>
      <c r="C1381" s="581"/>
      <c r="D1381" s="581"/>
      <c r="E1381" s="581"/>
      <c r="F1381" s="581"/>
      <c r="G1381" s="581"/>
      <c r="H1381" s="581"/>
      <c r="I1381" s="581"/>
      <c r="J1381" s="581"/>
      <c r="K1381" s="581"/>
      <c r="L1381" s="581"/>
      <c r="M1381" s="581"/>
      <c r="N1381" s="581"/>
      <c r="O1381" s="581"/>
      <c r="P1381" s="581"/>
      <c r="Q1381" s="581"/>
      <c r="R1381" s="581"/>
      <c r="S1381" s="581"/>
      <c r="T1381" s="581"/>
      <c r="U1381" s="581"/>
      <c r="V1381" s="581"/>
      <c r="W1381" s="581"/>
      <c r="X1381" s="581"/>
      <c r="Y1381" s="581"/>
      <c r="Z1381" s="581"/>
      <c r="AA1381" s="581"/>
      <c r="AG1381" s="71"/>
      <c r="AH1381" s="582"/>
      <c r="AI1381" s="582"/>
      <c r="AJ1381" s="582"/>
      <c r="AK1381" s="582"/>
      <c r="AL1381" s="582"/>
      <c r="AM1381" s="582"/>
      <c r="AN1381" s="583"/>
      <c r="AO1381" s="587"/>
      <c r="AP1381" s="588"/>
      <c r="AQ1381" s="588"/>
      <c r="AR1381" s="588"/>
      <c r="AS1381" s="588"/>
      <c r="AT1381" s="589"/>
      <c r="AU1381" s="72"/>
      <c r="AV1381" s="72"/>
      <c r="AW1381" s="582"/>
      <c r="AX1381" s="582"/>
      <c r="AY1381" s="582"/>
      <c r="AZ1381" s="582"/>
      <c r="BB1381" s="587"/>
      <c r="BC1381" s="588"/>
      <c r="BD1381" s="588"/>
      <c r="BE1381" s="588"/>
      <c r="BF1381" s="589"/>
    </row>
    <row r="1382" spans="2:62" ht="39" customHeight="1">
      <c r="B1382" s="581"/>
      <c r="C1382" s="581"/>
      <c r="D1382" s="581"/>
      <c r="E1382" s="581"/>
      <c r="F1382" s="581"/>
      <c r="G1382" s="581"/>
      <c r="H1382" s="581"/>
      <c r="I1382" s="581"/>
      <c r="J1382" s="581"/>
      <c r="K1382" s="581"/>
      <c r="L1382" s="581"/>
      <c r="M1382" s="581"/>
      <c r="N1382" s="581"/>
      <c r="O1382" s="581"/>
      <c r="P1382" s="581"/>
      <c r="Q1382" s="581"/>
      <c r="R1382" s="581"/>
      <c r="S1382" s="581"/>
      <c r="T1382" s="581"/>
      <c r="U1382" s="581"/>
      <c r="V1382" s="581"/>
      <c r="W1382" s="581"/>
      <c r="X1382" s="581"/>
      <c r="Y1382" s="581"/>
      <c r="Z1382" s="581"/>
      <c r="AA1382" s="581"/>
      <c r="AG1382" s="71"/>
      <c r="AH1382" s="593" t="s">
        <v>3</v>
      </c>
      <c r="AI1382" s="593"/>
      <c r="AJ1382" s="593"/>
      <c r="AK1382" s="593"/>
      <c r="AL1382" s="593"/>
      <c r="AM1382" s="593"/>
      <c r="AN1382" s="594"/>
      <c r="AO1382" s="587"/>
      <c r="AP1382" s="588"/>
      <c r="AQ1382" s="588"/>
      <c r="AR1382" s="588"/>
      <c r="AS1382" s="588"/>
      <c r="AT1382" s="589"/>
      <c r="AV1382" s="72"/>
      <c r="AW1382" s="593" t="s">
        <v>4</v>
      </c>
      <c r="AX1382" s="593"/>
      <c r="AY1382" s="593"/>
      <c r="AZ1382" s="593"/>
      <c r="BB1382" s="587"/>
      <c r="BC1382" s="588"/>
      <c r="BD1382" s="588"/>
      <c r="BE1382" s="588"/>
      <c r="BF1382" s="589"/>
    </row>
    <row r="1383" spans="2:62" ht="39" customHeight="1" thickBot="1">
      <c r="B1383" s="595" t="s">
        <v>148</v>
      </c>
      <c r="C1383" s="595"/>
      <c r="D1383" s="595"/>
      <c r="E1383" s="595"/>
      <c r="F1383" s="595"/>
      <c r="G1383" s="595"/>
      <c r="H1383" s="595"/>
      <c r="I1383" s="595"/>
      <c r="J1383" s="595"/>
      <c r="K1383" s="595"/>
      <c r="L1383" s="75"/>
      <c r="M1383" s="75"/>
      <c r="N1383" s="75"/>
      <c r="O1383" s="75"/>
      <c r="P1383" s="75"/>
      <c r="Q1383" s="75"/>
      <c r="R1383" s="75"/>
      <c r="S1383" s="75"/>
      <c r="T1383" s="75"/>
      <c r="U1383" s="75"/>
      <c r="V1383" s="75"/>
      <c r="W1383" s="76"/>
      <c r="X1383" s="76"/>
      <c r="Y1383" s="76"/>
      <c r="Z1383" s="76"/>
      <c r="AA1383" s="76"/>
      <c r="AG1383" s="71"/>
      <c r="AH1383" s="593"/>
      <c r="AI1383" s="593"/>
      <c r="AJ1383" s="593"/>
      <c r="AK1383" s="593"/>
      <c r="AL1383" s="593"/>
      <c r="AM1383" s="593"/>
      <c r="AN1383" s="594"/>
      <c r="AO1383" s="590"/>
      <c r="AP1383" s="591"/>
      <c r="AQ1383" s="591"/>
      <c r="AR1383" s="591"/>
      <c r="AS1383" s="591"/>
      <c r="AT1383" s="592"/>
      <c r="AU1383" s="72"/>
      <c r="AV1383" s="72"/>
      <c r="AW1383" s="593"/>
      <c r="AX1383" s="593"/>
      <c r="AY1383" s="593"/>
      <c r="AZ1383" s="593"/>
      <c r="BA1383" s="77"/>
      <c r="BB1383" s="590"/>
      <c r="BC1383" s="591"/>
      <c r="BD1383" s="591"/>
      <c r="BE1383" s="591"/>
      <c r="BF1383" s="592"/>
      <c r="BG1383" s="77"/>
      <c r="BH1383" s="77"/>
      <c r="BI1383" s="77"/>
    </row>
    <row r="1384" spans="2:62" ht="39" customHeight="1" thickBot="1">
      <c r="B1384" s="533"/>
      <c r="C1384" s="533"/>
      <c r="D1384" s="533"/>
      <c r="E1384" s="533"/>
      <c r="F1384" s="533"/>
      <c r="G1384" s="533"/>
      <c r="H1384" s="533"/>
      <c r="I1384" s="533"/>
      <c r="J1384" s="533"/>
      <c r="K1384" s="533"/>
      <c r="L1384" s="533"/>
      <c r="M1384" s="533"/>
      <c r="N1384" s="533"/>
      <c r="O1384" s="533"/>
      <c r="P1384" s="533"/>
      <c r="Q1384" s="533"/>
      <c r="R1384" s="533"/>
      <c r="S1384" s="533"/>
      <c r="T1384" s="533"/>
      <c r="U1384" s="533"/>
      <c r="V1384" s="533"/>
      <c r="W1384" s="533"/>
      <c r="X1384" s="533"/>
      <c r="Y1384" s="533"/>
      <c r="Z1384" s="533"/>
      <c r="AA1384" s="533"/>
      <c r="AG1384" s="71"/>
      <c r="AK1384" s="78"/>
      <c r="AL1384" s="78"/>
      <c r="AM1384" s="78"/>
      <c r="AN1384" s="78"/>
      <c r="AO1384" s="78"/>
      <c r="AP1384" s="78"/>
      <c r="AQ1384" s="78"/>
      <c r="AR1384" s="72"/>
      <c r="AS1384" s="72"/>
      <c r="AT1384" s="72"/>
      <c r="AU1384" s="72"/>
      <c r="AV1384" s="72"/>
      <c r="AW1384" s="72"/>
      <c r="AX1384" s="72"/>
      <c r="AY1384" s="72"/>
      <c r="AZ1384" s="72"/>
      <c r="BA1384" s="72"/>
      <c r="BB1384" s="72"/>
      <c r="BC1384" s="72"/>
      <c r="BD1384" s="72"/>
      <c r="BE1384" s="77"/>
      <c r="BF1384" s="77"/>
      <c r="BG1384" s="77"/>
      <c r="BH1384" s="77"/>
      <c r="BI1384" s="77"/>
    </row>
    <row r="1385" spans="2:62" ht="39" customHeight="1">
      <c r="B1385" s="534"/>
      <c r="C1385" s="534"/>
      <c r="D1385" s="534"/>
      <c r="E1385" s="534"/>
      <c r="F1385" s="534"/>
      <c r="G1385" s="534"/>
      <c r="H1385" s="534"/>
      <c r="I1385" s="534"/>
      <c r="J1385" s="534"/>
      <c r="K1385" s="534"/>
      <c r="L1385" s="534"/>
      <c r="M1385" s="534"/>
      <c r="N1385" s="534"/>
      <c r="O1385" s="534"/>
      <c r="P1385" s="534"/>
      <c r="Q1385" s="534"/>
      <c r="R1385" s="534"/>
      <c r="S1385" s="534"/>
      <c r="T1385" s="534"/>
      <c r="U1385" s="534"/>
      <c r="V1385" s="534"/>
      <c r="W1385" s="534"/>
      <c r="X1385" s="534"/>
      <c r="Y1385" s="534"/>
      <c r="Z1385" s="534"/>
      <c r="AA1385" s="534"/>
      <c r="AG1385" s="71"/>
      <c r="AH1385" s="582" t="s">
        <v>25</v>
      </c>
      <c r="AI1385" s="582"/>
      <c r="AJ1385" s="582"/>
      <c r="AK1385" s="582"/>
      <c r="AL1385" s="582"/>
      <c r="AM1385" s="582"/>
      <c r="AN1385" s="583"/>
      <c r="AO1385" s="596">
        <f>GI!$A$3</f>
        <v>11</v>
      </c>
      <c r="AP1385" s="597"/>
      <c r="AQ1385" s="597"/>
      <c r="AR1385" s="597"/>
      <c r="AS1385" s="598"/>
      <c r="AT1385" s="596" t="str">
        <f>GI!$C$3</f>
        <v>D</v>
      </c>
      <c r="AU1385" s="597"/>
      <c r="AV1385" s="597"/>
      <c r="AW1385" s="597"/>
      <c r="AX1385" s="598"/>
      <c r="AY1385" s="79"/>
      <c r="AZ1385" s="79"/>
      <c r="BA1385" s="79"/>
      <c r="BB1385" s="80"/>
      <c r="BC1385" s="80"/>
      <c r="BD1385" s="80"/>
      <c r="BE1385" s="80"/>
      <c r="BF1385" s="80"/>
      <c r="BG1385" s="80"/>
      <c r="BH1385" s="80"/>
      <c r="BI1385" s="80"/>
    </row>
    <row r="1386" spans="2:62" ht="39" customHeight="1">
      <c r="B1386" s="533"/>
      <c r="C1386" s="533"/>
      <c r="D1386" s="533"/>
      <c r="E1386" s="533"/>
      <c r="F1386" s="533"/>
      <c r="G1386" s="533"/>
      <c r="H1386" s="533"/>
      <c r="I1386" s="533"/>
      <c r="J1386" s="533"/>
      <c r="K1386" s="533"/>
      <c r="L1386" s="533"/>
      <c r="M1386" s="533"/>
      <c r="N1386" s="533"/>
      <c r="O1386" s="533"/>
      <c r="P1386" s="533"/>
      <c r="Q1386" s="533"/>
      <c r="R1386" s="533"/>
      <c r="S1386" s="533"/>
      <c r="T1386" s="533"/>
      <c r="U1386" s="533"/>
      <c r="V1386" s="533"/>
      <c r="W1386" s="533"/>
      <c r="X1386" s="533"/>
      <c r="Y1386" s="533"/>
      <c r="Z1386" s="533"/>
      <c r="AA1386" s="533"/>
      <c r="AG1386" s="71"/>
      <c r="AH1386" s="582"/>
      <c r="AI1386" s="582"/>
      <c r="AJ1386" s="582"/>
      <c r="AK1386" s="582"/>
      <c r="AL1386" s="582"/>
      <c r="AM1386" s="582"/>
      <c r="AN1386" s="583"/>
      <c r="AO1386" s="599"/>
      <c r="AP1386" s="600"/>
      <c r="AQ1386" s="600"/>
      <c r="AR1386" s="600"/>
      <c r="AS1386" s="601"/>
      <c r="AT1386" s="599"/>
      <c r="AU1386" s="600"/>
      <c r="AV1386" s="600"/>
      <c r="AW1386" s="600"/>
      <c r="AX1386" s="601"/>
      <c r="AY1386" s="79"/>
      <c r="AZ1386" s="79"/>
      <c r="BA1386" s="79"/>
      <c r="BB1386" s="80"/>
      <c r="BC1386" s="80"/>
      <c r="BD1386" s="80"/>
      <c r="BE1386" s="80"/>
      <c r="BF1386" s="80"/>
      <c r="BG1386" s="80"/>
      <c r="BH1386" s="80"/>
      <c r="BI1386" s="80"/>
    </row>
    <row r="1387" spans="2:62" ht="39" customHeight="1">
      <c r="B1387" s="534"/>
      <c r="C1387" s="534"/>
      <c r="D1387" s="534"/>
      <c r="E1387" s="534"/>
      <c r="F1387" s="534"/>
      <c r="G1387" s="534"/>
      <c r="H1387" s="534"/>
      <c r="I1387" s="534"/>
      <c r="J1387" s="534"/>
      <c r="K1387" s="534"/>
      <c r="L1387" s="534"/>
      <c r="M1387" s="534"/>
      <c r="N1387" s="534"/>
      <c r="O1387" s="534"/>
      <c r="P1387" s="534"/>
      <c r="Q1387" s="534"/>
      <c r="R1387" s="534"/>
      <c r="S1387" s="534"/>
      <c r="T1387" s="534"/>
      <c r="U1387" s="534"/>
      <c r="V1387" s="534"/>
      <c r="W1387" s="534"/>
      <c r="X1387" s="534"/>
      <c r="Y1387" s="534"/>
      <c r="Z1387" s="534"/>
      <c r="AA1387" s="534"/>
      <c r="AG1387" s="71"/>
      <c r="AH1387" s="605" t="s">
        <v>6</v>
      </c>
      <c r="AI1387" s="605"/>
      <c r="AJ1387" s="605"/>
      <c r="AK1387" s="605"/>
      <c r="AL1387" s="605"/>
      <c r="AM1387" s="605"/>
      <c r="AN1387" s="606"/>
      <c r="AO1387" s="599"/>
      <c r="AP1387" s="600"/>
      <c r="AQ1387" s="600"/>
      <c r="AR1387" s="600"/>
      <c r="AS1387" s="601"/>
      <c r="AT1387" s="599"/>
      <c r="AU1387" s="600"/>
      <c r="AV1387" s="600"/>
      <c r="AW1387" s="600"/>
      <c r="AX1387" s="601"/>
      <c r="AY1387" s="79"/>
      <c r="AZ1387" s="79"/>
      <c r="BA1387" s="79"/>
      <c r="BB1387" s="80"/>
      <c r="BC1387" s="80"/>
      <c r="BD1387" s="80"/>
      <c r="BE1387" s="80"/>
      <c r="BF1387" s="80"/>
      <c r="BG1387" s="80"/>
      <c r="BH1387" s="80"/>
      <c r="BI1387" s="80"/>
    </row>
    <row r="1388" spans="2:62" ht="39" customHeight="1" thickBot="1">
      <c r="B1388" s="607" t="s">
        <v>149</v>
      </c>
      <c r="C1388" s="607"/>
      <c r="D1388" s="607"/>
      <c r="E1388" s="607"/>
      <c r="F1388" s="607"/>
      <c r="G1388" s="607"/>
      <c r="H1388" s="607"/>
      <c r="I1388" s="607"/>
      <c r="J1388" s="607"/>
      <c r="K1388" s="607"/>
      <c r="L1388" s="607"/>
      <c r="M1388" s="607"/>
      <c r="N1388" s="607"/>
      <c r="O1388" s="607"/>
      <c r="P1388" s="607"/>
      <c r="Q1388" s="607"/>
      <c r="R1388" s="607"/>
      <c r="S1388" s="607"/>
      <c r="T1388" s="607"/>
      <c r="U1388" s="607"/>
      <c r="V1388" s="607"/>
      <c r="W1388" s="607"/>
      <c r="X1388" s="607"/>
      <c r="Y1388" s="607"/>
      <c r="Z1388" s="607"/>
      <c r="AA1388" s="607"/>
      <c r="AG1388" s="71"/>
      <c r="AH1388" s="605"/>
      <c r="AI1388" s="605"/>
      <c r="AJ1388" s="605"/>
      <c r="AK1388" s="605"/>
      <c r="AL1388" s="605"/>
      <c r="AM1388" s="605"/>
      <c r="AN1388" s="606"/>
      <c r="AO1388" s="602"/>
      <c r="AP1388" s="603"/>
      <c r="AQ1388" s="603"/>
      <c r="AR1388" s="603"/>
      <c r="AS1388" s="604"/>
      <c r="AT1388" s="602"/>
      <c r="AU1388" s="603"/>
      <c r="AV1388" s="603"/>
      <c r="AW1388" s="603"/>
      <c r="AX1388" s="604"/>
      <c r="AY1388" s="79"/>
      <c r="AZ1388" s="79"/>
      <c r="BA1388" s="79"/>
      <c r="BB1388" s="80"/>
      <c r="BC1388" s="80"/>
      <c r="BD1388" s="80"/>
      <c r="BE1388" s="80"/>
      <c r="BF1388" s="80"/>
      <c r="BG1388" s="80"/>
      <c r="BH1388" s="80"/>
      <c r="BI1388" s="80"/>
    </row>
    <row r="1389" spans="2:62" ht="39" customHeight="1">
      <c r="B1389" s="608"/>
      <c r="C1389" s="608"/>
      <c r="D1389" s="608"/>
      <c r="E1389" s="608"/>
      <c r="F1389" s="608"/>
      <c r="G1389" s="608"/>
      <c r="H1389" s="608"/>
      <c r="I1389" s="608"/>
      <c r="J1389" s="608"/>
      <c r="K1389" s="608"/>
      <c r="L1389" s="608"/>
      <c r="M1389" s="608"/>
      <c r="N1389" s="608"/>
      <c r="O1389" s="608"/>
      <c r="P1389" s="608"/>
      <c r="Q1389" s="608"/>
      <c r="R1389" s="608"/>
      <c r="S1389" s="608"/>
      <c r="T1389" s="608"/>
      <c r="U1389" s="608"/>
      <c r="V1389" s="608"/>
      <c r="W1389" s="608"/>
      <c r="X1389" s="608"/>
      <c r="Y1389" s="608"/>
      <c r="Z1389" s="608"/>
      <c r="AA1389" s="608"/>
      <c r="AG1389" s="71"/>
    </row>
    <row r="1390" spans="2:62" ht="39" customHeight="1" thickBot="1">
      <c r="B1390" s="533"/>
      <c r="C1390" s="533"/>
      <c r="D1390" s="533"/>
      <c r="E1390" s="533"/>
      <c r="F1390" s="533"/>
      <c r="G1390" s="533"/>
      <c r="H1390" s="533"/>
      <c r="I1390" s="533"/>
      <c r="J1390" s="533"/>
      <c r="K1390" s="533"/>
      <c r="L1390" s="533"/>
      <c r="M1390" s="533"/>
      <c r="N1390" s="533"/>
      <c r="O1390" s="533"/>
      <c r="P1390" s="533"/>
      <c r="Q1390" s="533"/>
      <c r="R1390" s="533"/>
      <c r="S1390" s="533"/>
      <c r="T1390" s="533"/>
      <c r="U1390" s="533"/>
      <c r="V1390" s="533"/>
      <c r="W1390" s="533"/>
      <c r="X1390" s="533"/>
      <c r="Y1390" s="533"/>
      <c r="Z1390" s="533"/>
      <c r="AA1390" s="533"/>
      <c r="AG1390" s="81"/>
      <c r="AH1390" s="82"/>
      <c r="AI1390" s="82"/>
      <c r="AJ1390" s="82"/>
      <c r="AK1390" s="82"/>
      <c r="AL1390" s="82"/>
      <c r="AM1390" s="82"/>
      <c r="AN1390" s="82"/>
      <c r="AO1390" s="82"/>
      <c r="AP1390" s="82"/>
      <c r="AQ1390" s="82"/>
      <c r="AR1390" s="83"/>
      <c r="AS1390" s="83"/>
      <c r="AT1390" s="83"/>
      <c r="AU1390" s="83"/>
      <c r="AV1390" s="83"/>
      <c r="AW1390" s="83"/>
      <c r="AX1390" s="83"/>
      <c r="AY1390" s="83"/>
      <c r="AZ1390" s="83"/>
      <c r="BA1390" s="83"/>
      <c r="BB1390" s="83"/>
      <c r="BC1390" s="83"/>
      <c r="BD1390" s="83"/>
      <c r="BE1390" s="83"/>
      <c r="BF1390" s="83"/>
      <c r="BG1390" s="83"/>
      <c r="BH1390" s="83"/>
      <c r="BI1390" s="83"/>
      <c r="BJ1390" s="84"/>
    </row>
    <row r="1391" spans="2:62" ht="39" customHeight="1">
      <c r="B1391" s="534"/>
      <c r="C1391" s="534"/>
      <c r="D1391" s="534"/>
      <c r="E1391" s="534"/>
      <c r="F1391" s="534"/>
      <c r="G1391" s="534"/>
      <c r="H1391" s="534"/>
      <c r="I1391" s="534"/>
      <c r="J1391" s="534"/>
      <c r="K1391" s="534"/>
      <c r="L1391" s="534"/>
      <c r="M1391" s="534"/>
      <c r="N1391" s="534"/>
      <c r="O1391" s="534"/>
      <c r="P1391" s="534"/>
      <c r="Q1391" s="534"/>
      <c r="R1391" s="534"/>
      <c r="S1391" s="534"/>
      <c r="T1391" s="534"/>
      <c r="U1391" s="534"/>
      <c r="V1391" s="534"/>
      <c r="W1391" s="534"/>
      <c r="X1391" s="534"/>
      <c r="Y1391" s="534"/>
      <c r="Z1391" s="534"/>
      <c r="AA1391" s="534"/>
      <c r="BJ1391" s="85"/>
    </row>
    <row r="1392" spans="2:62" ht="39" customHeight="1">
      <c r="B1392" s="86"/>
      <c r="C1392" s="86"/>
      <c r="D1392" s="86"/>
      <c r="E1392" s="86"/>
      <c r="F1392" s="86"/>
      <c r="G1392" s="86"/>
      <c r="H1392" s="86"/>
      <c r="I1392" s="86"/>
      <c r="J1392" s="86"/>
      <c r="K1392" s="86"/>
      <c r="L1392" s="86"/>
      <c r="M1392" s="86"/>
      <c r="N1392" s="86"/>
      <c r="O1392" s="86"/>
      <c r="P1392" s="86"/>
      <c r="Q1392" s="86"/>
      <c r="R1392" s="86"/>
      <c r="S1392" s="86"/>
      <c r="T1392" s="86"/>
      <c r="U1392" s="86"/>
      <c r="V1392" s="86"/>
      <c r="W1392" s="86"/>
      <c r="X1392" s="86"/>
      <c r="Y1392" s="86"/>
      <c r="Z1392" s="86"/>
      <c r="AA1392" s="86"/>
      <c r="AK1392" s="87"/>
      <c r="AL1392" s="87"/>
      <c r="AM1392" s="87"/>
      <c r="AN1392" s="87"/>
      <c r="AO1392" s="87"/>
      <c r="AP1392" s="87"/>
      <c r="AQ1392" s="87"/>
      <c r="AR1392" s="87"/>
      <c r="AS1392" s="87"/>
      <c r="AT1392" s="87"/>
      <c r="AU1392" s="87"/>
      <c r="AV1392" s="87"/>
      <c r="AW1392" s="87"/>
      <c r="AX1392" s="87"/>
      <c r="AY1392" s="87"/>
      <c r="AZ1392" s="87"/>
      <c r="BA1392" s="87"/>
      <c r="BB1392" s="87"/>
      <c r="BC1392" s="87"/>
      <c r="BD1392" s="87"/>
      <c r="BE1392" s="87"/>
      <c r="BF1392" s="87"/>
      <c r="BJ1392" s="85"/>
    </row>
    <row r="1393" spans="2:62" ht="39" customHeight="1">
      <c r="B1393" s="535" t="s">
        <v>80</v>
      </c>
      <c r="C1393" s="535"/>
      <c r="D1393" s="535"/>
      <c r="E1393" s="535"/>
      <c r="F1393" s="535"/>
      <c r="G1393" s="535"/>
      <c r="H1393" s="535"/>
      <c r="I1393" s="535"/>
      <c r="J1393" s="535"/>
      <c r="K1393" s="535"/>
      <c r="L1393" s="535"/>
      <c r="M1393" s="535"/>
      <c r="N1393" s="535"/>
      <c r="O1393" s="536" t="str">
        <f>GI!$E$31</f>
        <v xml:space="preserve">Biniam Desta </v>
      </c>
      <c r="P1393" s="536"/>
      <c r="Q1393" s="536"/>
      <c r="R1393" s="536"/>
      <c r="S1393" s="536"/>
      <c r="T1393" s="536"/>
      <c r="U1393" s="536"/>
      <c r="V1393" s="536"/>
      <c r="W1393" s="536"/>
      <c r="X1393" s="536"/>
      <c r="Y1393" s="536"/>
      <c r="Z1393" s="536"/>
      <c r="AA1393" s="536"/>
      <c r="AB1393" s="88"/>
      <c r="AJ1393" s="538" t="s">
        <v>212</v>
      </c>
      <c r="AK1393" s="539"/>
      <c r="AL1393" s="539"/>
      <c r="AM1393" s="539"/>
      <c r="AN1393" s="539"/>
      <c r="AO1393" s="539"/>
      <c r="AP1393" s="539"/>
      <c r="AQ1393" s="539"/>
      <c r="AR1393" s="539"/>
      <c r="AS1393" s="539"/>
      <c r="AT1393" s="539"/>
      <c r="AU1393" s="539"/>
      <c r="AV1393" s="539"/>
      <c r="AW1393" s="539"/>
      <c r="AX1393" s="539"/>
      <c r="AY1393" s="539"/>
      <c r="AZ1393" s="539"/>
      <c r="BA1393" s="539"/>
      <c r="BB1393" s="539"/>
      <c r="BC1393" s="539"/>
      <c r="BD1393" s="539"/>
      <c r="BE1393" s="539"/>
      <c r="BF1393" s="540"/>
      <c r="BG1393" s="87"/>
      <c r="BH1393" s="87"/>
      <c r="BI1393" s="87"/>
      <c r="BJ1393" s="89"/>
    </row>
    <row r="1394" spans="2:62" ht="39" customHeight="1">
      <c r="B1394" s="535"/>
      <c r="C1394" s="535"/>
      <c r="D1394" s="535"/>
      <c r="E1394" s="535"/>
      <c r="F1394" s="535"/>
      <c r="G1394" s="535"/>
      <c r="H1394" s="535"/>
      <c r="I1394" s="535"/>
      <c r="J1394" s="535"/>
      <c r="K1394" s="535"/>
      <c r="L1394" s="535"/>
      <c r="M1394" s="535"/>
      <c r="N1394" s="535"/>
      <c r="O1394" s="537"/>
      <c r="P1394" s="537"/>
      <c r="Q1394" s="537"/>
      <c r="R1394" s="537"/>
      <c r="S1394" s="537"/>
      <c r="T1394" s="537"/>
      <c r="U1394" s="537"/>
      <c r="V1394" s="537"/>
      <c r="W1394" s="537"/>
      <c r="X1394" s="537"/>
      <c r="Y1394" s="537"/>
      <c r="Z1394" s="537"/>
      <c r="AA1394" s="537"/>
      <c r="AB1394" s="88"/>
      <c r="AJ1394" s="541"/>
      <c r="AK1394" s="542"/>
      <c r="AL1394" s="542"/>
      <c r="AM1394" s="542"/>
      <c r="AN1394" s="542"/>
      <c r="AO1394" s="542"/>
      <c r="AP1394" s="542"/>
      <c r="AQ1394" s="542"/>
      <c r="AR1394" s="542"/>
      <c r="AS1394" s="542"/>
      <c r="AT1394" s="542"/>
      <c r="AU1394" s="542"/>
      <c r="AV1394" s="542"/>
      <c r="AW1394" s="542"/>
      <c r="AX1394" s="542"/>
      <c r="AY1394" s="542"/>
      <c r="AZ1394" s="542"/>
      <c r="BA1394" s="542"/>
      <c r="BB1394" s="542"/>
      <c r="BC1394" s="542"/>
      <c r="BD1394" s="542"/>
      <c r="BE1394" s="542"/>
      <c r="BF1394" s="543"/>
      <c r="BG1394" s="87"/>
      <c r="BH1394" s="87"/>
      <c r="BI1394" s="87"/>
      <c r="BJ1394" s="89"/>
    </row>
    <row r="1395" spans="2:62" ht="39" customHeight="1">
      <c r="B1395" s="544" t="s">
        <v>79</v>
      </c>
      <c r="C1395" s="544"/>
      <c r="D1395" s="544"/>
      <c r="E1395" s="544"/>
      <c r="F1395" s="544"/>
      <c r="G1395" s="544"/>
      <c r="H1395" s="544"/>
      <c r="I1395" s="544"/>
      <c r="J1395" s="544"/>
      <c r="K1395" s="544"/>
      <c r="L1395" s="544"/>
      <c r="M1395" s="544"/>
      <c r="N1395" s="544"/>
      <c r="O1395" s="545"/>
      <c r="P1395" s="545"/>
      <c r="Q1395" s="545"/>
      <c r="R1395" s="545"/>
      <c r="S1395" s="545"/>
      <c r="T1395" s="545"/>
      <c r="U1395" s="545"/>
      <c r="V1395" s="545"/>
      <c r="W1395" s="545"/>
      <c r="X1395" s="545"/>
      <c r="Y1395" s="545"/>
      <c r="Z1395" s="545"/>
      <c r="AA1395" s="545"/>
      <c r="AB1395" s="88"/>
      <c r="AJ1395" s="541" t="s">
        <v>210</v>
      </c>
      <c r="AK1395" s="542"/>
      <c r="AL1395" s="542"/>
      <c r="AM1395" s="542"/>
      <c r="AN1395" s="542"/>
      <c r="AO1395" s="542"/>
      <c r="AP1395" s="542"/>
      <c r="AQ1395" s="542"/>
      <c r="AR1395" s="542"/>
      <c r="AS1395" s="542"/>
      <c r="AT1395" s="542"/>
      <c r="AU1395" s="542"/>
      <c r="AV1395" s="542"/>
      <c r="AW1395" s="542"/>
      <c r="AX1395" s="542"/>
      <c r="AY1395" s="542"/>
      <c r="AZ1395" s="542"/>
      <c r="BA1395" s="542"/>
      <c r="BB1395" s="542"/>
      <c r="BC1395" s="542"/>
      <c r="BD1395" s="542"/>
      <c r="BE1395" s="542"/>
      <c r="BF1395" s="543"/>
      <c r="BG1395" s="87"/>
      <c r="BH1395" s="87"/>
      <c r="BI1395" s="87"/>
      <c r="BJ1395" s="87"/>
    </row>
    <row r="1396" spans="2:62" ht="39" customHeight="1">
      <c r="B1396" s="544"/>
      <c r="C1396" s="544"/>
      <c r="D1396" s="544"/>
      <c r="E1396" s="544"/>
      <c r="F1396" s="544"/>
      <c r="G1396" s="544"/>
      <c r="H1396" s="544"/>
      <c r="I1396" s="544"/>
      <c r="J1396" s="544"/>
      <c r="K1396" s="544"/>
      <c r="L1396" s="544"/>
      <c r="M1396" s="544"/>
      <c r="N1396" s="544"/>
      <c r="O1396" s="546"/>
      <c r="P1396" s="546"/>
      <c r="Q1396" s="546"/>
      <c r="R1396" s="546"/>
      <c r="S1396" s="546"/>
      <c r="T1396" s="546"/>
      <c r="U1396" s="546"/>
      <c r="V1396" s="546"/>
      <c r="W1396" s="546"/>
      <c r="X1396" s="546"/>
      <c r="Y1396" s="546"/>
      <c r="Z1396" s="546"/>
      <c r="AA1396" s="546"/>
      <c r="AB1396" s="88"/>
      <c r="AJ1396" s="541"/>
      <c r="AK1396" s="542"/>
      <c r="AL1396" s="542"/>
      <c r="AM1396" s="542"/>
      <c r="AN1396" s="542"/>
      <c r="AO1396" s="542"/>
      <c r="AP1396" s="542"/>
      <c r="AQ1396" s="542"/>
      <c r="AR1396" s="542"/>
      <c r="AS1396" s="542"/>
      <c r="AT1396" s="542"/>
      <c r="AU1396" s="542"/>
      <c r="AV1396" s="542"/>
      <c r="AW1396" s="542"/>
      <c r="AX1396" s="542"/>
      <c r="AY1396" s="542"/>
      <c r="AZ1396" s="542"/>
      <c r="BA1396" s="542"/>
      <c r="BB1396" s="542"/>
      <c r="BC1396" s="542"/>
      <c r="BD1396" s="542"/>
      <c r="BE1396" s="542"/>
      <c r="BF1396" s="543"/>
      <c r="BG1396" s="87"/>
      <c r="BH1396" s="87"/>
      <c r="BI1396" s="87"/>
      <c r="BJ1396" s="87"/>
    </row>
    <row r="1397" spans="2:62" ht="39" customHeight="1">
      <c r="B1397" s="535" t="s">
        <v>81</v>
      </c>
      <c r="C1397" s="535"/>
      <c r="D1397" s="535"/>
      <c r="E1397" s="535"/>
      <c r="F1397" s="535"/>
      <c r="G1397" s="535"/>
      <c r="H1397" s="535"/>
      <c r="I1397" s="535"/>
      <c r="J1397" s="535"/>
      <c r="K1397" s="535"/>
      <c r="L1397" s="535"/>
      <c r="M1397" s="535"/>
      <c r="N1397" s="535"/>
      <c r="O1397" s="547"/>
      <c r="P1397" s="547"/>
      <c r="Q1397" s="547"/>
      <c r="R1397" s="547"/>
      <c r="S1397" s="547"/>
      <c r="T1397" s="547"/>
      <c r="U1397" s="547"/>
      <c r="V1397" s="547"/>
      <c r="W1397" s="547"/>
      <c r="X1397" s="547"/>
      <c r="Y1397" s="547"/>
      <c r="Z1397" s="547"/>
      <c r="AA1397" s="547"/>
      <c r="AB1397" s="88"/>
      <c r="AJ1397" s="541" t="s">
        <v>74</v>
      </c>
      <c r="AK1397" s="542"/>
      <c r="AL1397" s="542"/>
      <c r="AM1397" s="542"/>
      <c r="AN1397" s="542"/>
      <c r="AO1397" s="542"/>
      <c r="AP1397" s="542"/>
      <c r="AQ1397" s="542"/>
      <c r="AR1397" s="542"/>
      <c r="AS1397" s="542"/>
      <c r="AT1397" s="542"/>
      <c r="AU1397" s="542"/>
      <c r="AV1397" s="542"/>
      <c r="AW1397" s="542"/>
      <c r="AX1397" s="542"/>
      <c r="AY1397" s="542"/>
      <c r="AZ1397" s="542"/>
      <c r="BA1397" s="542"/>
      <c r="BB1397" s="542"/>
      <c r="BC1397" s="542"/>
      <c r="BD1397" s="542"/>
      <c r="BE1397" s="542"/>
      <c r="BF1397" s="543"/>
      <c r="BG1397" s="87"/>
      <c r="BH1397" s="87"/>
      <c r="BI1397" s="87"/>
      <c r="BJ1397" s="87"/>
    </row>
    <row r="1398" spans="2:62" ht="39" customHeight="1">
      <c r="B1398" s="535"/>
      <c r="C1398" s="535"/>
      <c r="D1398" s="535"/>
      <c r="E1398" s="535"/>
      <c r="F1398" s="535"/>
      <c r="G1398" s="535"/>
      <c r="H1398" s="535"/>
      <c r="I1398" s="535"/>
      <c r="J1398" s="535"/>
      <c r="K1398" s="535"/>
      <c r="L1398" s="535"/>
      <c r="M1398" s="535"/>
      <c r="N1398" s="535"/>
      <c r="O1398" s="548"/>
      <c r="P1398" s="548"/>
      <c r="Q1398" s="548"/>
      <c r="R1398" s="548"/>
      <c r="S1398" s="548"/>
      <c r="T1398" s="548"/>
      <c r="U1398" s="548"/>
      <c r="V1398" s="548"/>
      <c r="W1398" s="548"/>
      <c r="X1398" s="548"/>
      <c r="Y1398" s="548"/>
      <c r="Z1398" s="548"/>
      <c r="AA1398" s="548"/>
      <c r="AB1398" s="88"/>
      <c r="AJ1398" s="541"/>
      <c r="AK1398" s="542"/>
      <c r="AL1398" s="542"/>
      <c r="AM1398" s="542"/>
      <c r="AN1398" s="542"/>
      <c r="AO1398" s="542"/>
      <c r="AP1398" s="542"/>
      <c r="AQ1398" s="542"/>
      <c r="AR1398" s="542"/>
      <c r="AS1398" s="542"/>
      <c r="AT1398" s="542"/>
      <c r="AU1398" s="542"/>
      <c r="AV1398" s="542"/>
      <c r="AW1398" s="542"/>
      <c r="AX1398" s="542"/>
      <c r="AY1398" s="542"/>
      <c r="AZ1398" s="542"/>
      <c r="BA1398" s="542"/>
      <c r="BB1398" s="542"/>
      <c r="BC1398" s="542"/>
      <c r="BD1398" s="542"/>
      <c r="BE1398" s="542"/>
      <c r="BF1398" s="543"/>
      <c r="BG1398" s="87"/>
      <c r="BH1398" s="87"/>
      <c r="BI1398" s="87"/>
      <c r="BJ1398" s="87"/>
    </row>
    <row r="1399" spans="2:62" ht="33" customHeight="1">
      <c r="B1399" s="544" t="s">
        <v>79</v>
      </c>
      <c r="C1399" s="544"/>
      <c r="D1399" s="544"/>
      <c r="E1399" s="544"/>
      <c r="F1399" s="544"/>
      <c r="G1399" s="544"/>
      <c r="H1399" s="544"/>
      <c r="I1399" s="544"/>
      <c r="J1399" s="544"/>
      <c r="K1399" s="544"/>
      <c r="L1399" s="544"/>
      <c r="M1399" s="544"/>
      <c r="N1399" s="544"/>
      <c r="O1399" s="545"/>
      <c r="P1399" s="545"/>
      <c r="Q1399" s="545"/>
      <c r="R1399" s="545"/>
      <c r="S1399" s="545"/>
      <c r="T1399" s="545"/>
      <c r="U1399" s="545"/>
      <c r="V1399" s="545"/>
      <c r="W1399" s="545"/>
      <c r="X1399" s="545"/>
      <c r="Y1399" s="545"/>
      <c r="Z1399" s="545"/>
      <c r="AA1399" s="545"/>
      <c r="AB1399" s="90"/>
      <c r="AJ1399" s="541" t="s">
        <v>211</v>
      </c>
      <c r="AK1399" s="542"/>
      <c r="AL1399" s="542"/>
      <c r="AM1399" s="542"/>
      <c r="AN1399" s="542"/>
      <c r="AO1399" s="542"/>
      <c r="AP1399" s="542"/>
      <c r="AQ1399" s="542"/>
      <c r="AR1399" s="542"/>
      <c r="AS1399" s="542"/>
      <c r="AT1399" s="542"/>
      <c r="AU1399" s="542"/>
      <c r="AV1399" s="542"/>
      <c r="AW1399" s="542"/>
      <c r="AX1399" s="542"/>
      <c r="AY1399" s="542"/>
      <c r="AZ1399" s="542"/>
      <c r="BA1399" s="542"/>
      <c r="BB1399" s="542"/>
      <c r="BC1399" s="542"/>
      <c r="BD1399" s="542"/>
      <c r="BE1399" s="542"/>
      <c r="BF1399" s="543"/>
      <c r="BG1399" s="87"/>
      <c r="BH1399" s="87"/>
      <c r="BI1399" s="87"/>
      <c r="BJ1399" s="87"/>
    </row>
    <row r="1400" spans="2:62" ht="33.75" customHeight="1">
      <c r="B1400" s="544"/>
      <c r="C1400" s="544"/>
      <c r="D1400" s="544"/>
      <c r="E1400" s="544"/>
      <c r="F1400" s="544"/>
      <c r="G1400" s="544"/>
      <c r="H1400" s="544"/>
      <c r="I1400" s="544"/>
      <c r="J1400" s="544"/>
      <c r="K1400" s="544"/>
      <c r="L1400" s="544"/>
      <c r="M1400" s="544"/>
      <c r="N1400" s="544"/>
      <c r="O1400" s="546"/>
      <c r="P1400" s="546"/>
      <c r="Q1400" s="546"/>
      <c r="R1400" s="546"/>
      <c r="S1400" s="546"/>
      <c r="T1400" s="546"/>
      <c r="U1400" s="546"/>
      <c r="V1400" s="546"/>
      <c r="W1400" s="546"/>
      <c r="X1400" s="546"/>
      <c r="Y1400" s="546"/>
      <c r="Z1400" s="546"/>
      <c r="AA1400" s="546"/>
      <c r="AB1400" s="90"/>
      <c r="AJ1400" s="549"/>
      <c r="AK1400" s="550"/>
      <c r="AL1400" s="550"/>
      <c r="AM1400" s="550"/>
      <c r="AN1400" s="550"/>
      <c r="AO1400" s="550"/>
      <c r="AP1400" s="550"/>
      <c r="AQ1400" s="550"/>
      <c r="AR1400" s="550"/>
      <c r="AS1400" s="550"/>
      <c r="AT1400" s="550"/>
      <c r="AU1400" s="550"/>
      <c r="AV1400" s="550"/>
      <c r="AW1400" s="550"/>
      <c r="AX1400" s="550"/>
      <c r="AY1400" s="550"/>
      <c r="AZ1400" s="550"/>
      <c r="BA1400" s="550"/>
      <c r="BB1400" s="550"/>
      <c r="BC1400" s="550"/>
      <c r="BD1400" s="550"/>
      <c r="BE1400" s="550"/>
      <c r="BF1400" s="551"/>
      <c r="BG1400" s="87"/>
      <c r="BH1400" s="87"/>
      <c r="BI1400" s="87"/>
      <c r="BJ1400" s="87"/>
    </row>
    <row r="1401" spans="2:62" ht="39" customHeight="1">
      <c r="C1401" s="615"/>
      <c r="D1401" s="615"/>
      <c r="E1401" s="615"/>
      <c r="F1401" s="615"/>
      <c r="G1401" s="615"/>
      <c r="H1401" s="615"/>
      <c r="I1401" s="615"/>
      <c r="J1401" s="615"/>
      <c r="K1401" s="615"/>
      <c r="L1401" s="615"/>
      <c r="M1401" s="615"/>
      <c r="N1401" s="615"/>
      <c r="O1401" s="615"/>
      <c r="P1401" s="615"/>
      <c r="Q1401" s="615"/>
      <c r="R1401" s="615"/>
      <c r="S1401" s="615"/>
      <c r="T1401" s="615"/>
      <c r="U1401" s="615"/>
      <c r="V1401" s="615"/>
      <c r="W1401" s="615"/>
      <c r="X1401" s="615"/>
    </row>
    <row r="1402" spans="2:62" ht="39" customHeight="1">
      <c r="B1402" s="616" t="s">
        <v>20</v>
      </c>
      <c r="C1402" s="616"/>
      <c r="D1402" s="616"/>
      <c r="E1402" s="616"/>
      <c r="F1402" s="616"/>
      <c r="G1402" s="616"/>
      <c r="H1402" s="616"/>
      <c r="I1402" s="616"/>
      <c r="J1402" s="616"/>
      <c r="K1402" s="616"/>
      <c r="L1402" s="616"/>
      <c r="M1402" s="616"/>
      <c r="N1402" s="616"/>
      <c r="O1402" s="616"/>
      <c r="P1402" s="616"/>
      <c r="Q1402" s="616"/>
      <c r="R1402" s="616"/>
      <c r="S1402" s="616"/>
      <c r="T1402" s="616"/>
      <c r="U1402" s="616"/>
      <c r="V1402" s="616"/>
      <c r="W1402" s="616"/>
      <c r="X1402" s="616"/>
      <c r="Y1402" s="616"/>
      <c r="Z1402" s="616"/>
      <c r="AA1402" s="59"/>
      <c r="AG1402" s="60"/>
      <c r="AH1402" s="60"/>
      <c r="AI1402" s="60"/>
      <c r="AL1402" s="617"/>
      <c r="AM1402" s="617"/>
      <c r="AN1402" s="617"/>
      <c r="AO1402" s="617"/>
      <c r="AP1402" s="617"/>
      <c r="AQ1402" s="617"/>
      <c r="AR1402" s="617"/>
      <c r="AS1402" s="617"/>
      <c r="AT1402" s="617"/>
      <c r="AU1402" s="617"/>
      <c r="AV1402" s="617"/>
      <c r="AW1402" s="617"/>
      <c r="AX1402" s="617"/>
      <c r="AY1402" s="617"/>
      <c r="AZ1402" s="617"/>
      <c r="BA1402" s="617"/>
      <c r="BB1402" s="617"/>
      <c r="BC1402" s="617"/>
    </row>
    <row r="1403" spans="2:62" ht="39" customHeight="1">
      <c r="B1403" s="616"/>
      <c r="C1403" s="616"/>
      <c r="D1403" s="616"/>
      <c r="E1403" s="616"/>
      <c r="F1403" s="616"/>
      <c r="G1403" s="616"/>
      <c r="H1403" s="616"/>
      <c r="I1403" s="616"/>
      <c r="J1403" s="616"/>
      <c r="K1403" s="616"/>
      <c r="L1403" s="616"/>
      <c r="M1403" s="616"/>
      <c r="N1403" s="616"/>
      <c r="O1403" s="616"/>
      <c r="P1403" s="616"/>
      <c r="Q1403" s="616"/>
      <c r="R1403" s="616"/>
      <c r="S1403" s="616"/>
      <c r="T1403" s="616"/>
      <c r="U1403" s="616"/>
      <c r="V1403" s="616"/>
      <c r="W1403" s="616"/>
      <c r="X1403" s="616"/>
      <c r="Y1403" s="616"/>
      <c r="Z1403" s="616"/>
      <c r="AA1403" s="59"/>
      <c r="AG1403" s="60"/>
      <c r="AH1403" s="60"/>
      <c r="AI1403" s="60"/>
      <c r="AL1403" s="617"/>
      <c r="AM1403" s="617"/>
      <c r="AN1403" s="617"/>
      <c r="AO1403" s="617"/>
      <c r="AP1403" s="617"/>
      <c r="AQ1403" s="617"/>
      <c r="AR1403" s="617"/>
      <c r="AS1403" s="617"/>
      <c r="AT1403" s="617"/>
      <c r="AU1403" s="617"/>
      <c r="AV1403" s="617"/>
      <c r="AW1403" s="617"/>
      <c r="AX1403" s="617"/>
      <c r="AY1403" s="617"/>
      <c r="AZ1403" s="617"/>
      <c r="BA1403" s="617"/>
      <c r="BB1403" s="617"/>
      <c r="BC1403" s="617"/>
    </row>
    <row r="1404" spans="2:62" ht="39" customHeight="1">
      <c r="B1404" s="618"/>
      <c r="C1404" s="618"/>
      <c r="D1404" s="618"/>
      <c r="E1404" s="618"/>
      <c r="F1404" s="618"/>
      <c r="G1404" s="618"/>
      <c r="H1404" s="618"/>
      <c r="I1404" s="618"/>
      <c r="J1404" s="618"/>
      <c r="K1404" s="618"/>
      <c r="L1404" s="618"/>
      <c r="M1404" s="618"/>
      <c r="N1404" s="618"/>
      <c r="O1404" s="618"/>
      <c r="P1404" s="618"/>
      <c r="Q1404" s="618"/>
      <c r="R1404" s="618"/>
      <c r="S1404" s="618"/>
      <c r="T1404" s="618"/>
      <c r="U1404" s="618"/>
      <c r="V1404" s="618"/>
      <c r="W1404" s="618"/>
      <c r="X1404" s="618"/>
      <c r="Y1404" s="618"/>
      <c r="Z1404" s="618"/>
      <c r="AA1404" s="59"/>
      <c r="AB1404" s="60"/>
      <c r="AC1404" s="60"/>
      <c r="AD1404" s="60"/>
      <c r="AE1404" s="60"/>
      <c r="AF1404" s="60"/>
      <c r="AG1404" s="60"/>
      <c r="AH1404" s="60"/>
      <c r="AI1404" s="60"/>
      <c r="AL1404" s="617"/>
      <c r="AM1404" s="617"/>
      <c r="AN1404" s="617"/>
      <c r="AO1404" s="617"/>
      <c r="AP1404" s="617"/>
      <c r="AQ1404" s="617"/>
      <c r="AR1404" s="617"/>
      <c r="AS1404" s="617"/>
      <c r="AT1404" s="617"/>
      <c r="AU1404" s="617"/>
      <c r="AV1404" s="617"/>
      <c r="AW1404" s="617"/>
      <c r="AX1404" s="617"/>
      <c r="AY1404" s="617"/>
      <c r="AZ1404" s="617"/>
      <c r="BA1404" s="617"/>
      <c r="BB1404" s="617"/>
      <c r="BC1404" s="617"/>
    </row>
    <row r="1405" spans="2:62" ht="39" customHeight="1">
      <c r="B1405" s="609" t="s">
        <v>92</v>
      </c>
      <c r="C1405" s="609"/>
      <c r="D1405" s="609"/>
      <c r="E1405" s="609"/>
      <c r="F1405" s="609"/>
      <c r="G1405" s="609"/>
      <c r="H1405" s="609"/>
      <c r="I1405" s="609"/>
      <c r="J1405" s="609"/>
      <c r="K1405" s="609"/>
      <c r="L1405" s="609"/>
      <c r="M1405" s="609"/>
      <c r="N1405" s="609"/>
      <c r="O1405" s="609"/>
      <c r="P1405" s="609"/>
      <c r="Q1405" s="609"/>
      <c r="R1405" s="609"/>
      <c r="S1405" s="609"/>
      <c r="T1405" s="609"/>
      <c r="U1405" s="609"/>
      <c r="V1405" s="609"/>
      <c r="W1405" s="609"/>
      <c r="X1405" s="609"/>
      <c r="Y1405" s="609"/>
      <c r="Z1405" s="609"/>
      <c r="AA1405" s="59"/>
      <c r="AB1405" s="60"/>
      <c r="AE1405" s="610" t="str">
        <f>GI!$A$49</f>
        <v>መግለፂ ውፅኢት ተምሃራይ</v>
      </c>
      <c r="AF1405" s="610"/>
      <c r="AG1405" s="610"/>
      <c r="AH1405" s="610"/>
      <c r="AI1405" s="610"/>
      <c r="AJ1405" s="610"/>
      <c r="AK1405" s="610"/>
      <c r="AL1405" s="610"/>
      <c r="AM1405" s="610"/>
      <c r="AN1405" s="610"/>
      <c r="AO1405" s="610"/>
      <c r="AP1405" s="610"/>
      <c r="AQ1405" s="610"/>
      <c r="AR1405" s="610"/>
      <c r="AS1405" s="610"/>
      <c r="AT1405" s="610"/>
      <c r="AU1405" s="610"/>
      <c r="AV1405" s="610"/>
      <c r="AW1405" s="610"/>
      <c r="AX1405" s="610"/>
      <c r="AY1405" s="610"/>
      <c r="AZ1405" s="610"/>
      <c r="BA1405" s="610"/>
      <c r="BB1405" s="610"/>
      <c r="BC1405" s="610"/>
      <c r="BD1405" s="610"/>
      <c r="BE1405" s="610"/>
      <c r="BF1405" s="610"/>
      <c r="BG1405" s="610"/>
      <c r="BH1405" s="610"/>
      <c r="BI1405" s="610"/>
      <c r="BJ1405" s="610"/>
    </row>
    <row r="1406" spans="2:62" ht="39" customHeight="1">
      <c r="B1406" s="609" t="s">
        <v>93</v>
      </c>
      <c r="C1406" s="609"/>
      <c r="D1406" s="609"/>
      <c r="E1406" s="609"/>
      <c r="F1406" s="609"/>
      <c r="G1406" s="609"/>
      <c r="H1406" s="609"/>
      <c r="I1406" s="609"/>
      <c r="J1406" s="609"/>
      <c r="K1406" s="609"/>
      <c r="L1406" s="609"/>
      <c r="M1406" s="609"/>
      <c r="N1406" s="609"/>
      <c r="O1406" s="609"/>
      <c r="P1406" s="609"/>
      <c r="Q1406" s="609"/>
      <c r="R1406" s="609"/>
      <c r="S1406" s="609"/>
      <c r="T1406" s="609"/>
      <c r="U1406" s="609"/>
      <c r="V1406" s="609"/>
      <c r="W1406" s="609"/>
      <c r="X1406" s="609"/>
      <c r="Y1406" s="609"/>
      <c r="Z1406" s="609"/>
      <c r="AA1406" s="59"/>
      <c r="AB1406" s="60"/>
      <c r="AC1406" s="61"/>
      <c r="AD1406" s="61"/>
      <c r="AE1406" s="610"/>
      <c r="AF1406" s="610"/>
      <c r="AG1406" s="610"/>
      <c r="AH1406" s="610"/>
      <c r="AI1406" s="610"/>
      <c r="AJ1406" s="610"/>
      <c r="AK1406" s="610"/>
      <c r="AL1406" s="610"/>
      <c r="AM1406" s="610"/>
      <c r="AN1406" s="610"/>
      <c r="AO1406" s="610"/>
      <c r="AP1406" s="610"/>
      <c r="AQ1406" s="610"/>
      <c r="AR1406" s="610"/>
      <c r="AS1406" s="610"/>
      <c r="AT1406" s="610"/>
      <c r="AU1406" s="610"/>
      <c r="AV1406" s="610"/>
      <c r="AW1406" s="610"/>
      <c r="AX1406" s="610"/>
      <c r="AY1406" s="610"/>
      <c r="AZ1406" s="610"/>
      <c r="BA1406" s="610"/>
      <c r="BB1406" s="610"/>
      <c r="BC1406" s="610"/>
      <c r="BD1406" s="610"/>
      <c r="BE1406" s="610"/>
      <c r="BF1406" s="610"/>
      <c r="BG1406" s="610"/>
      <c r="BH1406" s="610"/>
      <c r="BI1406" s="610"/>
      <c r="BJ1406" s="610"/>
    </row>
    <row r="1407" spans="2:62" ht="39" customHeight="1">
      <c r="B1407" s="609" t="s">
        <v>94</v>
      </c>
      <c r="C1407" s="609"/>
      <c r="D1407" s="609"/>
      <c r="E1407" s="609"/>
      <c r="F1407" s="609"/>
      <c r="G1407" s="609"/>
      <c r="H1407" s="609"/>
      <c r="I1407" s="609"/>
      <c r="J1407" s="609"/>
      <c r="K1407" s="609"/>
      <c r="L1407" s="609"/>
      <c r="M1407" s="609"/>
      <c r="N1407" s="609"/>
      <c r="O1407" s="609"/>
      <c r="P1407" s="609"/>
      <c r="Q1407" s="609"/>
      <c r="R1407" s="609"/>
      <c r="S1407" s="609"/>
      <c r="T1407" s="609"/>
      <c r="U1407" s="609"/>
      <c r="V1407" s="609"/>
      <c r="W1407" s="609"/>
      <c r="X1407" s="609"/>
      <c r="Y1407" s="609"/>
      <c r="Z1407" s="609"/>
      <c r="AA1407" s="59"/>
      <c r="AB1407" s="60"/>
      <c r="AC1407" s="61"/>
      <c r="AD1407" s="61"/>
      <c r="AE1407" s="610" t="str">
        <f>GI!$A$50</f>
        <v xml:space="preserve">ኣካዳሚ ሸባ ሓፈሻዊ ካልኣይ ብርኪ ቤት ት/ቲ </v>
      </c>
      <c r="AF1407" s="610"/>
      <c r="AG1407" s="610"/>
      <c r="AH1407" s="610"/>
      <c r="AI1407" s="610"/>
      <c r="AJ1407" s="610"/>
      <c r="AK1407" s="610"/>
      <c r="AL1407" s="610"/>
      <c r="AM1407" s="610"/>
      <c r="AN1407" s="610"/>
      <c r="AO1407" s="610"/>
      <c r="AP1407" s="610"/>
      <c r="AQ1407" s="610"/>
      <c r="AR1407" s="610"/>
      <c r="AS1407" s="610"/>
      <c r="AT1407" s="610"/>
      <c r="AU1407" s="610"/>
      <c r="AV1407" s="610"/>
      <c r="AW1407" s="610"/>
      <c r="AX1407" s="610"/>
      <c r="AY1407" s="610"/>
      <c r="AZ1407" s="610"/>
      <c r="BA1407" s="610"/>
      <c r="BB1407" s="610"/>
      <c r="BC1407" s="610"/>
      <c r="BD1407" s="610"/>
      <c r="BE1407" s="610"/>
      <c r="BF1407" s="610"/>
      <c r="BG1407" s="610"/>
      <c r="BH1407" s="610"/>
      <c r="BI1407" s="610"/>
      <c r="BJ1407" s="610"/>
    </row>
    <row r="1408" spans="2:62" ht="39" customHeight="1">
      <c r="B1408" s="609" t="s">
        <v>95</v>
      </c>
      <c r="C1408" s="609"/>
      <c r="D1408" s="609"/>
      <c r="E1408" s="609"/>
      <c r="F1408" s="609"/>
      <c r="G1408" s="609"/>
      <c r="H1408" s="609"/>
      <c r="I1408" s="609"/>
      <c r="J1408" s="609"/>
      <c r="K1408" s="609"/>
      <c r="L1408" s="609"/>
      <c r="M1408" s="609"/>
      <c r="N1408" s="609"/>
      <c r="O1408" s="609"/>
      <c r="P1408" s="609"/>
      <c r="Q1408" s="609"/>
      <c r="R1408" s="609"/>
      <c r="S1408" s="609"/>
      <c r="T1408" s="609"/>
      <c r="U1408" s="609"/>
      <c r="V1408" s="609"/>
      <c r="W1408" s="609"/>
      <c r="X1408" s="609"/>
      <c r="Y1408" s="609"/>
      <c r="Z1408" s="609"/>
      <c r="AA1408" s="62"/>
      <c r="AB1408" s="60"/>
      <c r="AC1408" s="61"/>
      <c r="AD1408" s="61"/>
      <c r="AE1408" s="610"/>
      <c r="AF1408" s="610"/>
      <c r="AG1408" s="610"/>
      <c r="AH1408" s="610"/>
      <c r="AI1408" s="610"/>
      <c r="AJ1408" s="610"/>
      <c r="AK1408" s="610"/>
      <c r="AL1408" s="610"/>
      <c r="AM1408" s="610"/>
      <c r="AN1408" s="610"/>
      <c r="AO1408" s="610"/>
      <c r="AP1408" s="610"/>
      <c r="AQ1408" s="610"/>
      <c r="AR1408" s="610"/>
      <c r="AS1408" s="610"/>
      <c r="AT1408" s="610"/>
      <c r="AU1408" s="610"/>
      <c r="AV1408" s="610"/>
      <c r="AW1408" s="610"/>
      <c r="AX1408" s="610"/>
      <c r="AY1408" s="610"/>
      <c r="AZ1408" s="610"/>
      <c r="BA1408" s="610"/>
      <c r="BB1408" s="610"/>
      <c r="BC1408" s="610"/>
      <c r="BD1408" s="610"/>
      <c r="BE1408" s="610"/>
      <c r="BF1408" s="610"/>
      <c r="BG1408" s="610"/>
      <c r="BH1408" s="610"/>
      <c r="BI1408" s="610"/>
      <c r="BJ1408" s="610"/>
    </row>
    <row r="1409" spans="2:62" ht="39" customHeight="1">
      <c r="B1409" s="609" t="s">
        <v>96</v>
      </c>
      <c r="C1409" s="609"/>
      <c r="D1409" s="609"/>
      <c r="E1409" s="609"/>
      <c r="F1409" s="609"/>
      <c r="G1409" s="609"/>
      <c r="H1409" s="609"/>
      <c r="I1409" s="609"/>
      <c r="J1409" s="609"/>
      <c r="K1409" s="609"/>
      <c r="L1409" s="609"/>
      <c r="M1409" s="609"/>
      <c r="N1409" s="609"/>
      <c r="O1409" s="609"/>
      <c r="P1409" s="609"/>
      <c r="Q1409" s="609"/>
      <c r="R1409" s="609"/>
      <c r="S1409" s="609"/>
      <c r="T1409" s="609"/>
      <c r="U1409" s="609"/>
      <c r="V1409" s="609"/>
      <c r="W1409" s="609"/>
      <c r="X1409" s="609"/>
      <c r="Y1409" s="609"/>
      <c r="Z1409" s="609"/>
      <c r="AA1409" s="62"/>
      <c r="AB1409" s="60"/>
      <c r="AC1409" s="61"/>
      <c r="AD1409" s="61"/>
      <c r="AE1409" s="61"/>
      <c r="AF1409" s="61"/>
      <c r="AG1409" s="61"/>
      <c r="AH1409" s="61"/>
      <c r="AI1409" s="61"/>
      <c r="AJ1409" s="61"/>
      <c r="AK1409" s="61"/>
      <c r="AL1409" s="61"/>
      <c r="AM1409" s="61"/>
      <c r="AN1409" s="61"/>
      <c r="AO1409" s="61"/>
      <c r="AP1409" s="61"/>
      <c r="AQ1409" s="61"/>
      <c r="AR1409" s="61"/>
      <c r="AS1409" s="61"/>
      <c r="AT1409" s="61"/>
      <c r="AU1409" s="61"/>
      <c r="AV1409" s="61"/>
      <c r="AW1409" s="61"/>
      <c r="AX1409" s="61"/>
      <c r="AY1409" s="61"/>
      <c r="AZ1409" s="61"/>
      <c r="BA1409" s="61"/>
      <c r="BB1409" s="61"/>
      <c r="BC1409" s="61"/>
      <c r="BD1409" s="61"/>
      <c r="BE1409" s="61"/>
      <c r="BF1409" s="61"/>
      <c r="BG1409" s="61"/>
      <c r="BH1409" s="61"/>
      <c r="BI1409" s="61"/>
      <c r="BJ1409" s="61"/>
    </row>
    <row r="1410" spans="2:62" ht="39" customHeight="1">
      <c r="B1410" s="611" t="s">
        <v>138</v>
      </c>
      <c r="C1410" s="611"/>
      <c r="D1410" s="611"/>
      <c r="E1410" s="611"/>
      <c r="F1410" s="611"/>
      <c r="G1410" s="611"/>
      <c r="H1410" s="611"/>
      <c r="I1410" s="611"/>
      <c r="J1410" s="611"/>
      <c r="K1410" s="611"/>
      <c r="L1410" s="611"/>
      <c r="M1410" s="611"/>
      <c r="N1410" s="611"/>
      <c r="O1410" s="611"/>
      <c r="P1410" s="611"/>
      <c r="Q1410" s="611"/>
      <c r="R1410" s="611"/>
      <c r="S1410" s="611"/>
      <c r="T1410" s="611"/>
      <c r="U1410" s="611"/>
      <c r="V1410" s="611"/>
      <c r="W1410" s="611"/>
      <c r="X1410" s="611"/>
      <c r="Y1410" s="611"/>
      <c r="Z1410" s="611"/>
      <c r="AA1410" s="612"/>
      <c r="AB1410" s="62"/>
      <c r="AD1410" s="61"/>
      <c r="AE1410" s="613" t="str">
        <f>GI!$A$52</f>
        <v>Sheba Academy Comprehensive Secondary School Student's Grade Report Card</v>
      </c>
      <c r="AF1410" s="613"/>
      <c r="AG1410" s="613"/>
      <c r="AH1410" s="613"/>
      <c r="AI1410" s="613"/>
      <c r="AJ1410" s="613"/>
      <c r="AK1410" s="613"/>
      <c r="AL1410" s="613"/>
      <c r="AM1410" s="613"/>
      <c r="AN1410" s="613"/>
      <c r="AO1410" s="613"/>
      <c r="AP1410" s="613"/>
      <c r="AQ1410" s="613"/>
      <c r="AR1410" s="613"/>
      <c r="AS1410" s="613"/>
      <c r="AT1410" s="613"/>
      <c r="AU1410" s="613"/>
      <c r="AV1410" s="613"/>
      <c r="AW1410" s="613"/>
      <c r="AX1410" s="613"/>
      <c r="AY1410" s="613"/>
      <c r="AZ1410" s="613"/>
      <c r="BA1410" s="613"/>
      <c r="BB1410" s="613"/>
      <c r="BC1410" s="613"/>
      <c r="BD1410" s="613"/>
      <c r="BE1410" s="613"/>
      <c r="BF1410" s="613"/>
      <c r="BG1410" s="613"/>
      <c r="BH1410" s="613"/>
      <c r="BI1410" s="613"/>
      <c r="BJ1410" s="613"/>
    </row>
    <row r="1411" spans="2:62" ht="39" customHeight="1">
      <c r="B1411" s="611"/>
      <c r="C1411" s="611"/>
      <c r="D1411" s="611"/>
      <c r="E1411" s="611"/>
      <c r="F1411" s="611"/>
      <c r="G1411" s="611"/>
      <c r="H1411" s="611"/>
      <c r="I1411" s="611"/>
      <c r="J1411" s="611"/>
      <c r="K1411" s="611"/>
      <c r="L1411" s="611"/>
      <c r="M1411" s="611"/>
      <c r="N1411" s="611"/>
      <c r="O1411" s="611"/>
      <c r="P1411" s="611"/>
      <c r="Q1411" s="611"/>
      <c r="R1411" s="611"/>
      <c r="S1411" s="611"/>
      <c r="T1411" s="611"/>
      <c r="U1411" s="611"/>
      <c r="V1411" s="611"/>
      <c r="W1411" s="611"/>
      <c r="X1411" s="611"/>
      <c r="Y1411" s="611"/>
      <c r="Z1411" s="611"/>
      <c r="AA1411" s="612"/>
      <c r="AB1411" s="62"/>
      <c r="AC1411" s="61"/>
      <c r="AD1411" s="61"/>
      <c r="AE1411" s="613"/>
      <c r="AF1411" s="613"/>
      <c r="AG1411" s="613"/>
      <c r="AH1411" s="613"/>
      <c r="AI1411" s="613"/>
      <c r="AJ1411" s="613"/>
      <c r="AK1411" s="613"/>
      <c r="AL1411" s="613"/>
      <c r="AM1411" s="613"/>
      <c r="AN1411" s="613"/>
      <c r="AO1411" s="613"/>
      <c r="AP1411" s="613"/>
      <c r="AQ1411" s="613"/>
      <c r="AR1411" s="613"/>
      <c r="AS1411" s="613"/>
      <c r="AT1411" s="613"/>
      <c r="AU1411" s="613"/>
      <c r="AV1411" s="613"/>
      <c r="AW1411" s="613"/>
      <c r="AX1411" s="613"/>
      <c r="AY1411" s="613"/>
      <c r="AZ1411" s="613"/>
      <c r="BA1411" s="613"/>
      <c r="BB1411" s="613"/>
      <c r="BC1411" s="613"/>
      <c r="BD1411" s="613"/>
      <c r="BE1411" s="613"/>
      <c r="BF1411" s="613"/>
      <c r="BG1411" s="613"/>
      <c r="BH1411" s="613"/>
      <c r="BI1411" s="613"/>
      <c r="BJ1411" s="613"/>
    </row>
    <row r="1412" spans="2:62" ht="39" customHeight="1">
      <c r="B1412" s="611" t="s">
        <v>65</v>
      </c>
      <c r="C1412" s="611"/>
      <c r="D1412" s="611"/>
      <c r="E1412" s="611"/>
      <c r="F1412" s="611"/>
      <c r="G1412" s="611"/>
      <c r="H1412" s="611"/>
      <c r="I1412" s="611"/>
      <c r="J1412" s="611"/>
      <c r="K1412" s="611"/>
      <c r="L1412" s="611"/>
      <c r="M1412" s="611"/>
      <c r="N1412" s="611"/>
      <c r="O1412" s="611"/>
      <c r="P1412" s="611"/>
      <c r="Q1412" s="611"/>
      <c r="R1412" s="611"/>
      <c r="S1412" s="611"/>
      <c r="T1412" s="611"/>
      <c r="U1412" s="611"/>
      <c r="V1412" s="611"/>
      <c r="W1412" s="611"/>
      <c r="X1412" s="611"/>
      <c r="Y1412" s="611"/>
      <c r="Z1412" s="611"/>
      <c r="AA1412" s="612"/>
      <c r="AB1412" s="62"/>
      <c r="AC1412" s="61"/>
      <c r="AD1412" s="61"/>
      <c r="AE1412" s="613"/>
      <c r="AF1412" s="613"/>
      <c r="AG1412" s="613"/>
      <c r="AH1412" s="613"/>
      <c r="AI1412" s="613"/>
      <c r="AJ1412" s="613"/>
      <c r="AK1412" s="613"/>
      <c r="AL1412" s="613"/>
      <c r="AM1412" s="613"/>
      <c r="AN1412" s="613"/>
      <c r="AO1412" s="613"/>
      <c r="AP1412" s="613"/>
      <c r="AQ1412" s="613"/>
      <c r="AR1412" s="613"/>
      <c r="AS1412" s="613"/>
      <c r="AT1412" s="613"/>
      <c r="AU1412" s="613"/>
      <c r="AV1412" s="613"/>
      <c r="AW1412" s="613"/>
      <c r="AX1412" s="613"/>
      <c r="AY1412" s="613"/>
      <c r="AZ1412" s="613"/>
      <c r="BA1412" s="613"/>
      <c r="BB1412" s="613"/>
      <c r="BC1412" s="613"/>
      <c r="BD1412" s="613"/>
      <c r="BE1412" s="613"/>
      <c r="BF1412" s="613"/>
      <c r="BG1412" s="613"/>
      <c r="BH1412" s="613"/>
      <c r="BI1412" s="613"/>
      <c r="BJ1412" s="613"/>
    </row>
    <row r="1413" spans="2:62" ht="39" customHeight="1">
      <c r="B1413" s="611"/>
      <c r="C1413" s="611"/>
      <c r="D1413" s="611"/>
      <c r="E1413" s="611"/>
      <c r="F1413" s="611"/>
      <c r="G1413" s="611"/>
      <c r="H1413" s="611"/>
      <c r="I1413" s="611"/>
      <c r="J1413" s="611"/>
      <c r="K1413" s="611"/>
      <c r="L1413" s="611"/>
      <c r="M1413" s="611"/>
      <c r="N1413" s="611"/>
      <c r="O1413" s="611"/>
      <c r="P1413" s="611"/>
      <c r="Q1413" s="611"/>
      <c r="R1413" s="611"/>
      <c r="S1413" s="611"/>
      <c r="T1413" s="611"/>
      <c r="U1413" s="611"/>
      <c r="V1413" s="611"/>
      <c r="W1413" s="611"/>
      <c r="X1413" s="611"/>
      <c r="Y1413" s="611"/>
      <c r="Z1413" s="611"/>
      <c r="AA1413" s="612"/>
      <c r="AB1413" s="62"/>
      <c r="AC1413" s="62"/>
      <c r="AD1413" s="62"/>
      <c r="AE1413" s="63"/>
      <c r="AF1413" s="63"/>
      <c r="AG1413" s="63"/>
      <c r="AH1413" s="63"/>
      <c r="AI1413" s="63"/>
      <c r="AJ1413" s="63"/>
      <c r="AK1413" s="63"/>
      <c r="AL1413" s="63"/>
      <c r="AM1413" s="63"/>
      <c r="AN1413" s="63"/>
      <c r="AO1413" s="63"/>
      <c r="AP1413" s="63"/>
      <c r="AQ1413" s="63"/>
      <c r="AR1413" s="63"/>
      <c r="AS1413" s="63"/>
      <c r="AT1413" s="63"/>
      <c r="AU1413" s="63"/>
      <c r="AV1413" s="63"/>
      <c r="AW1413" s="63"/>
      <c r="AX1413" s="63"/>
      <c r="AY1413" s="63"/>
      <c r="AZ1413" s="63"/>
      <c r="BA1413" s="63"/>
      <c r="BB1413" s="63"/>
      <c r="BC1413" s="63"/>
      <c r="BD1413" s="63"/>
      <c r="BE1413" s="63"/>
      <c r="BF1413" s="63"/>
      <c r="BG1413" s="63"/>
      <c r="BH1413" s="63"/>
      <c r="BI1413" s="63"/>
      <c r="BJ1413" s="63"/>
    </row>
    <row r="1414" spans="2:62" ht="39" customHeight="1">
      <c r="B1414" s="64" t="s">
        <v>50</v>
      </c>
      <c r="C1414" s="64"/>
      <c r="D1414" s="64"/>
      <c r="E1414" s="64"/>
      <c r="F1414" s="64"/>
      <c r="G1414" s="64"/>
      <c r="H1414" s="64"/>
      <c r="I1414" s="64"/>
      <c r="J1414" s="64"/>
      <c r="K1414" s="64"/>
      <c r="L1414" s="64"/>
      <c r="M1414" s="64"/>
      <c r="N1414" s="64"/>
      <c r="O1414" s="64"/>
      <c r="P1414" s="64"/>
      <c r="Q1414" s="64"/>
      <c r="R1414" s="64"/>
      <c r="S1414" s="64"/>
      <c r="T1414" s="64"/>
      <c r="U1414" s="64"/>
      <c r="V1414" s="64"/>
      <c r="W1414" s="64"/>
      <c r="X1414" s="64"/>
      <c r="Y1414" s="64"/>
      <c r="Z1414" s="64"/>
      <c r="AA1414" s="62"/>
      <c r="AB1414" s="62"/>
      <c r="AC1414" s="62"/>
      <c r="AD1414" s="62"/>
      <c r="AE1414" s="613" t="str">
        <f>GI!$A$51</f>
        <v>መቐለ, ኢትዮጵያ/Mekelle, Ethiopia</v>
      </c>
      <c r="AF1414" s="613"/>
      <c r="AG1414" s="613"/>
      <c r="AH1414" s="613"/>
      <c r="AI1414" s="613"/>
      <c r="AJ1414" s="613"/>
      <c r="AK1414" s="613"/>
      <c r="AL1414" s="613"/>
      <c r="AM1414" s="613"/>
      <c r="AN1414" s="613"/>
      <c r="AO1414" s="613"/>
      <c r="AP1414" s="613"/>
      <c r="AQ1414" s="613"/>
      <c r="AR1414" s="613"/>
      <c r="AS1414" s="613"/>
      <c r="AT1414" s="613"/>
      <c r="AU1414" s="613"/>
      <c r="AV1414" s="613"/>
      <c r="AW1414" s="613"/>
      <c r="AX1414" s="613"/>
      <c r="AY1414" s="613"/>
      <c r="AZ1414" s="613"/>
      <c r="BA1414" s="613"/>
      <c r="BB1414" s="613"/>
      <c r="BC1414" s="613"/>
      <c r="BD1414" s="613"/>
      <c r="BE1414" s="613"/>
      <c r="BF1414" s="613"/>
      <c r="BG1414" s="613"/>
      <c r="BH1414" s="613"/>
      <c r="BI1414" s="613"/>
      <c r="BJ1414" s="613"/>
    </row>
    <row r="1415" spans="2:62" ht="39" customHeight="1">
      <c r="B1415" s="64" t="s">
        <v>51</v>
      </c>
      <c r="C1415" s="64"/>
      <c r="D1415" s="64"/>
      <c r="E1415" s="64"/>
      <c r="F1415" s="64"/>
      <c r="G1415" s="64"/>
      <c r="H1415" s="64"/>
      <c r="I1415" s="64"/>
      <c r="J1415" s="64"/>
      <c r="K1415" s="64"/>
      <c r="L1415" s="64"/>
      <c r="M1415" s="64"/>
      <c r="N1415" s="64"/>
      <c r="O1415" s="64"/>
      <c r="P1415" s="64"/>
      <c r="Q1415" s="64"/>
      <c r="R1415" s="64"/>
      <c r="S1415" s="64"/>
      <c r="T1415" s="64"/>
      <c r="U1415" s="64"/>
      <c r="V1415" s="64"/>
      <c r="W1415" s="64"/>
      <c r="X1415" s="64"/>
      <c r="Y1415" s="64"/>
      <c r="Z1415" s="64"/>
      <c r="AA1415" s="62"/>
      <c r="AB1415" s="62"/>
      <c r="AC1415" s="62"/>
      <c r="AD1415" s="62"/>
      <c r="AE1415" s="613"/>
      <c r="AF1415" s="613"/>
      <c r="AG1415" s="613"/>
      <c r="AH1415" s="613"/>
      <c r="AI1415" s="613"/>
      <c r="AJ1415" s="613"/>
      <c r="AK1415" s="613"/>
      <c r="AL1415" s="613"/>
      <c r="AM1415" s="613"/>
      <c r="AN1415" s="613"/>
      <c r="AO1415" s="613"/>
      <c r="AP1415" s="613"/>
      <c r="AQ1415" s="613"/>
      <c r="AR1415" s="613"/>
      <c r="AS1415" s="613"/>
      <c r="AT1415" s="613"/>
      <c r="AU1415" s="613"/>
      <c r="AV1415" s="613"/>
      <c r="AW1415" s="613"/>
      <c r="AX1415" s="613"/>
      <c r="AY1415" s="613"/>
      <c r="AZ1415" s="613"/>
      <c r="BA1415" s="613"/>
      <c r="BB1415" s="613"/>
      <c r="BC1415" s="613"/>
      <c r="BD1415" s="613"/>
      <c r="BE1415" s="613"/>
      <c r="BF1415" s="613"/>
      <c r="BG1415" s="613"/>
      <c r="BH1415" s="613"/>
      <c r="BI1415" s="613"/>
      <c r="BJ1415" s="613"/>
    </row>
    <row r="1416" spans="2:62" ht="39" customHeight="1">
      <c r="B1416" s="611" t="s">
        <v>139</v>
      </c>
      <c r="C1416" s="611"/>
      <c r="D1416" s="611"/>
      <c r="E1416" s="611"/>
      <c r="F1416" s="611"/>
      <c r="G1416" s="611"/>
      <c r="H1416" s="611"/>
      <c r="I1416" s="611"/>
      <c r="J1416" s="611"/>
      <c r="K1416" s="611"/>
      <c r="L1416" s="611"/>
      <c r="M1416" s="611"/>
      <c r="N1416" s="611"/>
      <c r="O1416" s="611"/>
      <c r="P1416" s="611"/>
      <c r="Q1416" s="611"/>
      <c r="R1416" s="611"/>
      <c r="S1416" s="611"/>
      <c r="T1416" s="611"/>
      <c r="U1416" s="611"/>
      <c r="V1416" s="611"/>
      <c r="W1416" s="611"/>
      <c r="X1416" s="611"/>
      <c r="Y1416" s="611"/>
      <c r="Z1416" s="611"/>
      <c r="AA1416" s="612"/>
      <c r="AB1416" s="62"/>
      <c r="AC1416" s="62"/>
      <c r="AD1416" s="62"/>
      <c r="AE1416" s="91"/>
      <c r="AF1416" s="91"/>
      <c r="AG1416" s="91"/>
      <c r="AH1416" s="91"/>
      <c r="AI1416" s="91"/>
      <c r="AJ1416" s="91"/>
      <c r="AK1416" s="91"/>
      <c r="AL1416" s="91"/>
      <c r="AM1416" s="91"/>
      <c r="AN1416" s="91"/>
      <c r="AO1416" s="91"/>
      <c r="AP1416" s="91"/>
      <c r="AQ1416" s="91"/>
      <c r="AR1416" s="91"/>
      <c r="AS1416" s="91"/>
      <c r="AT1416" s="91"/>
      <c r="AU1416" s="91"/>
      <c r="AV1416" s="91"/>
      <c r="AW1416" s="91"/>
      <c r="AX1416" s="91"/>
      <c r="AY1416" s="91"/>
      <c r="AZ1416" s="91"/>
      <c r="BA1416" s="91"/>
      <c r="BB1416" s="91"/>
      <c r="BC1416" s="91"/>
      <c r="BD1416" s="91"/>
      <c r="BE1416" s="91"/>
      <c r="BF1416" s="91"/>
      <c r="BG1416" s="91"/>
      <c r="BH1416" s="91"/>
      <c r="BI1416" s="91"/>
      <c r="BJ1416" s="91"/>
    </row>
    <row r="1417" spans="2:62" ht="39" customHeight="1">
      <c r="B1417" s="611"/>
      <c r="C1417" s="611"/>
      <c r="D1417" s="611"/>
      <c r="E1417" s="611"/>
      <c r="F1417" s="611"/>
      <c r="G1417" s="611"/>
      <c r="H1417" s="611"/>
      <c r="I1417" s="611"/>
      <c r="J1417" s="611"/>
      <c r="K1417" s="611"/>
      <c r="L1417" s="611"/>
      <c r="M1417" s="611"/>
      <c r="N1417" s="611"/>
      <c r="O1417" s="611"/>
      <c r="P1417" s="611"/>
      <c r="Q1417" s="611"/>
      <c r="R1417" s="611"/>
      <c r="S1417" s="611"/>
      <c r="T1417" s="611"/>
      <c r="U1417" s="611"/>
      <c r="V1417" s="611"/>
      <c r="W1417" s="611"/>
      <c r="X1417" s="611"/>
      <c r="Y1417" s="611"/>
      <c r="Z1417" s="611"/>
      <c r="AA1417" s="612"/>
      <c r="AB1417" s="62"/>
      <c r="AC1417" s="62"/>
      <c r="AD1417" s="62"/>
      <c r="AE1417" s="614" t="str">
        <f>GI!$A$47</f>
        <v>ዘበነ ት/ቲ፡ 2018 ዓ/ም Academic Year: 2025/26 G.C</v>
      </c>
      <c r="AF1417" s="614"/>
      <c r="AG1417" s="614"/>
      <c r="AH1417" s="614"/>
      <c r="AI1417" s="614"/>
      <c r="AJ1417" s="614"/>
      <c r="AK1417" s="614"/>
      <c r="AL1417" s="614"/>
      <c r="AM1417" s="614"/>
      <c r="AN1417" s="614"/>
      <c r="AO1417" s="614"/>
      <c r="AP1417" s="614"/>
      <c r="AQ1417" s="614"/>
      <c r="AR1417" s="614"/>
      <c r="AS1417" s="614"/>
      <c r="AT1417" s="614"/>
      <c r="AU1417" s="614"/>
      <c r="AV1417" s="614"/>
      <c r="AW1417" s="614"/>
      <c r="AX1417" s="614"/>
      <c r="AY1417" s="614"/>
      <c r="AZ1417" s="614"/>
      <c r="BA1417" s="614"/>
      <c r="BB1417" s="614"/>
      <c r="BC1417" s="614"/>
      <c r="BD1417" s="614"/>
      <c r="BE1417" s="614"/>
      <c r="BF1417" s="614"/>
      <c r="BG1417" s="614"/>
      <c r="BH1417" s="614"/>
      <c r="BI1417" s="614"/>
      <c r="BJ1417" s="614"/>
    </row>
    <row r="1418" spans="2:62" ht="39" customHeight="1">
      <c r="B1418" s="609" t="s">
        <v>97</v>
      </c>
      <c r="C1418" s="609"/>
      <c r="D1418" s="609"/>
      <c r="E1418" s="609"/>
      <c r="F1418" s="609"/>
      <c r="G1418" s="609"/>
      <c r="H1418" s="609"/>
      <c r="I1418" s="609"/>
      <c r="J1418" s="609"/>
      <c r="K1418" s="609"/>
      <c r="L1418" s="609"/>
      <c r="M1418" s="609"/>
      <c r="N1418" s="609"/>
      <c r="O1418" s="609"/>
      <c r="P1418" s="609"/>
      <c r="Q1418" s="609"/>
      <c r="R1418" s="609"/>
      <c r="S1418" s="609"/>
      <c r="T1418" s="609"/>
      <c r="U1418" s="609"/>
      <c r="V1418" s="609"/>
      <c r="W1418" s="609"/>
      <c r="X1418" s="609"/>
      <c r="Y1418" s="609"/>
      <c r="Z1418" s="609"/>
      <c r="AA1418" s="62"/>
      <c r="AB1418" s="62"/>
      <c r="AC1418" s="62"/>
      <c r="AD1418" s="62"/>
      <c r="AE1418" s="614"/>
      <c r="AF1418" s="614"/>
      <c r="AG1418" s="614"/>
      <c r="AH1418" s="614"/>
      <c r="AI1418" s="614"/>
      <c r="AJ1418" s="614"/>
      <c r="AK1418" s="614"/>
      <c r="AL1418" s="614"/>
      <c r="AM1418" s="614"/>
      <c r="AN1418" s="614"/>
      <c r="AO1418" s="614"/>
      <c r="AP1418" s="614"/>
      <c r="AQ1418" s="614"/>
      <c r="AR1418" s="614"/>
      <c r="AS1418" s="614"/>
      <c r="AT1418" s="614"/>
      <c r="AU1418" s="614"/>
      <c r="AV1418" s="614"/>
      <c r="AW1418" s="614"/>
      <c r="AX1418" s="614"/>
      <c r="AY1418" s="614"/>
      <c r="AZ1418" s="614"/>
      <c r="BA1418" s="614"/>
      <c r="BB1418" s="614"/>
      <c r="BC1418" s="614"/>
      <c r="BD1418" s="614"/>
      <c r="BE1418" s="614"/>
      <c r="BF1418" s="614"/>
      <c r="BG1418" s="614"/>
      <c r="BH1418" s="614"/>
      <c r="BI1418" s="614"/>
      <c r="BJ1418" s="614"/>
    </row>
    <row r="1419" spans="2:62" ht="39" customHeight="1">
      <c r="AA1419" s="62"/>
      <c r="AB1419" s="62"/>
      <c r="AC1419" s="62"/>
      <c r="AD1419" s="62"/>
      <c r="AE1419" s="614"/>
      <c r="AF1419" s="614"/>
      <c r="AG1419" s="614"/>
      <c r="AH1419" s="614"/>
      <c r="AI1419" s="614"/>
      <c r="AJ1419" s="614"/>
      <c r="AK1419" s="614"/>
      <c r="AL1419" s="614"/>
      <c r="AM1419" s="614"/>
      <c r="AN1419" s="614"/>
      <c r="AO1419" s="614"/>
      <c r="AP1419" s="614"/>
      <c r="AQ1419" s="614"/>
      <c r="AR1419" s="614"/>
      <c r="AS1419" s="614"/>
      <c r="AT1419" s="614"/>
      <c r="AU1419" s="614"/>
      <c r="AV1419" s="614"/>
      <c r="AW1419" s="614"/>
      <c r="AX1419" s="614"/>
      <c r="AY1419" s="614"/>
      <c r="AZ1419" s="614"/>
      <c r="BA1419" s="614"/>
      <c r="BB1419" s="614"/>
      <c r="BC1419" s="614"/>
      <c r="BD1419" s="614"/>
      <c r="BE1419" s="614"/>
      <c r="BF1419" s="614"/>
      <c r="BG1419" s="614"/>
      <c r="BH1419" s="614"/>
      <c r="BI1419" s="614"/>
      <c r="BJ1419" s="614"/>
    </row>
    <row r="1420" spans="2:62" ht="39" customHeight="1">
      <c r="AB1420" s="62"/>
      <c r="AC1420" s="62"/>
      <c r="AD1420" s="62"/>
      <c r="AE1420" s="62"/>
      <c r="AF1420" s="62"/>
      <c r="AG1420" s="552" t="s">
        <v>63</v>
      </c>
      <c r="AH1420" s="552"/>
      <c r="AI1420" s="552"/>
      <c r="AJ1420" s="552"/>
      <c r="AK1420" s="552"/>
      <c r="AL1420" s="552"/>
      <c r="AM1420" s="552"/>
      <c r="AN1420" s="552"/>
      <c r="AO1420" s="552"/>
      <c r="AP1420" s="552"/>
      <c r="AQ1420" s="552"/>
      <c r="AR1420" s="552"/>
      <c r="AS1420" s="552"/>
      <c r="AT1420" s="552"/>
      <c r="AU1420" s="552"/>
      <c r="AV1420" s="552"/>
      <c r="AW1420" s="552"/>
      <c r="AX1420" s="552"/>
      <c r="AY1420" s="552"/>
      <c r="AZ1420" s="552"/>
      <c r="BA1420" s="552"/>
      <c r="BB1420" s="552"/>
      <c r="BC1420" s="552"/>
      <c r="BD1420" s="552"/>
      <c r="BE1420" s="552"/>
      <c r="BF1420" s="552"/>
      <c r="BG1420" s="552"/>
      <c r="BH1420" s="552"/>
      <c r="BI1420" s="552"/>
      <c r="BJ1420" s="65"/>
    </row>
    <row r="1421" spans="2:62" ht="39" customHeight="1">
      <c r="AB1421" s="62"/>
      <c r="AC1421" s="62"/>
      <c r="AD1421" s="62"/>
      <c r="AE1421" s="62"/>
      <c r="AF1421" s="62"/>
      <c r="AG1421" s="552"/>
      <c r="AH1421" s="552"/>
      <c r="AI1421" s="552"/>
      <c r="AJ1421" s="552"/>
      <c r="AK1421" s="552"/>
      <c r="AL1421" s="552"/>
      <c r="AM1421" s="552"/>
      <c r="AN1421" s="552"/>
      <c r="AO1421" s="552"/>
      <c r="AP1421" s="552"/>
      <c r="AQ1421" s="552"/>
      <c r="AR1421" s="552"/>
      <c r="AS1421" s="552"/>
      <c r="AT1421" s="552"/>
      <c r="AU1421" s="552"/>
      <c r="AV1421" s="552"/>
      <c r="AW1421" s="552"/>
      <c r="AX1421" s="552"/>
      <c r="AY1421" s="552"/>
      <c r="AZ1421" s="552"/>
      <c r="BA1421" s="552"/>
      <c r="BB1421" s="552"/>
      <c r="BC1421" s="552"/>
      <c r="BD1421" s="552"/>
      <c r="BE1421" s="552"/>
      <c r="BF1421" s="552"/>
      <c r="BG1421" s="552"/>
      <c r="BH1421" s="552"/>
      <c r="BI1421" s="552"/>
      <c r="BJ1421" s="65"/>
    </row>
    <row r="1422" spans="2:62" ht="39" customHeight="1">
      <c r="B1422" s="66"/>
      <c r="C1422" s="66"/>
      <c r="D1422" s="66"/>
      <c r="E1422" s="66"/>
      <c r="F1422" s="66"/>
      <c r="G1422" s="66"/>
      <c r="H1422" s="66"/>
      <c r="I1422" s="66"/>
      <c r="J1422" s="66"/>
      <c r="K1422" s="66"/>
      <c r="L1422" s="66"/>
      <c r="M1422" s="66"/>
      <c r="N1422" s="66"/>
      <c r="O1422" s="66"/>
      <c r="P1422" s="66"/>
      <c r="Q1422" s="66"/>
      <c r="R1422" s="66"/>
      <c r="S1422" s="66"/>
      <c r="T1422" s="66"/>
      <c r="U1422" s="66"/>
      <c r="V1422" s="66"/>
      <c r="W1422" s="66"/>
      <c r="X1422" s="66"/>
      <c r="Y1422" s="66"/>
      <c r="Z1422" s="66"/>
      <c r="AB1422" s="62"/>
      <c r="AC1422" s="62"/>
      <c r="AD1422" s="62"/>
      <c r="AE1422" s="62"/>
      <c r="AF1422" s="62"/>
      <c r="AG1422" s="552"/>
      <c r="AH1422" s="552"/>
      <c r="AI1422" s="552"/>
      <c r="AJ1422" s="552"/>
      <c r="AK1422" s="552"/>
      <c r="AL1422" s="552"/>
      <c r="AM1422" s="552"/>
      <c r="AN1422" s="552"/>
      <c r="AO1422" s="552"/>
      <c r="AP1422" s="552"/>
      <c r="AQ1422" s="552"/>
      <c r="AR1422" s="552"/>
      <c r="AS1422" s="552"/>
      <c r="AT1422" s="552"/>
      <c r="AU1422" s="552"/>
      <c r="AV1422" s="552"/>
      <c r="AW1422" s="552"/>
      <c r="AX1422" s="552"/>
      <c r="AY1422" s="552"/>
      <c r="AZ1422" s="552"/>
      <c r="BA1422" s="552"/>
      <c r="BB1422" s="552"/>
      <c r="BC1422" s="552"/>
      <c r="BD1422" s="552"/>
      <c r="BE1422" s="552"/>
      <c r="BF1422" s="552"/>
      <c r="BG1422" s="552"/>
      <c r="BH1422" s="552"/>
      <c r="BI1422" s="552"/>
      <c r="BJ1422" s="65"/>
    </row>
    <row r="1423" spans="2:62" ht="39" customHeight="1" thickBot="1">
      <c r="L1423" s="554" t="s">
        <v>66</v>
      </c>
      <c r="M1423" s="555"/>
      <c r="N1423" s="558" t="s">
        <v>45</v>
      </c>
      <c r="O1423" s="559"/>
      <c r="P1423" s="559"/>
      <c r="Q1423" s="559"/>
      <c r="R1423" s="559"/>
      <c r="S1423" s="559"/>
      <c r="T1423" s="559"/>
      <c r="U1423" s="559"/>
      <c r="V1423" s="559"/>
      <c r="W1423" s="559"/>
      <c r="X1423" s="560"/>
      <c r="AB1423" s="62"/>
      <c r="AC1423" s="62"/>
      <c r="AD1423" s="62"/>
      <c r="AE1423" s="62"/>
      <c r="AF1423" s="62"/>
      <c r="AG1423" s="553"/>
      <c r="AH1423" s="553"/>
      <c r="AI1423" s="553"/>
      <c r="AJ1423" s="553"/>
      <c r="AK1423" s="553"/>
      <c r="AL1423" s="553"/>
      <c r="AM1423" s="553"/>
      <c r="AN1423" s="553"/>
      <c r="AO1423" s="553"/>
      <c r="AP1423" s="553"/>
      <c r="AQ1423" s="553"/>
      <c r="AR1423" s="553"/>
      <c r="AS1423" s="553"/>
      <c r="AT1423" s="553"/>
      <c r="AU1423" s="553"/>
      <c r="AV1423" s="553"/>
      <c r="AW1423" s="553"/>
      <c r="AX1423" s="553"/>
      <c r="AY1423" s="553"/>
      <c r="AZ1423" s="553"/>
      <c r="BA1423" s="553"/>
      <c r="BB1423" s="553"/>
      <c r="BC1423" s="553"/>
      <c r="BD1423" s="553"/>
      <c r="BE1423" s="553"/>
      <c r="BF1423" s="553"/>
      <c r="BG1423" s="553"/>
      <c r="BH1423" s="553"/>
      <c r="BI1423" s="553"/>
      <c r="BJ1423" s="65"/>
    </row>
    <row r="1424" spans="2:62" ht="39" customHeight="1" thickBot="1">
      <c r="L1424" s="556"/>
      <c r="M1424" s="557"/>
      <c r="N1424" s="561"/>
      <c r="O1424" s="562"/>
      <c r="P1424" s="562"/>
      <c r="Q1424" s="562"/>
      <c r="R1424" s="562"/>
      <c r="S1424" s="562"/>
      <c r="T1424" s="562"/>
      <c r="U1424" s="562"/>
      <c r="V1424" s="562"/>
      <c r="W1424" s="562"/>
      <c r="X1424" s="563"/>
      <c r="AB1424" s="62"/>
      <c r="AC1424" s="62"/>
      <c r="AD1424" s="62"/>
      <c r="AE1424" s="62"/>
      <c r="AF1424" s="62"/>
      <c r="AG1424" s="67"/>
      <c r="AH1424" s="68"/>
      <c r="AI1424" s="68"/>
      <c r="AJ1424" s="69"/>
      <c r="AK1424" s="69"/>
      <c r="AL1424" s="69"/>
      <c r="AM1424" s="69"/>
      <c r="AN1424" s="69"/>
      <c r="AO1424" s="69"/>
      <c r="AP1424" s="69"/>
      <c r="AQ1424" s="69"/>
      <c r="AR1424" s="70"/>
      <c r="AS1424" s="70"/>
      <c r="AT1424" s="70"/>
      <c r="AU1424" s="70"/>
      <c r="AV1424" s="70"/>
      <c r="AW1424" s="70"/>
      <c r="AX1424" s="70"/>
      <c r="AY1424" s="70"/>
      <c r="AZ1424" s="70"/>
      <c r="BA1424" s="70"/>
      <c r="BB1424" s="70"/>
      <c r="BC1424" s="70"/>
      <c r="BD1424" s="70"/>
      <c r="BE1424" s="70"/>
      <c r="BF1424" s="70"/>
      <c r="BG1424" s="70"/>
      <c r="BH1424" s="70"/>
      <c r="BI1424" s="70"/>
      <c r="BJ1424" s="69"/>
    </row>
    <row r="1425" spans="2:62" ht="39" customHeight="1">
      <c r="E1425" s="62"/>
      <c r="F1425" s="62"/>
      <c r="G1425" s="62"/>
      <c r="H1425" s="62"/>
      <c r="I1425" s="62"/>
      <c r="J1425" s="62"/>
      <c r="K1425" s="62"/>
      <c r="L1425" s="564" t="s">
        <v>21</v>
      </c>
      <c r="M1425" s="565"/>
      <c r="N1425" s="558" t="s">
        <v>46</v>
      </c>
      <c r="O1425" s="559"/>
      <c r="P1425" s="559"/>
      <c r="Q1425" s="559"/>
      <c r="R1425" s="559"/>
      <c r="S1425" s="559"/>
      <c r="T1425" s="559"/>
      <c r="U1425" s="559"/>
      <c r="V1425" s="559"/>
      <c r="W1425" s="559"/>
      <c r="X1425" s="560"/>
      <c r="AB1425" s="62"/>
      <c r="AC1425" s="62"/>
      <c r="AD1425" s="62"/>
      <c r="AE1425" s="62"/>
      <c r="AF1425" s="62"/>
      <c r="AG1425" s="568" t="s">
        <v>22</v>
      </c>
      <c r="AH1425" s="569"/>
      <c r="AI1425" s="569"/>
      <c r="AJ1425" s="569"/>
      <c r="AK1425" s="569"/>
      <c r="AL1425" s="569"/>
      <c r="AM1425" s="569"/>
      <c r="AN1425" s="570"/>
      <c r="AO1425" s="571" t="str">
        <f>GI!$H$30</f>
        <v xml:space="preserve">Mikiyas Engida Mesfin </v>
      </c>
      <c r="AP1425" s="572"/>
      <c r="AQ1425" s="572"/>
      <c r="AR1425" s="572"/>
      <c r="AS1425" s="572"/>
      <c r="AT1425" s="572"/>
      <c r="AU1425" s="572"/>
      <c r="AV1425" s="572"/>
      <c r="AW1425" s="572"/>
      <c r="AX1425" s="572"/>
      <c r="AY1425" s="572"/>
      <c r="AZ1425" s="572"/>
      <c r="BA1425" s="572"/>
      <c r="BB1425" s="572"/>
      <c r="BC1425" s="572"/>
      <c r="BD1425" s="572"/>
      <c r="BE1425" s="572"/>
      <c r="BF1425" s="572"/>
      <c r="BG1425" s="572"/>
      <c r="BH1425" s="573"/>
      <c r="BI1425" s="72"/>
      <c r="BJ1425" s="72"/>
    </row>
    <row r="1426" spans="2:62" ht="39" customHeight="1">
      <c r="L1426" s="566"/>
      <c r="M1426" s="567"/>
      <c r="N1426" s="561"/>
      <c r="O1426" s="562"/>
      <c r="P1426" s="562"/>
      <c r="Q1426" s="562"/>
      <c r="R1426" s="562"/>
      <c r="S1426" s="562"/>
      <c r="T1426" s="562"/>
      <c r="U1426" s="562"/>
      <c r="V1426" s="562"/>
      <c r="W1426" s="562"/>
      <c r="X1426" s="563"/>
      <c r="AB1426" s="62"/>
      <c r="AC1426" s="62"/>
      <c r="AD1426" s="62"/>
      <c r="AE1426" s="62"/>
      <c r="AF1426" s="62"/>
      <c r="AG1426" s="568"/>
      <c r="AH1426" s="569"/>
      <c r="AI1426" s="569"/>
      <c r="AJ1426" s="569"/>
      <c r="AK1426" s="569"/>
      <c r="AL1426" s="569"/>
      <c r="AM1426" s="569"/>
      <c r="AN1426" s="570"/>
      <c r="AO1426" s="574"/>
      <c r="AP1426" s="575"/>
      <c r="AQ1426" s="575"/>
      <c r="AR1426" s="575"/>
      <c r="AS1426" s="575"/>
      <c r="AT1426" s="575"/>
      <c r="AU1426" s="575"/>
      <c r="AV1426" s="575"/>
      <c r="AW1426" s="575"/>
      <c r="AX1426" s="575"/>
      <c r="AY1426" s="575"/>
      <c r="AZ1426" s="575"/>
      <c r="BA1426" s="575"/>
      <c r="BB1426" s="575"/>
      <c r="BC1426" s="575"/>
      <c r="BD1426" s="575"/>
      <c r="BE1426" s="575"/>
      <c r="BF1426" s="575"/>
      <c r="BG1426" s="575"/>
      <c r="BH1426" s="576"/>
      <c r="BI1426" s="72"/>
      <c r="BJ1426" s="72"/>
    </row>
    <row r="1427" spans="2:62" ht="39" customHeight="1" thickBot="1">
      <c r="AB1427" s="62"/>
      <c r="AC1427" s="62"/>
      <c r="AD1427" s="62"/>
      <c r="AE1427" s="62"/>
      <c r="AF1427" s="62"/>
      <c r="AG1427" s="73"/>
      <c r="AH1427" s="580" t="s">
        <v>8</v>
      </c>
      <c r="AI1427" s="580"/>
      <c r="AJ1427" s="580"/>
      <c r="AK1427" s="580"/>
      <c r="AL1427" s="580"/>
      <c r="AM1427" s="580"/>
      <c r="AN1427" s="580"/>
      <c r="AO1427" s="577"/>
      <c r="AP1427" s="578"/>
      <c r="AQ1427" s="578"/>
      <c r="AR1427" s="578"/>
      <c r="AS1427" s="578"/>
      <c r="AT1427" s="578"/>
      <c r="AU1427" s="578"/>
      <c r="AV1427" s="578"/>
      <c r="AW1427" s="578"/>
      <c r="AX1427" s="578"/>
      <c r="AY1427" s="578"/>
      <c r="AZ1427" s="578"/>
      <c r="BA1427" s="578"/>
      <c r="BB1427" s="578"/>
      <c r="BC1427" s="578"/>
      <c r="BD1427" s="578"/>
      <c r="BE1427" s="578"/>
      <c r="BF1427" s="578"/>
      <c r="BG1427" s="578"/>
      <c r="BH1427" s="579"/>
      <c r="BI1427" s="72"/>
      <c r="BJ1427" s="72"/>
    </row>
    <row r="1428" spans="2:62" ht="39" customHeight="1">
      <c r="AG1428" s="71"/>
      <c r="AH1428" s="580"/>
      <c r="AI1428" s="580"/>
      <c r="AJ1428" s="580"/>
      <c r="AK1428" s="580"/>
      <c r="AL1428" s="580"/>
      <c r="AM1428" s="580"/>
      <c r="AN1428" s="580"/>
      <c r="AO1428" s="74"/>
      <c r="AP1428" s="74"/>
      <c r="AQ1428" s="74"/>
      <c r="AR1428" s="72"/>
      <c r="AS1428" s="72"/>
      <c r="AT1428" s="72"/>
      <c r="AU1428" s="72"/>
      <c r="AV1428" s="72"/>
      <c r="AW1428" s="72"/>
      <c r="AX1428" s="72"/>
      <c r="AY1428" s="72"/>
      <c r="AZ1428" s="72"/>
      <c r="BA1428" s="72"/>
      <c r="BB1428" s="72"/>
      <c r="BC1428" s="72"/>
      <c r="BD1428" s="72"/>
      <c r="BE1428" s="72"/>
      <c r="BF1428" s="72"/>
      <c r="BG1428" s="72"/>
      <c r="BH1428" s="72"/>
      <c r="BI1428" s="72"/>
    </row>
    <row r="1429" spans="2:62" ht="39" customHeight="1" thickBot="1">
      <c r="B1429" s="581" t="s">
        <v>99</v>
      </c>
      <c r="C1429" s="581"/>
      <c r="D1429" s="581"/>
      <c r="E1429" s="581"/>
      <c r="F1429" s="581"/>
      <c r="G1429" s="581"/>
      <c r="H1429" s="581"/>
      <c r="I1429" s="581"/>
      <c r="J1429" s="581"/>
      <c r="K1429" s="581"/>
      <c r="L1429" s="581"/>
      <c r="M1429" s="581"/>
      <c r="N1429" s="581"/>
      <c r="O1429" s="581"/>
      <c r="P1429" s="581"/>
      <c r="Q1429" s="581"/>
      <c r="R1429" s="581"/>
      <c r="S1429" s="581"/>
      <c r="T1429" s="581"/>
      <c r="U1429" s="581"/>
      <c r="V1429" s="581"/>
      <c r="W1429" s="581"/>
      <c r="X1429" s="581"/>
      <c r="Y1429" s="581"/>
      <c r="Z1429" s="581"/>
      <c r="AA1429" s="581"/>
      <c r="AG1429" s="71"/>
    </row>
    <row r="1430" spans="2:62" ht="39" customHeight="1">
      <c r="B1430" s="581"/>
      <c r="C1430" s="581"/>
      <c r="D1430" s="581"/>
      <c r="E1430" s="581"/>
      <c r="F1430" s="581"/>
      <c r="G1430" s="581"/>
      <c r="H1430" s="581"/>
      <c r="I1430" s="581"/>
      <c r="J1430" s="581"/>
      <c r="K1430" s="581"/>
      <c r="L1430" s="581"/>
      <c r="M1430" s="581"/>
      <c r="N1430" s="581"/>
      <c r="O1430" s="581"/>
      <c r="P1430" s="581"/>
      <c r="Q1430" s="581"/>
      <c r="R1430" s="581"/>
      <c r="S1430" s="581"/>
      <c r="T1430" s="581"/>
      <c r="U1430" s="581"/>
      <c r="V1430" s="581"/>
      <c r="W1430" s="581"/>
      <c r="X1430" s="581"/>
      <c r="Y1430" s="581"/>
      <c r="Z1430" s="581"/>
      <c r="AA1430" s="581"/>
      <c r="AG1430" s="71"/>
      <c r="AH1430" s="582" t="s">
        <v>23</v>
      </c>
      <c r="AI1430" s="582"/>
      <c r="AJ1430" s="582"/>
      <c r="AK1430" s="582"/>
      <c r="AL1430" s="582"/>
      <c r="AM1430" s="582"/>
      <c r="AN1430" s="583"/>
      <c r="AO1430" s="584">
        <f>GI!$J$30</f>
        <v>0</v>
      </c>
      <c r="AP1430" s="585"/>
      <c r="AQ1430" s="585"/>
      <c r="AR1430" s="585"/>
      <c r="AS1430" s="585"/>
      <c r="AT1430" s="586"/>
      <c r="AV1430" s="72"/>
      <c r="AW1430" s="582" t="s">
        <v>24</v>
      </c>
      <c r="AX1430" s="582"/>
      <c r="AY1430" s="582"/>
      <c r="AZ1430" s="582"/>
      <c r="BB1430" s="584" t="str">
        <f>GI!$I$30</f>
        <v>M</v>
      </c>
      <c r="BC1430" s="585"/>
      <c r="BD1430" s="585"/>
      <c r="BE1430" s="585"/>
      <c r="BF1430" s="586"/>
    </row>
    <row r="1431" spans="2:62" ht="39" customHeight="1">
      <c r="B1431" s="581"/>
      <c r="C1431" s="581"/>
      <c r="D1431" s="581"/>
      <c r="E1431" s="581"/>
      <c r="F1431" s="581"/>
      <c r="G1431" s="581"/>
      <c r="H1431" s="581"/>
      <c r="I1431" s="581"/>
      <c r="J1431" s="581"/>
      <c r="K1431" s="581"/>
      <c r="L1431" s="581"/>
      <c r="M1431" s="581"/>
      <c r="N1431" s="581"/>
      <c r="O1431" s="581"/>
      <c r="P1431" s="581"/>
      <c r="Q1431" s="581"/>
      <c r="R1431" s="581"/>
      <c r="S1431" s="581"/>
      <c r="T1431" s="581"/>
      <c r="U1431" s="581"/>
      <c r="V1431" s="581"/>
      <c r="W1431" s="581"/>
      <c r="X1431" s="581"/>
      <c r="Y1431" s="581"/>
      <c r="Z1431" s="581"/>
      <c r="AA1431" s="581"/>
      <c r="AG1431" s="71"/>
      <c r="AH1431" s="582"/>
      <c r="AI1431" s="582"/>
      <c r="AJ1431" s="582"/>
      <c r="AK1431" s="582"/>
      <c r="AL1431" s="582"/>
      <c r="AM1431" s="582"/>
      <c r="AN1431" s="583"/>
      <c r="AO1431" s="587"/>
      <c r="AP1431" s="588"/>
      <c r="AQ1431" s="588"/>
      <c r="AR1431" s="588"/>
      <c r="AS1431" s="588"/>
      <c r="AT1431" s="589"/>
      <c r="AU1431" s="72"/>
      <c r="AV1431" s="72"/>
      <c r="AW1431" s="582"/>
      <c r="AX1431" s="582"/>
      <c r="AY1431" s="582"/>
      <c r="AZ1431" s="582"/>
      <c r="BB1431" s="587"/>
      <c r="BC1431" s="588"/>
      <c r="BD1431" s="588"/>
      <c r="BE1431" s="588"/>
      <c r="BF1431" s="589"/>
    </row>
    <row r="1432" spans="2:62" ht="39" customHeight="1">
      <c r="B1432" s="581"/>
      <c r="C1432" s="581"/>
      <c r="D1432" s="581"/>
      <c r="E1432" s="581"/>
      <c r="F1432" s="581"/>
      <c r="G1432" s="581"/>
      <c r="H1432" s="581"/>
      <c r="I1432" s="581"/>
      <c r="J1432" s="581"/>
      <c r="K1432" s="581"/>
      <c r="L1432" s="581"/>
      <c r="M1432" s="581"/>
      <c r="N1432" s="581"/>
      <c r="O1432" s="581"/>
      <c r="P1432" s="581"/>
      <c r="Q1432" s="581"/>
      <c r="R1432" s="581"/>
      <c r="S1432" s="581"/>
      <c r="T1432" s="581"/>
      <c r="U1432" s="581"/>
      <c r="V1432" s="581"/>
      <c r="W1432" s="581"/>
      <c r="X1432" s="581"/>
      <c r="Y1432" s="581"/>
      <c r="Z1432" s="581"/>
      <c r="AA1432" s="581"/>
      <c r="AG1432" s="71"/>
      <c r="AH1432" s="593" t="s">
        <v>3</v>
      </c>
      <c r="AI1432" s="593"/>
      <c r="AJ1432" s="593"/>
      <c r="AK1432" s="593"/>
      <c r="AL1432" s="593"/>
      <c r="AM1432" s="593"/>
      <c r="AN1432" s="594"/>
      <c r="AO1432" s="587"/>
      <c r="AP1432" s="588"/>
      <c r="AQ1432" s="588"/>
      <c r="AR1432" s="588"/>
      <c r="AS1432" s="588"/>
      <c r="AT1432" s="589"/>
      <c r="AV1432" s="72"/>
      <c r="AW1432" s="593" t="s">
        <v>4</v>
      </c>
      <c r="AX1432" s="593"/>
      <c r="AY1432" s="593"/>
      <c r="AZ1432" s="593"/>
      <c r="BB1432" s="587"/>
      <c r="BC1432" s="588"/>
      <c r="BD1432" s="588"/>
      <c r="BE1432" s="588"/>
      <c r="BF1432" s="589"/>
    </row>
    <row r="1433" spans="2:62" ht="39" customHeight="1" thickBot="1">
      <c r="B1433" s="595" t="s">
        <v>148</v>
      </c>
      <c r="C1433" s="595"/>
      <c r="D1433" s="595"/>
      <c r="E1433" s="595"/>
      <c r="F1433" s="595"/>
      <c r="G1433" s="595"/>
      <c r="H1433" s="595"/>
      <c r="I1433" s="595"/>
      <c r="J1433" s="595"/>
      <c r="K1433" s="595"/>
      <c r="L1433" s="75"/>
      <c r="M1433" s="75"/>
      <c r="N1433" s="75"/>
      <c r="O1433" s="75"/>
      <c r="P1433" s="75"/>
      <c r="Q1433" s="75"/>
      <c r="R1433" s="75"/>
      <c r="S1433" s="75"/>
      <c r="T1433" s="75"/>
      <c r="U1433" s="75"/>
      <c r="V1433" s="75"/>
      <c r="W1433" s="76"/>
      <c r="X1433" s="76"/>
      <c r="Y1433" s="76"/>
      <c r="Z1433" s="76"/>
      <c r="AA1433" s="76"/>
      <c r="AG1433" s="71"/>
      <c r="AH1433" s="593"/>
      <c r="AI1433" s="593"/>
      <c r="AJ1433" s="593"/>
      <c r="AK1433" s="593"/>
      <c r="AL1433" s="593"/>
      <c r="AM1433" s="593"/>
      <c r="AN1433" s="594"/>
      <c r="AO1433" s="590"/>
      <c r="AP1433" s="591"/>
      <c r="AQ1433" s="591"/>
      <c r="AR1433" s="591"/>
      <c r="AS1433" s="591"/>
      <c r="AT1433" s="592"/>
      <c r="AU1433" s="72"/>
      <c r="AV1433" s="72"/>
      <c r="AW1433" s="593"/>
      <c r="AX1433" s="593"/>
      <c r="AY1433" s="593"/>
      <c r="AZ1433" s="593"/>
      <c r="BA1433" s="77"/>
      <c r="BB1433" s="590"/>
      <c r="BC1433" s="591"/>
      <c r="BD1433" s="591"/>
      <c r="BE1433" s="591"/>
      <c r="BF1433" s="592"/>
      <c r="BG1433" s="77"/>
      <c r="BH1433" s="77"/>
      <c r="BI1433" s="77"/>
    </row>
    <row r="1434" spans="2:62" ht="39" customHeight="1" thickBot="1">
      <c r="B1434" s="533"/>
      <c r="C1434" s="533"/>
      <c r="D1434" s="533"/>
      <c r="E1434" s="533"/>
      <c r="F1434" s="533"/>
      <c r="G1434" s="533"/>
      <c r="H1434" s="533"/>
      <c r="I1434" s="533"/>
      <c r="J1434" s="533"/>
      <c r="K1434" s="533"/>
      <c r="L1434" s="533"/>
      <c r="M1434" s="533"/>
      <c r="N1434" s="533"/>
      <c r="O1434" s="533"/>
      <c r="P1434" s="533"/>
      <c r="Q1434" s="533"/>
      <c r="R1434" s="533"/>
      <c r="S1434" s="533"/>
      <c r="T1434" s="533"/>
      <c r="U1434" s="533"/>
      <c r="V1434" s="533"/>
      <c r="W1434" s="533"/>
      <c r="X1434" s="533"/>
      <c r="Y1434" s="533"/>
      <c r="Z1434" s="533"/>
      <c r="AA1434" s="533"/>
      <c r="AG1434" s="71"/>
      <c r="AK1434" s="78"/>
      <c r="AL1434" s="78"/>
      <c r="AM1434" s="78"/>
      <c r="AN1434" s="78"/>
      <c r="AO1434" s="78"/>
      <c r="AP1434" s="78"/>
      <c r="AQ1434" s="78"/>
      <c r="AR1434" s="72"/>
      <c r="AS1434" s="72"/>
      <c r="AT1434" s="72"/>
      <c r="AU1434" s="72"/>
      <c r="AV1434" s="72"/>
      <c r="AW1434" s="72"/>
      <c r="AX1434" s="72"/>
      <c r="AY1434" s="72"/>
      <c r="AZ1434" s="72"/>
      <c r="BA1434" s="72"/>
      <c r="BB1434" s="72"/>
      <c r="BC1434" s="72"/>
      <c r="BD1434" s="72"/>
      <c r="BE1434" s="77"/>
      <c r="BF1434" s="77"/>
      <c r="BG1434" s="77"/>
      <c r="BH1434" s="77"/>
      <c r="BI1434" s="77"/>
    </row>
    <row r="1435" spans="2:62" ht="39" customHeight="1">
      <c r="B1435" s="534"/>
      <c r="C1435" s="534"/>
      <c r="D1435" s="534"/>
      <c r="E1435" s="534"/>
      <c r="F1435" s="534"/>
      <c r="G1435" s="534"/>
      <c r="H1435" s="534"/>
      <c r="I1435" s="534"/>
      <c r="J1435" s="534"/>
      <c r="K1435" s="534"/>
      <c r="L1435" s="534"/>
      <c r="M1435" s="534"/>
      <c r="N1435" s="534"/>
      <c r="O1435" s="534"/>
      <c r="P1435" s="534"/>
      <c r="Q1435" s="534"/>
      <c r="R1435" s="534"/>
      <c r="S1435" s="534"/>
      <c r="T1435" s="534"/>
      <c r="U1435" s="534"/>
      <c r="V1435" s="534"/>
      <c r="W1435" s="534"/>
      <c r="X1435" s="534"/>
      <c r="Y1435" s="534"/>
      <c r="Z1435" s="534"/>
      <c r="AA1435" s="534"/>
      <c r="AG1435" s="71"/>
      <c r="AH1435" s="582" t="s">
        <v>25</v>
      </c>
      <c r="AI1435" s="582"/>
      <c r="AJ1435" s="582"/>
      <c r="AK1435" s="582"/>
      <c r="AL1435" s="582"/>
      <c r="AM1435" s="582"/>
      <c r="AN1435" s="583"/>
      <c r="AO1435" s="596">
        <f>GI!$A$3</f>
        <v>11</v>
      </c>
      <c r="AP1435" s="597"/>
      <c r="AQ1435" s="597"/>
      <c r="AR1435" s="597"/>
      <c r="AS1435" s="598"/>
      <c r="AT1435" s="596" t="str">
        <f>GI!$C$3</f>
        <v>D</v>
      </c>
      <c r="AU1435" s="597"/>
      <c r="AV1435" s="597"/>
      <c r="AW1435" s="597"/>
      <c r="AX1435" s="598"/>
      <c r="AY1435" s="79"/>
      <c r="AZ1435" s="79"/>
      <c r="BA1435" s="79"/>
      <c r="BB1435" s="80"/>
      <c r="BC1435" s="80"/>
      <c r="BD1435" s="80"/>
      <c r="BE1435" s="80"/>
      <c r="BF1435" s="80"/>
      <c r="BG1435" s="80"/>
      <c r="BH1435" s="80"/>
      <c r="BI1435" s="80"/>
    </row>
    <row r="1436" spans="2:62" ht="39" customHeight="1">
      <c r="B1436" s="533"/>
      <c r="C1436" s="533"/>
      <c r="D1436" s="533"/>
      <c r="E1436" s="533"/>
      <c r="F1436" s="533"/>
      <c r="G1436" s="533"/>
      <c r="H1436" s="533"/>
      <c r="I1436" s="533"/>
      <c r="J1436" s="533"/>
      <c r="K1436" s="533"/>
      <c r="L1436" s="533"/>
      <c r="M1436" s="533"/>
      <c r="N1436" s="533"/>
      <c r="O1436" s="533"/>
      <c r="P1436" s="533"/>
      <c r="Q1436" s="533"/>
      <c r="R1436" s="533"/>
      <c r="S1436" s="533"/>
      <c r="T1436" s="533"/>
      <c r="U1436" s="533"/>
      <c r="V1436" s="533"/>
      <c r="W1436" s="533"/>
      <c r="X1436" s="533"/>
      <c r="Y1436" s="533"/>
      <c r="Z1436" s="533"/>
      <c r="AA1436" s="533"/>
      <c r="AG1436" s="71"/>
      <c r="AH1436" s="582"/>
      <c r="AI1436" s="582"/>
      <c r="AJ1436" s="582"/>
      <c r="AK1436" s="582"/>
      <c r="AL1436" s="582"/>
      <c r="AM1436" s="582"/>
      <c r="AN1436" s="583"/>
      <c r="AO1436" s="599"/>
      <c r="AP1436" s="600"/>
      <c r="AQ1436" s="600"/>
      <c r="AR1436" s="600"/>
      <c r="AS1436" s="601"/>
      <c r="AT1436" s="599"/>
      <c r="AU1436" s="600"/>
      <c r="AV1436" s="600"/>
      <c r="AW1436" s="600"/>
      <c r="AX1436" s="601"/>
      <c r="AY1436" s="79"/>
      <c r="AZ1436" s="79"/>
      <c r="BA1436" s="79"/>
      <c r="BB1436" s="80"/>
      <c r="BC1436" s="80"/>
      <c r="BD1436" s="80"/>
      <c r="BE1436" s="80"/>
      <c r="BF1436" s="80"/>
      <c r="BG1436" s="80"/>
      <c r="BH1436" s="80"/>
      <c r="BI1436" s="80"/>
    </row>
    <row r="1437" spans="2:62" ht="39" customHeight="1">
      <c r="B1437" s="534"/>
      <c r="C1437" s="534"/>
      <c r="D1437" s="534"/>
      <c r="E1437" s="534"/>
      <c r="F1437" s="534"/>
      <c r="G1437" s="534"/>
      <c r="H1437" s="534"/>
      <c r="I1437" s="534"/>
      <c r="J1437" s="534"/>
      <c r="K1437" s="534"/>
      <c r="L1437" s="534"/>
      <c r="M1437" s="534"/>
      <c r="N1437" s="534"/>
      <c r="O1437" s="534"/>
      <c r="P1437" s="534"/>
      <c r="Q1437" s="534"/>
      <c r="R1437" s="534"/>
      <c r="S1437" s="534"/>
      <c r="T1437" s="534"/>
      <c r="U1437" s="534"/>
      <c r="V1437" s="534"/>
      <c r="W1437" s="534"/>
      <c r="X1437" s="534"/>
      <c r="Y1437" s="534"/>
      <c r="Z1437" s="534"/>
      <c r="AA1437" s="534"/>
      <c r="AG1437" s="71"/>
      <c r="AH1437" s="605" t="s">
        <v>6</v>
      </c>
      <c r="AI1437" s="605"/>
      <c r="AJ1437" s="605"/>
      <c r="AK1437" s="605"/>
      <c r="AL1437" s="605"/>
      <c r="AM1437" s="605"/>
      <c r="AN1437" s="606"/>
      <c r="AO1437" s="599"/>
      <c r="AP1437" s="600"/>
      <c r="AQ1437" s="600"/>
      <c r="AR1437" s="600"/>
      <c r="AS1437" s="601"/>
      <c r="AT1437" s="599"/>
      <c r="AU1437" s="600"/>
      <c r="AV1437" s="600"/>
      <c r="AW1437" s="600"/>
      <c r="AX1437" s="601"/>
      <c r="AY1437" s="79"/>
      <c r="AZ1437" s="79"/>
      <c r="BA1437" s="79"/>
      <c r="BB1437" s="80"/>
      <c r="BC1437" s="80"/>
      <c r="BD1437" s="80"/>
      <c r="BE1437" s="80"/>
      <c r="BF1437" s="80"/>
      <c r="BG1437" s="80"/>
      <c r="BH1437" s="80"/>
      <c r="BI1437" s="80"/>
    </row>
    <row r="1438" spans="2:62" ht="39" customHeight="1" thickBot="1">
      <c r="B1438" s="607" t="s">
        <v>149</v>
      </c>
      <c r="C1438" s="607"/>
      <c r="D1438" s="607"/>
      <c r="E1438" s="607"/>
      <c r="F1438" s="607"/>
      <c r="G1438" s="607"/>
      <c r="H1438" s="607"/>
      <c r="I1438" s="607"/>
      <c r="J1438" s="607"/>
      <c r="K1438" s="607"/>
      <c r="L1438" s="607"/>
      <c r="M1438" s="607"/>
      <c r="N1438" s="607"/>
      <c r="O1438" s="607"/>
      <c r="P1438" s="607"/>
      <c r="Q1438" s="607"/>
      <c r="R1438" s="607"/>
      <c r="S1438" s="607"/>
      <c r="T1438" s="607"/>
      <c r="U1438" s="607"/>
      <c r="V1438" s="607"/>
      <c r="W1438" s="607"/>
      <c r="X1438" s="607"/>
      <c r="Y1438" s="607"/>
      <c r="Z1438" s="607"/>
      <c r="AA1438" s="607"/>
      <c r="AG1438" s="71"/>
      <c r="AH1438" s="605"/>
      <c r="AI1438" s="605"/>
      <c r="AJ1438" s="605"/>
      <c r="AK1438" s="605"/>
      <c r="AL1438" s="605"/>
      <c r="AM1438" s="605"/>
      <c r="AN1438" s="606"/>
      <c r="AO1438" s="602"/>
      <c r="AP1438" s="603"/>
      <c r="AQ1438" s="603"/>
      <c r="AR1438" s="603"/>
      <c r="AS1438" s="604"/>
      <c r="AT1438" s="602"/>
      <c r="AU1438" s="603"/>
      <c r="AV1438" s="603"/>
      <c r="AW1438" s="603"/>
      <c r="AX1438" s="604"/>
      <c r="AY1438" s="79"/>
      <c r="AZ1438" s="79"/>
      <c r="BA1438" s="79"/>
      <c r="BB1438" s="80"/>
      <c r="BC1438" s="80"/>
      <c r="BD1438" s="80"/>
      <c r="BE1438" s="80"/>
      <c r="BF1438" s="80"/>
      <c r="BG1438" s="80"/>
      <c r="BH1438" s="80"/>
      <c r="BI1438" s="80"/>
    </row>
    <row r="1439" spans="2:62" ht="39" customHeight="1">
      <c r="B1439" s="608"/>
      <c r="C1439" s="608"/>
      <c r="D1439" s="608"/>
      <c r="E1439" s="608"/>
      <c r="F1439" s="608"/>
      <c r="G1439" s="608"/>
      <c r="H1439" s="608"/>
      <c r="I1439" s="608"/>
      <c r="J1439" s="608"/>
      <c r="K1439" s="608"/>
      <c r="L1439" s="608"/>
      <c r="M1439" s="608"/>
      <c r="N1439" s="608"/>
      <c r="O1439" s="608"/>
      <c r="P1439" s="608"/>
      <c r="Q1439" s="608"/>
      <c r="R1439" s="608"/>
      <c r="S1439" s="608"/>
      <c r="T1439" s="608"/>
      <c r="U1439" s="608"/>
      <c r="V1439" s="608"/>
      <c r="W1439" s="608"/>
      <c r="X1439" s="608"/>
      <c r="Y1439" s="608"/>
      <c r="Z1439" s="608"/>
      <c r="AA1439" s="608"/>
      <c r="AG1439" s="71"/>
    </row>
    <row r="1440" spans="2:62" ht="39" customHeight="1" thickBot="1">
      <c r="B1440" s="533"/>
      <c r="C1440" s="533"/>
      <c r="D1440" s="533"/>
      <c r="E1440" s="533"/>
      <c r="F1440" s="533"/>
      <c r="G1440" s="533"/>
      <c r="H1440" s="533"/>
      <c r="I1440" s="533"/>
      <c r="J1440" s="533"/>
      <c r="K1440" s="533"/>
      <c r="L1440" s="533"/>
      <c r="M1440" s="533"/>
      <c r="N1440" s="533"/>
      <c r="O1440" s="533"/>
      <c r="P1440" s="533"/>
      <c r="Q1440" s="533"/>
      <c r="R1440" s="533"/>
      <c r="S1440" s="533"/>
      <c r="T1440" s="533"/>
      <c r="U1440" s="533"/>
      <c r="V1440" s="533"/>
      <c r="W1440" s="533"/>
      <c r="X1440" s="533"/>
      <c r="Y1440" s="533"/>
      <c r="Z1440" s="533"/>
      <c r="AA1440" s="533"/>
      <c r="AG1440" s="81"/>
      <c r="AH1440" s="82"/>
      <c r="AI1440" s="82"/>
      <c r="AJ1440" s="82"/>
      <c r="AK1440" s="82"/>
      <c r="AL1440" s="82"/>
      <c r="AM1440" s="82"/>
      <c r="AN1440" s="82"/>
      <c r="AO1440" s="82"/>
      <c r="AP1440" s="82"/>
      <c r="AQ1440" s="82"/>
      <c r="AR1440" s="83"/>
      <c r="AS1440" s="83"/>
      <c r="AT1440" s="83"/>
      <c r="AU1440" s="83"/>
      <c r="AV1440" s="83"/>
      <c r="AW1440" s="83"/>
      <c r="AX1440" s="83"/>
      <c r="AY1440" s="83"/>
      <c r="AZ1440" s="83"/>
      <c r="BA1440" s="83"/>
      <c r="BB1440" s="83"/>
      <c r="BC1440" s="83"/>
      <c r="BD1440" s="83"/>
      <c r="BE1440" s="83"/>
      <c r="BF1440" s="83"/>
      <c r="BG1440" s="83"/>
      <c r="BH1440" s="83"/>
      <c r="BI1440" s="83"/>
      <c r="BJ1440" s="84"/>
    </row>
    <row r="1441" spans="2:62" ht="39" customHeight="1">
      <c r="B1441" s="534"/>
      <c r="C1441" s="534"/>
      <c r="D1441" s="534"/>
      <c r="E1441" s="534"/>
      <c r="F1441" s="534"/>
      <c r="G1441" s="534"/>
      <c r="H1441" s="534"/>
      <c r="I1441" s="534"/>
      <c r="J1441" s="534"/>
      <c r="K1441" s="534"/>
      <c r="L1441" s="534"/>
      <c r="M1441" s="534"/>
      <c r="N1441" s="534"/>
      <c r="O1441" s="534"/>
      <c r="P1441" s="534"/>
      <c r="Q1441" s="534"/>
      <c r="R1441" s="534"/>
      <c r="S1441" s="534"/>
      <c r="T1441" s="534"/>
      <c r="U1441" s="534"/>
      <c r="V1441" s="534"/>
      <c r="W1441" s="534"/>
      <c r="X1441" s="534"/>
      <c r="Y1441" s="534"/>
      <c r="Z1441" s="534"/>
      <c r="AA1441" s="534"/>
      <c r="BJ1441" s="85"/>
    </row>
    <row r="1442" spans="2:62" ht="39" customHeight="1">
      <c r="B1442" s="86"/>
      <c r="C1442" s="86"/>
      <c r="D1442" s="86"/>
      <c r="E1442" s="86"/>
      <c r="F1442" s="86"/>
      <c r="G1442" s="86"/>
      <c r="H1442" s="86"/>
      <c r="I1442" s="86"/>
      <c r="J1442" s="86"/>
      <c r="K1442" s="86"/>
      <c r="L1442" s="86"/>
      <c r="M1442" s="86"/>
      <c r="N1442" s="86"/>
      <c r="O1442" s="86"/>
      <c r="P1442" s="86"/>
      <c r="Q1442" s="86"/>
      <c r="R1442" s="86"/>
      <c r="S1442" s="86"/>
      <c r="T1442" s="86"/>
      <c r="U1442" s="86"/>
      <c r="V1442" s="86"/>
      <c r="W1442" s="86"/>
      <c r="X1442" s="86"/>
      <c r="Y1442" s="86"/>
      <c r="Z1442" s="86"/>
      <c r="AA1442" s="86"/>
      <c r="AK1442" s="87"/>
      <c r="AL1442" s="87"/>
      <c r="AM1442" s="87"/>
      <c r="AN1442" s="87"/>
      <c r="AO1442" s="87"/>
      <c r="AP1442" s="87"/>
      <c r="AQ1442" s="87"/>
      <c r="AR1442" s="87"/>
      <c r="AS1442" s="87"/>
      <c r="AT1442" s="87"/>
      <c r="AU1442" s="87"/>
      <c r="AV1442" s="87"/>
      <c r="AW1442" s="87"/>
      <c r="AX1442" s="87"/>
      <c r="AY1442" s="87"/>
      <c r="AZ1442" s="87"/>
      <c r="BA1442" s="87"/>
      <c r="BB1442" s="87"/>
      <c r="BC1442" s="87"/>
      <c r="BD1442" s="87"/>
      <c r="BE1442" s="87"/>
      <c r="BF1442" s="87"/>
      <c r="BJ1442" s="85"/>
    </row>
    <row r="1443" spans="2:62" ht="39" customHeight="1">
      <c r="B1443" s="535" t="s">
        <v>80</v>
      </c>
      <c r="C1443" s="535"/>
      <c r="D1443" s="535"/>
      <c r="E1443" s="535"/>
      <c r="F1443" s="535"/>
      <c r="G1443" s="535"/>
      <c r="H1443" s="535"/>
      <c r="I1443" s="535"/>
      <c r="J1443" s="535"/>
      <c r="K1443" s="535"/>
      <c r="L1443" s="535"/>
      <c r="M1443" s="535"/>
      <c r="N1443" s="535"/>
      <c r="O1443" s="536" t="str">
        <f>GI!$E$31</f>
        <v xml:space="preserve">Biniam Desta </v>
      </c>
      <c r="P1443" s="536"/>
      <c r="Q1443" s="536"/>
      <c r="R1443" s="536"/>
      <c r="S1443" s="536"/>
      <c r="T1443" s="536"/>
      <c r="U1443" s="536"/>
      <c r="V1443" s="536"/>
      <c r="W1443" s="536"/>
      <c r="X1443" s="536"/>
      <c r="Y1443" s="536"/>
      <c r="Z1443" s="536"/>
      <c r="AA1443" s="536"/>
      <c r="AB1443" s="88"/>
      <c r="AJ1443" s="538" t="s">
        <v>212</v>
      </c>
      <c r="AK1443" s="539"/>
      <c r="AL1443" s="539"/>
      <c r="AM1443" s="539"/>
      <c r="AN1443" s="539"/>
      <c r="AO1443" s="539"/>
      <c r="AP1443" s="539"/>
      <c r="AQ1443" s="539"/>
      <c r="AR1443" s="539"/>
      <c r="AS1443" s="539"/>
      <c r="AT1443" s="539"/>
      <c r="AU1443" s="539"/>
      <c r="AV1443" s="539"/>
      <c r="AW1443" s="539"/>
      <c r="AX1443" s="539"/>
      <c r="AY1443" s="539"/>
      <c r="AZ1443" s="539"/>
      <c r="BA1443" s="539"/>
      <c r="BB1443" s="539"/>
      <c r="BC1443" s="539"/>
      <c r="BD1443" s="539"/>
      <c r="BE1443" s="539"/>
      <c r="BF1443" s="540"/>
      <c r="BG1443" s="87"/>
      <c r="BH1443" s="87"/>
      <c r="BI1443" s="87"/>
      <c r="BJ1443" s="89"/>
    </row>
    <row r="1444" spans="2:62" ht="39" customHeight="1">
      <c r="B1444" s="535"/>
      <c r="C1444" s="535"/>
      <c r="D1444" s="535"/>
      <c r="E1444" s="535"/>
      <c r="F1444" s="535"/>
      <c r="G1444" s="535"/>
      <c r="H1444" s="535"/>
      <c r="I1444" s="535"/>
      <c r="J1444" s="535"/>
      <c r="K1444" s="535"/>
      <c r="L1444" s="535"/>
      <c r="M1444" s="535"/>
      <c r="N1444" s="535"/>
      <c r="O1444" s="537"/>
      <c r="P1444" s="537"/>
      <c r="Q1444" s="537"/>
      <c r="R1444" s="537"/>
      <c r="S1444" s="537"/>
      <c r="T1444" s="537"/>
      <c r="U1444" s="537"/>
      <c r="V1444" s="537"/>
      <c r="W1444" s="537"/>
      <c r="X1444" s="537"/>
      <c r="Y1444" s="537"/>
      <c r="Z1444" s="537"/>
      <c r="AA1444" s="537"/>
      <c r="AB1444" s="88"/>
      <c r="AJ1444" s="541"/>
      <c r="AK1444" s="542"/>
      <c r="AL1444" s="542"/>
      <c r="AM1444" s="542"/>
      <c r="AN1444" s="542"/>
      <c r="AO1444" s="542"/>
      <c r="AP1444" s="542"/>
      <c r="AQ1444" s="542"/>
      <c r="AR1444" s="542"/>
      <c r="AS1444" s="542"/>
      <c r="AT1444" s="542"/>
      <c r="AU1444" s="542"/>
      <c r="AV1444" s="542"/>
      <c r="AW1444" s="542"/>
      <c r="AX1444" s="542"/>
      <c r="AY1444" s="542"/>
      <c r="AZ1444" s="542"/>
      <c r="BA1444" s="542"/>
      <c r="BB1444" s="542"/>
      <c r="BC1444" s="542"/>
      <c r="BD1444" s="542"/>
      <c r="BE1444" s="542"/>
      <c r="BF1444" s="543"/>
      <c r="BG1444" s="87"/>
      <c r="BH1444" s="87"/>
      <c r="BI1444" s="87"/>
      <c r="BJ1444" s="89"/>
    </row>
    <row r="1445" spans="2:62" ht="39" customHeight="1">
      <c r="B1445" s="544" t="s">
        <v>79</v>
      </c>
      <c r="C1445" s="544"/>
      <c r="D1445" s="544"/>
      <c r="E1445" s="544"/>
      <c r="F1445" s="544"/>
      <c r="G1445" s="544"/>
      <c r="H1445" s="544"/>
      <c r="I1445" s="544"/>
      <c r="J1445" s="544"/>
      <c r="K1445" s="544"/>
      <c r="L1445" s="544"/>
      <c r="M1445" s="544"/>
      <c r="N1445" s="544"/>
      <c r="O1445" s="545"/>
      <c r="P1445" s="545"/>
      <c r="Q1445" s="545"/>
      <c r="R1445" s="545"/>
      <c r="S1445" s="545"/>
      <c r="T1445" s="545"/>
      <c r="U1445" s="545"/>
      <c r="V1445" s="545"/>
      <c r="W1445" s="545"/>
      <c r="X1445" s="545"/>
      <c r="Y1445" s="545"/>
      <c r="Z1445" s="545"/>
      <c r="AA1445" s="545"/>
      <c r="AB1445" s="88"/>
      <c r="AJ1445" s="541" t="s">
        <v>210</v>
      </c>
      <c r="AK1445" s="542"/>
      <c r="AL1445" s="542"/>
      <c r="AM1445" s="542"/>
      <c r="AN1445" s="542"/>
      <c r="AO1445" s="542"/>
      <c r="AP1445" s="542"/>
      <c r="AQ1445" s="542"/>
      <c r="AR1445" s="542"/>
      <c r="AS1445" s="542"/>
      <c r="AT1445" s="542"/>
      <c r="AU1445" s="542"/>
      <c r="AV1445" s="542"/>
      <c r="AW1445" s="542"/>
      <c r="AX1445" s="542"/>
      <c r="AY1445" s="542"/>
      <c r="AZ1445" s="542"/>
      <c r="BA1445" s="542"/>
      <c r="BB1445" s="542"/>
      <c r="BC1445" s="542"/>
      <c r="BD1445" s="542"/>
      <c r="BE1445" s="542"/>
      <c r="BF1445" s="543"/>
      <c r="BG1445" s="87"/>
      <c r="BH1445" s="87"/>
      <c r="BI1445" s="87"/>
      <c r="BJ1445" s="87"/>
    </row>
    <row r="1446" spans="2:62" ht="39" customHeight="1">
      <c r="B1446" s="544"/>
      <c r="C1446" s="544"/>
      <c r="D1446" s="544"/>
      <c r="E1446" s="544"/>
      <c r="F1446" s="544"/>
      <c r="G1446" s="544"/>
      <c r="H1446" s="544"/>
      <c r="I1446" s="544"/>
      <c r="J1446" s="544"/>
      <c r="K1446" s="544"/>
      <c r="L1446" s="544"/>
      <c r="M1446" s="544"/>
      <c r="N1446" s="544"/>
      <c r="O1446" s="546"/>
      <c r="P1446" s="546"/>
      <c r="Q1446" s="546"/>
      <c r="R1446" s="546"/>
      <c r="S1446" s="546"/>
      <c r="T1446" s="546"/>
      <c r="U1446" s="546"/>
      <c r="V1446" s="546"/>
      <c r="W1446" s="546"/>
      <c r="X1446" s="546"/>
      <c r="Y1446" s="546"/>
      <c r="Z1446" s="546"/>
      <c r="AA1446" s="546"/>
      <c r="AB1446" s="88"/>
      <c r="AJ1446" s="541"/>
      <c r="AK1446" s="542"/>
      <c r="AL1446" s="542"/>
      <c r="AM1446" s="542"/>
      <c r="AN1446" s="542"/>
      <c r="AO1446" s="542"/>
      <c r="AP1446" s="542"/>
      <c r="AQ1446" s="542"/>
      <c r="AR1446" s="542"/>
      <c r="AS1446" s="542"/>
      <c r="AT1446" s="542"/>
      <c r="AU1446" s="542"/>
      <c r="AV1446" s="542"/>
      <c r="AW1446" s="542"/>
      <c r="AX1446" s="542"/>
      <c r="AY1446" s="542"/>
      <c r="AZ1446" s="542"/>
      <c r="BA1446" s="542"/>
      <c r="BB1446" s="542"/>
      <c r="BC1446" s="542"/>
      <c r="BD1446" s="542"/>
      <c r="BE1446" s="542"/>
      <c r="BF1446" s="543"/>
      <c r="BG1446" s="87"/>
      <c r="BH1446" s="87"/>
      <c r="BI1446" s="87"/>
      <c r="BJ1446" s="87"/>
    </row>
    <row r="1447" spans="2:62" ht="39" customHeight="1">
      <c r="B1447" s="535" t="s">
        <v>81</v>
      </c>
      <c r="C1447" s="535"/>
      <c r="D1447" s="535"/>
      <c r="E1447" s="535"/>
      <c r="F1447" s="535"/>
      <c r="G1447" s="535"/>
      <c r="H1447" s="535"/>
      <c r="I1447" s="535"/>
      <c r="J1447" s="535"/>
      <c r="K1447" s="535"/>
      <c r="L1447" s="535"/>
      <c r="M1447" s="535"/>
      <c r="N1447" s="535"/>
      <c r="O1447" s="547"/>
      <c r="P1447" s="547"/>
      <c r="Q1447" s="547"/>
      <c r="R1447" s="547"/>
      <c r="S1447" s="547"/>
      <c r="T1447" s="547"/>
      <c r="U1447" s="547"/>
      <c r="V1447" s="547"/>
      <c r="W1447" s="547"/>
      <c r="X1447" s="547"/>
      <c r="Y1447" s="547"/>
      <c r="Z1447" s="547"/>
      <c r="AA1447" s="547"/>
      <c r="AB1447" s="88"/>
      <c r="AJ1447" s="541" t="s">
        <v>74</v>
      </c>
      <c r="AK1447" s="542"/>
      <c r="AL1447" s="542"/>
      <c r="AM1447" s="542"/>
      <c r="AN1447" s="542"/>
      <c r="AO1447" s="542"/>
      <c r="AP1447" s="542"/>
      <c r="AQ1447" s="542"/>
      <c r="AR1447" s="542"/>
      <c r="AS1447" s="542"/>
      <c r="AT1447" s="542"/>
      <c r="AU1447" s="542"/>
      <c r="AV1447" s="542"/>
      <c r="AW1447" s="542"/>
      <c r="AX1447" s="542"/>
      <c r="AY1447" s="542"/>
      <c r="AZ1447" s="542"/>
      <c r="BA1447" s="542"/>
      <c r="BB1447" s="542"/>
      <c r="BC1447" s="542"/>
      <c r="BD1447" s="542"/>
      <c r="BE1447" s="542"/>
      <c r="BF1447" s="543"/>
      <c r="BG1447" s="87"/>
      <c r="BH1447" s="87"/>
      <c r="BI1447" s="87"/>
      <c r="BJ1447" s="87"/>
    </row>
    <row r="1448" spans="2:62" ht="39" customHeight="1">
      <c r="B1448" s="535"/>
      <c r="C1448" s="535"/>
      <c r="D1448" s="535"/>
      <c r="E1448" s="535"/>
      <c r="F1448" s="535"/>
      <c r="G1448" s="535"/>
      <c r="H1448" s="535"/>
      <c r="I1448" s="535"/>
      <c r="J1448" s="535"/>
      <c r="K1448" s="535"/>
      <c r="L1448" s="535"/>
      <c r="M1448" s="535"/>
      <c r="N1448" s="535"/>
      <c r="O1448" s="548"/>
      <c r="P1448" s="548"/>
      <c r="Q1448" s="548"/>
      <c r="R1448" s="548"/>
      <c r="S1448" s="548"/>
      <c r="T1448" s="548"/>
      <c r="U1448" s="548"/>
      <c r="V1448" s="548"/>
      <c r="W1448" s="548"/>
      <c r="X1448" s="548"/>
      <c r="Y1448" s="548"/>
      <c r="Z1448" s="548"/>
      <c r="AA1448" s="548"/>
      <c r="AB1448" s="88"/>
      <c r="AJ1448" s="541"/>
      <c r="AK1448" s="542"/>
      <c r="AL1448" s="542"/>
      <c r="AM1448" s="542"/>
      <c r="AN1448" s="542"/>
      <c r="AO1448" s="542"/>
      <c r="AP1448" s="542"/>
      <c r="AQ1448" s="542"/>
      <c r="AR1448" s="542"/>
      <c r="AS1448" s="542"/>
      <c r="AT1448" s="542"/>
      <c r="AU1448" s="542"/>
      <c r="AV1448" s="542"/>
      <c r="AW1448" s="542"/>
      <c r="AX1448" s="542"/>
      <c r="AY1448" s="542"/>
      <c r="AZ1448" s="542"/>
      <c r="BA1448" s="542"/>
      <c r="BB1448" s="542"/>
      <c r="BC1448" s="542"/>
      <c r="BD1448" s="542"/>
      <c r="BE1448" s="542"/>
      <c r="BF1448" s="543"/>
      <c r="BG1448" s="87"/>
      <c r="BH1448" s="87"/>
      <c r="BI1448" s="87"/>
      <c r="BJ1448" s="87"/>
    </row>
    <row r="1449" spans="2:62" ht="39" customHeight="1">
      <c r="B1449" s="544" t="s">
        <v>79</v>
      </c>
      <c r="C1449" s="544"/>
      <c r="D1449" s="544"/>
      <c r="E1449" s="544"/>
      <c r="F1449" s="544"/>
      <c r="G1449" s="544"/>
      <c r="H1449" s="544"/>
      <c r="I1449" s="544"/>
      <c r="J1449" s="544"/>
      <c r="K1449" s="544"/>
      <c r="L1449" s="544"/>
      <c r="M1449" s="544"/>
      <c r="N1449" s="544"/>
      <c r="O1449" s="545"/>
      <c r="P1449" s="545"/>
      <c r="Q1449" s="545"/>
      <c r="R1449" s="545"/>
      <c r="S1449" s="545"/>
      <c r="T1449" s="545"/>
      <c r="U1449" s="545"/>
      <c r="V1449" s="545"/>
      <c r="W1449" s="545"/>
      <c r="X1449" s="545"/>
      <c r="Y1449" s="545"/>
      <c r="Z1449" s="545"/>
      <c r="AA1449" s="545"/>
      <c r="AB1449" s="90"/>
      <c r="AJ1449" s="541" t="s">
        <v>211</v>
      </c>
      <c r="AK1449" s="542"/>
      <c r="AL1449" s="542"/>
      <c r="AM1449" s="542"/>
      <c r="AN1449" s="542"/>
      <c r="AO1449" s="542"/>
      <c r="AP1449" s="542"/>
      <c r="AQ1449" s="542"/>
      <c r="AR1449" s="542"/>
      <c r="AS1449" s="542"/>
      <c r="AT1449" s="542"/>
      <c r="AU1449" s="542"/>
      <c r="AV1449" s="542"/>
      <c r="AW1449" s="542"/>
      <c r="AX1449" s="542"/>
      <c r="AY1449" s="542"/>
      <c r="AZ1449" s="542"/>
      <c r="BA1449" s="542"/>
      <c r="BB1449" s="542"/>
      <c r="BC1449" s="542"/>
      <c r="BD1449" s="542"/>
      <c r="BE1449" s="542"/>
      <c r="BF1449" s="543"/>
      <c r="BG1449" s="87"/>
      <c r="BH1449" s="87"/>
      <c r="BI1449" s="87"/>
      <c r="BJ1449" s="87"/>
    </row>
    <row r="1450" spans="2:62" ht="54" customHeight="1">
      <c r="B1450" s="544"/>
      <c r="C1450" s="544"/>
      <c r="D1450" s="544"/>
      <c r="E1450" s="544"/>
      <c r="F1450" s="544"/>
      <c r="G1450" s="544"/>
      <c r="H1450" s="544"/>
      <c r="I1450" s="544"/>
      <c r="J1450" s="544"/>
      <c r="K1450" s="544"/>
      <c r="L1450" s="544"/>
      <c r="M1450" s="544"/>
      <c r="N1450" s="544"/>
      <c r="O1450" s="546"/>
      <c r="P1450" s="546"/>
      <c r="Q1450" s="546"/>
      <c r="R1450" s="546"/>
      <c r="S1450" s="546"/>
      <c r="T1450" s="546"/>
      <c r="U1450" s="546"/>
      <c r="V1450" s="546"/>
      <c r="W1450" s="546"/>
      <c r="X1450" s="546"/>
      <c r="Y1450" s="546"/>
      <c r="Z1450" s="546"/>
      <c r="AA1450" s="546"/>
      <c r="AB1450" s="90"/>
      <c r="AJ1450" s="549"/>
      <c r="AK1450" s="550"/>
      <c r="AL1450" s="550"/>
      <c r="AM1450" s="550"/>
      <c r="AN1450" s="550"/>
      <c r="AO1450" s="550"/>
      <c r="AP1450" s="550"/>
      <c r="AQ1450" s="550"/>
      <c r="AR1450" s="550"/>
      <c r="AS1450" s="550"/>
      <c r="AT1450" s="550"/>
      <c r="AU1450" s="550"/>
      <c r="AV1450" s="550"/>
      <c r="AW1450" s="550"/>
      <c r="AX1450" s="550"/>
      <c r="AY1450" s="550"/>
      <c r="AZ1450" s="550"/>
      <c r="BA1450" s="550"/>
      <c r="BB1450" s="550"/>
      <c r="BC1450" s="550"/>
      <c r="BD1450" s="550"/>
      <c r="BE1450" s="550"/>
      <c r="BF1450" s="551"/>
      <c r="BG1450" s="87"/>
      <c r="BH1450" s="87"/>
      <c r="BI1450" s="87"/>
      <c r="BJ1450" s="87"/>
    </row>
    <row r="1451" spans="2:62" ht="39" customHeight="1">
      <c r="C1451" s="615"/>
      <c r="D1451" s="615"/>
      <c r="E1451" s="615"/>
      <c r="F1451" s="615"/>
      <c r="G1451" s="615"/>
      <c r="H1451" s="615"/>
      <c r="I1451" s="615"/>
      <c r="J1451" s="615"/>
      <c r="K1451" s="615"/>
      <c r="L1451" s="615"/>
      <c r="M1451" s="615"/>
      <c r="N1451" s="615"/>
      <c r="O1451" s="615"/>
      <c r="P1451" s="615"/>
      <c r="Q1451" s="615"/>
      <c r="R1451" s="615"/>
      <c r="S1451" s="615"/>
      <c r="T1451" s="615"/>
      <c r="U1451" s="615"/>
      <c r="V1451" s="615"/>
      <c r="W1451" s="615"/>
      <c r="X1451" s="615"/>
    </row>
    <row r="1452" spans="2:62" ht="39" customHeight="1">
      <c r="B1452" s="616" t="s">
        <v>20</v>
      </c>
      <c r="C1452" s="616"/>
      <c r="D1452" s="616"/>
      <c r="E1452" s="616"/>
      <c r="F1452" s="616"/>
      <c r="G1452" s="616"/>
      <c r="H1452" s="616"/>
      <c r="I1452" s="616"/>
      <c r="J1452" s="616"/>
      <c r="K1452" s="616"/>
      <c r="L1452" s="616"/>
      <c r="M1452" s="616"/>
      <c r="N1452" s="616"/>
      <c r="O1452" s="616"/>
      <c r="P1452" s="616"/>
      <c r="Q1452" s="616"/>
      <c r="R1452" s="616"/>
      <c r="S1452" s="616"/>
      <c r="T1452" s="616"/>
      <c r="U1452" s="616"/>
      <c r="V1452" s="616"/>
      <c r="W1452" s="616"/>
      <c r="X1452" s="616"/>
      <c r="Y1452" s="616"/>
      <c r="Z1452" s="616"/>
      <c r="AA1452" s="59"/>
      <c r="AG1452" s="60"/>
      <c r="AH1452" s="60"/>
      <c r="AI1452" s="60"/>
      <c r="AL1452" s="617"/>
      <c r="AM1452" s="617"/>
      <c r="AN1452" s="617"/>
      <c r="AO1452" s="617"/>
      <c r="AP1452" s="617"/>
      <c r="AQ1452" s="617"/>
      <c r="AR1452" s="617"/>
      <c r="AS1452" s="617"/>
      <c r="AT1452" s="617"/>
      <c r="AU1452" s="617"/>
      <c r="AV1452" s="617"/>
      <c r="AW1452" s="617"/>
      <c r="AX1452" s="617"/>
      <c r="AY1452" s="617"/>
      <c r="AZ1452" s="617"/>
      <c r="BA1452" s="617"/>
      <c r="BB1452" s="617"/>
      <c r="BC1452" s="617"/>
    </row>
    <row r="1453" spans="2:62" ht="39" customHeight="1">
      <c r="B1453" s="616"/>
      <c r="C1453" s="616"/>
      <c r="D1453" s="616"/>
      <c r="E1453" s="616"/>
      <c r="F1453" s="616"/>
      <c r="G1453" s="616"/>
      <c r="H1453" s="616"/>
      <c r="I1453" s="616"/>
      <c r="J1453" s="616"/>
      <c r="K1453" s="616"/>
      <c r="L1453" s="616"/>
      <c r="M1453" s="616"/>
      <c r="N1453" s="616"/>
      <c r="O1453" s="616"/>
      <c r="P1453" s="616"/>
      <c r="Q1453" s="616"/>
      <c r="R1453" s="616"/>
      <c r="S1453" s="616"/>
      <c r="T1453" s="616"/>
      <c r="U1453" s="616"/>
      <c r="V1453" s="616"/>
      <c r="W1453" s="616"/>
      <c r="X1453" s="616"/>
      <c r="Y1453" s="616"/>
      <c r="Z1453" s="616"/>
      <c r="AA1453" s="59"/>
      <c r="AG1453" s="60"/>
      <c r="AH1453" s="60"/>
      <c r="AI1453" s="60"/>
      <c r="AL1453" s="617"/>
      <c r="AM1453" s="617"/>
      <c r="AN1453" s="617"/>
      <c r="AO1453" s="617"/>
      <c r="AP1453" s="617"/>
      <c r="AQ1453" s="617"/>
      <c r="AR1453" s="617"/>
      <c r="AS1453" s="617"/>
      <c r="AT1453" s="617"/>
      <c r="AU1453" s="617"/>
      <c r="AV1453" s="617"/>
      <c r="AW1453" s="617"/>
      <c r="AX1453" s="617"/>
      <c r="AY1453" s="617"/>
      <c r="AZ1453" s="617"/>
      <c r="BA1453" s="617"/>
      <c r="BB1453" s="617"/>
      <c r="BC1453" s="617"/>
    </row>
    <row r="1454" spans="2:62" ht="39" customHeight="1">
      <c r="B1454" s="618"/>
      <c r="C1454" s="618"/>
      <c r="D1454" s="618"/>
      <c r="E1454" s="618"/>
      <c r="F1454" s="618"/>
      <c r="G1454" s="618"/>
      <c r="H1454" s="618"/>
      <c r="I1454" s="618"/>
      <c r="J1454" s="618"/>
      <c r="K1454" s="618"/>
      <c r="L1454" s="618"/>
      <c r="M1454" s="618"/>
      <c r="N1454" s="618"/>
      <c r="O1454" s="618"/>
      <c r="P1454" s="618"/>
      <c r="Q1454" s="618"/>
      <c r="R1454" s="618"/>
      <c r="S1454" s="618"/>
      <c r="T1454" s="618"/>
      <c r="U1454" s="618"/>
      <c r="V1454" s="618"/>
      <c r="W1454" s="618"/>
      <c r="X1454" s="618"/>
      <c r="Y1454" s="618"/>
      <c r="Z1454" s="618"/>
      <c r="AA1454" s="59"/>
      <c r="AB1454" s="60"/>
      <c r="AC1454" s="60"/>
      <c r="AD1454" s="60"/>
      <c r="AE1454" s="60"/>
      <c r="AF1454" s="60"/>
      <c r="AG1454" s="60"/>
      <c r="AH1454" s="60"/>
      <c r="AI1454" s="60"/>
      <c r="AL1454" s="617"/>
      <c r="AM1454" s="617"/>
      <c r="AN1454" s="617"/>
      <c r="AO1454" s="617"/>
      <c r="AP1454" s="617"/>
      <c r="AQ1454" s="617"/>
      <c r="AR1454" s="617"/>
      <c r="AS1454" s="617"/>
      <c r="AT1454" s="617"/>
      <c r="AU1454" s="617"/>
      <c r="AV1454" s="617"/>
      <c r="AW1454" s="617"/>
      <c r="AX1454" s="617"/>
      <c r="AY1454" s="617"/>
      <c r="AZ1454" s="617"/>
      <c r="BA1454" s="617"/>
      <c r="BB1454" s="617"/>
      <c r="BC1454" s="617"/>
    </row>
    <row r="1455" spans="2:62" ht="39" customHeight="1">
      <c r="B1455" s="609" t="s">
        <v>92</v>
      </c>
      <c r="C1455" s="609"/>
      <c r="D1455" s="609"/>
      <c r="E1455" s="609"/>
      <c r="F1455" s="609"/>
      <c r="G1455" s="609"/>
      <c r="H1455" s="609"/>
      <c r="I1455" s="609"/>
      <c r="J1455" s="609"/>
      <c r="K1455" s="609"/>
      <c r="L1455" s="609"/>
      <c r="M1455" s="609"/>
      <c r="N1455" s="609"/>
      <c r="O1455" s="609"/>
      <c r="P1455" s="609"/>
      <c r="Q1455" s="609"/>
      <c r="R1455" s="609"/>
      <c r="S1455" s="609"/>
      <c r="T1455" s="609"/>
      <c r="U1455" s="609"/>
      <c r="V1455" s="609"/>
      <c r="W1455" s="609"/>
      <c r="X1455" s="609"/>
      <c r="Y1455" s="609"/>
      <c r="Z1455" s="609"/>
      <c r="AA1455" s="59"/>
      <c r="AB1455" s="60"/>
      <c r="AE1455" s="610" t="str">
        <f>GI!$A$49</f>
        <v>መግለፂ ውፅኢት ተምሃራይ</v>
      </c>
      <c r="AF1455" s="610"/>
      <c r="AG1455" s="610"/>
      <c r="AH1455" s="610"/>
      <c r="AI1455" s="610"/>
      <c r="AJ1455" s="610"/>
      <c r="AK1455" s="610"/>
      <c r="AL1455" s="610"/>
      <c r="AM1455" s="610"/>
      <c r="AN1455" s="610"/>
      <c r="AO1455" s="610"/>
      <c r="AP1455" s="610"/>
      <c r="AQ1455" s="610"/>
      <c r="AR1455" s="610"/>
      <c r="AS1455" s="610"/>
      <c r="AT1455" s="610"/>
      <c r="AU1455" s="610"/>
      <c r="AV1455" s="610"/>
      <c r="AW1455" s="610"/>
      <c r="AX1455" s="610"/>
      <c r="AY1455" s="610"/>
      <c r="AZ1455" s="610"/>
      <c r="BA1455" s="610"/>
      <c r="BB1455" s="610"/>
      <c r="BC1455" s="610"/>
      <c r="BD1455" s="610"/>
      <c r="BE1455" s="610"/>
      <c r="BF1455" s="610"/>
      <c r="BG1455" s="610"/>
      <c r="BH1455" s="610"/>
      <c r="BI1455" s="610"/>
      <c r="BJ1455" s="610"/>
    </row>
    <row r="1456" spans="2:62" ht="39" customHeight="1">
      <c r="B1456" s="609" t="s">
        <v>93</v>
      </c>
      <c r="C1456" s="609"/>
      <c r="D1456" s="609"/>
      <c r="E1456" s="609"/>
      <c r="F1456" s="609"/>
      <c r="G1456" s="609"/>
      <c r="H1456" s="609"/>
      <c r="I1456" s="609"/>
      <c r="J1456" s="609"/>
      <c r="K1456" s="609"/>
      <c r="L1456" s="609"/>
      <c r="M1456" s="609"/>
      <c r="N1456" s="609"/>
      <c r="O1456" s="609"/>
      <c r="P1456" s="609"/>
      <c r="Q1456" s="609"/>
      <c r="R1456" s="609"/>
      <c r="S1456" s="609"/>
      <c r="T1456" s="609"/>
      <c r="U1456" s="609"/>
      <c r="V1456" s="609"/>
      <c r="W1456" s="609"/>
      <c r="X1456" s="609"/>
      <c r="Y1456" s="609"/>
      <c r="Z1456" s="609"/>
      <c r="AA1456" s="59"/>
      <c r="AB1456" s="60"/>
      <c r="AC1456" s="61"/>
      <c r="AD1456" s="61"/>
      <c r="AE1456" s="610"/>
      <c r="AF1456" s="610"/>
      <c r="AG1456" s="610"/>
      <c r="AH1456" s="610"/>
      <c r="AI1456" s="610"/>
      <c r="AJ1456" s="610"/>
      <c r="AK1456" s="610"/>
      <c r="AL1456" s="610"/>
      <c r="AM1456" s="610"/>
      <c r="AN1456" s="610"/>
      <c r="AO1456" s="610"/>
      <c r="AP1456" s="610"/>
      <c r="AQ1456" s="610"/>
      <c r="AR1456" s="610"/>
      <c r="AS1456" s="610"/>
      <c r="AT1456" s="610"/>
      <c r="AU1456" s="610"/>
      <c r="AV1456" s="610"/>
      <c r="AW1456" s="610"/>
      <c r="AX1456" s="610"/>
      <c r="AY1456" s="610"/>
      <c r="AZ1456" s="610"/>
      <c r="BA1456" s="610"/>
      <c r="BB1456" s="610"/>
      <c r="BC1456" s="610"/>
      <c r="BD1456" s="610"/>
      <c r="BE1456" s="610"/>
      <c r="BF1456" s="610"/>
      <c r="BG1456" s="610"/>
      <c r="BH1456" s="610"/>
      <c r="BI1456" s="610"/>
      <c r="BJ1456" s="610"/>
    </row>
    <row r="1457" spans="2:62" ht="39" customHeight="1">
      <c r="B1457" s="609" t="s">
        <v>94</v>
      </c>
      <c r="C1457" s="609"/>
      <c r="D1457" s="609"/>
      <c r="E1457" s="609"/>
      <c r="F1457" s="609"/>
      <c r="G1457" s="609"/>
      <c r="H1457" s="609"/>
      <c r="I1457" s="609"/>
      <c r="J1457" s="609"/>
      <c r="K1457" s="609"/>
      <c r="L1457" s="609"/>
      <c r="M1457" s="609"/>
      <c r="N1457" s="609"/>
      <c r="O1457" s="609"/>
      <c r="P1457" s="609"/>
      <c r="Q1457" s="609"/>
      <c r="R1457" s="609"/>
      <c r="S1457" s="609"/>
      <c r="T1457" s="609"/>
      <c r="U1457" s="609"/>
      <c r="V1457" s="609"/>
      <c r="W1457" s="609"/>
      <c r="X1457" s="609"/>
      <c r="Y1457" s="609"/>
      <c r="Z1457" s="609"/>
      <c r="AA1457" s="59"/>
      <c r="AB1457" s="60"/>
      <c r="AC1457" s="61"/>
      <c r="AD1457" s="61"/>
      <c r="AE1457" s="610" t="str">
        <f>GI!$A$50</f>
        <v xml:space="preserve">ኣካዳሚ ሸባ ሓፈሻዊ ካልኣይ ብርኪ ቤት ት/ቲ </v>
      </c>
      <c r="AF1457" s="610"/>
      <c r="AG1457" s="610"/>
      <c r="AH1457" s="610"/>
      <c r="AI1457" s="610"/>
      <c r="AJ1457" s="610"/>
      <c r="AK1457" s="610"/>
      <c r="AL1457" s="610"/>
      <c r="AM1457" s="610"/>
      <c r="AN1457" s="610"/>
      <c r="AO1457" s="610"/>
      <c r="AP1457" s="610"/>
      <c r="AQ1457" s="610"/>
      <c r="AR1457" s="610"/>
      <c r="AS1457" s="610"/>
      <c r="AT1457" s="610"/>
      <c r="AU1457" s="610"/>
      <c r="AV1457" s="610"/>
      <c r="AW1457" s="610"/>
      <c r="AX1457" s="610"/>
      <c r="AY1457" s="610"/>
      <c r="AZ1457" s="610"/>
      <c r="BA1457" s="610"/>
      <c r="BB1457" s="610"/>
      <c r="BC1457" s="610"/>
      <c r="BD1457" s="610"/>
      <c r="BE1457" s="610"/>
      <c r="BF1457" s="610"/>
      <c r="BG1457" s="610"/>
      <c r="BH1457" s="610"/>
      <c r="BI1457" s="610"/>
      <c r="BJ1457" s="610"/>
    </row>
    <row r="1458" spans="2:62" ht="39" customHeight="1">
      <c r="B1458" s="609" t="s">
        <v>95</v>
      </c>
      <c r="C1458" s="609"/>
      <c r="D1458" s="609"/>
      <c r="E1458" s="609"/>
      <c r="F1458" s="609"/>
      <c r="G1458" s="609"/>
      <c r="H1458" s="609"/>
      <c r="I1458" s="609"/>
      <c r="J1458" s="609"/>
      <c r="K1458" s="609"/>
      <c r="L1458" s="609"/>
      <c r="M1458" s="609"/>
      <c r="N1458" s="609"/>
      <c r="O1458" s="609"/>
      <c r="P1458" s="609"/>
      <c r="Q1458" s="609"/>
      <c r="R1458" s="609"/>
      <c r="S1458" s="609"/>
      <c r="T1458" s="609"/>
      <c r="U1458" s="609"/>
      <c r="V1458" s="609"/>
      <c r="W1458" s="609"/>
      <c r="X1458" s="609"/>
      <c r="Y1458" s="609"/>
      <c r="Z1458" s="609"/>
      <c r="AA1458" s="62"/>
      <c r="AB1458" s="60"/>
      <c r="AC1458" s="61"/>
      <c r="AD1458" s="61"/>
      <c r="AE1458" s="610"/>
      <c r="AF1458" s="610"/>
      <c r="AG1458" s="610"/>
      <c r="AH1458" s="610"/>
      <c r="AI1458" s="610"/>
      <c r="AJ1458" s="610"/>
      <c r="AK1458" s="610"/>
      <c r="AL1458" s="610"/>
      <c r="AM1458" s="610"/>
      <c r="AN1458" s="610"/>
      <c r="AO1458" s="610"/>
      <c r="AP1458" s="610"/>
      <c r="AQ1458" s="610"/>
      <c r="AR1458" s="610"/>
      <c r="AS1458" s="610"/>
      <c r="AT1458" s="610"/>
      <c r="AU1458" s="610"/>
      <c r="AV1458" s="610"/>
      <c r="AW1458" s="610"/>
      <c r="AX1458" s="610"/>
      <c r="AY1458" s="610"/>
      <c r="AZ1458" s="610"/>
      <c r="BA1458" s="610"/>
      <c r="BB1458" s="610"/>
      <c r="BC1458" s="610"/>
      <c r="BD1458" s="610"/>
      <c r="BE1458" s="610"/>
      <c r="BF1458" s="610"/>
      <c r="BG1458" s="610"/>
      <c r="BH1458" s="610"/>
      <c r="BI1458" s="610"/>
      <c r="BJ1458" s="610"/>
    </row>
    <row r="1459" spans="2:62" ht="39" customHeight="1">
      <c r="B1459" s="609" t="s">
        <v>96</v>
      </c>
      <c r="C1459" s="609"/>
      <c r="D1459" s="609"/>
      <c r="E1459" s="609"/>
      <c r="F1459" s="609"/>
      <c r="G1459" s="609"/>
      <c r="H1459" s="609"/>
      <c r="I1459" s="609"/>
      <c r="J1459" s="609"/>
      <c r="K1459" s="609"/>
      <c r="L1459" s="609"/>
      <c r="M1459" s="609"/>
      <c r="N1459" s="609"/>
      <c r="O1459" s="609"/>
      <c r="P1459" s="609"/>
      <c r="Q1459" s="609"/>
      <c r="R1459" s="609"/>
      <c r="S1459" s="609"/>
      <c r="T1459" s="609"/>
      <c r="U1459" s="609"/>
      <c r="V1459" s="609"/>
      <c r="W1459" s="609"/>
      <c r="X1459" s="609"/>
      <c r="Y1459" s="609"/>
      <c r="Z1459" s="609"/>
      <c r="AA1459" s="62"/>
      <c r="AB1459" s="60"/>
      <c r="AC1459" s="61"/>
      <c r="AD1459" s="61"/>
      <c r="AE1459" s="61"/>
      <c r="AF1459" s="61"/>
      <c r="AG1459" s="61"/>
      <c r="AH1459" s="61"/>
      <c r="AI1459" s="61"/>
      <c r="AJ1459" s="61"/>
      <c r="AK1459" s="61"/>
      <c r="AL1459" s="61"/>
      <c r="AM1459" s="61"/>
      <c r="AN1459" s="61"/>
      <c r="AO1459" s="61"/>
      <c r="AP1459" s="61"/>
      <c r="AQ1459" s="61"/>
      <c r="AR1459" s="61"/>
      <c r="AS1459" s="61"/>
      <c r="AT1459" s="61"/>
      <c r="AU1459" s="61"/>
      <c r="AV1459" s="61"/>
      <c r="AW1459" s="61"/>
      <c r="AX1459" s="61"/>
      <c r="AY1459" s="61"/>
      <c r="AZ1459" s="61"/>
      <c r="BA1459" s="61"/>
      <c r="BB1459" s="61"/>
      <c r="BC1459" s="61"/>
      <c r="BD1459" s="61"/>
      <c r="BE1459" s="61"/>
      <c r="BF1459" s="61"/>
      <c r="BG1459" s="61"/>
      <c r="BH1459" s="61"/>
      <c r="BI1459" s="61"/>
      <c r="BJ1459" s="61"/>
    </row>
    <row r="1460" spans="2:62" ht="39" customHeight="1">
      <c r="B1460" s="611" t="s">
        <v>138</v>
      </c>
      <c r="C1460" s="611"/>
      <c r="D1460" s="611"/>
      <c r="E1460" s="611"/>
      <c r="F1460" s="611"/>
      <c r="G1460" s="611"/>
      <c r="H1460" s="611"/>
      <c r="I1460" s="611"/>
      <c r="J1460" s="611"/>
      <c r="K1460" s="611"/>
      <c r="L1460" s="611"/>
      <c r="M1460" s="611"/>
      <c r="N1460" s="611"/>
      <c r="O1460" s="611"/>
      <c r="P1460" s="611"/>
      <c r="Q1460" s="611"/>
      <c r="R1460" s="611"/>
      <c r="S1460" s="611"/>
      <c r="T1460" s="611"/>
      <c r="U1460" s="611"/>
      <c r="V1460" s="611"/>
      <c r="W1460" s="611"/>
      <c r="X1460" s="611"/>
      <c r="Y1460" s="611"/>
      <c r="Z1460" s="611"/>
      <c r="AA1460" s="612"/>
      <c r="AB1460" s="62"/>
      <c r="AD1460" s="61"/>
      <c r="AE1460" s="613" t="str">
        <f>GI!$A$52</f>
        <v>Sheba Academy Comprehensive Secondary School Student's Grade Report Card</v>
      </c>
      <c r="AF1460" s="613"/>
      <c r="AG1460" s="613"/>
      <c r="AH1460" s="613"/>
      <c r="AI1460" s="613"/>
      <c r="AJ1460" s="613"/>
      <c r="AK1460" s="613"/>
      <c r="AL1460" s="613"/>
      <c r="AM1460" s="613"/>
      <c r="AN1460" s="613"/>
      <c r="AO1460" s="613"/>
      <c r="AP1460" s="613"/>
      <c r="AQ1460" s="613"/>
      <c r="AR1460" s="613"/>
      <c r="AS1460" s="613"/>
      <c r="AT1460" s="613"/>
      <c r="AU1460" s="613"/>
      <c r="AV1460" s="613"/>
      <c r="AW1460" s="613"/>
      <c r="AX1460" s="613"/>
      <c r="AY1460" s="613"/>
      <c r="AZ1460" s="613"/>
      <c r="BA1460" s="613"/>
      <c r="BB1460" s="613"/>
      <c r="BC1460" s="613"/>
      <c r="BD1460" s="613"/>
      <c r="BE1460" s="613"/>
      <c r="BF1460" s="613"/>
      <c r="BG1460" s="613"/>
      <c r="BH1460" s="613"/>
      <c r="BI1460" s="613"/>
      <c r="BJ1460" s="613"/>
    </row>
    <row r="1461" spans="2:62" ht="39" customHeight="1">
      <c r="B1461" s="611"/>
      <c r="C1461" s="611"/>
      <c r="D1461" s="611"/>
      <c r="E1461" s="611"/>
      <c r="F1461" s="611"/>
      <c r="G1461" s="611"/>
      <c r="H1461" s="611"/>
      <c r="I1461" s="611"/>
      <c r="J1461" s="611"/>
      <c r="K1461" s="611"/>
      <c r="L1461" s="611"/>
      <c r="M1461" s="611"/>
      <c r="N1461" s="611"/>
      <c r="O1461" s="611"/>
      <c r="P1461" s="611"/>
      <c r="Q1461" s="611"/>
      <c r="R1461" s="611"/>
      <c r="S1461" s="611"/>
      <c r="T1461" s="611"/>
      <c r="U1461" s="611"/>
      <c r="V1461" s="611"/>
      <c r="W1461" s="611"/>
      <c r="X1461" s="611"/>
      <c r="Y1461" s="611"/>
      <c r="Z1461" s="611"/>
      <c r="AA1461" s="612"/>
      <c r="AB1461" s="62"/>
      <c r="AC1461" s="61"/>
      <c r="AD1461" s="61"/>
      <c r="AE1461" s="613"/>
      <c r="AF1461" s="613"/>
      <c r="AG1461" s="613"/>
      <c r="AH1461" s="613"/>
      <c r="AI1461" s="613"/>
      <c r="AJ1461" s="613"/>
      <c r="AK1461" s="613"/>
      <c r="AL1461" s="613"/>
      <c r="AM1461" s="613"/>
      <c r="AN1461" s="613"/>
      <c r="AO1461" s="613"/>
      <c r="AP1461" s="613"/>
      <c r="AQ1461" s="613"/>
      <c r="AR1461" s="613"/>
      <c r="AS1461" s="613"/>
      <c r="AT1461" s="613"/>
      <c r="AU1461" s="613"/>
      <c r="AV1461" s="613"/>
      <c r="AW1461" s="613"/>
      <c r="AX1461" s="613"/>
      <c r="AY1461" s="613"/>
      <c r="AZ1461" s="613"/>
      <c r="BA1461" s="613"/>
      <c r="BB1461" s="613"/>
      <c r="BC1461" s="613"/>
      <c r="BD1461" s="613"/>
      <c r="BE1461" s="613"/>
      <c r="BF1461" s="613"/>
      <c r="BG1461" s="613"/>
      <c r="BH1461" s="613"/>
      <c r="BI1461" s="613"/>
      <c r="BJ1461" s="613"/>
    </row>
    <row r="1462" spans="2:62" ht="39" customHeight="1">
      <c r="B1462" s="611" t="s">
        <v>65</v>
      </c>
      <c r="C1462" s="611"/>
      <c r="D1462" s="611"/>
      <c r="E1462" s="611"/>
      <c r="F1462" s="611"/>
      <c r="G1462" s="611"/>
      <c r="H1462" s="611"/>
      <c r="I1462" s="611"/>
      <c r="J1462" s="611"/>
      <c r="K1462" s="611"/>
      <c r="L1462" s="611"/>
      <c r="M1462" s="611"/>
      <c r="N1462" s="611"/>
      <c r="O1462" s="611"/>
      <c r="P1462" s="611"/>
      <c r="Q1462" s="611"/>
      <c r="R1462" s="611"/>
      <c r="S1462" s="611"/>
      <c r="T1462" s="611"/>
      <c r="U1462" s="611"/>
      <c r="V1462" s="611"/>
      <c r="W1462" s="611"/>
      <c r="X1462" s="611"/>
      <c r="Y1462" s="611"/>
      <c r="Z1462" s="611"/>
      <c r="AA1462" s="612"/>
      <c r="AB1462" s="62"/>
      <c r="AC1462" s="61"/>
      <c r="AD1462" s="61"/>
      <c r="AE1462" s="613"/>
      <c r="AF1462" s="613"/>
      <c r="AG1462" s="613"/>
      <c r="AH1462" s="613"/>
      <c r="AI1462" s="613"/>
      <c r="AJ1462" s="613"/>
      <c r="AK1462" s="613"/>
      <c r="AL1462" s="613"/>
      <c r="AM1462" s="613"/>
      <c r="AN1462" s="613"/>
      <c r="AO1462" s="613"/>
      <c r="AP1462" s="613"/>
      <c r="AQ1462" s="613"/>
      <c r="AR1462" s="613"/>
      <c r="AS1462" s="613"/>
      <c r="AT1462" s="613"/>
      <c r="AU1462" s="613"/>
      <c r="AV1462" s="613"/>
      <c r="AW1462" s="613"/>
      <c r="AX1462" s="613"/>
      <c r="AY1462" s="613"/>
      <c r="AZ1462" s="613"/>
      <c r="BA1462" s="613"/>
      <c r="BB1462" s="613"/>
      <c r="BC1462" s="613"/>
      <c r="BD1462" s="613"/>
      <c r="BE1462" s="613"/>
      <c r="BF1462" s="613"/>
      <c r="BG1462" s="613"/>
      <c r="BH1462" s="613"/>
      <c r="BI1462" s="613"/>
      <c r="BJ1462" s="613"/>
    </row>
    <row r="1463" spans="2:62" ht="39" customHeight="1">
      <c r="B1463" s="611"/>
      <c r="C1463" s="611"/>
      <c r="D1463" s="611"/>
      <c r="E1463" s="611"/>
      <c r="F1463" s="611"/>
      <c r="G1463" s="611"/>
      <c r="H1463" s="611"/>
      <c r="I1463" s="611"/>
      <c r="J1463" s="611"/>
      <c r="K1463" s="611"/>
      <c r="L1463" s="611"/>
      <c r="M1463" s="611"/>
      <c r="N1463" s="611"/>
      <c r="O1463" s="611"/>
      <c r="P1463" s="611"/>
      <c r="Q1463" s="611"/>
      <c r="R1463" s="611"/>
      <c r="S1463" s="611"/>
      <c r="T1463" s="611"/>
      <c r="U1463" s="611"/>
      <c r="V1463" s="611"/>
      <c r="W1463" s="611"/>
      <c r="X1463" s="611"/>
      <c r="Y1463" s="611"/>
      <c r="Z1463" s="611"/>
      <c r="AA1463" s="612"/>
      <c r="AB1463" s="62"/>
      <c r="AC1463" s="62"/>
      <c r="AD1463" s="62"/>
      <c r="AE1463" s="63"/>
      <c r="AF1463" s="63"/>
      <c r="AG1463" s="63"/>
      <c r="AH1463" s="63"/>
      <c r="AI1463" s="63"/>
      <c r="AJ1463" s="63"/>
      <c r="AK1463" s="63"/>
      <c r="AL1463" s="63"/>
      <c r="AM1463" s="63"/>
      <c r="AN1463" s="63"/>
      <c r="AO1463" s="63"/>
      <c r="AP1463" s="63"/>
      <c r="AQ1463" s="63"/>
      <c r="AR1463" s="63"/>
      <c r="AS1463" s="63"/>
      <c r="AT1463" s="63"/>
      <c r="AU1463" s="63"/>
      <c r="AV1463" s="63"/>
      <c r="AW1463" s="63"/>
      <c r="AX1463" s="63"/>
      <c r="AY1463" s="63"/>
      <c r="AZ1463" s="63"/>
      <c r="BA1463" s="63"/>
      <c r="BB1463" s="63"/>
      <c r="BC1463" s="63"/>
      <c r="BD1463" s="63"/>
      <c r="BE1463" s="63"/>
      <c r="BF1463" s="63"/>
      <c r="BG1463" s="63"/>
      <c r="BH1463" s="63"/>
      <c r="BI1463" s="63"/>
      <c r="BJ1463" s="63"/>
    </row>
    <row r="1464" spans="2:62" ht="39" customHeight="1">
      <c r="B1464" s="64" t="s">
        <v>50</v>
      </c>
      <c r="C1464" s="64"/>
      <c r="D1464" s="64"/>
      <c r="E1464" s="64"/>
      <c r="F1464" s="64"/>
      <c r="G1464" s="64"/>
      <c r="H1464" s="64"/>
      <c r="I1464" s="64"/>
      <c r="J1464" s="64"/>
      <c r="K1464" s="64"/>
      <c r="L1464" s="64"/>
      <c r="M1464" s="64"/>
      <c r="N1464" s="64"/>
      <c r="O1464" s="64"/>
      <c r="P1464" s="64"/>
      <c r="Q1464" s="64"/>
      <c r="R1464" s="64"/>
      <c r="S1464" s="64"/>
      <c r="T1464" s="64"/>
      <c r="U1464" s="64"/>
      <c r="V1464" s="64"/>
      <c r="W1464" s="64"/>
      <c r="X1464" s="64"/>
      <c r="Y1464" s="64"/>
      <c r="Z1464" s="64"/>
      <c r="AA1464" s="62"/>
      <c r="AB1464" s="62"/>
      <c r="AC1464" s="62"/>
      <c r="AD1464" s="62"/>
      <c r="AE1464" s="613" t="str">
        <f>GI!$A$51</f>
        <v>መቐለ, ኢትዮጵያ/Mekelle, Ethiopia</v>
      </c>
      <c r="AF1464" s="613"/>
      <c r="AG1464" s="613"/>
      <c r="AH1464" s="613"/>
      <c r="AI1464" s="613"/>
      <c r="AJ1464" s="613"/>
      <c r="AK1464" s="613"/>
      <c r="AL1464" s="613"/>
      <c r="AM1464" s="613"/>
      <c r="AN1464" s="613"/>
      <c r="AO1464" s="613"/>
      <c r="AP1464" s="613"/>
      <c r="AQ1464" s="613"/>
      <c r="AR1464" s="613"/>
      <c r="AS1464" s="613"/>
      <c r="AT1464" s="613"/>
      <c r="AU1464" s="613"/>
      <c r="AV1464" s="613"/>
      <c r="AW1464" s="613"/>
      <c r="AX1464" s="613"/>
      <c r="AY1464" s="613"/>
      <c r="AZ1464" s="613"/>
      <c r="BA1464" s="613"/>
      <c r="BB1464" s="613"/>
      <c r="BC1464" s="613"/>
      <c r="BD1464" s="613"/>
      <c r="BE1464" s="613"/>
      <c r="BF1464" s="613"/>
      <c r="BG1464" s="613"/>
      <c r="BH1464" s="613"/>
      <c r="BI1464" s="613"/>
      <c r="BJ1464" s="613"/>
    </row>
    <row r="1465" spans="2:62" ht="39" customHeight="1">
      <c r="B1465" s="64" t="s">
        <v>51</v>
      </c>
      <c r="C1465" s="64"/>
      <c r="D1465" s="64"/>
      <c r="E1465" s="64"/>
      <c r="F1465" s="64"/>
      <c r="G1465" s="64"/>
      <c r="H1465" s="64"/>
      <c r="I1465" s="64"/>
      <c r="J1465" s="64"/>
      <c r="K1465" s="64"/>
      <c r="L1465" s="64"/>
      <c r="M1465" s="64"/>
      <c r="N1465" s="64"/>
      <c r="O1465" s="64"/>
      <c r="P1465" s="64"/>
      <c r="Q1465" s="64"/>
      <c r="R1465" s="64"/>
      <c r="S1465" s="64"/>
      <c r="T1465" s="64"/>
      <c r="U1465" s="64"/>
      <c r="V1465" s="64"/>
      <c r="W1465" s="64"/>
      <c r="X1465" s="64"/>
      <c r="Y1465" s="64"/>
      <c r="Z1465" s="64"/>
      <c r="AA1465" s="62"/>
      <c r="AB1465" s="62"/>
      <c r="AC1465" s="62"/>
      <c r="AD1465" s="62"/>
      <c r="AE1465" s="613"/>
      <c r="AF1465" s="613"/>
      <c r="AG1465" s="613"/>
      <c r="AH1465" s="613"/>
      <c r="AI1465" s="613"/>
      <c r="AJ1465" s="613"/>
      <c r="AK1465" s="613"/>
      <c r="AL1465" s="613"/>
      <c r="AM1465" s="613"/>
      <c r="AN1465" s="613"/>
      <c r="AO1465" s="613"/>
      <c r="AP1465" s="613"/>
      <c r="AQ1465" s="613"/>
      <c r="AR1465" s="613"/>
      <c r="AS1465" s="613"/>
      <c r="AT1465" s="613"/>
      <c r="AU1465" s="613"/>
      <c r="AV1465" s="613"/>
      <c r="AW1465" s="613"/>
      <c r="AX1465" s="613"/>
      <c r="AY1465" s="613"/>
      <c r="AZ1465" s="613"/>
      <c r="BA1465" s="613"/>
      <c r="BB1465" s="613"/>
      <c r="BC1465" s="613"/>
      <c r="BD1465" s="613"/>
      <c r="BE1465" s="613"/>
      <c r="BF1465" s="613"/>
      <c r="BG1465" s="613"/>
      <c r="BH1465" s="613"/>
      <c r="BI1465" s="613"/>
      <c r="BJ1465" s="613"/>
    </row>
    <row r="1466" spans="2:62" ht="39" customHeight="1">
      <c r="B1466" s="611" t="s">
        <v>139</v>
      </c>
      <c r="C1466" s="611"/>
      <c r="D1466" s="611"/>
      <c r="E1466" s="611"/>
      <c r="F1466" s="611"/>
      <c r="G1466" s="611"/>
      <c r="H1466" s="611"/>
      <c r="I1466" s="611"/>
      <c r="J1466" s="611"/>
      <c r="K1466" s="611"/>
      <c r="L1466" s="611"/>
      <c r="M1466" s="611"/>
      <c r="N1466" s="611"/>
      <c r="O1466" s="611"/>
      <c r="P1466" s="611"/>
      <c r="Q1466" s="611"/>
      <c r="R1466" s="611"/>
      <c r="S1466" s="611"/>
      <c r="T1466" s="611"/>
      <c r="U1466" s="611"/>
      <c r="V1466" s="611"/>
      <c r="W1466" s="611"/>
      <c r="X1466" s="611"/>
      <c r="Y1466" s="611"/>
      <c r="Z1466" s="611"/>
      <c r="AA1466" s="612"/>
      <c r="AB1466" s="62"/>
      <c r="AC1466" s="62"/>
      <c r="AD1466" s="62"/>
      <c r="AE1466" s="91"/>
      <c r="AF1466" s="91"/>
      <c r="AG1466" s="91"/>
      <c r="AH1466" s="91"/>
      <c r="AI1466" s="91"/>
      <c r="AJ1466" s="91"/>
      <c r="AK1466" s="91"/>
      <c r="AL1466" s="91"/>
      <c r="AM1466" s="91"/>
      <c r="AN1466" s="91"/>
      <c r="AO1466" s="91"/>
      <c r="AP1466" s="91"/>
      <c r="AQ1466" s="91"/>
      <c r="AR1466" s="91"/>
      <c r="AS1466" s="91"/>
      <c r="AT1466" s="91"/>
      <c r="AU1466" s="91"/>
      <c r="AV1466" s="91"/>
      <c r="AW1466" s="91"/>
      <c r="AX1466" s="91"/>
      <c r="AY1466" s="91"/>
      <c r="AZ1466" s="91"/>
      <c r="BA1466" s="91"/>
      <c r="BB1466" s="91"/>
      <c r="BC1466" s="91"/>
      <c r="BD1466" s="91"/>
      <c r="BE1466" s="91"/>
      <c r="BF1466" s="91"/>
      <c r="BG1466" s="91"/>
      <c r="BH1466" s="91"/>
      <c r="BI1466" s="91"/>
      <c r="BJ1466" s="91"/>
    </row>
    <row r="1467" spans="2:62" ht="39" customHeight="1">
      <c r="B1467" s="611"/>
      <c r="C1467" s="611"/>
      <c r="D1467" s="611"/>
      <c r="E1467" s="611"/>
      <c r="F1467" s="611"/>
      <c r="G1467" s="611"/>
      <c r="H1467" s="611"/>
      <c r="I1467" s="611"/>
      <c r="J1467" s="611"/>
      <c r="K1467" s="611"/>
      <c r="L1467" s="611"/>
      <c r="M1467" s="611"/>
      <c r="N1467" s="611"/>
      <c r="O1467" s="611"/>
      <c r="P1467" s="611"/>
      <c r="Q1467" s="611"/>
      <c r="R1467" s="611"/>
      <c r="S1467" s="611"/>
      <c r="T1467" s="611"/>
      <c r="U1467" s="611"/>
      <c r="V1467" s="611"/>
      <c r="W1467" s="611"/>
      <c r="X1467" s="611"/>
      <c r="Y1467" s="611"/>
      <c r="Z1467" s="611"/>
      <c r="AA1467" s="612"/>
      <c r="AB1467" s="62"/>
      <c r="AC1467" s="62"/>
      <c r="AD1467" s="62"/>
      <c r="AE1467" s="614" t="str">
        <f>GI!$A$47</f>
        <v>ዘበነ ት/ቲ፡ 2018 ዓ/ም Academic Year: 2025/26 G.C</v>
      </c>
      <c r="AF1467" s="614"/>
      <c r="AG1467" s="614"/>
      <c r="AH1467" s="614"/>
      <c r="AI1467" s="614"/>
      <c r="AJ1467" s="614"/>
      <c r="AK1467" s="614"/>
      <c r="AL1467" s="614"/>
      <c r="AM1467" s="614"/>
      <c r="AN1467" s="614"/>
      <c r="AO1467" s="614"/>
      <c r="AP1467" s="614"/>
      <c r="AQ1467" s="614"/>
      <c r="AR1467" s="614"/>
      <c r="AS1467" s="614"/>
      <c r="AT1467" s="614"/>
      <c r="AU1467" s="614"/>
      <c r="AV1467" s="614"/>
      <c r="AW1467" s="614"/>
      <c r="AX1467" s="614"/>
      <c r="AY1467" s="614"/>
      <c r="AZ1467" s="614"/>
      <c r="BA1467" s="614"/>
      <c r="BB1467" s="614"/>
      <c r="BC1467" s="614"/>
      <c r="BD1467" s="614"/>
      <c r="BE1467" s="614"/>
      <c r="BF1467" s="614"/>
      <c r="BG1467" s="614"/>
      <c r="BH1467" s="614"/>
      <c r="BI1467" s="614"/>
      <c r="BJ1467" s="614"/>
    </row>
    <row r="1468" spans="2:62" ht="39" customHeight="1">
      <c r="B1468" s="609" t="s">
        <v>97</v>
      </c>
      <c r="C1468" s="609"/>
      <c r="D1468" s="609"/>
      <c r="E1468" s="609"/>
      <c r="F1468" s="609"/>
      <c r="G1468" s="609"/>
      <c r="H1468" s="609"/>
      <c r="I1468" s="609"/>
      <c r="J1468" s="609"/>
      <c r="K1468" s="609"/>
      <c r="L1468" s="609"/>
      <c r="M1468" s="609"/>
      <c r="N1468" s="609"/>
      <c r="O1468" s="609"/>
      <c r="P1468" s="609"/>
      <c r="Q1468" s="609"/>
      <c r="R1468" s="609"/>
      <c r="S1468" s="609"/>
      <c r="T1468" s="609"/>
      <c r="U1468" s="609"/>
      <c r="V1468" s="609"/>
      <c r="W1468" s="609"/>
      <c r="X1468" s="609"/>
      <c r="Y1468" s="609"/>
      <c r="Z1468" s="609"/>
      <c r="AA1468" s="62"/>
      <c r="AB1468" s="62"/>
      <c r="AC1468" s="62"/>
      <c r="AD1468" s="62"/>
      <c r="AE1468" s="614"/>
      <c r="AF1468" s="614"/>
      <c r="AG1468" s="614"/>
      <c r="AH1468" s="614"/>
      <c r="AI1468" s="614"/>
      <c r="AJ1468" s="614"/>
      <c r="AK1468" s="614"/>
      <c r="AL1468" s="614"/>
      <c r="AM1468" s="614"/>
      <c r="AN1468" s="614"/>
      <c r="AO1468" s="614"/>
      <c r="AP1468" s="614"/>
      <c r="AQ1468" s="614"/>
      <c r="AR1468" s="614"/>
      <c r="AS1468" s="614"/>
      <c r="AT1468" s="614"/>
      <c r="AU1468" s="614"/>
      <c r="AV1468" s="614"/>
      <c r="AW1468" s="614"/>
      <c r="AX1468" s="614"/>
      <c r="AY1468" s="614"/>
      <c r="AZ1468" s="614"/>
      <c r="BA1468" s="614"/>
      <c r="BB1468" s="614"/>
      <c r="BC1468" s="614"/>
      <c r="BD1468" s="614"/>
      <c r="BE1468" s="614"/>
      <c r="BF1468" s="614"/>
      <c r="BG1468" s="614"/>
      <c r="BH1468" s="614"/>
      <c r="BI1468" s="614"/>
      <c r="BJ1468" s="614"/>
    </row>
    <row r="1469" spans="2:62" ht="39" customHeight="1">
      <c r="AA1469" s="62"/>
      <c r="AB1469" s="62"/>
      <c r="AC1469" s="62"/>
      <c r="AD1469" s="62"/>
      <c r="AE1469" s="614"/>
      <c r="AF1469" s="614"/>
      <c r="AG1469" s="614"/>
      <c r="AH1469" s="614"/>
      <c r="AI1469" s="614"/>
      <c r="AJ1469" s="614"/>
      <c r="AK1469" s="614"/>
      <c r="AL1469" s="614"/>
      <c r="AM1469" s="614"/>
      <c r="AN1469" s="614"/>
      <c r="AO1469" s="614"/>
      <c r="AP1469" s="614"/>
      <c r="AQ1469" s="614"/>
      <c r="AR1469" s="614"/>
      <c r="AS1469" s="614"/>
      <c r="AT1469" s="614"/>
      <c r="AU1469" s="614"/>
      <c r="AV1469" s="614"/>
      <c r="AW1469" s="614"/>
      <c r="AX1469" s="614"/>
      <c r="AY1469" s="614"/>
      <c r="AZ1469" s="614"/>
      <c r="BA1469" s="614"/>
      <c r="BB1469" s="614"/>
      <c r="BC1469" s="614"/>
      <c r="BD1469" s="614"/>
      <c r="BE1469" s="614"/>
      <c r="BF1469" s="614"/>
      <c r="BG1469" s="614"/>
      <c r="BH1469" s="614"/>
      <c r="BI1469" s="614"/>
      <c r="BJ1469" s="614"/>
    </row>
    <row r="1470" spans="2:62" ht="39" customHeight="1">
      <c r="AB1470" s="62"/>
      <c r="AC1470" s="62"/>
      <c r="AD1470" s="62"/>
      <c r="AE1470" s="62"/>
      <c r="AF1470" s="62"/>
      <c r="AG1470" s="552" t="s">
        <v>63</v>
      </c>
      <c r="AH1470" s="552"/>
      <c r="AI1470" s="552"/>
      <c r="AJ1470" s="552"/>
      <c r="AK1470" s="552"/>
      <c r="AL1470" s="552"/>
      <c r="AM1470" s="552"/>
      <c r="AN1470" s="552"/>
      <c r="AO1470" s="552"/>
      <c r="AP1470" s="552"/>
      <c r="AQ1470" s="552"/>
      <c r="AR1470" s="552"/>
      <c r="AS1470" s="552"/>
      <c r="AT1470" s="552"/>
      <c r="AU1470" s="552"/>
      <c r="AV1470" s="552"/>
      <c r="AW1470" s="552"/>
      <c r="AX1470" s="552"/>
      <c r="AY1470" s="552"/>
      <c r="AZ1470" s="552"/>
      <c r="BA1470" s="552"/>
      <c r="BB1470" s="552"/>
      <c r="BC1470" s="552"/>
      <c r="BD1470" s="552"/>
      <c r="BE1470" s="552"/>
      <c r="BF1470" s="552"/>
      <c r="BG1470" s="552"/>
      <c r="BH1470" s="552"/>
      <c r="BI1470" s="552"/>
      <c r="BJ1470" s="65"/>
    </row>
    <row r="1471" spans="2:62" ht="39" customHeight="1">
      <c r="AB1471" s="62"/>
      <c r="AC1471" s="62"/>
      <c r="AD1471" s="62"/>
      <c r="AE1471" s="62"/>
      <c r="AF1471" s="62"/>
      <c r="AG1471" s="552"/>
      <c r="AH1471" s="552"/>
      <c r="AI1471" s="552"/>
      <c r="AJ1471" s="552"/>
      <c r="AK1471" s="552"/>
      <c r="AL1471" s="552"/>
      <c r="AM1471" s="552"/>
      <c r="AN1471" s="552"/>
      <c r="AO1471" s="552"/>
      <c r="AP1471" s="552"/>
      <c r="AQ1471" s="552"/>
      <c r="AR1471" s="552"/>
      <c r="AS1471" s="552"/>
      <c r="AT1471" s="552"/>
      <c r="AU1471" s="552"/>
      <c r="AV1471" s="552"/>
      <c r="AW1471" s="552"/>
      <c r="AX1471" s="552"/>
      <c r="AY1471" s="552"/>
      <c r="AZ1471" s="552"/>
      <c r="BA1471" s="552"/>
      <c r="BB1471" s="552"/>
      <c r="BC1471" s="552"/>
      <c r="BD1471" s="552"/>
      <c r="BE1471" s="552"/>
      <c r="BF1471" s="552"/>
      <c r="BG1471" s="552"/>
      <c r="BH1471" s="552"/>
      <c r="BI1471" s="552"/>
      <c r="BJ1471" s="65"/>
    </row>
    <row r="1472" spans="2:62" ht="39" customHeight="1">
      <c r="B1472" s="66"/>
      <c r="C1472" s="66"/>
      <c r="D1472" s="66"/>
      <c r="E1472" s="66"/>
      <c r="F1472" s="66"/>
      <c r="G1472" s="66"/>
      <c r="H1472" s="66"/>
      <c r="I1472" s="66"/>
      <c r="J1472" s="66"/>
      <c r="K1472" s="66"/>
      <c r="L1472" s="66"/>
      <c r="M1472" s="66"/>
      <c r="N1472" s="66"/>
      <c r="O1472" s="66"/>
      <c r="P1472" s="66"/>
      <c r="Q1472" s="66"/>
      <c r="R1472" s="66"/>
      <c r="S1472" s="66"/>
      <c r="T1472" s="66"/>
      <c r="U1472" s="66"/>
      <c r="V1472" s="66"/>
      <c r="W1472" s="66"/>
      <c r="X1472" s="66"/>
      <c r="Y1472" s="66"/>
      <c r="Z1472" s="66"/>
      <c r="AB1472" s="62"/>
      <c r="AC1472" s="62"/>
      <c r="AD1472" s="62"/>
      <c r="AE1472" s="62"/>
      <c r="AF1472" s="62"/>
      <c r="AG1472" s="552"/>
      <c r="AH1472" s="552"/>
      <c r="AI1472" s="552"/>
      <c r="AJ1472" s="552"/>
      <c r="AK1472" s="552"/>
      <c r="AL1472" s="552"/>
      <c r="AM1472" s="552"/>
      <c r="AN1472" s="552"/>
      <c r="AO1472" s="552"/>
      <c r="AP1472" s="552"/>
      <c r="AQ1472" s="552"/>
      <c r="AR1472" s="552"/>
      <c r="AS1472" s="552"/>
      <c r="AT1472" s="552"/>
      <c r="AU1472" s="552"/>
      <c r="AV1472" s="552"/>
      <c r="AW1472" s="552"/>
      <c r="AX1472" s="552"/>
      <c r="AY1472" s="552"/>
      <c r="AZ1472" s="552"/>
      <c r="BA1472" s="552"/>
      <c r="BB1472" s="552"/>
      <c r="BC1472" s="552"/>
      <c r="BD1472" s="552"/>
      <c r="BE1472" s="552"/>
      <c r="BF1472" s="552"/>
      <c r="BG1472" s="552"/>
      <c r="BH1472" s="552"/>
      <c r="BI1472" s="552"/>
      <c r="BJ1472" s="65"/>
    </row>
    <row r="1473" spans="2:62" ht="39" customHeight="1" thickBot="1">
      <c r="L1473" s="554" t="s">
        <v>66</v>
      </c>
      <c r="M1473" s="555"/>
      <c r="N1473" s="558" t="s">
        <v>45</v>
      </c>
      <c r="O1473" s="559"/>
      <c r="P1473" s="559"/>
      <c r="Q1473" s="559"/>
      <c r="R1473" s="559"/>
      <c r="S1473" s="559"/>
      <c r="T1473" s="559"/>
      <c r="U1473" s="559"/>
      <c r="V1473" s="559"/>
      <c r="W1473" s="559"/>
      <c r="X1473" s="560"/>
      <c r="AB1473" s="62"/>
      <c r="AC1473" s="62"/>
      <c r="AD1473" s="62"/>
      <c r="AE1473" s="62"/>
      <c r="AF1473" s="62"/>
      <c r="AG1473" s="553"/>
      <c r="AH1473" s="553"/>
      <c r="AI1473" s="553"/>
      <c r="AJ1473" s="553"/>
      <c r="AK1473" s="553"/>
      <c r="AL1473" s="553"/>
      <c r="AM1473" s="553"/>
      <c r="AN1473" s="553"/>
      <c r="AO1473" s="553"/>
      <c r="AP1473" s="553"/>
      <c r="AQ1473" s="553"/>
      <c r="AR1473" s="553"/>
      <c r="AS1473" s="553"/>
      <c r="AT1473" s="553"/>
      <c r="AU1473" s="553"/>
      <c r="AV1473" s="553"/>
      <c r="AW1473" s="553"/>
      <c r="AX1473" s="553"/>
      <c r="AY1473" s="553"/>
      <c r="AZ1473" s="553"/>
      <c r="BA1473" s="553"/>
      <c r="BB1473" s="553"/>
      <c r="BC1473" s="553"/>
      <c r="BD1473" s="553"/>
      <c r="BE1473" s="553"/>
      <c r="BF1473" s="553"/>
      <c r="BG1473" s="553"/>
      <c r="BH1473" s="553"/>
      <c r="BI1473" s="553"/>
      <c r="BJ1473" s="65"/>
    </row>
    <row r="1474" spans="2:62" ht="39" customHeight="1" thickBot="1">
      <c r="L1474" s="556"/>
      <c r="M1474" s="557"/>
      <c r="N1474" s="561"/>
      <c r="O1474" s="562"/>
      <c r="P1474" s="562"/>
      <c r="Q1474" s="562"/>
      <c r="R1474" s="562"/>
      <c r="S1474" s="562"/>
      <c r="T1474" s="562"/>
      <c r="U1474" s="562"/>
      <c r="V1474" s="562"/>
      <c r="W1474" s="562"/>
      <c r="X1474" s="563"/>
      <c r="AB1474" s="62"/>
      <c r="AC1474" s="62"/>
      <c r="AD1474" s="62"/>
      <c r="AE1474" s="62"/>
      <c r="AF1474" s="62"/>
      <c r="AG1474" s="67"/>
      <c r="AH1474" s="68"/>
      <c r="AI1474" s="68"/>
      <c r="AJ1474" s="69"/>
      <c r="AK1474" s="69"/>
      <c r="AL1474" s="69"/>
      <c r="AM1474" s="69"/>
      <c r="AN1474" s="69"/>
      <c r="AO1474" s="69"/>
      <c r="AP1474" s="69"/>
      <c r="AQ1474" s="69"/>
      <c r="AR1474" s="70"/>
      <c r="AS1474" s="70"/>
      <c r="AT1474" s="70"/>
      <c r="AU1474" s="70"/>
      <c r="AV1474" s="70"/>
      <c r="AW1474" s="70"/>
      <c r="AX1474" s="70"/>
      <c r="AY1474" s="70"/>
      <c r="AZ1474" s="70"/>
      <c r="BA1474" s="70"/>
      <c r="BB1474" s="70"/>
      <c r="BC1474" s="70"/>
      <c r="BD1474" s="70"/>
      <c r="BE1474" s="70"/>
      <c r="BF1474" s="70"/>
      <c r="BG1474" s="70"/>
      <c r="BH1474" s="70"/>
      <c r="BI1474" s="70"/>
      <c r="BJ1474" s="69"/>
    </row>
    <row r="1475" spans="2:62" ht="39" customHeight="1">
      <c r="E1475" s="62"/>
      <c r="F1475" s="62"/>
      <c r="G1475" s="62"/>
      <c r="H1475" s="62"/>
      <c r="I1475" s="62"/>
      <c r="J1475" s="62"/>
      <c r="K1475" s="62"/>
      <c r="L1475" s="564" t="s">
        <v>21</v>
      </c>
      <c r="M1475" s="565"/>
      <c r="N1475" s="558" t="s">
        <v>46</v>
      </c>
      <c r="O1475" s="559"/>
      <c r="P1475" s="559"/>
      <c r="Q1475" s="559"/>
      <c r="R1475" s="559"/>
      <c r="S1475" s="559"/>
      <c r="T1475" s="559"/>
      <c r="U1475" s="559"/>
      <c r="V1475" s="559"/>
      <c r="W1475" s="559"/>
      <c r="X1475" s="560"/>
      <c r="AB1475" s="62"/>
      <c r="AC1475" s="62"/>
      <c r="AD1475" s="62"/>
      <c r="AE1475" s="62"/>
      <c r="AF1475" s="62"/>
      <c r="AG1475" s="568" t="s">
        <v>22</v>
      </c>
      <c r="AH1475" s="569"/>
      <c r="AI1475" s="569"/>
      <c r="AJ1475" s="569"/>
      <c r="AK1475" s="569"/>
      <c r="AL1475" s="569"/>
      <c r="AM1475" s="569"/>
      <c r="AN1475" s="570"/>
      <c r="AO1475" s="571" t="str">
        <f>GI!$H$31</f>
        <v xml:space="preserve">Nahom Gobezay Beyene </v>
      </c>
      <c r="AP1475" s="572"/>
      <c r="AQ1475" s="572"/>
      <c r="AR1475" s="572"/>
      <c r="AS1475" s="572"/>
      <c r="AT1475" s="572"/>
      <c r="AU1475" s="572"/>
      <c r="AV1475" s="572"/>
      <c r="AW1475" s="572"/>
      <c r="AX1475" s="572"/>
      <c r="AY1475" s="572"/>
      <c r="AZ1475" s="572"/>
      <c r="BA1475" s="572"/>
      <c r="BB1475" s="572"/>
      <c r="BC1475" s="572"/>
      <c r="BD1475" s="572"/>
      <c r="BE1475" s="572"/>
      <c r="BF1475" s="572"/>
      <c r="BG1475" s="572"/>
      <c r="BH1475" s="573"/>
      <c r="BI1475" s="72"/>
      <c r="BJ1475" s="72"/>
    </row>
    <row r="1476" spans="2:62" ht="39" customHeight="1">
      <c r="L1476" s="566"/>
      <c r="M1476" s="567"/>
      <c r="N1476" s="561"/>
      <c r="O1476" s="562"/>
      <c r="P1476" s="562"/>
      <c r="Q1476" s="562"/>
      <c r="R1476" s="562"/>
      <c r="S1476" s="562"/>
      <c r="T1476" s="562"/>
      <c r="U1476" s="562"/>
      <c r="V1476" s="562"/>
      <c r="W1476" s="562"/>
      <c r="X1476" s="563"/>
      <c r="AB1476" s="62"/>
      <c r="AC1476" s="62"/>
      <c r="AD1476" s="62"/>
      <c r="AE1476" s="62"/>
      <c r="AF1476" s="62"/>
      <c r="AG1476" s="568"/>
      <c r="AH1476" s="569"/>
      <c r="AI1476" s="569"/>
      <c r="AJ1476" s="569"/>
      <c r="AK1476" s="569"/>
      <c r="AL1476" s="569"/>
      <c r="AM1476" s="569"/>
      <c r="AN1476" s="570"/>
      <c r="AO1476" s="574"/>
      <c r="AP1476" s="575"/>
      <c r="AQ1476" s="575"/>
      <c r="AR1476" s="575"/>
      <c r="AS1476" s="575"/>
      <c r="AT1476" s="575"/>
      <c r="AU1476" s="575"/>
      <c r="AV1476" s="575"/>
      <c r="AW1476" s="575"/>
      <c r="AX1476" s="575"/>
      <c r="AY1476" s="575"/>
      <c r="AZ1476" s="575"/>
      <c r="BA1476" s="575"/>
      <c r="BB1476" s="575"/>
      <c r="BC1476" s="575"/>
      <c r="BD1476" s="575"/>
      <c r="BE1476" s="575"/>
      <c r="BF1476" s="575"/>
      <c r="BG1476" s="575"/>
      <c r="BH1476" s="576"/>
      <c r="BI1476" s="72"/>
      <c r="BJ1476" s="72"/>
    </row>
    <row r="1477" spans="2:62" ht="39" customHeight="1" thickBot="1">
      <c r="AB1477" s="62"/>
      <c r="AC1477" s="62"/>
      <c r="AD1477" s="62"/>
      <c r="AE1477" s="62"/>
      <c r="AF1477" s="62"/>
      <c r="AG1477" s="73"/>
      <c r="AH1477" s="580" t="s">
        <v>8</v>
      </c>
      <c r="AI1477" s="580"/>
      <c r="AJ1477" s="580"/>
      <c r="AK1477" s="580"/>
      <c r="AL1477" s="580"/>
      <c r="AM1477" s="580"/>
      <c r="AN1477" s="580"/>
      <c r="AO1477" s="577"/>
      <c r="AP1477" s="578"/>
      <c r="AQ1477" s="578"/>
      <c r="AR1477" s="578"/>
      <c r="AS1477" s="578"/>
      <c r="AT1477" s="578"/>
      <c r="AU1477" s="578"/>
      <c r="AV1477" s="578"/>
      <c r="AW1477" s="578"/>
      <c r="AX1477" s="578"/>
      <c r="AY1477" s="578"/>
      <c r="AZ1477" s="578"/>
      <c r="BA1477" s="578"/>
      <c r="BB1477" s="578"/>
      <c r="BC1477" s="578"/>
      <c r="BD1477" s="578"/>
      <c r="BE1477" s="578"/>
      <c r="BF1477" s="578"/>
      <c r="BG1477" s="578"/>
      <c r="BH1477" s="579"/>
      <c r="BI1477" s="72"/>
      <c r="BJ1477" s="72"/>
    </row>
    <row r="1478" spans="2:62" ht="39" customHeight="1">
      <c r="AG1478" s="71"/>
      <c r="AH1478" s="580"/>
      <c r="AI1478" s="580"/>
      <c r="AJ1478" s="580"/>
      <c r="AK1478" s="580"/>
      <c r="AL1478" s="580"/>
      <c r="AM1478" s="580"/>
      <c r="AN1478" s="580"/>
      <c r="AO1478" s="74"/>
      <c r="AP1478" s="74"/>
      <c r="AQ1478" s="74"/>
      <c r="AR1478" s="72"/>
      <c r="AS1478" s="72"/>
      <c r="AT1478" s="72"/>
      <c r="AU1478" s="72"/>
      <c r="AV1478" s="72"/>
      <c r="AW1478" s="72"/>
      <c r="AX1478" s="72"/>
      <c r="AY1478" s="72"/>
      <c r="AZ1478" s="72"/>
      <c r="BA1478" s="72"/>
      <c r="BB1478" s="72"/>
      <c r="BC1478" s="72"/>
      <c r="BD1478" s="72"/>
      <c r="BE1478" s="72"/>
      <c r="BF1478" s="72"/>
      <c r="BG1478" s="72"/>
      <c r="BH1478" s="72"/>
      <c r="BI1478" s="72"/>
    </row>
    <row r="1479" spans="2:62" ht="39" customHeight="1" thickBot="1">
      <c r="B1479" s="581" t="s">
        <v>99</v>
      </c>
      <c r="C1479" s="581"/>
      <c r="D1479" s="581"/>
      <c r="E1479" s="581"/>
      <c r="F1479" s="581"/>
      <c r="G1479" s="581"/>
      <c r="H1479" s="581"/>
      <c r="I1479" s="581"/>
      <c r="J1479" s="581"/>
      <c r="K1479" s="581"/>
      <c r="L1479" s="581"/>
      <c r="M1479" s="581"/>
      <c r="N1479" s="581"/>
      <c r="O1479" s="581"/>
      <c r="P1479" s="581"/>
      <c r="Q1479" s="581"/>
      <c r="R1479" s="581"/>
      <c r="S1479" s="581"/>
      <c r="T1479" s="581"/>
      <c r="U1479" s="581"/>
      <c r="V1479" s="581"/>
      <c r="W1479" s="581"/>
      <c r="X1479" s="581"/>
      <c r="Y1479" s="581"/>
      <c r="Z1479" s="581"/>
      <c r="AA1479" s="581"/>
      <c r="AG1479" s="71"/>
    </row>
    <row r="1480" spans="2:62" ht="39" customHeight="1">
      <c r="B1480" s="581"/>
      <c r="C1480" s="581"/>
      <c r="D1480" s="581"/>
      <c r="E1480" s="581"/>
      <c r="F1480" s="581"/>
      <c r="G1480" s="581"/>
      <c r="H1480" s="581"/>
      <c r="I1480" s="581"/>
      <c r="J1480" s="581"/>
      <c r="K1480" s="581"/>
      <c r="L1480" s="581"/>
      <c r="M1480" s="581"/>
      <c r="N1480" s="581"/>
      <c r="O1480" s="581"/>
      <c r="P1480" s="581"/>
      <c r="Q1480" s="581"/>
      <c r="R1480" s="581"/>
      <c r="S1480" s="581"/>
      <c r="T1480" s="581"/>
      <c r="U1480" s="581"/>
      <c r="V1480" s="581"/>
      <c r="W1480" s="581"/>
      <c r="X1480" s="581"/>
      <c r="Y1480" s="581"/>
      <c r="Z1480" s="581"/>
      <c r="AA1480" s="581"/>
      <c r="AG1480" s="71"/>
      <c r="AH1480" s="582" t="s">
        <v>23</v>
      </c>
      <c r="AI1480" s="582"/>
      <c r="AJ1480" s="582"/>
      <c r="AK1480" s="582"/>
      <c r="AL1480" s="582"/>
      <c r="AM1480" s="582"/>
      <c r="AN1480" s="583"/>
      <c r="AO1480" s="584">
        <f>GI!$J$31</f>
        <v>0</v>
      </c>
      <c r="AP1480" s="585"/>
      <c r="AQ1480" s="585"/>
      <c r="AR1480" s="585"/>
      <c r="AS1480" s="585"/>
      <c r="AT1480" s="586"/>
      <c r="AV1480" s="72"/>
      <c r="AW1480" s="582" t="s">
        <v>24</v>
      </c>
      <c r="AX1480" s="582"/>
      <c r="AY1480" s="582"/>
      <c r="AZ1480" s="582"/>
      <c r="BB1480" s="584" t="str">
        <f>GI!$I$31</f>
        <v>M</v>
      </c>
      <c r="BC1480" s="585"/>
      <c r="BD1480" s="585"/>
      <c r="BE1480" s="585"/>
      <c r="BF1480" s="586"/>
    </row>
    <row r="1481" spans="2:62" ht="39" customHeight="1">
      <c r="B1481" s="581"/>
      <c r="C1481" s="581"/>
      <c r="D1481" s="581"/>
      <c r="E1481" s="581"/>
      <c r="F1481" s="581"/>
      <c r="G1481" s="581"/>
      <c r="H1481" s="581"/>
      <c r="I1481" s="581"/>
      <c r="J1481" s="581"/>
      <c r="K1481" s="581"/>
      <c r="L1481" s="581"/>
      <c r="M1481" s="581"/>
      <c r="N1481" s="581"/>
      <c r="O1481" s="581"/>
      <c r="P1481" s="581"/>
      <c r="Q1481" s="581"/>
      <c r="R1481" s="581"/>
      <c r="S1481" s="581"/>
      <c r="T1481" s="581"/>
      <c r="U1481" s="581"/>
      <c r="V1481" s="581"/>
      <c r="W1481" s="581"/>
      <c r="X1481" s="581"/>
      <c r="Y1481" s="581"/>
      <c r="Z1481" s="581"/>
      <c r="AA1481" s="581"/>
      <c r="AG1481" s="71"/>
      <c r="AH1481" s="582"/>
      <c r="AI1481" s="582"/>
      <c r="AJ1481" s="582"/>
      <c r="AK1481" s="582"/>
      <c r="AL1481" s="582"/>
      <c r="AM1481" s="582"/>
      <c r="AN1481" s="583"/>
      <c r="AO1481" s="587"/>
      <c r="AP1481" s="588"/>
      <c r="AQ1481" s="588"/>
      <c r="AR1481" s="588"/>
      <c r="AS1481" s="588"/>
      <c r="AT1481" s="589"/>
      <c r="AU1481" s="72"/>
      <c r="AV1481" s="72"/>
      <c r="AW1481" s="582"/>
      <c r="AX1481" s="582"/>
      <c r="AY1481" s="582"/>
      <c r="AZ1481" s="582"/>
      <c r="BB1481" s="587"/>
      <c r="BC1481" s="588"/>
      <c r="BD1481" s="588"/>
      <c r="BE1481" s="588"/>
      <c r="BF1481" s="589"/>
    </row>
    <row r="1482" spans="2:62" ht="39" customHeight="1">
      <c r="B1482" s="581"/>
      <c r="C1482" s="581"/>
      <c r="D1482" s="581"/>
      <c r="E1482" s="581"/>
      <c r="F1482" s="581"/>
      <c r="G1482" s="581"/>
      <c r="H1482" s="581"/>
      <c r="I1482" s="581"/>
      <c r="J1482" s="581"/>
      <c r="K1482" s="581"/>
      <c r="L1482" s="581"/>
      <c r="M1482" s="581"/>
      <c r="N1482" s="581"/>
      <c r="O1482" s="581"/>
      <c r="P1482" s="581"/>
      <c r="Q1482" s="581"/>
      <c r="R1482" s="581"/>
      <c r="S1482" s="581"/>
      <c r="T1482" s="581"/>
      <c r="U1482" s="581"/>
      <c r="V1482" s="581"/>
      <c r="W1482" s="581"/>
      <c r="X1482" s="581"/>
      <c r="Y1482" s="581"/>
      <c r="Z1482" s="581"/>
      <c r="AA1482" s="581"/>
      <c r="AG1482" s="71"/>
      <c r="AH1482" s="593" t="s">
        <v>3</v>
      </c>
      <c r="AI1482" s="593"/>
      <c r="AJ1482" s="593"/>
      <c r="AK1482" s="593"/>
      <c r="AL1482" s="593"/>
      <c r="AM1482" s="593"/>
      <c r="AN1482" s="594"/>
      <c r="AO1482" s="587"/>
      <c r="AP1482" s="588"/>
      <c r="AQ1482" s="588"/>
      <c r="AR1482" s="588"/>
      <c r="AS1482" s="588"/>
      <c r="AT1482" s="589"/>
      <c r="AV1482" s="72"/>
      <c r="AW1482" s="593" t="s">
        <v>4</v>
      </c>
      <c r="AX1482" s="593"/>
      <c r="AY1482" s="593"/>
      <c r="AZ1482" s="593"/>
      <c r="BB1482" s="587"/>
      <c r="BC1482" s="588"/>
      <c r="BD1482" s="588"/>
      <c r="BE1482" s="588"/>
      <c r="BF1482" s="589"/>
    </row>
    <row r="1483" spans="2:62" ht="39" customHeight="1" thickBot="1">
      <c r="B1483" s="595" t="s">
        <v>148</v>
      </c>
      <c r="C1483" s="595"/>
      <c r="D1483" s="595"/>
      <c r="E1483" s="595"/>
      <c r="F1483" s="595"/>
      <c r="G1483" s="595"/>
      <c r="H1483" s="595"/>
      <c r="I1483" s="595"/>
      <c r="J1483" s="595"/>
      <c r="K1483" s="595"/>
      <c r="L1483" s="75"/>
      <c r="M1483" s="75"/>
      <c r="N1483" s="75"/>
      <c r="O1483" s="75"/>
      <c r="P1483" s="75"/>
      <c r="Q1483" s="75"/>
      <c r="R1483" s="75"/>
      <c r="S1483" s="75"/>
      <c r="T1483" s="75"/>
      <c r="U1483" s="75"/>
      <c r="V1483" s="75"/>
      <c r="W1483" s="76"/>
      <c r="X1483" s="76"/>
      <c r="Y1483" s="76"/>
      <c r="Z1483" s="76"/>
      <c r="AA1483" s="76"/>
      <c r="AG1483" s="71"/>
      <c r="AH1483" s="593"/>
      <c r="AI1483" s="593"/>
      <c r="AJ1483" s="593"/>
      <c r="AK1483" s="593"/>
      <c r="AL1483" s="593"/>
      <c r="AM1483" s="593"/>
      <c r="AN1483" s="594"/>
      <c r="AO1483" s="590"/>
      <c r="AP1483" s="591"/>
      <c r="AQ1483" s="591"/>
      <c r="AR1483" s="591"/>
      <c r="AS1483" s="591"/>
      <c r="AT1483" s="592"/>
      <c r="AU1483" s="72"/>
      <c r="AV1483" s="72"/>
      <c r="AW1483" s="593"/>
      <c r="AX1483" s="593"/>
      <c r="AY1483" s="593"/>
      <c r="AZ1483" s="593"/>
      <c r="BA1483" s="77"/>
      <c r="BB1483" s="590"/>
      <c r="BC1483" s="591"/>
      <c r="BD1483" s="591"/>
      <c r="BE1483" s="591"/>
      <c r="BF1483" s="592"/>
      <c r="BG1483" s="77"/>
      <c r="BH1483" s="77"/>
      <c r="BI1483" s="77"/>
    </row>
    <row r="1484" spans="2:62" ht="39" customHeight="1" thickBot="1">
      <c r="B1484" s="533"/>
      <c r="C1484" s="533"/>
      <c r="D1484" s="533"/>
      <c r="E1484" s="533"/>
      <c r="F1484" s="533"/>
      <c r="G1484" s="533"/>
      <c r="H1484" s="533"/>
      <c r="I1484" s="533"/>
      <c r="J1484" s="533"/>
      <c r="K1484" s="533"/>
      <c r="L1484" s="533"/>
      <c r="M1484" s="533"/>
      <c r="N1484" s="533"/>
      <c r="O1484" s="533"/>
      <c r="P1484" s="533"/>
      <c r="Q1484" s="533"/>
      <c r="R1484" s="533"/>
      <c r="S1484" s="533"/>
      <c r="T1484" s="533"/>
      <c r="U1484" s="533"/>
      <c r="V1484" s="533"/>
      <c r="W1484" s="533"/>
      <c r="X1484" s="533"/>
      <c r="Y1484" s="533"/>
      <c r="Z1484" s="533"/>
      <c r="AA1484" s="533"/>
      <c r="AG1484" s="71"/>
      <c r="AK1484" s="78"/>
      <c r="AL1484" s="78"/>
      <c r="AM1484" s="78"/>
      <c r="AN1484" s="78"/>
      <c r="AO1484" s="78"/>
      <c r="AP1484" s="78"/>
      <c r="AQ1484" s="78"/>
      <c r="AR1484" s="72"/>
      <c r="AS1484" s="72"/>
      <c r="AT1484" s="72"/>
      <c r="AU1484" s="72"/>
      <c r="AV1484" s="72"/>
      <c r="AW1484" s="72"/>
      <c r="AX1484" s="72"/>
      <c r="AY1484" s="72"/>
      <c r="AZ1484" s="72"/>
      <c r="BA1484" s="72"/>
      <c r="BB1484" s="72"/>
      <c r="BC1484" s="72"/>
      <c r="BD1484" s="72"/>
      <c r="BE1484" s="77"/>
      <c r="BF1484" s="77"/>
      <c r="BG1484" s="77"/>
      <c r="BH1484" s="77"/>
      <c r="BI1484" s="77"/>
    </row>
    <row r="1485" spans="2:62" ht="39" customHeight="1">
      <c r="B1485" s="534"/>
      <c r="C1485" s="534"/>
      <c r="D1485" s="534"/>
      <c r="E1485" s="534"/>
      <c r="F1485" s="534"/>
      <c r="G1485" s="534"/>
      <c r="H1485" s="534"/>
      <c r="I1485" s="534"/>
      <c r="J1485" s="534"/>
      <c r="K1485" s="534"/>
      <c r="L1485" s="534"/>
      <c r="M1485" s="534"/>
      <c r="N1485" s="534"/>
      <c r="O1485" s="534"/>
      <c r="P1485" s="534"/>
      <c r="Q1485" s="534"/>
      <c r="R1485" s="534"/>
      <c r="S1485" s="534"/>
      <c r="T1485" s="534"/>
      <c r="U1485" s="534"/>
      <c r="V1485" s="534"/>
      <c r="W1485" s="534"/>
      <c r="X1485" s="534"/>
      <c r="Y1485" s="534"/>
      <c r="Z1485" s="534"/>
      <c r="AA1485" s="534"/>
      <c r="AG1485" s="71"/>
      <c r="AH1485" s="582" t="s">
        <v>25</v>
      </c>
      <c r="AI1485" s="582"/>
      <c r="AJ1485" s="582"/>
      <c r="AK1485" s="582"/>
      <c r="AL1485" s="582"/>
      <c r="AM1485" s="582"/>
      <c r="AN1485" s="583"/>
      <c r="AO1485" s="596">
        <f>GI!$A$3</f>
        <v>11</v>
      </c>
      <c r="AP1485" s="597"/>
      <c r="AQ1485" s="597"/>
      <c r="AR1485" s="597"/>
      <c r="AS1485" s="598"/>
      <c r="AT1485" s="596" t="str">
        <f>GI!$C$3</f>
        <v>D</v>
      </c>
      <c r="AU1485" s="597"/>
      <c r="AV1485" s="597"/>
      <c r="AW1485" s="597"/>
      <c r="AX1485" s="598"/>
      <c r="AY1485" s="79"/>
      <c r="AZ1485" s="79"/>
      <c r="BA1485" s="79"/>
      <c r="BB1485" s="80"/>
      <c r="BC1485" s="80"/>
      <c r="BD1485" s="80"/>
      <c r="BE1485" s="80"/>
      <c r="BF1485" s="80"/>
      <c r="BG1485" s="80"/>
      <c r="BH1485" s="80"/>
      <c r="BI1485" s="80"/>
    </row>
    <row r="1486" spans="2:62" ht="39" customHeight="1">
      <c r="B1486" s="533"/>
      <c r="C1486" s="533"/>
      <c r="D1486" s="533"/>
      <c r="E1486" s="533"/>
      <c r="F1486" s="533"/>
      <c r="G1486" s="533"/>
      <c r="H1486" s="533"/>
      <c r="I1486" s="533"/>
      <c r="J1486" s="533"/>
      <c r="K1486" s="533"/>
      <c r="L1486" s="533"/>
      <c r="M1486" s="533"/>
      <c r="N1486" s="533"/>
      <c r="O1486" s="533"/>
      <c r="P1486" s="533"/>
      <c r="Q1486" s="533"/>
      <c r="R1486" s="533"/>
      <c r="S1486" s="533"/>
      <c r="T1486" s="533"/>
      <c r="U1486" s="533"/>
      <c r="V1486" s="533"/>
      <c r="W1486" s="533"/>
      <c r="X1486" s="533"/>
      <c r="Y1486" s="533"/>
      <c r="Z1486" s="533"/>
      <c r="AA1486" s="533"/>
      <c r="AG1486" s="71"/>
      <c r="AH1486" s="582"/>
      <c r="AI1486" s="582"/>
      <c r="AJ1486" s="582"/>
      <c r="AK1486" s="582"/>
      <c r="AL1486" s="582"/>
      <c r="AM1486" s="582"/>
      <c r="AN1486" s="583"/>
      <c r="AO1486" s="599"/>
      <c r="AP1486" s="600"/>
      <c r="AQ1486" s="600"/>
      <c r="AR1486" s="600"/>
      <c r="AS1486" s="601"/>
      <c r="AT1486" s="599"/>
      <c r="AU1486" s="600"/>
      <c r="AV1486" s="600"/>
      <c r="AW1486" s="600"/>
      <c r="AX1486" s="601"/>
      <c r="AY1486" s="79"/>
      <c r="AZ1486" s="79"/>
      <c r="BA1486" s="79"/>
      <c r="BB1486" s="80"/>
      <c r="BC1486" s="80"/>
      <c r="BD1486" s="80"/>
      <c r="BE1486" s="80"/>
      <c r="BF1486" s="80"/>
      <c r="BG1486" s="80"/>
      <c r="BH1486" s="80"/>
      <c r="BI1486" s="80"/>
    </row>
    <row r="1487" spans="2:62" ht="39" customHeight="1">
      <c r="B1487" s="534"/>
      <c r="C1487" s="534"/>
      <c r="D1487" s="534"/>
      <c r="E1487" s="534"/>
      <c r="F1487" s="534"/>
      <c r="G1487" s="534"/>
      <c r="H1487" s="534"/>
      <c r="I1487" s="534"/>
      <c r="J1487" s="534"/>
      <c r="K1487" s="534"/>
      <c r="L1487" s="534"/>
      <c r="M1487" s="534"/>
      <c r="N1487" s="534"/>
      <c r="O1487" s="534"/>
      <c r="P1487" s="534"/>
      <c r="Q1487" s="534"/>
      <c r="R1487" s="534"/>
      <c r="S1487" s="534"/>
      <c r="T1487" s="534"/>
      <c r="U1487" s="534"/>
      <c r="V1487" s="534"/>
      <c r="W1487" s="534"/>
      <c r="X1487" s="534"/>
      <c r="Y1487" s="534"/>
      <c r="Z1487" s="534"/>
      <c r="AA1487" s="534"/>
      <c r="AG1487" s="71"/>
      <c r="AH1487" s="605" t="s">
        <v>6</v>
      </c>
      <c r="AI1487" s="605"/>
      <c r="AJ1487" s="605"/>
      <c r="AK1487" s="605"/>
      <c r="AL1487" s="605"/>
      <c r="AM1487" s="605"/>
      <c r="AN1487" s="606"/>
      <c r="AO1487" s="599"/>
      <c r="AP1487" s="600"/>
      <c r="AQ1487" s="600"/>
      <c r="AR1487" s="600"/>
      <c r="AS1487" s="601"/>
      <c r="AT1487" s="599"/>
      <c r="AU1487" s="600"/>
      <c r="AV1487" s="600"/>
      <c r="AW1487" s="600"/>
      <c r="AX1487" s="601"/>
      <c r="AY1487" s="79"/>
      <c r="AZ1487" s="79"/>
      <c r="BA1487" s="79"/>
      <c r="BB1487" s="80"/>
      <c r="BC1487" s="80"/>
      <c r="BD1487" s="80"/>
      <c r="BE1487" s="80"/>
      <c r="BF1487" s="80"/>
      <c r="BG1487" s="80"/>
      <c r="BH1487" s="80"/>
      <c r="BI1487" s="80"/>
    </row>
    <row r="1488" spans="2:62" ht="39" customHeight="1" thickBot="1">
      <c r="B1488" s="607" t="s">
        <v>149</v>
      </c>
      <c r="C1488" s="607"/>
      <c r="D1488" s="607"/>
      <c r="E1488" s="607"/>
      <c r="F1488" s="607"/>
      <c r="G1488" s="607"/>
      <c r="H1488" s="607"/>
      <c r="I1488" s="607"/>
      <c r="J1488" s="607"/>
      <c r="K1488" s="607"/>
      <c r="L1488" s="607"/>
      <c r="M1488" s="607"/>
      <c r="N1488" s="607"/>
      <c r="O1488" s="607"/>
      <c r="P1488" s="607"/>
      <c r="Q1488" s="607"/>
      <c r="R1488" s="607"/>
      <c r="S1488" s="607"/>
      <c r="T1488" s="607"/>
      <c r="U1488" s="607"/>
      <c r="V1488" s="607"/>
      <c r="W1488" s="607"/>
      <c r="X1488" s="607"/>
      <c r="Y1488" s="607"/>
      <c r="Z1488" s="607"/>
      <c r="AA1488" s="607"/>
      <c r="AG1488" s="71"/>
      <c r="AH1488" s="605"/>
      <c r="AI1488" s="605"/>
      <c r="AJ1488" s="605"/>
      <c r="AK1488" s="605"/>
      <c r="AL1488" s="605"/>
      <c r="AM1488" s="605"/>
      <c r="AN1488" s="606"/>
      <c r="AO1488" s="602"/>
      <c r="AP1488" s="603"/>
      <c r="AQ1488" s="603"/>
      <c r="AR1488" s="603"/>
      <c r="AS1488" s="604"/>
      <c r="AT1488" s="602"/>
      <c r="AU1488" s="603"/>
      <c r="AV1488" s="603"/>
      <c r="AW1488" s="603"/>
      <c r="AX1488" s="604"/>
      <c r="AY1488" s="79"/>
      <c r="AZ1488" s="79"/>
      <c r="BA1488" s="79"/>
      <c r="BB1488" s="80"/>
      <c r="BC1488" s="80"/>
      <c r="BD1488" s="80"/>
      <c r="BE1488" s="80"/>
      <c r="BF1488" s="80"/>
      <c r="BG1488" s="80"/>
      <c r="BH1488" s="80"/>
      <c r="BI1488" s="80"/>
    </row>
    <row r="1489" spans="2:62" ht="39" customHeight="1">
      <c r="B1489" s="608"/>
      <c r="C1489" s="608"/>
      <c r="D1489" s="608"/>
      <c r="E1489" s="608"/>
      <c r="F1489" s="608"/>
      <c r="G1489" s="608"/>
      <c r="H1489" s="608"/>
      <c r="I1489" s="608"/>
      <c r="J1489" s="608"/>
      <c r="K1489" s="608"/>
      <c r="L1489" s="608"/>
      <c r="M1489" s="608"/>
      <c r="N1489" s="608"/>
      <c r="O1489" s="608"/>
      <c r="P1489" s="608"/>
      <c r="Q1489" s="608"/>
      <c r="R1489" s="608"/>
      <c r="S1489" s="608"/>
      <c r="T1489" s="608"/>
      <c r="U1489" s="608"/>
      <c r="V1489" s="608"/>
      <c r="W1489" s="608"/>
      <c r="X1489" s="608"/>
      <c r="Y1489" s="608"/>
      <c r="Z1489" s="608"/>
      <c r="AA1489" s="608"/>
      <c r="AG1489" s="71"/>
    </row>
    <row r="1490" spans="2:62" ht="39" customHeight="1" thickBot="1">
      <c r="B1490" s="533"/>
      <c r="C1490" s="533"/>
      <c r="D1490" s="533"/>
      <c r="E1490" s="533"/>
      <c r="F1490" s="533"/>
      <c r="G1490" s="533"/>
      <c r="H1490" s="533"/>
      <c r="I1490" s="533"/>
      <c r="J1490" s="533"/>
      <c r="K1490" s="533"/>
      <c r="L1490" s="533"/>
      <c r="M1490" s="533"/>
      <c r="N1490" s="533"/>
      <c r="O1490" s="533"/>
      <c r="P1490" s="533"/>
      <c r="Q1490" s="533"/>
      <c r="R1490" s="533"/>
      <c r="S1490" s="533"/>
      <c r="T1490" s="533"/>
      <c r="U1490" s="533"/>
      <c r="V1490" s="533"/>
      <c r="W1490" s="533"/>
      <c r="X1490" s="533"/>
      <c r="Y1490" s="533"/>
      <c r="Z1490" s="533"/>
      <c r="AA1490" s="533"/>
      <c r="AG1490" s="81"/>
      <c r="AH1490" s="82"/>
      <c r="AI1490" s="82"/>
      <c r="AJ1490" s="82"/>
      <c r="AK1490" s="82"/>
      <c r="AL1490" s="82"/>
      <c r="AM1490" s="82"/>
      <c r="AN1490" s="82"/>
      <c r="AO1490" s="82"/>
      <c r="AP1490" s="82"/>
      <c r="AQ1490" s="82"/>
      <c r="AR1490" s="83"/>
      <c r="AS1490" s="83"/>
      <c r="AT1490" s="83"/>
      <c r="AU1490" s="83"/>
      <c r="AV1490" s="83"/>
      <c r="AW1490" s="83"/>
      <c r="AX1490" s="83"/>
      <c r="AY1490" s="83"/>
      <c r="AZ1490" s="83"/>
      <c r="BA1490" s="83"/>
      <c r="BB1490" s="83"/>
      <c r="BC1490" s="83"/>
      <c r="BD1490" s="83"/>
      <c r="BE1490" s="83"/>
      <c r="BF1490" s="83"/>
      <c r="BG1490" s="83"/>
      <c r="BH1490" s="83"/>
      <c r="BI1490" s="83"/>
      <c r="BJ1490" s="84"/>
    </row>
    <row r="1491" spans="2:62" ht="39" customHeight="1">
      <c r="B1491" s="534"/>
      <c r="C1491" s="534"/>
      <c r="D1491" s="534"/>
      <c r="E1491" s="534"/>
      <c r="F1491" s="534"/>
      <c r="G1491" s="534"/>
      <c r="H1491" s="534"/>
      <c r="I1491" s="534"/>
      <c r="J1491" s="534"/>
      <c r="K1491" s="534"/>
      <c r="L1491" s="534"/>
      <c r="M1491" s="534"/>
      <c r="N1491" s="534"/>
      <c r="O1491" s="534"/>
      <c r="P1491" s="534"/>
      <c r="Q1491" s="534"/>
      <c r="R1491" s="534"/>
      <c r="S1491" s="534"/>
      <c r="T1491" s="534"/>
      <c r="U1491" s="534"/>
      <c r="V1491" s="534"/>
      <c r="W1491" s="534"/>
      <c r="X1491" s="534"/>
      <c r="Y1491" s="534"/>
      <c r="Z1491" s="534"/>
      <c r="AA1491" s="534"/>
      <c r="BJ1491" s="85"/>
    </row>
    <row r="1492" spans="2:62" ht="39" customHeight="1">
      <c r="B1492" s="86"/>
      <c r="C1492" s="86"/>
      <c r="D1492" s="86"/>
      <c r="E1492" s="86"/>
      <c r="F1492" s="86"/>
      <c r="G1492" s="86"/>
      <c r="H1492" s="86"/>
      <c r="I1492" s="86"/>
      <c r="J1492" s="86"/>
      <c r="K1492" s="86"/>
      <c r="L1492" s="86"/>
      <c r="M1492" s="86"/>
      <c r="N1492" s="86"/>
      <c r="O1492" s="86"/>
      <c r="P1492" s="86"/>
      <c r="Q1492" s="86"/>
      <c r="R1492" s="86"/>
      <c r="S1492" s="86"/>
      <c r="T1492" s="86"/>
      <c r="U1492" s="86"/>
      <c r="V1492" s="86"/>
      <c r="W1492" s="86"/>
      <c r="X1492" s="86"/>
      <c r="Y1492" s="86"/>
      <c r="Z1492" s="86"/>
      <c r="AA1492" s="86"/>
      <c r="AK1492" s="87"/>
      <c r="AL1492" s="87"/>
      <c r="AM1492" s="87"/>
      <c r="AN1492" s="87"/>
      <c r="AO1492" s="87"/>
      <c r="AP1492" s="87"/>
      <c r="AQ1492" s="87"/>
      <c r="AR1492" s="87"/>
      <c r="AS1492" s="87"/>
      <c r="AT1492" s="87"/>
      <c r="AU1492" s="87"/>
      <c r="AV1492" s="87"/>
      <c r="AW1492" s="87"/>
      <c r="AX1492" s="87"/>
      <c r="AY1492" s="87"/>
      <c r="AZ1492" s="87"/>
      <c r="BA1492" s="87"/>
      <c r="BB1492" s="87"/>
      <c r="BC1492" s="87"/>
      <c r="BD1492" s="87"/>
      <c r="BE1492" s="87"/>
      <c r="BF1492" s="87"/>
      <c r="BJ1492" s="85"/>
    </row>
    <row r="1493" spans="2:62" ht="39" customHeight="1">
      <c r="B1493" s="535" t="s">
        <v>80</v>
      </c>
      <c r="C1493" s="535"/>
      <c r="D1493" s="535"/>
      <c r="E1493" s="535"/>
      <c r="F1493" s="535"/>
      <c r="G1493" s="535"/>
      <c r="H1493" s="535"/>
      <c r="I1493" s="535"/>
      <c r="J1493" s="535"/>
      <c r="K1493" s="535"/>
      <c r="L1493" s="535"/>
      <c r="M1493" s="535"/>
      <c r="N1493" s="535"/>
      <c r="O1493" s="536" t="str">
        <f>GI!$E$31</f>
        <v xml:space="preserve">Biniam Desta </v>
      </c>
      <c r="P1493" s="536"/>
      <c r="Q1493" s="536"/>
      <c r="R1493" s="536"/>
      <c r="S1493" s="536"/>
      <c r="T1493" s="536"/>
      <c r="U1493" s="536"/>
      <c r="V1493" s="536"/>
      <c r="W1493" s="536"/>
      <c r="X1493" s="536"/>
      <c r="Y1493" s="536"/>
      <c r="Z1493" s="536"/>
      <c r="AA1493" s="536"/>
      <c r="AB1493" s="88"/>
      <c r="AJ1493" s="538" t="s">
        <v>212</v>
      </c>
      <c r="AK1493" s="539"/>
      <c r="AL1493" s="539"/>
      <c r="AM1493" s="539"/>
      <c r="AN1493" s="539"/>
      <c r="AO1493" s="539"/>
      <c r="AP1493" s="539"/>
      <c r="AQ1493" s="539"/>
      <c r="AR1493" s="539"/>
      <c r="AS1493" s="539"/>
      <c r="AT1493" s="539"/>
      <c r="AU1493" s="539"/>
      <c r="AV1493" s="539"/>
      <c r="AW1493" s="539"/>
      <c r="AX1493" s="539"/>
      <c r="AY1493" s="539"/>
      <c r="AZ1493" s="539"/>
      <c r="BA1493" s="539"/>
      <c r="BB1493" s="539"/>
      <c r="BC1493" s="539"/>
      <c r="BD1493" s="539"/>
      <c r="BE1493" s="539"/>
      <c r="BF1493" s="540"/>
      <c r="BG1493" s="87"/>
      <c r="BH1493" s="87"/>
      <c r="BI1493" s="87"/>
      <c r="BJ1493" s="89"/>
    </row>
    <row r="1494" spans="2:62" ht="39" customHeight="1">
      <c r="B1494" s="535"/>
      <c r="C1494" s="535"/>
      <c r="D1494" s="535"/>
      <c r="E1494" s="535"/>
      <c r="F1494" s="535"/>
      <c r="G1494" s="535"/>
      <c r="H1494" s="535"/>
      <c r="I1494" s="535"/>
      <c r="J1494" s="535"/>
      <c r="K1494" s="535"/>
      <c r="L1494" s="535"/>
      <c r="M1494" s="535"/>
      <c r="N1494" s="535"/>
      <c r="O1494" s="537"/>
      <c r="P1494" s="537"/>
      <c r="Q1494" s="537"/>
      <c r="R1494" s="537"/>
      <c r="S1494" s="537"/>
      <c r="T1494" s="537"/>
      <c r="U1494" s="537"/>
      <c r="V1494" s="537"/>
      <c r="W1494" s="537"/>
      <c r="X1494" s="537"/>
      <c r="Y1494" s="537"/>
      <c r="Z1494" s="537"/>
      <c r="AA1494" s="537"/>
      <c r="AB1494" s="88"/>
      <c r="AJ1494" s="541"/>
      <c r="AK1494" s="542"/>
      <c r="AL1494" s="542"/>
      <c r="AM1494" s="542"/>
      <c r="AN1494" s="542"/>
      <c r="AO1494" s="542"/>
      <c r="AP1494" s="542"/>
      <c r="AQ1494" s="542"/>
      <c r="AR1494" s="542"/>
      <c r="AS1494" s="542"/>
      <c r="AT1494" s="542"/>
      <c r="AU1494" s="542"/>
      <c r="AV1494" s="542"/>
      <c r="AW1494" s="542"/>
      <c r="AX1494" s="542"/>
      <c r="AY1494" s="542"/>
      <c r="AZ1494" s="542"/>
      <c r="BA1494" s="542"/>
      <c r="BB1494" s="542"/>
      <c r="BC1494" s="542"/>
      <c r="BD1494" s="542"/>
      <c r="BE1494" s="542"/>
      <c r="BF1494" s="543"/>
      <c r="BG1494" s="87"/>
      <c r="BH1494" s="87"/>
      <c r="BI1494" s="87"/>
      <c r="BJ1494" s="89"/>
    </row>
    <row r="1495" spans="2:62" ht="39" customHeight="1">
      <c r="B1495" s="544" t="s">
        <v>79</v>
      </c>
      <c r="C1495" s="544"/>
      <c r="D1495" s="544"/>
      <c r="E1495" s="544"/>
      <c r="F1495" s="544"/>
      <c r="G1495" s="544"/>
      <c r="H1495" s="544"/>
      <c r="I1495" s="544"/>
      <c r="J1495" s="544"/>
      <c r="K1495" s="544"/>
      <c r="L1495" s="544"/>
      <c r="M1495" s="544"/>
      <c r="N1495" s="544"/>
      <c r="O1495" s="545"/>
      <c r="P1495" s="545"/>
      <c r="Q1495" s="545"/>
      <c r="R1495" s="545"/>
      <c r="S1495" s="545"/>
      <c r="T1495" s="545"/>
      <c r="U1495" s="545"/>
      <c r="V1495" s="545"/>
      <c r="W1495" s="545"/>
      <c r="X1495" s="545"/>
      <c r="Y1495" s="545"/>
      <c r="Z1495" s="545"/>
      <c r="AA1495" s="545"/>
      <c r="AB1495" s="88"/>
      <c r="AJ1495" s="541" t="s">
        <v>210</v>
      </c>
      <c r="AK1495" s="542"/>
      <c r="AL1495" s="542"/>
      <c r="AM1495" s="542"/>
      <c r="AN1495" s="542"/>
      <c r="AO1495" s="542"/>
      <c r="AP1495" s="542"/>
      <c r="AQ1495" s="542"/>
      <c r="AR1495" s="542"/>
      <c r="AS1495" s="542"/>
      <c r="AT1495" s="542"/>
      <c r="AU1495" s="542"/>
      <c r="AV1495" s="542"/>
      <c r="AW1495" s="542"/>
      <c r="AX1495" s="542"/>
      <c r="AY1495" s="542"/>
      <c r="AZ1495" s="542"/>
      <c r="BA1495" s="542"/>
      <c r="BB1495" s="542"/>
      <c r="BC1495" s="542"/>
      <c r="BD1495" s="542"/>
      <c r="BE1495" s="542"/>
      <c r="BF1495" s="543"/>
      <c r="BG1495" s="87"/>
      <c r="BH1495" s="87"/>
      <c r="BI1495" s="87"/>
      <c r="BJ1495" s="87"/>
    </row>
    <row r="1496" spans="2:62" ht="39" customHeight="1">
      <c r="B1496" s="544"/>
      <c r="C1496" s="544"/>
      <c r="D1496" s="544"/>
      <c r="E1496" s="544"/>
      <c r="F1496" s="544"/>
      <c r="G1496" s="544"/>
      <c r="H1496" s="544"/>
      <c r="I1496" s="544"/>
      <c r="J1496" s="544"/>
      <c r="K1496" s="544"/>
      <c r="L1496" s="544"/>
      <c r="M1496" s="544"/>
      <c r="N1496" s="544"/>
      <c r="O1496" s="546"/>
      <c r="P1496" s="546"/>
      <c r="Q1496" s="546"/>
      <c r="R1496" s="546"/>
      <c r="S1496" s="546"/>
      <c r="T1496" s="546"/>
      <c r="U1496" s="546"/>
      <c r="V1496" s="546"/>
      <c r="W1496" s="546"/>
      <c r="X1496" s="546"/>
      <c r="Y1496" s="546"/>
      <c r="Z1496" s="546"/>
      <c r="AA1496" s="546"/>
      <c r="AB1496" s="88"/>
      <c r="AJ1496" s="541"/>
      <c r="AK1496" s="542"/>
      <c r="AL1496" s="542"/>
      <c r="AM1496" s="542"/>
      <c r="AN1496" s="542"/>
      <c r="AO1496" s="542"/>
      <c r="AP1496" s="542"/>
      <c r="AQ1496" s="542"/>
      <c r="AR1496" s="542"/>
      <c r="AS1496" s="542"/>
      <c r="AT1496" s="542"/>
      <c r="AU1496" s="542"/>
      <c r="AV1496" s="542"/>
      <c r="AW1496" s="542"/>
      <c r="AX1496" s="542"/>
      <c r="AY1496" s="542"/>
      <c r="AZ1496" s="542"/>
      <c r="BA1496" s="542"/>
      <c r="BB1496" s="542"/>
      <c r="BC1496" s="542"/>
      <c r="BD1496" s="542"/>
      <c r="BE1496" s="542"/>
      <c r="BF1496" s="543"/>
      <c r="BG1496" s="87"/>
      <c r="BH1496" s="87"/>
      <c r="BI1496" s="87"/>
      <c r="BJ1496" s="87"/>
    </row>
    <row r="1497" spans="2:62" ht="39" customHeight="1">
      <c r="B1497" s="535" t="s">
        <v>81</v>
      </c>
      <c r="C1497" s="535"/>
      <c r="D1497" s="535"/>
      <c r="E1497" s="535"/>
      <c r="F1497" s="535"/>
      <c r="G1497" s="535"/>
      <c r="H1497" s="535"/>
      <c r="I1497" s="535"/>
      <c r="J1497" s="535"/>
      <c r="K1497" s="535"/>
      <c r="L1497" s="535"/>
      <c r="M1497" s="535"/>
      <c r="N1497" s="535"/>
      <c r="O1497" s="547"/>
      <c r="P1497" s="547"/>
      <c r="Q1497" s="547"/>
      <c r="R1497" s="547"/>
      <c r="S1497" s="547"/>
      <c r="T1497" s="547"/>
      <c r="U1497" s="547"/>
      <c r="V1497" s="547"/>
      <c r="W1497" s="547"/>
      <c r="X1497" s="547"/>
      <c r="Y1497" s="547"/>
      <c r="Z1497" s="547"/>
      <c r="AA1497" s="547"/>
      <c r="AB1497" s="88"/>
      <c r="AJ1497" s="541" t="s">
        <v>74</v>
      </c>
      <c r="AK1497" s="542"/>
      <c r="AL1497" s="542"/>
      <c r="AM1497" s="542"/>
      <c r="AN1497" s="542"/>
      <c r="AO1497" s="542"/>
      <c r="AP1497" s="542"/>
      <c r="AQ1497" s="542"/>
      <c r="AR1497" s="542"/>
      <c r="AS1497" s="542"/>
      <c r="AT1497" s="542"/>
      <c r="AU1497" s="542"/>
      <c r="AV1497" s="542"/>
      <c r="AW1497" s="542"/>
      <c r="AX1497" s="542"/>
      <c r="AY1497" s="542"/>
      <c r="AZ1497" s="542"/>
      <c r="BA1497" s="542"/>
      <c r="BB1497" s="542"/>
      <c r="BC1497" s="542"/>
      <c r="BD1497" s="542"/>
      <c r="BE1497" s="542"/>
      <c r="BF1497" s="543"/>
      <c r="BG1497" s="87"/>
      <c r="BH1497" s="87"/>
      <c r="BI1497" s="87"/>
      <c r="BJ1497" s="87"/>
    </row>
    <row r="1498" spans="2:62" ht="39" customHeight="1">
      <c r="B1498" s="535"/>
      <c r="C1498" s="535"/>
      <c r="D1498" s="535"/>
      <c r="E1498" s="535"/>
      <c r="F1498" s="535"/>
      <c r="G1498" s="535"/>
      <c r="H1498" s="535"/>
      <c r="I1498" s="535"/>
      <c r="J1498" s="535"/>
      <c r="K1498" s="535"/>
      <c r="L1498" s="535"/>
      <c r="M1498" s="535"/>
      <c r="N1498" s="535"/>
      <c r="O1498" s="548"/>
      <c r="P1498" s="548"/>
      <c r="Q1498" s="548"/>
      <c r="R1498" s="548"/>
      <c r="S1498" s="548"/>
      <c r="T1498" s="548"/>
      <c r="U1498" s="548"/>
      <c r="V1498" s="548"/>
      <c r="W1498" s="548"/>
      <c r="X1498" s="548"/>
      <c r="Y1498" s="548"/>
      <c r="Z1498" s="548"/>
      <c r="AA1498" s="548"/>
      <c r="AB1498" s="88"/>
      <c r="AJ1498" s="541"/>
      <c r="AK1498" s="542"/>
      <c r="AL1498" s="542"/>
      <c r="AM1498" s="542"/>
      <c r="AN1498" s="542"/>
      <c r="AO1498" s="542"/>
      <c r="AP1498" s="542"/>
      <c r="AQ1498" s="542"/>
      <c r="AR1498" s="542"/>
      <c r="AS1498" s="542"/>
      <c r="AT1498" s="542"/>
      <c r="AU1498" s="542"/>
      <c r="AV1498" s="542"/>
      <c r="AW1498" s="542"/>
      <c r="AX1498" s="542"/>
      <c r="AY1498" s="542"/>
      <c r="AZ1498" s="542"/>
      <c r="BA1498" s="542"/>
      <c r="BB1498" s="542"/>
      <c r="BC1498" s="542"/>
      <c r="BD1498" s="542"/>
      <c r="BE1498" s="542"/>
      <c r="BF1498" s="543"/>
      <c r="BG1498" s="87"/>
      <c r="BH1498" s="87"/>
      <c r="BI1498" s="87"/>
      <c r="BJ1498" s="87"/>
    </row>
    <row r="1499" spans="2:62" ht="39" customHeight="1">
      <c r="B1499" s="544" t="s">
        <v>79</v>
      </c>
      <c r="C1499" s="544"/>
      <c r="D1499" s="544"/>
      <c r="E1499" s="544"/>
      <c r="F1499" s="544"/>
      <c r="G1499" s="544"/>
      <c r="H1499" s="544"/>
      <c r="I1499" s="544"/>
      <c r="J1499" s="544"/>
      <c r="K1499" s="544"/>
      <c r="L1499" s="544"/>
      <c r="M1499" s="544"/>
      <c r="N1499" s="544"/>
      <c r="O1499" s="545"/>
      <c r="P1499" s="545"/>
      <c r="Q1499" s="545"/>
      <c r="R1499" s="545"/>
      <c r="S1499" s="545"/>
      <c r="T1499" s="545"/>
      <c r="U1499" s="545"/>
      <c r="V1499" s="545"/>
      <c r="W1499" s="545"/>
      <c r="X1499" s="545"/>
      <c r="Y1499" s="545"/>
      <c r="Z1499" s="545"/>
      <c r="AA1499" s="545"/>
      <c r="AB1499" s="90"/>
      <c r="AJ1499" s="541" t="s">
        <v>211</v>
      </c>
      <c r="AK1499" s="542"/>
      <c r="AL1499" s="542"/>
      <c r="AM1499" s="542"/>
      <c r="AN1499" s="542"/>
      <c r="AO1499" s="542"/>
      <c r="AP1499" s="542"/>
      <c r="AQ1499" s="542"/>
      <c r="AR1499" s="542"/>
      <c r="AS1499" s="542"/>
      <c r="AT1499" s="542"/>
      <c r="AU1499" s="542"/>
      <c r="AV1499" s="542"/>
      <c r="AW1499" s="542"/>
      <c r="AX1499" s="542"/>
      <c r="AY1499" s="542"/>
      <c r="AZ1499" s="542"/>
      <c r="BA1499" s="542"/>
      <c r="BB1499" s="542"/>
      <c r="BC1499" s="542"/>
      <c r="BD1499" s="542"/>
      <c r="BE1499" s="542"/>
      <c r="BF1499" s="543"/>
      <c r="BG1499" s="87"/>
      <c r="BH1499" s="87"/>
      <c r="BI1499" s="87"/>
      <c r="BJ1499" s="87"/>
    </row>
    <row r="1500" spans="2:62" ht="9" customHeight="1">
      <c r="B1500" s="544"/>
      <c r="C1500" s="544"/>
      <c r="D1500" s="544"/>
      <c r="E1500" s="544"/>
      <c r="F1500" s="544"/>
      <c r="G1500" s="544"/>
      <c r="H1500" s="544"/>
      <c r="I1500" s="544"/>
      <c r="J1500" s="544"/>
      <c r="K1500" s="544"/>
      <c r="L1500" s="544"/>
      <c r="M1500" s="544"/>
      <c r="N1500" s="544"/>
      <c r="O1500" s="546"/>
      <c r="P1500" s="546"/>
      <c r="Q1500" s="546"/>
      <c r="R1500" s="546"/>
      <c r="S1500" s="546"/>
      <c r="T1500" s="546"/>
      <c r="U1500" s="546"/>
      <c r="V1500" s="546"/>
      <c r="W1500" s="546"/>
      <c r="X1500" s="546"/>
      <c r="Y1500" s="546"/>
      <c r="Z1500" s="546"/>
      <c r="AA1500" s="546"/>
      <c r="AB1500" s="90"/>
      <c r="AJ1500" s="549"/>
      <c r="AK1500" s="550"/>
      <c r="AL1500" s="550"/>
      <c r="AM1500" s="550"/>
      <c r="AN1500" s="550"/>
      <c r="AO1500" s="550"/>
      <c r="AP1500" s="550"/>
      <c r="AQ1500" s="550"/>
      <c r="AR1500" s="550"/>
      <c r="AS1500" s="550"/>
      <c r="AT1500" s="550"/>
      <c r="AU1500" s="550"/>
      <c r="AV1500" s="550"/>
      <c r="AW1500" s="550"/>
      <c r="AX1500" s="550"/>
      <c r="AY1500" s="550"/>
      <c r="AZ1500" s="550"/>
      <c r="BA1500" s="550"/>
      <c r="BB1500" s="550"/>
      <c r="BC1500" s="550"/>
      <c r="BD1500" s="550"/>
      <c r="BE1500" s="550"/>
      <c r="BF1500" s="551"/>
      <c r="BG1500" s="87"/>
      <c r="BH1500" s="87"/>
      <c r="BI1500" s="87"/>
      <c r="BJ1500" s="87"/>
    </row>
    <row r="1501" spans="2:62" ht="65.25" customHeight="1">
      <c r="C1501" s="615"/>
      <c r="D1501" s="615"/>
      <c r="E1501" s="615"/>
      <c r="F1501" s="615"/>
      <c r="G1501" s="615"/>
      <c r="H1501" s="615"/>
      <c r="I1501" s="615"/>
      <c r="J1501" s="615"/>
      <c r="K1501" s="615"/>
      <c r="L1501" s="615"/>
      <c r="M1501" s="615"/>
      <c r="N1501" s="615"/>
      <c r="O1501" s="615"/>
      <c r="P1501" s="615"/>
      <c r="Q1501" s="615"/>
      <c r="R1501" s="615"/>
      <c r="S1501" s="615"/>
      <c r="T1501" s="615"/>
      <c r="U1501" s="615"/>
      <c r="V1501" s="615"/>
      <c r="W1501" s="615"/>
      <c r="X1501" s="615"/>
    </row>
    <row r="1502" spans="2:62" ht="39" customHeight="1">
      <c r="B1502" s="616" t="s">
        <v>20</v>
      </c>
      <c r="C1502" s="616"/>
      <c r="D1502" s="616"/>
      <c r="E1502" s="616"/>
      <c r="F1502" s="616"/>
      <c r="G1502" s="616"/>
      <c r="H1502" s="616"/>
      <c r="I1502" s="616"/>
      <c r="J1502" s="616"/>
      <c r="K1502" s="616"/>
      <c r="L1502" s="616"/>
      <c r="M1502" s="616"/>
      <c r="N1502" s="616"/>
      <c r="O1502" s="616"/>
      <c r="P1502" s="616"/>
      <c r="Q1502" s="616"/>
      <c r="R1502" s="616"/>
      <c r="S1502" s="616"/>
      <c r="T1502" s="616"/>
      <c r="U1502" s="616"/>
      <c r="V1502" s="616"/>
      <c r="W1502" s="616"/>
      <c r="X1502" s="616"/>
      <c r="Y1502" s="616"/>
      <c r="Z1502" s="616"/>
      <c r="AA1502" s="59"/>
      <c r="AG1502" s="60"/>
      <c r="AH1502" s="60"/>
      <c r="AI1502" s="60"/>
      <c r="AL1502" s="617"/>
      <c r="AM1502" s="617"/>
      <c r="AN1502" s="617"/>
      <c r="AO1502" s="617"/>
      <c r="AP1502" s="617"/>
      <c r="AQ1502" s="617"/>
      <c r="AR1502" s="617"/>
      <c r="AS1502" s="617"/>
      <c r="AT1502" s="617"/>
      <c r="AU1502" s="617"/>
      <c r="AV1502" s="617"/>
      <c r="AW1502" s="617"/>
      <c r="AX1502" s="617"/>
      <c r="AY1502" s="617"/>
      <c r="AZ1502" s="617"/>
      <c r="BA1502" s="617"/>
      <c r="BB1502" s="617"/>
      <c r="BC1502" s="617"/>
    </row>
    <row r="1503" spans="2:62" ht="39" customHeight="1">
      <c r="B1503" s="616"/>
      <c r="C1503" s="616"/>
      <c r="D1503" s="616"/>
      <c r="E1503" s="616"/>
      <c r="F1503" s="616"/>
      <c r="G1503" s="616"/>
      <c r="H1503" s="616"/>
      <c r="I1503" s="616"/>
      <c r="J1503" s="616"/>
      <c r="K1503" s="616"/>
      <c r="L1503" s="616"/>
      <c r="M1503" s="616"/>
      <c r="N1503" s="616"/>
      <c r="O1503" s="616"/>
      <c r="P1503" s="616"/>
      <c r="Q1503" s="616"/>
      <c r="R1503" s="616"/>
      <c r="S1503" s="616"/>
      <c r="T1503" s="616"/>
      <c r="U1503" s="616"/>
      <c r="V1503" s="616"/>
      <c r="W1503" s="616"/>
      <c r="X1503" s="616"/>
      <c r="Y1503" s="616"/>
      <c r="Z1503" s="616"/>
      <c r="AA1503" s="59"/>
      <c r="AG1503" s="60"/>
      <c r="AH1503" s="60"/>
      <c r="AI1503" s="60"/>
      <c r="AL1503" s="617"/>
      <c r="AM1503" s="617"/>
      <c r="AN1503" s="617"/>
      <c r="AO1503" s="617"/>
      <c r="AP1503" s="617"/>
      <c r="AQ1503" s="617"/>
      <c r="AR1503" s="617"/>
      <c r="AS1503" s="617"/>
      <c r="AT1503" s="617"/>
      <c r="AU1503" s="617"/>
      <c r="AV1503" s="617"/>
      <c r="AW1503" s="617"/>
      <c r="AX1503" s="617"/>
      <c r="AY1503" s="617"/>
      <c r="AZ1503" s="617"/>
      <c r="BA1503" s="617"/>
      <c r="BB1503" s="617"/>
      <c r="BC1503" s="617"/>
    </row>
    <row r="1504" spans="2:62" ht="39" customHeight="1">
      <c r="B1504" s="618"/>
      <c r="C1504" s="618"/>
      <c r="D1504" s="618"/>
      <c r="E1504" s="618"/>
      <c r="F1504" s="618"/>
      <c r="G1504" s="618"/>
      <c r="H1504" s="618"/>
      <c r="I1504" s="618"/>
      <c r="J1504" s="618"/>
      <c r="K1504" s="618"/>
      <c r="L1504" s="618"/>
      <c r="M1504" s="618"/>
      <c r="N1504" s="618"/>
      <c r="O1504" s="618"/>
      <c r="P1504" s="618"/>
      <c r="Q1504" s="618"/>
      <c r="R1504" s="618"/>
      <c r="S1504" s="618"/>
      <c r="T1504" s="618"/>
      <c r="U1504" s="618"/>
      <c r="V1504" s="618"/>
      <c r="W1504" s="618"/>
      <c r="X1504" s="618"/>
      <c r="Y1504" s="618"/>
      <c r="Z1504" s="618"/>
      <c r="AA1504" s="59"/>
      <c r="AB1504" s="60"/>
      <c r="AC1504" s="60"/>
      <c r="AD1504" s="60"/>
      <c r="AE1504" s="60"/>
      <c r="AF1504" s="60"/>
      <c r="AG1504" s="60"/>
      <c r="AH1504" s="60"/>
      <c r="AI1504" s="60"/>
      <c r="AL1504" s="617"/>
      <c r="AM1504" s="617"/>
      <c r="AN1504" s="617"/>
      <c r="AO1504" s="617"/>
      <c r="AP1504" s="617"/>
      <c r="AQ1504" s="617"/>
      <c r="AR1504" s="617"/>
      <c r="AS1504" s="617"/>
      <c r="AT1504" s="617"/>
      <c r="AU1504" s="617"/>
      <c r="AV1504" s="617"/>
      <c r="AW1504" s="617"/>
      <c r="AX1504" s="617"/>
      <c r="AY1504" s="617"/>
      <c r="AZ1504" s="617"/>
      <c r="BA1504" s="617"/>
      <c r="BB1504" s="617"/>
      <c r="BC1504" s="617"/>
    </row>
    <row r="1505" spans="2:62" ht="39" customHeight="1">
      <c r="B1505" s="609" t="s">
        <v>92</v>
      </c>
      <c r="C1505" s="609"/>
      <c r="D1505" s="609"/>
      <c r="E1505" s="609"/>
      <c r="F1505" s="609"/>
      <c r="G1505" s="609"/>
      <c r="H1505" s="609"/>
      <c r="I1505" s="609"/>
      <c r="J1505" s="609"/>
      <c r="K1505" s="609"/>
      <c r="L1505" s="609"/>
      <c r="M1505" s="609"/>
      <c r="N1505" s="609"/>
      <c r="O1505" s="609"/>
      <c r="P1505" s="609"/>
      <c r="Q1505" s="609"/>
      <c r="R1505" s="609"/>
      <c r="S1505" s="609"/>
      <c r="T1505" s="609"/>
      <c r="U1505" s="609"/>
      <c r="V1505" s="609"/>
      <c r="W1505" s="609"/>
      <c r="X1505" s="609"/>
      <c r="Y1505" s="609"/>
      <c r="Z1505" s="609"/>
      <c r="AA1505" s="59"/>
      <c r="AB1505" s="60"/>
      <c r="AE1505" s="610" t="str">
        <f>GI!$A$49</f>
        <v>መግለፂ ውፅኢት ተምሃራይ</v>
      </c>
      <c r="AF1505" s="610"/>
      <c r="AG1505" s="610"/>
      <c r="AH1505" s="610"/>
      <c r="AI1505" s="610"/>
      <c r="AJ1505" s="610"/>
      <c r="AK1505" s="610"/>
      <c r="AL1505" s="610"/>
      <c r="AM1505" s="610"/>
      <c r="AN1505" s="610"/>
      <c r="AO1505" s="610"/>
      <c r="AP1505" s="610"/>
      <c r="AQ1505" s="610"/>
      <c r="AR1505" s="610"/>
      <c r="AS1505" s="610"/>
      <c r="AT1505" s="610"/>
      <c r="AU1505" s="610"/>
      <c r="AV1505" s="610"/>
      <c r="AW1505" s="610"/>
      <c r="AX1505" s="610"/>
      <c r="AY1505" s="610"/>
      <c r="AZ1505" s="610"/>
      <c r="BA1505" s="610"/>
      <c r="BB1505" s="610"/>
      <c r="BC1505" s="610"/>
      <c r="BD1505" s="610"/>
      <c r="BE1505" s="610"/>
      <c r="BF1505" s="610"/>
      <c r="BG1505" s="610"/>
      <c r="BH1505" s="610"/>
      <c r="BI1505" s="610"/>
      <c r="BJ1505" s="610"/>
    </row>
    <row r="1506" spans="2:62" ht="39" customHeight="1">
      <c r="B1506" s="609" t="s">
        <v>93</v>
      </c>
      <c r="C1506" s="609"/>
      <c r="D1506" s="609"/>
      <c r="E1506" s="609"/>
      <c r="F1506" s="609"/>
      <c r="G1506" s="609"/>
      <c r="H1506" s="609"/>
      <c r="I1506" s="609"/>
      <c r="J1506" s="609"/>
      <c r="K1506" s="609"/>
      <c r="L1506" s="609"/>
      <c r="M1506" s="609"/>
      <c r="N1506" s="609"/>
      <c r="O1506" s="609"/>
      <c r="P1506" s="609"/>
      <c r="Q1506" s="609"/>
      <c r="R1506" s="609"/>
      <c r="S1506" s="609"/>
      <c r="T1506" s="609"/>
      <c r="U1506" s="609"/>
      <c r="V1506" s="609"/>
      <c r="W1506" s="609"/>
      <c r="X1506" s="609"/>
      <c r="Y1506" s="609"/>
      <c r="Z1506" s="609"/>
      <c r="AA1506" s="59"/>
      <c r="AB1506" s="60"/>
      <c r="AC1506" s="61"/>
      <c r="AD1506" s="61"/>
      <c r="AE1506" s="610"/>
      <c r="AF1506" s="610"/>
      <c r="AG1506" s="610"/>
      <c r="AH1506" s="610"/>
      <c r="AI1506" s="610"/>
      <c r="AJ1506" s="610"/>
      <c r="AK1506" s="610"/>
      <c r="AL1506" s="610"/>
      <c r="AM1506" s="610"/>
      <c r="AN1506" s="610"/>
      <c r="AO1506" s="610"/>
      <c r="AP1506" s="610"/>
      <c r="AQ1506" s="610"/>
      <c r="AR1506" s="610"/>
      <c r="AS1506" s="610"/>
      <c r="AT1506" s="610"/>
      <c r="AU1506" s="610"/>
      <c r="AV1506" s="610"/>
      <c r="AW1506" s="610"/>
      <c r="AX1506" s="610"/>
      <c r="AY1506" s="610"/>
      <c r="AZ1506" s="610"/>
      <c r="BA1506" s="610"/>
      <c r="BB1506" s="610"/>
      <c r="BC1506" s="610"/>
      <c r="BD1506" s="610"/>
      <c r="BE1506" s="610"/>
      <c r="BF1506" s="610"/>
      <c r="BG1506" s="610"/>
      <c r="BH1506" s="610"/>
      <c r="BI1506" s="610"/>
      <c r="BJ1506" s="610"/>
    </row>
    <row r="1507" spans="2:62" ht="39" customHeight="1">
      <c r="B1507" s="609" t="s">
        <v>94</v>
      </c>
      <c r="C1507" s="609"/>
      <c r="D1507" s="609"/>
      <c r="E1507" s="609"/>
      <c r="F1507" s="609"/>
      <c r="G1507" s="609"/>
      <c r="H1507" s="609"/>
      <c r="I1507" s="609"/>
      <c r="J1507" s="609"/>
      <c r="K1507" s="609"/>
      <c r="L1507" s="609"/>
      <c r="M1507" s="609"/>
      <c r="N1507" s="609"/>
      <c r="O1507" s="609"/>
      <c r="P1507" s="609"/>
      <c r="Q1507" s="609"/>
      <c r="R1507" s="609"/>
      <c r="S1507" s="609"/>
      <c r="T1507" s="609"/>
      <c r="U1507" s="609"/>
      <c r="V1507" s="609"/>
      <c r="W1507" s="609"/>
      <c r="X1507" s="609"/>
      <c r="Y1507" s="609"/>
      <c r="Z1507" s="609"/>
      <c r="AA1507" s="59"/>
      <c r="AB1507" s="60"/>
      <c r="AC1507" s="61"/>
      <c r="AD1507" s="61"/>
      <c r="AE1507" s="610" t="str">
        <f>GI!$A$50</f>
        <v xml:space="preserve">ኣካዳሚ ሸባ ሓፈሻዊ ካልኣይ ብርኪ ቤት ት/ቲ </v>
      </c>
      <c r="AF1507" s="610"/>
      <c r="AG1507" s="610"/>
      <c r="AH1507" s="610"/>
      <c r="AI1507" s="610"/>
      <c r="AJ1507" s="610"/>
      <c r="AK1507" s="610"/>
      <c r="AL1507" s="610"/>
      <c r="AM1507" s="610"/>
      <c r="AN1507" s="610"/>
      <c r="AO1507" s="610"/>
      <c r="AP1507" s="610"/>
      <c r="AQ1507" s="610"/>
      <c r="AR1507" s="610"/>
      <c r="AS1507" s="610"/>
      <c r="AT1507" s="610"/>
      <c r="AU1507" s="610"/>
      <c r="AV1507" s="610"/>
      <c r="AW1507" s="610"/>
      <c r="AX1507" s="610"/>
      <c r="AY1507" s="610"/>
      <c r="AZ1507" s="610"/>
      <c r="BA1507" s="610"/>
      <c r="BB1507" s="610"/>
      <c r="BC1507" s="610"/>
      <c r="BD1507" s="610"/>
      <c r="BE1507" s="610"/>
      <c r="BF1507" s="610"/>
      <c r="BG1507" s="610"/>
      <c r="BH1507" s="610"/>
      <c r="BI1507" s="610"/>
      <c r="BJ1507" s="610"/>
    </row>
    <row r="1508" spans="2:62" ht="39" customHeight="1">
      <c r="B1508" s="609" t="s">
        <v>95</v>
      </c>
      <c r="C1508" s="609"/>
      <c r="D1508" s="609"/>
      <c r="E1508" s="609"/>
      <c r="F1508" s="609"/>
      <c r="G1508" s="609"/>
      <c r="H1508" s="609"/>
      <c r="I1508" s="609"/>
      <c r="J1508" s="609"/>
      <c r="K1508" s="609"/>
      <c r="L1508" s="609"/>
      <c r="M1508" s="609"/>
      <c r="N1508" s="609"/>
      <c r="O1508" s="609"/>
      <c r="P1508" s="609"/>
      <c r="Q1508" s="609"/>
      <c r="R1508" s="609"/>
      <c r="S1508" s="609"/>
      <c r="T1508" s="609"/>
      <c r="U1508" s="609"/>
      <c r="V1508" s="609"/>
      <c r="W1508" s="609"/>
      <c r="X1508" s="609"/>
      <c r="Y1508" s="609"/>
      <c r="Z1508" s="609"/>
      <c r="AA1508" s="62"/>
      <c r="AB1508" s="60"/>
      <c r="AC1508" s="61"/>
      <c r="AD1508" s="61"/>
      <c r="AE1508" s="610"/>
      <c r="AF1508" s="610"/>
      <c r="AG1508" s="610"/>
      <c r="AH1508" s="610"/>
      <c r="AI1508" s="610"/>
      <c r="AJ1508" s="610"/>
      <c r="AK1508" s="610"/>
      <c r="AL1508" s="610"/>
      <c r="AM1508" s="610"/>
      <c r="AN1508" s="610"/>
      <c r="AO1508" s="610"/>
      <c r="AP1508" s="610"/>
      <c r="AQ1508" s="610"/>
      <c r="AR1508" s="610"/>
      <c r="AS1508" s="610"/>
      <c r="AT1508" s="610"/>
      <c r="AU1508" s="610"/>
      <c r="AV1508" s="610"/>
      <c r="AW1508" s="610"/>
      <c r="AX1508" s="610"/>
      <c r="AY1508" s="610"/>
      <c r="AZ1508" s="610"/>
      <c r="BA1508" s="610"/>
      <c r="BB1508" s="610"/>
      <c r="BC1508" s="610"/>
      <c r="BD1508" s="610"/>
      <c r="BE1508" s="610"/>
      <c r="BF1508" s="610"/>
      <c r="BG1508" s="610"/>
      <c r="BH1508" s="610"/>
      <c r="BI1508" s="610"/>
      <c r="BJ1508" s="610"/>
    </row>
    <row r="1509" spans="2:62" ht="39" customHeight="1">
      <c r="B1509" s="609" t="s">
        <v>96</v>
      </c>
      <c r="C1509" s="609"/>
      <c r="D1509" s="609"/>
      <c r="E1509" s="609"/>
      <c r="F1509" s="609"/>
      <c r="G1509" s="609"/>
      <c r="H1509" s="609"/>
      <c r="I1509" s="609"/>
      <c r="J1509" s="609"/>
      <c r="K1509" s="609"/>
      <c r="L1509" s="609"/>
      <c r="M1509" s="609"/>
      <c r="N1509" s="609"/>
      <c r="O1509" s="609"/>
      <c r="P1509" s="609"/>
      <c r="Q1509" s="609"/>
      <c r="R1509" s="609"/>
      <c r="S1509" s="609"/>
      <c r="T1509" s="609"/>
      <c r="U1509" s="609"/>
      <c r="V1509" s="609"/>
      <c r="W1509" s="609"/>
      <c r="X1509" s="609"/>
      <c r="Y1509" s="609"/>
      <c r="Z1509" s="609"/>
      <c r="AA1509" s="62"/>
      <c r="AB1509" s="60"/>
      <c r="AC1509" s="61"/>
      <c r="AD1509" s="61"/>
      <c r="AE1509" s="61"/>
      <c r="AF1509" s="61"/>
      <c r="AG1509" s="61"/>
      <c r="AH1509" s="61"/>
      <c r="AI1509" s="61"/>
      <c r="AJ1509" s="61"/>
      <c r="AK1509" s="61"/>
      <c r="AL1509" s="61"/>
      <c r="AM1509" s="61"/>
      <c r="AN1509" s="61"/>
      <c r="AO1509" s="61"/>
      <c r="AP1509" s="61"/>
      <c r="AQ1509" s="61"/>
      <c r="AR1509" s="61"/>
      <c r="AS1509" s="61"/>
      <c r="AT1509" s="61"/>
      <c r="AU1509" s="61"/>
      <c r="AV1509" s="61"/>
      <c r="AW1509" s="61"/>
      <c r="AX1509" s="61"/>
      <c r="AY1509" s="61"/>
      <c r="AZ1509" s="61"/>
      <c r="BA1509" s="61"/>
      <c r="BB1509" s="61"/>
      <c r="BC1509" s="61"/>
      <c r="BD1509" s="61"/>
      <c r="BE1509" s="61"/>
      <c r="BF1509" s="61"/>
      <c r="BG1509" s="61"/>
      <c r="BH1509" s="61"/>
      <c r="BI1509" s="61"/>
      <c r="BJ1509" s="61"/>
    </row>
    <row r="1510" spans="2:62" ht="39" customHeight="1">
      <c r="B1510" s="611" t="s">
        <v>138</v>
      </c>
      <c r="C1510" s="611"/>
      <c r="D1510" s="611"/>
      <c r="E1510" s="611"/>
      <c r="F1510" s="611"/>
      <c r="G1510" s="611"/>
      <c r="H1510" s="611"/>
      <c r="I1510" s="611"/>
      <c r="J1510" s="611"/>
      <c r="K1510" s="611"/>
      <c r="L1510" s="611"/>
      <c r="M1510" s="611"/>
      <c r="N1510" s="611"/>
      <c r="O1510" s="611"/>
      <c r="P1510" s="611"/>
      <c r="Q1510" s="611"/>
      <c r="R1510" s="611"/>
      <c r="S1510" s="611"/>
      <c r="T1510" s="611"/>
      <c r="U1510" s="611"/>
      <c r="V1510" s="611"/>
      <c r="W1510" s="611"/>
      <c r="X1510" s="611"/>
      <c r="Y1510" s="611"/>
      <c r="Z1510" s="611"/>
      <c r="AA1510" s="612"/>
      <c r="AB1510" s="62"/>
      <c r="AD1510" s="61"/>
      <c r="AE1510" s="613" t="str">
        <f>GI!$A$52</f>
        <v>Sheba Academy Comprehensive Secondary School Student's Grade Report Card</v>
      </c>
      <c r="AF1510" s="613"/>
      <c r="AG1510" s="613"/>
      <c r="AH1510" s="613"/>
      <c r="AI1510" s="613"/>
      <c r="AJ1510" s="613"/>
      <c r="AK1510" s="613"/>
      <c r="AL1510" s="613"/>
      <c r="AM1510" s="613"/>
      <c r="AN1510" s="613"/>
      <c r="AO1510" s="613"/>
      <c r="AP1510" s="613"/>
      <c r="AQ1510" s="613"/>
      <c r="AR1510" s="613"/>
      <c r="AS1510" s="613"/>
      <c r="AT1510" s="613"/>
      <c r="AU1510" s="613"/>
      <c r="AV1510" s="613"/>
      <c r="AW1510" s="613"/>
      <c r="AX1510" s="613"/>
      <c r="AY1510" s="613"/>
      <c r="AZ1510" s="613"/>
      <c r="BA1510" s="613"/>
      <c r="BB1510" s="613"/>
      <c r="BC1510" s="613"/>
      <c r="BD1510" s="613"/>
      <c r="BE1510" s="613"/>
      <c r="BF1510" s="613"/>
      <c r="BG1510" s="613"/>
      <c r="BH1510" s="613"/>
      <c r="BI1510" s="613"/>
      <c r="BJ1510" s="613"/>
    </row>
    <row r="1511" spans="2:62" ht="39" customHeight="1">
      <c r="B1511" s="611"/>
      <c r="C1511" s="611"/>
      <c r="D1511" s="611"/>
      <c r="E1511" s="611"/>
      <c r="F1511" s="611"/>
      <c r="G1511" s="611"/>
      <c r="H1511" s="611"/>
      <c r="I1511" s="611"/>
      <c r="J1511" s="611"/>
      <c r="K1511" s="611"/>
      <c r="L1511" s="611"/>
      <c r="M1511" s="611"/>
      <c r="N1511" s="611"/>
      <c r="O1511" s="611"/>
      <c r="P1511" s="611"/>
      <c r="Q1511" s="611"/>
      <c r="R1511" s="611"/>
      <c r="S1511" s="611"/>
      <c r="T1511" s="611"/>
      <c r="U1511" s="611"/>
      <c r="V1511" s="611"/>
      <c r="W1511" s="611"/>
      <c r="X1511" s="611"/>
      <c r="Y1511" s="611"/>
      <c r="Z1511" s="611"/>
      <c r="AA1511" s="612"/>
      <c r="AB1511" s="62"/>
      <c r="AC1511" s="61"/>
      <c r="AD1511" s="61"/>
      <c r="AE1511" s="613"/>
      <c r="AF1511" s="613"/>
      <c r="AG1511" s="613"/>
      <c r="AH1511" s="613"/>
      <c r="AI1511" s="613"/>
      <c r="AJ1511" s="613"/>
      <c r="AK1511" s="613"/>
      <c r="AL1511" s="613"/>
      <c r="AM1511" s="613"/>
      <c r="AN1511" s="613"/>
      <c r="AO1511" s="613"/>
      <c r="AP1511" s="613"/>
      <c r="AQ1511" s="613"/>
      <c r="AR1511" s="613"/>
      <c r="AS1511" s="613"/>
      <c r="AT1511" s="613"/>
      <c r="AU1511" s="613"/>
      <c r="AV1511" s="613"/>
      <c r="AW1511" s="613"/>
      <c r="AX1511" s="613"/>
      <c r="AY1511" s="613"/>
      <c r="AZ1511" s="613"/>
      <c r="BA1511" s="613"/>
      <c r="BB1511" s="613"/>
      <c r="BC1511" s="613"/>
      <c r="BD1511" s="613"/>
      <c r="BE1511" s="613"/>
      <c r="BF1511" s="613"/>
      <c r="BG1511" s="613"/>
      <c r="BH1511" s="613"/>
      <c r="BI1511" s="613"/>
      <c r="BJ1511" s="613"/>
    </row>
    <row r="1512" spans="2:62" ht="39" customHeight="1">
      <c r="B1512" s="611" t="s">
        <v>65</v>
      </c>
      <c r="C1512" s="611"/>
      <c r="D1512" s="611"/>
      <c r="E1512" s="611"/>
      <c r="F1512" s="611"/>
      <c r="G1512" s="611"/>
      <c r="H1512" s="611"/>
      <c r="I1512" s="611"/>
      <c r="J1512" s="611"/>
      <c r="K1512" s="611"/>
      <c r="L1512" s="611"/>
      <c r="M1512" s="611"/>
      <c r="N1512" s="611"/>
      <c r="O1512" s="611"/>
      <c r="P1512" s="611"/>
      <c r="Q1512" s="611"/>
      <c r="R1512" s="611"/>
      <c r="S1512" s="611"/>
      <c r="T1512" s="611"/>
      <c r="U1512" s="611"/>
      <c r="V1512" s="611"/>
      <c r="W1512" s="611"/>
      <c r="X1512" s="611"/>
      <c r="Y1512" s="611"/>
      <c r="Z1512" s="611"/>
      <c r="AA1512" s="612"/>
      <c r="AB1512" s="62"/>
      <c r="AC1512" s="61"/>
      <c r="AD1512" s="61"/>
      <c r="AE1512" s="613"/>
      <c r="AF1512" s="613"/>
      <c r="AG1512" s="613"/>
      <c r="AH1512" s="613"/>
      <c r="AI1512" s="613"/>
      <c r="AJ1512" s="613"/>
      <c r="AK1512" s="613"/>
      <c r="AL1512" s="613"/>
      <c r="AM1512" s="613"/>
      <c r="AN1512" s="613"/>
      <c r="AO1512" s="613"/>
      <c r="AP1512" s="613"/>
      <c r="AQ1512" s="613"/>
      <c r="AR1512" s="613"/>
      <c r="AS1512" s="613"/>
      <c r="AT1512" s="613"/>
      <c r="AU1512" s="613"/>
      <c r="AV1512" s="613"/>
      <c r="AW1512" s="613"/>
      <c r="AX1512" s="613"/>
      <c r="AY1512" s="613"/>
      <c r="AZ1512" s="613"/>
      <c r="BA1512" s="613"/>
      <c r="BB1512" s="613"/>
      <c r="BC1512" s="613"/>
      <c r="BD1512" s="613"/>
      <c r="BE1512" s="613"/>
      <c r="BF1512" s="613"/>
      <c r="BG1512" s="613"/>
      <c r="BH1512" s="613"/>
      <c r="BI1512" s="613"/>
      <c r="BJ1512" s="613"/>
    </row>
    <row r="1513" spans="2:62" ht="39" customHeight="1">
      <c r="B1513" s="611"/>
      <c r="C1513" s="611"/>
      <c r="D1513" s="611"/>
      <c r="E1513" s="611"/>
      <c r="F1513" s="611"/>
      <c r="G1513" s="611"/>
      <c r="H1513" s="611"/>
      <c r="I1513" s="611"/>
      <c r="J1513" s="611"/>
      <c r="K1513" s="611"/>
      <c r="L1513" s="611"/>
      <c r="M1513" s="611"/>
      <c r="N1513" s="611"/>
      <c r="O1513" s="611"/>
      <c r="P1513" s="611"/>
      <c r="Q1513" s="611"/>
      <c r="R1513" s="611"/>
      <c r="S1513" s="611"/>
      <c r="T1513" s="611"/>
      <c r="U1513" s="611"/>
      <c r="V1513" s="611"/>
      <c r="W1513" s="611"/>
      <c r="X1513" s="611"/>
      <c r="Y1513" s="611"/>
      <c r="Z1513" s="611"/>
      <c r="AA1513" s="612"/>
      <c r="AB1513" s="62"/>
      <c r="AC1513" s="62"/>
      <c r="AD1513" s="62"/>
      <c r="AE1513" s="63"/>
      <c r="AF1513" s="63"/>
      <c r="AG1513" s="63"/>
      <c r="AH1513" s="63"/>
      <c r="AI1513" s="63"/>
      <c r="AJ1513" s="63"/>
      <c r="AK1513" s="63"/>
      <c r="AL1513" s="63"/>
      <c r="AM1513" s="63"/>
      <c r="AN1513" s="63"/>
      <c r="AO1513" s="63"/>
      <c r="AP1513" s="63"/>
      <c r="AQ1513" s="63"/>
      <c r="AR1513" s="63"/>
      <c r="AS1513" s="63"/>
      <c r="AT1513" s="63"/>
      <c r="AU1513" s="63"/>
      <c r="AV1513" s="63"/>
      <c r="AW1513" s="63"/>
      <c r="AX1513" s="63"/>
      <c r="AY1513" s="63"/>
      <c r="AZ1513" s="63"/>
      <c r="BA1513" s="63"/>
      <c r="BB1513" s="63"/>
      <c r="BC1513" s="63"/>
      <c r="BD1513" s="63"/>
      <c r="BE1513" s="63"/>
      <c r="BF1513" s="63"/>
      <c r="BG1513" s="63"/>
      <c r="BH1513" s="63"/>
      <c r="BI1513" s="63"/>
      <c r="BJ1513" s="63"/>
    </row>
    <row r="1514" spans="2:62" ht="39" customHeight="1">
      <c r="B1514" s="64" t="s">
        <v>50</v>
      </c>
      <c r="C1514" s="64"/>
      <c r="D1514" s="64"/>
      <c r="E1514" s="64"/>
      <c r="F1514" s="64"/>
      <c r="G1514" s="64"/>
      <c r="H1514" s="64"/>
      <c r="I1514" s="64"/>
      <c r="J1514" s="64"/>
      <c r="K1514" s="64"/>
      <c r="L1514" s="64"/>
      <c r="M1514" s="64"/>
      <c r="N1514" s="64"/>
      <c r="O1514" s="64"/>
      <c r="P1514" s="64"/>
      <c r="Q1514" s="64"/>
      <c r="R1514" s="64"/>
      <c r="S1514" s="64"/>
      <c r="T1514" s="64"/>
      <c r="U1514" s="64"/>
      <c r="V1514" s="64"/>
      <c r="W1514" s="64"/>
      <c r="X1514" s="64"/>
      <c r="Y1514" s="64"/>
      <c r="Z1514" s="64"/>
      <c r="AA1514" s="62"/>
      <c r="AB1514" s="62"/>
      <c r="AC1514" s="62"/>
      <c r="AD1514" s="62"/>
      <c r="AE1514" s="613" t="str">
        <f>GI!$A$51</f>
        <v>መቐለ, ኢትዮጵያ/Mekelle, Ethiopia</v>
      </c>
      <c r="AF1514" s="613"/>
      <c r="AG1514" s="613"/>
      <c r="AH1514" s="613"/>
      <c r="AI1514" s="613"/>
      <c r="AJ1514" s="613"/>
      <c r="AK1514" s="613"/>
      <c r="AL1514" s="613"/>
      <c r="AM1514" s="613"/>
      <c r="AN1514" s="613"/>
      <c r="AO1514" s="613"/>
      <c r="AP1514" s="613"/>
      <c r="AQ1514" s="613"/>
      <c r="AR1514" s="613"/>
      <c r="AS1514" s="613"/>
      <c r="AT1514" s="613"/>
      <c r="AU1514" s="613"/>
      <c r="AV1514" s="613"/>
      <c r="AW1514" s="613"/>
      <c r="AX1514" s="613"/>
      <c r="AY1514" s="613"/>
      <c r="AZ1514" s="613"/>
      <c r="BA1514" s="613"/>
      <c r="BB1514" s="613"/>
      <c r="BC1514" s="613"/>
      <c r="BD1514" s="613"/>
      <c r="BE1514" s="613"/>
      <c r="BF1514" s="613"/>
      <c r="BG1514" s="613"/>
      <c r="BH1514" s="613"/>
      <c r="BI1514" s="613"/>
      <c r="BJ1514" s="613"/>
    </row>
    <row r="1515" spans="2:62" ht="39" customHeight="1">
      <c r="B1515" s="64" t="s">
        <v>51</v>
      </c>
      <c r="C1515" s="64"/>
      <c r="D1515" s="64"/>
      <c r="E1515" s="64"/>
      <c r="F1515" s="64"/>
      <c r="G1515" s="64"/>
      <c r="H1515" s="64"/>
      <c r="I1515" s="64"/>
      <c r="J1515" s="64"/>
      <c r="K1515" s="64"/>
      <c r="L1515" s="64"/>
      <c r="M1515" s="64"/>
      <c r="N1515" s="64"/>
      <c r="O1515" s="64"/>
      <c r="P1515" s="64"/>
      <c r="Q1515" s="64"/>
      <c r="R1515" s="64"/>
      <c r="S1515" s="64"/>
      <c r="T1515" s="64"/>
      <c r="U1515" s="64"/>
      <c r="V1515" s="64"/>
      <c r="W1515" s="64"/>
      <c r="X1515" s="64"/>
      <c r="Y1515" s="64"/>
      <c r="Z1515" s="64"/>
      <c r="AA1515" s="62"/>
      <c r="AB1515" s="62"/>
      <c r="AC1515" s="62"/>
      <c r="AD1515" s="62"/>
      <c r="AE1515" s="613"/>
      <c r="AF1515" s="613"/>
      <c r="AG1515" s="613"/>
      <c r="AH1515" s="613"/>
      <c r="AI1515" s="613"/>
      <c r="AJ1515" s="613"/>
      <c r="AK1515" s="613"/>
      <c r="AL1515" s="613"/>
      <c r="AM1515" s="613"/>
      <c r="AN1515" s="613"/>
      <c r="AO1515" s="613"/>
      <c r="AP1515" s="613"/>
      <c r="AQ1515" s="613"/>
      <c r="AR1515" s="613"/>
      <c r="AS1515" s="613"/>
      <c r="AT1515" s="613"/>
      <c r="AU1515" s="613"/>
      <c r="AV1515" s="613"/>
      <c r="AW1515" s="613"/>
      <c r="AX1515" s="613"/>
      <c r="AY1515" s="613"/>
      <c r="AZ1515" s="613"/>
      <c r="BA1515" s="613"/>
      <c r="BB1515" s="613"/>
      <c r="BC1515" s="613"/>
      <c r="BD1515" s="613"/>
      <c r="BE1515" s="613"/>
      <c r="BF1515" s="613"/>
      <c r="BG1515" s="613"/>
      <c r="BH1515" s="613"/>
      <c r="BI1515" s="613"/>
      <c r="BJ1515" s="613"/>
    </row>
    <row r="1516" spans="2:62" ht="39" customHeight="1">
      <c r="B1516" s="611" t="s">
        <v>139</v>
      </c>
      <c r="C1516" s="611"/>
      <c r="D1516" s="611"/>
      <c r="E1516" s="611"/>
      <c r="F1516" s="611"/>
      <c r="G1516" s="611"/>
      <c r="H1516" s="611"/>
      <c r="I1516" s="611"/>
      <c r="J1516" s="611"/>
      <c r="K1516" s="611"/>
      <c r="L1516" s="611"/>
      <c r="M1516" s="611"/>
      <c r="N1516" s="611"/>
      <c r="O1516" s="611"/>
      <c r="P1516" s="611"/>
      <c r="Q1516" s="611"/>
      <c r="R1516" s="611"/>
      <c r="S1516" s="611"/>
      <c r="T1516" s="611"/>
      <c r="U1516" s="611"/>
      <c r="V1516" s="611"/>
      <c r="W1516" s="611"/>
      <c r="X1516" s="611"/>
      <c r="Y1516" s="611"/>
      <c r="Z1516" s="611"/>
      <c r="AA1516" s="612"/>
      <c r="AB1516" s="62"/>
      <c r="AC1516" s="62"/>
      <c r="AD1516" s="62"/>
      <c r="AE1516" s="91"/>
      <c r="AF1516" s="91"/>
      <c r="AG1516" s="91"/>
      <c r="AH1516" s="91"/>
      <c r="AI1516" s="91"/>
      <c r="AJ1516" s="91"/>
      <c r="AK1516" s="91"/>
      <c r="AL1516" s="91"/>
      <c r="AM1516" s="91"/>
      <c r="AN1516" s="91"/>
      <c r="AO1516" s="91"/>
      <c r="AP1516" s="91"/>
      <c r="AQ1516" s="91"/>
      <c r="AR1516" s="91"/>
      <c r="AS1516" s="91"/>
      <c r="AT1516" s="91"/>
      <c r="AU1516" s="91"/>
      <c r="AV1516" s="91"/>
      <c r="AW1516" s="91"/>
      <c r="AX1516" s="91"/>
      <c r="AY1516" s="91"/>
      <c r="AZ1516" s="91"/>
      <c r="BA1516" s="91"/>
      <c r="BB1516" s="91"/>
      <c r="BC1516" s="91"/>
      <c r="BD1516" s="91"/>
      <c r="BE1516" s="91"/>
      <c r="BF1516" s="91"/>
      <c r="BG1516" s="91"/>
      <c r="BH1516" s="91"/>
      <c r="BI1516" s="91"/>
      <c r="BJ1516" s="91"/>
    </row>
    <row r="1517" spans="2:62" ht="39" customHeight="1">
      <c r="B1517" s="611"/>
      <c r="C1517" s="611"/>
      <c r="D1517" s="611"/>
      <c r="E1517" s="611"/>
      <c r="F1517" s="611"/>
      <c r="G1517" s="611"/>
      <c r="H1517" s="611"/>
      <c r="I1517" s="611"/>
      <c r="J1517" s="611"/>
      <c r="K1517" s="611"/>
      <c r="L1517" s="611"/>
      <c r="M1517" s="611"/>
      <c r="N1517" s="611"/>
      <c r="O1517" s="611"/>
      <c r="P1517" s="611"/>
      <c r="Q1517" s="611"/>
      <c r="R1517" s="611"/>
      <c r="S1517" s="611"/>
      <c r="T1517" s="611"/>
      <c r="U1517" s="611"/>
      <c r="V1517" s="611"/>
      <c r="W1517" s="611"/>
      <c r="X1517" s="611"/>
      <c r="Y1517" s="611"/>
      <c r="Z1517" s="611"/>
      <c r="AA1517" s="612"/>
      <c r="AB1517" s="62"/>
      <c r="AC1517" s="62"/>
      <c r="AD1517" s="62"/>
      <c r="AE1517" s="614" t="str">
        <f>GI!$A$47</f>
        <v>ዘበነ ት/ቲ፡ 2018 ዓ/ም Academic Year: 2025/26 G.C</v>
      </c>
      <c r="AF1517" s="614"/>
      <c r="AG1517" s="614"/>
      <c r="AH1517" s="614"/>
      <c r="AI1517" s="614"/>
      <c r="AJ1517" s="614"/>
      <c r="AK1517" s="614"/>
      <c r="AL1517" s="614"/>
      <c r="AM1517" s="614"/>
      <c r="AN1517" s="614"/>
      <c r="AO1517" s="614"/>
      <c r="AP1517" s="614"/>
      <c r="AQ1517" s="614"/>
      <c r="AR1517" s="614"/>
      <c r="AS1517" s="614"/>
      <c r="AT1517" s="614"/>
      <c r="AU1517" s="614"/>
      <c r="AV1517" s="614"/>
      <c r="AW1517" s="614"/>
      <c r="AX1517" s="614"/>
      <c r="AY1517" s="614"/>
      <c r="AZ1517" s="614"/>
      <c r="BA1517" s="614"/>
      <c r="BB1517" s="614"/>
      <c r="BC1517" s="614"/>
      <c r="BD1517" s="614"/>
      <c r="BE1517" s="614"/>
      <c r="BF1517" s="614"/>
      <c r="BG1517" s="614"/>
      <c r="BH1517" s="614"/>
      <c r="BI1517" s="614"/>
      <c r="BJ1517" s="614"/>
    </row>
    <row r="1518" spans="2:62" ht="39" customHeight="1">
      <c r="B1518" s="609" t="s">
        <v>97</v>
      </c>
      <c r="C1518" s="609"/>
      <c r="D1518" s="609"/>
      <c r="E1518" s="609"/>
      <c r="F1518" s="609"/>
      <c r="G1518" s="609"/>
      <c r="H1518" s="609"/>
      <c r="I1518" s="609"/>
      <c r="J1518" s="609"/>
      <c r="K1518" s="609"/>
      <c r="L1518" s="609"/>
      <c r="M1518" s="609"/>
      <c r="N1518" s="609"/>
      <c r="O1518" s="609"/>
      <c r="P1518" s="609"/>
      <c r="Q1518" s="609"/>
      <c r="R1518" s="609"/>
      <c r="S1518" s="609"/>
      <c r="T1518" s="609"/>
      <c r="U1518" s="609"/>
      <c r="V1518" s="609"/>
      <c r="W1518" s="609"/>
      <c r="X1518" s="609"/>
      <c r="Y1518" s="609"/>
      <c r="Z1518" s="609"/>
      <c r="AA1518" s="62"/>
      <c r="AB1518" s="62"/>
      <c r="AC1518" s="62"/>
      <c r="AD1518" s="62"/>
      <c r="AE1518" s="614"/>
      <c r="AF1518" s="614"/>
      <c r="AG1518" s="614"/>
      <c r="AH1518" s="614"/>
      <c r="AI1518" s="614"/>
      <c r="AJ1518" s="614"/>
      <c r="AK1518" s="614"/>
      <c r="AL1518" s="614"/>
      <c r="AM1518" s="614"/>
      <c r="AN1518" s="614"/>
      <c r="AO1518" s="614"/>
      <c r="AP1518" s="614"/>
      <c r="AQ1518" s="614"/>
      <c r="AR1518" s="614"/>
      <c r="AS1518" s="614"/>
      <c r="AT1518" s="614"/>
      <c r="AU1518" s="614"/>
      <c r="AV1518" s="614"/>
      <c r="AW1518" s="614"/>
      <c r="AX1518" s="614"/>
      <c r="AY1518" s="614"/>
      <c r="AZ1518" s="614"/>
      <c r="BA1518" s="614"/>
      <c r="BB1518" s="614"/>
      <c r="BC1518" s="614"/>
      <c r="BD1518" s="614"/>
      <c r="BE1518" s="614"/>
      <c r="BF1518" s="614"/>
      <c r="BG1518" s="614"/>
      <c r="BH1518" s="614"/>
      <c r="BI1518" s="614"/>
      <c r="BJ1518" s="614"/>
    </row>
    <row r="1519" spans="2:62" ht="39" customHeight="1">
      <c r="AA1519" s="62"/>
      <c r="AB1519" s="62"/>
      <c r="AC1519" s="62"/>
      <c r="AD1519" s="62"/>
      <c r="AE1519" s="614"/>
      <c r="AF1519" s="614"/>
      <c r="AG1519" s="614"/>
      <c r="AH1519" s="614"/>
      <c r="AI1519" s="614"/>
      <c r="AJ1519" s="614"/>
      <c r="AK1519" s="614"/>
      <c r="AL1519" s="614"/>
      <c r="AM1519" s="614"/>
      <c r="AN1519" s="614"/>
      <c r="AO1519" s="614"/>
      <c r="AP1519" s="614"/>
      <c r="AQ1519" s="614"/>
      <c r="AR1519" s="614"/>
      <c r="AS1519" s="614"/>
      <c r="AT1519" s="614"/>
      <c r="AU1519" s="614"/>
      <c r="AV1519" s="614"/>
      <c r="AW1519" s="614"/>
      <c r="AX1519" s="614"/>
      <c r="AY1519" s="614"/>
      <c r="AZ1519" s="614"/>
      <c r="BA1519" s="614"/>
      <c r="BB1519" s="614"/>
      <c r="BC1519" s="614"/>
      <c r="BD1519" s="614"/>
      <c r="BE1519" s="614"/>
      <c r="BF1519" s="614"/>
      <c r="BG1519" s="614"/>
      <c r="BH1519" s="614"/>
      <c r="BI1519" s="614"/>
      <c r="BJ1519" s="614"/>
    </row>
    <row r="1520" spans="2:62" ht="39" customHeight="1">
      <c r="AB1520" s="62"/>
      <c r="AC1520" s="62"/>
      <c r="AD1520" s="62"/>
      <c r="AE1520" s="62"/>
      <c r="AF1520" s="62"/>
      <c r="AG1520" s="552" t="s">
        <v>63</v>
      </c>
      <c r="AH1520" s="552"/>
      <c r="AI1520" s="552"/>
      <c r="AJ1520" s="552"/>
      <c r="AK1520" s="552"/>
      <c r="AL1520" s="552"/>
      <c r="AM1520" s="552"/>
      <c r="AN1520" s="552"/>
      <c r="AO1520" s="552"/>
      <c r="AP1520" s="552"/>
      <c r="AQ1520" s="552"/>
      <c r="AR1520" s="552"/>
      <c r="AS1520" s="552"/>
      <c r="AT1520" s="552"/>
      <c r="AU1520" s="552"/>
      <c r="AV1520" s="552"/>
      <c r="AW1520" s="552"/>
      <c r="AX1520" s="552"/>
      <c r="AY1520" s="552"/>
      <c r="AZ1520" s="552"/>
      <c r="BA1520" s="552"/>
      <c r="BB1520" s="552"/>
      <c r="BC1520" s="552"/>
      <c r="BD1520" s="552"/>
      <c r="BE1520" s="552"/>
      <c r="BF1520" s="552"/>
      <c r="BG1520" s="552"/>
      <c r="BH1520" s="552"/>
      <c r="BI1520" s="552"/>
      <c r="BJ1520" s="65"/>
    </row>
    <row r="1521" spans="2:62" ht="39" customHeight="1">
      <c r="AB1521" s="62"/>
      <c r="AC1521" s="62"/>
      <c r="AD1521" s="62"/>
      <c r="AE1521" s="62"/>
      <c r="AF1521" s="62"/>
      <c r="AG1521" s="552"/>
      <c r="AH1521" s="552"/>
      <c r="AI1521" s="552"/>
      <c r="AJ1521" s="552"/>
      <c r="AK1521" s="552"/>
      <c r="AL1521" s="552"/>
      <c r="AM1521" s="552"/>
      <c r="AN1521" s="552"/>
      <c r="AO1521" s="552"/>
      <c r="AP1521" s="552"/>
      <c r="AQ1521" s="552"/>
      <c r="AR1521" s="552"/>
      <c r="AS1521" s="552"/>
      <c r="AT1521" s="552"/>
      <c r="AU1521" s="552"/>
      <c r="AV1521" s="552"/>
      <c r="AW1521" s="552"/>
      <c r="AX1521" s="552"/>
      <c r="AY1521" s="552"/>
      <c r="AZ1521" s="552"/>
      <c r="BA1521" s="552"/>
      <c r="BB1521" s="552"/>
      <c r="BC1521" s="552"/>
      <c r="BD1521" s="552"/>
      <c r="BE1521" s="552"/>
      <c r="BF1521" s="552"/>
      <c r="BG1521" s="552"/>
      <c r="BH1521" s="552"/>
      <c r="BI1521" s="552"/>
      <c r="BJ1521" s="65"/>
    </row>
    <row r="1522" spans="2:62" ht="39" customHeight="1">
      <c r="B1522" s="66"/>
      <c r="C1522" s="66"/>
      <c r="D1522" s="66"/>
      <c r="E1522" s="66"/>
      <c r="F1522" s="66"/>
      <c r="G1522" s="66"/>
      <c r="H1522" s="66"/>
      <c r="I1522" s="66"/>
      <c r="J1522" s="66"/>
      <c r="K1522" s="66"/>
      <c r="L1522" s="66"/>
      <c r="M1522" s="66"/>
      <c r="N1522" s="66"/>
      <c r="O1522" s="66"/>
      <c r="P1522" s="66"/>
      <c r="Q1522" s="66"/>
      <c r="R1522" s="66"/>
      <c r="S1522" s="66"/>
      <c r="T1522" s="66"/>
      <c r="U1522" s="66"/>
      <c r="V1522" s="66"/>
      <c r="W1522" s="66"/>
      <c r="X1522" s="66"/>
      <c r="Y1522" s="66"/>
      <c r="Z1522" s="66"/>
      <c r="AB1522" s="62"/>
      <c r="AC1522" s="62"/>
      <c r="AD1522" s="62"/>
      <c r="AE1522" s="62"/>
      <c r="AF1522" s="62"/>
      <c r="AG1522" s="552"/>
      <c r="AH1522" s="552"/>
      <c r="AI1522" s="552"/>
      <c r="AJ1522" s="552"/>
      <c r="AK1522" s="552"/>
      <c r="AL1522" s="552"/>
      <c r="AM1522" s="552"/>
      <c r="AN1522" s="552"/>
      <c r="AO1522" s="552"/>
      <c r="AP1522" s="552"/>
      <c r="AQ1522" s="552"/>
      <c r="AR1522" s="552"/>
      <c r="AS1522" s="552"/>
      <c r="AT1522" s="552"/>
      <c r="AU1522" s="552"/>
      <c r="AV1522" s="552"/>
      <c r="AW1522" s="552"/>
      <c r="AX1522" s="552"/>
      <c r="AY1522" s="552"/>
      <c r="AZ1522" s="552"/>
      <c r="BA1522" s="552"/>
      <c r="BB1522" s="552"/>
      <c r="BC1522" s="552"/>
      <c r="BD1522" s="552"/>
      <c r="BE1522" s="552"/>
      <c r="BF1522" s="552"/>
      <c r="BG1522" s="552"/>
      <c r="BH1522" s="552"/>
      <c r="BI1522" s="552"/>
      <c r="BJ1522" s="65"/>
    </row>
    <row r="1523" spans="2:62" ht="39" customHeight="1" thickBot="1">
      <c r="L1523" s="554" t="s">
        <v>66</v>
      </c>
      <c r="M1523" s="555"/>
      <c r="N1523" s="558" t="s">
        <v>45</v>
      </c>
      <c r="O1523" s="559"/>
      <c r="P1523" s="559"/>
      <c r="Q1523" s="559"/>
      <c r="R1523" s="559"/>
      <c r="S1523" s="559"/>
      <c r="T1523" s="559"/>
      <c r="U1523" s="559"/>
      <c r="V1523" s="559"/>
      <c r="W1523" s="559"/>
      <c r="X1523" s="560"/>
      <c r="AB1523" s="62"/>
      <c r="AC1523" s="62"/>
      <c r="AD1523" s="62"/>
      <c r="AE1523" s="62"/>
      <c r="AF1523" s="62"/>
      <c r="AG1523" s="553"/>
      <c r="AH1523" s="553"/>
      <c r="AI1523" s="553"/>
      <c r="AJ1523" s="553"/>
      <c r="AK1523" s="553"/>
      <c r="AL1523" s="553"/>
      <c r="AM1523" s="553"/>
      <c r="AN1523" s="553"/>
      <c r="AO1523" s="553"/>
      <c r="AP1523" s="553"/>
      <c r="AQ1523" s="553"/>
      <c r="AR1523" s="553"/>
      <c r="AS1523" s="553"/>
      <c r="AT1523" s="553"/>
      <c r="AU1523" s="553"/>
      <c r="AV1523" s="553"/>
      <c r="AW1523" s="553"/>
      <c r="AX1523" s="553"/>
      <c r="AY1523" s="553"/>
      <c r="AZ1523" s="553"/>
      <c r="BA1523" s="553"/>
      <c r="BB1523" s="553"/>
      <c r="BC1523" s="553"/>
      <c r="BD1523" s="553"/>
      <c r="BE1523" s="553"/>
      <c r="BF1523" s="553"/>
      <c r="BG1523" s="553"/>
      <c r="BH1523" s="553"/>
      <c r="BI1523" s="553"/>
      <c r="BJ1523" s="65"/>
    </row>
    <row r="1524" spans="2:62" ht="39" customHeight="1" thickBot="1">
      <c r="L1524" s="556"/>
      <c r="M1524" s="557"/>
      <c r="N1524" s="561"/>
      <c r="O1524" s="562"/>
      <c r="P1524" s="562"/>
      <c r="Q1524" s="562"/>
      <c r="R1524" s="562"/>
      <c r="S1524" s="562"/>
      <c r="T1524" s="562"/>
      <c r="U1524" s="562"/>
      <c r="V1524" s="562"/>
      <c r="W1524" s="562"/>
      <c r="X1524" s="563"/>
      <c r="AB1524" s="62"/>
      <c r="AC1524" s="62"/>
      <c r="AD1524" s="62"/>
      <c r="AE1524" s="62"/>
      <c r="AF1524" s="62"/>
      <c r="AG1524" s="67"/>
      <c r="AH1524" s="68"/>
      <c r="AI1524" s="68"/>
      <c r="AJ1524" s="69"/>
      <c r="AK1524" s="69"/>
      <c r="AL1524" s="69"/>
      <c r="AM1524" s="69"/>
      <c r="AN1524" s="69"/>
      <c r="AO1524" s="69"/>
      <c r="AP1524" s="69"/>
      <c r="AQ1524" s="69"/>
      <c r="AR1524" s="70"/>
      <c r="AS1524" s="70"/>
      <c r="AT1524" s="70"/>
      <c r="AU1524" s="70"/>
      <c r="AV1524" s="70"/>
      <c r="AW1524" s="70"/>
      <c r="AX1524" s="70"/>
      <c r="AY1524" s="70"/>
      <c r="AZ1524" s="70"/>
      <c r="BA1524" s="70"/>
      <c r="BB1524" s="70"/>
      <c r="BC1524" s="70"/>
      <c r="BD1524" s="70"/>
      <c r="BE1524" s="70"/>
      <c r="BF1524" s="70"/>
      <c r="BG1524" s="70"/>
      <c r="BH1524" s="70"/>
      <c r="BI1524" s="70"/>
      <c r="BJ1524" s="69"/>
    </row>
    <row r="1525" spans="2:62" ht="39" customHeight="1">
      <c r="E1525" s="62"/>
      <c r="F1525" s="62"/>
      <c r="G1525" s="62"/>
      <c r="H1525" s="62"/>
      <c r="I1525" s="62"/>
      <c r="J1525" s="62"/>
      <c r="K1525" s="62"/>
      <c r="L1525" s="564" t="s">
        <v>21</v>
      </c>
      <c r="M1525" s="565"/>
      <c r="N1525" s="558" t="s">
        <v>46</v>
      </c>
      <c r="O1525" s="559"/>
      <c r="P1525" s="559"/>
      <c r="Q1525" s="559"/>
      <c r="R1525" s="559"/>
      <c r="S1525" s="559"/>
      <c r="T1525" s="559"/>
      <c r="U1525" s="559"/>
      <c r="V1525" s="559"/>
      <c r="W1525" s="559"/>
      <c r="X1525" s="560"/>
      <c r="AB1525" s="62"/>
      <c r="AC1525" s="62"/>
      <c r="AD1525" s="62"/>
      <c r="AE1525" s="62"/>
      <c r="AF1525" s="62"/>
      <c r="AG1525" s="568" t="s">
        <v>22</v>
      </c>
      <c r="AH1525" s="569"/>
      <c r="AI1525" s="569"/>
      <c r="AJ1525" s="569"/>
      <c r="AK1525" s="569"/>
      <c r="AL1525" s="569"/>
      <c r="AM1525" s="569"/>
      <c r="AN1525" s="570"/>
      <c r="AO1525" s="571" t="str">
        <f>GI!$H$32</f>
        <v xml:space="preserve">Nebyu Dawit Tadesse </v>
      </c>
      <c r="AP1525" s="572"/>
      <c r="AQ1525" s="572"/>
      <c r="AR1525" s="572"/>
      <c r="AS1525" s="572"/>
      <c r="AT1525" s="572"/>
      <c r="AU1525" s="572"/>
      <c r="AV1525" s="572"/>
      <c r="AW1525" s="572"/>
      <c r="AX1525" s="572"/>
      <c r="AY1525" s="572"/>
      <c r="AZ1525" s="572"/>
      <c r="BA1525" s="572"/>
      <c r="BB1525" s="572"/>
      <c r="BC1525" s="572"/>
      <c r="BD1525" s="572"/>
      <c r="BE1525" s="572"/>
      <c r="BF1525" s="572"/>
      <c r="BG1525" s="572"/>
      <c r="BH1525" s="573"/>
      <c r="BI1525" s="72"/>
      <c r="BJ1525" s="72"/>
    </row>
    <row r="1526" spans="2:62" ht="39" customHeight="1">
      <c r="L1526" s="566"/>
      <c r="M1526" s="567"/>
      <c r="N1526" s="561"/>
      <c r="O1526" s="562"/>
      <c r="P1526" s="562"/>
      <c r="Q1526" s="562"/>
      <c r="R1526" s="562"/>
      <c r="S1526" s="562"/>
      <c r="T1526" s="562"/>
      <c r="U1526" s="562"/>
      <c r="V1526" s="562"/>
      <c r="W1526" s="562"/>
      <c r="X1526" s="563"/>
      <c r="AB1526" s="62"/>
      <c r="AC1526" s="62"/>
      <c r="AD1526" s="62"/>
      <c r="AE1526" s="62"/>
      <c r="AF1526" s="62"/>
      <c r="AG1526" s="568"/>
      <c r="AH1526" s="569"/>
      <c r="AI1526" s="569"/>
      <c r="AJ1526" s="569"/>
      <c r="AK1526" s="569"/>
      <c r="AL1526" s="569"/>
      <c r="AM1526" s="569"/>
      <c r="AN1526" s="570"/>
      <c r="AO1526" s="574"/>
      <c r="AP1526" s="575"/>
      <c r="AQ1526" s="575"/>
      <c r="AR1526" s="575"/>
      <c r="AS1526" s="575"/>
      <c r="AT1526" s="575"/>
      <c r="AU1526" s="575"/>
      <c r="AV1526" s="575"/>
      <c r="AW1526" s="575"/>
      <c r="AX1526" s="575"/>
      <c r="AY1526" s="575"/>
      <c r="AZ1526" s="575"/>
      <c r="BA1526" s="575"/>
      <c r="BB1526" s="575"/>
      <c r="BC1526" s="575"/>
      <c r="BD1526" s="575"/>
      <c r="BE1526" s="575"/>
      <c r="BF1526" s="575"/>
      <c r="BG1526" s="575"/>
      <c r="BH1526" s="576"/>
      <c r="BI1526" s="72"/>
      <c r="BJ1526" s="72"/>
    </row>
    <row r="1527" spans="2:62" ht="39" customHeight="1" thickBot="1">
      <c r="AB1527" s="62"/>
      <c r="AC1527" s="62"/>
      <c r="AD1527" s="62"/>
      <c r="AE1527" s="62"/>
      <c r="AF1527" s="62"/>
      <c r="AG1527" s="73"/>
      <c r="AH1527" s="580" t="s">
        <v>8</v>
      </c>
      <c r="AI1527" s="580"/>
      <c r="AJ1527" s="580"/>
      <c r="AK1527" s="580"/>
      <c r="AL1527" s="580"/>
      <c r="AM1527" s="580"/>
      <c r="AN1527" s="580"/>
      <c r="AO1527" s="577"/>
      <c r="AP1527" s="578"/>
      <c r="AQ1527" s="578"/>
      <c r="AR1527" s="578"/>
      <c r="AS1527" s="578"/>
      <c r="AT1527" s="578"/>
      <c r="AU1527" s="578"/>
      <c r="AV1527" s="578"/>
      <c r="AW1527" s="578"/>
      <c r="AX1527" s="578"/>
      <c r="AY1527" s="578"/>
      <c r="AZ1527" s="578"/>
      <c r="BA1527" s="578"/>
      <c r="BB1527" s="578"/>
      <c r="BC1527" s="578"/>
      <c r="BD1527" s="578"/>
      <c r="BE1527" s="578"/>
      <c r="BF1527" s="578"/>
      <c r="BG1527" s="578"/>
      <c r="BH1527" s="579"/>
      <c r="BI1527" s="72"/>
      <c r="BJ1527" s="72"/>
    </row>
    <row r="1528" spans="2:62" ht="39" customHeight="1">
      <c r="AG1528" s="71"/>
      <c r="AH1528" s="580"/>
      <c r="AI1528" s="580"/>
      <c r="AJ1528" s="580"/>
      <c r="AK1528" s="580"/>
      <c r="AL1528" s="580"/>
      <c r="AM1528" s="580"/>
      <c r="AN1528" s="580"/>
      <c r="AO1528" s="74"/>
      <c r="AP1528" s="74"/>
      <c r="AQ1528" s="74"/>
      <c r="AR1528" s="72"/>
      <c r="AS1528" s="72"/>
      <c r="AT1528" s="72"/>
      <c r="AU1528" s="72"/>
      <c r="AV1528" s="72"/>
      <c r="AW1528" s="72"/>
      <c r="AX1528" s="72"/>
      <c r="AY1528" s="72"/>
      <c r="AZ1528" s="72"/>
      <c r="BA1528" s="72"/>
      <c r="BB1528" s="72"/>
      <c r="BC1528" s="72"/>
      <c r="BD1528" s="72"/>
      <c r="BE1528" s="72"/>
      <c r="BF1528" s="72"/>
      <c r="BG1528" s="72"/>
      <c r="BH1528" s="72"/>
      <c r="BI1528" s="72"/>
    </row>
    <row r="1529" spans="2:62" ht="39" customHeight="1" thickBot="1">
      <c r="B1529" s="581" t="s">
        <v>99</v>
      </c>
      <c r="C1529" s="581"/>
      <c r="D1529" s="581"/>
      <c r="E1529" s="581"/>
      <c r="F1529" s="581"/>
      <c r="G1529" s="581"/>
      <c r="H1529" s="581"/>
      <c r="I1529" s="581"/>
      <c r="J1529" s="581"/>
      <c r="K1529" s="581"/>
      <c r="L1529" s="581"/>
      <c r="M1529" s="581"/>
      <c r="N1529" s="581"/>
      <c r="O1529" s="581"/>
      <c r="P1529" s="581"/>
      <c r="Q1529" s="581"/>
      <c r="R1529" s="581"/>
      <c r="S1529" s="581"/>
      <c r="T1529" s="581"/>
      <c r="U1529" s="581"/>
      <c r="V1529" s="581"/>
      <c r="W1529" s="581"/>
      <c r="X1529" s="581"/>
      <c r="Y1529" s="581"/>
      <c r="Z1529" s="581"/>
      <c r="AA1529" s="581"/>
      <c r="AG1529" s="71"/>
    </row>
    <row r="1530" spans="2:62" ht="39" customHeight="1">
      <c r="B1530" s="581"/>
      <c r="C1530" s="581"/>
      <c r="D1530" s="581"/>
      <c r="E1530" s="581"/>
      <c r="F1530" s="581"/>
      <c r="G1530" s="581"/>
      <c r="H1530" s="581"/>
      <c r="I1530" s="581"/>
      <c r="J1530" s="581"/>
      <c r="K1530" s="581"/>
      <c r="L1530" s="581"/>
      <c r="M1530" s="581"/>
      <c r="N1530" s="581"/>
      <c r="O1530" s="581"/>
      <c r="P1530" s="581"/>
      <c r="Q1530" s="581"/>
      <c r="R1530" s="581"/>
      <c r="S1530" s="581"/>
      <c r="T1530" s="581"/>
      <c r="U1530" s="581"/>
      <c r="V1530" s="581"/>
      <c r="W1530" s="581"/>
      <c r="X1530" s="581"/>
      <c r="Y1530" s="581"/>
      <c r="Z1530" s="581"/>
      <c r="AA1530" s="581"/>
      <c r="AG1530" s="71"/>
      <c r="AH1530" s="582" t="s">
        <v>23</v>
      </c>
      <c r="AI1530" s="582"/>
      <c r="AJ1530" s="582"/>
      <c r="AK1530" s="582"/>
      <c r="AL1530" s="582"/>
      <c r="AM1530" s="582"/>
      <c r="AN1530" s="583"/>
      <c r="AO1530" s="584">
        <f>GI!$J$32</f>
        <v>0</v>
      </c>
      <c r="AP1530" s="585"/>
      <c r="AQ1530" s="585"/>
      <c r="AR1530" s="585"/>
      <c r="AS1530" s="585"/>
      <c r="AT1530" s="586"/>
      <c r="AV1530" s="72"/>
      <c r="AW1530" s="582" t="s">
        <v>24</v>
      </c>
      <c r="AX1530" s="582"/>
      <c r="AY1530" s="582"/>
      <c r="AZ1530" s="582"/>
      <c r="BB1530" s="584" t="str">
        <f>GI!$I$32</f>
        <v>M</v>
      </c>
      <c r="BC1530" s="585"/>
      <c r="BD1530" s="585"/>
      <c r="BE1530" s="585"/>
      <c r="BF1530" s="586"/>
    </row>
    <row r="1531" spans="2:62" ht="39" customHeight="1">
      <c r="B1531" s="581"/>
      <c r="C1531" s="581"/>
      <c r="D1531" s="581"/>
      <c r="E1531" s="581"/>
      <c r="F1531" s="581"/>
      <c r="G1531" s="581"/>
      <c r="H1531" s="581"/>
      <c r="I1531" s="581"/>
      <c r="J1531" s="581"/>
      <c r="K1531" s="581"/>
      <c r="L1531" s="581"/>
      <c r="M1531" s="581"/>
      <c r="N1531" s="581"/>
      <c r="O1531" s="581"/>
      <c r="P1531" s="581"/>
      <c r="Q1531" s="581"/>
      <c r="R1531" s="581"/>
      <c r="S1531" s="581"/>
      <c r="T1531" s="581"/>
      <c r="U1531" s="581"/>
      <c r="V1531" s="581"/>
      <c r="W1531" s="581"/>
      <c r="X1531" s="581"/>
      <c r="Y1531" s="581"/>
      <c r="Z1531" s="581"/>
      <c r="AA1531" s="581"/>
      <c r="AG1531" s="71"/>
      <c r="AH1531" s="582"/>
      <c r="AI1531" s="582"/>
      <c r="AJ1531" s="582"/>
      <c r="AK1531" s="582"/>
      <c r="AL1531" s="582"/>
      <c r="AM1531" s="582"/>
      <c r="AN1531" s="583"/>
      <c r="AO1531" s="587"/>
      <c r="AP1531" s="588"/>
      <c r="AQ1531" s="588"/>
      <c r="AR1531" s="588"/>
      <c r="AS1531" s="588"/>
      <c r="AT1531" s="589"/>
      <c r="AU1531" s="72"/>
      <c r="AV1531" s="72"/>
      <c r="AW1531" s="582"/>
      <c r="AX1531" s="582"/>
      <c r="AY1531" s="582"/>
      <c r="AZ1531" s="582"/>
      <c r="BB1531" s="587"/>
      <c r="BC1531" s="588"/>
      <c r="BD1531" s="588"/>
      <c r="BE1531" s="588"/>
      <c r="BF1531" s="589"/>
    </row>
    <row r="1532" spans="2:62" ht="39" customHeight="1">
      <c r="B1532" s="581"/>
      <c r="C1532" s="581"/>
      <c r="D1532" s="581"/>
      <c r="E1532" s="581"/>
      <c r="F1532" s="581"/>
      <c r="G1532" s="581"/>
      <c r="H1532" s="581"/>
      <c r="I1532" s="581"/>
      <c r="J1532" s="581"/>
      <c r="K1532" s="581"/>
      <c r="L1532" s="581"/>
      <c r="M1532" s="581"/>
      <c r="N1532" s="581"/>
      <c r="O1532" s="581"/>
      <c r="P1532" s="581"/>
      <c r="Q1532" s="581"/>
      <c r="R1532" s="581"/>
      <c r="S1532" s="581"/>
      <c r="T1532" s="581"/>
      <c r="U1532" s="581"/>
      <c r="V1532" s="581"/>
      <c r="W1532" s="581"/>
      <c r="X1532" s="581"/>
      <c r="Y1532" s="581"/>
      <c r="Z1532" s="581"/>
      <c r="AA1532" s="581"/>
      <c r="AG1532" s="71"/>
      <c r="AH1532" s="593" t="s">
        <v>3</v>
      </c>
      <c r="AI1532" s="593"/>
      <c r="AJ1532" s="593"/>
      <c r="AK1532" s="593"/>
      <c r="AL1532" s="593"/>
      <c r="AM1532" s="593"/>
      <c r="AN1532" s="594"/>
      <c r="AO1532" s="587"/>
      <c r="AP1532" s="588"/>
      <c r="AQ1532" s="588"/>
      <c r="AR1532" s="588"/>
      <c r="AS1532" s="588"/>
      <c r="AT1532" s="589"/>
      <c r="AV1532" s="72"/>
      <c r="AW1532" s="593" t="s">
        <v>4</v>
      </c>
      <c r="AX1532" s="593"/>
      <c r="AY1532" s="593"/>
      <c r="AZ1532" s="593"/>
      <c r="BB1532" s="587"/>
      <c r="BC1532" s="588"/>
      <c r="BD1532" s="588"/>
      <c r="BE1532" s="588"/>
      <c r="BF1532" s="589"/>
    </row>
    <row r="1533" spans="2:62" ht="39" customHeight="1" thickBot="1">
      <c r="B1533" s="595" t="s">
        <v>148</v>
      </c>
      <c r="C1533" s="595"/>
      <c r="D1533" s="595"/>
      <c r="E1533" s="595"/>
      <c r="F1533" s="595"/>
      <c r="G1533" s="595"/>
      <c r="H1533" s="595"/>
      <c r="I1533" s="595"/>
      <c r="J1533" s="595"/>
      <c r="K1533" s="595"/>
      <c r="L1533" s="75"/>
      <c r="M1533" s="75"/>
      <c r="N1533" s="75"/>
      <c r="O1533" s="75"/>
      <c r="P1533" s="75"/>
      <c r="Q1533" s="75"/>
      <c r="R1533" s="75"/>
      <c r="S1533" s="75"/>
      <c r="T1533" s="75"/>
      <c r="U1533" s="75"/>
      <c r="V1533" s="75"/>
      <c r="W1533" s="76"/>
      <c r="X1533" s="76"/>
      <c r="Y1533" s="76"/>
      <c r="Z1533" s="76"/>
      <c r="AA1533" s="76"/>
      <c r="AG1533" s="71"/>
      <c r="AH1533" s="593"/>
      <c r="AI1533" s="593"/>
      <c r="AJ1533" s="593"/>
      <c r="AK1533" s="593"/>
      <c r="AL1533" s="593"/>
      <c r="AM1533" s="593"/>
      <c r="AN1533" s="594"/>
      <c r="AO1533" s="590"/>
      <c r="AP1533" s="591"/>
      <c r="AQ1533" s="591"/>
      <c r="AR1533" s="591"/>
      <c r="AS1533" s="591"/>
      <c r="AT1533" s="592"/>
      <c r="AU1533" s="72"/>
      <c r="AV1533" s="72"/>
      <c r="AW1533" s="593"/>
      <c r="AX1533" s="593"/>
      <c r="AY1533" s="593"/>
      <c r="AZ1533" s="593"/>
      <c r="BA1533" s="77"/>
      <c r="BB1533" s="590"/>
      <c r="BC1533" s="591"/>
      <c r="BD1533" s="591"/>
      <c r="BE1533" s="591"/>
      <c r="BF1533" s="592"/>
      <c r="BG1533" s="77"/>
      <c r="BH1533" s="77"/>
      <c r="BI1533" s="77"/>
    </row>
    <row r="1534" spans="2:62" ht="39" customHeight="1" thickBot="1">
      <c r="B1534" s="533"/>
      <c r="C1534" s="533"/>
      <c r="D1534" s="533"/>
      <c r="E1534" s="533"/>
      <c r="F1534" s="533"/>
      <c r="G1534" s="533"/>
      <c r="H1534" s="533"/>
      <c r="I1534" s="533"/>
      <c r="J1534" s="533"/>
      <c r="K1534" s="533"/>
      <c r="L1534" s="533"/>
      <c r="M1534" s="533"/>
      <c r="N1534" s="533"/>
      <c r="O1534" s="533"/>
      <c r="P1534" s="533"/>
      <c r="Q1534" s="533"/>
      <c r="R1534" s="533"/>
      <c r="S1534" s="533"/>
      <c r="T1534" s="533"/>
      <c r="U1534" s="533"/>
      <c r="V1534" s="533"/>
      <c r="W1534" s="533"/>
      <c r="X1534" s="533"/>
      <c r="Y1534" s="533"/>
      <c r="Z1534" s="533"/>
      <c r="AA1534" s="533"/>
      <c r="AG1534" s="71"/>
      <c r="AK1534" s="78"/>
      <c r="AL1534" s="78"/>
      <c r="AM1534" s="78"/>
      <c r="AN1534" s="78"/>
      <c r="AO1534" s="78"/>
      <c r="AP1534" s="78"/>
      <c r="AQ1534" s="78"/>
      <c r="AR1534" s="72"/>
      <c r="AS1534" s="72"/>
      <c r="AT1534" s="72"/>
      <c r="AU1534" s="72"/>
      <c r="AV1534" s="72"/>
      <c r="AW1534" s="72"/>
      <c r="AX1534" s="72"/>
      <c r="AY1534" s="72"/>
      <c r="AZ1534" s="72"/>
      <c r="BA1534" s="72"/>
      <c r="BB1534" s="72"/>
      <c r="BC1534" s="72"/>
      <c r="BD1534" s="72"/>
      <c r="BE1534" s="77"/>
      <c r="BF1534" s="77"/>
      <c r="BG1534" s="77"/>
      <c r="BH1534" s="77"/>
      <c r="BI1534" s="77"/>
    </row>
    <row r="1535" spans="2:62" ht="39" customHeight="1">
      <c r="B1535" s="534"/>
      <c r="C1535" s="534"/>
      <c r="D1535" s="534"/>
      <c r="E1535" s="534"/>
      <c r="F1535" s="534"/>
      <c r="G1535" s="534"/>
      <c r="H1535" s="534"/>
      <c r="I1535" s="534"/>
      <c r="J1535" s="534"/>
      <c r="K1535" s="534"/>
      <c r="L1535" s="534"/>
      <c r="M1535" s="534"/>
      <c r="N1535" s="534"/>
      <c r="O1535" s="534"/>
      <c r="P1535" s="534"/>
      <c r="Q1535" s="534"/>
      <c r="R1535" s="534"/>
      <c r="S1535" s="534"/>
      <c r="T1535" s="534"/>
      <c r="U1535" s="534"/>
      <c r="V1535" s="534"/>
      <c r="W1535" s="534"/>
      <c r="X1535" s="534"/>
      <c r="Y1535" s="534"/>
      <c r="Z1535" s="534"/>
      <c r="AA1535" s="534"/>
      <c r="AG1535" s="71"/>
      <c r="AH1535" s="582" t="s">
        <v>25</v>
      </c>
      <c r="AI1535" s="582"/>
      <c r="AJ1535" s="582"/>
      <c r="AK1535" s="582"/>
      <c r="AL1535" s="582"/>
      <c r="AM1535" s="582"/>
      <c r="AN1535" s="583"/>
      <c r="AO1535" s="596">
        <f>GI!$A$3</f>
        <v>11</v>
      </c>
      <c r="AP1535" s="597"/>
      <c r="AQ1535" s="597"/>
      <c r="AR1535" s="597"/>
      <c r="AS1535" s="598"/>
      <c r="AT1535" s="596" t="str">
        <f>GI!$C$3</f>
        <v>D</v>
      </c>
      <c r="AU1535" s="597"/>
      <c r="AV1535" s="597"/>
      <c r="AW1535" s="597"/>
      <c r="AX1535" s="598"/>
      <c r="AY1535" s="79"/>
      <c r="AZ1535" s="79"/>
      <c r="BA1535" s="79"/>
      <c r="BB1535" s="80"/>
      <c r="BC1535" s="80"/>
      <c r="BD1535" s="80"/>
      <c r="BE1535" s="80"/>
      <c r="BF1535" s="80"/>
      <c r="BG1535" s="80"/>
      <c r="BH1535" s="80"/>
      <c r="BI1535" s="80"/>
    </row>
    <row r="1536" spans="2:62" ht="39" customHeight="1">
      <c r="B1536" s="533"/>
      <c r="C1536" s="533"/>
      <c r="D1536" s="533"/>
      <c r="E1536" s="533"/>
      <c r="F1536" s="533"/>
      <c r="G1536" s="533"/>
      <c r="H1536" s="533"/>
      <c r="I1536" s="533"/>
      <c r="J1536" s="533"/>
      <c r="K1536" s="533"/>
      <c r="L1536" s="533"/>
      <c r="M1536" s="533"/>
      <c r="N1536" s="533"/>
      <c r="O1536" s="533"/>
      <c r="P1536" s="533"/>
      <c r="Q1536" s="533"/>
      <c r="R1536" s="533"/>
      <c r="S1536" s="533"/>
      <c r="T1536" s="533"/>
      <c r="U1536" s="533"/>
      <c r="V1536" s="533"/>
      <c r="W1536" s="533"/>
      <c r="X1536" s="533"/>
      <c r="Y1536" s="533"/>
      <c r="Z1536" s="533"/>
      <c r="AA1536" s="533"/>
      <c r="AG1536" s="71"/>
      <c r="AH1536" s="582"/>
      <c r="AI1536" s="582"/>
      <c r="AJ1536" s="582"/>
      <c r="AK1536" s="582"/>
      <c r="AL1536" s="582"/>
      <c r="AM1536" s="582"/>
      <c r="AN1536" s="583"/>
      <c r="AO1536" s="599"/>
      <c r="AP1536" s="600"/>
      <c r="AQ1536" s="600"/>
      <c r="AR1536" s="600"/>
      <c r="AS1536" s="601"/>
      <c r="AT1536" s="599"/>
      <c r="AU1536" s="600"/>
      <c r="AV1536" s="600"/>
      <c r="AW1536" s="600"/>
      <c r="AX1536" s="601"/>
      <c r="AY1536" s="79"/>
      <c r="AZ1536" s="79"/>
      <c r="BA1536" s="79"/>
      <c r="BB1536" s="80"/>
      <c r="BC1536" s="80"/>
      <c r="BD1536" s="80"/>
      <c r="BE1536" s="80"/>
      <c r="BF1536" s="80"/>
      <c r="BG1536" s="80"/>
      <c r="BH1536" s="80"/>
      <c r="BI1536" s="80"/>
    </row>
    <row r="1537" spans="2:62" ht="39" customHeight="1">
      <c r="B1537" s="534"/>
      <c r="C1537" s="534"/>
      <c r="D1537" s="534"/>
      <c r="E1537" s="534"/>
      <c r="F1537" s="534"/>
      <c r="G1537" s="534"/>
      <c r="H1537" s="534"/>
      <c r="I1537" s="534"/>
      <c r="J1537" s="534"/>
      <c r="K1537" s="534"/>
      <c r="L1537" s="534"/>
      <c r="M1537" s="534"/>
      <c r="N1537" s="534"/>
      <c r="O1537" s="534"/>
      <c r="P1537" s="534"/>
      <c r="Q1537" s="534"/>
      <c r="R1537" s="534"/>
      <c r="S1537" s="534"/>
      <c r="T1537" s="534"/>
      <c r="U1537" s="534"/>
      <c r="V1537" s="534"/>
      <c r="W1537" s="534"/>
      <c r="X1537" s="534"/>
      <c r="Y1537" s="534"/>
      <c r="Z1537" s="534"/>
      <c r="AA1537" s="534"/>
      <c r="AG1537" s="71"/>
      <c r="AH1537" s="605" t="s">
        <v>6</v>
      </c>
      <c r="AI1537" s="605"/>
      <c r="AJ1537" s="605"/>
      <c r="AK1537" s="605"/>
      <c r="AL1537" s="605"/>
      <c r="AM1537" s="605"/>
      <c r="AN1537" s="606"/>
      <c r="AO1537" s="599"/>
      <c r="AP1537" s="600"/>
      <c r="AQ1537" s="600"/>
      <c r="AR1537" s="600"/>
      <c r="AS1537" s="601"/>
      <c r="AT1537" s="599"/>
      <c r="AU1537" s="600"/>
      <c r="AV1537" s="600"/>
      <c r="AW1537" s="600"/>
      <c r="AX1537" s="601"/>
      <c r="AY1537" s="79"/>
      <c r="AZ1537" s="79"/>
      <c r="BA1537" s="79"/>
      <c r="BB1537" s="80"/>
      <c r="BC1537" s="80"/>
      <c r="BD1537" s="80"/>
      <c r="BE1537" s="80"/>
      <c r="BF1537" s="80"/>
      <c r="BG1537" s="80"/>
      <c r="BH1537" s="80"/>
      <c r="BI1537" s="80"/>
    </row>
    <row r="1538" spans="2:62" ht="39" customHeight="1" thickBot="1">
      <c r="B1538" s="607" t="s">
        <v>149</v>
      </c>
      <c r="C1538" s="607"/>
      <c r="D1538" s="607"/>
      <c r="E1538" s="607"/>
      <c r="F1538" s="607"/>
      <c r="G1538" s="607"/>
      <c r="H1538" s="607"/>
      <c r="I1538" s="607"/>
      <c r="J1538" s="607"/>
      <c r="K1538" s="607"/>
      <c r="L1538" s="607"/>
      <c r="M1538" s="607"/>
      <c r="N1538" s="607"/>
      <c r="O1538" s="607"/>
      <c r="P1538" s="607"/>
      <c r="Q1538" s="607"/>
      <c r="R1538" s="607"/>
      <c r="S1538" s="607"/>
      <c r="T1538" s="607"/>
      <c r="U1538" s="607"/>
      <c r="V1538" s="607"/>
      <c r="W1538" s="607"/>
      <c r="X1538" s="607"/>
      <c r="Y1538" s="607"/>
      <c r="Z1538" s="607"/>
      <c r="AA1538" s="607"/>
      <c r="AG1538" s="71"/>
      <c r="AH1538" s="605"/>
      <c r="AI1538" s="605"/>
      <c r="AJ1538" s="605"/>
      <c r="AK1538" s="605"/>
      <c r="AL1538" s="605"/>
      <c r="AM1538" s="605"/>
      <c r="AN1538" s="606"/>
      <c r="AO1538" s="602"/>
      <c r="AP1538" s="603"/>
      <c r="AQ1538" s="603"/>
      <c r="AR1538" s="603"/>
      <c r="AS1538" s="604"/>
      <c r="AT1538" s="602"/>
      <c r="AU1538" s="603"/>
      <c r="AV1538" s="603"/>
      <c r="AW1538" s="603"/>
      <c r="AX1538" s="604"/>
      <c r="AY1538" s="79"/>
      <c r="AZ1538" s="79"/>
      <c r="BA1538" s="79"/>
      <c r="BB1538" s="80"/>
      <c r="BC1538" s="80"/>
      <c r="BD1538" s="80"/>
      <c r="BE1538" s="80"/>
      <c r="BF1538" s="80"/>
      <c r="BG1538" s="80"/>
      <c r="BH1538" s="80"/>
      <c r="BI1538" s="80"/>
    </row>
    <row r="1539" spans="2:62" ht="39" customHeight="1">
      <c r="B1539" s="608"/>
      <c r="C1539" s="608"/>
      <c r="D1539" s="608"/>
      <c r="E1539" s="608"/>
      <c r="F1539" s="608"/>
      <c r="G1539" s="608"/>
      <c r="H1539" s="608"/>
      <c r="I1539" s="608"/>
      <c r="J1539" s="608"/>
      <c r="K1539" s="608"/>
      <c r="L1539" s="608"/>
      <c r="M1539" s="608"/>
      <c r="N1539" s="608"/>
      <c r="O1539" s="608"/>
      <c r="P1539" s="608"/>
      <c r="Q1539" s="608"/>
      <c r="R1539" s="608"/>
      <c r="S1539" s="608"/>
      <c r="T1539" s="608"/>
      <c r="U1539" s="608"/>
      <c r="V1539" s="608"/>
      <c r="W1539" s="608"/>
      <c r="X1539" s="608"/>
      <c r="Y1539" s="608"/>
      <c r="Z1539" s="608"/>
      <c r="AA1539" s="608"/>
      <c r="AG1539" s="71"/>
    </row>
    <row r="1540" spans="2:62" ht="39" customHeight="1" thickBot="1">
      <c r="B1540" s="533"/>
      <c r="C1540" s="533"/>
      <c r="D1540" s="533"/>
      <c r="E1540" s="533"/>
      <c r="F1540" s="533"/>
      <c r="G1540" s="533"/>
      <c r="H1540" s="533"/>
      <c r="I1540" s="533"/>
      <c r="J1540" s="533"/>
      <c r="K1540" s="533"/>
      <c r="L1540" s="533"/>
      <c r="M1540" s="533"/>
      <c r="N1540" s="533"/>
      <c r="O1540" s="533"/>
      <c r="P1540" s="533"/>
      <c r="Q1540" s="533"/>
      <c r="R1540" s="533"/>
      <c r="S1540" s="533"/>
      <c r="T1540" s="533"/>
      <c r="U1540" s="533"/>
      <c r="V1540" s="533"/>
      <c r="W1540" s="533"/>
      <c r="X1540" s="533"/>
      <c r="Y1540" s="533"/>
      <c r="Z1540" s="533"/>
      <c r="AA1540" s="533"/>
      <c r="AG1540" s="81"/>
      <c r="AH1540" s="82"/>
      <c r="AI1540" s="82"/>
      <c r="AJ1540" s="82"/>
      <c r="AK1540" s="82"/>
      <c r="AL1540" s="82"/>
      <c r="AM1540" s="82"/>
      <c r="AN1540" s="82"/>
      <c r="AO1540" s="82"/>
      <c r="AP1540" s="82"/>
      <c r="AQ1540" s="82"/>
      <c r="AR1540" s="83"/>
      <c r="AS1540" s="83"/>
      <c r="AT1540" s="83"/>
      <c r="AU1540" s="83"/>
      <c r="AV1540" s="83"/>
      <c r="AW1540" s="83"/>
      <c r="AX1540" s="83"/>
      <c r="AY1540" s="83"/>
      <c r="AZ1540" s="83"/>
      <c r="BA1540" s="83"/>
      <c r="BB1540" s="83"/>
      <c r="BC1540" s="83"/>
      <c r="BD1540" s="83"/>
      <c r="BE1540" s="83"/>
      <c r="BF1540" s="83"/>
      <c r="BG1540" s="83"/>
      <c r="BH1540" s="83"/>
      <c r="BI1540" s="83"/>
      <c r="BJ1540" s="84"/>
    </row>
    <row r="1541" spans="2:62" ht="39" customHeight="1">
      <c r="B1541" s="534"/>
      <c r="C1541" s="534"/>
      <c r="D1541" s="534"/>
      <c r="E1541" s="534"/>
      <c r="F1541" s="534"/>
      <c r="G1541" s="534"/>
      <c r="H1541" s="534"/>
      <c r="I1541" s="534"/>
      <c r="J1541" s="534"/>
      <c r="K1541" s="534"/>
      <c r="L1541" s="534"/>
      <c r="M1541" s="534"/>
      <c r="N1541" s="534"/>
      <c r="O1541" s="534"/>
      <c r="P1541" s="534"/>
      <c r="Q1541" s="534"/>
      <c r="R1541" s="534"/>
      <c r="S1541" s="534"/>
      <c r="T1541" s="534"/>
      <c r="U1541" s="534"/>
      <c r="V1541" s="534"/>
      <c r="W1541" s="534"/>
      <c r="X1541" s="534"/>
      <c r="Y1541" s="534"/>
      <c r="Z1541" s="534"/>
      <c r="AA1541" s="534"/>
      <c r="BJ1541" s="85"/>
    </row>
    <row r="1542" spans="2:62" ht="39" customHeight="1">
      <c r="B1542" s="86"/>
      <c r="C1542" s="86"/>
      <c r="D1542" s="86"/>
      <c r="E1542" s="86"/>
      <c r="F1542" s="86"/>
      <c r="G1542" s="86"/>
      <c r="H1542" s="86"/>
      <c r="I1542" s="86"/>
      <c r="J1542" s="86"/>
      <c r="K1542" s="86"/>
      <c r="L1542" s="86"/>
      <c r="M1542" s="86"/>
      <c r="N1542" s="86"/>
      <c r="O1542" s="86"/>
      <c r="P1542" s="86"/>
      <c r="Q1542" s="86"/>
      <c r="R1542" s="86"/>
      <c r="S1542" s="86"/>
      <c r="T1542" s="86"/>
      <c r="U1542" s="86"/>
      <c r="V1542" s="86"/>
      <c r="W1542" s="86"/>
      <c r="X1542" s="86"/>
      <c r="Y1542" s="86"/>
      <c r="Z1542" s="86"/>
      <c r="AA1542" s="86"/>
      <c r="AK1542" s="87"/>
      <c r="AL1542" s="87"/>
      <c r="AM1542" s="87"/>
      <c r="AN1542" s="87"/>
      <c r="AO1542" s="87"/>
      <c r="AP1542" s="87"/>
      <c r="AQ1542" s="87"/>
      <c r="AR1542" s="87"/>
      <c r="AS1542" s="87"/>
      <c r="AT1542" s="87"/>
      <c r="AU1542" s="87"/>
      <c r="AV1542" s="87"/>
      <c r="AW1542" s="87"/>
      <c r="AX1542" s="87"/>
      <c r="AY1542" s="87"/>
      <c r="AZ1542" s="87"/>
      <c r="BA1542" s="87"/>
      <c r="BB1542" s="87"/>
      <c r="BC1542" s="87"/>
      <c r="BD1542" s="87"/>
      <c r="BE1542" s="87"/>
      <c r="BF1542" s="87"/>
      <c r="BJ1542" s="85"/>
    </row>
    <row r="1543" spans="2:62" ht="39" customHeight="1">
      <c r="B1543" s="535" t="s">
        <v>80</v>
      </c>
      <c r="C1543" s="535"/>
      <c r="D1543" s="535"/>
      <c r="E1543" s="535"/>
      <c r="F1543" s="535"/>
      <c r="G1543" s="535"/>
      <c r="H1543" s="535"/>
      <c r="I1543" s="535"/>
      <c r="J1543" s="535"/>
      <c r="K1543" s="535"/>
      <c r="L1543" s="535"/>
      <c r="M1543" s="535"/>
      <c r="N1543" s="535"/>
      <c r="O1543" s="536" t="str">
        <f>GI!$E$31</f>
        <v xml:space="preserve">Biniam Desta </v>
      </c>
      <c r="P1543" s="536"/>
      <c r="Q1543" s="536"/>
      <c r="R1543" s="536"/>
      <c r="S1543" s="536"/>
      <c r="T1543" s="536"/>
      <c r="U1543" s="536"/>
      <c r="V1543" s="536"/>
      <c r="W1543" s="536"/>
      <c r="X1543" s="536"/>
      <c r="Y1543" s="536"/>
      <c r="Z1543" s="536"/>
      <c r="AA1543" s="536"/>
      <c r="AB1543" s="88"/>
      <c r="AJ1543" s="538" t="s">
        <v>212</v>
      </c>
      <c r="AK1543" s="539"/>
      <c r="AL1543" s="539"/>
      <c r="AM1543" s="539"/>
      <c r="AN1543" s="539"/>
      <c r="AO1543" s="539"/>
      <c r="AP1543" s="539"/>
      <c r="AQ1543" s="539"/>
      <c r="AR1543" s="539"/>
      <c r="AS1543" s="539"/>
      <c r="AT1543" s="539"/>
      <c r="AU1543" s="539"/>
      <c r="AV1543" s="539"/>
      <c r="AW1543" s="539"/>
      <c r="AX1543" s="539"/>
      <c r="AY1543" s="539"/>
      <c r="AZ1543" s="539"/>
      <c r="BA1543" s="539"/>
      <c r="BB1543" s="539"/>
      <c r="BC1543" s="539"/>
      <c r="BD1543" s="539"/>
      <c r="BE1543" s="539"/>
      <c r="BF1543" s="540"/>
      <c r="BG1543" s="87"/>
      <c r="BH1543" s="87"/>
      <c r="BI1543" s="87"/>
      <c r="BJ1543" s="89"/>
    </row>
    <row r="1544" spans="2:62" ht="39" customHeight="1">
      <c r="B1544" s="535"/>
      <c r="C1544" s="535"/>
      <c r="D1544" s="535"/>
      <c r="E1544" s="535"/>
      <c r="F1544" s="535"/>
      <c r="G1544" s="535"/>
      <c r="H1544" s="535"/>
      <c r="I1544" s="535"/>
      <c r="J1544" s="535"/>
      <c r="K1544" s="535"/>
      <c r="L1544" s="535"/>
      <c r="M1544" s="535"/>
      <c r="N1544" s="535"/>
      <c r="O1544" s="537"/>
      <c r="P1544" s="537"/>
      <c r="Q1544" s="537"/>
      <c r="R1544" s="537"/>
      <c r="S1544" s="537"/>
      <c r="T1544" s="537"/>
      <c r="U1544" s="537"/>
      <c r="V1544" s="537"/>
      <c r="W1544" s="537"/>
      <c r="X1544" s="537"/>
      <c r="Y1544" s="537"/>
      <c r="Z1544" s="537"/>
      <c r="AA1544" s="537"/>
      <c r="AB1544" s="88"/>
      <c r="AJ1544" s="541"/>
      <c r="AK1544" s="542"/>
      <c r="AL1544" s="542"/>
      <c r="AM1544" s="542"/>
      <c r="AN1544" s="542"/>
      <c r="AO1544" s="542"/>
      <c r="AP1544" s="542"/>
      <c r="AQ1544" s="542"/>
      <c r="AR1544" s="542"/>
      <c r="AS1544" s="542"/>
      <c r="AT1544" s="542"/>
      <c r="AU1544" s="542"/>
      <c r="AV1544" s="542"/>
      <c r="AW1544" s="542"/>
      <c r="AX1544" s="542"/>
      <c r="AY1544" s="542"/>
      <c r="AZ1544" s="542"/>
      <c r="BA1544" s="542"/>
      <c r="BB1544" s="542"/>
      <c r="BC1544" s="542"/>
      <c r="BD1544" s="542"/>
      <c r="BE1544" s="542"/>
      <c r="BF1544" s="543"/>
      <c r="BG1544" s="87"/>
      <c r="BH1544" s="87"/>
      <c r="BI1544" s="87"/>
      <c r="BJ1544" s="89"/>
    </row>
    <row r="1545" spans="2:62" ht="39" customHeight="1">
      <c r="B1545" s="544" t="s">
        <v>79</v>
      </c>
      <c r="C1545" s="544"/>
      <c r="D1545" s="544"/>
      <c r="E1545" s="544"/>
      <c r="F1545" s="544"/>
      <c r="G1545" s="544"/>
      <c r="H1545" s="544"/>
      <c r="I1545" s="544"/>
      <c r="J1545" s="544"/>
      <c r="K1545" s="544"/>
      <c r="L1545" s="544"/>
      <c r="M1545" s="544"/>
      <c r="N1545" s="544"/>
      <c r="O1545" s="545"/>
      <c r="P1545" s="545"/>
      <c r="Q1545" s="545"/>
      <c r="R1545" s="545"/>
      <c r="S1545" s="545"/>
      <c r="T1545" s="545"/>
      <c r="U1545" s="545"/>
      <c r="V1545" s="545"/>
      <c r="W1545" s="545"/>
      <c r="X1545" s="545"/>
      <c r="Y1545" s="545"/>
      <c r="Z1545" s="545"/>
      <c r="AA1545" s="545"/>
      <c r="AB1545" s="88"/>
      <c r="AJ1545" s="541" t="s">
        <v>210</v>
      </c>
      <c r="AK1545" s="542"/>
      <c r="AL1545" s="542"/>
      <c r="AM1545" s="542"/>
      <c r="AN1545" s="542"/>
      <c r="AO1545" s="542"/>
      <c r="AP1545" s="542"/>
      <c r="AQ1545" s="542"/>
      <c r="AR1545" s="542"/>
      <c r="AS1545" s="542"/>
      <c r="AT1545" s="542"/>
      <c r="AU1545" s="542"/>
      <c r="AV1545" s="542"/>
      <c r="AW1545" s="542"/>
      <c r="AX1545" s="542"/>
      <c r="AY1545" s="542"/>
      <c r="AZ1545" s="542"/>
      <c r="BA1545" s="542"/>
      <c r="BB1545" s="542"/>
      <c r="BC1545" s="542"/>
      <c r="BD1545" s="542"/>
      <c r="BE1545" s="542"/>
      <c r="BF1545" s="543"/>
      <c r="BG1545" s="87"/>
      <c r="BH1545" s="87"/>
      <c r="BI1545" s="87"/>
      <c r="BJ1545" s="87"/>
    </row>
    <row r="1546" spans="2:62" ht="39" customHeight="1">
      <c r="B1546" s="544"/>
      <c r="C1546" s="544"/>
      <c r="D1546" s="544"/>
      <c r="E1546" s="544"/>
      <c r="F1546" s="544"/>
      <c r="G1546" s="544"/>
      <c r="H1546" s="544"/>
      <c r="I1546" s="544"/>
      <c r="J1546" s="544"/>
      <c r="K1546" s="544"/>
      <c r="L1546" s="544"/>
      <c r="M1546" s="544"/>
      <c r="N1546" s="544"/>
      <c r="O1546" s="546"/>
      <c r="P1546" s="546"/>
      <c r="Q1546" s="546"/>
      <c r="R1546" s="546"/>
      <c r="S1546" s="546"/>
      <c r="T1546" s="546"/>
      <c r="U1546" s="546"/>
      <c r="V1546" s="546"/>
      <c r="W1546" s="546"/>
      <c r="X1546" s="546"/>
      <c r="Y1546" s="546"/>
      <c r="Z1546" s="546"/>
      <c r="AA1546" s="546"/>
      <c r="AB1546" s="88"/>
      <c r="AJ1546" s="541"/>
      <c r="AK1546" s="542"/>
      <c r="AL1546" s="542"/>
      <c r="AM1546" s="542"/>
      <c r="AN1546" s="542"/>
      <c r="AO1546" s="542"/>
      <c r="AP1546" s="542"/>
      <c r="AQ1546" s="542"/>
      <c r="AR1546" s="542"/>
      <c r="AS1546" s="542"/>
      <c r="AT1546" s="542"/>
      <c r="AU1546" s="542"/>
      <c r="AV1546" s="542"/>
      <c r="AW1546" s="542"/>
      <c r="AX1546" s="542"/>
      <c r="AY1546" s="542"/>
      <c r="AZ1546" s="542"/>
      <c r="BA1546" s="542"/>
      <c r="BB1546" s="542"/>
      <c r="BC1546" s="542"/>
      <c r="BD1546" s="542"/>
      <c r="BE1546" s="542"/>
      <c r="BF1546" s="543"/>
      <c r="BG1546" s="87"/>
      <c r="BH1546" s="87"/>
      <c r="BI1546" s="87"/>
      <c r="BJ1546" s="87"/>
    </row>
    <row r="1547" spans="2:62" ht="39" customHeight="1">
      <c r="B1547" s="535" t="s">
        <v>81</v>
      </c>
      <c r="C1547" s="535"/>
      <c r="D1547" s="535"/>
      <c r="E1547" s="535"/>
      <c r="F1547" s="535"/>
      <c r="G1547" s="535"/>
      <c r="H1547" s="535"/>
      <c r="I1547" s="535"/>
      <c r="J1547" s="535"/>
      <c r="K1547" s="535"/>
      <c r="L1547" s="535"/>
      <c r="M1547" s="535"/>
      <c r="N1547" s="535"/>
      <c r="O1547" s="547"/>
      <c r="P1547" s="547"/>
      <c r="Q1547" s="547"/>
      <c r="R1547" s="547"/>
      <c r="S1547" s="547"/>
      <c r="T1547" s="547"/>
      <c r="U1547" s="547"/>
      <c r="V1547" s="547"/>
      <c r="W1547" s="547"/>
      <c r="X1547" s="547"/>
      <c r="Y1547" s="547"/>
      <c r="Z1547" s="547"/>
      <c r="AA1547" s="547"/>
      <c r="AB1547" s="88"/>
      <c r="AJ1547" s="541" t="s">
        <v>74</v>
      </c>
      <c r="AK1547" s="542"/>
      <c r="AL1547" s="542"/>
      <c r="AM1547" s="542"/>
      <c r="AN1547" s="542"/>
      <c r="AO1547" s="542"/>
      <c r="AP1547" s="542"/>
      <c r="AQ1547" s="542"/>
      <c r="AR1547" s="542"/>
      <c r="AS1547" s="542"/>
      <c r="AT1547" s="542"/>
      <c r="AU1547" s="542"/>
      <c r="AV1547" s="542"/>
      <c r="AW1547" s="542"/>
      <c r="AX1547" s="542"/>
      <c r="AY1547" s="542"/>
      <c r="AZ1547" s="542"/>
      <c r="BA1547" s="542"/>
      <c r="BB1547" s="542"/>
      <c r="BC1547" s="542"/>
      <c r="BD1547" s="542"/>
      <c r="BE1547" s="542"/>
      <c r="BF1547" s="543"/>
      <c r="BG1547" s="87"/>
      <c r="BH1547" s="87"/>
      <c r="BI1547" s="87"/>
      <c r="BJ1547" s="87"/>
    </row>
    <row r="1548" spans="2:62" ht="39" customHeight="1">
      <c r="B1548" s="535"/>
      <c r="C1548" s="535"/>
      <c r="D1548" s="535"/>
      <c r="E1548" s="535"/>
      <c r="F1548" s="535"/>
      <c r="G1548" s="535"/>
      <c r="H1548" s="535"/>
      <c r="I1548" s="535"/>
      <c r="J1548" s="535"/>
      <c r="K1548" s="535"/>
      <c r="L1548" s="535"/>
      <c r="M1548" s="535"/>
      <c r="N1548" s="535"/>
      <c r="O1548" s="548"/>
      <c r="P1548" s="548"/>
      <c r="Q1548" s="548"/>
      <c r="R1548" s="548"/>
      <c r="S1548" s="548"/>
      <c r="T1548" s="548"/>
      <c r="U1548" s="548"/>
      <c r="V1548" s="548"/>
      <c r="W1548" s="548"/>
      <c r="X1548" s="548"/>
      <c r="Y1548" s="548"/>
      <c r="Z1548" s="548"/>
      <c r="AA1548" s="548"/>
      <c r="AB1548" s="88"/>
      <c r="AJ1548" s="541"/>
      <c r="AK1548" s="542"/>
      <c r="AL1548" s="542"/>
      <c r="AM1548" s="542"/>
      <c r="AN1548" s="542"/>
      <c r="AO1548" s="542"/>
      <c r="AP1548" s="542"/>
      <c r="AQ1548" s="542"/>
      <c r="AR1548" s="542"/>
      <c r="AS1548" s="542"/>
      <c r="AT1548" s="542"/>
      <c r="AU1548" s="542"/>
      <c r="AV1548" s="542"/>
      <c r="AW1548" s="542"/>
      <c r="AX1548" s="542"/>
      <c r="AY1548" s="542"/>
      <c r="AZ1548" s="542"/>
      <c r="BA1548" s="542"/>
      <c r="BB1548" s="542"/>
      <c r="BC1548" s="542"/>
      <c r="BD1548" s="542"/>
      <c r="BE1548" s="542"/>
      <c r="BF1548" s="543"/>
      <c r="BG1548" s="87"/>
      <c r="BH1548" s="87"/>
      <c r="BI1548" s="87"/>
      <c r="BJ1548" s="87"/>
    </row>
    <row r="1549" spans="2:62" ht="39" customHeight="1">
      <c r="B1549" s="544" t="s">
        <v>79</v>
      </c>
      <c r="C1549" s="544"/>
      <c r="D1549" s="544"/>
      <c r="E1549" s="544"/>
      <c r="F1549" s="544"/>
      <c r="G1549" s="544"/>
      <c r="H1549" s="544"/>
      <c r="I1549" s="544"/>
      <c r="J1549" s="544"/>
      <c r="K1549" s="544"/>
      <c r="L1549" s="544"/>
      <c r="M1549" s="544"/>
      <c r="N1549" s="544"/>
      <c r="O1549" s="545"/>
      <c r="P1549" s="545"/>
      <c r="Q1549" s="545"/>
      <c r="R1549" s="545"/>
      <c r="S1549" s="545"/>
      <c r="T1549" s="545"/>
      <c r="U1549" s="545"/>
      <c r="V1549" s="545"/>
      <c r="W1549" s="545"/>
      <c r="X1549" s="545"/>
      <c r="Y1549" s="545"/>
      <c r="Z1549" s="545"/>
      <c r="AA1549" s="545"/>
      <c r="AB1549" s="90"/>
      <c r="AJ1549" s="541" t="s">
        <v>211</v>
      </c>
      <c r="AK1549" s="542"/>
      <c r="AL1549" s="542"/>
      <c r="AM1549" s="542"/>
      <c r="AN1549" s="542"/>
      <c r="AO1549" s="542"/>
      <c r="AP1549" s="542"/>
      <c r="AQ1549" s="542"/>
      <c r="AR1549" s="542"/>
      <c r="AS1549" s="542"/>
      <c r="AT1549" s="542"/>
      <c r="AU1549" s="542"/>
      <c r="AV1549" s="542"/>
      <c r="AW1549" s="542"/>
      <c r="AX1549" s="542"/>
      <c r="AY1549" s="542"/>
      <c r="AZ1549" s="542"/>
      <c r="BA1549" s="542"/>
      <c r="BB1549" s="542"/>
      <c r="BC1549" s="542"/>
      <c r="BD1549" s="542"/>
      <c r="BE1549" s="542"/>
      <c r="BF1549" s="543"/>
      <c r="BG1549" s="87"/>
      <c r="BH1549" s="87"/>
      <c r="BI1549" s="87"/>
      <c r="BJ1549" s="87"/>
    </row>
    <row r="1550" spans="2:62" ht="1.5" customHeight="1">
      <c r="B1550" s="544"/>
      <c r="C1550" s="544"/>
      <c r="D1550" s="544"/>
      <c r="E1550" s="544"/>
      <c r="F1550" s="544"/>
      <c r="G1550" s="544"/>
      <c r="H1550" s="544"/>
      <c r="I1550" s="544"/>
      <c r="J1550" s="544"/>
      <c r="K1550" s="544"/>
      <c r="L1550" s="544"/>
      <c r="M1550" s="544"/>
      <c r="N1550" s="544"/>
      <c r="O1550" s="546"/>
      <c r="P1550" s="546"/>
      <c r="Q1550" s="546"/>
      <c r="R1550" s="546"/>
      <c r="S1550" s="546"/>
      <c r="T1550" s="546"/>
      <c r="U1550" s="546"/>
      <c r="V1550" s="546"/>
      <c r="W1550" s="546"/>
      <c r="X1550" s="546"/>
      <c r="Y1550" s="546"/>
      <c r="Z1550" s="546"/>
      <c r="AA1550" s="546"/>
      <c r="AB1550" s="90"/>
      <c r="AJ1550" s="549"/>
      <c r="AK1550" s="550"/>
      <c r="AL1550" s="550"/>
      <c r="AM1550" s="550"/>
      <c r="AN1550" s="550"/>
      <c r="AO1550" s="550"/>
      <c r="AP1550" s="550"/>
      <c r="AQ1550" s="550"/>
      <c r="AR1550" s="550"/>
      <c r="AS1550" s="550"/>
      <c r="AT1550" s="550"/>
      <c r="AU1550" s="550"/>
      <c r="AV1550" s="550"/>
      <c r="AW1550" s="550"/>
      <c r="AX1550" s="550"/>
      <c r="AY1550" s="550"/>
      <c r="AZ1550" s="550"/>
      <c r="BA1550" s="550"/>
      <c r="BB1550" s="550"/>
      <c r="BC1550" s="550"/>
      <c r="BD1550" s="550"/>
      <c r="BE1550" s="550"/>
      <c r="BF1550" s="551"/>
      <c r="BG1550" s="87"/>
      <c r="BH1550" s="87"/>
      <c r="BI1550" s="87"/>
      <c r="BJ1550" s="87"/>
    </row>
    <row r="1551" spans="2:62" ht="39" customHeight="1">
      <c r="C1551" s="615"/>
      <c r="D1551" s="615"/>
      <c r="E1551" s="615"/>
      <c r="F1551" s="615"/>
      <c r="G1551" s="615"/>
      <c r="H1551" s="615"/>
      <c r="I1551" s="615"/>
      <c r="J1551" s="615"/>
      <c r="K1551" s="615"/>
      <c r="L1551" s="615"/>
      <c r="M1551" s="615"/>
      <c r="N1551" s="615"/>
      <c r="O1551" s="615"/>
      <c r="P1551" s="615"/>
      <c r="Q1551" s="615"/>
      <c r="R1551" s="615"/>
      <c r="S1551" s="615"/>
      <c r="T1551" s="615"/>
      <c r="U1551" s="615"/>
      <c r="V1551" s="615"/>
      <c r="W1551" s="615"/>
      <c r="X1551" s="615"/>
    </row>
    <row r="1552" spans="2:62" ht="39" customHeight="1">
      <c r="B1552" s="616" t="s">
        <v>20</v>
      </c>
      <c r="C1552" s="616"/>
      <c r="D1552" s="616"/>
      <c r="E1552" s="616"/>
      <c r="F1552" s="616"/>
      <c r="G1552" s="616"/>
      <c r="H1552" s="616"/>
      <c r="I1552" s="616"/>
      <c r="J1552" s="616"/>
      <c r="K1552" s="616"/>
      <c r="L1552" s="616"/>
      <c r="M1552" s="616"/>
      <c r="N1552" s="616"/>
      <c r="O1552" s="616"/>
      <c r="P1552" s="616"/>
      <c r="Q1552" s="616"/>
      <c r="R1552" s="616"/>
      <c r="S1552" s="616"/>
      <c r="T1552" s="616"/>
      <c r="U1552" s="616"/>
      <c r="V1552" s="616"/>
      <c r="W1552" s="616"/>
      <c r="X1552" s="616"/>
      <c r="Y1552" s="616"/>
      <c r="Z1552" s="616"/>
      <c r="AA1552" s="59"/>
      <c r="AG1552" s="60"/>
      <c r="AH1552" s="60"/>
      <c r="AI1552" s="60"/>
      <c r="AL1552" s="617"/>
      <c r="AM1552" s="617"/>
      <c r="AN1552" s="617"/>
      <c r="AO1552" s="617"/>
      <c r="AP1552" s="617"/>
      <c r="AQ1552" s="617"/>
      <c r="AR1552" s="617"/>
      <c r="AS1552" s="617"/>
      <c r="AT1552" s="617"/>
      <c r="AU1552" s="617"/>
      <c r="AV1552" s="617"/>
      <c r="AW1552" s="617"/>
      <c r="AX1552" s="617"/>
      <c r="AY1552" s="617"/>
      <c r="AZ1552" s="617"/>
      <c r="BA1552" s="617"/>
      <c r="BB1552" s="617"/>
      <c r="BC1552" s="617"/>
    </row>
    <row r="1553" spans="2:62" ht="39" customHeight="1">
      <c r="B1553" s="616"/>
      <c r="C1553" s="616"/>
      <c r="D1553" s="616"/>
      <c r="E1553" s="616"/>
      <c r="F1553" s="616"/>
      <c r="G1553" s="616"/>
      <c r="H1553" s="616"/>
      <c r="I1553" s="616"/>
      <c r="J1553" s="616"/>
      <c r="K1553" s="616"/>
      <c r="L1553" s="616"/>
      <c r="M1553" s="616"/>
      <c r="N1553" s="616"/>
      <c r="O1553" s="616"/>
      <c r="P1553" s="616"/>
      <c r="Q1553" s="616"/>
      <c r="R1553" s="616"/>
      <c r="S1553" s="616"/>
      <c r="T1553" s="616"/>
      <c r="U1553" s="616"/>
      <c r="V1553" s="616"/>
      <c r="W1553" s="616"/>
      <c r="X1553" s="616"/>
      <c r="Y1553" s="616"/>
      <c r="Z1553" s="616"/>
      <c r="AA1553" s="59"/>
      <c r="AG1553" s="60"/>
      <c r="AH1553" s="60"/>
      <c r="AI1553" s="60"/>
      <c r="AL1553" s="617"/>
      <c r="AM1553" s="617"/>
      <c r="AN1553" s="617"/>
      <c r="AO1553" s="617"/>
      <c r="AP1553" s="617"/>
      <c r="AQ1553" s="617"/>
      <c r="AR1553" s="617"/>
      <c r="AS1553" s="617"/>
      <c r="AT1553" s="617"/>
      <c r="AU1553" s="617"/>
      <c r="AV1553" s="617"/>
      <c r="AW1553" s="617"/>
      <c r="AX1553" s="617"/>
      <c r="AY1553" s="617"/>
      <c r="AZ1553" s="617"/>
      <c r="BA1553" s="617"/>
      <c r="BB1553" s="617"/>
      <c r="BC1553" s="617"/>
    </row>
    <row r="1554" spans="2:62" ht="39" customHeight="1">
      <c r="B1554" s="618"/>
      <c r="C1554" s="618"/>
      <c r="D1554" s="618"/>
      <c r="E1554" s="618"/>
      <c r="F1554" s="618"/>
      <c r="G1554" s="618"/>
      <c r="H1554" s="618"/>
      <c r="I1554" s="618"/>
      <c r="J1554" s="618"/>
      <c r="K1554" s="618"/>
      <c r="L1554" s="618"/>
      <c r="M1554" s="618"/>
      <c r="N1554" s="618"/>
      <c r="O1554" s="618"/>
      <c r="P1554" s="618"/>
      <c r="Q1554" s="618"/>
      <c r="R1554" s="618"/>
      <c r="S1554" s="618"/>
      <c r="T1554" s="618"/>
      <c r="U1554" s="618"/>
      <c r="V1554" s="618"/>
      <c r="W1554" s="618"/>
      <c r="X1554" s="618"/>
      <c r="Y1554" s="618"/>
      <c r="Z1554" s="618"/>
      <c r="AA1554" s="59"/>
      <c r="AB1554" s="60"/>
      <c r="AC1554" s="60"/>
      <c r="AD1554" s="60"/>
      <c r="AE1554" s="60"/>
      <c r="AF1554" s="60"/>
      <c r="AG1554" s="60"/>
      <c r="AH1554" s="60"/>
      <c r="AI1554" s="60"/>
      <c r="AL1554" s="617"/>
      <c r="AM1554" s="617"/>
      <c r="AN1554" s="617"/>
      <c r="AO1554" s="617"/>
      <c r="AP1554" s="617"/>
      <c r="AQ1554" s="617"/>
      <c r="AR1554" s="617"/>
      <c r="AS1554" s="617"/>
      <c r="AT1554" s="617"/>
      <c r="AU1554" s="617"/>
      <c r="AV1554" s="617"/>
      <c r="AW1554" s="617"/>
      <c r="AX1554" s="617"/>
      <c r="AY1554" s="617"/>
      <c r="AZ1554" s="617"/>
      <c r="BA1554" s="617"/>
      <c r="BB1554" s="617"/>
      <c r="BC1554" s="617"/>
    </row>
    <row r="1555" spans="2:62" ht="39" customHeight="1">
      <c r="B1555" s="609" t="s">
        <v>92</v>
      </c>
      <c r="C1555" s="609"/>
      <c r="D1555" s="609"/>
      <c r="E1555" s="609"/>
      <c r="F1555" s="609"/>
      <c r="G1555" s="609"/>
      <c r="H1555" s="609"/>
      <c r="I1555" s="609"/>
      <c r="J1555" s="609"/>
      <c r="K1555" s="609"/>
      <c r="L1555" s="609"/>
      <c r="M1555" s="609"/>
      <c r="N1555" s="609"/>
      <c r="O1555" s="609"/>
      <c r="P1555" s="609"/>
      <c r="Q1555" s="609"/>
      <c r="R1555" s="609"/>
      <c r="S1555" s="609"/>
      <c r="T1555" s="609"/>
      <c r="U1555" s="609"/>
      <c r="V1555" s="609"/>
      <c r="W1555" s="609"/>
      <c r="X1555" s="609"/>
      <c r="Y1555" s="609"/>
      <c r="Z1555" s="609"/>
      <c r="AA1555" s="59"/>
      <c r="AB1555" s="60"/>
      <c r="AE1555" s="610" t="str">
        <f>GI!$A$49</f>
        <v>መግለፂ ውፅኢት ተምሃራይ</v>
      </c>
      <c r="AF1555" s="610"/>
      <c r="AG1555" s="610"/>
      <c r="AH1555" s="610"/>
      <c r="AI1555" s="610"/>
      <c r="AJ1555" s="610"/>
      <c r="AK1555" s="610"/>
      <c r="AL1555" s="610"/>
      <c r="AM1555" s="610"/>
      <c r="AN1555" s="610"/>
      <c r="AO1555" s="610"/>
      <c r="AP1555" s="610"/>
      <c r="AQ1555" s="610"/>
      <c r="AR1555" s="610"/>
      <c r="AS1555" s="610"/>
      <c r="AT1555" s="610"/>
      <c r="AU1555" s="610"/>
      <c r="AV1555" s="610"/>
      <c r="AW1555" s="610"/>
      <c r="AX1555" s="610"/>
      <c r="AY1555" s="610"/>
      <c r="AZ1555" s="610"/>
      <c r="BA1555" s="610"/>
      <c r="BB1555" s="610"/>
      <c r="BC1555" s="610"/>
      <c r="BD1555" s="610"/>
      <c r="BE1555" s="610"/>
      <c r="BF1555" s="610"/>
      <c r="BG1555" s="610"/>
      <c r="BH1555" s="610"/>
      <c r="BI1555" s="610"/>
      <c r="BJ1555" s="610"/>
    </row>
    <row r="1556" spans="2:62" ht="39" customHeight="1">
      <c r="B1556" s="609" t="s">
        <v>93</v>
      </c>
      <c r="C1556" s="609"/>
      <c r="D1556" s="609"/>
      <c r="E1556" s="609"/>
      <c r="F1556" s="609"/>
      <c r="G1556" s="609"/>
      <c r="H1556" s="609"/>
      <c r="I1556" s="609"/>
      <c r="J1556" s="609"/>
      <c r="K1556" s="609"/>
      <c r="L1556" s="609"/>
      <c r="M1556" s="609"/>
      <c r="N1556" s="609"/>
      <c r="O1556" s="609"/>
      <c r="P1556" s="609"/>
      <c r="Q1556" s="609"/>
      <c r="R1556" s="609"/>
      <c r="S1556" s="609"/>
      <c r="T1556" s="609"/>
      <c r="U1556" s="609"/>
      <c r="V1556" s="609"/>
      <c r="W1556" s="609"/>
      <c r="X1556" s="609"/>
      <c r="Y1556" s="609"/>
      <c r="Z1556" s="609"/>
      <c r="AA1556" s="59"/>
      <c r="AB1556" s="60"/>
      <c r="AC1556" s="61"/>
      <c r="AD1556" s="61"/>
      <c r="AE1556" s="610"/>
      <c r="AF1556" s="610"/>
      <c r="AG1556" s="610"/>
      <c r="AH1556" s="610"/>
      <c r="AI1556" s="610"/>
      <c r="AJ1556" s="610"/>
      <c r="AK1556" s="610"/>
      <c r="AL1556" s="610"/>
      <c r="AM1556" s="610"/>
      <c r="AN1556" s="610"/>
      <c r="AO1556" s="610"/>
      <c r="AP1556" s="610"/>
      <c r="AQ1556" s="610"/>
      <c r="AR1556" s="610"/>
      <c r="AS1556" s="610"/>
      <c r="AT1556" s="610"/>
      <c r="AU1556" s="610"/>
      <c r="AV1556" s="610"/>
      <c r="AW1556" s="610"/>
      <c r="AX1556" s="610"/>
      <c r="AY1556" s="610"/>
      <c r="AZ1556" s="610"/>
      <c r="BA1556" s="610"/>
      <c r="BB1556" s="610"/>
      <c r="BC1556" s="610"/>
      <c r="BD1556" s="610"/>
      <c r="BE1556" s="610"/>
      <c r="BF1556" s="610"/>
      <c r="BG1556" s="610"/>
      <c r="BH1556" s="610"/>
      <c r="BI1556" s="610"/>
      <c r="BJ1556" s="610"/>
    </row>
    <row r="1557" spans="2:62" ht="39" customHeight="1">
      <c r="B1557" s="609" t="s">
        <v>94</v>
      </c>
      <c r="C1557" s="609"/>
      <c r="D1557" s="609"/>
      <c r="E1557" s="609"/>
      <c r="F1557" s="609"/>
      <c r="G1557" s="609"/>
      <c r="H1557" s="609"/>
      <c r="I1557" s="609"/>
      <c r="J1557" s="609"/>
      <c r="K1557" s="609"/>
      <c r="L1557" s="609"/>
      <c r="M1557" s="609"/>
      <c r="N1557" s="609"/>
      <c r="O1557" s="609"/>
      <c r="P1557" s="609"/>
      <c r="Q1557" s="609"/>
      <c r="R1557" s="609"/>
      <c r="S1557" s="609"/>
      <c r="T1557" s="609"/>
      <c r="U1557" s="609"/>
      <c r="V1557" s="609"/>
      <c r="W1557" s="609"/>
      <c r="X1557" s="609"/>
      <c r="Y1557" s="609"/>
      <c r="Z1557" s="609"/>
      <c r="AA1557" s="59"/>
      <c r="AB1557" s="60"/>
      <c r="AC1557" s="61"/>
      <c r="AD1557" s="61"/>
      <c r="AE1557" s="610" t="str">
        <f>GI!$A$50</f>
        <v xml:space="preserve">ኣካዳሚ ሸባ ሓፈሻዊ ካልኣይ ብርኪ ቤት ት/ቲ </v>
      </c>
      <c r="AF1557" s="610"/>
      <c r="AG1557" s="610"/>
      <c r="AH1557" s="610"/>
      <c r="AI1557" s="610"/>
      <c r="AJ1557" s="610"/>
      <c r="AK1557" s="610"/>
      <c r="AL1557" s="610"/>
      <c r="AM1557" s="610"/>
      <c r="AN1557" s="610"/>
      <c r="AO1557" s="610"/>
      <c r="AP1557" s="610"/>
      <c r="AQ1557" s="610"/>
      <c r="AR1557" s="610"/>
      <c r="AS1557" s="610"/>
      <c r="AT1557" s="610"/>
      <c r="AU1557" s="610"/>
      <c r="AV1557" s="610"/>
      <c r="AW1557" s="610"/>
      <c r="AX1557" s="610"/>
      <c r="AY1557" s="610"/>
      <c r="AZ1557" s="610"/>
      <c r="BA1557" s="610"/>
      <c r="BB1557" s="610"/>
      <c r="BC1557" s="610"/>
      <c r="BD1557" s="610"/>
      <c r="BE1557" s="610"/>
      <c r="BF1557" s="610"/>
      <c r="BG1557" s="610"/>
      <c r="BH1557" s="610"/>
      <c r="BI1557" s="610"/>
      <c r="BJ1557" s="610"/>
    </row>
    <row r="1558" spans="2:62" ht="39" customHeight="1">
      <c r="B1558" s="609" t="s">
        <v>95</v>
      </c>
      <c r="C1558" s="609"/>
      <c r="D1558" s="609"/>
      <c r="E1558" s="609"/>
      <c r="F1558" s="609"/>
      <c r="G1558" s="609"/>
      <c r="H1558" s="609"/>
      <c r="I1558" s="609"/>
      <c r="J1558" s="609"/>
      <c r="K1558" s="609"/>
      <c r="L1558" s="609"/>
      <c r="M1558" s="609"/>
      <c r="N1558" s="609"/>
      <c r="O1558" s="609"/>
      <c r="P1558" s="609"/>
      <c r="Q1558" s="609"/>
      <c r="R1558" s="609"/>
      <c r="S1558" s="609"/>
      <c r="T1558" s="609"/>
      <c r="U1558" s="609"/>
      <c r="V1558" s="609"/>
      <c r="W1558" s="609"/>
      <c r="X1558" s="609"/>
      <c r="Y1558" s="609"/>
      <c r="Z1558" s="609"/>
      <c r="AA1558" s="62"/>
      <c r="AB1558" s="60"/>
      <c r="AC1558" s="61"/>
      <c r="AD1558" s="61"/>
      <c r="AE1558" s="610"/>
      <c r="AF1558" s="610"/>
      <c r="AG1558" s="610"/>
      <c r="AH1558" s="610"/>
      <c r="AI1558" s="610"/>
      <c r="AJ1558" s="610"/>
      <c r="AK1558" s="610"/>
      <c r="AL1558" s="610"/>
      <c r="AM1558" s="610"/>
      <c r="AN1558" s="610"/>
      <c r="AO1558" s="610"/>
      <c r="AP1558" s="610"/>
      <c r="AQ1558" s="610"/>
      <c r="AR1558" s="610"/>
      <c r="AS1558" s="610"/>
      <c r="AT1558" s="610"/>
      <c r="AU1558" s="610"/>
      <c r="AV1558" s="610"/>
      <c r="AW1558" s="610"/>
      <c r="AX1558" s="610"/>
      <c r="AY1558" s="610"/>
      <c r="AZ1558" s="610"/>
      <c r="BA1558" s="610"/>
      <c r="BB1558" s="610"/>
      <c r="BC1558" s="610"/>
      <c r="BD1558" s="610"/>
      <c r="BE1558" s="610"/>
      <c r="BF1558" s="610"/>
      <c r="BG1558" s="610"/>
      <c r="BH1558" s="610"/>
      <c r="BI1558" s="610"/>
      <c r="BJ1558" s="610"/>
    </row>
    <row r="1559" spans="2:62" ht="39" customHeight="1">
      <c r="B1559" s="609" t="s">
        <v>96</v>
      </c>
      <c r="C1559" s="609"/>
      <c r="D1559" s="609"/>
      <c r="E1559" s="609"/>
      <c r="F1559" s="609"/>
      <c r="G1559" s="609"/>
      <c r="H1559" s="609"/>
      <c r="I1559" s="609"/>
      <c r="J1559" s="609"/>
      <c r="K1559" s="609"/>
      <c r="L1559" s="609"/>
      <c r="M1559" s="609"/>
      <c r="N1559" s="609"/>
      <c r="O1559" s="609"/>
      <c r="P1559" s="609"/>
      <c r="Q1559" s="609"/>
      <c r="R1559" s="609"/>
      <c r="S1559" s="609"/>
      <c r="T1559" s="609"/>
      <c r="U1559" s="609"/>
      <c r="V1559" s="609"/>
      <c r="W1559" s="609"/>
      <c r="X1559" s="609"/>
      <c r="Y1559" s="609"/>
      <c r="Z1559" s="609"/>
      <c r="AA1559" s="62"/>
      <c r="AB1559" s="60"/>
      <c r="AC1559" s="61"/>
      <c r="AD1559" s="61"/>
      <c r="AE1559" s="61"/>
      <c r="AF1559" s="61"/>
      <c r="AG1559" s="61"/>
      <c r="AH1559" s="61"/>
      <c r="AI1559" s="61"/>
      <c r="AJ1559" s="61"/>
      <c r="AK1559" s="61"/>
      <c r="AL1559" s="61"/>
      <c r="AM1559" s="61"/>
      <c r="AN1559" s="61"/>
      <c r="AO1559" s="61"/>
      <c r="AP1559" s="61"/>
      <c r="AQ1559" s="61"/>
      <c r="AR1559" s="61"/>
      <c r="AS1559" s="61"/>
      <c r="AT1559" s="61"/>
      <c r="AU1559" s="61"/>
      <c r="AV1559" s="61"/>
      <c r="AW1559" s="61"/>
      <c r="AX1559" s="61"/>
      <c r="AY1559" s="61"/>
      <c r="AZ1559" s="61"/>
      <c r="BA1559" s="61"/>
      <c r="BB1559" s="61"/>
      <c r="BC1559" s="61"/>
      <c r="BD1559" s="61"/>
      <c r="BE1559" s="61"/>
      <c r="BF1559" s="61"/>
      <c r="BG1559" s="61"/>
      <c r="BH1559" s="61"/>
      <c r="BI1559" s="61"/>
      <c r="BJ1559" s="61"/>
    </row>
    <row r="1560" spans="2:62" ht="39" customHeight="1">
      <c r="B1560" s="611" t="s">
        <v>138</v>
      </c>
      <c r="C1560" s="611"/>
      <c r="D1560" s="611"/>
      <c r="E1560" s="611"/>
      <c r="F1560" s="611"/>
      <c r="G1560" s="611"/>
      <c r="H1560" s="611"/>
      <c r="I1560" s="611"/>
      <c r="J1560" s="611"/>
      <c r="K1560" s="611"/>
      <c r="L1560" s="611"/>
      <c r="M1560" s="611"/>
      <c r="N1560" s="611"/>
      <c r="O1560" s="611"/>
      <c r="P1560" s="611"/>
      <c r="Q1560" s="611"/>
      <c r="R1560" s="611"/>
      <c r="S1560" s="611"/>
      <c r="T1560" s="611"/>
      <c r="U1560" s="611"/>
      <c r="V1560" s="611"/>
      <c r="W1560" s="611"/>
      <c r="X1560" s="611"/>
      <c r="Y1560" s="611"/>
      <c r="Z1560" s="611"/>
      <c r="AA1560" s="612"/>
      <c r="AB1560" s="62"/>
      <c r="AD1560" s="61"/>
      <c r="AE1560" s="613" t="str">
        <f>GI!$A$52</f>
        <v>Sheba Academy Comprehensive Secondary School Student's Grade Report Card</v>
      </c>
      <c r="AF1560" s="613"/>
      <c r="AG1560" s="613"/>
      <c r="AH1560" s="613"/>
      <c r="AI1560" s="613"/>
      <c r="AJ1560" s="613"/>
      <c r="AK1560" s="613"/>
      <c r="AL1560" s="613"/>
      <c r="AM1560" s="613"/>
      <c r="AN1560" s="613"/>
      <c r="AO1560" s="613"/>
      <c r="AP1560" s="613"/>
      <c r="AQ1560" s="613"/>
      <c r="AR1560" s="613"/>
      <c r="AS1560" s="613"/>
      <c r="AT1560" s="613"/>
      <c r="AU1560" s="613"/>
      <c r="AV1560" s="613"/>
      <c r="AW1560" s="613"/>
      <c r="AX1560" s="613"/>
      <c r="AY1560" s="613"/>
      <c r="AZ1560" s="613"/>
      <c r="BA1560" s="613"/>
      <c r="BB1560" s="613"/>
      <c r="BC1560" s="613"/>
      <c r="BD1560" s="613"/>
      <c r="BE1560" s="613"/>
      <c r="BF1560" s="613"/>
      <c r="BG1560" s="613"/>
      <c r="BH1560" s="613"/>
      <c r="BI1560" s="613"/>
      <c r="BJ1560" s="613"/>
    </row>
    <row r="1561" spans="2:62" ht="39" customHeight="1">
      <c r="B1561" s="611"/>
      <c r="C1561" s="611"/>
      <c r="D1561" s="611"/>
      <c r="E1561" s="611"/>
      <c r="F1561" s="611"/>
      <c r="G1561" s="611"/>
      <c r="H1561" s="611"/>
      <c r="I1561" s="611"/>
      <c r="J1561" s="611"/>
      <c r="K1561" s="611"/>
      <c r="L1561" s="611"/>
      <c r="M1561" s="611"/>
      <c r="N1561" s="611"/>
      <c r="O1561" s="611"/>
      <c r="P1561" s="611"/>
      <c r="Q1561" s="611"/>
      <c r="R1561" s="611"/>
      <c r="S1561" s="611"/>
      <c r="T1561" s="611"/>
      <c r="U1561" s="611"/>
      <c r="V1561" s="611"/>
      <c r="W1561" s="611"/>
      <c r="X1561" s="611"/>
      <c r="Y1561" s="611"/>
      <c r="Z1561" s="611"/>
      <c r="AA1561" s="612"/>
      <c r="AB1561" s="62"/>
      <c r="AC1561" s="61"/>
      <c r="AD1561" s="61"/>
      <c r="AE1561" s="613"/>
      <c r="AF1561" s="613"/>
      <c r="AG1561" s="613"/>
      <c r="AH1561" s="613"/>
      <c r="AI1561" s="613"/>
      <c r="AJ1561" s="613"/>
      <c r="AK1561" s="613"/>
      <c r="AL1561" s="613"/>
      <c r="AM1561" s="613"/>
      <c r="AN1561" s="613"/>
      <c r="AO1561" s="613"/>
      <c r="AP1561" s="613"/>
      <c r="AQ1561" s="613"/>
      <c r="AR1561" s="613"/>
      <c r="AS1561" s="613"/>
      <c r="AT1561" s="613"/>
      <c r="AU1561" s="613"/>
      <c r="AV1561" s="613"/>
      <c r="AW1561" s="613"/>
      <c r="AX1561" s="613"/>
      <c r="AY1561" s="613"/>
      <c r="AZ1561" s="613"/>
      <c r="BA1561" s="613"/>
      <c r="BB1561" s="613"/>
      <c r="BC1561" s="613"/>
      <c r="BD1561" s="613"/>
      <c r="BE1561" s="613"/>
      <c r="BF1561" s="613"/>
      <c r="BG1561" s="613"/>
      <c r="BH1561" s="613"/>
      <c r="BI1561" s="613"/>
      <c r="BJ1561" s="613"/>
    </row>
    <row r="1562" spans="2:62" ht="39" customHeight="1">
      <c r="B1562" s="611" t="s">
        <v>65</v>
      </c>
      <c r="C1562" s="611"/>
      <c r="D1562" s="611"/>
      <c r="E1562" s="611"/>
      <c r="F1562" s="611"/>
      <c r="G1562" s="611"/>
      <c r="H1562" s="611"/>
      <c r="I1562" s="611"/>
      <c r="J1562" s="611"/>
      <c r="K1562" s="611"/>
      <c r="L1562" s="611"/>
      <c r="M1562" s="611"/>
      <c r="N1562" s="611"/>
      <c r="O1562" s="611"/>
      <c r="P1562" s="611"/>
      <c r="Q1562" s="611"/>
      <c r="R1562" s="611"/>
      <c r="S1562" s="611"/>
      <c r="T1562" s="611"/>
      <c r="U1562" s="611"/>
      <c r="V1562" s="611"/>
      <c r="W1562" s="611"/>
      <c r="X1562" s="611"/>
      <c r="Y1562" s="611"/>
      <c r="Z1562" s="611"/>
      <c r="AA1562" s="612"/>
      <c r="AB1562" s="62"/>
      <c r="AC1562" s="61"/>
      <c r="AD1562" s="61"/>
      <c r="AE1562" s="613"/>
      <c r="AF1562" s="613"/>
      <c r="AG1562" s="613"/>
      <c r="AH1562" s="613"/>
      <c r="AI1562" s="613"/>
      <c r="AJ1562" s="613"/>
      <c r="AK1562" s="613"/>
      <c r="AL1562" s="613"/>
      <c r="AM1562" s="613"/>
      <c r="AN1562" s="613"/>
      <c r="AO1562" s="613"/>
      <c r="AP1562" s="613"/>
      <c r="AQ1562" s="613"/>
      <c r="AR1562" s="613"/>
      <c r="AS1562" s="613"/>
      <c r="AT1562" s="613"/>
      <c r="AU1562" s="613"/>
      <c r="AV1562" s="613"/>
      <c r="AW1562" s="613"/>
      <c r="AX1562" s="613"/>
      <c r="AY1562" s="613"/>
      <c r="AZ1562" s="613"/>
      <c r="BA1562" s="613"/>
      <c r="BB1562" s="613"/>
      <c r="BC1562" s="613"/>
      <c r="BD1562" s="613"/>
      <c r="BE1562" s="613"/>
      <c r="BF1562" s="613"/>
      <c r="BG1562" s="613"/>
      <c r="BH1562" s="613"/>
      <c r="BI1562" s="613"/>
      <c r="BJ1562" s="613"/>
    </row>
    <row r="1563" spans="2:62" ht="39" customHeight="1">
      <c r="B1563" s="611"/>
      <c r="C1563" s="611"/>
      <c r="D1563" s="611"/>
      <c r="E1563" s="611"/>
      <c r="F1563" s="611"/>
      <c r="G1563" s="611"/>
      <c r="H1563" s="611"/>
      <c r="I1563" s="611"/>
      <c r="J1563" s="611"/>
      <c r="K1563" s="611"/>
      <c r="L1563" s="611"/>
      <c r="M1563" s="611"/>
      <c r="N1563" s="611"/>
      <c r="O1563" s="611"/>
      <c r="P1563" s="611"/>
      <c r="Q1563" s="611"/>
      <c r="R1563" s="611"/>
      <c r="S1563" s="611"/>
      <c r="T1563" s="611"/>
      <c r="U1563" s="611"/>
      <c r="V1563" s="611"/>
      <c r="W1563" s="611"/>
      <c r="X1563" s="611"/>
      <c r="Y1563" s="611"/>
      <c r="Z1563" s="611"/>
      <c r="AA1563" s="612"/>
      <c r="AB1563" s="62"/>
      <c r="AC1563" s="62"/>
      <c r="AD1563" s="62"/>
      <c r="AE1563" s="63"/>
      <c r="AF1563" s="63"/>
      <c r="AG1563" s="63"/>
      <c r="AH1563" s="63"/>
      <c r="AI1563" s="63"/>
      <c r="AJ1563" s="63"/>
      <c r="AK1563" s="63"/>
      <c r="AL1563" s="63"/>
      <c r="AM1563" s="63"/>
      <c r="AN1563" s="63"/>
      <c r="AO1563" s="63"/>
      <c r="AP1563" s="63"/>
      <c r="AQ1563" s="63"/>
      <c r="AR1563" s="63"/>
      <c r="AS1563" s="63"/>
      <c r="AT1563" s="63"/>
      <c r="AU1563" s="63"/>
      <c r="AV1563" s="63"/>
      <c r="AW1563" s="63"/>
      <c r="AX1563" s="63"/>
      <c r="AY1563" s="63"/>
      <c r="AZ1563" s="63"/>
      <c r="BA1563" s="63"/>
      <c r="BB1563" s="63"/>
      <c r="BC1563" s="63"/>
      <c r="BD1563" s="63"/>
      <c r="BE1563" s="63"/>
      <c r="BF1563" s="63"/>
      <c r="BG1563" s="63"/>
      <c r="BH1563" s="63"/>
      <c r="BI1563" s="63"/>
      <c r="BJ1563" s="63"/>
    </row>
    <row r="1564" spans="2:62" ht="39" customHeight="1">
      <c r="B1564" s="64" t="s">
        <v>50</v>
      </c>
      <c r="C1564" s="64"/>
      <c r="D1564" s="64"/>
      <c r="E1564" s="64"/>
      <c r="F1564" s="64"/>
      <c r="G1564" s="64"/>
      <c r="H1564" s="64"/>
      <c r="I1564" s="64"/>
      <c r="J1564" s="64"/>
      <c r="K1564" s="64"/>
      <c r="L1564" s="64"/>
      <c r="M1564" s="64"/>
      <c r="N1564" s="64"/>
      <c r="O1564" s="64"/>
      <c r="P1564" s="64"/>
      <c r="Q1564" s="64"/>
      <c r="R1564" s="64"/>
      <c r="S1564" s="64"/>
      <c r="T1564" s="64"/>
      <c r="U1564" s="64"/>
      <c r="V1564" s="64"/>
      <c r="W1564" s="64"/>
      <c r="X1564" s="64"/>
      <c r="Y1564" s="64"/>
      <c r="Z1564" s="64"/>
      <c r="AA1564" s="62"/>
      <c r="AB1564" s="62"/>
      <c r="AC1564" s="62"/>
      <c r="AD1564" s="62"/>
      <c r="AE1564" s="613" t="str">
        <f>GI!$A$51</f>
        <v>መቐለ, ኢትዮጵያ/Mekelle, Ethiopia</v>
      </c>
      <c r="AF1564" s="613"/>
      <c r="AG1564" s="613"/>
      <c r="AH1564" s="613"/>
      <c r="AI1564" s="613"/>
      <c r="AJ1564" s="613"/>
      <c r="AK1564" s="613"/>
      <c r="AL1564" s="613"/>
      <c r="AM1564" s="613"/>
      <c r="AN1564" s="613"/>
      <c r="AO1564" s="613"/>
      <c r="AP1564" s="613"/>
      <c r="AQ1564" s="613"/>
      <c r="AR1564" s="613"/>
      <c r="AS1564" s="613"/>
      <c r="AT1564" s="613"/>
      <c r="AU1564" s="613"/>
      <c r="AV1564" s="613"/>
      <c r="AW1564" s="613"/>
      <c r="AX1564" s="613"/>
      <c r="AY1564" s="613"/>
      <c r="AZ1564" s="613"/>
      <c r="BA1564" s="613"/>
      <c r="BB1564" s="613"/>
      <c r="BC1564" s="613"/>
      <c r="BD1564" s="613"/>
      <c r="BE1564" s="613"/>
      <c r="BF1564" s="613"/>
      <c r="BG1564" s="613"/>
      <c r="BH1564" s="613"/>
      <c r="BI1564" s="613"/>
      <c r="BJ1564" s="613"/>
    </row>
    <row r="1565" spans="2:62" ht="39" customHeight="1">
      <c r="B1565" s="64" t="s">
        <v>51</v>
      </c>
      <c r="C1565" s="64"/>
      <c r="D1565" s="64"/>
      <c r="E1565" s="64"/>
      <c r="F1565" s="64"/>
      <c r="G1565" s="64"/>
      <c r="H1565" s="64"/>
      <c r="I1565" s="64"/>
      <c r="J1565" s="64"/>
      <c r="K1565" s="64"/>
      <c r="L1565" s="64"/>
      <c r="M1565" s="64"/>
      <c r="N1565" s="64"/>
      <c r="O1565" s="64"/>
      <c r="P1565" s="64"/>
      <c r="Q1565" s="64"/>
      <c r="R1565" s="64"/>
      <c r="S1565" s="64"/>
      <c r="T1565" s="64"/>
      <c r="U1565" s="64"/>
      <c r="V1565" s="64"/>
      <c r="W1565" s="64"/>
      <c r="X1565" s="64"/>
      <c r="Y1565" s="64"/>
      <c r="Z1565" s="64"/>
      <c r="AA1565" s="62"/>
      <c r="AB1565" s="62"/>
      <c r="AC1565" s="62"/>
      <c r="AD1565" s="62"/>
      <c r="AE1565" s="613"/>
      <c r="AF1565" s="613"/>
      <c r="AG1565" s="613"/>
      <c r="AH1565" s="613"/>
      <c r="AI1565" s="613"/>
      <c r="AJ1565" s="613"/>
      <c r="AK1565" s="613"/>
      <c r="AL1565" s="613"/>
      <c r="AM1565" s="613"/>
      <c r="AN1565" s="613"/>
      <c r="AO1565" s="613"/>
      <c r="AP1565" s="613"/>
      <c r="AQ1565" s="613"/>
      <c r="AR1565" s="613"/>
      <c r="AS1565" s="613"/>
      <c r="AT1565" s="613"/>
      <c r="AU1565" s="613"/>
      <c r="AV1565" s="613"/>
      <c r="AW1565" s="613"/>
      <c r="AX1565" s="613"/>
      <c r="AY1565" s="613"/>
      <c r="AZ1565" s="613"/>
      <c r="BA1565" s="613"/>
      <c r="BB1565" s="613"/>
      <c r="BC1565" s="613"/>
      <c r="BD1565" s="613"/>
      <c r="BE1565" s="613"/>
      <c r="BF1565" s="613"/>
      <c r="BG1565" s="613"/>
      <c r="BH1565" s="613"/>
      <c r="BI1565" s="613"/>
      <c r="BJ1565" s="613"/>
    </row>
    <row r="1566" spans="2:62" ht="39" customHeight="1">
      <c r="B1566" s="611" t="s">
        <v>139</v>
      </c>
      <c r="C1566" s="611"/>
      <c r="D1566" s="611"/>
      <c r="E1566" s="611"/>
      <c r="F1566" s="611"/>
      <c r="G1566" s="611"/>
      <c r="H1566" s="611"/>
      <c r="I1566" s="611"/>
      <c r="J1566" s="611"/>
      <c r="K1566" s="611"/>
      <c r="L1566" s="611"/>
      <c r="M1566" s="611"/>
      <c r="N1566" s="611"/>
      <c r="O1566" s="611"/>
      <c r="P1566" s="611"/>
      <c r="Q1566" s="611"/>
      <c r="R1566" s="611"/>
      <c r="S1566" s="611"/>
      <c r="T1566" s="611"/>
      <c r="U1566" s="611"/>
      <c r="V1566" s="611"/>
      <c r="W1566" s="611"/>
      <c r="X1566" s="611"/>
      <c r="Y1566" s="611"/>
      <c r="Z1566" s="611"/>
      <c r="AA1566" s="612"/>
      <c r="AB1566" s="62"/>
      <c r="AC1566" s="62"/>
      <c r="AD1566" s="62"/>
      <c r="AE1566" s="91"/>
      <c r="AF1566" s="91"/>
      <c r="AG1566" s="91"/>
      <c r="AH1566" s="91"/>
      <c r="AI1566" s="91"/>
      <c r="AJ1566" s="91"/>
      <c r="AK1566" s="91"/>
      <c r="AL1566" s="91"/>
      <c r="AM1566" s="91"/>
      <c r="AN1566" s="91"/>
      <c r="AO1566" s="91"/>
      <c r="AP1566" s="91"/>
      <c r="AQ1566" s="91"/>
      <c r="AR1566" s="91"/>
      <c r="AS1566" s="91"/>
      <c r="AT1566" s="91"/>
      <c r="AU1566" s="91"/>
      <c r="AV1566" s="91"/>
      <c r="AW1566" s="91"/>
      <c r="AX1566" s="91"/>
      <c r="AY1566" s="91"/>
      <c r="AZ1566" s="91"/>
      <c r="BA1566" s="91"/>
      <c r="BB1566" s="91"/>
      <c r="BC1566" s="91"/>
      <c r="BD1566" s="91"/>
      <c r="BE1566" s="91"/>
      <c r="BF1566" s="91"/>
      <c r="BG1566" s="91"/>
      <c r="BH1566" s="91"/>
      <c r="BI1566" s="91"/>
      <c r="BJ1566" s="91"/>
    </row>
    <row r="1567" spans="2:62" ht="39" customHeight="1">
      <c r="B1567" s="611"/>
      <c r="C1567" s="611"/>
      <c r="D1567" s="611"/>
      <c r="E1567" s="611"/>
      <c r="F1567" s="611"/>
      <c r="G1567" s="611"/>
      <c r="H1567" s="611"/>
      <c r="I1567" s="611"/>
      <c r="J1567" s="611"/>
      <c r="K1567" s="611"/>
      <c r="L1567" s="611"/>
      <c r="M1567" s="611"/>
      <c r="N1567" s="611"/>
      <c r="O1567" s="611"/>
      <c r="P1567" s="611"/>
      <c r="Q1567" s="611"/>
      <c r="R1567" s="611"/>
      <c r="S1567" s="611"/>
      <c r="T1567" s="611"/>
      <c r="U1567" s="611"/>
      <c r="V1567" s="611"/>
      <c r="W1567" s="611"/>
      <c r="X1567" s="611"/>
      <c r="Y1567" s="611"/>
      <c r="Z1567" s="611"/>
      <c r="AA1567" s="612"/>
      <c r="AB1567" s="62"/>
      <c r="AC1567" s="62"/>
      <c r="AD1567" s="62"/>
      <c r="AE1567" s="614" t="str">
        <f>GI!$A$47</f>
        <v>ዘበነ ት/ቲ፡ 2018 ዓ/ም Academic Year: 2025/26 G.C</v>
      </c>
      <c r="AF1567" s="614"/>
      <c r="AG1567" s="614"/>
      <c r="AH1567" s="614"/>
      <c r="AI1567" s="614"/>
      <c r="AJ1567" s="614"/>
      <c r="AK1567" s="614"/>
      <c r="AL1567" s="614"/>
      <c r="AM1567" s="614"/>
      <c r="AN1567" s="614"/>
      <c r="AO1567" s="614"/>
      <c r="AP1567" s="614"/>
      <c r="AQ1567" s="614"/>
      <c r="AR1567" s="614"/>
      <c r="AS1567" s="614"/>
      <c r="AT1567" s="614"/>
      <c r="AU1567" s="614"/>
      <c r="AV1567" s="614"/>
      <c r="AW1567" s="614"/>
      <c r="AX1567" s="614"/>
      <c r="AY1567" s="614"/>
      <c r="AZ1567" s="614"/>
      <c r="BA1567" s="614"/>
      <c r="BB1567" s="614"/>
      <c r="BC1567" s="614"/>
      <c r="BD1567" s="614"/>
      <c r="BE1567" s="614"/>
      <c r="BF1567" s="614"/>
      <c r="BG1567" s="614"/>
      <c r="BH1567" s="614"/>
      <c r="BI1567" s="614"/>
      <c r="BJ1567" s="614"/>
    </row>
    <row r="1568" spans="2:62" ht="39" customHeight="1">
      <c r="B1568" s="609" t="s">
        <v>97</v>
      </c>
      <c r="C1568" s="609"/>
      <c r="D1568" s="609"/>
      <c r="E1568" s="609"/>
      <c r="F1568" s="609"/>
      <c r="G1568" s="609"/>
      <c r="H1568" s="609"/>
      <c r="I1568" s="609"/>
      <c r="J1568" s="609"/>
      <c r="K1568" s="609"/>
      <c r="L1568" s="609"/>
      <c r="M1568" s="609"/>
      <c r="N1568" s="609"/>
      <c r="O1568" s="609"/>
      <c r="P1568" s="609"/>
      <c r="Q1568" s="609"/>
      <c r="R1568" s="609"/>
      <c r="S1568" s="609"/>
      <c r="T1568" s="609"/>
      <c r="U1568" s="609"/>
      <c r="V1568" s="609"/>
      <c r="W1568" s="609"/>
      <c r="X1568" s="609"/>
      <c r="Y1568" s="609"/>
      <c r="Z1568" s="609"/>
      <c r="AA1568" s="62"/>
      <c r="AB1568" s="62"/>
      <c r="AC1568" s="62"/>
      <c r="AD1568" s="62"/>
      <c r="AE1568" s="614"/>
      <c r="AF1568" s="614"/>
      <c r="AG1568" s="614"/>
      <c r="AH1568" s="614"/>
      <c r="AI1568" s="614"/>
      <c r="AJ1568" s="614"/>
      <c r="AK1568" s="614"/>
      <c r="AL1568" s="614"/>
      <c r="AM1568" s="614"/>
      <c r="AN1568" s="614"/>
      <c r="AO1568" s="614"/>
      <c r="AP1568" s="614"/>
      <c r="AQ1568" s="614"/>
      <c r="AR1568" s="614"/>
      <c r="AS1568" s="614"/>
      <c r="AT1568" s="614"/>
      <c r="AU1568" s="614"/>
      <c r="AV1568" s="614"/>
      <c r="AW1568" s="614"/>
      <c r="AX1568" s="614"/>
      <c r="AY1568" s="614"/>
      <c r="AZ1568" s="614"/>
      <c r="BA1568" s="614"/>
      <c r="BB1568" s="614"/>
      <c r="BC1568" s="614"/>
      <c r="BD1568" s="614"/>
      <c r="BE1568" s="614"/>
      <c r="BF1568" s="614"/>
      <c r="BG1568" s="614"/>
      <c r="BH1568" s="614"/>
      <c r="BI1568" s="614"/>
      <c r="BJ1568" s="614"/>
    </row>
    <row r="1569" spans="2:62" ht="39" customHeight="1">
      <c r="AA1569" s="62"/>
      <c r="AB1569" s="62"/>
      <c r="AC1569" s="62"/>
      <c r="AD1569" s="62"/>
      <c r="AE1569" s="614"/>
      <c r="AF1569" s="614"/>
      <c r="AG1569" s="614"/>
      <c r="AH1569" s="614"/>
      <c r="AI1569" s="614"/>
      <c r="AJ1569" s="614"/>
      <c r="AK1569" s="614"/>
      <c r="AL1569" s="614"/>
      <c r="AM1569" s="614"/>
      <c r="AN1569" s="614"/>
      <c r="AO1569" s="614"/>
      <c r="AP1569" s="614"/>
      <c r="AQ1569" s="614"/>
      <c r="AR1569" s="614"/>
      <c r="AS1569" s="614"/>
      <c r="AT1569" s="614"/>
      <c r="AU1569" s="614"/>
      <c r="AV1569" s="614"/>
      <c r="AW1569" s="614"/>
      <c r="AX1569" s="614"/>
      <c r="AY1569" s="614"/>
      <c r="AZ1569" s="614"/>
      <c r="BA1569" s="614"/>
      <c r="BB1569" s="614"/>
      <c r="BC1569" s="614"/>
      <c r="BD1569" s="614"/>
      <c r="BE1569" s="614"/>
      <c r="BF1569" s="614"/>
      <c r="BG1569" s="614"/>
      <c r="BH1569" s="614"/>
      <c r="BI1569" s="614"/>
      <c r="BJ1569" s="614"/>
    </row>
    <row r="1570" spans="2:62" ht="39" customHeight="1">
      <c r="AB1570" s="62"/>
      <c r="AC1570" s="62"/>
      <c r="AD1570" s="62"/>
      <c r="AE1570" s="62"/>
      <c r="AF1570" s="62"/>
      <c r="AG1570" s="552" t="s">
        <v>63</v>
      </c>
      <c r="AH1570" s="552"/>
      <c r="AI1570" s="552"/>
      <c r="AJ1570" s="552"/>
      <c r="AK1570" s="552"/>
      <c r="AL1570" s="552"/>
      <c r="AM1570" s="552"/>
      <c r="AN1570" s="552"/>
      <c r="AO1570" s="552"/>
      <c r="AP1570" s="552"/>
      <c r="AQ1570" s="552"/>
      <c r="AR1570" s="552"/>
      <c r="AS1570" s="552"/>
      <c r="AT1570" s="552"/>
      <c r="AU1570" s="552"/>
      <c r="AV1570" s="552"/>
      <c r="AW1570" s="552"/>
      <c r="AX1570" s="552"/>
      <c r="AY1570" s="552"/>
      <c r="AZ1570" s="552"/>
      <c r="BA1570" s="552"/>
      <c r="BB1570" s="552"/>
      <c r="BC1570" s="552"/>
      <c r="BD1570" s="552"/>
      <c r="BE1570" s="552"/>
      <c r="BF1570" s="552"/>
      <c r="BG1570" s="552"/>
      <c r="BH1570" s="552"/>
      <c r="BI1570" s="552"/>
      <c r="BJ1570" s="65"/>
    </row>
    <row r="1571" spans="2:62" ht="39" customHeight="1">
      <c r="AB1571" s="62"/>
      <c r="AC1571" s="62"/>
      <c r="AD1571" s="62"/>
      <c r="AE1571" s="62"/>
      <c r="AF1571" s="62"/>
      <c r="AG1571" s="552"/>
      <c r="AH1571" s="552"/>
      <c r="AI1571" s="552"/>
      <c r="AJ1571" s="552"/>
      <c r="AK1571" s="552"/>
      <c r="AL1571" s="552"/>
      <c r="AM1571" s="552"/>
      <c r="AN1571" s="552"/>
      <c r="AO1571" s="552"/>
      <c r="AP1571" s="552"/>
      <c r="AQ1571" s="552"/>
      <c r="AR1571" s="552"/>
      <c r="AS1571" s="552"/>
      <c r="AT1571" s="552"/>
      <c r="AU1571" s="552"/>
      <c r="AV1571" s="552"/>
      <c r="AW1571" s="552"/>
      <c r="AX1571" s="552"/>
      <c r="AY1571" s="552"/>
      <c r="AZ1571" s="552"/>
      <c r="BA1571" s="552"/>
      <c r="BB1571" s="552"/>
      <c r="BC1571" s="552"/>
      <c r="BD1571" s="552"/>
      <c r="BE1571" s="552"/>
      <c r="BF1571" s="552"/>
      <c r="BG1571" s="552"/>
      <c r="BH1571" s="552"/>
      <c r="BI1571" s="552"/>
      <c r="BJ1571" s="65"/>
    </row>
    <row r="1572" spans="2:62" ht="39" customHeight="1">
      <c r="B1572" s="66"/>
      <c r="C1572" s="66"/>
      <c r="D1572" s="66"/>
      <c r="E1572" s="66"/>
      <c r="F1572" s="66"/>
      <c r="G1572" s="66"/>
      <c r="H1572" s="66"/>
      <c r="I1572" s="66"/>
      <c r="J1572" s="66"/>
      <c r="K1572" s="66"/>
      <c r="L1572" s="66"/>
      <c r="M1572" s="66"/>
      <c r="N1572" s="66"/>
      <c r="O1572" s="66"/>
      <c r="P1572" s="66"/>
      <c r="Q1572" s="66"/>
      <c r="R1572" s="66"/>
      <c r="S1572" s="66"/>
      <c r="T1572" s="66"/>
      <c r="U1572" s="66"/>
      <c r="V1572" s="66"/>
      <c r="W1572" s="66"/>
      <c r="X1572" s="66"/>
      <c r="Y1572" s="66"/>
      <c r="Z1572" s="66"/>
      <c r="AB1572" s="62"/>
      <c r="AC1572" s="62"/>
      <c r="AD1572" s="62"/>
      <c r="AE1572" s="62"/>
      <c r="AF1572" s="62"/>
      <c r="AG1572" s="552"/>
      <c r="AH1572" s="552"/>
      <c r="AI1572" s="552"/>
      <c r="AJ1572" s="552"/>
      <c r="AK1572" s="552"/>
      <c r="AL1572" s="552"/>
      <c r="AM1572" s="552"/>
      <c r="AN1572" s="552"/>
      <c r="AO1572" s="552"/>
      <c r="AP1572" s="552"/>
      <c r="AQ1572" s="552"/>
      <c r="AR1572" s="552"/>
      <c r="AS1572" s="552"/>
      <c r="AT1572" s="552"/>
      <c r="AU1572" s="552"/>
      <c r="AV1572" s="552"/>
      <c r="AW1572" s="552"/>
      <c r="AX1572" s="552"/>
      <c r="AY1572" s="552"/>
      <c r="AZ1572" s="552"/>
      <c r="BA1572" s="552"/>
      <c r="BB1572" s="552"/>
      <c r="BC1572" s="552"/>
      <c r="BD1572" s="552"/>
      <c r="BE1572" s="552"/>
      <c r="BF1572" s="552"/>
      <c r="BG1572" s="552"/>
      <c r="BH1572" s="552"/>
      <c r="BI1572" s="552"/>
      <c r="BJ1572" s="65"/>
    </row>
    <row r="1573" spans="2:62" ht="39" customHeight="1" thickBot="1">
      <c r="L1573" s="554" t="s">
        <v>66</v>
      </c>
      <c r="M1573" s="555"/>
      <c r="N1573" s="558" t="s">
        <v>45</v>
      </c>
      <c r="O1573" s="559"/>
      <c r="P1573" s="559"/>
      <c r="Q1573" s="559"/>
      <c r="R1573" s="559"/>
      <c r="S1573" s="559"/>
      <c r="T1573" s="559"/>
      <c r="U1573" s="559"/>
      <c r="V1573" s="559"/>
      <c r="W1573" s="559"/>
      <c r="X1573" s="560"/>
      <c r="AB1573" s="62"/>
      <c r="AC1573" s="62"/>
      <c r="AD1573" s="62"/>
      <c r="AE1573" s="62"/>
      <c r="AF1573" s="62"/>
      <c r="AG1573" s="553"/>
      <c r="AH1573" s="553"/>
      <c r="AI1573" s="553"/>
      <c r="AJ1573" s="553"/>
      <c r="AK1573" s="553"/>
      <c r="AL1573" s="553"/>
      <c r="AM1573" s="553"/>
      <c r="AN1573" s="553"/>
      <c r="AO1573" s="553"/>
      <c r="AP1573" s="553"/>
      <c r="AQ1573" s="553"/>
      <c r="AR1573" s="553"/>
      <c r="AS1573" s="553"/>
      <c r="AT1573" s="553"/>
      <c r="AU1573" s="553"/>
      <c r="AV1573" s="553"/>
      <c r="AW1573" s="553"/>
      <c r="AX1573" s="553"/>
      <c r="AY1573" s="553"/>
      <c r="AZ1573" s="553"/>
      <c r="BA1573" s="553"/>
      <c r="BB1573" s="553"/>
      <c r="BC1573" s="553"/>
      <c r="BD1573" s="553"/>
      <c r="BE1573" s="553"/>
      <c r="BF1573" s="553"/>
      <c r="BG1573" s="553"/>
      <c r="BH1573" s="553"/>
      <c r="BI1573" s="553"/>
      <c r="BJ1573" s="65"/>
    </row>
    <row r="1574" spans="2:62" ht="39" customHeight="1" thickBot="1">
      <c r="L1574" s="556"/>
      <c r="M1574" s="557"/>
      <c r="N1574" s="561"/>
      <c r="O1574" s="562"/>
      <c r="P1574" s="562"/>
      <c r="Q1574" s="562"/>
      <c r="R1574" s="562"/>
      <c r="S1574" s="562"/>
      <c r="T1574" s="562"/>
      <c r="U1574" s="562"/>
      <c r="V1574" s="562"/>
      <c r="W1574" s="562"/>
      <c r="X1574" s="563"/>
      <c r="AB1574" s="62"/>
      <c r="AC1574" s="62"/>
      <c r="AD1574" s="62"/>
      <c r="AE1574" s="62"/>
      <c r="AF1574" s="62"/>
      <c r="AG1574" s="67"/>
      <c r="AH1574" s="68"/>
      <c r="AI1574" s="68"/>
      <c r="AJ1574" s="69"/>
      <c r="AK1574" s="69"/>
      <c r="AL1574" s="69"/>
      <c r="AM1574" s="69"/>
      <c r="AN1574" s="69"/>
      <c r="AO1574" s="69"/>
      <c r="AP1574" s="69"/>
      <c r="AQ1574" s="69"/>
      <c r="AR1574" s="70"/>
      <c r="AS1574" s="70"/>
      <c r="AT1574" s="70"/>
      <c r="AU1574" s="70"/>
      <c r="AV1574" s="70"/>
      <c r="AW1574" s="70"/>
      <c r="AX1574" s="70"/>
      <c r="AY1574" s="70"/>
      <c r="AZ1574" s="70"/>
      <c r="BA1574" s="70"/>
      <c r="BB1574" s="70"/>
      <c r="BC1574" s="70"/>
      <c r="BD1574" s="70"/>
      <c r="BE1574" s="70"/>
      <c r="BF1574" s="70"/>
      <c r="BG1574" s="70"/>
      <c r="BH1574" s="70"/>
      <c r="BI1574" s="70"/>
      <c r="BJ1574" s="69"/>
    </row>
    <row r="1575" spans="2:62" ht="39" customHeight="1">
      <c r="E1575" s="62"/>
      <c r="F1575" s="62"/>
      <c r="G1575" s="62"/>
      <c r="H1575" s="62"/>
      <c r="I1575" s="62"/>
      <c r="J1575" s="62"/>
      <c r="K1575" s="62"/>
      <c r="L1575" s="564" t="s">
        <v>21</v>
      </c>
      <c r="M1575" s="565"/>
      <c r="N1575" s="558" t="s">
        <v>46</v>
      </c>
      <c r="O1575" s="559"/>
      <c r="P1575" s="559"/>
      <c r="Q1575" s="559"/>
      <c r="R1575" s="559"/>
      <c r="S1575" s="559"/>
      <c r="T1575" s="559"/>
      <c r="U1575" s="559"/>
      <c r="V1575" s="559"/>
      <c r="W1575" s="559"/>
      <c r="X1575" s="560"/>
      <c r="AB1575" s="62"/>
      <c r="AC1575" s="62"/>
      <c r="AD1575" s="62"/>
      <c r="AE1575" s="62"/>
      <c r="AF1575" s="62"/>
      <c r="AG1575" s="568" t="s">
        <v>22</v>
      </c>
      <c r="AH1575" s="569"/>
      <c r="AI1575" s="569"/>
      <c r="AJ1575" s="569"/>
      <c r="AK1575" s="569"/>
      <c r="AL1575" s="569"/>
      <c r="AM1575" s="569"/>
      <c r="AN1575" s="570"/>
      <c r="AO1575" s="571" t="str">
        <f>GI!$H$33</f>
        <v xml:space="preserve">Rahwa Luel Birhane </v>
      </c>
      <c r="AP1575" s="572"/>
      <c r="AQ1575" s="572"/>
      <c r="AR1575" s="572"/>
      <c r="AS1575" s="572"/>
      <c r="AT1575" s="572"/>
      <c r="AU1575" s="572"/>
      <c r="AV1575" s="572"/>
      <c r="AW1575" s="572"/>
      <c r="AX1575" s="572"/>
      <c r="AY1575" s="572"/>
      <c r="AZ1575" s="572"/>
      <c r="BA1575" s="572"/>
      <c r="BB1575" s="572"/>
      <c r="BC1575" s="572"/>
      <c r="BD1575" s="572"/>
      <c r="BE1575" s="572"/>
      <c r="BF1575" s="572"/>
      <c r="BG1575" s="572"/>
      <c r="BH1575" s="573"/>
      <c r="BI1575" s="72"/>
      <c r="BJ1575" s="72"/>
    </row>
    <row r="1576" spans="2:62" ht="39" customHeight="1">
      <c r="L1576" s="566"/>
      <c r="M1576" s="567"/>
      <c r="N1576" s="561"/>
      <c r="O1576" s="562"/>
      <c r="P1576" s="562"/>
      <c r="Q1576" s="562"/>
      <c r="R1576" s="562"/>
      <c r="S1576" s="562"/>
      <c r="T1576" s="562"/>
      <c r="U1576" s="562"/>
      <c r="V1576" s="562"/>
      <c r="W1576" s="562"/>
      <c r="X1576" s="563"/>
      <c r="AB1576" s="62"/>
      <c r="AC1576" s="62"/>
      <c r="AD1576" s="62"/>
      <c r="AE1576" s="62"/>
      <c r="AF1576" s="62"/>
      <c r="AG1576" s="568"/>
      <c r="AH1576" s="569"/>
      <c r="AI1576" s="569"/>
      <c r="AJ1576" s="569"/>
      <c r="AK1576" s="569"/>
      <c r="AL1576" s="569"/>
      <c r="AM1576" s="569"/>
      <c r="AN1576" s="570"/>
      <c r="AO1576" s="574"/>
      <c r="AP1576" s="575"/>
      <c r="AQ1576" s="575"/>
      <c r="AR1576" s="575"/>
      <c r="AS1576" s="575"/>
      <c r="AT1576" s="575"/>
      <c r="AU1576" s="575"/>
      <c r="AV1576" s="575"/>
      <c r="AW1576" s="575"/>
      <c r="AX1576" s="575"/>
      <c r="AY1576" s="575"/>
      <c r="AZ1576" s="575"/>
      <c r="BA1576" s="575"/>
      <c r="BB1576" s="575"/>
      <c r="BC1576" s="575"/>
      <c r="BD1576" s="575"/>
      <c r="BE1576" s="575"/>
      <c r="BF1576" s="575"/>
      <c r="BG1576" s="575"/>
      <c r="BH1576" s="576"/>
      <c r="BI1576" s="72"/>
      <c r="BJ1576" s="72"/>
    </row>
    <row r="1577" spans="2:62" ht="39" customHeight="1" thickBot="1">
      <c r="AB1577" s="62"/>
      <c r="AC1577" s="62"/>
      <c r="AD1577" s="62"/>
      <c r="AE1577" s="62"/>
      <c r="AF1577" s="62"/>
      <c r="AG1577" s="73"/>
      <c r="AH1577" s="580" t="s">
        <v>8</v>
      </c>
      <c r="AI1577" s="580"/>
      <c r="AJ1577" s="580"/>
      <c r="AK1577" s="580"/>
      <c r="AL1577" s="580"/>
      <c r="AM1577" s="580"/>
      <c r="AN1577" s="580"/>
      <c r="AO1577" s="577"/>
      <c r="AP1577" s="578"/>
      <c r="AQ1577" s="578"/>
      <c r="AR1577" s="578"/>
      <c r="AS1577" s="578"/>
      <c r="AT1577" s="578"/>
      <c r="AU1577" s="578"/>
      <c r="AV1577" s="578"/>
      <c r="AW1577" s="578"/>
      <c r="AX1577" s="578"/>
      <c r="AY1577" s="578"/>
      <c r="AZ1577" s="578"/>
      <c r="BA1577" s="578"/>
      <c r="BB1577" s="578"/>
      <c r="BC1577" s="578"/>
      <c r="BD1577" s="578"/>
      <c r="BE1577" s="578"/>
      <c r="BF1577" s="578"/>
      <c r="BG1577" s="578"/>
      <c r="BH1577" s="579"/>
      <c r="BI1577" s="72"/>
      <c r="BJ1577" s="72"/>
    </row>
    <row r="1578" spans="2:62" ht="39" customHeight="1">
      <c r="AG1578" s="71"/>
      <c r="AH1578" s="580"/>
      <c r="AI1578" s="580"/>
      <c r="AJ1578" s="580"/>
      <c r="AK1578" s="580"/>
      <c r="AL1578" s="580"/>
      <c r="AM1578" s="580"/>
      <c r="AN1578" s="580"/>
      <c r="AO1578" s="74"/>
      <c r="AP1578" s="74"/>
      <c r="AQ1578" s="74"/>
      <c r="AR1578" s="72"/>
      <c r="AS1578" s="72"/>
      <c r="AT1578" s="72"/>
      <c r="AU1578" s="72"/>
      <c r="AV1578" s="72"/>
      <c r="AW1578" s="72"/>
      <c r="AX1578" s="72"/>
      <c r="AY1578" s="72"/>
      <c r="AZ1578" s="72"/>
      <c r="BA1578" s="72"/>
      <c r="BB1578" s="72"/>
      <c r="BC1578" s="72"/>
      <c r="BD1578" s="72"/>
      <c r="BE1578" s="72"/>
      <c r="BF1578" s="72"/>
      <c r="BG1578" s="72"/>
      <c r="BH1578" s="72"/>
      <c r="BI1578" s="72"/>
    </row>
    <row r="1579" spans="2:62" ht="39" customHeight="1" thickBot="1">
      <c r="B1579" s="581" t="s">
        <v>99</v>
      </c>
      <c r="C1579" s="581"/>
      <c r="D1579" s="581"/>
      <c r="E1579" s="581"/>
      <c r="F1579" s="581"/>
      <c r="G1579" s="581"/>
      <c r="H1579" s="581"/>
      <c r="I1579" s="581"/>
      <c r="J1579" s="581"/>
      <c r="K1579" s="581"/>
      <c r="L1579" s="581"/>
      <c r="M1579" s="581"/>
      <c r="N1579" s="581"/>
      <c r="O1579" s="581"/>
      <c r="P1579" s="581"/>
      <c r="Q1579" s="581"/>
      <c r="R1579" s="581"/>
      <c r="S1579" s="581"/>
      <c r="T1579" s="581"/>
      <c r="U1579" s="581"/>
      <c r="V1579" s="581"/>
      <c r="W1579" s="581"/>
      <c r="X1579" s="581"/>
      <c r="Y1579" s="581"/>
      <c r="Z1579" s="581"/>
      <c r="AA1579" s="581"/>
      <c r="AG1579" s="71"/>
    </row>
    <row r="1580" spans="2:62" ht="39" customHeight="1">
      <c r="B1580" s="581"/>
      <c r="C1580" s="581"/>
      <c r="D1580" s="581"/>
      <c r="E1580" s="581"/>
      <c r="F1580" s="581"/>
      <c r="G1580" s="581"/>
      <c r="H1580" s="581"/>
      <c r="I1580" s="581"/>
      <c r="J1580" s="581"/>
      <c r="K1580" s="581"/>
      <c r="L1580" s="581"/>
      <c r="M1580" s="581"/>
      <c r="N1580" s="581"/>
      <c r="O1580" s="581"/>
      <c r="P1580" s="581"/>
      <c r="Q1580" s="581"/>
      <c r="R1580" s="581"/>
      <c r="S1580" s="581"/>
      <c r="T1580" s="581"/>
      <c r="U1580" s="581"/>
      <c r="V1580" s="581"/>
      <c r="W1580" s="581"/>
      <c r="X1580" s="581"/>
      <c r="Y1580" s="581"/>
      <c r="Z1580" s="581"/>
      <c r="AA1580" s="581"/>
      <c r="AG1580" s="71"/>
      <c r="AH1580" s="582" t="s">
        <v>23</v>
      </c>
      <c r="AI1580" s="582"/>
      <c r="AJ1580" s="582"/>
      <c r="AK1580" s="582"/>
      <c r="AL1580" s="582"/>
      <c r="AM1580" s="582"/>
      <c r="AN1580" s="583"/>
      <c r="AO1580" s="584">
        <f>GI!$J$33</f>
        <v>0</v>
      </c>
      <c r="AP1580" s="585"/>
      <c r="AQ1580" s="585"/>
      <c r="AR1580" s="585"/>
      <c r="AS1580" s="585"/>
      <c r="AT1580" s="586"/>
      <c r="AV1580" s="72"/>
      <c r="AW1580" s="582" t="s">
        <v>24</v>
      </c>
      <c r="AX1580" s="582"/>
      <c r="AY1580" s="582"/>
      <c r="AZ1580" s="582"/>
      <c r="BB1580" s="584" t="str">
        <f>GI!$I$33</f>
        <v>F</v>
      </c>
      <c r="BC1580" s="585"/>
      <c r="BD1580" s="585"/>
      <c r="BE1580" s="585"/>
      <c r="BF1580" s="586"/>
    </row>
    <row r="1581" spans="2:62" ht="39" customHeight="1">
      <c r="B1581" s="581"/>
      <c r="C1581" s="581"/>
      <c r="D1581" s="581"/>
      <c r="E1581" s="581"/>
      <c r="F1581" s="581"/>
      <c r="G1581" s="581"/>
      <c r="H1581" s="581"/>
      <c r="I1581" s="581"/>
      <c r="J1581" s="581"/>
      <c r="K1581" s="581"/>
      <c r="L1581" s="581"/>
      <c r="M1581" s="581"/>
      <c r="N1581" s="581"/>
      <c r="O1581" s="581"/>
      <c r="P1581" s="581"/>
      <c r="Q1581" s="581"/>
      <c r="R1581" s="581"/>
      <c r="S1581" s="581"/>
      <c r="T1581" s="581"/>
      <c r="U1581" s="581"/>
      <c r="V1581" s="581"/>
      <c r="W1581" s="581"/>
      <c r="X1581" s="581"/>
      <c r="Y1581" s="581"/>
      <c r="Z1581" s="581"/>
      <c r="AA1581" s="581"/>
      <c r="AG1581" s="71"/>
      <c r="AH1581" s="582"/>
      <c r="AI1581" s="582"/>
      <c r="AJ1581" s="582"/>
      <c r="AK1581" s="582"/>
      <c r="AL1581" s="582"/>
      <c r="AM1581" s="582"/>
      <c r="AN1581" s="583"/>
      <c r="AO1581" s="587"/>
      <c r="AP1581" s="588"/>
      <c r="AQ1581" s="588"/>
      <c r="AR1581" s="588"/>
      <c r="AS1581" s="588"/>
      <c r="AT1581" s="589"/>
      <c r="AU1581" s="72"/>
      <c r="AV1581" s="72"/>
      <c r="AW1581" s="582"/>
      <c r="AX1581" s="582"/>
      <c r="AY1581" s="582"/>
      <c r="AZ1581" s="582"/>
      <c r="BB1581" s="587"/>
      <c r="BC1581" s="588"/>
      <c r="BD1581" s="588"/>
      <c r="BE1581" s="588"/>
      <c r="BF1581" s="589"/>
    </row>
    <row r="1582" spans="2:62" ht="39" customHeight="1">
      <c r="B1582" s="581"/>
      <c r="C1582" s="581"/>
      <c r="D1582" s="581"/>
      <c r="E1582" s="581"/>
      <c r="F1582" s="581"/>
      <c r="G1582" s="581"/>
      <c r="H1582" s="581"/>
      <c r="I1582" s="581"/>
      <c r="J1582" s="581"/>
      <c r="K1582" s="581"/>
      <c r="L1582" s="581"/>
      <c r="M1582" s="581"/>
      <c r="N1582" s="581"/>
      <c r="O1582" s="581"/>
      <c r="P1582" s="581"/>
      <c r="Q1582" s="581"/>
      <c r="R1582" s="581"/>
      <c r="S1582" s="581"/>
      <c r="T1582" s="581"/>
      <c r="U1582" s="581"/>
      <c r="V1582" s="581"/>
      <c r="W1582" s="581"/>
      <c r="X1582" s="581"/>
      <c r="Y1582" s="581"/>
      <c r="Z1582" s="581"/>
      <c r="AA1582" s="581"/>
      <c r="AG1582" s="71"/>
      <c r="AH1582" s="593" t="s">
        <v>3</v>
      </c>
      <c r="AI1582" s="593"/>
      <c r="AJ1582" s="593"/>
      <c r="AK1582" s="593"/>
      <c r="AL1582" s="593"/>
      <c r="AM1582" s="593"/>
      <c r="AN1582" s="594"/>
      <c r="AO1582" s="587"/>
      <c r="AP1582" s="588"/>
      <c r="AQ1582" s="588"/>
      <c r="AR1582" s="588"/>
      <c r="AS1582" s="588"/>
      <c r="AT1582" s="589"/>
      <c r="AV1582" s="72"/>
      <c r="AW1582" s="593" t="s">
        <v>4</v>
      </c>
      <c r="AX1582" s="593"/>
      <c r="AY1582" s="593"/>
      <c r="AZ1582" s="593"/>
      <c r="BB1582" s="587"/>
      <c r="BC1582" s="588"/>
      <c r="BD1582" s="588"/>
      <c r="BE1582" s="588"/>
      <c r="BF1582" s="589"/>
    </row>
    <row r="1583" spans="2:62" ht="39" customHeight="1" thickBot="1">
      <c r="B1583" s="595" t="s">
        <v>148</v>
      </c>
      <c r="C1583" s="595"/>
      <c r="D1583" s="595"/>
      <c r="E1583" s="595"/>
      <c r="F1583" s="595"/>
      <c r="G1583" s="595"/>
      <c r="H1583" s="595"/>
      <c r="I1583" s="595"/>
      <c r="J1583" s="595"/>
      <c r="K1583" s="595"/>
      <c r="L1583" s="75"/>
      <c r="M1583" s="75"/>
      <c r="N1583" s="75"/>
      <c r="O1583" s="75"/>
      <c r="P1583" s="75"/>
      <c r="Q1583" s="75"/>
      <c r="R1583" s="75"/>
      <c r="S1583" s="75"/>
      <c r="T1583" s="75"/>
      <c r="U1583" s="75"/>
      <c r="V1583" s="75"/>
      <c r="W1583" s="76"/>
      <c r="X1583" s="76"/>
      <c r="Y1583" s="76"/>
      <c r="Z1583" s="76"/>
      <c r="AA1583" s="76"/>
      <c r="AG1583" s="71"/>
      <c r="AH1583" s="593"/>
      <c r="AI1583" s="593"/>
      <c r="AJ1583" s="593"/>
      <c r="AK1583" s="593"/>
      <c r="AL1583" s="593"/>
      <c r="AM1583" s="593"/>
      <c r="AN1583" s="594"/>
      <c r="AO1583" s="590"/>
      <c r="AP1583" s="591"/>
      <c r="AQ1583" s="591"/>
      <c r="AR1583" s="591"/>
      <c r="AS1583" s="591"/>
      <c r="AT1583" s="592"/>
      <c r="AU1583" s="72"/>
      <c r="AV1583" s="72"/>
      <c r="AW1583" s="593"/>
      <c r="AX1583" s="593"/>
      <c r="AY1583" s="593"/>
      <c r="AZ1583" s="593"/>
      <c r="BA1583" s="77"/>
      <c r="BB1583" s="590"/>
      <c r="BC1583" s="591"/>
      <c r="BD1583" s="591"/>
      <c r="BE1583" s="591"/>
      <c r="BF1583" s="592"/>
      <c r="BG1583" s="77"/>
      <c r="BH1583" s="77"/>
      <c r="BI1583" s="77"/>
    </row>
    <row r="1584" spans="2:62" ht="39" customHeight="1" thickBot="1">
      <c r="B1584" s="533"/>
      <c r="C1584" s="533"/>
      <c r="D1584" s="533"/>
      <c r="E1584" s="533"/>
      <c r="F1584" s="533"/>
      <c r="G1584" s="533"/>
      <c r="H1584" s="533"/>
      <c r="I1584" s="533"/>
      <c r="J1584" s="533"/>
      <c r="K1584" s="533"/>
      <c r="L1584" s="533"/>
      <c r="M1584" s="533"/>
      <c r="N1584" s="533"/>
      <c r="O1584" s="533"/>
      <c r="P1584" s="533"/>
      <c r="Q1584" s="533"/>
      <c r="R1584" s="533"/>
      <c r="S1584" s="533"/>
      <c r="T1584" s="533"/>
      <c r="U1584" s="533"/>
      <c r="V1584" s="533"/>
      <c r="W1584" s="533"/>
      <c r="X1584" s="533"/>
      <c r="Y1584" s="533"/>
      <c r="Z1584" s="533"/>
      <c r="AA1584" s="533"/>
      <c r="AG1584" s="71"/>
      <c r="AK1584" s="78"/>
      <c r="AL1584" s="78"/>
      <c r="AM1584" s="78"/>
      <c r="AN1584" s="78"/>
      <c r="AO1584" s="78"/>
      <c r="AP1584" s="78"/>
      <c r="AQ1584" s="78"/>
      <c r="AR1584" s="72"/>
      <c r="AS1584" s="72"/>
      <c r="AT1584" s="72"/>
      <c r="AU1584" s="72"/>
      <c r="AV1584" s="72"/>
      <c r="AW1584" s="72"/>
      <c r="AX1584" s="72"/>
      <c r="AY1584" s="72"/>
      <c r="AZ1584" s="72"/>
      <c r="BA1584" s="72"/>
      <c r="BB1584" s="72"/>
      <c r="BC1584" s="72"/>
      <c r="BD1584" s="72"/>
      <c r="BE1584" s="77"/>
      <c r="BF1584" s="77"/>
      <c r="BG1584" s="77"/>
      <c r="BH1584" s="77"/>
      <c r="BI1584" s="77"/>
    </row>
    <row r="1585" spans="2:62" ht="39" customHeight="1">
      <c r="B1585" s="534"/>
      <c r="C1585" s="534"/>
      <c r="D1585" s="534"/>
      <c r="E1585" s="534"/>
      <c r="F1585" s="534"/>
      <c r="G1585" s="534"/>
      <c r="H1585" s="534"/>
      <c r="I1585" s="534"/>
      <c r="J1585" s="534"/>
      <c r="K1585" s="534"/>
      <c r="L1585" s="534"/>
      <c r="M1585" s="534"/>
      <c r="N1585" s="534"/>
      <c r="O1585" s="534"/>
      <c r="P1585" s="534"/>
      <c r="Q1585" s="534"/>
      <c r="R1585" s="534"/>
      <c r="S1585" s="534"/>
      <c r="T1585" s="534"/>
      <c r="U1585" s="534"/>
      <c r="V1585" s="534"/>
      <c r="W1585" s="534"/>
      <c r="X1585" s="534"/>
      <c r="Y1585" s="534"/>
      <c r="Z1585" s="534"/>
      <c r="AA1585" s="534"/>
      <c r="AG1585" s="71"/>
      <c r="AH1585" s="582" t="s">
        <v>25</v>
      </c>
      <c r="AI1585" s="582"/>
      <c r="AJ1585" s="582"/>
      <c r="AK1585" s="582"/>
      <c r="AL1585" s="582"/>
      <c r="AM1585" s="582"/>
      <c r="AN1585" s="583"/>
      <c r="AO1585" s="596">
        <f>GI!$A$3</f>
        <v>11</v>
      </c>
      <c r="AP1585" s="597"/>
      <c r="AQ1585" s="597"/>
      <c r="AR1585" s="597"/>
      <c r="AS1585" s="598"/>
      <c r="AT1585" s="596" t="str">
        <f>GI!$C$3</f>
        <v>D</v>
      </c>
      <c r="AU1585" s="597"/>
      <c r="AV1585" s="597"/>
      <c r="AW1585" s="597"/>
      <c r="AX1585" s="598"/>
      <c r="AY1585" s="79"/>
      <c r="AZ1585" s="79"/>
      <c r="BA1585" s="79"/>
      <c r="BB1585" s="80"/>
      <c r="BC1585" s="80"/>
      <c r="BD1585" s="80"/>
      <c r="BE1585" s="80"/>
      <c r="BF1585" s="80"/>
      <c r="BG1585" s="80"/>
      <c r="BH1585" s="80"/>
      <c r="BI1585" s="80"/>
    </row>
    <row r="1586" spans="2:62" ht="39" customHeight="1">
      <c r="B1586" s="533"/>
      <c r="C1586" s="533"/>
      <c r="D1586" s="533"/>
      <c r="E1586" s="533"/>
      <c r="F1586" s="533"/>
      <c r="G1586" s="533"/>
      <c r="H1586" s="533"/>
      <c r="I1586" s="533"/>
      <c r="J1586" s="533"/>
      <c r="K1586" s="533"/>
      <c r="L1586" s="533"/>
      <c r="M1586" s="533"/>
      <c r="N1586" s="533"/>
      <c r="O1586" s="533"/>
      <c r="P1586" s="533"/>
      <c r="Q1586" s="533"/>
      <c r="R1586" s="533"/>
      <c r="S1586" s="533"/>
      <c r="T1586" s="533"/>
      <c r="U1586" s="533"/>
      <c r="V1586" s="533"/>
      <c r="W1586" s="533"/>
      <c r="X1586" s="533"/>
      <c r="Y1586" s="533"/>
      <c r="Z1586" s="533"/>
      <c r="AA1586" s="533"/>
      <c r="AG1586" s="71"/>
      <c r="AH1586" s="582"/>
      <c r="AI1586" s="582"/>
      <c r="AJ1586" s="582"/>
      <c r="AK1586" s="582"/>
      <c r="AL1586" s="582"/>
      <c r="AM1586" s="582"/>
      <c r="AN1586" s="583"/>
      <c r="AO1586" s="599"/>
      <c r="AP1586" s="600"/>
      <c r="AQ1586" s="600"/>
      <c r="AR1586" s="600"/>
      <c r="AS1586" s="601"/>
      <c r="AT1586" s="599"/>
      <c r="AU1586" s="600"/>
      <c r="AV1586" s="600"/>
      <c r="AW1586" s="600"/>
      <c r="AX1586" s="601"/>
      <c r="AY1586" s="79"/>
      <c r="AZ1586" s="79"/>
      <c r="BA1586" s="79"/>
      <c r="BB1586" s="80"/>
      <c r="BC1586" s="80"/>
      <c r="BD1586" s="80"/>
      <c r="BE1586" s="80"/>
      <c r="BF1586" s="80"/>
      <c r="BG1586" s="80"/>
      <c r="BH1586" s="80"/>
      <c r="BI1586" s="80"/>
    </row>
    <row r="1587" spans="2:62" ht="39" customHeight="1">
      <c r="B1587" s="534"/>
      <c r="C1587" s="534"/>
      <c r="D1587" s="534"/>
      <c r="E1587" s="534"/>
      <c r="F1587" s="534"/>
      <c r="G1587" s="534"/>
      <c r="H1587" s="534"/>
      <c r="I1587" s="534"/>
      <c r="J1587" s="534"/>
      <c r="K1587" s="534"/>
      <c r="L1587" s="534"/>
      <c r="M1587" s="534"/>
      <c r="N1587" s="534"/>
      <c r="O1587" s="534"/>
      <c r="P1587" s="534"/>
      <c r="Q1587" s="534"/>
      <c r="R1587" s="534"/>
      <c r="S1587" s="534"/>
      <c r="T1587" s="534"/>
      <c r="U1587" s="534"/>
      <c r="V1587" s="534"/>
      <c r="W1587" s="534"/>
      <c r="X1587" s="534"/>
      <c r="Y1587" s="534"/>
      <c r="Z1587" s="534"/>
      <c r="AA1587" s="534"/>
      <c r="AG1587" s="71"/>
      <c r="AH1587" s="605" t="s">
        <v>6</v>
      </c>
      <c r="AI1587" s="605"/>
      <c r="AJ1587" s="605"/>
      <c r="AK1587" s="605"/>
      <c r="AL1587" s="605"/>
      <c r="AM1587" s="605"/>
      <c r="AN1587" s="606"/>
      <c r="AO1587" s="599"/>
      <c r="AP1587" s="600"/>
      <c r="AQ1587" s="600"/>
      <c r="AR1587" s="600"/>
      <c r="AS1587" s="601"/>
      <c r="AT1587" s="599"/>
      <c r="AU1587" s="600"/>
      <c r="AV1587" s="600"/>
      <c r="AW1587" s="600"/>
      <c r="AX1587" s="601"/>
      <c r="AY1587" s="79"/>
      <c r="AZ1587" s="79"/>
      <c r="BA1587" s="79"/>
      <c r="BB1587" s="80"/>
      <c r="BC1587" s="80"/>
      <c r="BD1587" s="80"/>
      <c r="BE1587" s="80"/>
      <c r="BF1587" s="80"/>
      <c r="BG1587" s="80"/>
      <c r="BH1587" s="80"/>
      <c r="BI1587" s="80"/>
    </row>
    <row r="1588" spans="2:62" ht="39" customHeight="1" thickBot="1">
      <c r="B1588" s="607" t="s">
        <v>149</v>
      </c>
      <c r="C1588" s="607"/>
      <c r="D1588" s="607"/>
      <c r="E1588" s="607"/>
      <c r="F1588" s="607"/>
      <c r="G1588" s="607"/>
      <c r="H1588" s="607"/>
      <c r="I1588" s="607"/>
      <c r="J1588" s="607"/>
      <c r="K1588" s="607"/>
      <c r="L1588" s="607"/>
      <c r="M1588" s="607"/>
      <c r="N1588" s="607"/>
      <c r="O1588" s="607"/>
      <c r="P1588" s="607"/>
      <c r="Q1588" s="607"/>
      <c r="R1588" s="607"/>
      <c r="S1588" s="607"/>
      <c r="T1588" s="607"/>
      <c r="U1588" s="607"/>
      <c r="V1588" s="607"/>
      <c r="W1588" s="607"/>
      <c r="X1588" s="607"/>
      <c r="Y1588" s="607"/>
      <c r="Z1588" s="607"/>
      <c r="AA1588" s="607"/>
      <c r="AG1588" s="71"/>
      <c r="AH1588" s="605"/>
      <c r="AI1588" s="605"/>
      <c r="AJ1588" s="605"/>
      <c r="AK1588" s="605"/>
      <c r="AL1588" s="605"/>
      <c r="AM1588" s="605"/>
      <c r="AN1588" s="606"/>
      <c r="AO1588" s="602"/>
      <c r="AP1588" s="603"/>
      <c r="AQ1588" s="603"/>
      <c r="AR1588" s="603"/>
      <c r="AS1588" s="604"/>
      <c r="AT1588" s="602"/>
      <c r="AU1588" s="603"/>
      <c r="AV1588" s="603"/>
      <c r="AW1588" s="603"/>
      <c r="AX1588" s="604"/>
      <c r="AY1588" s="79"/>
      <c r="AZ1588" s="79"/>
      <c r="BA1588" s="79"/>
      <c r="BB1588" s="80"/>
      <c r="BC1588" s="80"/>
      <c r="BD1588" s="80"/>
      <c r="BE1588" s="80"/>
      <c r="BF1588" s="80"/>
      <c r="BG1588" s="80"/>
      <c r="BH1588" s="80"/>
      <c r="BI1588" s="80"/>
    </row>
    <row r="1589" spans="2:62" ht="39" customHeight="1">
      <c r="B1589" s="608"/>
      <c r="C1589" s="608"/>
      <c r="D1589" s="608"/>
      <c r="E1589" s="608"/>
      <c r="F1589" s="608"/>
      <c r="G1589" s="608"/>
      <c r="H1589" s="608"/>
      <c r="I1589" s="608"/>
      <c r="J1589" s="608"/>
      <c r="K1589" s="608"/>
      <c r="L1589" s="608"/>
      <c r="M1589" s="608"/>
      <c r="N1589" s="608"/>
      <c r="O1589" s="608"/>
      <c r="P1589" s="608"/>
      <c r="Q1589" s="608"/>
      <c r="R1589" s="608"/>
      <c r="S1589" s="608"/>
      <c r="T1589" s="608"/>
      <c r="U1589" s="608"/>
      <c r="V1589" s="608"/>
      <c r="W1589" s="608"/>
      <c r="X1589" s="608"/>
      <c r="Y1589" s="608"/>
      <c r="Z1589" s="608"/>
      <c r="AA1589" s="608"/>
      <c r="AG1589" s="71"/>
    </row>
    <row r="1590" spans="2:62" ht="39" customHeight="1" thickBot="1">
      <c r="B1590" s="533"/>
      <c r="C1590" s="533"/>
      <c r="D1590" s="533"/>
      <c r="E1590" s="533"/>
      <c r="F1590" s="533"/>
      <c r="G1590" s="533"/>
      <c r="H1590" s="533"/>
      <c r="I1590" s="533"/>
      <c r="J1590" s="533"/>
      <c r="K1590" s="533"/>
      <c r="L1590" s="533"/>
      <c r="M1590" s="533"/>
      <c r="N1590" s="533"/>
      <c r="O1590" s="533"/>
      <c r="P1590" s="533"/>
      <c r="Q1590" s="533"/>
      <c r="R1590" s="533"/>
      <c r="S1590" s="533"/>
      <c r="T1590" s="533"/>
      <c r="U1590" s="533"/>
      <c r="V1590" s="533"/>
      <c r="W1590" s="533"/>
      <c r="X1590" s="533"/>
      <c r="Y1590" s="533"/>
      <c r="Z1590" s="533"/>
      <c r="AA1590" s="533"/>
      <c r="AG1590" s="81"/>
      <c r="AH1590" s="82"/>
      <c r="AI1590" s="82"/>
      <c r="AJ1590" s="82"/>
      <c r="AK1590" s="82"/>
      <c r="AL1590" s="82"/>
      <c r="AM1590" s="82"/>
      <c r="AN1590" s="82"/>
      <c r="AO1590" s="82"/>
      <c r="AP1590" s="82"/>
      <c r="AQ1590" s="82"/>
      <c r="AR1590" s="83"/>
      <c r="AS1590" s="83"/>
      <c r="AT1590" s="83"/>
      <c r="AU1590" s="83"/>
      <c r="AV1590" s="83"/>
      <c r="AW1590" s="83"/>
      <c r="AX1590" s="83"/>
      <c r="AY1590" s="83"/>
      <c r="AZ1590" s="83"/>
      <c r="BA1590" s="83"/>
      <c r="BB1590" s="83"/>
      <c r="BC1590" s="83"/>
      <c r="BD1590" s="83"/>
      <c r="BE1590" s="83"/>
      <c r="BF1590" s="83"/>
      <c r="BG1590" s="83"/>
      <c r="BH1590" s="83"/>
      <c r="BI1590" s="83"/>
      <c r="BJ1590" s="84"/>
    </row>
    <row r="1591" spans="2:62" ht="39" customHeight="1">
      <c r="B1591" s="534"/>
      <c r="C1591" s="534"/>
      <c r="D1591" s="534"/>
      <c r="E1591" s="534"/>
      <c r="F1591" s="534"/>
      <c r="G1591" s="534"/>
      <c r="H1591" s="534"/>
      <c r="I1591" s="534"/>
      <c r="J1591" s="534"/>
      <c r="K1591" s="534"/>
      <c r="L1591" s="534"/>
      <c r="M1591" s="534"/>
      <c r="N1591" s="534"/>
      <c r="O1591" s="534"/>
      <c r="P1591" s="534"/>
      <c r="Q1591" s="534"/>
      <c r="R1591" s="534"/>
      <c r="S1591" s="534"/>
      <c r="T1591" s="534"/>
      <c r="U1591" s="534"/>
      <c r="V1591" s="534"/>
      <c r="W1591" s="534"/>
      <c r="X1591" s="534"/>
      <c r="Y1591" s="534"/>
      <c r="Z1591" s="534"/>
      <c r="AA1591" s="534"/>
      <c r="BJ1591" s="85"/>
    </row>
    <row r="1592" spans="2:62" ht="39" customHeight="1">
      <c r="B1592" s="86"/>
      <c r="C1592" s="86"/>
      <c r="D1592" s="86"/>
      <c r="E1592" s="86"/>
      <c r="F1592" s="86"/>
      <c r="G1592" s="86"/>
      <c r="H1592" s="86"/>
      <c r="I1592" s="86"/>
      <c r="J1592" s="86"/>
      <c r="K1592" s="86"/>
      <c r="L1592" s="86"/>
      <c r="M1592" s="86"/>
      <c r="N1592" s="86"/>
      <c r="O1592" s="86"/>
      <c r="P1592" s="86"/>
      <c r="Q1592" s="86"/>
      <c r="R1592" s="86"/>
      <c r="S1592" s="86"/>
      <c r="T1592" s="86"/>
      <c r="U1592" s="86"/>
      <c r="V1592" s="86"/>
      <c r="W1592" s="86"/>
      <c r="X1592" s="86"/>
      <c r="Y1592" s="86"/>
      <c r="Z1592" s="86"/>
      <c r="AA1592" s="86"/>
      <c r="AK1592" s="87"/>
      <c r="AL1592" s="87"/>
      <c r="AM1592" s="87"/>
      <c r="AN1592" s="87"/>
      <c r="AO1592" s="87"/>
      <c r="AP1592" s="87"/>
      <c r="AQ1592" s="87"/>
      <c r="AR1592" s="87"/>
      <c r="AS1592" s="87"/>
      <c r="AT1592" s="87"/>
      <c r="AU1592" s="87"/>
      <c r="AV1592" s="87"/>
      <c r="AW1592" s="87"/>
      <c r="AX1592" s="87"/>
      <c r="AY1592" s="87"/>
      <c r="AZ1592" s="87"/>
      <c r="BA1592" s="87"/>
      <c r="BB1592" s="87"/>
      <c r="BC1592" s="87"/>
      <c r="BD1592" s="87"/>
      <c r="BE1592" s="87"/>
      <c r="BF1592" s="87"/>
      <c r="BJ1592" s="85"/>
    </row>
    <row r="1593" spans="2:62" ht="39" customHeight="1">
      <c r="B1593" s="535" t="s">
        <v>80</v>
      </c>
      <c r="C1593" s="535"/>
      <c r="D1593" s="535"/>
      <c r="E1593" s="535"/>
      <c r="F1593" s="535"/>
      <c r="G1593" s="535"/>
      <c r="H1593" s="535"/>
      <c r="I1593" s="535"/>
      <c r="J1593" s="535"/>
      <c r="K1593" s="535"/>
      <c r="L1593" s="535"/>
      <c r="M1593" s="535"/>
      <c r="N1593" s="535"/>
      <c r="O1593" s="536" t="str">
        <f>GI!$E$31</f>
        <v xml:space="preserve">Biniam Desta </v>
      </c>
      <c r="P1593" s="536"/>
      <c r="Q1593" s="536"/>
      <c r="R1593" s="536"/>
      <c r="S1593" s="536"/>
      <c r="T1593" s="536"/>
      <c r="U1593" s="536"/>
      <c r="V1593" s="536"/>
      <c r="W1593" s="536"/>
      <c r="X1593" s="536"/>
      <c r="Y1593" s="536"/>
      <c r="Z1593" s="536"/>
      <c r="AA1593" s="536"/>
      <c r="AB1593" s="88"/>
      <c r="AJ1593" s="538" t="s">
        <v>212</v>
      </c>
      <c r="AK1593" s="539"/>
      <c r="AL1593" s="539"/>
      <c r="AM1593" s="539"/>
      <c r="AN1593" s="539"/>
      <c r="AO1593" s="539"/>
      <c r="AP1593" s="539"/>
      <c r="AQ1593" s="539"/>
      <c r="AR1593" s="539"/>
      <c r="AS1593" s="539"/>
      <c r="AT1593" s="539"/>
      <c r="AU1593" s="539"/>
      <c r="AV1593" s="539"/>
      <c r="AW1593" s="539"/>
      <c r="AX1593" s="539"/>
      <c r="AY1593" s="539"/>
      <c r="AZ1593" s="539"/>
      <c r="BA1593" s="539"/>
      <c r="BB1593" s="539"/>
      <c r="BC1593" s="539"/>
      <c r="BD1593" s="539"/>
      <c r="BE1593" s="539"/>
      <c r="BF1593" s="540"/>
      <c r="BG1593" s="87"/>
      <c r="BH1593" s="87"/>
      <c r="BI1593" s="87"/>
      <c r="BJ1593" s="89"/>
    </row>
    <row r="1594" spans="2:62" ht="39" customHeight="1">
      <c r="B1594" s="535"/>
      <c r="C1594" s="535"/>
      <c r="D1594" s="535"/>
      <c r="E1594" s="535"/>
      <c r="F1594" s="535"/>
      <c r="G1594" s="535"/>
      <c r="H1594" s="535"/>
      <c r="I1594" s="535"/>
      <c r="J1594" s="535"/>
      <c r="K1594" s="535"/>
      <c r="L1594" s="535"/>
      <c r="M1594" s="535"/>
      <c r="N1594" s="535"/>
      <c r="O1594" s="537"/>
      <c r="P1594" s="537"/>
      <c r="Q1594" s="537"/>
      <c r="R1594" s="537"/>
      <c r="S1594" s="537"/>
      <c r="T1594" s="537"/>
      <c r="U1594" s="537"/>
      <c r="V1594" s="537"/>
      <c r="W1594" s="537"/>
      <c r="X1594" s="537"/>
      <c r="Y1594" s="537"/>
      <c r="Z1594" s="537"/>
      <c r="AA1594" s="537"/>
      <c r="AB1594" s="88"/>
      <c r="AJ1594" s="541"/>
      <c r="AK1594" s="542"/>
      <c r="AL1594" s="542"/>
      <c r="AM1594" s="542"/>
      <c r="AN1594" s="542"/>
      <c r="AO1594" s="542"/>
      <c r="AP1594" s="542"/>
      <c r="AQ1594" s="542"/>
      <c r="AR1594" s="542"/>
      <c r="AS1594" s="542"/>
      <c r="AT1594" s="542"/>
      <c r="AU1594" s="542"/>
      <c r="AV1594" s="542"/>
      <c r="AW1594" s="542"/>
      <c r="AX1594" s="542"/>
      <c r="AY1594" s="542"/>
      <c r="AZ1594" s="542"/>
      <c r="BA1594" s="542"/>
      <c r="BB1594" s="542"/>
      <c r="BC1594" s="542"/>
      <c r="BD1594" s="542"/>
      <c r="BE1594" s="542"/>
      <c r="BF1594" s="543"/>
      <c r="BG1594" s="87"/>
      <c r="BH1594" s="87"/>
      <c r="BI1594" s="87"/>
      <c r="BJ1594" s="89"/>
    </row>
    <row r="1595" spans="2:62" ht="39" customHeight="1">
      <c r="B1595" s="544" t="s">
        <v>79</v>
      </c>
      <c r="C1595" s="544"/>
      <c r="D1595" s="544"/>
      <c r="E1595" s="544"/>
      <c r="F1595" s="544"/>
      <c r="G1595" s="544"/>
      <c r="H1595" s="544"/>
      <c r="I1595" s="544"/>
      <c r="J1595" s="544"/>
      <c r="K1595" s="544"/>
      <c r="L1595" s="544"/>
      <c r="M1595" s="544"/>
      <c r="N1595" s="544"/>
      <c r="O1595" s="545"/>
      <c r="P1595" s="545"/>
      <c r="Q1595" s="545"/>
      <c r="R1595" s="545"/>
      <c r="S1595" s="545"/>
      <c r="T1595" s="545"/>
      <c r="U1595" s="545"/>
      <c r="V1595" s="545"/>
      <c r="W1595" s="545"/>
      <c r="X1595" s="545"/>
      <c r="Y1595" s="545"/>
      <c r="Z1595" s="545"/>
      <c r="AA1595" s="545"/>
      <c r="AB1595" s="88"/>
      <c r="AJ1595" s="541" t="s">
        <v>210</v>
      </c>
      <c r="AK1595" s="542"/>
      <c r="AL1595" s="542"/>
      <c r="AM1595" s="542"/>
      <c r="AN1595" s="542"/>
      <c r="AO1595" s="542"/>
      <c r="AP1595" s="542"/>
      <c r="AQ1595" s="542"/>
      <c r="AR1595" s="542"/>
      <c r="AS1595" s="542"/>
      <c r="AT1595" s="542"/>
      <c r="AU1595" s="542"/>
      <c r="AV1595" s="542"/>
      <c r="AW1595" s="542"/>
      <c r="AX1595" s="542"/>
      <c r="AY1595" s="542"/>
      <c r="AZ1595" s="542"/>
      <c r="BA1595" s="542"/>
      <c r="BB1595" s="542"/>
      <c r="BC1595" s="542"/>
      <c r="BD1595" s="542"/>
      <c r="BE1595" s="542"/>
      <c r="BF1595" s="543"/>
      <c r="BG1595" s="87"/>
      <c r="BH1595" s="87"/>
      <c r="BI1595" s="87"/>
      <c r="BJ1595" s="87"/>
    </row>
    <row r="1596" spans="2:62" ht="39" customHeight="1">
      <c r="B1596" s="544"/>
      <c r="C1596" s="544"/>
      <c r="D1596" s="544"/>
      <c r="E1596" s="544"/>
      <c r="F1596" s="544"/>
      <c r="G1596" s="544"/>
      <c r="H1596" s="544"/>
      <c r="I1596" s="544"/>
      <c r="J1596" s="544"/>
      <c r="K1596" s="544"/>
      <c r="L1596" s="544"/>
      <c r="M1596" s="544"/>
      <c r="N1596" s="544"/>
      <c r="O1596" s="546"/>
      <c r="P1596" s="546"/>
      <c r="Q1596" s="546"/>
      <c r="R1596" s="546"/>
      <c r="S1596" s="546"/>
      <c r="T1596" s="546"/>
      <c r="U1596" s="546"/>
      <c r="V1596" s="546"/>
      <c r="W1596" s="546"/>
      <c r="X1596" s="546"/>
      <c r="Y1596" s="546"/>
      <c r="Z1596" s="546"/>
      <c r="AA1596" s="546"/>
      <c r="AB1596" s="88"/>
      <c r="AJ1596" s="541"/>
      <c r="AK1596" s="542"/>
      <c r="AL1596" s="542"/>
      <c r="AM1596" s="542"/>
      <c r="AN1596" s="542"/>
      <c r="AO1596" s="542"/>
      <c r="AP1596" s="542"/>
      <c r="AQ1596" s="542"/>
      <c r="AR1596" s="542"/>
      <c r="AS1596" s="542"/>
      <c r="AT1596" s="542"/>
      <c r="AU1596" s="542"/>
      <c r="AV1596" s="542"/>
      <c r="AW1596" s="542"/>
      <c r="AX1596" s="542"/>
      <c r="AY1596" s="542"/>
      <c r="AZ1596" s="542"/>
      <c r="BA1596" s="542"/>
      <c r="BB1596" s="542"/>
      <c r="BC1596" s="542"/>
      <c r="BD1596" s="542"/>
      <c r="BE1596" s="542"/>
      <c r="BF1596" s="543"/>
      <c r="BG1596" s="87"/>
      <c r="BH1596" s="87"/>
      <c r="BI1596" s="87"/>
      <c r="BJ1596" s="87"/>
    </row>
    <row r="1597" spans="2:62" ht="39" customHeight="1">
      <c r="B1597" s="535" t="s">
        <v>81</v>
      </c>
      <c r="C1597" s="535"/>
      <c r="D1597" s="535"/>
      <c r="E1597" s="535"/>
      <c r="F1597" s="535"/>
      <c r="G1597" s="535"/>
      <c r="H1597" s="535"/>
      <c r="I1597" s="535"/>
      <c r="J1597" s="535"/>
      <c r="K1597" s="535"/>
      <c r="L1597" s="535"/>
      <c r="M1597" s="535"/>
      <c r="N1597" s="535"/>
      <c r="O1597" s="547"/>
      <c r="P1597" s="547"/>
      <c r="Q1597" s="547"/>
      <c r="R1597" s="547"/>
      <c r="S1597" s="547"/>
      <c r="T1597" s="547"/>
      <c r="U1597" s="547"/>
      <c r="V1597" s="547"/>
      <c r="W1597" s="547"/>
      <c r="X1597" s="547"/>
      <c r="Y1597" s="547"/>
      <c r="Z1597" s="547"/>
      <c r="AA1597" s="547"/>
      <c r="AB1597" s="88"/>
      <c r="AJ1597" s="541" t="s">
        <v>74</v>
      </c>
      <c r="AK1597" s="542"/>
      <c r="AL1597" s="542"/>
      <c r="AM1597" s="542"/>
      <c r="AN1597" s="542"/>
      <c r="AO1597" s="542"/>
      <c r="AP1597" s="542"/>
      <c r="AQ1597" s="542"/>
      <c r="AR1597" s="542"/>
      <c r="AS1597" s="542"/>
      <c r="AT1597" s="542"/>
      <c r="AU1597" s="542"/>
      <c r="AV1597" s="542"/>
      <c r="AW1597" s="542"/>
      <c r="AX1597" s="542"/>
      <c r="AY1597" s="542"/>
      <c r="AZ1597" s="542"/>
      <c r="BA1597" s="542"/>
      <c r="BB1597" s="542"/>
      <c r="BC1597" s="542"/>
      <c r="BD1597" s="542"/>
      <c r="BE1597" s="542"/>
      <c r="BF1597" s="543"/>
      <c r="BG1597" s="87"/>
      <c r="BH1597" s="87"/>
      <c r="BI1597" s="87"/>
      <c r="BJ1597" s="87"/>
    </row>
    <row r="1598" spans="2:62" ht="39" customHeight="1">
      <c r="B1598" s="535"/>
      <c r="C1598" s="535"/>
      <c r="D1598" s="535"/>
      <c r="E1598" s="535"/>
      <c r="F1598" s="535"/>
      <c r="G1598" s="535"/>
      <c r="H1598" s="535"/>
      <c r="I1598" s="535"/>
      <c r="J1598" s="535"/>
      <c r="K1598" s="535"/>
      <c r="L1598" s="535"/>
      <c r="M1598" s="535"/>
      <c r="N1598" s="535"/>
      <c r="O1598" s="548"/>
      <c r="P1598" s="548"/>
      <c r="Q1598" s="548"/>
      <c r="R1598" s="548"/>
      <c r="S1598" s="548"/>
      <c r="T1598" s="548"/>
      <c r="U1598" s="548"/>
      <c r="V1598" s="548"/>
      <c r="W1598" s="548"/>
      <c r="X1598" s="548"/>
      <c r="Y1598" s="548"/>
      <c r="Z1598" s="548"/>
      <c r="AA1598" s="548"/>
      <c r="AB1598" s="88"/>
      <c r="AJ1598" s="541"/>
      <c r="AK1598" s="542"/>
      <c r="AL1598" s="542"/>
      <c r="AM1598" s="542"/>
      <c r="AN1598" s="542"/>
      <c r="AO1598" s="542"/>
      <c r="AP1598" s="542"/>
      <c r="AQ1598" s="542"/>
      <c r="AR1598" s="542"/>
      <c r="AS1598" s="542"/>
      <c r="AT1598" s="542"/>
      <c r="AU1598" s="542"/>
      <c r="AV1598" s="542"/>
      <c r="AW1598" s="542"/>
      <c r="AX1598" s="542"/>
      <c r="AY1598" s="542"/>
      <c r="AZ1598" s="542"/>
      <c r="BA1598" s="542"/>
      <c r="BB1598" s="542"/>
      <c r="BC1598" s="542"/>
      <c r="BD1598" s="542"/>
      <c r="BE1598" s="542"/>
      <c r="BF1598" s="543"/>
      <c r="BG1598" s="87"/>
      <c r="BH1598" s="87"/>
      <c r="BI1598" s="87"/>
      <c r="BJ1598" s="87"/>
    </row>
    <row r="1599" spans="2:62" ht="39" customHeight="1">
      <c r="B1599" s="544" t="s">
        <v>79</v>
      </c>
      <c r="C1599" s="544"/>
      <c r="D1599" s="544"/>
      <c r="E1599" s="544"/>
      <c r="F1599" s="544"/>
      <c r="G1599" s="544"/>
      <c r="H1599" s="544"/>
      <c r="I1599" s="544"/>
      <c r="J1599" s="544"/>
      <c r="K1599" s="544"/>
      <c r="L1599" s="544"/>
      <c r="M1599" s="544"/>
      <c r="N1599" s="544"/>
      <c r="O1599" s="545"/>
      <c r="P1599" s="545"/>
      <c r="Q1599" s="545"/>
      <c r="R1599" s="545"/>
      <c r="S1599" s="545"/>
      <c r="T1599" s="545"/>
      <c r="U1599" s="545"/>
      <c r="V1599" s="545"/>
      <c r="W1599" s="545"/>
      <c r="X1599" s="545"/>
      <c r="Y1599" s="545"/>
      <c r="Z1599" s="545"/>
      <c r="AA1599" s="545"/>
      <c r="AB1599" s="90"/>
      <c r="AJ1599" s="541" t="s">
        <v>211</v>
      </c>
      <c r="AK1599" s="542"/>
      <c r="AL1599" s="542"/>
      <c r="AM1599" s="542"/>
      <c r="AN1599" s="542"/>
      <c r="AO1599" s="542"/>
      <c r="AP1599" s="542"/>
      <c r="AQ1599" s="542"/>
      <c r="AR1599" s="542"/>
      <c r="AS1599" s="542"/>
      <c r="AT1599" s="542"/>
      <c r="AU1599" s="542"/>
      <c r="AV1599" s="542"/>
      <c r="AW1599" s="542"/>
      <c r="AX1599" s="542"/>
      <c r="AY1599" s="542"/>
      <c r="AZ1599" s="542"/>
      <c r="BA1599" s="542"/>
      <c r="BB1599" s="542"/>
      <c r="BC1599" s="542"/>
      <c r="BD1599" s="542"/>
      <c r="BE1599" s="542"/>
      <c r="BF1599" s="543"/>
      <c r="BG1599" s="87"/>
      <c r="BH1599" s="87"/>
      <c r="BI1599" s="87"/>
      <c r="BJ1599" s="87"/>
    </row>
    <row r="1600" spans="2:62" ht="50.25" customHeight="1">
      <c r="B1600" s="544"/>
      <c r="C1600" s="544"/>
      <c r="D1600" s="544"/>
      <c r="E1600" s="544"/>
      <c r="F1600" s="544"/>
      <c r="G1600" s="544"/>
      <c r="H1600" s="544"/>
      <c r="I1600" s="544"/>
      <c r="J1600" s="544"/>
      <c r="K1600" s="544"/>
      <c r="L1600" s="544"/>
      <c r="M1600" s="544"/>
      <c r="N1600" s="544"/>
      <c r="O1600" s="546"/>
      <c r="P1600" s="546"/>
      <c r="Q1600" s="546"/>
      <c r="R1600" s="546"/>
      <c r="S1600" s="546"/>
      <c r="T1600" s="546"/>
      <c r="U1600" s="546"/>
      <c r="V1600" s="546"/>
      <c r="W1600" s="546"/>
      <c r="X1600" s="546"/>
      <c r="Y1600" s="546"/>
      <c r="Z1600" s="546"/>
      <c r="AA1600" s="546"/>
      <c r="AB1600" s="90"/>
      <c r="AJ1600" s="549"/>
      <c r="AK1600" s="550"/>
      <c r="AL1600" s="550"/>
      <c r="AM1600" s="550"/>
      <c r="AN1600" s="550"/>
      <c r="AO1600" s="550"/>
      <c r="AP1600" s="550"/>
      <c r="AQ1600" s="550"/>
      <c r="AR1600" s="550"/>
      <c r="AS1600" s="550"/>
      <c r="AT1600" s="550"/>
      <c r="AU1600" s="550"/>
      <c r="AV1600" s="550"/>
      <c r="AW1600" s="550"/>
      <c r="AX1600" s="550"/>
      <c r="AY1600" s="550"/>
      <c r="AZ1600" s="550"/>
      <c r="BA1600" s="550"/>
      <c r="BB1600" s="550"/>
      <c r="BC1600" s="550"/>
      <c r="BD1600" s="550"/>
      <c r="BE1600" s="550"/>
      <c r="BF1600" s="551"/>
      <c r="BG1600" s="87"/>
      <c r="BH1600" s="87"/>
      <c r="BI1600" s="87"/>
      <c r="BJ1600" s="87"/>
    </row>
    <row r="1601" spans="2:62" ht="39" customHeight="1">
      <c r="C1601" s="615"/>
      <c r="D1601" s="615"/>
      <c r="E1601" s="615"/>
      <c r="F1601" s="615"/>
      <c r="G1601" s="615"/>
      <c r="H1601" s="615"/>
      <c r="I1601" s="615"/>
      <c r="J1601" s="615"/>
      <c r="K1601" s="615"/>
      <c r="L1601" s="615"/>
      <c r="M1601" s="615"/>
      <c r="N1601" s="615"/>
      <c r="O1601" s="615"/>
      <c r="P1601" s="615"/>
      <c r="Q1601" s="615"/>
      <c r="R1601" s="615"/>
      <c r="S1601" s="615"/>
      <c r="T1601" s="615"/>
      <c r="U1601" s="615"/>
      <c r="V1601" s="615"/>
      <c r="W1601" s="615"/>
      <c r="X1601" s="615"/>
    </row>
    <row r="1602" spans="2:62" ht="39" customHeight="1">
      <c r="B1602" s="616" t="s">
        <v>20</v>
      </c>
      <c r="C1602" s="616"/>
      <c r="D1602" s="616"/>
      <c r="E1602" s="616"/>
      <c r="F1602" s="616"/>
      <c r="G1602" s="616"/>
      <c r="H1602" s="616"/>
      <c r="I1602" s="616"/>
      <c r="J1602" s="616"/>
      <c r="K1602" s="616"/>
      <c r="L1602" s="616"/>
      <c r="M1602" s="616"/>
      <c r="N1602" s="616"/>
      <c r="O1602" s="616"/>
      <c r="P1602" s="616"/>
      <c r="Q1602" s="616"/>
      <c r="R1602" s="616"/>
      <c r="S1602" s="616"/>
      <c r="T1602" s="616"/>
      <c r="U1602" s="616"/>
      <c r="V1602" s="616"/>
      <c r="W1602" s="616"/>
      <c r="X1602" s="616"/>
      <c r="Y1602" s="616"/>
      <c r="Z1602" s="616"/>
      <c r="AA1602" s="59"/>
      <c r="AG1602" s="60"/>
      <c r="AH1602" s="60"/>
      <c r="AI1602" s="60"/>
      <c r="AL1602" s="617"/>
      <c r="AM1602" s="617"/>
      <c r="AN1602" s="617"/>
      <c r="AO1602" s="617"/>
      <c r="AP1602" s="617"/>
      <c r="AQ1602" s="617"/>
      <c r="AR1602" s="617"/>
      <c r="AS1602" s="617"/>
      <c r="AT1602" s="617"/>
      <c r="AU1602" s="617"/>
      <c r="AV1602" s="617"/>
      <c r="AW1602" s="617"/>
      <c r="AX1602" s="617"/>
      <c r="AY1602" s="617"/>
      <c r="AZ1602" s="617"/>
      <c r="BA1602" s="617"/>
      <c r="BB1602" s="617"/>
      <c r="BC1602" s="617"/>
    </row>
    <row r="1603" spans="2:62" ht="39" customHeight="1">
      <c r="B1603" s="616"/>
      <c r="C1603" s="616"/>
      <c r="D1603" s="616"/>
      <c r="E1603" s="616"/>
      <c r="F1603" s="616"/>
      <c r="G1603" s="616"/>
      <c r="H1603" s="616"/>
      <c r="I1603" s="616"/>
      <c r="J1603" s="616"/>
      <c r="K1603" s="616"/>
      <c r="L1603" s="616"/>
      <c r="M1603" s="616"/>
      <c r="N1603" s="616"/>
      <c r="O1603" s="616"/>
      <c r="P1603" s="616"/>
      <c r="Q1603" s="616"/>
      <c r="R1603" s="616"/>
      <c r="S1603" s="616"/>
      <c r="T1603" s="616"/>
      <c r="U1603" s="616"/>
      <c r="V1603" s="616"/>
      <c r="W1603" s="616"/>
      <c r="X1603" s="616"/>
      <c r="Y1603" s="616"/>
      <c r="Z1603" s="616"/>
      <c r="AA1603" s="59"/>
      <c r="AG1603" s="60"/>
      <c r="AH1603" s="60"/>
      <c r="AI1603" s="60"/>
      <c r="AL1603" s="617"/>
      <c r="AM1603" s="617"/>
      <c r="AN1603" s="617"/>
      <c r="AO1603" s="617"/>
      <c r="AP1603" s="617"/>
      <c r="AQ1603" s="617"/>
      <c r="AR1603" s="617"/>
      <c r="AS1603" s="617"/>
      <c r="AT1603" s="617"/>
      <c r="AU1603" s="617"/>
      <c r="AV1603" s="617"/>
      <c r="AW1603" s="617"/>
      <c r="AX1603" s="617"/>
      <c r="AY1603" s="617"/>
      <c r="AZ1603" s="617"/>
      <c r="BA1603" s="617"/>
      <c r="BB1603" s="617"/>
      <c r="BC1603" s="617"/>
    </row>
    <row r="1604" spans="2:62" ht="39" customHeight="1">
      <c r="B1604" s="618"/>
      <c r="C1604" s="618"/>
      <c r="D1604" s="618"/>
      <c r="E1604" s="618"/>
      <c r="F1604" s="618"/>
      <c r="G1604" s="618"/>
      <c r="H1604" s="618"/>
      <c r="I1604" s="618"/>
      <c r="J1604" s="618"/>
      <c r="K1604" s="618"/>
      <c r="L1604" s="618"/>
      <c r="M1604" s="618"/>
      <c r="N1604" s="618"/>
      <c r="O1604" s="618"/>
      <c r="P1604" s="618"/>
      <c r="Q1604" s="618"/>
      <c r="R1604" s="618"/>
      <c r="S1604" s="618"/>
      <c r="T1604" s="618"/>
      <c r="U1604" s="618"/>
      <c r="V1604" s="618"/>
      <c r="W1604" s="618"/>
      <c r="X1604" s="618"/>
      <c r="Y1604" s="618"/>
      <c r="Z1604" s="618"/>
      <c r="AA1604" s="59"/>
      <c r="AB1604" s="60"/>
      <c r="AC1604" s="60"/>
      <c r="AD1604" s="60"/>
      <c r="AE1604" s="60"/>
      <c r="AF1604" s="60"/>
      <c r="AG1604" s="60"/>
      <c r="AH1604" s="60"/>
      <c r="AI1604" s="60"/>
      <c r="AL1604" s="617"/>
      <c r="AM1604" s="617"/>
      <c r="AN1604" s="617"/>
      <c r="AO1604" s="617"/>
      <c r="AP1604" s="617"/>
      <c r="AQ1604" s="617"/>
      <c r="AR1604" s="617"/>
      <c r="AS1604" s="617"/>
      <c r="AT1604" s="617"/>
      <c r="AU1604" s="617"/>
      <c r="AV1604" s="617"/>
      <c r="AW1604" s="617"/>
      <c r="AX1604" s="617"/>
      <c r="AY1604" s="617"/>
      <c r="AZ1604" s="617"/>
      <c r="BA1604" s="617"/>
      <c r="BB1604" s="617"/>
      <c r="BC1604" s="617"/>
    </row>
    <row r="1605" spans="2:62" ht="39" customHeight="1">
      <c r="B1605" s="609" t="s">
        <v>92</v>
      </c>
      <c r="C1605" s="609"/>
      <c r="D1605" s="609"/>
      <c r="E1605" s="609"/>
      <c r="F1605" s="609"/>
      <c r="G1605" s="609"/>
      <c r="H1605" s="609"/>
      <c r="I1605" s="609"/>
      <c r="J1605" s="609"/>
      <c r="K1605" s="609"/>
      <c r="L1605" s="609"/>
      <c r="M1605" s="609"/>
      <c r="N1605" s="609"/>
      <c r="O1605" s="609"/>
      <c r="P1605" s="609"/>
      <c r="Q1605" s="609"/>
      <c r="R1605" s="609"/>
      <c r="S1605" s="609"/>
      <c r="T1605" s="609"/>
      <c r="U1605" s="609"/>
      <c r="V1605" s="609"/>
      <c r="W1605" s="609"/>
      <c r="X1605" s="609"/>
      <c r="Y1605" s="609"/>
      <c r="Z1605" s="609"/>
      <c r="AA1605" s="59"/>
      <c r="AB1605" s="60"/>
      <c r="AE1605" s="610" t="str">
        <f>GI!$A$49</f>
        <v>መግለፂ ውፅኢት ተምሃራይ</v>
      </c>
      <c r="AF1605" s="610"/>
      <c r="AG1605" s="610"/>
      <c r="AH1605" s="610"/>
      <c r="AI1605" s="610"/>
      <c r="AJ1605" s="610"/>
      <c r="AK1605" s="610"/>
      <c r="AL1605" s="610"/>
      <c r="AM1605" s="610"/>
      <c r="AN1605" s="610"/>
      <c r="AO1605" s="610"/>
      <c r="AP1605" s="610"/>
      <c r="AQ1605" s="610"/>
      <c r="AR1605" s="610"/>
      <c r="AS1605" s="610"/>
      <c r="AT1605" s="610"/>
      <c r="AU1605" s="610"/>
      <c r="AV1605" s="610"/>
      <c r="AW1605" s="610"/>
      <c r="AX1605" s="610"/>
      <c r="AY1605" s="610"/>
      <c r="AZ1605" s="610"/>
      <c r="BA1605" s="610"/>
      <c r="BB1605" s="610"/>
      <c r="BC1605" s="610"/>
      <c r="BD1605" s="610"/>
      <c r="BE1605" s="610"/>
      <c r="BF1605" s="610"/>
      <c r="BG1605" s="610"/>
      <c r="BH1605" s="610"/>
      <c r="BI1605" s="610"/>
      <c r="BJ1605" s="610"/>
    </row>
    <row r="1606" spans="2:62" ht="39" customHeight="1">
      <c r="B1606" s="609" t="s">
        <v>93</v>
      </c>
      <c r="C1606" s="609"/>
      <c r="D1606" s="609"/>
      <c r="E1606" s="609"/>
      <c r="F1606" s="609"/>
      <c r="G1606" s="609"/>
      <c r="H1606" s="609"/>
      <c r="I1606" s="609"/>
      <c r="J1606" s="609"/>
      <c r="K1606" s="609"/>
      <c r="L1606" s="609"/>
      <c r="M1606" s="609"/>
      <c r="N1606" s="609"/>
      <c r="O1606" s="609"/>
      <c r="P1606" s="609"/>
      <c r="Q1606" s="609"/>
      <c r="R1606" s="609"/>
      <c r="S1606" s="609"/>
      <c r="T1606" s="609"/>
      <c r="U1606" s="609"/>
      <c r="V1606" s="609"/>
      <c r="W1606" s="609"/>
      <c r="X1606" s="609"/>
      <c r="Y1606" s="609"/>
      <c r="Z1606" s="609"/>
      <c r="AA1606" s="59"/>
      <c r="AB1606" s="60"/>
      <c r="AC1606" s="61"/>
      <c r="AD1606" s="61"/>
      <c r="AE1606" s="610"/>
      <c r="AF1606" s="610"/>
      <c r="AG1606" s="610"/>
      <c r="AH1606" s="610"/>
      <c r="AI1606" s="610"/>
      <c r="AJ1606" s="610"/>
      <c r="AK1606" s="610"/>
      <c r="AL1606" s="610"/>
      <c r="AM1606" s="610"/>
      <c r="AN1606" s="610"/>
      <c r="AO1606" s="610"/>
      <c r="AP1606" s="610"/>
      <c r="AQ1606" s="610"/>
      <c r="AR1606" s="610"/>
      <c r="AS1606" s="610"/>
      <c r="AT1606" s="610"/>
      <c r="AU1606" s="610"/>
      <c r="AV1606" s="610"/>
      <c r="AW1606" s="610"/>
      <c r="AX1606" s="610"/>
      <c r="AY1606" s="610"/>
      <c r="AZ1606" s="610"/>
      <c r="BA1606" s="610"/>
      <c r="BB1606" s="610"/>
      <c r="BC1606" s="610"/>
      <c r="BD1606" s="610"/>
      <c r="BE1606" s="610"/>
      <c r="BF1606" s="610"/>
      <c r="BG1606" s="610"/>
      <c r="BH1606" s="610"/>
      <c r="BI1606" s="610"/>
      <c r="BJ1606" s="610"/>
    </row>
    <row r="1607" spans="2:62" ht="39" customHeight="1">
      <c r="B1607" s="609" t="s">
        <v>94</v>
      </c>
      <c r="C1607" s="609"/>
      <c r="D1607" s="609"/>
      <c r="E1607" s="609"/>
      <c r="F1607" s="609"/>
      <c r="G1607" s="609"/>
      <c r="H1607" s="609"/>
      <c r="I1607" s="609"/>
      <c r="J1607" s="609"/>
      <c r="K1607" s="609"/>
      <c r="L1607" s="609"/>
      <c r="M1607" s="609"/>
      <c r="N1607" s="609"/>
      <c r="O1607" s="609"/>
      <c r="P1607" s="609"/>
      <c r="Q1607" s="609"/>
      <c r="R1607" s="609"/>
      <c r="S1607" s="609"/>
      <c r="T1607" s="609"/>
      <c r="U1607" s="609"/>
      <c r="V1607" s="609"/>
      <c r="W1607" s="609"/>
      <c r="X1607" s="609"/>
      <c r="Y1607" s="609"/>
      <c r="Z1607" s="609"/>
      <c r="AA1607" s="59"/>
      <c r="AB1607" s="60"/>
      <c r="AC1607" s="61"/>
      <c r="AD1607" s="61"/>
      <c r="AE1607" s="610" t="str">
        <f>GI!$A$50</f>
        <v xml:space="preserve">ኣካዳሚ ሸባ ሓፈሻዊ ካልኣይ ብርኪ ቤት ት/ቲ </v>
      </c>
      <c r="AF1607" s="610"/>
      <c r="AG1607" s="610"/>
      <c r="AH1607" s="610"/>
      <c r="AI1607" s="610"/>
      <c r="AJ1607" s="610"/>
      <c r="AK1607" s="610"/>
      <c r="AL1607" s="610"/>
      <c r="AM1607" s="610"/>
      <c r="AN1607" s="610"/>
      <c r="AO1607" s="610"/>
      <c r="AP1607" s="610"/>
      <c r="AQ1607" s="610"/>
      <c r="AR1607" s="610"/>
      <c r="AS1607" s="610"/>
      <c r="AT1607" s="610"/>
      <c r="AU1607" s="610"/>
      <c r="AV1607" s="610"/>
      <c r="AW1607" s="610"/>
      <c r="AX1607" s="610"/>
      <c r="AY1607" s="610"/>
      <c r="AZ1607" s="610"/>
      <c r="BA1607" s="610"/>
      <c r="BB1607" s="610"/>
      <c r="BC1607" s="610"/>
      <c r="BD1607" s="610"/>
      <c r="BE1607" s="610"/>
      <c r="BF1607" s="610"/>
      <c r="BG1607" s="610"/>
      <c r="BH1607" s="610"/>
      <c r="BI1607" s="610"/>
      <c r="BJ1607" s="610"/>
    </row>
    <row r="1608" spans="2:62" ht="39" customHeight="1">
      <c r="B1608" s="609" t="s">
        <v>95</v>
      </c>
      <c r="C1608" s="609"/>
      <c r="D1608" s="609"/>
      <c r="E1608" s="609"/>
      <c r="F1608" s="609"/>
      <c r="G1608" s="609"/>
      <c r="H1608" s="609"/>
      <c r="I1608" s="609"/>
      <c r="J1608" s="609"/>
      <c r="K1608" s="609"/>
      <c r="L1608" s="609"/>
      <c r="M1608" s="609"/>
      <c r="N1608" s="609"/>
      <c r="O1608" s="609"/>
      <c r="P1608" s="609"/>
      <c r="Q1608" s="609"/>
      <c r="R1608" s="609"/>
      <c r="S1608" s="609"/>
      <c r="T1608" s="609"/>
      <c r="U1608" s="609"/>
      <c r="V1608" s="609"/>
      <c r="W1608" s="609"/>
      <c r="X1608" s="609"/>
      <c r="Y1608" s="609"/>
      <c r="Z1608" s="609"/>
      <c r="AA1608" s="62"/>
      <c r="AB1608" s="60"/>
      <c r="AC1608" s="61"/>
      <c r="AD1608" s="61"/>
      <c r="AE1608" s="610"/>
      <c r="AF1608" s="610"/>
      <c r="AG1608" s="610"/>
      <c r="AH1608" s="610"/>
      <c r="AI1608" s="610"/>
      <c r="AJ1608" s="610"/>
      <c r="AK1608" s="610"/>
      <c r="AL1608" s="610"/>
      <c r="AM1608" s="610"/>
      <c r="AN1608" s="610"/>
      <c r="AO1608" s="610"/>
      <c r="AP1608" s="610"/>
      <c r="AQ1608" s="610"/>
      <c r="AR1608" s="610"/>
      <c r="AS1608" s="610"/>
      <c r="AT1608" s="610"/>
      <c r="AU1608" s="610"/>
      <c r="AV1608" s="610"/>
      <c r="AW1608" s="610"/>
      <c r="AX1608" s="610"/>
      <c r="AY1608" s="610"/>
      <c r="AZ1608" s="610"/>
      <c r="BA1608" s="610"/>
      <c r="BB1608" s="610"/>
      <c r="BC1608" s="610"/>
      <c r="BD1608" s="610"/>
      <c r="BE1608" s="610"/>
      <c r="BF1608" s="610"/>
      <c r="BG1608" s="610"/>
      <c r="BH1608" s="610"/>
      <c r="BI1608" s="610"/>
      <c r="BJ1608" s="610"/>
    </row>
    <row r="1609" spans="2:62" ht="39" customHeight="1">
      <c r="B1609" s="609" t="s">
        <v>96</v>
      </c>
      <c r="C1609" s="609"/>
      <c r="D1609" s="609"/>
      <c r="E1609" s="609"/>
      <c r="F1609" s="609"/>
      <c r="G1609" s="609"/>
      <c r="H1609" s="609"/>
      <c r="I1609" s="609"/>
      <c r="J1609" s="609"/>
      <c r="K1609" s="609"/>
      <c r="L1609" s="609"/>
      <c r="M1609" s="609"/>
      <c r="N1609" s="609"/>
      <c r="O1609" s="609"/>
      <c r="P1609" s="609"/>
      <c r="Q1609" s="609"/>
      <c r="R1609" s="609"/>
      <c r="S1609" s="609"/>
      <c r="T1609" s="609"/>
      <c r="U1609" s="609"/>
      <c r="V1609" s="609"/>
      <c r="W1609" s="609"/>
      <c r="X1609" s="609"/>
      <c r="Y1609" s="609"/>
      <c r="Z1609" s="609"/>
      <c r="AA1609" s="62"/>
      <c r="AB1609" s="60"/>
      <c r="AC1609" s="61"/>
      <c r="AD1609" s="61"/>
      <c r="AE1609" s="61"/>
      <c r="AF1609" s="61"/>
      <c r="AG1609" s="61"/>
      <c r="AH1609" s="61"/>
      <c r="AI1609" s="61"/>
      <c r="AJ1609" s="61"/>
      <c r="AK1609" s="61"/>
      <c r="AL1609" s="61"/>
      <c r="AM1609" s="61"/>
      <c r="AN1609" s="61"/>
      <c r="AO1609" s="61"/>
      <c r="AP1609" s="61"/>
      <c r="AQ1609" s="61"/>
      <c r="AR1609" s="61"/>
      <c r="AS1609" s="61"/>
      <c r="AT1609" s="61"/>
      <c r="AU1609" s="61"/>
      <c r="AV1609" s="61"/>
      <c r="AW1609" s="61"/>
      <c r="AX1609" s="61"/>
      <c r="AY1609" s="61"/>
      <c r="AZ1609" s="61"/>
      <c r="BA1609" s="61"/>
      <c r="BB1609" s="61"/>
      <c r="BC1609" s="61"/>
      <c r="BD1609" s="61"/>
      <c r="BE1609" s="61"/>
      <c r="BF1609" s="61"/>
      <c r="BG1609" s="61"/>
      <c r="BH1609" s="61"/>
      <c r="BI1609" s="61"/>
      <c r="BJ1609" s="61"/>
    </row>
    <row r="1610" spans="2:62" ht="39" customHeight="1">
      <c r="B1610" s="611" t="s">
        <v>138</v>
      </c>
      <c r="C1610" s="611"/>
      <c r="D1610" s="611"/>
      <c r="E1610" s="611"/>
      <c r="F1610" s="611"/>
      <c r="G1610" s="611"/>
      <c r="H1610" s="611"/>
      <c r="I1610" s="611"/>
      <c r="J1610" s="611"/>
      <c r="K1610" s="611"/>
      <c r="L1610" s="611"/>
      <c r="M1610" s="611"/>
      <c r="N1610" s="611"/>
      <c r="O1610" s="611"/>
      <c r="P1610" s="611"/>
      <c r="Q1610" s="611"/>
      <c r="R1610" s="611"/>
      <c r="S1610" s="611"/>
      <c r="T1610" s="611"/>
      <c r="U1610" s="611"/>
      <c r="V1610" s="611"/>
      <c r="W1610" s="611"/>
      <c r="X1610" s="611"/>
      <c r="Y1610" s="611"/>
      <c r="Z1610" s="611"/>
      <c r="AA1610" s="612"/>
      <c r="AB1610" s="62"/>
      <c r="AD1610" s="61"/>
      <c r="AE1610" s="613" t="str">
        <f>GI!$A$52</f>
        <v>Sheba Academy Comprehensive Secondary School Student's Grade Report Card</v>
      </c>
      <c r="AF1610" s="613"/>
      <c r="AG1610" s="613"/>
      <c r="AH1610" s="613"/>
      <c r="AI1610" s="613"/>
      <c r="AJ1610" s="613"/>
      <c r="AK1610" s="613"/>
      <c r="AL1610" s="613"/>
      <c r="AM1610" s="613"/>
      <c r="AN1610" s="613"/>
      <c r="AO1610" s="613"/>
      <c r="AP1610" s="613"/>
      <c r="AQ1610" s="613"/>
      <c r="AR1610" s="613"/>
      <c r="AS1610" s="613"/>
      <c r="AT1610" s="613"/>
      <c r="AU1610" s="613"/>
      <c r="AV1610" s="613"/>
      <c r="AW1610" s="613"/>
      <c r="AX1610" s="613"/>
      <c r="AY1610" s="613"/>
      <c r="AZ1610" s="613"/>
      <c r="BA1610" s="613"/>
      <c r="BB1610" s="613"/>
      <c r="BC1610" s="613"/>
      <c r="BD1610" s="613"/>
      <c r="BE1610" s="613"/>
      <c r="BF1610" s="613"/>
      <c r="BG1610" s="613"/>
      <c r="BH1610" s="613"/>
      <c r="BI1610" s="613"/>
      <c r="BJ1610" s="613"/>
    </row>
    <row r="1611" spans="2:62" ht="39" customHeight="1">
      <c r="B1611" s="611"/>
      <c r="C1611" s="611"/>
      <c r="D1611" s="611"/>
      <c r="E1611" s="611"/>
      <c r="F1611" s="611"/>
      <c r="G1611" s="611"/>
      <c r="H1611" s="611"/>
      <c r="I1611" s="611"/>
      <c r="J1611" s="611"/>
      <c r="K1611" s="611"/>
      <c r="L1611" s="611"/>
      <c r="M1611" s="611"/>
      <c r="N1611" s="611"/>
      <c r="O1611" s="611"/>
      <c r="P1611" s="611"/>
      <c r="Q1611" s="611"/>
      <c r="R1611" s="611"/>
      <c r="S1611" s="611"/>
      <c r="T1611" s="611"/>
      <c r="U1611" s="611"/>
      <c r="V1611" s="611"/>
      <c r="W1611" s="611"/>
      <c r="X1611" s="611"/>
      <c r="Y1611" s="611"/>
      <c r="Z1611" s="611"/>
      <c r="AA1611" s="612"/>
      <c r="AB1611" s="62"/>
      <c r="AC1611" s="61"/>
      <c r="AD1611" s="61"/>
      <c r="AE1611" s="613"/>
      <c r="AF1611" s="613"/>
      <c r="AG1611" s="613"/>
      <c r="AH1611" s="613"/>
      <c r="AI1611" s="613"/>
      <c r="AJ1611" s="613"/>
      <c r="AK1611" s="613"/>
      <c r="AL1611" s="613"/>
      <c r="AM1611" s="613"/>
      <c r="AN1611" s="613"/>
      <c r="AO1611" s="613"/>
      <c r="AP1611" s="613"/>
      <c r="AQ1611" s="613"/>
      <c r="AR1611" s="613"/>
      <c r="AS1611" s="613"/>
      <c r="AT1611" s="613"/>
      <c r="AU1611" s="613"/>
      <c r="AV1611" s="613"/>
      <c r="AW1611" s="613"/>
      <c r="AX1611" s="613"/>
      <c r="AY1611" s="613"/>
      <c r="AZ1611" s="613"/>
      <c r="BA1611" s="613"/>
      <c r="BB1611" s="613"/>
      <c r="BC1611" s="613"/>
      <c r="BD1611" s="613"/>
      <c r="BE1611" s="613"/>
      <c r="BF1611" s="613"/>
      <c r="BG1611" s="613"/>
      <c r="BH1611" s="613"/>
      <c r="BI1611" s="613"/>
      <c r="BJ1611" s="613"/>
    </row>
    <row r="1612" spans="2:62" ht="39" customHeight="1">
      <c r="B1612" s="611" t="s">
        <v>65</v>
      </c>
      <c r="C1612" s="611"/>
      <c r="D1612" s="611"/>
      <c r="E1612" s="611"/>
      <c r="F1612" s="611"/>
      <c r="G1612" s="611"/>
      <c r="H1612" s="611"/>
      <c r="I1612" s="611"/>
      <c r="J1612" s="611"/>
      <c r="K1612" s="611"/>
      <c r="L1612" s="611"/>
      <c r="M1612" s="611"/>
      <c r="N1612" s="611"/>
      <c r="O1612" s="611"/>
      <c r="P1612" s="611"/>
      <c r="Q1612" s="611"/>
      <c r="R1612" s="611"/>
      <c r="S1612" s="611"/>
      <c r="T1612" s="611"/>
      <c r="U1612" s="611"/>
      <c r="V1612" s="611"/>
      <c r="W1612" s="611"/>
      <c r="X1612" s="611"/>
      <c r="Y1612" s="611"/>
      <c r="Z1612" s="611"/>
      <c r="AA1612" s="612"/>
      <c r="AB1612" s="62"/>
      <c r="AC1612" s="61"/>
      <c r="AD1612" s="61"/>
      <c r="AE1612" s="613"/>
      <c r="AF1612" s="613"/>
      <c r="AG1612" s="613"/>
      <c r="AH1612" s="613"/>
      <c r="AI1612" s="613"/>
      <c r="AJ1612" s="613"/>
      <c r="AK1612" s="613"/>
      <c r="AL1612" s="613"/>
      <c r="AM1612" s="613"/>
      <c r="AN1612" s="613"/>
      <c r="AO1612" s="613"/>
      <c r="AP1612" s="613"/>
      <c r="AQ1612" s="613"/>
      <c r="AR1612" s="613"/>
      <c r="AS1612" s="613"/>
      <c r="AT1612" s="613"/>
      <c r="AU1612" s="613"/>
      <c r="AV1612" s="613"/>
      <c r="AW1612" s="613"/>
      <c r="AX1612" s="613"/>
      <c r="AY1612" s="613"/>
      <c r="AZ1612" s="613"/>
      <c r="BA1612" s="613"/>
      <c r="BB1612" s="613"/>
      <c r="BC1612" s="613"/>
      <c r="BD1612" s="613"/>
      <c r="BE1612" s="613"/>
      <c r="BF1612" s="613"/>
      <c r="BG1612" s="613"/>
      <c r="BH1612" s="613"/>
      <c r="BI1612" s="613"/>
      <c r="BJ1612" s="613"/>
    </row>
    <row r="1613" spans="2:62" ht="39" customHeight="1">
      <c r="B1613" s="611"/>
      <c r="C1613" s="611"/>
      <c r="D1613" s="611"/>
      <c r="E1613" s="611"/>
      <c r="F1613" s="611"/>
      <c r="G1613" s="611"/>
      <c r="H1613" s="611"/>
      <c r="I1613" s="611"/>
      <c r="J1613" s="611"/>
      <c r="K1613" s="611"/>
      <c r="L1613" s="611"/>
      <c r="M1613" s="611"/>
      <c r="N1613" s="611"/>
      <c r="O1613" s="611"/>
      <c r="P1613" s="611"/>
      <c r="Q1613" s="611"/>
      <c r="R1613" s="611"/>
      <c r="S1613" s="611"/>
      <c r="T1613" s="611"/>
      <c r="U1613" s="611"/>
      <c r="V1613" s="611"/>
      <c r="W1613" s="611"/>
      <c r="X1613" s="611"/>
      <c r="Y1613" s="611"/>
      <c r="Z1613" s="611"/>
      <c r="AA1613" s="612"/>
      <c r="AB1613" s="62"/>
      <c r="AC1613" s="62"/>
      <c r="AD1613" s="62"/>
      <c r="AE1613" s="63"/>
      <c r="AF1613" s="63"/>
      <c r="AG1613" s="63"/>
      <c r="AH1613" s="63"/>
      <c r="AI1613" s="63"/>
      <c r="AJ1613" s="63"/>
      <c r="AK1613" s="63"/>
      <c r="AL1613" s="63"/>
      <c r="AM1613" s="63"/>
      <c r="AN1613" s="63"/>
      <c r="AO1613" s="63"/>
      <c r="AP1613" s="63"/>
      <c r="AQ1613" s="63"/>
      <c r="AR1613" s="63"/>
      <c r="AS1613" s="63"/>
      <c r="AT1613" s="63"/>
      <c r="AU1613" s="63"/>
      <c r="AV1613" s="63"/>
      <c r="AW1613" s="63"/>
      <c r="AX1613" s="63"/>
      <c r="AY1613" s="63"/>
      <c r="AZ1613" s="63"/>
      <c r="BA1613" s="63"/>
      <c r="BB1613" s="63"/>
      <c r="BC1613" s="63"/>
      <c r="BD1613" s="63"/>
      <c r="BE1613" s="63"/>
      <c r="BF1613" s="63"/>
      <c r="BG1613" s="63"/>
      <c r="BH1613" s="63"/>
      <c r="BI1613" s="63"/>
      <c r="BJ1613" s="63"/>
    </row>
    <row r="1614" spans="2:62" ht="39" customHeight="1">
      <c r="B1614" s="64" t="s">
        <v>50</v>
      </c>
      <c r="C1614" s="64"/>
      <c r="D1614" s="64"/>
      <c r="E1614" s="64"/>
      <c r="F1614" s="64"/>
      <c r="G1614" s="64"/>
      <c r="H1614" s="64"/>
      <c r="I1614" s="64"/>
      <c r="J1614" s="64"/>
      <c r="K1614" s="64"/>
      <c r="L1614" s="64"/>
      <c r="M1614" s="64"/>
      <c r="N1614" s="64"/>
      <c r="O1614" s="64"/>
      <c r="P1614" s="64"/>
      <c r="Q1614" s="64"/>
      <c r="R1614" s="64"/>
      <c r="S1614" s="64"/>
      <c r="T1614" s="64"/>
      <c r="U1614" s="64"/>
      <c r="V1614" s="64"/>
      <c r="W1614" s="64"/>
      <c r="X1614" s="64"/>
      <c r="Y1614" s="64"/>
      <c r="Z1614" s="64"/>
      <c r="AA1614" s="62"/>
      <c r="AB1614" s="62"/>
      <c r="AC1614" s="62"/>
      <c r="AD1614" s="62"/>
      <c r="AE1614" s="613" t="str">
        <f>GI!$A$51</f>
        <v>መቐለ, ኢትዮጵያ/Mekelle, Ethiopia</v>
      </c>
      <c r="AF1614" s="613"/>
      <c r="AG1614" s="613"/>
      <c r="AH1614" s="613"/>
      <c r="AI1614" s="613"/>
      <c r="AJ1614" s="613"/>
      <c r="AK1614" s="613"/>
      <c r="AL1614" s="613"/>
      <c r="AM1614" s="613"/>
      <c r="AN1614" s="613"/>
      <c r="AO1614" s="613"/>
      <c r="AP1614" s="613"/>
      <c r="AQ1614" s="613"/>
      <c r="AR1614" s="613"/>
      <c r="AS1614" s="613"/>
      <c r="AT1614" s="613"/>
      <c r="AU1614" s="613"/>
      <c r="AV1614" s="613"/>
      <c r="AW1614" s="613"/>
      <c r="AX1614" s="613"/>
      <c r="AY1614" s="613"/>
      <c r="AZ1614" s="613"/>
      <c r="BA1614" s="613"/>
      <c r="BB1614" s="613"/>
      <c r="BC1614" s="613"/>
      <c r="BD1614" s="613"/>
      <c r="BE1614" s="613"/>
      <c r="BF1614" s="613"/>
      <c r="BG1614" s="613"/>
      <c r="BH1614" s="613"/>
      <c r="BI1614" s="613"/>
      <c r="BJ1614" s="613"/>
    </row>
    <row r="1615" spans="2:62" ht="39" customHeight="1">
      <c r="B1615" s="64" t="s">
        <v>51</v>
      </c>
      <c r="C1615" s="64"/>
      <c r="D1615" s="64"/>
      <c r="E1615" s="64"/>
      <c r="F1615" s="64"/>
      <c r="G1615" s="64"/>
      <c r="H1615" s="64"/>
      <c r="I1615" s="64"/>
      <c r="J1615" s="64"/>
      <c r="K1615" s="64"/>
      <c r="L1615" s="64"/>
      <c r="M1615" s="64"/>
      <c r="N1615" s="64"/>
      <c r="O1615" s="64"/>
      <c r="P1615" s="64"/>
      <c r="Q1615" s="64"/>
      <c r="R1615" s="64"/>
      <c r="S1615" s="64"/>
      <c r="T1615" s="64"/>
      <c r="U1615" s="64"/>
      <c r="V1615" s="64"/>
      <c r="W1615" s="64"/>
      <c r="X1615" s="64"/>
      <c r="Y1615" s="64"/>
      <c r="Z1615" s="64"/>
      <c r="AA1615" s="62"/>
      <c r="AB1615" s="62"/>
      <c r="AC1615" s="62"/>
      <c r="AD1615" s="62"/>
      <c r="AE1615" s="613"/>
      <c r="AF1615" s="613"/>
      <c r="AG1615" s="613"/>
      <c r="AH1615" s="613"/>
      <c r="AI1615" s="613"/>
      <c r="AJ1615" s="613"/>
      <c r="AK1615" s="613"/>
      <c r="AL1615" s="613"/>
      <c r="AM1615" s="613"/>
      <c r="AN1615" s="613"/>
      <c r="AO1615" s="613"/>
      <c r="AP1615" s="613"/>
      <c r="AQ1615" s="613"/>
      <c r="AR1615" s="613"/>
      <c r="AS1615" s="613"/>
      <c r="AT1615" s="613"/>
      <c r="AU1615" s="613"/>
      <c r="AV1615" s="613"/>
      <c r="AW1615" s="613"/>
      <c r="AX1615" s="613"/>
      <c r="AY1615" s="613"/>
      <c r="AZ1615" s="613"/>
      <c r="BA1615" s="613"/>
      <c r="BB1615" s="613"/>
      <c r="BC1615" s="613"/>
      <c r="BD1615" s="613"/>
      <c r="BE1615" s="613"/>
      <c r="BF1615" s="613"/>
      <c r="BG1615" s="613"/>
      <c r="BH1615" s="613"/>
      <c r="BI1615" s="613"/>
      <c r="BJ1615" s="613"/>
    </row>
    <row r="1616" spans="2:62" ht="39" customHeight="1">
      <c r="B1616" s="611" t="s">
        <v>139</v>
      </c>
      <c r="C1616" s="611"/>
      <c r="D1616" s="611"/>
      <c r="E1616" s="611"/>
      <c r="F1616" s="611"/>
      <c r="G1616" s="611"/>
      <c r="H1616" s="611"/>
      <c r="I1616" s="611"/>
      <c r="J1616" s="611"/>
      <c r="K1616" s="611"/>
      <c r="L1616" s="611"/>
      <c r="M1616" s="611"/>
      <c r="N1616" s="611"/>
      <c r="O1616" s="611"/>
      <c r="P1616" s="611"/>
      <c r="Q1616" s="611"/>
      <c r="R1616" s="611"/>
      <c r="S1616" s="611"/>
      <c r="T1616" s="611"/>
      <c r="U1616" s="611"/>
      <c r="V1616" s="611"/>
      <c r="W1616" s="611"/>
      <c r="X1616" s="611"/>
      <c r="Y1616" s="611"/>
      <c r="Z1616" s="611"/>
      <c r="AA1616" s="612"/>
      <c r="AB1616" s="62"/>
      <c r="AC1616" s="62"/>
      <c r="AD1616" s="62"/>
      <c r="AE1616" s="91"/>
      <c r="AF1616" s="91"/>
      <c r="AG1616" s="91"/>
      <c r="AH1616" s="91"/>
      <c r="AI1616" s="91"/>
      <c r="AJ1616" s="91"/>
      <c r="AK1616" s="91"/>
      <c r="AL1616" s="91"/>
      <c r="AM1616" s="91"/>
      <c r="AN1616" s="91"/>
      <c r="AO1616" s="91"/>
      <c r="AP1616" s="91"/>
      <c r="AQ1616" s="91"/>
      <c r="AR1616" s="91"/>
      <c r="AS1616" s="91"/>
      <c r="AT1616" s="91"/>
      <c r="AU1616" s="91"/>
      <c r="AV1616" s="91"/>
      <c r="AW1616" s="91"/>
      <c r="AX1616" s="91"/>
      <c r="AY1616" s="91"/>
      <c r="AZ1616" s="91"/>
      <c r="BA1616" s="91"/>
      <c r="BB1616" s="91"/>
      <c r="BC1616" s="91"/>
      <c r="BD1616" s="91"/>
      <c r="BE1616" s="91"/>
      <c r="BF1616" s="91"/>
      <c r="BG1616" s="91"/>
      <c r="BH1616" s="91"/>
      <c r="BI1616" s="91"/>
      <c r="BJ1616" s="91"/>
    </row>
    <row r="1617" spans="2:62" ht="39" customHeight="1">
      <c r="B1617" s="611"/>
      <c r="C1617" s="611"/>
      <c r="D1617" s="611"/>
      <c r="E1617" s="611"/>
      <c r="F1617" s="611"/>
      <c r="G1617" s="611"/>
      <c r="H1617" s="611"/>
      <c r="I1617" s="611"/>
      <c r="J1617" s="611"/>
      <c r="K1617" s="611"/>
      <c r="L1617" s="611"/>
      <c r="M1617" s="611"/>
      <c r="N1617" s="611"/>
      <c r="O1617" s="611"/>
      <c r="P1617" s="611"/>
      <c r="Q1617" s="611"/>
      <c r="R1617" s="611"/>
      <c r="S1617" s="611"/>
      <c r="T1617" s="611"/>
      <c r="U1617" s="611"/>
      <c r="V1617" s="611"/>
      <c r="W1617" s="611"/>
      <c r="X1617" s="611"/>
      <c r="Y1617" s="611"/>
      <c r="Z1617" s="611"/>
      <c r="AA1617" s="612"/>
      <c r="AB1617" s="62"/>
      <c r="AC1617" s="62"/>
      <c r="AD1617" s="62"/>
      <c r="AE1617" s="614" t="str">
        <f>GI!$A$47</f>
        <v>ዘበነ ት/ቲ፡ 2018 ዓ/ም Academic Year: 2025/26 G.C</v>
      </c>
      <c r="AF1617" s="614"/>
      <c r="AG1617" s="614"/>
      <c r="AH1617" s="614"/>
      <c r="AI1617" s="614"/>
      <c r="AJ1617" s="614"/>
      <c r="AK1617" s="614"/>
      <c r="AL1617" s="614"/>
      <c r="AM1617" s="614"/>
      <c r="AN1617" s="614"/>
      <c r="AO1617" s="614"/>
      <c r="AP1617" s="614"/>
      <c r="AQ1617" s="614"/>
      <c r="AR1617" s="614"/>
      <c r="AS1617" s="614"/>
      <c r="AT1617" s="614"/>
      <c r="AU1617" s="614"/>
      <c r="AV1617" s="614"/>
      <c r="AW1617" s="614"/>
      <c r="AX1617" s="614"/>
      <c r="AY1617" s="614"/>
      <c r="AZ1617" s="614"/>
      <c r="BA1617" s="614"/>
      <c r="BB1617" s="614"/>
      <c r="BC1617" s="614"/>
      <c r="BD1617" s="614"/>
      <c r="BE1617" s="614"/>
      <c r="BF1617" s="614"/>
      <c r="BG1617" s="614"/>
      <c r="BH1617" s="614"/>
      <c r="BI1617" s="614"/>
      <c r="BJ1617" s="614"/>
    </row>
    <row r="1618" spans="2:62" ht="39" customHeight="1">
      <c r="B1618" s="609" t="s">
        <v>97</v>
      </c>
      <c r="C1618" s="609"/>
      <c r="D1618" s="609"/>
      <c r="E1618" s="609"/>
      <c r="F1618" s="609"/>
      <c r="G1618" s="609"/>
      <c r="H1618" s="609"/>
      <c r="I1618" s="609"/>
      <c r="J1618" s="609"/>
      <c r="K1618" s="609"/>
      <c r="L1618" s="609"/>
      <c r="M1618" s="609"/>
      <c r="N1618" s="609"/>
      <c r="O1618" s="609"/>
      <c r="P1618" s="609"/>
      <c r="Q1618" s="609"/>
      <c r="R1618" s="609"/>
      <c r="S1618" s="609"/>
      <c r="T1618" s="609"/>
      <c r="U1618" s="609"/>
      <c r="V1618" s="609"/>
      <c r="W1618" s="609"/>
      <c r="X1618" s="609"/>
      <c r="Y1618" s="609"/>
      <c r="Z1618" s="609"/>
      <c r="AA1618" s="62"/>
      <c r="AB1618" s="62"/>
      <c r="AC1618" s="62"/>
      <c r="AD1618" s="62"/>
      <c r="AE1618" s="614"/>
      <c r="AF1618" s="614"/>
      <c r="AG1618" s="614"/>
      <c r="AH1618" s="614"/>
      <c r="AI1618" s="614"/>
      <c r="AJ1618" s="614"/>
      <c r="AK1618" s="614"/>
      <c r="AL1618" s="614"/>
      <c r="AM1618" s="614"/>
      <c r="AN1618" s="614"/>
      <c r="AO1618" s="614"/>
      <c r="AP1618" s="614"/>
      <c r="AQ1618" s="614"/>
      <c r="AR1618" s="614"/>
      <c r="AS1618" s="614"/>
      <c r="AT1618" s="614"/>
      <c r="AU1618" s="614"/>
      <c r="AV1618" s="614"/>
      <c r="AW1618" s="614"/>
      <c r="AX1618" s="614"/>
      <c r="AY1618" s="614"/>
      <c r="AZ1618" s="614"/>
      <c r="BA1618" s="614"/>
      <c r="BB1618" s="614"/>
      <c r="BC1618" s="614"/>
      <c r="BD1618" s="614"/>
      <c r="BE1618" s="614"/>
      <c r="BF1618" s="614"/>
      <c r="BG1618" s="614"/>
      <c r="BH1618" s="614"/>
      <c r="BI1618" s="614"/>
      <c r="BJ1618" s="614"/>
    </row>
    <row r="1619" spans="2:62" ht="39" customHeight="1">
      <c r="AA1619" s="62"/>
      <c r="AB1619" s="62"/>
      <c r="AC1619" s="62"/>
      <c r="AD1619" s="62"/>
      <c r="AE1619" s="614"/>
      <c r="AF1619" s="614"/>
      <c r="AG1619" s="614"/>
      <c r="AH1619" s="614"/>
      <c r="AI1619" s="614"/>
      <c r="AJ1619" s="614"/>
      <c r="AK1619" s="614"/>
      <c r="AL1619" s="614"/>
      <c r="AM1619" s="614"/>
      <c r="AN1619" s="614"/>
      <c r="AO1619" s="614"/>
      <c r="AP1619" s="614"/>
      <c r="AQ1619" s="614"/>
      <c r="AR1619" s="614"/>
      <c r="AS1619" s="614"/>
      <c r="AT1619" s="614"/>
      <c r="AU1619" s="614"/>
      <c r="AV1619" s="614"/>
      <c r="AW1619" s="614"/>
      <c r="AX1619" s="614"/>
      <c r="AY1619" s="614"/>
      <c r="AZ1619" s="614"/>
      <c r="BA1619" s="614"/>
      <c r="BB1619" s="614"/>
      <c r="BC1619" s="614"/>
      <c r="BD1619" s="614"/>
      <c r="BE1619" s="614"/>
      <c r="BF1619" s="614"/>
      <c r="BG1619" s="614"/>
      <c r="BH1619" s="614"/>
      <c r="BI1619" s="614"/>
      <c r="BJ1619" s="614"/>
    </row>
    <row r="1620" spans="2:62" ht="39" customHeight="1">
      <c r="AB1620" s="62"/>
      <c r="AC1620" s="62"/>
      <c r="AD1620" s="62"/>
      <c r="AE1620" s="62"/>
      <c r="AF1620" s="62"/>
      <c r="AG1620" s="552" t="s">
        <v>63</v>
      </c>
      <c r="AH1620" s="552"/>
      <c r="AI1620" s="552"/>
      <c r="AJ1620" s="552"/>
      <c r="AK1620" s="552"/>
      <c r="AL1620" s="552"/>
      <c r="AM1620" s="552"/>
      <c r="AN1620" s="552"/>
      <c r="AO1620" s="552"/>
      <c r="AP1620" s="552"/>
      <c r="AQ1620" s="552"/>
      <c r="AR1620" s="552"/>
      <c r="AS1620" s="552"/>
      <c r="AT1620" s="552"/>
      <c r="AU1620" s="552"/>
      <c r="AV1620" s="552"/>
      <c r="AW1620" s="552"/>
      <c r="AX1620" s="552"/>
      <c r="AY1620" s="552"/>
      <c r="AZ1620" s="552"/>
      <c r="BA1620" s="552"/>
      <c r="BB1620" s="552"/>
      <c r="BC1620" s="552"/>
      <c r="BD1620" s="552"/>
      <c r="BE1620" s="552"/>
      <c r="BF1620" s="552"/>
      <c r="BG1620" s="552"/>
      <c r="BH1620" s="552"/>
      <c r="BI1620" s="552"/>
      <c r="BJ1620" s="65"/>
    </row>
    <row r="1621" spans="2:62" ht="39" customHeight="1">
      <c r="AB1621" s="62"/>
      <c r="AC1621" s="62"/>
      <c r="AD1621" s="62"/>
      <c r="AE1621" s="62"/>
      <c r="AF1621" s="62"/>
      <c r="AG1621" s="552"/>
      <c r="AH1621" s="552"/>
      <c r="AI1621" s="552"/>
      <c r="AJ1621" s="552"/>
      <c r="AK1621" s="552"/>
      <c r="AL1621" s="552"/>
      <c r="AM1621" s="552"/>
      <c r="AN1621" s="552"/>
      <c r="AO1621" s="552"/>
      <c r="AP1621" s="552"/>
      <c r="AQ1621" s="552"/>
      <c r="AR1621" s="552"/>
      <c r="AS1621" s="552"/>
      <c r="AT1621" s="552"/>
      <c r="AU1621" s="552"/>
      <c r="AV1621" s="552"/>
      <c r="AW1621" s="552"/>
      <c r="AX1621" s="552"/>
      <c r="AY1621" s="552"/>
      <c r="AZ1621" s="552"/>
      <c r="BA1621" s="552"/>
      <c r="BB1621" s="552"/>
      <c r="BC1621" s="552"/>
      <c r="BD1621" s="552"/>
      <c r="BE1621" s="552"/>
      <c r="BF1621" s="552"/>
      <c r="BG1621" s="552"/>
      <c r="BH1621" s="552"/>
      <c r="BI1621" s="552"/>
      <c r="BJ1621" s="65"/>
    </row>
    <row r="1622" spans="2:62" ht="39" customHeight="1">
      <c r="B1622" s="66"/>
      <c r="C1622" s="66"/>
      <c r="D1622" s="66"/>
      <c r="E1622" s="66"/>
      <c r="F1622" s="66"/>
      <c r="G1622" s="66"/>
      <c r="H1622" s="66"/>
      <c r="I1622" s="66"/>
      <c r="J1622" s="66"/>
      <c r="K1622" s="66"/>
      <c r="L1622" s="66"/>
      <c r="M1622" s="66"/>
      <c r="N1622" s="66"/>
      <c r="O1622" s="66"/>
      <c r="P1622" s="66"/>
      <c r="Q1622" s="66"/>
      <c r="R1622" s="66"/>
      <c r="S1622" s="66"/>
      <c r="T1622" s="66"/>
      <c r="U1622" s="66"/>
      <c r="V1622" s="66"/>
      <c r="W1622" s="66"/>
      <c r="X1622" s="66"/>
      <c r="Y1622" s="66"/>
      <c r="Z1622" s="66"/>
      <c r="AB1622" s="62"/>
      <c r="AC1622" s="62"/>
      <c r="AD1622" s="62"/>
      <c r="AE1622" s="62"/>
      <c r="AF1622" s="62"/>
      <c r="AG1622" s="552"/>
      <c r="AH1622" s="552"/>
      <c r="AI1622" s="552"/>
      <c r="AJ1622" s="552"/>
      <c r="AK1622" s="552"/>
      <c r="AL1622" s="552"/>
      <c r="AM1622" s="552"/>
      <c r="AN1622" s="552"/>
      <c r="AO1622" s="552"/>
      <c r="AP1622" s="552"/>
      <c r="AQ1622" s="552"/>
      <c r="AR1622" s="552"/>
      <c r="AS1622" s="552"/>
      <c r="AT1622" s="552"/>
      <c r="AU1622" s="552"/>
      <c r="AV1622" s="552"/>
      <c r="AW1622" s="552"/>
      <c r="AX1622" s="552"/>
      <c r="AY1622" s="552"/>
      <c r="AZ1622" s="552"/>
      <c r="BA1622" s="552"/>
      <c r="BB1622" s="552"/>
      <c r="BC1622" s="552"/>
      <c r="BD1622" s="552"/>
      <c r="BE1622" s="552"/>
      <c r="BF1622" s="552"/>
      <c r="BG1622" s="552"/>
      <c r="BH1622" s="552"/>
      <c r="BI1622" s="552"/>
      <c r="BJ1622" s="65"/>
    </row>
    <row r="1623" spans="2:62" ht="39" customHeight="1" thickBot="1">
      <c r="L1623" s="554" t="s">
        <v>66</v>
      </c>
      <c r="M1623" s="555"/>
      <c r="N1623" s="558" t="s">
        <v>45</v>
      </c>
      <c r="O1623" s="559"/>
      <c r="P1623" s="559"/>
      <c r="Q1623" s="559"/>
      <c r="R1623" s="559"/>
      <c r="S1623" s="559"/>
      <c r="T1623" s="559"/>
      <c r="U1623" s="559"/>
      <c r="V1623" s="559"/>
      <c r="W1623" s="559"/>
      <c r="X1623" s="560"/>
      <c r="AB1623" s="62"/>
      <c r="AC1623" s="62"/>
      <c r="AD1623" s="62"/>
      <c r="AE1623" s="62"/>
      <c r="AF1623" s="62"/>
      <c r="AG1623" s="553"/>
      <c r="AH1623" s="553"/>
      <c r="AI1623" s="553"/>
      <c r="AJ1623" s="553"/>
      <c r="AK1623" s="553"/>
      <c r="AL1623" s="553"/>
      <c r="AM1623" s="553"/>
      <c r="AN1623" s="553"/>
      <c r="AO1623" s="553"/>
      <c r="AP1623" s="553"/>
      <c r="AQ1623" s="553"/>
      <c r="AR1623" s="553"/>
      <c r="AS1623" s="553"/>
      <c r="AT1623" s="553"/>
      <c r="AU1623" s="553"/>
      <c r="AV1623" s="553"/>
      <c r="AW1623" s="553"/>
      <c r="AX1623" s="553"/>
      <c r="AY1623" s="553"/>
      <c r="AZ1623" s="553"/>
      <c r="BA1623" s="553"/>
      <c r="BB1623" s="553"/>
      <c r="BC1623" s="553"/>
      <c r="BD1623" s="553"/>
      <c r="BE1623" s="553"/>
      <c r="BF1623" s="553"/>
      <c r="BG1623" s="553"/>
      <c r="BH1623" s="553"/>
      <c r="BI1623" s="553"/>
      <c r="BJ1623" s="65"/>
    </row>
    <row r="1624" spans="2:62" ht="39" customHeight="1" thickBot="1">
      <c r="L1624" s="556"/>
      <c r="M1624" s="557"/>
      <c r="N1624" s="561"/>
      <c r="O1624" s="562"/>
      <c r="P1624" s="562"/>
      <c r="Q1624" s="562"/>
      <c r="R1624" s="562"/>
      <c r="S1624" s="562"/>
      <c r="T1624" s="562"/>
      <c r="U1624" s="562"/>
      <c r="V1624" s="562"/>
      <c r="W1624" s="562"/>
      <c r="X1624" s="563"/>
      <c r="AB1624" s="62"/>
      <c r="AC1624" s="62"/>
      <c r="AD1624" s="62"/>
      <c r="AE1624" s="62"/>
      <c r="AF1624" s="62"/>
      <c r="AG1624" s="67"/>
      <c r="AH1624" s="68"/>
      <c r="AI1624" s="68"/>
      <c r="AJ1624" s="69"/>
      <c r="AK1624" s="69"/>
      <c r="AL1624" s="69"/>
      <c r="AM1624" s="69"/>
      <c r="AN1624" s="69"/>
      <c r="AO1624" s="69"/>
      <c r="AP1624" s="69"/>
      <c r="AQ1624" s="69"/>
      <c r="AR1624" s="70"/>
      <c r="AS1624" s="70"/>
      <c r="AT1624" s="70"/>
      <c r="AU1624" s="70"/>
      <c r="AV1624" s="70"/>
      <c r="AW1624" s="70"/>
      <c r="AX1624" s="70"/>
      <c r="AY1624" s="70"/>
      <c r="AZ1624" s="70"/>
      <c r="BA1624" s="70"/>
      <c r="BB1624" s="70"/>
      <c r="BC1624" s="70"/>
      <c r="BD1624" s="70"/>
      <c r="BE1624" s="70"/>
      <c r="BF1624" s="70"/>
      <c r="BG1624" s="70"/>
      <c r="BH1624" s="70"/>
      <c r="BI1624" s="70"/>
      <c r="BJ1624" s="69"/>
    </row>
    <row r="1625" spans="2:62" ht="39" customHeight="1">
      <c r="E1625" s="62"/>
      <c r="F1625" s="62"/>
      <c r="G1625" s="62"/>
      <c r="H1625" s="62"/>
      <c r="I1625" s="62"/>
      <c r="J1625" s="62"/>
      <c r="K1625" s="62"/>
      <c r="L1625" s="564" t="s">
        <v>21</v>
      </c>
      <c r="M1625" s="565"/>
      <c r="N1625" s="558" t="s">
        <v>46</v>
      </c>
      <c r="O1625" s="559"/>
      <c r="P1625" s="559"/>
      <c r="Q1625" s="559"/>
      <c r="R1625" s="559"/>
      <c r="S1625" s="559"/>
      <c r="T1625" s="559"/>
      <c r="U1625" s="559"/>
      <c r="V1625" s="559"/>
      <c r="W1625" s="559"/>
      <c r="X1625" s="560"/>
      <c r="AB1625" s="62"/>
      <c r="AC1625" s="62"/>
      <c r="AD1625" s="62"/>
      <c r="AE1625" s="62"/>
      <c r="AF1625" s="62"/>
      <c r="AG1625" s="568" t="s">
        <v>22</v>
      </c>
      <c r="AH1625" s="569"/>
      <c r="AI1625" s="569"/>
      <c r="AJ1625" s="569"/>
      <c r="AK1625" s="569"/>
      <c r="AL1625" s="569"/>
      <c r="AM1625" s="569"/>
      <c r="AN1625" s="570"/>
      <c r="AO1625" s="571" t="str">
        <f>GI!$H$34</f>
        <v xml:space="preserve">Raniya Jemal Gidey </v>
      </c>
      <c r="AP1625" s="572"/>
      <c r="AQ1625" s="572"/>
      <c r="AR1625" s="572"/>
      <c r="AS1625" s="572"/>
      <c r="AT1625" s="572"/>
      <c r="AU1625" s="572"/>
      <c r="AV1625" s="572"/>
      <c r="AW1625" s="572"/>
      <c r="AX1625" s="572"/>
      <c r="AY1625" s="572"/>
      <c r="AZ1625" s="572"/>
      <c r="BA1625" s="572"/>
      <c r="BB1625" s="572"/>
      <c r="BC1625" s="572"/>
      <c r="BD1625" s="572"/>
      <c r="BE1625" s="572"/>
      <c r="BF1625" s="572"/>
      <c r="BG1625" s="572"/>
      <c r="BH1625" s="573"/>
      <c r="BI1625" s="72"/>
      <c r="BJ1625" s="72"/>
    </row>
    <row r="1626" spans="2:62" ht="39" customHeight="1">
      <c r="L1626" s="566"/>
      <c r="M1626" s="567"/>
      <c r="N1626" s="561"/>
      <c r="O1626" s="562"/>
      <c r="P1626" s="562"/>
      <c r="Q1626" s="562"/>
      <c r="R1626" s="562"/>
      <c r="S1626" s="562"/>
      <c r="T1626" s="562"/>
      <c r="U1626" s="562"/>
      <c r="V1626" s="562"/>
      <c r="W1626" s="562"/>
      <c r="X1626" s="563"/>
      <c r="AB1626" s="62"/>
      <c r="AC1626" s="62"/>
      <c r="AD1626" s="62"/>
      <c r="AE1626" s="62"/>
      <c r="AF1626" s="62"/>
      <c r="AG1626" s="568"/>
      <c r="AH1626" s="569"/>
      <c r="AI1626" s="569"/>
      <c r="AJ1626" s="569"/>
      <c r="AK1626" s="569"/>
      <c r="AL1626" s="569"/>
      <c r="AM1626" s="569"/>
      <c r="AN1626" s="570"/>
      <c r="AO1626" s="574"/>
      <c r="AP1626" s="575"/>
      <c r="AQ1626" s="575"/>
      <c r="AR1626" s="575"/>
      <c r="AS1626" s="575"/>
      <c r="AT1626" s="575"/>
      <c r="AU1626" s="575"/>
      <c r="AV1626" s="575"/>
      <c r="AW1626" s="575"/>
      <c r="AX1626" s="575"/>
      <c r="AY1626" s="575"/>
      <c r="AZ1626" s="575"/>
      <c r="BA1626" s="575"/>
      <c r="BB1626" s="575"/>
      <c r="BC1626" s="575"/>
      <c r="BD1626" s="575"/>
      <c r="BE1626" s="575"/>
      <c r="BF1626" s="575"/>
      <c r="BG1626" s="575"/>
      <c r="BH1626" s="576"/>
      <c r="BI1626" s="72"/>
      <c r="BJ1626" s="72"/>
    </row>
    <row r="1627" spans="2:62" ht="39" customHeight="1" thickBot="1">
      <c r="AB1627" s="62"/>
      <c r="AC1627" s="62"/>
      <c r="AD1627" s="62"/>
      <c r="AE1627" s="62"/>
      <c r="AF1627" s="62"/>
      <c r="AG1627" s="73"/>
      <c r="AH1627" s="580" t="s">
        <v>8</v>
      </c>
      <c r="AI1627" s="580"/>
      <c r="AJ1627" s="580"/>
      <c r="AK1627" s="580"/>
      <c r="AL1627" s="580"/>
      <c r="AM1627" s="580"/>
      <c r="AN1627" s="580"/>
      <c r="AO1627" s="577"/>
      <c r="AP1627" s="578"/>
      <c r="AQ1627" s="578"/>
      <c r="AR1627" s="578"/>
      <c r="AS1627" s="578"/>
      <c r="AT1627" s="578"/>
      <c r="AU1627" s="578"/>
      <c r="AV1627" s="578"/>
      <c r="AW1627" s="578"/>
      <c r="AX1627" s="578"/>
      <c r="AY1627" s="578"/>
      <c r="AZ1627" s="578"/>
      <c r="BA1627" s="578"/>
      <c r="BB1627" s="578"/>
      <c r="BC1627" s="578"/>
      <c r="BD1627" s="578"/>
      <c r="BE1627" s="578"/>
      <c r="BF1627" s="578"/>
      <c r="BG1627" s="578"/>
      <c r="BH1627" s="579"/>
      <c r="BI1627" s="72"/>
      <c r="BJ1627" s="72"/>
    </row>
    <row r="1628" spans="2:62" ht="39" customHeight="1">
      <c r="AG1628" s="71"/>
      <c r="AH1628" s="580"/>
      <c r="AI1628" s="580"/>
      <c r="AJ1628" s="580"/>
      <c r="AK1628" s="580"/>
      <c r="AL1628" s="580"/>
      <c r="AM1628" s="580"/>
      <c r="AN1628" s="580"/>
      <c r="AO1628" s="74"/>
      <c r="AP1628" s="74"/>
      <c r="AQ1628" s="74"/>
      <c r="AR1628" s="72"/>
      <c r="AS1628" s="72"/>
      <c r="AT1628" s="72"/>
      <c r="AU1628" s="72"/>
      <c r="AV1628" s="72"/>
      <c r="AW1628" s="72"/>
      <c r="AX1628" s="72"/>
      <c r="AY1628" s="72"/>
      <c r="AZ1628" s="72"/>
      <c r="BA1628" s="72"/>
      <c r="BB1628" s="72"/>
      <c r="BC1628" s="72"/>
      <c r="BD1628" s="72"/>
      <c r="BE1628" s="72"/>
      <c r="BF1628" s="72"/>
      <c r="BG1628" s="72"/>
      <c r="BH1628" s="72"/>
      <c r="BI1628" s="72"/>
    </row>
    <row r="1629" spans="2:62" ht="39" customHeight="1" thickBot="1">
      <c r="B1629" s="581" t="s">
        <v>99</v>
      </c>
      <c r="C1629" s="581"/>
      <c r="D1629" s="581"/>
      <c r="E1629" s="581"/>
      <c r="F1629" s="581"/>
      <c r="G1629" s="581"/>
      <c r="H1629" s="581"/>
      <c r="I1629" s="581"/>
      <c r="J1629" s="581"/>
      <c r="K1629" s="581"/>
      <c r="L1629" s="581"/>
      <c r="M1629" s="581"/>
      <c r="N1629" s="581"/>
      <c r="O1629" s="581"/>
      <c r="P1629" s="581"/>
      <c r="Q1629" s="581"/>
      <c r="R1629" s="581"/>
      <c r="S1629" s="581"/>
      <c r="T1629" s="581"/>
      <c r="U1629" s="581"/>
      <c r="V1629" s="581"/>
      <c r="W1629" s="581"/>
      <c r="X1629" s="581"/>
      <c r="Y1629" s="581"/>
      <c r="Z1629" s="581"/>
      <c r="AA1629" s="581"/>
      <c r="AG1629" s="71"/>
    </row>
    <row r="1630" spans="2:62" ht="39" customHeight="1">
      <c r="B1630" s="581"/>
      <c r="C1630" s="581"/>
      <c r="D1630" s="581"/>
      <c r="E1630" s="581"/>
      <c r="F1630" s="581"/>
      <c r="G1630" s="581"/>
      <c r="H1630" s="581"/>
      <c r="I1630" s="581"/>
      <c r="J1630" s="581"/>
      <c r="K1630" s="581"/>
      <c r="L1630" s="581"/>
      <c r="M1630" s="581"/>
      <c r="N1630" s="581"/>
      <c r="O1630" s="581"/>
      <c r="P1630" s="581"/>
      <c r="Q1630" s="581"/>
      <c r="R1630" s="581"/>
      <c r="S1630" s="581"/>
      <c r="T1630" s="581"/>
      <c r="U1630" s="581"/>
      <c r="V1630" s="581"/>
      <c r="W1630" s="581"/>
      <c r="X1630" s="581"/>
      <c r="Y1630" s="581"/>
      <c r="Z1630" s="581"/>
      <c r="AA1630" s="581"/>
      <c r="AG1630" s="71"/>
      <c r="AH1630" s="582" t="s">
        <v>23</v>
      </c>
      <c r="AI1630" s="582"/>
      <c r="AJ1630" s="582"/>
      <c r="AK1630" s="582"/>
      <c r="AL1630" s="582"/>
      <c r="AM1630" s="582"/>
      <c r="AN1630" s="583"/>
      <c r="AO1630" s="584">
        <f>GI!$J$34</f>
        <v>0</v>
      </c>
      <c r="AP1630" s="585"/>
      <c r="AQ1630" s="585"/>
      <c r="AR1630" s="585"/>
      <c r="AS1630" s="585"/>
      <c r="AT1630" s="586"/>
      <c r="AV1630" s="72"/>
      <c r="AW1630" s="582" t="s">
        <v>24</v>
      </c>
      <c r="AX1630" s="582"/>
      <c r="AY1630" s="582"/>
      <c r="AZ1630" s="582"/>
      <c r="BB1630" s="584" t="str">
        <f>GI!$I$34</f>
        <v>F</v>
      </c>
      <c r="BC1630" s="585"/>
      <c r="BD1630" s="585"/>
      <c r="BE1630" s="585"/>
      <c r="BF1630" s="586"/>
    </row>
    <row r="1631" spans="2:62" ht="39" customHeight="1">
      <c r="B1631" s="581"/>
      <c r="C1631" s="581"/>
      <c r="D1631" s="581"/>
      <c r="E1631" s="581"/>
      <c r="F1631" s="581"/>
      <c r="G1631" s="581"/>
      <c r="H1631" s="581"/>
      <c r="I1631" s="581"/>
      <c r="J1631" s="581"/>
      <c r="K1631" s="581"/>
      <c r="L1631" s="581"/>
      <c r="M1631" s="581"/>
      <c r="N1631" s="581"/>
      <c r="O1631" s="581"/>
      <c r="P1631" s="581"/>
      <c r="Q1631" s="581"/>
      <c r="R1631" s="581"/>
      <c r="S1631" s="581"/>
      <c r="T1631" s="581"/>
      <c r="U1631" s="581"/>
      <c r="V1631" s="581"/>
      <c r="W1631" s="581"/>
      <c r="X1631" s="581"/>
      <c r="Y1631" s="581"/>
      <c r="Z1631" s="581"/>
      <c r="AA1631" s="581"/>
      <c r="AG1631" s="71"/>
      <c r="AH1631" s="582"/>
      <c r="AI1631" s="582"/>
      <c r="AJ1631" s="582"/>
      <c r="AK1631" s="582"/>
      <c r="AL1631" s="582"/>
      <c r="AM1631" s="582"/>
      <c r="AN1631" s="583"/>
      <c r="AO1631" s="587"/>
      <c r="AP1631" s="588"/>
      <c r="AQ1631" s="588"/>
      <c r="AR1631" s="588"/>
      <c r="AS1631" s="588"/>
      <c r="AT1631" s="589"/>
      <c r="AU1631" s="72"/>
      <c r="AV1631" s="72"/>
      <c r="AW1631" s="582"/>
      <c r="AX1631" s="582"/>
      <c r="AY1631" s="582"/>
      <c r="AZ1631" s="582"/>
      <c r="BB1631" s="587"/>
      <c r="BC1631" s="588"/>
      <c r="BD1631" s="588"/>
      <c r="BE1631" s="588"/>
      <c r="BF1631" s="589"/>
    </row>
    <row r="1632" spans="2:62" ht="39" customHeight="1">
      <c r="B1632" s="581"/>
      <c r="C1632" s="581"/>
      <c r="D1632" s="581"/>
      <c r="E1632" s="581"/>
      <c r="F1632" s="581"/>
      <c r="G1632" s="581"/>
      <c r="H1632" s="581"/>
      <c r="I1632" s="581"/>
      <c r="J1632" s="581"/>
      <c r="K1632" s="581"/>
      <c r="L1632" s="581"/>
      <c r="M1632" s="581"/>
      <c r="N1632" s="581"/>
      <c r="O1632" s="581"/>
      <c r="P1632" s="581"/>
      <c r="Q1632" s="581"/>
      <c r="R1632" s="581"/>
      <c r="S1632" s="581"/>
      <c r="T1632" s="581"/>
      <c r="U1632" s="581"/>
      <c r="V1632" s="581"/>
      <c r="W1632" s="581"/>
      <c r="X1632" s="581"/>
      <c r="Y1632" s="581"/>
      <c r="Z1632" s="581"/>
      <c r="AA1632" s="581"/>
      <c r="AG1632" s="71"/>
      <c r="AH1632" s="593" t="s">
        <v>3</v>
      </c>
      <c r="AI1632" s="593"/>
      <c r="AJ1632" s="593"/>
      <c r="AK1632" s="593"/>
      <c r="AL1632" s="593"/>
      <c r="AM1632" s="593"/>
      <c r="AN1632" s="594"/>
      <c r="AO1632" s="587"/>
      <c r="AP1632" s="588"/>
      <c r="AQ1632" s="588"/>
      <c r="AR1632" s="588"/>
      <c r="AS1632" s="588"/>
      <c r="AT1632" s="589"/>
      <c r="AV1632" s="72"/>
      <c r="AW1632" s="593" t="s">
        <v>4</v>
      </c>
      <c r="AX1632" s="593"/>
      <c r="AY1632" s="593"/>
      <c r="AZ1632" s="593"/>
      <c r="BB1632" s="587"/>
      <c r="BC1632" s="588"/>
      <c r="BD1632" s="588"/>
      <c r="BE1632" s="588"/>
      <c r="BF1632" s="589"/>
    </row>
    <row r="1633" spans="2:62" ht="39" customHeight="1" thickBot="1">
      <c r="B1633" s="595" t="s">
        <v>148</v>
      </c>
      <c r="C1633" s="595"/>
      <c r="D1633" s="595"/>
      <c r="E1633" s="595"/>
      <c r="F1633" s="595"/>
      <c r="G1633" s="595"/>
      <c r="H1633" s="595"/>
      <c r="I1633" s="595"/>
      <c r="J1633" s="595"/>
      <c r="K1633" s="595"/>
      <c r="L1633" s="75"/>
      <c r="M1633" s="75"/>
      <c r="N1633" s="75"/>
      <c r="O1633" s="75"/>
      <c r="P1633" s="75"/>
      <c r="Q1633" s="75"/>
      <c r="R1633" s="75"/>
      <c r="S1633" s="75"/>
      <c r="T1633" s="75"/>
      <c r="U1633" s="75"/>
      <c r="V1633" s="75"/>
      <c r="W1633" s="76"/>
      <c r="X1633" s="76"/>
      <c r="Y1633" s="76"/>
      <c r="Z1633" s="76"/>
      <c r="AA1633" s="76"/>
      <c r="AG1633" s="71"/>
      <c r="AH1633" s="593"/>
      <c r="AI1633" s="593"/>
      <c r="AJ1633" s="593"/>
      <c r="AK1633" s="593"/>
      <c r="AL1633" s="593"/>
      <c r="AM1633" s="593"/>
      <c r="AN1633" s="594"/>
      <c r="AO1633" s="590"/>
      <c r="AP1633" s="591"/>
      <c r="AQ1633" s="591"/>
      <c r="AR1633" s="591"/>
      <c r="AS1633" s="591"/>
      <c r="AT1633" s="592"/>
      <c r="AU1633" s="72"/>
      <c r="AV1633" s="72"/>
      <c r="AW1633" s="593"/>
      <c r="AX1633" s="593"/>
      <c r="AY1633" s="593"/>
      <c r="AZ1633" s="593"/>
      <c r="BA1633" s="77"/>
      <c r="BB1633" s="590"/>
      <c r="BC1633" s="591"/>
      <c r="BD1633" s="591"/>
      <c r="BE1633" s="591"/>
      <c r="BF1633" s="592"/>
      <c r="BG1633" s="77"/>
      <c r="BH1633" s="77"/>
      <c r="BI1633" s="77"/>
    </row>
    <row r="1634" spans="2:62" ht="39" customHeight="1" thickBot="1">
      <c r="B1634" s="533"/>
      <c r="C1634" s="533"/>
      <c r="D1634" s="533"/>
      <c r="E1634" s="533"/>
      <c r="F1634" s="533"/>
      <c r="G1634" s="533"/>
      <c r="H1634" s="533"/>
      <c r="I1634" s="533"/>
      <c r="J1634" s="533"/>
      <c r="K1634" s="533"/>
      <c r="L1634" s="533"/>
      <c r="M1634" s="533"/>
      <c r="N1634" s="533"/>
      <c r="O1634" s="533"/>
      <c r="P1634" s="533"/>
      <c r="Q1634" s="533"/>
      <c r="R1634" s="533"/>
      <c r="S1634" s="533"/>
      <c r="T1634" s="533"/>
      <c r="U1634" s="533"/>
      <c r="V1634" s="533"/>
      <c r="W1634" s="533"/>
      <c r="X1634" s="533"/>
      <c r="Y1634" s="533"/>
      <c r="Z1634" s="533"/>
      <c r="AA1634" s="533"/>
      <c r="AG1634" s="71"/>
      <c r="AK1634" s="78"/>
      <c r="AL1634" s="78"/>
      <c r="AM1634" s="78"/>
      <c r="AN1634" s="78"/>
      <c r="AO1634" s="78"/>
      <c r="AP1634" s="78"/>
      <c r="AQ1634" s="78"/>
      <c r="AR1634" s="72"/>
      <c r="AS1634" s="72"/>
      <c r="AT1634" s="72"/>
      <c r="AU1634" s="72"/>
      <c r="AV1634" s="72"/>
      <c r="AW1634" s="72"/>
      <c r="AX1634" s="72"/>
      <c r="AY1634" s="72"/>
      <c r="AZ1634" s="72"/>
      <c r="BA1634" s="72"/>
      <c r="BB1634" s="72"/>
      <c r="BC1634" s="72"/>
      <c r="BD1634" s="72"/>
      <c r="BE1634" s="77"/>
      <c r="BF1634" s="77"/>
      <c r="BG1634" s="77"/>
      <c r="BH1634" s="77"/>
      <c r="BI1634" s="77"/>
    </row>
    <row r="1635" spans="2:62" ht="39" customHeight="1">
      <c r="B1635" s="534"/>
      <c r="C1635" s="534"/>
      <c r="D1635" s="534"/>
      <c r="E1635" s="534"/>
      <c r="F1635" s="534"/>
      <c r="G1635" s="534"/>
      <c r="H1635" s="534"/>
      <c r="I1635" s="534"/>
      <c r="J1635" s="534"/>
      <c r="K1635" s="534"/>
      <c r="L1635" s="534"/>
      <c r="M1635" s="534"/>
      <c r="N1635" s="534"/>
      <c r="O1635" s="534"/>
      <c r="P1635" s="534"/>
      <c r="Q1635" s="534"/>
      <c r="R1635" s="534"/>
      <c r="S1635" s="534"/>
      <c r="T1635" s="534"/>
      <c r="U1635" s="534"/>
      <c r="V1635" s="534"/>
      <c r="W1635" s="534"/>
      <c r="X1635" s="534"/>
      <c r="Y1635" s="534"/>
      <c r="Z1635" s="534"/>
      <c r="AA1635" s="534"/>
      <c r="AG1635" s="71"/>
      <c r="AH1635" s="582" t="s">
        <v>25</v>
      </c>
      <c r="AI1635" s="582"/>
      <c r="AJ1635" s="582"/>
      <c r="AK1635" s="582"/>
      <c r="AL1635" s="582"/>
      <c r="AM1635" s="582"/>
      <c r="AN1635" s="583"/>
      <c r="AO1635" s="596">
        <f>GI!$A$3</f>
        <v>11</v>
      </c>
      <c r="AP1635" s="597"/>
      <c r="AQ1635" s="597"/>
      <c r="AR1635" s="597"/>
      <c r="AS1635" s="598"/>
      <c r="AT1635" s="596" t="str">
        <f>GI!$C$3</f>
        <v>D</v>
      </c>
      <c r="AU1635" s="597"/>
      <c r="AV1635" s="597"/>
      <c r="AW1635" s="597"/>
      <c r="AX1635" s="598"/>
      <c r="AY1635" s="79"/>
      <c r="AZ1635" s="79"/>
      <c r="BA1635" s="79"/>
      <c r="BB1635" s="80"/>
      <c r="BC1635" s="80"/>
      <c r="BD1635" s="80"/>
      <c r="BE1635" s="80"/>
      <c r="BF1635" s="80"/>
      <c r="BG1635" s="80"/>
      <c r="BH1635" s="80"/>
      <c r="BI1635" s="80"/>
    </row>
    <row r="1636" spans="2:62" ht="39" customHeight="1">
      <c r="B1636" s="533"/>
      <c r="C1636" s="533"/>
      <c r="D1636" s="533"/>
      <c r="E1636" s="533"/>
      <c r="F1636" s="533"/>
      <c r="G1636" s="533"/>
      <c r="H1636" s="533"/>
      <c r="I1636" s="533"/>
      <c r="J1636" s="533"/>
      <c r="K1636" s="533"/>
      <c r="L1636" s="533"/>
      <c r="M1636" s="533"/>
      <c r="N1636" s="533"/>
      <c r="O1636" s="533"/>
      <c r="P1636" s="533"/>
      <c r="Q1636" s="533"/>
      <c r="R1636" s="533"/>
      <c r="S1636" s="533"/>
      <c r="T1636" s="533"/>
      <c r="U1636" s="533"/>
      <c r="V1636" s="533"/>
      <c r="W1636" s="533"/>
      <c r="X1636" s="533"/>
      <c r="Y1636" s="533"/>
      <c r="Z1636" s="533"/>
      <c r="AA1636" s="533"/>
      <c r="AG1636" s="71"/>
      <c r="AH1636" s="582"/>
      <c r="AI1636" s="582"/>
      <c r="AJ1636" s="582"/>
      <c r="AK1636" s="582"/>
      <c r="AL1636" s="582"/>
      <c r="AM1636" s="582"/>
      <c r="AN1636" s="583"/>
      <c r="AO1636" s="599"/>
      <c r="AP1636" s="600"/>
      <c r="AQ1636" s="600"/>
      <c r="AR1636" s="600"/>
      <c r="AS1636" s="601"/>
      <c r="AT1636" s="599"/>
      <c r="AU1636" s="600"/>
      <c r="AV1636" s="600"/>
      <c r="AW1636" s="600"/>
      <c r="AX1636" s="601"/>
      <c r="AY1636" s="79"/>
      <c r="AZ1636" s="79"/>
      <c r="BA1636" s="79"/>
      <c r="BB1636" s="80"/>
      <c r="BC1636" s="80"/>
      <c r="BD1636" s="80"/>
      <c r="BE1636" s="80"/>
      <c r="BF1636" s="80"/>
      <c r="BG1636" s="80"/>
      <c r="BH1636" s="80"/>
      <c r="BI1636" s="80"/>
    </row>
    <row r="1637" spans="2:62" ht="39" customHeight="1">
      <c r="B1637" s="534"/>
      <c r="C1637" s="534"/>
      <c r="D1637" s="534"/>
      <c r="E1637" s="534"/>
      <c r="F1637" s="534"/>
      <c r="G1637" s="534"/>
      <c r="H1637" s="534"/>
      <c r="I1637" s="534"/>
      <c r="J1637" s="534"/>
      <c r="K1637" s="534"/>
      <c r="L1637" s="534"/>
      <c r="M1637" s="534"/>
      <c r="N1637" s="534"/>
      <c r="O1637" s="534"/>
      <c r="P1637" s="534"/>
      <c r="Q1637" s="534"/>
      <c r="R1637" s="534"/>
      <c r="S1637" s="534"/>
      <c r="T1637" s="534"/>
      <c r="U1637" s="534"/>
      <c r="V1637" s="534"/>
      <c r="W1637" s="534"/>
      <c r="X1637" s="534"/>
      <c r="Y1637" s="534"/>
      <c r="Z1637" s="534"/>
      <c r="AA1637" s="534"/>
      <c r="AG1637" s="71"/>
      <c r="AH1637" s="605" t="s">
        <v>6</v>
      </c>
      <c r="AI1637" s="605"/>
      <c r="AJ1637" s="605"/>
      <c r="AK1637" s="605"/>
      <c r="AL1637" s="605"/>
      <c r="AM1637" s="605"/>
      <c r="AN1637" s="606"/>
      <c r="AO1637" s="599"/>
      <c r="AP1637" s="600"/>
      <c r="AQ1637" s="600"/>
      <c r="AR1637" s="600"/>
      <c r="AS1637" s="601"/>
      <c r="AT1637" s="599"/>
      <c r="AU1637" s="600"/>
      <c r="AV1637" s="600"/>
      <c r="AW1637" s="600"/>
      <c r="AX1637" s="601"/>
      <c r="AY1637" s="79"/>
      <c r="AZ1637" s="79"/>
      <c r="BA1637" s="79"/>
      <c r="BB1637" s="80"/>
      <c r="BC1637" s="80"/>
      <c r="BD1637" s="80"/>
      <c r="BE1637" s="80"/>
      <c r="BF1637" s="80"/>
      <c r="BG1637" s="80"/>
      <c r="BH1637" s="80"/>
      <c r="BI1637" s="80"/>
    </row>
    <row r="1638" spans="2:62" ht="39" customHeight="1" thickBot="1">
      <c r="B1638" s="607" t="s">
        <v>149</v>
      </c>
      <c r="C1638" s="607"/>
      <c r="D1638" s="607"/>
      <c r="E1638" s="607"/>
      <c r="F1638" s="607"/>
      <c r="G1638" s="607"/>
      <c r="H1638" s="607"/>
      <c r="I1638" s="607"/>
      <c r="J1638" s="607"/>
      <c r="K1638" s="607"/>
      <c r="L1638" s="607"/>
      <c r="M1638" s="607"/>
      <c r="N1638" s="607"/>
      <c r="O1638" s="607"/>
      <c r="P1638" s="607"/>
      <c r="Q1638" s="607"/>
      <c r="R1638" s="607"/>
      <c r="S1638" s="607"/>
      <c r="T1638" s="607"/>
      <c r="U1638" s="607"/>
      <c r="V1638" s="607"/>
      <c r="W1638" s="607"/>
      <c r="X1638" s="607"/>
      <c r="Y1638" s="607"/>
      <c r="Z1638" s="607"/>
      <c r="AA1638" s="607"/>
      <c r="AG1638" s="71"/>
      <c r="AH1638" s="605"/>
      <c r="AI1638" s="605"/>
      <c r="AJ1638" s="605"/>
      <c r="AK1638" s="605"/>
      <c r="AL1638" s="605"/>
      <c r="AM1638" s="605"/>
      <c r="AN1638" s="606"/>
      <c r="AO1638" s="602"/>
      <c r="AP1638" s="603"/>
      <c r="AQ1638" s="603"/>
      <c r="AR1638" s="603"/>
      <c r="AS1638" s="604"/>
      <c r="AT1638" s="602"/>
      <c r="AU1638" s="603"/>
      <c r="AV1638" s="603"/>
      <c r="AW1638" s="603"/>
      <c r="AX1638" s="604"/>
      <c r="AY1638" s="79"/>
      <c r="AZ1638" s="79"/>
      <c r="BA1638" s="79"/>
      <c r="BB1638" s="80"/>
      <c r="BC1638" s="80"/>
      <c r="BD1638" s="80"/>
      <c r="BE1638" s="80"/>
      <c r="BF1638" s="80"/>
      <c r="BG1638" s="80"/>
      <c r="BH1638" s="80"/>
      <c r="BI1638" s="80"/>
    </row>
    <row r="1639" spans="2:62" ht="39" customHeight="1">
      <c r="B1639" s="608"/>
      <c r="C1639" s="608"/>
      <c r="D1639" s="608"/>
      <c r="E1639" s="608"/>
      <c r="F1639" s="608"/>
      <c r="G1639" s="608"/>
      <c r="H1639" s="608"/>
      <c r="I1639" s="608"/>
      <c r="J1639" s="608"/>
      <c r="K1639" s="608"/>
      <c r="L1639" s="608"/>
      <c r="M1639" s="608"/>
      <c r="N1639" s="608"/>
      <c r="O1639" s="608"/>
      <c r="P1639" s="608"/>
      <c r="Q1639" s="608"/>
      <c r="R1639" s="608"/>
      <c r="S1639" s="608"/>
      <c r="T1639" s="608"/>
      <c r="U1639" s="608"/>
      <c r="V1639" s="608"/>
      <c r="W1639" s="608"/>
      <c r="X1639" s="608"/>
      <c r="Y1639" s="608"/>
      <c r="Z1639" s="608"/>
      <c r="AA1639" s="608"/>
      <c r="AG1639" s="71"/>
    </row>
    <row r="1640" spans="2:62" ht="39" customHeight="1" thickBot="1">
      <c r="B1640" s="533"/>
      <c r="C1640" s="533"/>
      <c r="D1640" s="533"/>
      <c r="E1640" s="533"/>
      <c r="F1640" s="533"/>
      <c r="G1640" s="533"/>
      <c r="H1640" s="533"/>
      <c r="I1640" s="533"/>
      <c r="J1640" s="533"/>
      <c r="K1640" s="533"/>
      <c r="L1640" s="533"/>
      <c r="M1640" s="533"/>
      <c r="N1640" s="533"/>
      <c r="O1640" s="533"/>
      <c r="P1640" s="533"/>
      <c r="Q1640" s="533"/>
      <c r="R1640" s="533"/>
      <c r="S1640" s="533"/>
      <c r="T1640" s="533"/>
      <c r="U1640" s="533"/>
      <c r="V1640" s="533"/>
      <c r="W1640" s="533"/>
      <c r="X1640" s="533"/>
      <c r="Y1640" s="533"/>
      <c r="Z1640" s="533"/>
      <c r="AA1640" s="533"/>
      <c r="AG1640" s="81"/>
      <c r="AH1640" s="82"/>
      <c r="AI1640" s="82"/>
      <c r="AJ1640" s="82"/>
      <c r="AK1640" s="82"/>
      <c r="AL1640" s="82"/>
      <c r="AM1640" s="82"/>
      <c r="AN1640" s="82"/>
      <c r="AO1640" s="82"/>
      <c r="AP1640" s="82"/>
      <c r="AQ1640" s="82"/>
      <c r="AR1640" s="83"/>
      <c r="AS1640" s="83"/>
      <c r="AT1640" s="83"/>
      <c r="AU1640" s="83"/>
      <c r="AV1640" s="83"/>
      <c r="AW1640" s="83"/>
      <c r="AX1640" s="83"/>
      <c r="AY1640" s="83"/>
      <c r="AZ1640" s="83"/>
      <c r="BA1640" s="83"/>
      <c r="BB1640" s="83"/>
      <c r="BC1640" s="83"/>
      <c r="BD1640" s="83"/>
      <c r="BE1640" s="83"/>
      <c r="BF1640" s="83"/>
      <c r="BG1640" s="83"/>
      <c r="BH1640" s="83"/>
      <c r="BI1640" s="83"/>
      <c r="BJ1640" s="84"/>
    </row>
    <row r="1641" spans="2:62" ht="39" customHeight="1">
      <c r="B1641" s="534"/>
      <c r="C1641" s="534"/>
      <c r="D1641" s="534"/>
      <c r="E1641" s="534"/>
      <c r="F1641" s="534"/>
      <c r="G1641" s="534"/>
      <c r="H1641" s="534"/>
      <c r="I1641" s="534"/>
      <c r="J1641" s="534"/>
      <c r="K1641" s="534"/>
      <c r="L1641" s="534"/>
      <c r="M1641" s="534"/>
      <c r="N1641" s="534"/>
      <c r="O1641" s="534"/>
      <c r="P1641" s="534"/>
      <c r="Q1641" s="534"/>
      <c r="R1641" s="534"/>
      <c r="S1641" s="534"/>
      <c r="T1641" s="534"/>
      <c r="U1641" s="534"/>
      <c r="V1641" s="534"/>
      <c r="W1641" s="534"/>
      <c r="X1641" s="534"/>
      <c r="Y1641" s="534"/>
      <c r="Z1641" s="534"/>
      <c r="AA1641" s="534"/>
      <c r="BJ1641" s="85"/>
    </row>
    <row r="1642" spans="2:62" ht="39" customHeight="1">
      <c r="B1642" s="86"/>
      <c r="C1642" s="86"/>
      <c r="D1642" s="86"/>
      <c r="E1642" s="86"/>
      <c r="F1642" s="86"/>
      <c r="G1642" s="86"/>
      <c r="H1642" s="86"/>
      <c r="I1642" s="86"/>
      <c r="J1642" s="86"/>
      <c r="K1642" s="86"/>
      <c r="L1642" s="86"/>
      <c r="M1642" s="86"/>
      <c r="N1642" s="86"/>
      <c r="O1642" s="86"/>
      <c r="P1642" s="86"/>
      <c r="Q1642" s="86"/>
      <c r="R1642" s="86"/>
      <c r="S1642" s="86"/>
      <c r="T1642" s="86"/>
      <c r="U1642" s="86"/>
      <c r="V1642" s="86"/>
      <c r="W1642" s="86"/>
      <c r="X1642" s="86"/>
      <c r="Y1642" s="86"/>
      <c r="Z1642" s="86"/>
      <c r="AA1642" s="86"/>
      <c r="AK1642" s="87"/>
      <c r="AL1642" s="87"/>
      <c r="AM1642" s="87"/>
      <c r="AN1642" s="87"/>
      <c r="AO1642" s="87"/>
      <c r="AP1642" s="87"/>
      <c r="AQ1642" s="87"/>
      <c r="AR1642" s="87"/>
      <c r="AS1642" s="87"/>
      <c r="AT1642" s="87"/>
      <c r="AU1642" s="87"/>
      <c r="AV1642" s="87"/>
      <c r="AW1642" s="87"/>
      <c r="AX1642" s="87"/>
      <c r="AY1642" s="87"/>
      <c r="AZ1642" s="87"/>
      <c r="BA1642" s="87"/>
      <c r="BB1642" s="87"/>
      <c r="BC1642" s="87"/>
      <c r="BD1642" s="87"/>
      <c r="BE1642" s="87"/>
      <c r="BF1642" s="87"/>
      <c r="BJ1642" s="85"/>
    </row>
    <row r="1643" spans="2:62" ht="39" customHeight="1">
      <c r="B1643" s="535" t="s">
        <v>80</v>
      </c>
      <c r="C1643" s="535"/>
      <c r="D1643" s="535"/>
      <c r="E1643" s="535"/>
      <c r="F1643" s="535"/>
      <c r="G1643" s="535"/>
      <c r="H1643" s="535"/>
      <c r="I1643" s="535"/>
      <c r="J1643" s="535"/>
      <c r="K1643" s="535"/>
      <c r="L1643" s="535"/>
      <c r="M1643" s="535"/>
      <c r="N1643" s="535"/>
      <c r="O1643" s="536" t="str">
        <f>GI!$E$31</f>
        <v xml:space="preserve">Biniam Desta </v>
      </c>
      <c r="P1643" s="536"/>
      <c r="Q1643" s="536"/>
      <c r="R1643" s="536"/>
      <c r="S1643" s="536"/>
      <c r="T1643" s="536"/>
      <c r="U1643" s="536"/>
      <c r="V1643" s="536"/>
      <c r="W1643" s="536"/>
      <c r="X1643" s="536"/>
      <c r="Y1643" s="536"/>
      <c r="Z1643" s="536"/>
      <c r="AA1643" s="536"/>
      <c r="AB1643" s="88"/>
      <c r="AJ1643" s="538" t="s">
        <v>212</v>
      </c>
      <c r="AK1643" s="539"/>
      <c r="AL1643" s="539"/>
      <c r="AM1643" s="539"/>
      <c r="AN1643" s="539"/>
      <c r="AO1643" s="539"/>
      <c r="AP1643" s="539"/>
      <c r="AQ1643" s="539"/>
      <c r="AR1643" s="539"/>
      <c r="AS1643" s="539"/>
      <c r="AT1643" s="539"/>
      <c r="AU1643" s="539"/>
      <c r="AV1643" s="539"/>
      <c r="AW1643" s="539"/>
      <c r="AX1643" s="539"/>
      <c r="AY1643" s="539"/>
      <c r="AZ1643" s="539"/>
      <c r="BA1643" s="539"/>
      <c r="BB1643" s="539"/>
      <c r="BC1643" s="539"/>
      <c r="BD1643" s="539"/>
      <c r="BE1643" s="539"/>
      <c r="BF1643" s="540"/>
      <c r="BG1643" s="87"/>
      <c r="BH1643" s="87"/>
      <c r="BI1643" s="87"/>
      <c r="BJ1643" s="89"/>
    </row>
    <row r="1644" spans="2:62" ht="39" customHeight="1">
      <c r="B1644" s="535"/>
      <c r="C1644" s="535"/>
      <c r="D1644" s="535"/>
      <c r="E1644" s="535"/>
      <c r="F1644" s="535"/>
      <c r="G1644" s="535"/>
      <c r="H1644" s="535"/>
      <c r="I1644" s="535"/>
      <c r="J1644" s="535"/>
      <c r="K1644" s="535"/>
      <c r="L1644" s="535"/>
      <c r="M1644" s="535"/>
      <c r="N1644" s="535"/>
      <c r="O1644" s="537"/>
      <c r="P1644" s="537"/>
      <c r="Q1644" s="537"/>
      <c r="R1644" s="537"/>
      <c r="S1644" s="537"/>
      <c r="T1644" s="537"/>
      <c r="U1644" s="537"/>
      <c r="V1644" s="537"/>
      <c r="W1644" s="537"/>
      <c r="X1644" s="537"/>
      <c r="Y1644" s="537"/>
      <c r="Z1644" s="537"/>
      <c r="AA1644" s="537"/>
      <c r="AB1644" s="88"/>
      <c r="AJ1644" s="541"/>
      <c r="AK1644" s="542"/>
      <c r="AL1644" s="542"/>
      <c r="AM1644" s="542"/>
      <c r="AN1644" s="542"/>
      <c r="AO1644" s="542"/>
      <c r="AP1644" s="542"/>
      <c r="AQ1644" s="542"/>
      <c r="AR1644" s="542"/>
      <c r="AS1644" s="542"/>
      <c r="AT1644" s="542"/>
      <c r="AU1644" s="542"/>
      <c r="AV1644" s="542"/>
      <c r="AW1644" s="542"/>
      <c r="AX1644" s="542"/>
      <c r="AY1644" s="542"/>
      <c r="AZ1644" s="542"/>
      <c r="BA1644" s="542"/>
      <c r="BB1644" s="542"/>
      <c r="BC1644" s="542"/>
      <c r="BD1644" s="542"/>
      <c r="BE1644" s="542"/>
      <c r="BF1644" s="543"/>
      <c r="BG1644" s="87"/>
      <c r="BH1644" s="87"/>
      <c r="BI1644" s="87"/>
      <c r="BJ1644" s="89"/>
    </row>
    <row r="1645" spans="2:62" ht="39" customHeight="1">
      <c r="B1645" s="544" t="s">
        <v>79</v>
      </c>
      <c r="C1645" s="544"/>
      <c r="D1645" s="544"/>
      <c r="E1645" s="544"/>
      <c r="F1645" s="544"/>
      <c r="G1645" s="544"/>
      <c r="H1645" s="544"/>
      <c r="I1645" s="544"/>
      <c r="J1645" s="544"/>
      <c r="K1645" s="544"/>
      <c r="L1645" s="544"/>
      <c r="M1645" s="544"/>
      <c r="N1645" s="544"/>
      <c r="O1645" s="545"/>
      <c r="P1645" s="545"/>
      <c r="Q1645" s="545"/>
      <c r="R1645" s="545"/>
      <c r="S1645" s="545"/>
      <c r="T1645" s="545"/>
      <c r="U1645" s="545"/>
      <c r="V1645" s="545"/>
      <c r="W1645" s="545"/>
      <c r="X1645" s="545"/>
      <c r="Y1645" s="545"/>
      <c r="Z1645" s="545"/>
      <c r="AA1645" s="545"/>
      <c r="AB1645" s="88"/>
      <c r="AJ1645" s="541" t="s">
        <v>210</v>
      </c>
      <c r="AK1645" s="542"/>
      <c r="AL1645" s="542"/>
      <c r="AM1645" s="542"/>
      <c r="AN1645" s="542"/>
      <c r="AO1645" s="542"/>
      <c r="AP1645" s="542"/>
      <c r="AQ1645" s="542"/>
      <c r="AR1645" s="542"/>
      <c r="AS1645" s="542"/>
      <c r="AT1645" s="542"/>
      <c r="AU1645" s="542"/>
      <c r="AV1645" s="542"/>
      <c r="AW1645" s="542"/>
      <c r="AX1645" s="542"/>
      <c r="AY1645" s="542"/>
      <c r="AZ1645" s="542"/>
      <c r="BA1645" s="542"/>
      <c r="BB1645" s="542"/>
      <c r="BC1645" s="542"/>
      <c r="BD1645" s="542"/>
      <c r="BE1645" s="542"/>
      <c r="BF1645" s="543"/>
      <c r="BG1645" s="87"/>
      <c r="BH1645" s="87"/>
      <c r="BI1645" s="87"/>
      <c r="BJ1645" s="87"/>
    </row>
    <row r="1646" spans="2:62" ht="39" customHeight="1">
      <c r="B1646" s="544"/>
      <c r="C1646" s="544"/>
      <c r="D1646" s="544"/>
      <c r="E1646" s="544"/>
      <c r="F1646" s="544"/>
      <c r="G1646" s="544"/>
      <c r="H1646" s="544"/>
      <c r="I1646" s="544"/>
      <c r="J1646" s="544"/>
      <c r="K1646" s="544"/>
      <c r="L1646" s="544"/>
      <c r="M1646" s="544"/>
      <c r="N1646" s="544"/>
      <c r="O1646" s="546"/>
      <c r="P1646" s="546"/>
      <c r="Q1646" s="546"/>
      <c r="R1646" s="546"/>
      <c r="S1646" s="546"/>
      <c r="T1646" s="546"/>
      <c r="U1646" s="546"/>
      <c r="V1646" s="546"/>
      <c r="W1646" s="546"/>
      <c r="X1646" s="546"/>
      <c r="Y1646" s="546"/>
      <c r="Z1646" s="546"/>
      <c r="AA1646" s="546"/>
      <c r="AB1646" s="88"/>
      <c r="AJ1646" s="541"/>
      <c r="AK1646" s="542"/>
      <c r="AL1646" s="542"/>
      <c r="AM1646" s="542"/>
      <c r="AN1646" s="542"/>
      <c r="AO1646" s="542"/>
      <c r="AP1646" s="542"/>
      <c r="AQ1646" s="542"/>
      <c r="AR1646" s="542"/>
      <c r="AS1646" s="542"/>
      <c r="AT1646" s="542"/>
      <c r="AU1646" s="542"/>
      <c r="AV1646" s="542"/>
      <c r="AW1646" s="542"/>
      <c r="AX1646" s="542"/>
      <c r="AY1646" s="542"/>
      <c r="AZ1646" s="542"/>
      <c r="BA1646" s="542"/>
      <c r="BB1646" s="542"/>
      <c r="BC1646" s="542"/>
      <c r="BD1646" s="542"/>
      <c r="BE1646" s="542"/>
      <c r="BF1646" s="543"/>
      <c r="BG1646" s="87"/>
      <c r="BH1646" s="87"/>
      <c r="BI1646" s="87"/>
      <c r="BJ1646" s="87"/>
    </row>
    <row r="1647" spans="2:62" ht="39" customHeight="1">
      <c r="B1647" s="535" t="s">
        <v>81</v>
      </c>
      <c r="C1647" s="535"/>
      <c r="D1647" s="535"/>
      <c r="E1647" s="535"/>
      <c r="F1647" s="535"/>
      <c r="G1647" s="535"/>
      <c r="H1647" s="535"/>
      <c r="I1647" s="535"/>
      <c r="J1647" s="535"/>
      <c r="K1647" s="535"/>
      <c r="L1647" s="535"/>
      <c r="M1647" s="535"/>
      <c r="N1647" s="535"/>
      <c r="O1647" s="547"/>
      <c r="P1647" s="547"/>
      <c r="Q1647" s="547"/>
      <c r="R1647" s="547"/>
      <c r="S1647" s="547"/>
      <c r="T1647" s="547"/>
      <c r="U1647" s="547"/>
      <c r="V1647" s="547"/>
      <c r="W1647" s="547"/>
      <c r="X1647" s="547"/>
      <c r="Y1647" s="547"/>
      <c r="Z1647" s="547"/>
      <c r="AA1647" s="547"/>
      <c r="AB1647" s="88"/>
      <c r="AJ1647" s="541" t="s">
        <v>74</v>
      </c>
      <c r="AK1647" s="542"/>
      <c r="AL1647" s="542"/>
      <c r="AM1647" s="542"/>
      <c r="AN1647" s="542"/>
      <c r="AO1647" s="542"/>
      <c r="AP1647" s="542"/>
      <c r="AQ1647" s="542"/>
      <c r="AR1647" s="542"/>
      <c r="AS1647" s="542"/>
      <c r="AT1647" s="542"/>
      <c r="AU1647" s="542"/>
      <c r="AV1647" s="542"/>
      <c r="AW1647" s="542"/>
      <c r="AX1647" s="542"/>
      <c r="AY1647" s="542"/>
      <c r="AZ1647" s="542"/>
      <c r="BA1647" s="542"/>
      <c r="BB1647" s="542"/>
      <c r="BC1647" s="542"/>
      <c r="BD1647" s="542"/>
      <c r="BE1647" s="542"/>
      <c r="BF1647" s="543"/>
      <c r="BG1647" s="87"/>
      <c r="BH1647" s="87"/>
      <c r="BI1647" s="87"/>
      <c r="BJ1647" s="87"/>
    </row>
    <row r="1648" spans="2:62" ht="39" customHeight="1">
      <c r="B1648" s="535"/>
      <c r="C1648" s="535"/>
      <c r="D1648" s="535"/>
      <c r="E1648" s="535"/>
      <c r="F1648" s="535"/>
      <c r="G1648" s="535"/>
      <c r="H1648" s="535"/>
      <c r="I1648" s="535"/>
      <c r="J1648" s="535"/>
      <c r="K1648" s="535"/>
      <c r="L1648" s="535"/>
      <c r="M1648" s="535"/>
      <c r="N1648" s="535"/>
      <c r="O1648" s="548"/>
      <c r="P1648" s="548"/>
      <c r="Q1648" s="548"/>
      <c r="R1648" s="548"/>
      <c r="S1648" s="548"/>
      <c r="T1648" s="548"/>
      <c r="U1648" s="548"/>
      <c r="V1648" s="548"/>
      <c r="W1648" s="548"/>
      <c r="X1648" s="548"/>
      <c r="Y1648" s="548"/>
      <c r="Z1648" s="548"/>
      <c r="AA1648" s="548"/>
      <c r="AB1648" s="88"/>
      <c r="AJ1648" s="541"/>
      <c r="AK1648" s="542"/>
      <c r="AL1648" s="542"/>
      <c r="AM1648" s="542"/>
      <c r="AN1648" s="542"/>
      <c r="AO1648" s="542"/>
      <c r="AP1648" s="542"/>
      <c r="AQ1648" s="542"/>
      <c r="AR1648" s="542"/>
      <c r="AS1648" s="542"/>
      <c r="AT1648" s="542"/>
      <c r="AU1648" s="542"/>
      <c r="AV1648" s="542"/>
      <c r="AW1648" s="542"/>
      <c r="AX1648" s="542"/>
      <c r="AY1648" s="542"/>
      <c r="AZ1648" s="542"/>
      <c r="BA1648" s="542"/>
      <c r="BB1648" s="542"/>
      <c r="BC1648" s="542"/>
      <c r="BD1648" s="542"/>
      <c r="BE1648" s="542"/>
      <c r="BF1648" s="543"/>
      <c r="BG1648" s="87"/>
      <c r="BH1648" s="87"/>
      <c r="BI1648" s="87"/>
      <c r="BJ1648" s="87"/>
    </row>
    <row r="1649" spans="2:62" ht="39" customHeight="1">
      <c r="B1649" s="544" t="s">
        <v>79</v>
      </c>
      <c r="C1649" s="544"/>
      <c r="D1649" s="544"/>
      <c r="E1649" s="544"/>
      <c r="F1649" s="544"/>
      <c r="G1649" s="544"/>
      <c r="H1649" s="544"/>
      <c r="I1649" s="544"/>
      <c r="J1649" s="544"/>
      <c r="K1649" s="544"/>
      <c r="L1649" s="544"/>
      <c r="M1649" s="544"/>
      <c r="N1649" s="544"/>
      <c r="O1649" s="545"/>
      <c r="P1649" s="545"/>
      <c r="Q1649" s="545"/>
      <c r="R1649" s="545"/>
      <c r="S1649" s="545"/>
      <c r="T1649" s="545"/>
      <c r="U1649" s="545"/>
      <c r="V1649" s="545"/>
      <c r="W1649" s="545"/>
      <c r="X1649" s="545"/>
      <c r="Y1649" s="545"/>
      <c r="Z1649" s="545"/>
      <c r="AA1649" s="545"/>
      <c r="AB1649" s="90"/>
      <c r="AJ1649" s="541" t="s">
        <v>211</v>
      </c>
      <c r="AK1649" s="542"/>
      <c r="AL1649" s="542"/>
      <c r="AM1649" s="542"/>
      <c r="AN1649" s="542"/>
      <c r="AO1649" s="542"/>
      <c r="AP1649" s="542"/>
      <c r="AQ1649" s="542"/>
      <c r="AR1649" s="542"/>
      <c r="AS1649" s="542"/>
      <c r="AT1649" s="542"/>
      <c r="AU1649" s="542"/>
      <c r="AV1649" s="542"/>
      <c r="AW1649" s="542"/>
      <c r="AX1649" s="542"/>
      <c r="AY1649" s="542"/>
      <c r="AZ1649" s="542"/>
      <c r="BA1649" s="542"/>
      <c r="BB1649" s="542"/>
      <c r="BC1649" s="542"/>
      <c r="BD1649" s="542"/>
      <c r="BE1649" s="542"/>
      <c r="BF1649" s="543"/>
      <c r="BG1649" s="87"/>
      <c r="BH1649" s="87"/>
      <c r="BI1649" s="87"/>
      <c r="BJ1649" s="87"/>
    </row>
    <row r="1650" spans="2:62" ht="1.5" customHeight="1">
      <c r="B1650" s="544"/>
      <c r="C1650" s="544"/>
      <c r="D1650" s="544"/>
      <c r="E1650" s="544"/>
      <c r="F1650" s="544"/>
      <c r="G1650" s="544"/>
      <c r="H1650" s="544"/>
      <c r="I1650" s="544"/>
      <c r="J1650" s="544"/>
      <c r="K1650" s="544"/>
      <c r="L1650" s="544"/>
      <c r="M1650" s="544"/>
      <c r="N1650" s="544"/>
      <c r="O1650" s="546"/>
      <c r="P1650" s="546"/>
      <c r="Q1650" s="546"/>
      <c r="R1650" s="546"/>
      <c r="S1650" s="546"/>
      <c r="T1650" s="546"/>
      <c r="U1650" s="546"/>
      <c r="V1650" s="546"/>
      <c r="W1650" s="546"/>
      <c r="X1650" s="546"/>
      <c r="Y1650" s="546"/>
      <c r="Z1650" s="546"/>
      <c r="AA1650" s="546"/>
      <c r="AB1650" s="90"/>
      <c r="AJ1650" s="549"/>
      <c r="AK1650" s="550"/>
      <c r="AL1650" s="550"/>
      <c r="AM1650" s="550"/>
      <c r="AN1650" s="550"/>
      <c r="AO1650" s="550"/>
      <c r="AP1650" s="550"/>
      <c r="AQ1650" s="550"/>
      <c r="AR1650" s="550"/>
      <c r="AS1650" s="550"/>
      <c r="AT1650" s="550"/>
      <c r="AU1650" s="550"/>
      <c r="AV1650" s="550"/>
      <c r="AW1650" s="550"/>
      <c r="AX1650" s="550"/>
      <c r="AY1650" s="550"/>
      <c r="AZ1650" s="550"/>
      <c r="BA1650" s="550"/>
      <c r="BB1650" s="550"/>
      <c r="BC1650" s="550"/>
      <c r="BD1650" s="550"/>
      <c r="BE1650" s="550"/>
      <c r="BF1650" s="551"/>
      <c r="BG1650" s="87"/>
      <c r="BH1650" s="87"/>
      <c r="BI1650" s="87"/>
      <c r="BJ1650" s="87"/>
    </row>
    <row r="1651" spans="2:62" ht="65.25" customHeight="1">
      <c r="C1651" s="615"/>
      <c r="D1651" s="615"/>
      <c r="E1651" s="615"/>
      <c r="F1651" s="615"/>
      <c r="G1651" s="615"/>
      <c r="H1651" s="615"/>
      <c r="I1651" s="615"/>
      <c r="J1651" s="615"/>
      <c r="K1651" s="615"/>
      <c r="L1651" s="615"/>
      <c r="M1651" s="615"/>
      <c r="N1651" s="615"/>
      <c r="O1651" s="615"/>
      <c r="P1651" s="615"/>
      <c r="Q1651" s="615"/>
      <c r="R1651" s="615"/>
      <c r="S1651" s="615"/>
      <c r="T1651" s="615"/>
      <c r="U1651" s="615"/>
      <c r="V1651" s="615"/>
      <c r="W1651" s="615"/>
      <c r="X1651" s="615"/>
    </row>
    <row r="1652" spans="2:62" ht="39" customHeight="1">
      <c r="B1652" s="616" t="s">
        <v>20</v>
      </c>
      <c r="C1652" s="616"/>
      <c r="D1652" s="616"/>
      <c r="E1652" s="616"/>
      <c r="F1652" s="616"/>
      <c r="G1652" s="616"/>
      <c r="H1652" s="616"/>
      <c r="I1652" s="616"/>
      <c r="J1652" s="616"/>
      <c r="K1652" s="616"/>
      <c r="L1652" s="616"/>
      <c r="M1652" s="616"/>
      <c r="N1652" s="616"/>
      <c r="O1652" s="616"/>
      <c r="P1652" s="616"/>
      <c r="Q1652" s="616"/>
      <c r="R1652" s="616"/>
      <c r="S1652" s="616"/>
      <c r="T1652" s="616"/>
      <c r="U1652" s="616"/>
      <c r="V1652" s="616"/>
      <c r="W1652" s="616"/>
      <c r="X1652" s="616"/>
      <c r="Y1652" s="616"/>
      <c r="Z1652" s="616"/>
      <c r="AA1652" s="59"/>
      <c r="AG1652" s="60"/>
      <c r="AH1652" s="60"/>
      <c r="AI1652" s="60"/>
      <c r="AL1652" s="617"/>
      <c r="AM1652" s="617"/>
      <c r="AN1652" s="617"/>
      <c r="AO1652" s="617"/>
      <c r="AP1652" s="617"/>
      <c r="AQ1652" s="617"/>
      <c r="AR1652" s="617"/>
      <c r="AS1652" s="617"/>
      <c r="AT1652" s="617"/>
      <c r="AU1652" s="617"/>
      <c r="AV1652" s="617"/>
      <c r="AW1652" s="617"/>
      <c r="AX1652" s="617"/>
      <c r="AY1652" s="617"/>
      <c r="AZ1652" s="617"/>
      <c r="BA1652" s="617"/>
      <c r="BB1652" s="617"/>
      <c r="BC1652" s="617"/>
    </row>
    <row r="1653" spans="2:62" ht="39" customHeight="1">
      <c r="B1653" s="616"/>
      <c r="C1653" s="616"/>
      <c r="D1653" s="616"/>
      <c r="E1653" s="616"/>
      <c r="F1653" s="616"/>
      <c r="G1653" s="616"/>
      <c r="H1653" s="616"/>
      <c r="I1653" s="616"/>
      <c r="J1653" s="616"/>
      <c r="K1653" s="616"/>
      <c r="L1653" s="616"/>
      <c r="M1653" s="616"/>
      <c r="N1653" s="616"/>
      <c r="O1653" s="616"/>
      <c r="P1653" s="616"/>
      <c r="Q1653" s="616"/>
      <c r="R1653" s="616"/>
      <c r="S1653" s="616"/>
      <c r="T1653" s="616"/>
      <c r="U1653" s="616"/>
      <c r="V1653" s="616"/>
      <c r="W1653" s="616"/>
      <c r="X1653" s="616"/>
      <c r="Y1653" s="616"/>
      <c r="Z1653" s="616"/>
      <c r="AA1653" s="59"/>
      <c r="AG1653" s="60"/>
      <c r="AH1653" s="60"/>
      <c r="AI1653" s="60"/>
      <c r="AL1653" s="617"/>
      <c r="AM1653" s="617"/>
      <c r="AN1653" s="617"/>
      <c r="AO1653" s="617"/>
      <c r="AP1653" s="617"/>
      <c r="AQ1653" s="617"/>
      <c r="AR1653" s="617"/>
      <c r="AS1653" s="617"/>
      <c r="AT1653" s="617"/>
      <c r="AU1653" s="617"/>
      <c r="AV1653" s="617"/>
      <c r="AW1653" s="617"/>
      <c r="AX1653" s="617"/>
      <c r="AY1653" s="617"/>
      <c r="AZ1653" s="617"/>
      <c r="BA1653" s="617"/>
      <c r="BB1653" s="617"/>
      <c r="BC1653" s="617"/>
    </row>
    <row r="1654" spans="2:62" ht="39" customHeight="1">
      <c r="B1654" s="618"/>
      <c r="C1654" s="618"/>
      <c r="D1654" s="618"/>
      <c r="E1654" s="618"/>
      <c r="F1654" s="618"/>
      <c r="G1654" s="618"/>
      <c r="H1654" s="618"/>
      <c r="I1654" s="618"/>
      <c r="J1654" s="618"/>
      <c r="K1654" s="618"/>
      <c r="L1654" s="618"/>
      <c r="M1654" s="618"/>
      <c r="N1654" s="618"/>
      <c r="O1654" s="618"/>
      <c r="P1654" s="618"/>
      <c r="Q1654" s="618"/>
      <c r="R1654" s="618"/>
      <c r="S1654" s="618"/>
      <c r="T1654" s="618"/>
      <c r="U1654" s="618"/>
      <c r="V1654" s="618"/>
      <c r="W1654" s="618"/>
      <c r="X1654" s="618"/>
      <c r="Y1654" s="618"/>
      <c r="Z1654" s="618"/>
      <c r="AA1654" s="59"/>
      <c r="AB1654" s="60"/>
      <c r="AC1654" s="60"/>
      <c r="AD1654" s="60"/>
      <c r="AE1654" s="60"/>
      <c r="AF1654" s="60"/>
      <c r="AG1654" s="60"/>
      <c r="AH1654" s="60"/>
      <c r="AI1654" s="60"/>
      <c r="AL1654" s="617"/>
      <c r="AM1654" s="617"/>
      <c r="AN1654" s="617"/>
      <c r="AO1654" s="617"/>
      <c r="AP1654" s="617"/>
      <c r="AQ1654" s="617"/>
      <c r="AR1654" s="617"/>
      <c r="AS1654" s="617"/>
      <c r="AT1654" s="617"/>
      <c r="AU1654" s="617"/>
      <c r="AV1654" s="617"/>
      <c r="AW1654" s="617"/>
      <c r="AX1654" s="617"/>
      <c r="AY1654" s="617"/>
      <c r="AZ1654" s="617"/>
      <c r="BA1654" s="617"/>
      <c r="BB1654" s="617"/>
      <c r="BC1654" s="617"/>
    </row>
    <row r="1655" spans="2:62" ht="39" customHeight="1">
      <c r="B1655" s="609" t="s">
        <v>92</v>
      </c>
      <c r="C1655" s="609"/>
      <c r="D1655" s="609"/>
      <c r="E1655" s="609"/>
      <c r="F1655" s="609"/>
      <c r="G1655" s="609"/>
      <c r="H1655" s="609"/>
      <c r="I1655" s="609"/>
      <c r="J1655" s="609"/>
      <c r="K1655" s="609"/>
      <c r="L1655" s="609"/>
      <c r="M1655" s="609"/>
      <c r="N1655" s="609"/>
      <c r="O1655" s="609"/>
      <c r="P1655" s="609"/>
      <c r="Q1655" s="609"/>
      <c r="R1655" s="609"/>
      <c r="S1655" s="609"/>
      <c r="T1655" s="609"/>
      <c r="U1655" s="609"/>
      <c r="V1655" s="609"/>
      <c r="W1655" s="609"/>
      <c r="X1655" s="609"/>
      <c r="Y1655" s="609"/>
      <c r="Z1655" s="609"/>
      <c r="AA1655" s="59"/>
      <c r="AB1655" s="60"/>
      <c r="AE1655" s="610" t="str">
        <f>GI!$A$49</f>
        <v>መግለፂ ውፅኢት ተምሃራይ</v>
      </c>
      <c r="AF1655" s="610"/>
      <c r="AG1655" s="610"/>
      <c r="AH1655" s="610"/>
      <c r="AI1655" s="610"/>
      <c r="AJ1655" s="610"/>
      <c r="AK1655" s="610"/>
      <c r="AL1655" s="610"/>
      <c r="AM1655" s="610"/>
      <c r="AN1655" s="610"/>
      <c r="AO1655" s="610"/>
      <c r="AP1655" s="610"/>
      <c r="AQ1655" s="610"/>
      <c r="AR1655" s="610"/>
      <c r="AS1655" s="610"/>
      <c r="AT1655" s="610"/>
      <c r="AU1655" s="610"/>
      <c r="AV1655" s="610"/>
      <c r="AW1655" s="610"/>
      <c r="AX1655" s="610"/>
      <c r="AY1655" s="610"/>
      <c r="AZ1655" s="610"/>
      <c r="BA1655" s="610"/>
      <c r="BB1655" s="610"/>
      <c r="BC1655" s="610"/>
      <c r="BD1655" s="610"/>
      <c r="BE1655" s="610"/>
      <c r="BF1655" s="610"/>
      <c r="BG1655" s="610"/>
      <c r="BH1655" s="610"/>
      <c r="BI1655" s="610"/>
      <c r="BJ1655" s="610"/>
    </row>
    <row r="1656" spans="2:62" ht="39" customHeight="1">
      <c r="B1656" s="609" t="s">
        <v>93</v>
      </c>
      <c r="C1656" s="609"/>
      <c r="D1656" s="609"/>
      <c r="E1656" s="609"/>
      <c r="F1656" s="609"/>
      <c r="G1656" s="609"/>
      <c r="H1656" s="609"/>
      <c r="I1656" s="609"/>
      <c r="J1656" s="609"/>
      <c r="K1656" s="609"/>
      <c r="L1656" s="609"/>
      <c r="M1656" s="609"/>
      <c r="N1656" s="609"/>
      <c r="O1656" s="609"/>
      <c r="P1656" s="609"/>
      <c r="Q1656" s="609"/>
      <c r="R1656" s="609"/>
      <c r="S1656" s="609"/>
      <c r="T1656" s="609"/>
      <c r="U1656" s="609"/>
      <c r="V1656" s="609"/>
      <c r="W1656" s="609"/>
      <c r="X1656" s="609"/>
      <c r="Y1656" s="609"/>
      <c r="Z1656" s="609"/>
      <c r="AA1656" s="59"/>
      <c r="AB1656" s="60"/>
      <c r="AC1656" s="61"/>
      <c r="AD1656" s="61"/>
      <c r="AE1656" s="610"/>
      <c r="AF1656" s="610"/>
      <c r="AG1656" s="610"/>
      <c r="AH1656" s="610"/>
      <c r="AI1656" s="610"/>
      <c r="AJ1656" s="610"/>
      <c r="AK1656" s="610"/>
      <c r="AL1656" s="610"/>
      <c r="AM1656" s="610"/>
      <c r="AN1656" s="610"/>
      <c r="AO1656" s="610"/>
      <c r="AP1656" s="610"/>
      <c r="AQ1656" s="610"/>
      <c r="AR1656" s="610"/>
      <c r="AS1656" s="610"/>
      <c r="AT1656" s="610"/>
      <c r="AU1656" s="610"/>
      <c r="AV1656" s="610"/>
      <c r="AW1656" s="610"/>
      <c r="AX1656" s="610"/>
      <c r="AY1656" s="610"/>
      <c r="AZ1656" s="610"/>
      <c r="BA1656" s="610"/>
      <c r="BB1656" s="610"/>
      <c r="BC1656" s="610"/>
      <c r="BD1656" s="610"/>
      <c r="BE1656" s="610"/>
      <c r="BF1656" s="610"/>
      <c r="BG1656" s="610"/>
      <c r="BH1656" s="610"/>
      <c r="BI1656" s="610"/>
      <c r="BJ1656" s="610"/>
    </row>
    <row r="1657" spans="2:62" ht="39" customHeight="1">
      <c r="B1657" s="609" t="s">
        <v>94</v>
      </c>
      <c r="C1657" s="609"/>
      <c r="D1657" s="609"/>
      <c r="E1657" s="609"/>
      <c r="F1657" s="609"/>
      <c r="G1657" s="609"/>
      <c r="H1657" s="609"/>
      <c r="I1657" s="609"/>
      <c r="J1657" s="609"/>
      <c r="K1657" s="609"/>
      <c r="L1657" s="609"/>
      <c r="M1657" s="609"/>
      <c r="N1657" s="609"/>
      <c r="O1657" s="609"/>
      <c r="P1657" s="609"/>
      <c r="Q1657" s="609"/>
      <c r="R1657" s="609"/>
      <c r="S1657" s="609"/>
      <c r="T1657" s="609"/>
      <c r="U1657" s="609"/>
      <c r="V1657" s="609"/>
      <c r="W1657" s="609"/>
      <c r="X1657" s="609"/>
      <c r="Y1657" s="609"/>
      <c r="Z1657" s="609"/>
      <c r="AA1657" s="59"/>
      <c r="AB1657" s="60"/>
      <c r="AC1657" s="61"/>
      <c r="AD1657" s="61"/>
      <c r="AE1657" s="610" t="str">
        <f>GI!$A$50</f>
        <v xml:space="preserve">ኣካዳሚ ሸባ ሓፈሻዊ ካልኣይ ብርኪ ቤት ት/ቲ </v>
      </c>
      <c r="AF1657" s="610"/>
      <c r="AG1657" s="610"/>
      <c r="AH1657" s="610"/>
      <c r="AI1657" s="610"/>
      <c r="AJ1657" s="610"/>
      <c r="AK1657" s="610"/>
      <c r="AL1657" s="610"/>
      <c r="AM1657" s="610"/>
      <c r="AN1657" s="610"/>
      <c r="AO1657" s="610"/>
      <c r="AP1657" s="610"/>
      <c r="AQ1657" s="610"/>
      <c r="AR1657" s="610"/>
      <c r="AS1657" s="610"/>
      <c r="AT1657" s="610"/>
      <c r="AU1657" s="610"/>
      <c r="AV1657" s="610"/>
      <c r="AW1657" s="610"/>
      <c r="AX1657" s="610"/>
      <c r="AY1657" s="610"/>
      <c r="AZ1657" s="610"/>
      <c r="BA1657" s="610"/>
      <c r="BB1657" s="610"/>
      <c r="BC1657" s="610"/>
      <c r="BD1657" s="610"/>
      <c r="BE1657" s="610"/>
      <c r="BF1657" s="610"/>
      <c r="BG1657" s="610"/>
      <c r="BH1657" s="610"/>
      <c r="BI1657" s="610"/>
      <c r="BJ1657" s="610"/>
    </row>
    <row r="1658" spans="2:62" ht="39" customHeight="1">
      <c r="B1658" s="609" t="s">
        <v>95</v>
      </c>
      <c r="C1658" s="609"/>
      <c r="D1658" s="609"/>
      <c r="E1658" s="609"/>
      <c r="F1658" s="609"/>
      <c r="G1658" s="609"/>
      <c r="H1658" s="609"/>
      <c r="I1658" s="609"/>
      <c r="J1658" s="609"/>
      <c r="K1658" s="609"/>
      <c r="L1658" s="609"/>
      <c r="M1658" s="609"/>
      <c r="N1658" s="609"/>
      <c r="O1658" s="609"/>
      <c r="P1658" s="609"/>
      <c r="Q1658" s="609"/>
      <c r="R1658" s="609"/>
      <c r="S1658" s="609"/>
      <c r="T1658" s="609"/>
      <c r="U1658" s="609"/>
      <c r="V1658" s="609"/>
      <c r="W1658" s="609"/>
      <c r="X1658" s="609"/>
      <c r="Y1658" s="609"/>
      <c r="Z1658" s="609"/>
      <c r="AA1658" s="62"/>
      <c r="AB1658" s="60"/>
      <c r="AC1658" s="61"/>
      <c r="AD1658" s="61"/>
      <c r="AE1658" s="610"/>
      <c r="AF1658" s="610"/>
      <c r="AG1658" s="610"/>
      <c r="AH1658" s="610"/>
      <c r="AI1658" s="610"/>
      <c r="AJ1658" s="610"/>
      <c r="AK1658" s="610"/>
      <c r="AL1658" s="610"/>
      <c r="AM1658" s="610"/>
      <c r="AN1658" s="610"/>
      <c r="AO1658" s="610"/>
      <c r="AP1658" s="610"/>
      <c r="AQ1658" s="610"/>
      <c r="AR1658" s="610"/>
      <c r="AS1658" s="610"/>
      <c r="AT1658" s="610"/>
      <c r="AU1658" s="610"/>
      <c r="AV1658" s="610"/>
      <c r="AW1658" s="610"/>
      <c r="AX1658" s="610"/>
      <c r="AY1658" s="610"/>
      <c r="AZ1658" s="610"/>
      <c r="BA1658" s="610"/>
      <c r="BB1658" s="610"/>
      <c r="BC1658" s="610"/>
      <c r="BD1658" s="610"/>
      <c r="BE1658" s="610"/>
      <c r="BF1658" s="610"/>
      <c r="BG1658" s="610"/>
      <c r="BH1658" s="610"/>
      <c r="BI1658" s="610"/>
      <c r="BJ1658" s="610"/>
    </row>
    <row r="1659" spans="2:62" ht="39" customHeight="1">
      <c r="B1659" s="609" t="s">
        <v>96</v>
      </c>
      <c r="C1659" s="609"/>
      <c r="D1659" s="609"/>
      <c r="E1659" s="609"/>
      <c r="F1659" s="609"/>
      <c r="G1659" s="609"/>
      <c r="H1659" s="609"/>
      <c r="I1659" s="609"/>
      <c r="J1659" s="609"/>
      <c r="K1659" s="609"/>
      <c r="L1659" s="609"/>
      <c r="M1659" s="609"/>
      <c r="N1659" s="609"/>
      <c r="O1659" s="609"/>
      <c r="P1659" s="609"/>
      <c r="Q1659" s="609"/>
      <c r="R1659" s="609"/>
      <c r="S1659" s="609"/>
      <c r="T1659" s="609"/>
      <c r="U1659" s="609"/>
      <c r="V1659" s="609"/>
      <c r="W1659" s="609"/>
      <c r="X1659" s="609"/>
      <c r="Y1659" s="609"/>
      <c r="Z1659" s="609"/>
      <c r="AA1659" s="62"/>
      <c r="AB1659" s="60"/>
      <c r="AC1659" s="61"/>
      <c r="AD1659" s="61"/>
      <c r="AE1659" s="61"/>
      <c r="AF1659" s="61"/>
      <c r="AG1659" s="61"/>
      <c r="AH1659" s="61"/>
      <c r="AI1659" s="61"/>
      <c r="AJ1659" s="61"/>
      <c r="AK1659" s="61"/>
      <c r="AL1659" s="61"/>
      <c r="AM1659" s="61"/>
      <c r="AN1659" s="61"/>
      <c r="AO1659" s="61"/>
      <c r="AP1659" s="61"/>
      <c r="AQ1659" s="61"/>
      <c r="AR1659" s="61"/>
      <c r="AS1659" s="61"/>
      <c r="AT1659" s="61"/>
      <c r="AU1659" s="61"/>
      <c r="AV1659" s="61"/>
      <c r="AW1659" s="61"/>
      <c r="AX1659" s="61"/>
      <c r="AY1659" s="61"/>
      <c r="AZ1659" s="61"/>
      <c r="BA1659" s="61"/>
      <c r="BB1659" s="61"/>
      <c r="BC1659" s="61"/>
      <c r="BD1659" s="61"/>
      <c r="BE1659" s="61"/>
      <c r="BF1659" s="61"/>
      <c r="BG1659" s="61"/>
      <c r="BH1659" s="61"/>
      <c r="BI1659" s="61"/>
      <c r="BJ1659" s="61"/>
    </row>
    <row r="1660" spans="2:62" ht="39" customHeight="1">
      <c r="B1660" s="611" t="s">
        <v>138</v>
      </c>
      <c r="C1660" s="611"/>
      <c r="D1660" s="611"/>
      <c r="E1660" s="611"/>
      <c r="F1660" s="611"/>
      <c r="G1660" s="611"/>
      <c r="H1660" s="611"/>
      <c r="I1660" s="611"/>
      <c r="J1660" s="611"/>
      <c r="K1660" s="611"/>
      <c r="L1660" s="611"/>
      <c r="M1660" s="611"/>
      <c r="N1660" s="611"/>
      <c r="O1660" s="611"/>
      <c r="P1660" s="611"/>
      <c r="Q1660" s="611"/>
      <c r="R1660" s="611"/>
      <c r="S1660" s="611"/>
      <c r="T1660" s="611"/>
      <c r="U1660" s="611"/>
      <c r="V1660" s="611"/>
      <c r="W1660" s="611"/>
      <c r="X1660" s="611"/>
      <c r="Y1660" s="611"/>
      <c r="Z1660" s="611"/>
      <c r="AA1660" s="612"/>
      <c r="AB1660" s="62"/>
      <c r="AD1660" s="61"/>
      <c r="AE1660" s="613" t="str">
        <f>GI!$A$52</f>
        <v>Sheba Academy Comprehensive Secondary School Student's Grade Report Card</v>
      </c>
      <c r="AF1660" s="613"/>
      <c r="AG1660" s="613"/>
      <c r="AH1660" s="613"/>
      <c r="AI1660" s="613"/>
      <c r="AJ1660" s="613"/>
      <c r="AK1660" s="613"/>
      <c r="AL1660" s="613"/>
      <c r="AM1660" s="613"/>
      <c r="AN1660" s="613"/>
      <c r="AO1660" s="613"/>
      <c r="AP1660" s="613"/>
      <c r="AQ1660" s="613"/>
      <c r="AR1660" s="613"/>
      <c r="AS1660" s="613"/>
      <c r="AT1660" s="613"/>
      <c r="AU1660" s="613"/>
      <c r="AV1660" s="613"/>
      <c r="AW1660" s="613"/>
      <c r="AX1660" s="613"/>
      <c r="AY1660" s="613"/>
      <c r="AZ1660" s="613"/>
      <c r="BA1660" s="613"/>
      <c r="BB1660" s="613"/>
      <c r="BC1660" s="613"/>
      <c r="BD1660" s="613"/>
      <c r="BE1660" s="613"/>
      <c r="BF1660" s="613"/>
      <c r="BG1660" s="613"/>
      <c r="BH1660" s="613"/>
      <c r="BI1660" s="613"/>
      <c r="BJ1660" s="613"/>
    </row>
    <row r="1661" spans="2:62" ht="39" customHeight="1">
      <c r="B1661" s="611"/>
      <c r="C1661" s="611"/>
      <c r="D1661" s="611"/>
      <c r="E1661" s="611"/>
      <c r="F1661" s="611"/>
      <c r="G1661" s="611"/>
      <c r="H1661" s="611"/>
      <c r="I1661" s="611"/>
      <c r="J1661" s="611"/>
      <c r="K1661" s="611"/>
      <c r="L1661" s="611"/>
      <c r="M1661" s="611"/>
      <c r="N1661" s="611"/>
      <c r="O1661" s="611"/>
      <c r="P1661" s="611"/>
      <c r="Q1661" s="611"/>
      <c r="R1661" s="611"/>
      <c r="S1661" s="611"/>
      <c r="T1661" s="611"/>
      <c r="U1661" s="611"/>
      <c r="V1661" s="611"/>
      <c r="W1661" s="611"/>
      <c r="X1661" s="611"/>
      <c r="Y1661" s="611"/>
      <c r="Z1661" s="611"/>
      <c r="AA1661" s="612"/>
      <c r="AB1661" s="62"/>
      <c r="AC1661" s="61"/>
      <c r="AD1661" s="61"/>
      <c r="AE1661" s="613"/>
      <c r="AF1661" s="613"/>
      <c r="AG1661" s="613"/>
      <c r="AH1661" s="613"/>
      <c r="AI1661" s="613"/>
      <c r="AJ1661" s="613"/>
      <c r="AK1661" s="613"/>
      <c r="AL1661" s="613"/>
      <c r="AM1661" s="613"/>
      <c r="AN1661" s="613"/>
      <c r="AO1661" s="613"/>
      <c r="AP1661" s="613"/>
      <c r="AQ1661" s="613"/>
      <c r="AR1661" s="613"/>
      <c r="AS1661" s="613"/>
      <c r="AT1661" s="613"/>
      <c r="AU1661" s="613"/>
      <c r="AV1661" s="613"/>
      <c r="AW1661" s="613"/>
      <c r="AX1661" s="613"/>
      <c r="AY1661" s="613"/>
      <c r="AZ1661" s="613"/>
      <c r="BA1661" s="613"/>
      <c r="BB1661" s="613"/>
      <c r="BC1661" s="613"/>
      <c r="BD1661" s="613"/>
      <c r="BE1661" s="613"/>
      <c r="BF1661" s="613"/>
      <c r="BG1661" s="613"/>
      <c r="BH1661" s="613"/>
      <c r="BI1661" s="613"/>
      <c r="BJ1661" s="613"/>
    </row>
    <row r="1662" spans="2:62" ht="39" customHeight="1">
      <c r="B1662" s="611" t="s">
        <v>65</v>
      </c>
      <c r="C1662" s="611"/>
      <c r="D1662" s="611"/>
      <c r="E1662" s="611"/>
      <c r="F1662" s="611"/>
      <c r="G1662" s="611"/>
      <c r="H1662" s="611"/>
      <c r="I1662" s="611"/>
      <c r="J1662" s="611"/>
      <c r="K1662" s="611"/>
      <c r="L1662" s="611"/>
      <c r="M1662" s="611"/>
      <c r="N1662" s="611"/>
      <c r="O1662" s="611"/>
      <c r="P1662" s="611"/>
      <c r="Q1662" s="611"/>
      <c r="R1662" s="611"/>
      <c r="S1662" s="611"/>
      <c r="T1662" s="611"/>
      <c r="U1662" s="611"/>
      <c r="V1662" s="611"/>
      <c r="W1662" s="611"/>
      <c r="X1662" s="611"/>
      <c r="Y1662" s="611"/>
      <c r="Z1662" s="611"/>
      <c r="AA1662" s="612"/>
      <c r="AB1662" s="62"/>
      <c r="AC1662" s="61"/>
      <c r="AD1662" s="61"/>
      <c r="AE1662" s="613"/>
      <c r="AF1662" s="613"/>
      <c r="AG1662" s="613"/>
      <c r="AH1662" s="613"/>
      <c r="AI1662" s="613"/>
      <c r="AJ1662" s="613"/>
      <c r="AK1662" s="613"/>
      <c r="AL1662" s="613"/>
      <c r="AM1662" s="613"/>
      <c r="AN1662" s="613"/>
      <c r="AO1662" s="613"/>
      <c r="AP1662" s="613"/>
      <c r="AQ1662" s="613"/>
      <c r="AR1662" s="613"/>
      <c r="AS1662" s="613"/>
      <c r="AT1662" s="613"/>
      <c r="AU1662" s="613"/>
      <c r="AV1662" s="613"/>
      <c r="AW1662" s="613"/>
      <c r="AX1662" s="613"/>
      <c r="AY1662" s="613"/>
      <c r="AZ1662" s="613"/>
      <c r="BA1662" s="613"/>
      <c r="BB1662" s="613"/>
      <c r="BC1662" s="613"/>
      <c r="BD1662" s="613"/>
      <c r="BE1662" s="613"/>
      <c r="BF1662" s="613"/>
      <c r="BG1662" s="613"/>
      <c r="BH1662" s="613"/>
      <c r="BI1662" s="613"/>
      <c r="BJ1662" s="613"/>
    </row>
    <row r="1663" spans="2:62" ht="39" customHeight="1">
      <c r="B1663" s="611"/>
      <c r="C1663" s="611"/>
      <c r="D1663" s="611"/>
      <c r="E1663" s="611"/>
      <c r="F1663" s="611"/>
      <c r="G1663" s="611"/>
      <c r="H1663" s="611"/>
      <c r="I1663" s="611"/>
      <c r="J1663" s="611"/>
      <c r="K1663" s="611"/>
      <c r="L1663" s="611"/>
      <c r="M1663" s="611"/>
      <c r="N1663" s="611"/>
      <c r="O1663" s="611"/>
      <c r="P1663" s="611"/>
      <c r="Q1663" s="611"/>
      <c r="R1663" s="611"/>
      <c r="S1663" s="611"/>
      <c r="T1663" s="611"/>
      <c r="U1663" s="611"/>
      <c r="V1663" s="611"/>
      <c r="W1663" s="611"/>
      <c r="X1663" s="611"/>
      <c r="Y1663" s="611"/>
      <c r="Z1663" s="611"/>
      <c r="AA1663" s="612"/>
      <c r="AB1663" s="62"/>
      <c r="AC1663" s="62"/>
      <c r="AD1663" s="62"/>
      <c r="AE1663" s="63"/>
      <c r="AF1663" s="63"/>
      <c r="AG1663" s="63"/>
      <c r="AH1663" s="63"/>
      <c r="AI1663" s="63"/>
      <c r="AJ1663" s="63"/>
      <c r="AK1663" s="63"/>
      <c r="AL1663" s="63"/>
      <c r="AM1663" s="63"/>
      <c r="AN1663" s="63"/>
      <c r="AO1663" s="63"/>
      <c r="AP1663" s="63"/>
      <c r="AQ1663" s="63"/>
      <c r="AR1663" s="63"/>
      <c r="AS1663" s="63"/>
      <c r="AT1663" s="63"/>
      <c r="AU1663" s="63"/>
      <c r="AV1663" s="63"/>
      <c r="AW1663" s="63"/>
      <c r="AX1663" s="63"/>
      <c r="AY1663" s="63"/>
      <c r="AZ1663" s="63"/>
      <c r="BA1663" s="63"/>
      <c r="BB1663" s="63"/>
      <c r="BC1663" s="63"/>
      <c r="BD1663" s="63"/>
      <c r="BE1663" s="63"/>
      <c r="BF1663" s="63"/>
      <c r="BG1663" s="63"/>
      <c r="BH1663" s="63"/>
      <c r="BI1663" s="63"/>
      <c r="BJ1663" s="63"/>
    </row>
    <row r="1664" spans="2:62" ht="39" customHeight="1">
      <c r="B1664" s="64" t="s">
        <v>50</v>
      </c>
      <c r="C1664" s="64"/>
      <c r="D1664" s="64"/>
      <c r="E1664" s="64"/>
      <c r="F1664" s="64"/>
      <c r="G1664" s="64"/>
      <c r="H1664" s="64"/>
      <c r="I1664" s="64"/>
      <c r="J1664" s="64"/>
      <c r="K1664" s="64"/>
      <c r="L1664" s="64"/>
      <c r="M1664" s="64"/>
      <c r="N1664" s="64"/>
      <c r="O1664" s="64"/>
      <c r="P1664" s="64"/>
      <c r="Q1664" s="64"/>
      <c r="R1664" s="64"/>
      <c r="S1664" s="64"/>
      <c r="T1664" s="64"/>
      <c r="U1664" s="64"/>
      <c r="V1664" s="64"/>
      <c r="W1664" s="64"/>
      <c r="X1664" s="64"/>
      <c r="Y1664" s="64"/>
      <c r="Z1664" s="64"/>
      <c r="AA1664" s="62"/>
      <c r="AB1664" s="62"/>
      <c r="AC1664" s="62"/>
      <c r="AD1664" s="62"/>
      <c r="AE1664" s="613" t="str">
        <f>GI!$A$51</f>
        <v>መቐለ, ኢትዮጵያ/Mekelle, Ethiopia</v>
      </c>
      <c r="AF1664" s="613"/>
      <c r="AG1664" s="613"/>
      <c r="AH1664" s="613"/>
      <c r="AI1664" s="613"/>
      <c r="AJ1664" s="613"/>
      <c r="AK1664" s="613"/>
      <c r="AL1664" s="613"/>
      <c r="AM1664" s="613"/>
      <c r="AN1664" s="613"/>
      <c r="AO1664" s="613"/>
      <c r="AP1664" s="613"/>
      <c r="AQ1664" s="613"/>
      <c r="AR1664" s="613"/>
      <c r="AS1664" s="613"/>
      <c r="AT1664" s="613"/>
      <c r="AU1664" s="613"/>
      <c r="AV1664" s="613"/>
      <c r="AW1664" s="613"/>
      <c r="AX1664" s="613"/>
      <c r="AY1664" s="613"/>
      <c r="AZ1664" s="613"/>
      <c r="BA1664" s="613"/>
      <c r="BB1664" s="613"/>
      <c r="BC1664" s="613"/>
      <c r="BD1664" s="613"/>
      <c r="BE1664" s="613"/>
      <c r="BF1664" s="613"/>
      <c r="BG1664" s="613"/>
      <c r="BH1664" s="613"/>
      <c r="BI1664" s="613"/>
      <c r="BJ1664" s="613"/>
    </row>
    <row r="1665" spans="2:62" ht="39" customHeight="1">
      <c r="B1665" s="64" t="s">
        <v>51</v>
      </c>
      <c r="C1665" s="64"/>
      <c r="D1665" s="64"/>
      <c r="E1665" s="64"/>
      <c r="F1665" s="64"/>
      <c r="G1665" s="64"/>
      <c r="H1665" s="64"/>
      <c r="I1665" s="64"/>
      <c r="J1665" s="64"/>
      <c r="K1665" s="64"/>
      <c r="L1665" s="64"/>
      <c r="M1665" s="64"/>
      <c r="N1665" s="64"/>
      <c r="O1665" s="64"/>
      <c r="P1665" s="64"/>
      <c r="Q1665" s="64"/>
      <c r="R1665" s="64"/>
      <c r="S1665" s="64"/>
      <c r="T1665" s="64"/>
      <c r="U1665" s="64"/>
      <c r="V1665" s="64"/>
      <c r="W1665" s="64"/>
      <c r="X1665" s="64"/>
      <c r="Y1665" s="64"/>
      <c r="Z1665" s="64"/>
      <c r="AA1665" s="62"/>
      <c r="AB1665" s="62"/>
      <c r="AC1665" s="62"/>
      <c r="AD1665" s="62"/>
      <c r="AE1665" s="613"/>
      <c r="AF1665" s="613"/>
      <c r="AG1665" s="613"/>
      <c r="AH1665" s="613"/>
      <c r="AI1665" s="613"/>
      <c r="AJ1665" s="613"/>
      <c r="AK1665" s="613"/>
      <c r="AL1665" s="613"/>
      <c r="AM1665" s="613"/>
      <c r="AN1665" s="613"/>
      <c r="AO1665" s="613"/>
      <c r="AP1665" s="613"/>
      <c r="AQ1665" s="613"/>
      <c r="AR1665" s="613"/>
      <c r="AS1665" s="613"/>
      <c r="AT1665" s="613"/>
      <c r="AU1665" s="613"/>
      <c r="AV1665" s="613"/>
      <c r="AW1665" s="613"/>
      <c r="AX1665" s="613"/>
      <c r="AY1665" s="613"/>
      <c r="AZ1665" s="613"/>
      <c r="BA1665" s="613"/>
      <c r="BB1665" s="613"/>
      <c r="BC1665" s="613"/>
      <c r="BD1665" s="613"/>
      <c r="BE1665" s="613"/>
      <c r="BF1665" s="613"/>
      <c r="BG1665" s="613"/>
      <c r="BH1665" s="613"/>
      <c r="BI1665" s="613"/>
      <c r="BJ1665" s="613"/>
    </row>
    <row r="1666" spans="2:62" ht="39" customHeight="1">
      <c r="B1666" s="611" t="s">
        <v>139</v>
      </c>
      <c r="C1666" s="611"/>
      <c r="D1666" s="611"/>
      <c r="E1666" s="611"/>
      <c r="F1666" s="611"/>
      <c r="G1666" s="611"/>
      <c r="H1666" s="611"/>
      <c r="I1666" s="611"/>
      <c r="J1666" s="611"/>
      <c r="K1666" s="611"/>
      <c r="L1666" s="611"/>
      <c r="M1666" s="611"/>
      <c r="N1666" s="611"/>
      <c r="O1666" s="611"/>
      <c r="P1666" s="611"/>
      <c r="Q1666" s="611"/>
      <c r="R1666" s="611"/>
      <c r="S1666" s="611"/>
      <c r="T1666" s="611"/>
      <c r="U1666" s="611"/>
      <c r="V1666" s="611"/>
      <c r="W1666" s="611"/>
      <c r="X1666" s="611"/>
      <c r="Y1666" s="611"/>
      <c r="Z1666" s="611"/>
      <c r="AA1666" s="612"/>
      <c r="AB1666" s="62"/>
      <c r="AC1666" s="62"/>
      <c r="AD1666" s="62"/>
      <c r="AE1666" s="91"/>
      <c r="AF1666" s="91"/>
      <c r="AG1666" s="91"/>
      <c r="AH1666" s="91"/>
      <c r="AI1666" s="91"/>
      <c r="AJ1666" s="91"/>
      <c r="AK1666" s="91"/>
      <c r="AL1666" s="91"/>
      <c r="AM1666" s="91"/>
      <c r="AN1666" s="91"/>
      <c r="AO1666" s="91"/>
      <c r="AP1666" s="91"/>
      <c r="AQ1666" s="91"/>
      <c r="AR1666" s="91"/>
      <c r="AS1666" s="91"/>
      <c r="AT1666" s="91"/>
      <c r="AU1666" s="91"/>
      <c r="AV1666" s="91"/>
      <c r="AW1666" s="91"/>
      <c r="AX1666" s="91"/>
      <c r="AY1666" s="91"/>
      <c r="AZ1666" s="91"/>
      <c r="BA1666" s="91"/>
      <c r="BB1666" s="91"/>
      <c r="BC1666" s="91"/>
      <c r="BD1666" s="91"/>
      <c r="BE1666" s="91"/>
      <c r="BF1666" s="91"/>
      <c r="BG1666" s="91"/>
      <c r="BH1666" s="91"/>
      <c r="BI1666" s="91"/>
      <c r="BJ1666" s="91"/>
    </row>
    <row r="1667" spans="2:62" ht="39" customHeight="1">
      <c r="B1667" s="611"/>
      <c r="C1667" s="611"/>
      <c r="D1667" s="611"/>
      <c r="E1667" s="611"/>
      <c r="F1667" s="611"/>
      <c r="G1667" s="611"/>
      <c r="H1667" s="611"/>
      <c r="I1667" s="611"/>
      <c r="J1667" s="611"/>
      <c r="K1667" s="611"/>
      <c r="L1667" s="611"/>
      <c r="M1667" s="611"/>
      <c r="N1667" s="611"/>
      <c r="O1667" s="611"/>
      <c r="P1667" s="611"/>
      <c r="Q1667" s="611"/>
      <c r="R1667" s="611"/>
      <c r="S1667" s="611"/>
      <c r="T1667" s="611"/>
      <c r="U1667" s="611"/>
      <c r="V1667" s="611"/>
      <c r="W1667" s="611"/>
      <c r="X1667" s="611"/>
      <c r="Y1667" s="611"/>
      <c r="Z1667" s="611"/>
      <c r="AA1667" s="612"/>
      <c r="AB1667" s="62"/>
      <c r="AC1667" s="62"/>
      <c r="AD1667" s="62"/>
      <c r="AE1667" s="614" t="str">
        <f>GI!$A$47</f>
        <v>ዘበነ ት/ቲ፡ 2018 ዓ/ም Academic Year: 2025/26 G.C</v>
      </c>
      <c r="AF1667" s="614"/>
      <c r="AG1667" s="614"/>
      <c r="AH1667" s="614"/>
      <c r="AI1667" s="614"/>
      <c r="AJ1667" s="614"/>
      <c r="AK1667" s="614"/>
      <c r="AL1667" s="614"/>
      <c r="AM1667" s="614"/>
      <c r="AN1667" s="614"/>
      <c r="AO1667" s="614"/>
      <c r="AP1667" s="614"/>
      <c r="AQ1667" s="614"/>
      <c r="AR1667" s="614"/>
      <c r="AS1667" s="614"/>
      <c r="AT1667" s="614"/>
      <c r="AU1667" s="614"/>
      <c r="AV1667" s="614"/>
      <c r="AW1667" s="614"/>
      <c r="AX1667" s="614"/>
      <c r="AY1667" s="614"/>
      <c r="AZ1667" s="614"/>
      <c r="BA1667" s="614"/>
      <c r="BB1667" s="614"/>
      <c r="BC1667" s="614"/>
      <c r="BD1667" s="614"/>
      <c r="BE1667" s="614"/>
      <c r="BF1667" s="614"/>
      <c r="BG1667" s="614"/>
      <c r="BH1667" s="614"/>
      <c r="BI1667" s="614"/>
      <c r="BJ1667" s="614"/>
    </row>
    <row r="1668" spans="2:62" ht="39" customHeight="1">
      <c r="B1668" s="609" t="s">
        <v>97</v>
      </c>
      <c r="C1668" s="609"/>
      <c r="D1668" s="609"/>
      <c r="E1668" s="609"/>
      <c r="F1668" s="609"/>
      <c r="G1668" s="609"/>
      <c r="H1668" s="609"/>
      <c r="I1668" s="609"/>
      <c r="J1668" s="609"/>
      <c r="K1668" s="609"/>
      <c r="L1668" s="609"/>
      <c r="M1668" s="609"/>
      <c r="N1668" s="609"/>
      <c r="O1668" s="609"/>
      <c r="P1668" s="609"/>
      <c r="Q1668" s="609"/>
      <c r="R1668" s="609"/>
      <c r="S1668" s="609"/>
      <c r="T1668" s="609"/>
      <c r="U1668" s="609"/>
      <c r="V1668" s="609"/>
      <c r="W1668" s="609"/>
      <c r="X1668" s="609"/>
      <c r="Y1668" s="609"/>
      <c r="Z1668" s="609"/>
      <c r="AA1668" s="62"/>
      <c r="AB1668" s="62"/>
      <c r="AC1668" s="62"/>
      <c r="AD1668" s="62"/>
      <c r="AE1668" s="614"/>
      <c r="AF1668" s="614"/>
      <c r="AG1668" s="614"/>
      <c r="AH1668" s="614"/>
      <c r="AI1668" s="614"/>
      <c r="AJ1668" s="614"/>
      <c r="AK1668" s="614"/>
      <c r="AL1668" s="614"/>
      <c r="AM1668" s="614"/>
      <c r="AN1668" s="614"/>
      <c r="AO1668" s="614"/>
      <c r="AP1668" s="614"/>
      <c r="AQ1668" s="614"/>
      <c r="AR1668" s="614"/>
      <c r="AS1668" s="614"/>
      <c r="AT1668" s="614"/>
      <c r="AU1668" s="614"/>
      <c r="AV1668" s="614"/>
      <c r="AW1668" s="614"/>
      <c r="AX1668" s="614"/>
      <c r="AY1668" s="614"/>
      <c r="AZ1668" s="614"/>
      <c r="BA1668" s="614"/>
      <c r="BB1668" s="614"/>
      <c r="BC1668" s="614"/>
      <c r="BD1668" s="614"/>
      <c r="BE1668" s="614"/>
      <c r="BF1668" s="614"/>
      <c r="BG1668" s="614"/>
      <c r="BH1668" s="614"/>
      <c r="BI1668" s="614"/>
      <c r="BJ1668" s="614"/>
    </row>
    <row r="1669" spans="2:62" ht="39" customHeight="1">
      <c r="AA1669" s="62"/>
      <c r="AB1669" s="62"/>
      <c r="AC1669" s="62"/>
      <c r="AD1669" s="62"/>
      <c r="AE1669" s="614"/>
      <c r="AF1669" s="614"/>
      <c r="AG1669" s="614"/>
      <c r="AH1669" s="614"/>
      <c r="AI1669" s="614"/>
      <c r="AJ1669" s="614"/>
      <c r="AK1669" s="614"/>
      <c r="AL1669" s="614"/>
      <c r="AM1669" s="614"/>
      <c r="AN1669" s="614"/>
      <c r="AO1669" s="614"/>
      <c r="AP1669" s="614"/>
      <c r="AQ1669" s="614"/>
      <c r="AR1669" s="614"/>
      <c r="AS1669" s="614"/>
      <c r="AT1669" s="614"/>
      <c r="AU1669" s="614"/>
      <c r="AV1669" s="614"/>
      <c r="AW1669" s="614"/>
      <c r="AX1669" s="614"/>
      <c r="AY1669" s="614"/>
      <c r="AZ1669" s="614"/>
      <c r="BA1669" s="614"/>
      <c r="BB1669" s="614"/>
      <c r="BC1669" s="614"/>
      <c r="BD1669" s="614"/>
      <c r="BE1669" s="614"/>
      <c r="BF1669" s="614"/>
      <c r="BG1669" s="614"/>
      <c r="BH1669" s="614"/>
      <c r="BI1669" s="614"/>
      <c r="BJ1669" s="614"/>
    </row>
    <row r="1670" spans="2:62" ht="39" customHeight="1">
      <c r="AB1670" s="62"/>
      <c r="AC1670" s="62"/>
      <c r="AD1670" s="62"/>
      <c r="AE1670" s="62"/>
      <c r="AF1670" s="62"/>
      <c r="AG1670" s="552" t="s">
        <v>63</v>
      </c>
      <c r="AH1670" s="552"/>
      <c r="AI1670" s="552"/>
      <c r="AJ1670" s="552"/>
      <c r="AK1670" s="552"/>
      <c r="AL1670" s="552"/>
      <c r="AM1670" s="552"/>
      <c r="AN1670" s="552"/>
      <c r="AO1670" s="552"/>
      <c r="AP1670" s="552"/>
      <c r="AQ1670" s="552"/>
      <c r="AR1670" s="552"/>
      <c r="AS1670" s="552"/>
      <c r="AT1670" s="552"/>
      <c r="AU1670" s="552"/>
      <c r="AV1670" s="552"/>
      <c r="AW1670" s="552"/>
      <c r="AX1670" s="552"/>
      <c r="AY1670" s="552"/>
      <c r="AZ1670" s="552"/>
      <c r="BA1670" s="552"/>
      <c r="BB1670" s="552"/>
      <c r="BC1670" s="552"/>
      <c r="BD1670" s="552"/>
      <c r="BE1670" s="552"/>
      <c r="BF1670" s="552"/>
      <c r="BG1670" s="552"/>
      <c r="BH1670" s="552"/>
      <c r="BI1670" s="552"/>
      <c r="BJ1670" s="65"/>
    </row>
    <row r="1671" spans="2:62" ht="39" customHeight="1">
      <c r="AB1671" s="62"/>
      <c r="AC1671" s="62"/>
      <c r="AD1671" s="62"/>
      <c r="AE1671" s="62"/>
      <c r="AF1671" s="62"/>
      <c r="AG1671" s="552"/>
      <c r="AH1671" s="552"/>
      <c r="AI1671" s="552"/>
      <c r="AJ1671" s="552"/>
      <c r="AK1671" s="552"/>
      <c r="AL1671" s="552"/>
      <c r="AM1671" s="552"/>
      <c r="AN1671" s="552"/>
      <c r="AO1671" s="552"/>
      <c r="AP1671" s="552"/>
      <c r="AQ1671" s="552"/>
      <c r="AR1671" s="552"/>
      <c r="AS1671" s="552"/>
      <c r="AT1671" s="552"/>
      <c r="AU1671" s="552"/>
      <c r="AV1671" s="552"/>
      <c r="AW1671" s="552"/>
      <c r="AX1671" s="552"/>
      <c r="AY1671" s="552"/>
      <c r="AZ1671" s="552"/>
      <c r="BA1671" s="552"/>
      <c r="BB1671" s="552"/>
      <c r="BC1671" s="552"/>
      <c r="BD1671" s="552"/>
      <c r="BE1671" s="552"/>
      <c r="BF1671" s="552"/>
      <c r="BG1671" s="552"/>
      <c r="BH1671" s="552"/>
      <c r="BI1671" s="552"/>
      <c r="BJ1671" s="65"/>
    </row>
    <row r="1672" spans="2:62" ht="39" customHeight="1">
      <c r="B1672" s="66"/>
      <c r="C1672" s="66"/>
      <c r="D1672" s="66"/>
      <c r="E1672" s="66"/>
      <c r="F1672" s="66"/>
      <c r="G1672" s="66"/>
      <c r="H1672" s="66"/>
      <c r="I1672" s="66"/>
      <c r="J1672" s="66"/>
      <c r="K1672" s="66"/>
      <c r="L1672" s="66"/>
      <c r="M1672" s="66"/>
      <c r="N1672" s="66"/>
      <c r="O1672" s="66"/>
      <c r="P1672" s="66"/>
      <c r="Q1672" s="66"/>
      <c r="R1672" s="66"/>
      <c r="S1672" s="66"/>
      <c r="T1672" s="66"/>
      <c r="U1672" s="66"/>
      <c r="V1672" s="66"/>
      <c r="W1672" s="66"/>
      <c r="X1672" s="66"/>
      <c r="Y1672" s="66"/>
      <c r="Z1672" s="66"/>
      <c r="AB1672" s="62"/>
      <c r="AC1672" s="62"/>
      <c r="AD1672" s="62"/>
      <c r="AE1672" s="62"/>
      <c r="AF1672" s="62"/>
      <c r="AG1672" s="552"/>
      <c r="AH1672" s="552"/>
      <c r="AI1672" s="552"/>
      <c r="AJ1672" s="552"/>
      <c r="AK1672" s="552"/>
      <c r="AL1672" s="552"/>
      <c r="AM1672" s="552"/>
      <c r="AN1672" s="552"/>
      <c r="AO1672" s="552"/>
      <c r="AP1672" s="552"/>
      <c r="AQ1672" s="552"/>
      <c r="AR1672" s="552"/>
      <c r="AS1672" s="552"/>
      <c r="AT1672" s="552"/>
      <c r="AU1672" s="552"/>
      <c r="AV1672" s="552"/>
      <c r="AW1672" s="552"/>
      <c r="AX1672" s="552"/>
      <c r="AY1672" s="552"/>
      <c r="AZ1672" s="552"/>
      <c r="BA1672" s="552"/>
      <c r="BB1672" s="552"/>
      <c r="BC1672" s="552"/>
      <c r="BD1672" s="552"/>
      <c r="BE1672" s="552"/>
      <c r="BF1672" s="552"/>
      <c r="BG1672" s="552"/>
      <c r="BH1672" s="552"/>
      <c r="BI1672" s="552"/>
      <c r="BJ1672" s="65"/>
    </row>
    <row r="1673" spans="2:62" ht="39" customHeight="1" thickBot="1">
      <c r="L1673" s="554" t="s">
        <v>66</v>
      </c>
      <c r="M1673" s="555"/>
      <c r="N1673" s="558" t="s">
        <v>45</v>
      </c>
      <c r="O1673" s="559"/>
      <c r="P1673" s="559"/>
      <c r="Q1673" s="559"/>
      <c r="R1673" s="559"/>
      <c r="S1673" s="559"/>
      <c r="T1673" s="559"/>
      <c r="U1673" s="559"/>
      <c r="V1673" s="559"/>
      <c r="W1673" s="559"/>
      <c r="X1673" s="560"/>
      <c r="AB1673" s="62"/>
      <c r="AC1673" s="62"/>
      <c r="AD1673" s="62"/>
      <c r="AE1673" s="62"/>
      <c r="AF1673" s="62"/>
      <c r="AG1673" s="553"/>
      <c r="AH1673" s="553"/>
      <c r="AI1673" s="553"/>
      <c r="AJ1673" s="553"/>
      <c r="AK1673" s="553"/>
      <c r="AL1673" s="553"/>
      <c r="AM1673" s="553"/>
      <c r="AN1673" s="553"/>
      <c r="AO1673" s="553"/>
      <c r="AP1673" s="553"/>
      <c r="AQ1673" s="553"/>
      <c r="AR1673" s="553"/>
      <c r="AS1673" s="553"/>
      <c r="AT1673" s="553"/>
      <c r="AU1673" s="553"/>
      <c r="AV1673" s="553"/>
      <c r="AW1673" s="553"/>
      <c r="AX1673" s="553"/>
      <c r="AY1673" s="553"/>
      <c r="AZ1673" s="553"/>
      <c r="BA1673" s="553"/>
      <c r="BB1673" s="553"/>
      <c r="BC1673" s="553"/>
      <c r="BD1673" s="553"/>
      <c r="BE1673" s="553"/>
      <c r="BF1673" s="553"/>
      <c r="BG1673" s="553"/>
      <c r="BH1673" s="553"/>
      <c r="BI1673" s="553"/>
      <c r="BJ1673" s="65"/>
    </row>
    <row r="1674" spans="2:62" ht="39" customHeight="1" thickBot="1">
      <c r="L1674" s="556"/>
      <c r="M1674" s="557"/>
      <c r="N1674" s="561"/>
      <c r="O1674" s="562"/>
      <c r="P1674" s="562"/>
      <c r="Q1674" s="562"/>
      <c r="R1674" s="562"/>
      <c r="S1674" s="562"/>
      <c r="T1674" s="562"/>
      <c r="U1674" s="562"/>
      <c r="V1674" s="562"/>
      <c r="W1674" s="562"/>
      <c r="X1674" s="563"/>
      <c r="AB1674" s="62"/>
      <c r="AC1674" s="62"/>
      <c r="AD1674" s="62"/>
      <c r="AE1674" s="62"/>
      <c r="AF1674" s="62"/>
      <c r="AG1674" s="67"/>
      <c r="AH1674" s="68"/>
      <c r="AI1674" s="68"/>
      <c r="AJ1674" s="69"/>
      <c r="AK1674" s="69"/>
      <c r="AL1674" s="69"/>
      <c r="AM1674" s="69"/>
      <c r="AN1674" s="69"/>
      <c r="AO1674" s="69"/>
      <c r="AP1674" s="69"/>
      <c r="AQ1674" s="69"/>
      <c r="AR1674" s="70"/>
      <c r="AS1674" s="70"/>
      <c r="AT1674" s="70"/>
      <c r="AU1674" s="70"/>
      <c r="AV1674" s="70"/>
      <c r="AW1674" s="70"/>
      <c r="AX1674" s="70"/>
      <c r="AY1674" s="70"/>
      <c r="AZ1674" s="70"/>
      <c r="BA1674" s="70"/>
      <c r="BB1674" s="70"/>
      <c r="BC1674" s="70"/>
      <c r="BD1674" s="70"/>
      <c r="BE1674" s="70"/>
      <c r="BF1674" s="70"/>
      <c r="BG1674" s="70"/>
      <c r="BH1674" s="70"/>
      <c r="BI1674" s="70"/>
      <c r="BJ1674" s="69"/>
    </row>
    <row r="1675" spans="2:62" ht="39" customHeight="1">
      <c r="E1675" s="62"/>
      <c r="F1675" s="62"/>
      <c r="G1675" s="62"/>
      <c r="H1675" s="62"/>
      <c r="I1675" s="62"/>
      <c r="J1675" s="62"/>
      <c r="K1675" s="62"/>
      <c r="L1675" s="564" t="s">
        <v>21</v>
      </c>
      <c r="M1675" s="565"/>
      <c r="N1675" s="558" t="s">
        <v>46</v>
      </c>
      <c r="O1675" s="559"/>
      <c r="P1675" s="559"/>
      <c r="Q1675" s="559"/>
      <c r="R1675" s="559"/>
      <c r="S1675" s="559"/>
      <c r="T1675" s="559"/>
      <c r="U1675" s="559"/>
      <c r="V1675" s="559"/>
      <c r="W1675" s="559"/>
      <c r="X1675" s="560"/>
      <c r="AB1675" s="62"/>
      <c r="AC1675" s="62"/>
      <c r="AD1675" s="62"/>
      <c r="AE1675" s="62"/>
      <c r="AF1675" s="62"/>
      <c r="AG1675" s="568" t="s">
        <v>22</v>
      </c>
      <c r="AH1675" s="569"/>
      <c r="AI1675" s="569"/>
      <c r="AJ1675" s="569"/>
      <c r="AK1675" s="569"/>
      <c r="AL1675" s="569"/>
      <c r="AM1675" s="569"/>
      <c r="AN1675" s="570"/>
      <c r="AO1675" s="571" t="str">
        <f>GI!$H$35</f>
        <v xml:space="preserve">Samrawit Weldeslassie Kidane </v>
      </c>
      <c r="AP1675" s="572"/>
      <c r="AQ1675" s="572"/>
      <c r="AR1675" s="572"/>
      <c r="AS1675" s="572"/>
      <c r="AT1675" s="572"/>
      <c r="AU1675" s="572"/>
      <c r="AV1675" s="572"/>
      <c r="AW1675" s="572"/>
      <c r="AX1675" s="572"/>
      <c r="AY1675" s="572"/>
      <c r="AZ1675" s="572"/>
      <c r="BA1675" s="572"/>
      <c r="BB1675" s="572"/>
      <c r="BC1675" s="572"/>
      <c r="BD1675" s="572"/>
      <c r="BE1675" s="572"/>
      <c r="BF1675" s="572"/>
      <c r="BG1675" s="572"/>
      <c r="BH1675" s="573"/>
      <c r="BI1675" s="72"/>
      <c r="BJ1675" s="72"/>
    </row>
    <row r="1676" spans="2:62" ht="39" customHeight="1">
      <c r="L1676" s="566"/>
      <c r="M1676" s="567"/>
      <c r="N1676" s="561"/>
      <c r="O1676" s="562"/>
      <c r="P1676" s="562"/>
      <c r="Q1676" s="562"/>
      <c r="R1676" s="562"/>
      <c r="S1676" s="562"/>
      <c r="T1676" s="562"/>
      <c r="U1676" s="562"/>
      <c r="V1676" s="562"/>
      <c r="W1676" s="562"/>
      <c r="X1676" s="563"/>
      <c r="AB1676" s="62"/>
      <c r="AC1676" s="62"/>
      <c r="AD1676" s="62"/>
      <c r="AE1676" s="62"/>
      <c r="AF1676" s="62"/>
      <c r="AG1676" s="568"/>
      <c r="AH1676" s="569"/>
      <c r="AI1676" s="569"/>
      <c r="AJ1676" s="569"/>
      <c r="AK1676" s="569"/>
      <c r="AL1676" s="569"/>
      <c r="AM1676" s="569"/>
      <c r="AN1676" s="570"/>
      <c r="AO1676" s="574"/>
      <c r="AP1676" s="575"/>
      <c r="AQ1676" s="575"/>
      <c r="AR1676" s="575"/>
      <c r="AS1676" s="575"/>
      <c r="AT1676" s="575"/>
      <c r="AU1676" s="575"/>
      <c r="AV1676" s="575"/>
      <c r="AW1676" s="575"/>
      <c r="AX1676" s="575"/>
      <c r="AY1676" s="575"/>
      <c r="AZ1676" s="575"/>
      <c r="BA1676" s="575"/>
      <c r="BB1676" s="575"/>
      <c r="BC1676" s="575"/>
      <c r="BD1676" s="575"/>
      <c r="BE1676" s="575"/>
      <c r="BF1676" s="575"/>
      <c r="BG1676" s="575"/>
      <c r="BH1676" s="576"/>
      <c r="BI1676" s="72"/>
      <c r="BJ1676" s="72"/>
    </row>
    <row r="1677" spans="2:62" ht="39" customHeight="1" thickBot="1">
      <c r="AB1677" s="62"/>
      <c r="AC1677" s="62"/>
      <c r="AD1677" s="62"/>
      <c r="AE1677" s="62"/>
      <c r="AF1677" s="62"/>
      <c r="AG1677" s="73"/>
      <c r="AH1677" s="580" t="s">
        <v>8</v>
      </c>
      <c r="AI1677" s="580"/>
      <c r="AJ1677" s="580"/>
      <c r="AK1677" s="580"/>
      <c r="AL1677" s="580"/>
      <c r="AM1677" s="580"/>
      <c r="AN1677" s="580"/>
      <c r="AO1677" s="577"/>
      <c r="AP1677" s="578"/>
      <c r="AQ1677" s="578"/>
      <c r="AR1677" s="578"/>
      <c r="AS1677" s="578"/>
      <c r="AT1677" s="578"/>
      <c r="AU1677" s="578"/>
      <c r="AV1677" s="578"/>
      <c r="AW1677" s="578"/>
      <c r="AX1677" s="578"/>
      <c r="AY1677" s="578"/>
      <c r="AZ1677" s="578"/>
      <c r="BA1677" s="578"/>
      <c r="BB1677" s="578"/>
      <c r="BC1677" s="578"/>
      <c r="BD1677" s="578"/>
      <c r="BE1677" s="578"/>
      <c r="BF1677" s="578"/>
      <c r="BG1677" s="578"/>
      <c r="BH1677" s="579"/>
      <c r="BI1677" s="72"/>
      <c r="BJ1677" s="72"/>
    </row>
    <row r="1678" spans="2:62" ht="39" customHeight="1">
      <c r="AG1678" s="71"/>
      <c r="AH1678" s="580"/>
      <c r="AI1678" s="580"/>
      <c r="AJ1678" s="580"/>
      <c r="AK1678" s="580"/>
      <c r="AL1678" s="580"/>
      <c r="AM1678" s="580"/>
      <c r="AN1678" s="580"/>
      <c r="AO1678" s="74"/>
      <c r="AP1678" s="74"/>
      <c r="AQ1678" s="74"/>
      <c r="AR1678" s="72"/>
      <c r="AS1678" s="72"/>
      <c r="AT1678" s="72"/>
      <c r="AU1678" s="72"/>
      <c r="AV1678" s="72"/>
      <c r="AW1678" s="72"/>
      <c r="AX1678" s="72"/>
      <c r="AY1678" s="72"/>
      <c r="AZ1678" s="72"/>
      <c r="BA1678" s="72"/>
      <c r="BB1678" s="72"/>
      <c r="BC1678" s="72"/>
      <c r="BD1678" s="72"/>
      <c r="BE1678" s="72"/>
      <c r="BF1678" s="72"/>
      <c r="BG1678" s="72"/>
      <c r="BH1678" s="72"/>
      <c r="BI1678" s="72"/>
    </row>
    <row r="1679" spans="2:62" ht="39" customHeight="1" thickBot="1">
      <c r="B1679" s="581" t="s">
        <v>99</v>
      </c>
      <c r="C1679" s="581"/>
      <c r="D1679" s="581"/>
      <c r="E1679" s="581"/>
      <c r="F1679" s="581"/>
      <c r="G1679" s="581"/>
      <c r="H1679" s="581"/>
      <c r="I1679" s="581"/>
      <c r="J1679" s="581"/>
      <c r="K1679" s="581"/>
      <c r="L1679" s="581"/>
      <c r="M1679" s="581"/>
      <c r="N1679" s="581"/>
      <c r="O1679" s="581"/>
      <c r="P1679" s="581"/>
      <c r="Q1679" s="581"/>
      <c r="R1679" s="581"/>
      <c r="S1679" s="581"/>
      <c r="T1679" s="581"/>
      <c r="U1679" s="581"/>
      <c r="V1679" s="581"/>
      <c r="W1679" s="581"/>
      <c r="X1679" s="581"/>
      <c r="Y1679" s="581"/>
      <c r="Z1679" s="581"/>
      <c r="AA1679" s="581"/>
      <c r="AG1679" s="71"/>
    </row>
    <row r="1680" spans="2:62" ht="39" customHeight="1">
      <c r="B1680" s="581"/>
      <c r="C1680" s="581"/>
      <c r="D1680" s="581"/>
      <c r="E1680" s="581"/>
      <c r="F1680" s="581"/>
      <c r="G1680" s="581"/>
      <c r="H1680" s="581"/>
      <c r="I1680" s="581"/>
      <c r="J1680" s="581"/>
      <c r="K1680" s="581"/>
      <c r="L1680" s="581"/>
      <c r="M1680" s="581"/>
      <c r="N1680" s="581"/>
      <c r="O1680" s="581"/>
      <c r="P1680" s="581"/>
      <c r="Q1680" s="581"/>
      <c r="R1680" s="581"/>
      <c r="S1680" s="581"/>
      <c r="T1680" s="581"/>
      <c r="U1680" s="581"/>
      <c r="V1680" s="581"/>
      <c r="W1680" s="581"/>
      <c r="X1680" s="581"/>
      <c r="Y1680" s="581"/>
      <c r="Z1680" s="581"/>
      <c r="AA1680" s="581"/>
      <c r="AG1680" s="71"/>
      <c r="AH1680" s="582" t="s">
        <v>23</v>
      </c>
      <c r="AI1680" s="582"/>
      <c r="AJ1680" s="582"/>
      <c r="AK1680" s="582"/>
      <c r="AL1680" s="582"/>
      <c r="AM1680" s="582"/>
      <c r="AN1680" s="583"/>
      <c r="AO1680" s="584">
        <f>GI!$J$35</f>
        <v>0</v>
      </c>
      <c r="AP1680" s="585"/>
      <c r="AQ1680" s="585"/>
      <c r="AR1680" s="585"/>
      <c r="AS1680" s="585"/>
      <c r="AT1680" s="586"/>
      <c r="AV1680" s="72"/>
      <c r="AW1680" s="582" t="s">
        <v>24</v>
      </c>
      <c r="AX1680" s="582"/>
      <c r="AY1680" s="582"/>
      <c r="AZ1680" s="582"/>
      <c r="BB1680" s="584" t="str">
        <f>GI!$I$35</f>
        <v>F</v>
      </c>
      <c r="BC1680" s="585"/>
      <c r="BD1680" s="585"/>
      <c r="BE1680" s="585"/>
      <c r="BF1680" s="586"/>
    </row>
    <row r="1681" spans="2:62" ht="39" customHeight="1">
      <c r="B1681" s="581"/>
      <c r="C1681" s="581"/>
      <c r="D1681" s="581"/>
      <c r="E1681" s="581"/>
      <c r="F1681" s="581"/>
      <c r="G1681" s="581"/>
      <c r="H1681" s="581"/>
      <c r="I1681" s="581"/>
      <c r="J1681" s="581"/>
      <c r="K1681" s="581"/>
      <c r="L1681" s="581"/>
      <c r="M1681" s="581"/>
      <c r="N1681" s="581"/>
      <c r="O1681" s="581"/>
      <c r="P1681" s="581"/>
      <c r="Q1681" s="581"/>
      <c r="R1681" s="581"/>
      <c r="S1681" s="581"/>
      <c r="T1681" s="581"/>
      <c r="U1681" s="581"/>
      <c r="V1681" s="581"/>
      <c r="W1681" s="581"/>
      <c r="X1681" s="581"/>
      <c r="Y1681" s="581"/>
      <c r="Z1681" s="581"/>
      <c r="AA1681" s="581"/>
      <c r="AG1681" s="71"/>
      <c r="AH1681" s="582"/>
      <c r="AI1681" s="582"/>
      <c r="AJ1681" s="582"/>
      <c r="AK1681" s="582"/>
      <c r="AL1681" s="582"/>
      <c r="AM1681" s="582"/>
      <c r="AN1681" s="583"/>
      <c r="AO1681" s="587"/>
      <c r="AP1681" s="588"/>
      <c r="AQ1681" s="588"/>
      <c r="AR1681" s="588"/>
      <c r="AS1681" s="588"/>
      <c r="AT1681" s="589"/>
      <c r="AU1681" s="72"/>
      <c r="AV1681" s="72"/>
      <c r="AW1681" s="582"/>
      <c r="AX1681" s="582"/>
      <c r="AY1681" s="582"/>
      <c r="AZ1681" s="582"/>
      <c r="BB1681" s="587"/>
      <c r="BC1681" s="588"/>
      <c r="BD1681" s="588"/>
      <c r="BE1681" s="588"/>
      <c r="BF1681" s="589"/>
    </row>
    <row r="1682" spans="2:62" ht="39" customHeight="1">
      <c r="B1682" s="581"/>
      <c r="C1682" s="581"/>
      <c r="D1682" s="581"/>
      <c r="E1682" s="581"/>
      <c r="F1682" s="581"/>
      <c r="G1682" s="581"/>
      <c r="H1682" s="581"/>
      <c r="I1682" s="581"/>
      <c r="J1682" s="581"/>
      <c r="K1682" s="581"/>
      <c r="L1682" s="581"/>
      <c r="M1682" s="581"/>
      <c r="N1682" s="581"/>
      <c r="O1682" s="581"/>
      <c r="P1682" s="581"/>
      <c r="Q1682" s="581"/>
      <c r="R1682" s="581"/>
      <c r="S1682" s="581"/>
      <c r="T1682" s="581"/>
      <c r="U1682" s="581"/>
      <c r="V1682" s="581"/>
      <c r="W1682" s="581"/>
      <c r="X1682" s="581"/>
      <c r="Y1682" s="581"/>
      <c r="Z1682" s="581"/>
      <c r="AA1682" s="581"/>
      <c r="AG1682" s="71"/>
      <c r="AH1682" s="593" t="s">
        <v>3</v>
      </c>
      <c r="AI1682" s="593"/>
      <c r="AJ1682" s="593"/>
      <c r="AK1682" s="593"/>
      <c r="AL1682" s="593"/>
      <c r="AM1682" s="593"/>
      <c r="AN1682" s="594"/>
      <c r="AO1682" s="587"/>
      <c r="AP1682" s="588"/>
      <c r="AQ1682" s="588"/>
      <c r="AR1682" s="588"/>
      <c r="AS1682" s="588"/>
      <c r="AT1682" s="589"/>
      <c r="AV1682" s="72"/>
      <c r="AW1682" s="593" t="s">
        <v>4</v>
      </c>
      <c r="AX1682" s="593"/>
      <c r="AY1682" s="593"/>
      <c r="AZ1682" s="593"/>
      <c r="BB1682" s="587"/>
      <c r="BC1682" s="588"/>
      <c r="BD1682" s="588"/>
      <c r="BE1682" s="588"/>
      <c r="BF1682" s="589"/>
    </row>
    <row r="1683" spans="2:62" ht="39" customHeight="1" thickBot="1">
      <c r="B1683" s="595" t="s">
        <v>148</v>
      </c>
      <c r="C1683" s="595"/>
      <c r="D1683" s="595"/>
      <c r="E1683" s="595"/>
      <c r="F1683" s="595"/>
      <c r="G1683" s="595"/>
      <c r="H1683" s="595"/>
      <c r="I1683" s="595"/>
      <c r="J1683" s="595"/>
      <c r="K1683" s="595"/>
      <c r="L1683" s="75"/>
      <c r="M1683" s="75"/>
      <c r="N1683" s="75"/>
      <c r="O1683" s="75"/>
      <c r="P1683" s="75"/>
      <c r="Q1683" s="75"/>
      <c r="R1683" s="75"/>
      <c r="S1683" s="75"/>
      <c r="T1683" s="75"/>
      <c r="U1683" s="75"/>
      <c r="V1683" s="75"/>
      <c r="W1683" s="76"/>
      <c r="X1683" s="76"/>
      <c r="Y1683" s="76"/>
      <c r="Z1683" s="76"/>
      <c r="AA1683" s="76"/>
      <c r="AG1683" s="71"/>
      <c r="AH1683" s="593"/>
      <c r="AI1683" s="593"/>
      <c r="AJ1683" s="593"/>
      <c r="AK1683" s="593"/>
      <c r="AL1683" s="593"/>
      <c r="AM1683" s="593"/>
      <c r="AN1683" s="594"/>
      <c r="AO1683" s="590"/>
      <c r="AP1683" s="591"/>
      <c r="AQ1683" s="591"/>
      <c r="AR1683" s="591"/>
      <c r="AS1683" s="591"/>
      <c r="AT1683" s="592"/>
      <c r="AU1683" s="72"/>
      <c r="AV1683" s="72"/>
      <c r="AW1683" s="593"/>
      <c r="AX1683" s="593"/>
      <c r="AY1683" s="593"/>
      <c r="AZ1683" s="593"/>
      <c r="BA1683" s="77"/>
      <c r="BB1683" s="590"/>
      <c r="BC1683" s="591"/>
      <c r="BD1683" s="591"/>
      <c r="BE1683" s="591"/>
      <c r="BF1683" s="592"/>
      <c r="BG1683" s="77"/>
      <c r="BH1683" s="77"/>
      <c r="BI1683" s="77"/>
    </row>
    <row r="1684" spans="2:62" ht="39" customHeight="1" thickBot="1">
      <c r="B1684" s="533"/>
      <c r="C1684" s="533"/>
      <c r="D1684" s="533"/>
      <c r="E1684" s="533"/>
      <c r="F1684" s="533"/>
      <c r="G1684" s="533"/>
      <c r="H1684" s="533"/>
      <c r="I1684" s="533"/>
      <c r="J1684" s="533"/>
      <c r="K1684" s="533"/>
      <c r="L1684" s="533"/>
      <c r="M1684" s="533"/>
      <c r="N1684" s="533"/>
      <c r="O1684" s="533"/>
      <c r="P1684" s="533"/>
      <c r="Q1684" s="533"/>
      <c r="R1684" s="533"/>
      <c r="S1684" s="533"/>
      <c r="T1684" s="533"/>
      <c r="U1684" s="533"/>
      <c r="V1684" s="533"/>
      <c r="W1684" s="533"/>
      <c r="X1684" s="533"/>
      <c r="Y1684" s="533"/>
      <c r="Z1684" s="533"/>
      <c r="AA1684" s="533"/>
      <c r="AG1684" s="71"/>
      <c r="AK1684" s="78"/>
      <c r="AL1684" s="78"/>
      <c r="AM1684" s="78"/>
      <c r="AN1684" s="78"/>
      <c r="AO1684" s="78"/>
      <c r="AP1684" s="78"/>
      <c r="AQ1684" s="78"/>
      <c r="AR1684" s="72"/>
      <c r="AS1684" s="72"/>
      <c r="AT1684" s="72"/>
      <c r="AU1684" s="72"/>
      <c r="AV1684" s="72"/>
      <c r="AW1684" s="72"/>
      <c r="AX1684" s="72"/>
      <c r="AY1684" s="72"/>
      <c r="AZ1684" s="72"/>
      <c r="BA1684" s="72"/>
      <c r="BB1684" s="72"/>
      <c r="BC1684" s="72"/>
      <c r="BD1684" s="72"/>
      <c r="BE1684" s="77"/>
      <c r="BF1684" s="77"/>
      <c r="BG1684" s="77"/>
      <c r="BH1684" s="77"/>
      <c r="BI1684" s="77"/>
    </row>
    <row r="1685" spans="2:62" ht="39" customHeight="1">
      <c r="B1685" s="534"/>
      <c r="C1685" s="534"/>
      <c r="D1685" s="534"/>
      <c r="E1685" s="534"/>
      <c r="F1685" s="534"/>
      <c r="G1685" s="534"/>
      <c r="H1685" s="534"/>
      <c r="I1685" s="534"/>
      <c r="J1685" s="534"/>
      <c r="K1685" s="534"/>
      <c r="L1685" s="534"/>
      <c r="M1685" s="534"/>
      <c r="N1685" s="534"/>
      <c r="O1685" s="534"/>
      <c r="P1685" s="534"/>
      <c r="Q1685" s="534"/>
      <c r="R1685" s="534"/>
      <c r="S1685" s="534"/>
      <c r="T1685" s="534"/>
      <c r="U1685" s="534"/>
      <c r="V1685" s="534"/>
      <c r="W1685" s="534"/>
      <c r="X1685" s="534"/>
      <c r="Y1685" s="534"/>
      <c r="Z1685" s="534"/>
      <c r="AA1685" s="534"/>
      <c r="AG1685" s="71"/>
      <c r="AH1685" s="582" t="s">
        <v>25</v>
      </c>
      <c r="AI1685" s="582"/>
      <c r="AJ1685" s="582"/>
      <c r="AK1685" s="582"/>
      <c r="AL1685" s="582"/>
      <c r="AM1685" s="582"/>
      <c r="AN1685" s="583"/>
      <c r="AO1685" s="596">
        <f>GI!$A$3</f>
        <v>11</v>
      </c>
      <c r="AP1685" s="597"/>
      <c r="AQ1685" s="597"/>
      <c r="AR1685" s="597"/>
      <c r="AS1685" s="598"/>
      <c r="AT1685" s="596" t="str">
        <f>GI!$C$3</f>
        <v>D</v>
      </c>
      <c r="AU1685" s="597"/>
      <c r="AV1685" s="597"/>
      <c r="AW1685" s="597"/>
      <c r="AX1685" s="598"/>
      <c r="AY1685" s="79"/>
      <c r="AZ1685" s="79"/>
      <c r="BA1685" s="79"/>
      <c r="BB1685" s="80"/>
      <c r="BC1685" s="80"/>
      <c r="BD1685" s="80"/>
      <c r="BE1685" s="80"/>
      <c r="BF1685" s="80"/>
      <c r="BG1685" s="80"/>
      <c r="BH1685" s="80"/>
      <c r="BI1685" s="80"/>
    </row>
    <row r="1686" spans="2:62" ht="39" customHeight="1">
      <c r="B1686" s="533"/>
      <c r="C1686" s="533"/>
      <c r="D1686" s="533"/>
      <c r="E1686" s="533"/>
      <c r="F1686" s="533"/>
      <c r="G1686" s="533"/>
      <c r="H1686" s="533"/>
      <c r="I1686" s="533"/>
      <c r="J1686" s="533"/>
      <c r="K1686" s="533"/>
      <c r="L1686" s="533"/>
      <c r="M1686" s="533"/>
      <c r="N1686" s="533"/>
      <c r="O1686" s="533"/>
      <c r="P1686" s="533"/>
      <c r="Q1686" s="533"/>
      <c r="R1686" s="533"/>
      <c r="S1686" s="533"/>
      <c r="T1686" s="533"/>
      <c r="U1686" s="533"/>
      <c r="V1686" s="533"/>
      <c r="W1686" s="533"/>
      <c r="X1686" s="533"/>
      <c r="Y1686" s="533"/>
      <c r="Z1686" s="533"/>
      <c r="AA1686" s="533"/>
      <c r="AG1686" s="71"/>
      <c r="AH1686" s="582"/>
      <c r="AI1686" s="582"/>
      <c r="AJ1686" s="582"/>
      <c r="AK1686" s="582"/>
      <c r="AL1686" s="582"/>
      <c r="AM1686" s="582"/>
      <c r="AN1686" s="583"/>
      <c r="AO1686" s="599"/>
      <c r="AP1686" s="600"/>
      <c r="AQ1686" s="600"/>
      <c r="AR1686" s="600"/>
      <c r="AS1686" s="601"/>
      <c r="AT1686" s="599"/>
      <c r="AU1686" s="600"/>
      <c r="AV1686" s="600"/>
      <c r="AW1686" s="600"/>
      <c r="AX1686" s="601"/>
      <c r="AY1686" s="79"/>
      <c r="AZ1686" s="79"/>
      <c r="BA1686" s="79"/>
      <c r="BB1686" s="80"/>
      <c r="BC1686" s="80"/>
      <c r="BD1686" s="80"/>
      <c r="BE1686" s="80"/>
      <c r="BF1686" s="80"/>
      <c r="BG1686" s="80"/>
      <c r="BH1686" s="80"/>
      <c r="BI1686" s="80"/>
    </row>
    <row r="1687" spans="2:62" ht="39" customHeight="1">
      <c r="B1687" s="534"/>
      <c r="C1687" s="534"/>
      <c r="D1687" s="534"/>
      <c r="E1687" s="534"/>
      <c r="F1687" s="534"/>
      <c r="G1687" s="534"/>
      <c r="H1687" s="534"/>
      <c r="I1687" s="534"/>
      <c r="J1687" s="534"/>
      <c r="K1687" s="534"/>
      <c r="L1687" s="534"/>
      <c r="M1687" s="534"/>
      <c r="N1687" s="534"/>
      <c r="O1687" s="534"/>
      <c r="P1687" s="534"/>
      <c r="Q1687" s="534"/>
      <c r="R1687" s="534"/>
      <c r="S1687" s="534"/>
      <c r="T1687" s="534"/>
      <c r="U1687" s="534"/>
      <c r="V1687" s="534"/>
      <c r="W1687" s="534"/>
      <c r="X1687" s="534"/>
      <c r="Y1687" s="534"/>
      <c r="Z1687" s="534"/>
      <c r="AA1687" s="534"/>
      <c r="AG1687" s="71"/>
      <c r="AH1687" s="605" t="s">
        <v>6</v>
      </c>
      <c r="AI1687" s="605"/>
      <c r="AJ1687" s="605"/>
      <c r="AK1687" s="605"/>
      <c r="AL1687" s="605"/>
      <c r="AM1687" s="605"/>
      <c r="AN1687" s="606"/>
      <c r="AO1687" s="599"/>
      <c r="AP1687" s="600"/>
      <c r="AQ1687" s="600"/>
      <c r="AR1687" s="600"/>
      <c r="AS1687" s="601"/>
      <c r="AT1687" s="599"/>
      <c r="AU1687" s="600"/>
      <c r="AV1687" s="600"/>
      <c r="AW1687" s="600"/>
      <c r="AX1687" s="601"/>
      <c r="AY1687" s="79"/>
      <c r="AZ1687" s="79"/>
      <c r="BA1687" s="79"/>
      <c r="BB1687" s="80"/>
      <c r="BC1687" s="80"/>
      <c r="BD1687" s="80"/>
      <c r="BE1687" s="80"/>
      <c r="BF1687" s="80"/>
      <c r="BG1687" s="80"/>
      <c r="BH1687" s="80"/>
      <c r="BI1687" s="80"/>
    </row>
    <row r="1688" spans="2:62" ht="39" customHeight="1" thickBot="1">
      <c r="B1688" s="607" t="s">
        <v>149</v>
      </c>
      <c r="C1688" s="607"/>
      <c r="D1688" s="607"/>
      <c r="E1688" s="607"/>
      <c r="F1688" s="607"/>
      <c r="G1688" s="607"/>
      <c r="H1688" s="607"/>
      <c r="I1688" s="607"/>
      <c r="J1688" s="607"/>
      <c r="K1688" s="607"/>
      <c r="L1688" s="607"/>
      <c r="M1688" s="607"/>
      <c r="N1688" s="607"/>
      <c r="O1688" s="607"/>
      <c r="P1688" s="607"/>
      <c r="Q1688" s="607"/>
      <c r="R1688" s="607"/>
      <c r="S1688" s="607"/>
      <c r="T1688" s="607"/>
      <c r="U1688" s="607"/>
      <c r="V1688" s="607"/>
      <c r="W1688" s="607"/>
      <c r="X1688" s="607"/>
      <c r="Y1688" s="607"/>
      <c r="Z1688" s="607"/>
      <c r="AA1688" s="607"/>
      <c r="AG1688" s="71"/>
      <c r="AH1688" s="605"/>
      <c r="AI1688" s="605"/>
      <c r="AJ1688" s="605"/>
      <c r="AK1688" s="605"/>
      <c r="AL1688" s="605"/>
      <c r="AM1688" s="605"/>
      <c r="AN1688" s="606"/>
      <c r="AO1688" s="602"/>
      <c r="AP1688" s="603"/>
      <c r="AQ1688" s="603"/>
      <c r="AR1688" s="603"/>
      <c r="AS1688" s="604"/>
      <c r="AT1688" s="602"/>
      <c r="AU1688" s="603"/>
      <c r="AV1688" s="603"/>
      <c r="AW1688" s="603"/>
      <c r="AX1688" s="604"/>
      <c r="AY1688" s="79"/>
      <c r="AZ1688" s="79"/>
      <c r="BA1688" s="79"/>
      <c r="BB1688" s="80"/>
      <c r="BC1688" s="80"/>
      <c r="BD1688" s="80"/>
      <c r="BE1688" s="80"/>
      <c r="BF1688" s="80"/>
      <c r="BG1688" s="80"/>
      <c r="BH1688" s="80"/>
      <c r="BI1688" s="80"/>
    </row>
    <row r="1689" spans="2:62" ht="39" customHeight="1">
      <c r="B1689" s="608"/>
      <c r="C1689" s="608"/>
      <c r="D1689" s="608"/>
      <c r="E1689" s="608"/>
      <c r="F1689" s="608"/>
      <c r="G1689" s="608"/>
      <c r="H1689" s="608"/>
      <c r="I1689" s="608"/>
      <c r="J1689" s="608"/>
      <c r="K1689" s="608"/>
      <c r="L1689" s="608"/>
      <c r="M1689" s="608"/>
      <c r="N1689" s="608"/>
      <c r="O1689" s="608"/>
      <c r="P1689" s="608"/>
      <c r="Q1689" s="608"/>
      <c r="R1689" s="608"/>
      <c r="S1689" s="608"/>
      <c r="T1689" s="608"/>
      <c r="U1689" s="608"/>
      <c r="V1689" s="608"/>
      <c r="W1689" s="608"/>
      <c r="X1689" s="608"/>
      <c r="Y1689" s="608"/>
      <c r="Z1689" s="608"/>
      <c r="AA1689" s="608"/>
      <c r="AG1689" s="71"/>
    </row>
    <row r="1690" spans="2:62" ht="39" customHeight="1" thickBot="1">
      <c r="B1690" s="533"/>
      <c r="C1690" s="533"/>
      <c r="D1690" s="533"/>
      <c r="E1690" s="533"/>
      <c r="F1690" s="533"/>
      <c r="G1690" s="533"/>
      <c r="H1690" s="533"/>
      <c r="I1690" s="533"/>
      <c r="J1690" s="533"/>
      <c r="K1690" s="533"/>
      <c r="L1690" s="533"/>
      <c r="M1690" s="533"/>
      <c r="N1690" s="533"/>
      <c r="O1690" s="533"/>
      <c r="P1690" s="533"/>
      <c r="Q1690" s="533"/>
      <c r="R1690" s="533"/>
      <c r="S1690" s="533"/>
      <c r="T1690" s="533"/>
      <c r="U1690" s="533"/>
      <c r="V1690" s="533"/>
      <c r="W1690" s="533"/>
      <c r="X1690" s="533"/>
      <c r="Y1690" s="533"/>
      <c r="Z1690" s="533"/>
      <c r="AA1690" s="533"/>
      <c r="AG1690" s="81"/>
      <c r="AH1690" s="82"/>
      <c r="AI1690" s="82"/>
      <c r="AJ1690" s="82"/>
      <c r="AK1690" s="82"/>
      <c r="AL1690" s="82"/>
      <c r="AM1690" s="82"/>
      <c r="AN1690" s="82"/>
      <c r="AO1690" s="82"/>
      <c r="AP1690" s="82"/>
      <c r="AQ1690" s="82"/>
      <c r="AR1690" s="83"/>
      <c r="AS1690" s="83"/>
      <c r="AT1690" s="83"/>
      <c r="AU1690" s="83"/>
      <c r="AV1690" s="83"/>
      <c r="AW1690" s="83"/>
      <c r="AX1690" s="83"/>
      <c r="AY1690" s="83"/>
      <c r="AZ1690" s="83"/>
      <c r="BA1690" s="83"/>
      <c r="BB1690" s="83"/>
      <c r="BC1690" s="83"/>
      <c r="BD1690" s="83"/>
      <c r="BE1690" s="83"/>
      <c r="BF1690" s="83"/>
      <c r="BG1690" s="83"/>
      <c r="BH1690" s="83"/>
      <c r="BI1690" s="83"/>
      <c r="BJ1690" s="84"/>
    </row>
    <row r="1691" spans="2:62" ht="39" customHeight="1">
      <c r="B1691" s="534"/>
      <c r="C1691" s="534"/>
      <c r="D1691" s="534"/>
      <c r="E1691" s="534"/>
      <c r="F1691" s="534"/>
      <c r="G1691" s="534"/>
      <c r="H1691" s="534"/>
      <c r="I1691" s="534"/>
      <c r="J1691" s="534"/>
      <c r="K1691" s="534"/>
      <c r="L1691" s="534"/>
      <c r="M1691" s="534"/>
      <c r="N1691" s="534"/>
      <c r="O1691" s="534"/>
      <c r="P1691" s="534"/>
      <c r="Q1691" s="534"/>
      <c r="R1691" s="534"/>
      <c r="S1691" s="534"/>
      <c r="T1691" s="534"/>
      <c r="U1691" s="534"/>
      <c r="V1691" s="534"/>
      <c r="W1691" s="534"/>
      <c r="X1691" s="534"/>
      <c r="Y1691" s="534"/>
      <c r="Z1691" s="534"/>
      <c r="AA1691" s="534"/>
      <c r="BJ1691" s="85"/>
    </row>
    <row r="1692" spans="2:62" ht="39" customHeight="1">
      <c r="B1692" s="86"/>
      <c r="C1692" s="86"/>
      <c r="D1692" s="86"/>
      <c r="E1692" s="86"/>
      <c r="F1692" s="86"/>
      <c r="G1692" s="86"/>
      <c r="H1692" s="86"/>
      <c r="I1692" s="86"/>
      <c r="J1692" s="86"/>
      <c r="K1692" s="86"/>
      <c r="L1692" s="86"/>
      <c r="M1692" s="86"/>
      <c r="N1692" s="86"/>
      <c r="O1692" s="86"/>
      <c r="P1692" s="86"/>
      <c r="Q1692" s="86"/>
      <c r="R1692" s="86"/>
      <c r="S1692" s="86"/>
      <c r="T1692" s="86"/>
      <c r="U1692" s="86"/>
      <c r="V1692" s="86"/>
      <c r="W1692" s="86"/>
      <c r="X1692" s="86"/>
      <c r="Y1692" s="86"/>
      <c r="Z1692" s="86"/>
      <c r="AA1692" s="86"/>
      <c r="AK1692" s="87"/>
      <c r="AL1692" s="87"/>
      <c r="AM1692" s="87"/>
      <c r="AN1692" s="87"/>
      <c r="AO1692" s="87"/>
      <c r="AP1692" s="87"/>
      <c r="AQ1692" s="87"/>
      <c r="AR1692" s="87"/>
      <c r="AS1692" s="87"/>
      <c r="AT1692" s="87"/>
      <c r="AU1692" s="87"/>
      <c r="AV1692" s="87"/>
      <c r="AW1692" s="87"/>
      <c r="AX1692" s="87"/>
      <c r="AY1692" s="87"/>
      <c r="AZ1692" s="87"/>
      <c r="BA1692" s="87"/>
      <c r="BB1692" s="87"/>
      <c r="BC1692" s="87"/>
      <c r="BD1692" s="87"/>
      <c r="BE1692" s="87"/>
      <c r="BF1692" s="87"/>
      <c r="BJ1692" s="85"/>
    </row>
    <row r="1693" spans="2:62" ht="39" customHeight="1">
      <c r="B1693" s="535" t="s">
        <v>80</v>
      </c>
      <c r="C1693" s="535"/>
      <c r="D1693" s="535"/>
      <c r="E1693" s="535"/>
      <c r="F1693" s="535"/>
      <c r="G1693" s="535"/>
      <c r="H1693" s="535"/>
      <c r="I1693" s="535"/>
      <c r="J1693" s="535"/>
      <c r="K1693" s="535"/>
      <c r="L1693" s="535"/>
      <c r="M1693" s="535"/>
      <c r="N1693" s="535"/>
      <c r="O1693" s="536" t="str">
        <f>GI!$E$31</f>
        <v xml:space="preserve">Biniam Desta </v>
      </c>
      <c r="P1693" s="536"/>
      <c r="Q1693" s="536"/>
      <c r="R1693" s="536"/>
      <c r="S1693" s="536"/>
      <c r="T1693" s="536"/>
      <c r="U1693" s="536"/>
      <c r="V1693" s="536"/>
      <c r="W1693" s="536"/>
      <c r="X1693" s="536"/>
      <c r="Y1693" s="536"/>
      <c r="Z1693" s="536"/>
      <c r="AA1693" s="536"/>
      <c r="AB1693" s="88"/>
      <c r="AJ1693" s="538" t="s">
        <v>212</v>
      </c>
      <c r="AK1693" s="539"/>
      <c r="AL1693" s="539"/>
      <c r="AM1693" s="539"/>
      <c r="AN1693" s="539"/>
      <c r="AO1693" s="539"/>
      <c r="AP1693" s="539"/>
      <c r="AQ1693" s="539"/>
      <c r="AR1693" s="539"/>
      <c r="AS1693" s="539"/>
      <c r="AT1693" s="539"/>
      <c r="AU1693" s="539"/>
      <c r="AV1693" s="539"/>
      <c r="AW1693" s="539"/>
      <c r="AX1693" s="539"/>
      <c r="AY1693" s="539"/>
      <c r="AZ1693" s="539"/>
      <c r="BA1693" s="539"/>
      <c r="BB1693" s="539"/>
      <c r="BC1693" s="539"/>
      <c r="BD1693" s="539"/>
      <c r="BE1693" s="539"/>
      <c r="BF1693" s="540"/>
      <c r="BG1693" s="87"/>
      <c r="BH1693" s="87"/>
      <c r="BI1693" s="87"/>
      <c r="BJ1693" s="89"/>
    </row>
    <row r="1694" spans="2:62" ht="39" customHeight="1">
      <c r="B1694" s="535"/>
      <c r="C1694" s="535"/>
      <c r="D1694" s="535"/>
      <c r="E1694" s="535"/>
      <c r="F1694" s="535"/>
      <c r="G1694" s="535"/>
      <c r="H1694" s="535"/>
      <c r="I1694" s="535"/>
      <c r="J1694" s="535"/>
      <c r="K1694" s="535"/>
      <c r="L1694" s="535"/>
      <c r="M1694" s="535"/>
      <c r="N1694" s="535"/>
      <c r="O1694" s="537"/>
      <c r="P1694" s="537"/>
      <c r="Q1694" s="537"/>
      <c r="R1694" s="537"/>
      <c r="S1694" s="537"/>
      <c r="T1694" s="537"/>
      <c r="U1694" s="537"/>
      <c r="V1694" s="537"/>
      <c r="W1694" s="537"/>
      <c r="X1694" s="537"/>
      <c r="Y1694" s="537"/>
      <c r="Z1694" s="537"/>
      <c r="AA1694" s="537"/>
      <c r="AB1694" s="88"/>
      <c r="AJ1694" s="541"/>
      <c r="AK1694" s="542"/>
      <c r="AL1694" s="542"/>
      <c r="AM1694" s="542"/>
      <c r="AN1694" s="542"/>
      <c r="AO1694" s="542"/>
      <c r="AP1694" s="542"/>
      <c r="AQ1694" s="542"/>
      <c r="AR1694" s="542"/>
      <c r="AS1694" s="542"/>
      <c r="AT1694" s="542"/>
      <c r="AU1694" s="542"/>
      <c r="AV1694" s="542"/>
      <c r="AW1694" s="542"/>
      <c r="AX1694" s="542"/>
      <c r="AY1694" s="542"/>
      <c r="AZ1694" s="542"/>
      <c r="BA1694" s="542"/>
      <c r="BB1694" s="542"/>
      <c r="BC1694" s="542"/>
      <c r="BD1694" s="542"/>
      <c r="BE1694" s="542"/>
      <c r="BF1694" s="543"/>
      <c r="BG1694" s="87"/>
      <c r="BH1694" s="87"/>
      <c r="BI1694" s="87"/>
      <c r="BJ1694" s="89"/>
    </row>
    <row r="1695" spans="2:62" ht="39" customHeight="1">
      <c r="B1695" s="544" t="s">
        <v>79</v>
      </c>
      <c r="C1695" s="544"/>
      <c r="D1695" s="544"/>
      <c r="E1695" s="544"/>
      <c r="F1695" s="544"/>
      <c r="G1695" s="544"/>
      <c r="H1695" s="544"/>
      <c r="I1695" s="544"/>
      <c r="J1695" s="544"/>
      <c r="K1695" s="544"/>
      <c r="L1695" s="544"/>
      <c r="M1695" s="544"/>
      <c r="N1695" s="544"/>
      <c r="O1695" s="545"/>
      <c r="P1695" s="545"/>
      <c r="Q1695" s="545"/>
      <c r="R1695" s="545"/>
      <c r="S1695" s="545"/>
      <c r="T1695" s="545"/>
      <c r="U1695" s="545"/>
      <c r="V1695" s="545"/>
      <c r="W1695" s="545"/>
      <c r="X1695" s="545"/>
      <c r="Y1695" s="545"/>
      <c r="Z1695" s="545"/>
      <c r="AA1695" s="545"/>
      <c r="AB1695" s="88"/>
      <c r="AJ1695" s="541" t="s">
        <v>210</v>
      </c>
      <c r="AK1695" s="542"/>
      <c r="AL1695" s="542"/>
      <c r="AM1695" s="542"/>
      <c r="AN1695" s="542"/>
      <c r="AO1695" s="542"/>
      <c r="AP1695" s="542"/>
      <c r="AQ1695" s="542"/>
      <c r="AR1695" s="542"/>
      <c r="AS1695" s="542"/>
      <c r="AT1695" s="542"/>
      <c r="AU1695" s="542"/>
      <c r="AV1695" s="542"/>
      <c r="AW1695" s="542"/>
      <c r="AX1695" s="542"/>
      <c r="AY1695" s="542"/>
      <c r="AZ1695" s="542"/>
      <c r="BA1695" s="542"/>
      <c r="BB1695" s="542"/>
      <c r="BC1695" s="542"/>
      <c r="BD1695" s="542"/>
      <c r="BE1695" s="542"/>
      <c r="BF1695" s="543"/>
      <c r="BG1695" s="87"/>
      <c r="BH1695" s="87"/>
      <c r="BI1695" s="87"/>
      <c r="BJ1695" s="87"/>
    </row>
    <row r="1696" spans="2:62" ht="39" customHeight="1">
      <c r="B1696" s="544"/>
      <c r="C1696" s="544"/>
      <c r="D1696" s="544"/>
      <c r="E1696" s="544"/>
      <c r="F1696" s="544"/>
      <c r="G1696" s="544"/>
      <c r="H1696" s="544"/>
      <c r="I1696" s="544"/>
      <c r="J1696" s="544"/>
      <c r="K1696" s="544"/>
      <c r="L1696" s="544"/>
      <c r="M1696" s="544"/>
      <c r="N1696" s="544"/>
      <c r="O1696" s="546"/>
      <c r="P1696" s="546"/>
      <c r="Q1696" s="546"/>
      <c r="R1696" s="546"/>
      <c r="S1696" s="546"/>
      <c r="T1696" s="546"/>
      <c r="U1696" s="546"/>
      <c r="V1696" s="546"/>
      <c r="W1696" s="546"/>
      <c r="X1696" s="546"/>
      <c r="Y1696" s="546"/>
      <c r="Z1696" s="546"/>
      <c r="AA1696" s="546"/>
      <c r="AB1696" s="88"/>
      <c r="AJ1696" s="541"/>
      <c r="AK1696" s="542"/>
      <c r="AL1696" s="542"/>
      <c r="AM1696" s="542"/>
      <c r="AN1696" s="542"/>
      <c r="AO1696" s="542"/>
      <c r="AP1696" s="542"/>
      <c r="AQ1696" s="542"/>
      <c r="AR1696" s="542"/>
      <c r="AS1696" s="542"/>
      <c r="AT1696" s="542"/>
      <c r="AU1696" s="542"/>
      <c r="AV1696" s="542"/>
      <c r="AW1696" s="542"/>
      <c r="AX1696" s="542"/>
      <c r="AY1696" s="542"/>
      <c r="AZ1696" s="542"/>
      <c r="BA1696" s="542"/>
      <c r="BB1696" s="542"/>
      <c r="BC1696" s="542"/>
      <c r="BD1696" s="542"/>
      <c r="BE1696" s="542"/>
      <c r="BF1696" s="543"/>
      <c r="BG1696" s="87"/>
      <c r="BH1696" s="87"/>
      <c r="BI1696" s="87"/>
      <c r="BJ1696" s="87"/>
    </row>
    <row r="1697" spans="2:62" ht="39" customHeight="1">
      <c r="B1697" s="535" t="s">
        <v>81</v>
      </c>
      <c r="C1697" s="535"/>
      <c r="D1697" s="535"/>
      <c r="E1697" s="535"/>
      <c r="F1697" s="535"/>
      <c r="G1697" s="535"/>
      <c r="H1697" s="535"/>
      <c r="I1697" s="535"/>
      <c r="J1697" s="535"/>
      <c r="K1697" s="535"/>
      <c r="L1697" s="535"/>
      <c r="M1697" s="535"/>
      <c r="N1697" s="535"/>
      <c r="O1697" s="547"/>
      <c r="P1697" s="547"/>
      <c r="Q1697" s="547"/>
      <c r="R1697" s="547"/>
      <c r="S1697" s="547"/>
      <c r="T1697" s="547"/>
      <c r="U1697" s="547"/>
      <c r="V1697" s="547"/>
      <c r="W1697" s="547"/>
      <c r="X1697" s="547"/>
      <c r="Y1697" s="547"/>
      <c r="Z1697" s="547"/>
      <c r="AA1697" s="547"/>
      <c r="AB1697" s="88"/>
      <c r="AJ1697" s="541" t="s">
        <v>74</v>
      </c>
      <c r="AK1697" s="542"/>
      <c r="AL1697" s="542"/>
      <c r="AM1697" s="542"/>
      <c r="AN1697" s="542"/>
      <c r="AO1697" s="542"/>
      <c r="AP1697" s="542"/>
      <c r="AQ1697" s="542"/>
      <c r="AR1697" s="542"/>
      <c r="AS1697" s="542"/>
      <c r="AT1697" s="542"/>
      <c r="AU1697" s="542"/>
      <c r="AV1697" s="542"/>
      <c r="AW1697" s="542"/>
      <c r="AX1697" s="542"/>
      <c r="AY1697" s="542"/>
      <c r="AZ1697" s="542"/>
      <c r="BA1697" s="542"/>
      <c r="BB1697" s="542"/>
      <c r="BC1697" s="542"/>
      <c r="BD1697" s="542"/>
      <c r="BE1697" s="542"/>
      <c r="BF1697" s="543"/>
      <c r="BG1697" s="87"/>
      <c r="BH1697" s="87"/>
      <c r="BI1697" s="87"/>
      <c r="BJ1697" s="87"/>
    </row>
    <row r="1698" spans="2:62" ht="39" customHeight="1">
      <c r="B1698" s="535"/>
      <c r="C1698" s="535"/>
      <c r="D1698" s="535"/>
      <c r="E1698" s="535"/>
      <c r="F1698" s="535"/>
      <c r="G1698" s="535"/>
      <c r="H1698" s="535"/>
      <c r="I1698" s="535"/>
      <c r="J1698" s="535"/>
      <c r="K1698" s="535"/>
      <c r="L1698" s="535"/>
      <c r="M1698" s="535"/>
      <c r="N1698" s="535"/>
      <c r="O1698" s="548"/>
      <c r="P1698" s="548"/>
      <c r="Q1698" s="548"/>
      <c r="R1698" s="548"/>
      <c r="S1698" s="548"/>
      <c r="T1698" s="548"/>
      <c r="U1698" s="548"/>
      <c r="V1698" s="548"/>
      <c r="W1698" s="548"/>
      <c r="X1698" s="548"/>
      <c r="Y1698" s="548"/>
      <c r="Z1698" s="548"/>
      <c r="AA1698" s="548"/>
      <c r="AB1698" s="88"/>
      <c r="AJ1698" s="541"/>
      <c r="AK1698" s="542"/>
      <c r="AL1698" s="542"/>
      <c r="AM1698" s="542"/>
      <c r="AN1698" s="542"/>
      <c r="AO1698" s="542"/>
      <c r="AP1698" s="542"/>
      <c r="AQ1698" s="542"/>
      <c r="AR1698" s="542"/>
      <c r="AS1698" s="542"/>
      <c r="AT1698" s="542"/>
      <c r="AU1698" s="542"/>
      <c r="AV1698" s="542"/>
      <c r="AW1698" s="542"/>
      <c r="AX1698" s="542"/>
      <c r="AY1698" s="542"/>
      <c r="AZ1698" s="542"/>
      <c r="BA1698" s="542"/>
      <c r="BB1698" s="542"/>
      <c r="BC1698" s="542"/>
      <c r="BD1698" s="542"/>
      <c r="BE1698" s="542"/>
      <c r="BF1698" s="543"/>
      <c r="BG1698" s="87"/>
      <c r="BH1698" s="87"/>
      <c r="BI1698" s="87"/>
      <c r="BJ1698" s="87"/>
    </row>
    <row r="1699" spans="2:62" ht="39" customHeight="1">
      <c r="B1699" s="544" t="s">
        <v>79</v>
      </c>
      <c r="C1699" s="544"/>
      <c r="D1699" s="544"/>
      <c r="E1699" s="544"/>
      <c r="F1699" s="544"/>
      <c r="G1699" s="544"/>
      <c r="H1699" s="544"/>
      <c r="I1699" s="544"/>
      <c r="J1699" s="544"/>
      <c r="K1699" s="544"/>
      <c r="L1699" s="544"/>
      <c r="M1699" s="544"/>
      <c r="N1699" s="544"/>
      <c r="O1699" s="545"/>
      <c r="P1699" s="545"/>
      <c r="Q1699" s="545"/>
      <c r="R1699" s="545"/>
      <c r="S1699" s="545"/>
      <c r="T1699" s="545"/>
      <c r="U1699" s="545"/>
      <c r="V1699" s="545"/>
      <c r="W1699" s="545"/>
      <c r="X1699" s="545"/>
      <c r="Y1699" s="545"/>
      <c r="Z1699" s="545"/>
      <c r="AA1699" s="545"/>
      <c r="AB1699" s="90"/>
      <c r="AJ1699" s="541" t="s">
        <v>211</v>
      </c>
      <c r="AK1699" s="542"/>
      <c r="AL1699" s="542"/>
      <c r="AM1699" s="542"/>
      <c r="AN1699" s="542"/>
      <c r="AO1699" s="542"/>
      <c r="AP1699" s="542"/>
      <c r="AQ1699" s="542"/>
      <c r="AR1699" s="542"/>
      <c r="AS1699" s="542"/>
      <c r="AT1699" s="542"/>
      <c r="AU1699" s="542"/>
      <c r="AV1699" s="542"/>
      <c r="AW1699" s="542"/>
      <c r="AX1699" s="542"/>
      <c r="AY1699" s="542"/>
      <c r="AZ1699" s="542"/>
      <c r="BA1699" s="542"/>
      <c r="BB1699" s="542"/>
      <c r="BC1699" s="542"/>
      <c r="BD1699" s="542"/>
      <c r="BE1699" s="542"/>
      <c r="BF1699" s="543"/>
      <c r="BG1699" s="87"/>
      <c r="BH1699" s="87"/>
      <c r="BI1699" s="87"/>
      <c r="BJ1699" s="87"/>
    </row>
    <row r="1700" spans="2:62" ht="16.5" customHeight="1">
      <c r="B1700" s="544"/>
      <c r="C1700" s="544"/>
      <c r="D1700" s="544"/>
      <c r="E1700" s="544"/>
      <c r="F1700" s="544"/>
      <c r="G1700" s="544"/>
      <c r="H1700" s="544"/>
      <c r="I1700" s="544"/>
      <c r="J1700" s="544"/>
      <c r="K1700" s="544"/>
      <c r="L1700" s="544"/>
      <c r="M1700" s="544"/>
      <c r="N1700" s="544"/>
      <c r="O1700" s="546"/>
      <c r="P1700" s="546"/>
      <c r="Q1700" s="546"/>
      <c r="R1700" s="546"/>
      <c r="S1700" s="546"/>
      <c r="T1700" s="546"/>
      <c r="U1700" s="546"/>
      <c r="V1700" s="546"/>
      <c r="W1700" s="546"/>
      <c r="X1700" s="546"/>
      <c r="Y1700" s="546"/>
      <c r="Z1700" s="546"/>
      <c r="AA1700" s="546"/>
      <c r="AB1700" s="90"/>
      <c r="AJ1700" s="549"/>
      <c r="AK1700" s="550"/>
      <c r="AL1700" s="550"/>
      <c r="AM1700" s="550"/>
      <c r="AN1700" s="550"/>
      <c r="AO1700" s="550"/>
      <c r="AP1700" s="550"/>
      <c r="AQ1700" s="550"/>
      <c r="AR1700" s="550"/>
      <c r="AS1700" s="550"/>
      <c r="AT1700" s="550"/>
      <c r="AU1700" s="550"/>
      <c r="AV1700" s="550"/>
      <c r="AW1700" s="550"/>
      <c r="AX1700" s="550"/>
      <c r="AY1700" s="550"/>
      <c r="AZ1700" s="550"/>
      <c r="BA1700" s="550"/>
      <c r="BB1700" s="550"/>
      <c r="BC1700" s="550"/>
      <c r="BD1700" s="550"/>
      <c r="BE1700" s="550"/>
      <c r="BF1700" s="551"/>
      <c r="BG1700" s="87"/>
      <c r="BH1700" s="87"/>
      <c r="BI1700" s="87"/>
      <c r="BJ1700" s="87"/>
    </row>
    <row r="1701" spans="2:62" ht="39" customHeight="1">
      <c r="C1701" s="615"/>
      <c r="D1701" s="615"/>
      <c r="E1701" s="615"/>
      <c r="F1701" s="615"/>
      <c r="G1701" s="615"/>
      <c r="H1701" s="615"/>
      <c r="I1701" s="615"/>
      <c r="J1701" s="615"/>
      <c r="K1701" s="615"/>
      <c r="L1701" s="615"/>
      <c r="M1701" s="615"/>
      <c r="N1701" s="615"/>
      <c r="O1701" s="615"/>
      <c r="P1701" s="615"/>
      <c r="Q1701" s="615"/>
      <c r="R1701" s="615"/>
      <c r="S1701" s="615"/>
      <c r="T1701" s="615"/>
      <c r="U1701" s="615"/>
      <c r="V1701" s="615"/>
      <c r="W1701" s="615"/>
      <c r="X1701" s="615"/>
    </row>
    <row r="1702" spans="2:62" ht="39" customHeight="1">
      <c r="B1702" s="616" t="s">
        <v>20</v>
      </c>
      <c r="C1702" s="616"/>
      <c r="D1702" s="616"/>
      <c r="E1702" s="616"/>
      <c r="F1702" s="616"/>
      <c r="G1702" s="616"/>
      <c r="H1702" s="616"/>
      <c r="I1702" s="616"/>
      <c r="J1702" s="616"/>
      <c r="K1702" s="616"/>
      <c r="L1702" s="616"/>
      <c r="M1702" s="616"/>
      <c r="N1702" s="616"/>
      <c r="O1702" s="616"/>
      <c r="P1702" s="616"/>
      <c r="Q1702" s="616"/>
      <c r="R1702" s="616"/>
      <c r="S1702" s="616"/>
      <c r="T1702" s="616"/>
      <c r="U1702" s="616"/>
      <c r="V1702" s="616"/>
      <c r="W1702" s="616"/>
      <c r="X1702" s="616"/>
      <c r="Y1702" s="616"/>
      <c r="Z1702" s="616"/>
      <c r="AA1702" s="59"/>
      <c r="AG1702" s="60"/>
      <c r="AH1702" s="60"/>
      <c r="AI1702" s="60"/>
      <c r="AL1702" s="617"/>
      <c r="AM1702" s="617"/>
      <c r="AN1702" s="617"/>
      <c r="AO1702" s="617"/>
      <c r="AP1702" s="617"/>
      <c r="AQ1702" s="617"/>
      <c r="AR1702" s="617"/>
      <c r="AS1702" s="617"/>
      <c r="AT1702" s="617"/>
      <c r="AU1702" s="617"/>
      <c r="AV1702" s="617"/>
      <c r="AW1702" s="617"/>
      <c r="AX1702" s="617"/>
      <c r="AY1702" s="617"/>
      <c r="AZ1702" s="617"/>
      <c r="BA1702" s="617"/>
      <c r="BB1702" s="617"/>
      <c r="BC1702" s="617"/>
    </row>
    <row r="1703" spans="2:62" ht="39" customHeight="1">
      <c r="B1703" s="616"/>
      <c r="C1703" s="616"/>
      <c r="D1703" s="616"/>
      <c r="E1703" s="616"/>
      <c r="F1703" s="616"/>
      <c r="G1703" s="616"/>
      <c r="H1703" s="616"/>
      <c r="I1703" s="616"/>
      <c r="J1703" s="616"/>
      <c r="K1703" s="616"/>
      <c r="L1703" s="616"/>
      <c r="M1703" s="616"/>
      <c r="N1703" s="616"/>
      <c r="O1703" s="616"/>
      <c r="P1703" s="616"/>
      <c r="Q1703" s="616"/>
      <c r="R1703" s="616"/>
      <c r="S1703" s="616"/>
      <c r="T1703" s="616"/>
      <c r="U1703" s="616"/>
      <c r="V1703" s="616"/>
      <c r="W1703" s="616"/>
      <c r="X1703" s="616"/>
      <c r="Y1703" s="616"/>
      <c r="Z1703" s="616"/>
      <c r="AA1703" s="59"/>
      <c r="AG1703" s="60"/>
      <c r="AH1703" s="60"/>
      <c r="AI1703" s="60"/>
      <c r="AL1703" s="617"/>
      <c r="AM1703" s="617"/>
      <c r="AN1703" s="617"/>
      <c r="AO1703" s="617"/>
      <c r="AP1703" s="617"/>
      <c r="AQ1703" s="617"/>
      <c r="AR1703" s="617"/>
      <c r="AS1703" s="617"/>
      <c r="AT1703" s="617"/>
      <c r="AU1703" s="617"/>
      <c r="AV1703" s="617"/>
      <c r="AW1703" s="617"/>
      <c r="AX1703" s="617"/>
      <c r="AY1703" s="617"/>
      <c r="AZ1703" s="617"/>
      <c r="BA1703" s="617"/>
      <c r="BB1703" s="617"/>
      <c r="BC1703" s="617"/>
    </row>
    <row r="1704" spans="2:62" ht="39" customHeight="1">
      <c r="B1704" s="618"/>
      <c r="C1704" s="618"/>
      <c r="D1704" s="618"/>
      <c r="E1704" s="618"/>
      <c r="F1704" s="618"/>
      <c r="G1704" s="618"/>
      <c r="H1704" s="618"/>
      <c r="I1704" s="618"/>
      <c r="J1704" s="618"/>
      <c r="K1704" s="618"/>
      <c r="L1704" s="618"/>
      <c r="M1704" s="618"/>
      <c r="N1704" s="618"/>
      <c r="O1704" s="618"/>
      <c r="P1704" s="618"/>
      <c r="Q1704" s="618"/>
      <c r="R1704" s="618"/>
      <c r="S1704" s="618"/>
      <c r="T1704" s="618"/>
      <c r="U1704" s="618"/>
      <c r="V1704" s="618"/>
      <c r="W1704" s="618"/>
      <c r="X1704" s="618"/>
      <c r="Y1704" s="618"/>
      <c r="Z1704" s="618"/>
      <c r="AA1704" s="59"/>
      <c r="AB1704" s="60"/>
      <c r="AC1704" s="60"/>
      <c r="AD1704" s="60"/>
      <c r="AE1704" s="60"/>
      <c r="AF1704" s="60"/>
      <c r="AG1704" s="60"/>
      <c r="AH1704" s="60"/>
      <c r="AI1704" s="60"/>
      <c r="AL1704" s="617"/>
      <c r="AM1704" s="617"/>
      <c r="AN1704" s="617"/>
      <c r="AO1704" s="617"/>
      <c r="AP1704" s="617"/>
      <c r="AQ1704" s="617"/>
      <c r="AR1704" s="617"/>
      <c r="AS1704" s="617"/>
      <c r="AT1704" s="617"/>
      <c r="AU1704" s="617"/>
      <c r="AV1704" s="617"/>
      <c r="AW1704" s="617"/>
      <c r="AX1704" s="617"/>
      <c r="AY1704" s="617"/>
      <c r="AZ1704" s="617"/>
      <c r="BA1704" s="617"/>
      <c r="BB1704" s="617"/>
      <c r="BC1704" s="617"/>
    </row>
    <row r="1705" spans="2:62" ht="39" customHeight="1">
      <c r="B1705" s="609" t="s">
        <v>92</v>
      </c>
      <c r="C1705" s="609"/>
      <c r="D1705" s="609"/>
      <c r="E1705" s="609"/>
      <c r="F1705" s="609"/>
      <c r="G1705" s="609"/>
      <c r="H1705" s="609"/>
      <c r="I1705" s="609"/>
      <c r="J1705" s="609"/>
      <c r="K1705" s="609"/>
      <c r="L1705" s="609"/>
      <c r="M1705" s="609"/>
      <c r="N1705" s="609"/>
      <c r="O1705" s="609"/>
      <c r="P1705" s="609"/>
      <c r="Q1705" s="609"/>
      <c r="R1705" s="609"/>
      <c r="S1705" s="609"/>
      <c r="T1705" s="609"/>
      <c r="U1705" s="609"/>
      <c r="V1705" s="609"/>
      <c r="W1705" s="609"/>
      <c r="X1705" s="609"/>
      <c r="Y1705" s="609"/>
      <c r="Z1705" s="609"/>
      <c r="AA1705" s="59"/>
      <c r="AB1705" s="60"/>
      <c r="AE1705" s="610" t="str">
        <f>GI!$A$49</f>
        <v>መግለፂ ውፅኢት ተምሃራይ</v>
      </c>
      <c r="AF1705" s="610"/>
      <c r="AG1705" s="610"/>
      <c r="AH1705" s="610"/>
      <c r="AI1705" s="610"/>
      <c r="AJ1705" s="610"/>
      <c r="AK1705" s="610"/>
      <c r="AL1705" s="610"/>
      <c r="AM1705" s="610"/>
      <c r="AN1705" s="610"/>
      <c r="AO1705" s="610"/>
      <c r="AP1705" s="610"/>
      <c r="AQ1705" s="610"/>
      <c r="AR1705" s="610"/>
      <c r="AS1705" s="610"/>
      <c r="AT1705" s="610"/>
      <c r="AU1705" s="610"/>
      <c r="AV1705" s="610"/>
      <c r="AW1705" s="610"/>
      <c r="AX1705" s="610"/>
      <c r="AY1705" s="610"/>
      <c r="AZ1705" s="610"/>
      <c r="BA1705" s="610"/>
      <c r="BB1705" s="610"/>
      <c r="BC1705" s="610"/>
      <c r="BD1705" s="610"/>
      <c r="BE1705" s="610"/>
      <c r="BF1705" s="610"/>
      <c r="BG1705" s="610"/>
      <c r="BH1705" s="610"/>
      <c r="BI1705" s="610"/>
      <c r="BJ1705" s="610"/>
    </row>
    <row r="1706" spans="2:62" ht="39" customHeight="1">
      <c r="B1706" s="609" t="s">
        <v>93</v>
      </c>
      <c r="C1706" s="609"/>
      <c r="D1706" s="609"/>
      <c r="E1706" s="609"/>
      <c r="F1706" s="609"/>
      <c r="G1706" s="609"/>
      <c r="H1706" s="609"/>
      <c r="I1706" s="609"/>
      <c r="J1706" s="609"/>
      <c r="K1706" s="609"/>
      <c r="L1706" s="609"/>
      <c r="M1706" s="609"/>
      <c r="N1706" s="609"/>
      <c r="O1706" s="609"/>
      <c r="P1706" s="609"/>
      <c r="Q1706" s="609"/>
      <c r="R1706" s="609"/>
      <c r="S1706" s="609"/>
      <c r="T1706" s="609"/>
      <c r="U1706" s="609"/>
      <c r="V1706" s="609"/>
      <c r="W1706" s="609"/>
      <c r="X1706" s="609"/>
      <c r="Y1706" s="609"/>
      <c r="Z1706" s="609"/>
      <c r="AA1706" s="59"/>
      <c r="AB1706" s="60"/>
      <c r="AC1706" s="61"/>
      <c r="AD1706" s="61"/>
      <c r="AE1706" s="610"/>
      <c r="AF1706" s="610"/>
      <c r="AG1706" s="610"/>
      <c r="AH1706" s="610"/>
      <c r="AI1706" s="610"/>
      <c r="AJ1706" s="610"/>
      <c r="AK1706" s="610"/>
      <c r="AL1706" s="610"/>
      <c r="AM1706" s="610"/>
      <c r="AN1706" s="610"/>
      <c r="AO1706" s="610"/>
      <c r="AP1706" s="610"/>
      <c r="AQ1706" s="610"/>
      <c r="AR1706" s="610"/>
      <c r="AS1706" s="610"/>
      <c r="AT1706" s="610"/>
      <c r="AU1706" s="610"/>
      <c r="AV1706" s="610"/>
      <c r="AW1706" s="610"/>
      <c r="AX1706" s="610"/>
      <c r="AY1706" s="610"/>
      <c r="AZ1706" s="610"/>
      <c r="BA1706" s="610"/>
      <c r="BB1706" s="610"/>
      <c r="BC1706" s="610"/>
      <c r="BD1706" s="610"/>
      <c r="BE1706" s="610"/>
      <c r="BF1706" s="610"/>
      <c r="BG1706" s="610"/>
      <c r="BH1706" s="610"/>
      <c r="BI1706" s="610"/>
      <c r="BJ1706" s="610"/>
    </row>
    <row r="1707" spans="2:62" ht="39" customHeight="1">
      <c r="B1707" s="609" t="s">
        <v>94</v>
      </c>
      <c r="C1707" s="609"/>
      <c r="D1707" s="609"/>
      <c r="E1707" s="609"/>
      <c r="F1707" s="609"/>
      <c r="G1707" s="609"/>
      <c r="H1707" s="609"/>
      <c r="I1707" s="609"/>
      <c r="J1707" s="609"/>
      <c r="K1707" s="609"/>
      <c r="L1707" s="609"/>
      <c r="M1707" s="609"/>
      <c r="N1707" s="609"/>
      <c r="O1707" s="609"/>
      <c r="P1707" s="609"/>
      <c r="Q1707" s="609"/>
      <c r="R1707" s="609"/>
      <c r="S1707" s="609"/>
      <c r="T1707" s="609"/>
      <c r="U1707" s="609"/>
      <c r="V1707" s="609"/>
      <c r="W1707" s="609"/>
      <c r="X1707" s="609"/>
      <c r="Y1707" s="609"/>
      <c r="Z1707" s="609"/>
      <c r="AA1707" s="59"/>
      <c r="AB1707" s="60"/>
      <c r="AC1707" s="61"/>
      <c r="AD1707" s="61"/>
      <c r="AE1707" s="610" t="str">
        <f>GI!$A$50</f>
        <v xml:space="preserve">ኣካዳሚ ሸባ ሓፈሻዊ ካልኣይ ብርኪ ቤት ት/ቲ </v>
      </c>
      <c r="AF1707" s="610"/>
      <c r="AG1707" s="610"/>
      <c r="AH1707" s="610"/>
      <c r="AI1707" s="610"/>
      <c r="AJ1707" s="610"/>
      <c r="AK1707" s="610"/>
      <c r="AL1707" s="610"/>
      <c r="AM1707" s="610"/>
      <c r="AN1707" s="610"/>
      <c r="AO1707" s="610"/>
      <c r="AP1707" s="610"/>
      <c r="AQ1707" s="610"/>
      <c r="AR1707" s="610"/>
      <c r="AS1707" s="610"/>
      <c r="AT1707" s="610"/>
      <c r="AU1707" s="610"/>
      <c r="AV1707" s="610"/>
      <c r="AW1707" s="610"/>
      <c r="AX1707" s="610"/>
      <c r="AY1707" s="610"/>
      <c r="AZ1707" s="610"/>
      <c r="BA1707" s="610"/>
      <c r="BB1707" s="610"/>
      <c r="BC1707" s="610"/>
      <c r="BD1707" s="610"/>
      <c r="BE1707" s="610"/>
      <c r="BF1707" s="610"/>
      <c r="BG1707" s="610"/>
      <c r="BH1707" s="610"/>
      <c r="BI1707" s="610"/>
      <c r="BJ1707" s="610"/>
    </row>
    <row r="1708" spans="2:62" ht="39" customHeight="1">
      <c r="B1708" s="609" t="s">
        <v>95</v>
      </c>
      <c r="C1708" s="609"/>
      <c r="D1708" s="609"/>
      <c r="E1708" s="609"/>
      <c r="F1708" s="609"/>
      <c r="G1708" s="609"/>
      <c r="H1708" s="609"/>
      <c r="I1708" s="609"/>
      <c r="J1708" s="609"/>
      <c r="K1708" s="609"/>
      <c r="L1708" s="609"/>
      <c r="M1708" s="609"/>
      <c r="N1708" s="609"/>
      <c r="O1708" s="609"/>
      <c r="P1708" s="609"/>
      <c r="Q1708" s="609"/>
      <c r="R1708" s="609"/>
      <c r="S1708" s="609"/>
      <c r="T1708" s="609"/>
      <c r="U1708" s="609"/>
      <c r="V1708" s="609"/>
      <c r="W1708" s="609"/>
      <c r="X1708" s="609"/>
      <c r="Y1708" s="609"/>
      <c r="Z1708" s="609"/>
      <c r="AA1708" s="62"/>
      <c r="AB1708" s="60"/>
      <c r="AC1708" s="61"/>
      <c r="AD1708" s="61"/>
      <c r="AE1708" s="610"/>
      <c r="AF1708" s="610"/>
      <c r="AG1708" s="610"/>
      <c r="AH1708" s="610"/>
      <c r="AI1708" s="610"/>
      <c r="AJ1708" s="610"/>
      <c r="AK1708" s="610"/>
      <c r="AL1708" s="610"/>
      <c r="AM1708" s="610"/>
      <c r="AN1708" s="610"/>
      <c r="AO1708" s="610"/>
      <c r="AP1708" s="610"/>
      <c r="AQ1708" s="610"/>
      <c r="AR1708" s="610"/>
      <c r="AS1708" s="610"/>
      <c r="AT1708" s="610"/>
      <c r="AU1708" s="610"/>
      <c r="AV1708" s="610"/>
      <c r="AW1708" s="610"/>
      <c r="AX1708" s="610"/>
      <c r="AY1708" s="610"/>
      <c r="AZ1708" s="610"/>
      <c r="BA1708" s="610"/>
      <c r="BB1708" s="610"/>
      <c r="BC1708" s="610"/>
      <c r="BD1708" s="610"/>
      <c r="BE1708" s="610"/>
      <c r="BF1708" s="610"/>
      <c r="BG1708" s="610"/>
      <c r="BH1708" s="610"/>
      <c r="BI1708" s="610"/>
      <c r="BJ1708" s="610"/>
    </row>
    <row r="1709" spans="2:62" ht="39" customHeight="1">
      <c r="B1709" s="609" t="s">
        <v>96</v>
      </c>
      <c r="C1709" s="609"/>
      <c r="D1709" s="609"/>
      <c r="E1709" s="609"/>
      <c r="F1709" s="609"/>
      <c r="G1709" s="609"/>
      <c r="H1709" s="609"/>
      <c r="I1709" s="609"/>
      <c r="J1709" s="609"/>
      <c r="K1709" s="609"/>
      <c r="L1709" s="609"/>
      <c r="M1709" s="609"/>
      <c r="N1709" s="609"/>
      <c r="O1709" s="609"/>
      <c r="P1709" s="609"/>
      <c r="Q1709" s="609"/>
      <c r="R1709" s="609"/>
      <c r="S1709" s="609"/>
      <c r="T1709" s="609"/>
      <c r="U1709" s="609"/>
      <c r="V1709" s="609"/>
      <c r="W1709" s="609"/>
      <c r="X1709" s="609"/>
      <c r="Y1709" s="609"/>
      <c r="Z1709" s="609"/>
      <c r="AA1709" s="62"/>
      <c r="AB1709" s="60"/>
      <c r="AC1709" s="61"/>
      <c r="AD1709" s="61"/>
      <c r="AE1709" s="61"/>
      <c r="AF1709" s="61"/>
      <c r="AG1709" s="61"/>
      <c r="AH1709" s="61"/>
      <c r="AI1709" s="61"/>
      <c r="AJ1709" s="61"/>
      <c r="AK1709" s="61"/>
      <c r="AL1709" s="61"/>
      <c r="AM1709" s="61"/>
      <c r="AN1709" s="61"/>
      <c r="AO1709" s="61"/>
      <c r="AP1709" s="61"/>
      <c r="AQ1709" s="61"/>
      <c r="AR1709" s="61"/>
      <c r="AS1709" s="61"/>
      <c r="AT1709" s="61"/>
      <c r="AU1709" s="61"/>
      <c r="AV1709" s="61"/>
      <c r="AW1709" s="61"/>
      <c r="AX1709" s="61"/>
      <c r="AY1709" s="61"/>
      <c r="AZ1709" s="61"/>
      <c r="BA1709" s="61"/>
      <c r="BB1709" s="61"/>
      <c r="BC1709" s="61"/>
      <c r="BD1709" s="61"/>
      <c r="BE1709" s="61"/>
      <c r="BF1709" s="61"/>
      <c r="BG1709" s="61"/>
      <c r="BH1709" s="61"/>
      <c r="BI1709" s="61"/>
      <c r="BJ1709" s="61"/>
    </row>
    <row r="1710" spans="2:62" ht="39" customHeight="1">
      <c r="B1710" s="611" t="s">
        <v>138</v>
      </c>
      <c r="C1710" s="611"/>
      <c r="D1710" s="611"/>
      <c r="E1710" s="611"/>
      <c r="F1710" s="611"/>
      <c r="G1710" s="611"/>
      <c r="H1710" s="611"/>
      <c r="I1710" s="611"/>
      <c r="J1710" s="611"/>
      <c r="K1710" s="611"/>
      <c r="L1710" s="611"/>
      <c r="M1710" s="611"/>
      <c r="N1710" s="611"/>
      <c r="O1710" s="611"/>
      <c r="P1710" s="611"/>
      <c r="Q1710" s="611"/>
      <c r="R1710" s="611"/>
      <c r="S1710" s="611"/>
      <c r="T1710" s="611"/>
      <c r="U1710" s="611"/>
      <c r="V1710" s="611"/>
      <c r="W1710" s="611"/>
      <c r="X1710" s="611"/>
      <c r="Y1710" s="611"/>
      <c r="Z1710" s="611"/>
      <c r="AA1710" s="612"/>
      <c r="AB1710" s="62"/>
      <c r="AD1710" s="61"/>
      <c r="AE1710" s="613" t="str">
        <f>GI!$A$52</f>
        <v>Sheba Academy Comprehensive Secondary School Student's Grade Report Card</v>
      </c>
      <c r="AF1710" s="613"/>
      <c r="AG1710" s="613"/>
      <c r="AH1710" s="613"/>
      <c r="AI1710" s="613"/>
      <c r="AJ1710" s="613"/>
      <c r="AK1710" s="613"/>
      <c r="AL1710" s="613"/>
      <c r="AM1710" s="613"/>
      <c r="AN1710" s="613"/>
      <c r="AO1710" s="613"/>
      <c r="AP1710" s="613"/>
      <c r="AQ1710" s="613"/>
      <c r="AR1710" s="613"/>
      <c r="AS1710" s="613"/>
      <c r="AT1710" s="613"/>
      <c r="AU1710" s="613"/>
      <c r="AV1710" s="613"/>
      <c r="AW1710" s="613"/>
      <c r="AX1710" s="613"/>
      <c r="AY1710" s="613"/>
      <c r="AZ1710" s="613"/>
      <c r="BA1710" s="613"/>
      <c r="BB1710" s="613"/>
      <c r="BC1710" s="613"/>
      <c r="BD1710" s="613"/>
      <c r="BE1710" s="613"/>
      <c r="BF1710" s="613"/>
      <c r="BG1710" s="613"/>
      <c r="BH1710" s="613"/>
      <c r="BI1710" s="613"/>
      <c r="BJ1710" s="613"/>
    </row>
    <row r="1711" spans="2:62" ht="39" customHeight="1">
      <c r="B1711" s="611"/>
      <c r="C1711" s="611"/>
      <c r="D1711" s="611"/>
      <c r="E1711" s="611"/>
      <c r="F1711" s="611"/>
      <c r="G1711" s="611"/>
      <c r="H1711" s="611"/>
      <c r="I1711" s="611"/>
      <c r="J1711" s="611"/>
      <c r="K1711" s="611"/>
      <c r="L1711" s="611"/>
      <c r="M1711" s="611"/>
      <c r="N1711" s="611"/>
      <c r="O1711" s="611"/>
      <c r="P1711" s="611"/>
      <c r="Q1711" s="611"/>
      <c r="R1711" s="611"/>
      <c r="S1711" s="611"/>
      <c r="T1711" s="611"/>
      <c r="U1711" s="611"/>
      <c r="V1711" s="611"/>
      <c r="W1711" s="611"/>
      <c r="X1711" s="611"/>
      <c r="Y1711" s="611"/>
      <c r="Z1711" s="611"/>
      <c r="AA1711" s="612"/>
      <c r="AB1711" s="62"/>
      <c r="AC1711" s="61"/>
      <c r="AD1711" s="61"/>
      <c r="AE1711" s="613"/>
      <c r="AF1711" s="613"/>
      <c r="AG1711" s="613"/>
      <c r="AH1711" s="613"/>
      <c r="AI1711" s="613"/>
      <c r="AJ1711" s="613"/>
      <c r="AK1711" s="613"/>
      <c r="AL1711" s="613"/>
      <c r="AM1711" s="613"/>
      <c r="AN1711" s="613"/>
      <c r="AO1711" s="613"/>
      <c r="AP1711" s="613"/>
      <c r="AQ1711" s="613"/>
      <c r="AR1711" s="613"/>
      <c r="AS1711" s="613"/>
      <c r="AT1711" s="613"/>
      <c r="AU1711" s="613"/>
      <c r="AV1711" s="613"/>
      <c r="AW1711" s="613"/>
      <c r="AX1711" s="613"/>
      <c r="AY1711" s="613"/>
      <c r="AZ1711" s="613"/>
      <c r="BA1711" s="613"/>
      <c r="BB1711" s="613"/>
      <c r="BC1711" s="613"/>
      <c r="BD1711" s="613"/>
      <c r="BE1711" s="613"/>
      <c r="BF1711" s="613"/>
      <c r="BG1711" s="613"/>
      <c r="BH1711" s="613"/>
      <c r="BI1711" s="613"/>
      <c r="BJ1711" s="613"/>
    </row>
    <row r="1712" spans="2:62" ht="39" customHeight="1">
      <c r="B1712" s="611" t="s">
        <v>65</v>
      </c>
      <c r="C1712" s="611"/>
      <c r="D1712" s="611"/>
      <c r="E1712" s="611"/>
      <c r="F1712" s="611"/>
      <c r="G1712" s="611"/>
      <c r="H1712" s="611"/>
      <c r="I1712" s="611"/>
      <c r="J1712" s="611"/>
      <c r="K1712" s="611"/>
      <c r="L1712" s="611"/>
      <c r="M1712" s="611"/>
      <c r="N1712" s="611"/>
      <c r="O1712" s="611"/>
      <c r="P1712" s="611"/>
      <c r="Q1712" s="611"/>
      <c r="R1712" s="611"/>
      <c r="S1712" s="611"/>
      <c r="T1712" s="611"/>
      <c r="U1712" s="611"/>
      <c r="V1712" s="611"/>
      <c r="W1712" s="611"/>
      <c r="X1712" s="611"/>
      <c r="Y1712" s="611"/>
      <c r="Z1712" s="611"/>
      <c r="AA1712" s="612"/>
      <c r="AB1712" s="62"/>
      <c r="AC1712" s="61"/>
      <c r="AD1712" s="61"/>
      <c r="AE1712" s="613"/>
      <c r="AF1712" s="613"/>
      <c r="AG1712" s="613"/>
      <c r="AH1712" s="613"/>
      <c r="AI1712" s="613"/>
      <c r="AJ1712" s="613"/>
      <c r="AK1712" s="613"/>
      <c r="AL1712" s="613"/>
      <c r="AM1712" s="613"/>
      <c r="AN1712" s="613"/>
      <c r="AO1712" s="613"/>
      <c r="AP1712" s="613"/>
      <c r="AQ1712" s="613"/>
      <c r="AR1712" s="613"/>
      <c r="AS1712" s="613"/>
      <c r="AT1712" s="613"/>
      <c r="AU1712" s="613"/>
      <c r="AV1712" s="613"/>
      <c r="AW1712" s="613"/>
      <c r="AX1712" s="613"/>
      <c r="AY1712" s="613"/>
      <c r="AZ1712" s="613"/>
      <c r="BA1712" s="613"/>
      <c r="BB1712" s="613"/>
      <c r="BC1712" s="613"/>
      <c r="BD1712" s="613"/>
      <c r="BE1712" s="613"/>
      <c r="BF1712" s="613"/>
      <c r="BG1712" s="613"/>
      <c r="BH1712" s="613"/>
      <c r="BI1712" s="613"/>
      <c r="BJ1712" s="613"/>
    </row>
    <row r="1713" spans="2:62" ht="39" customHeight="1">
      <c r="B1713" s="611"/>
      <c r="C1713" s="611"/>
      <c r="D1713" s="611"/>
      <c r="E1713" s="611"/>
      <c r="F1713" s="611"/>
      <c r="G1713" s="611"/>
      <c r="H1713" s="611"/>
      <c r="I1713" s="611"/>
      <c r="J1713" s="611"/>
      <c r="K1713" s="611"/>
      <c r="L1713" s="611"/>
      <c r="M1713" s="611"/>
      <c r="N1713" s="611"/>
      <c r="O1713" s="611"/>
      <c r="P1713" s="611"/>
      <c r="Q1713" s="611"/>
      <c r="R1713" s="611"/>
      <c r="S1713" s="611"/>
      <c r="T1713" s="611"/>
      <c r="U1713" s="611"/>
      <c r="V1713" s="611"/>
      <c r="W1713" s="611"/>
      <c r="X1713" s="611"/>
      <c r="Y1713" s="611"/>
      <c r="Z1713" s="611"/>
      <c r="AA1713" s="612"/>
      <c r="AB1713" s="62"/>
      <c r="AC1713" s="62"/>
      <c r="AD1713" s="62"/>
      <c r="AE1713" s="63"/>
      <c r="AF1713" s="63"/>
      <c r="AG1713" s="63"/>
      <c r="AH1713" s="63"/>
      <c r="AI1713" s="63"/>
      <c r="AJ1713" s="63"/>
      <c r="AK1713" s="63"/>
      <c r="AL1713" s="63"/>
      <c r="AM1713" s="63"/>
      <c r="AN1713" s="63"/>
      <c r="AO1713" s="63"/>
      <c r="AP1713" s="63"/>
      <c r="AQ1713" s="63"/>
      <c r="AR1713" s="63"/>
      <c r="AS1713" s="63"/>
      <c r="AT1713" s="63"/>
      <c r="AU1713" s="63"/>
      <c r="AV1713" s="63"/>
      <c r="AW1713" s="63"/>
      <c r="AX1713" s="63"/>
      <c r="AY1713" s="63"/>
      <c r="AZ1713" s="63"/>
      <c r="BA1713" s="63"/>
      <c r="BB1713" s="63"/>
      <c r="BC1713" s="63"/>
      <c r="BD1713" s="63"/>
      <c r="BE1713" s="63"/>
      <c r="BF1713" s="63"/>
      <c r="BG1713" s="63"/>
      <c r="BH1713" s="63"/>
      <c r="BI1713" s="63"/>
      <c r="BJ1713" s="63"/>
    </row>
    <row r="1714" spans="2:62" ht="39" customHeight="1">
      <c r="B1714" s="64" t="s">
        <v>50</v>
      </c>
      <c r="C1714" s="64"/>
      <c r="D1714" s="64"/>
      <c r="E1714" s="64"/>
      <c r="F1714" s="64"/>
      <c r="G1714" s="64"/>
      <c r="H1714" s="64"/>
      <c r="I1714" s="64"/>
      <c r="J1714" s="64"/>
      <c r="K1714" s="64"/>
      <c r="L1714" s="64"/>
      <c r="M1714" s="64"/>
      <c r="N1714" s="64"/>
      <c r="O1714" s="64"/>
      <c r="P1714" s="64"/>
      <c r="Q1714" s="64"/>
      <c r="R1714" s="64"/>
      <c r="S1714" s="64"/>
      <c r="T1714" s="64"/>
      <c r="U1714" s="64"/>
      <c r="V1714" s="64"/>
      <c r="W1714" s="64"/>
      <c r="X1714" s="64"/>
      <c r="Y1714" s="64"/>
      <c r="Z1714" s="64"/>
      <c r="AA1714" s="62"/>
      <c r="AB1714" s="62"/>
      <c r="AC1714" s="62"/>
      <c r="AD1714" s="62"/>
      <c r="AE1714" s="613" t="str">
        <f>GI!$A$51</f>
        <v>መቐለ, ኢትዮጵያ/Mekelle, Ethiopia</v>
      </c>
      <c r="AF1714" s="613"/>
      <c r="AG1714" s="613"/>
      <c r="AH1714" s="613"/>
      <c r="AI1714" s="613"/>
      <c r="AJ1714" s="613"/>
      <c r="AK1714" s="613"/>
      <c r="AL1714" s="613"/>
      <c r="AM1714" s="613"/>
      <c r="AN1714" s="613"/>
      <c r="AO1714" s="613"/>
      <c r="AP1714" s="613"/>
      <c r="AQ1714" s="613"/>
      <c r="AR1714" s="613"/>
      <c r="AS1714" s="613"/>
      <c r="AT1714" s="613"/>
      <c r="AU1714" s="613"/>
      <c r="AV1714" s="613"/>
      <c r="AW1714" s="613"/>
      <c r="AX1714" s="613"/>
      <c r="AY1714" s="613"/>
      <c r="AZ1714" s="613"/>
      <c r="BA1714" s="613"/>
      <c r="BB1714" s="613"/>
      <c r="BC1714" s="613"/>
      <c r="BD1714" s="613"/>
      <c r="BE1714" s="613"/>
      <c r="BF1714" s="613"/>
      <c r="BG1714" s="613"/>
      <c r="BH1714" s="613"/>
      <c r="BI1714" s="613"/>
      <c r="BJ1714" s="613"/>
    </row>
    <row r="1715" spans="2:62" ht="39" customHeight="1">
      <c r="B1715" s="64" t="s">
        <v>51</v>
      </c>
      <c r="C1715" s="64"/>
      <c r="D1715" s="64"/>
      <c r="E1715" s="64"/>
      <c r="F1715" s="64"/>
      <c r="G1715" s="64"/>
      <c r="H1715" s="64"/>
      <c r="I1715" s="64"/>
      <c r="J1715" s="64"/>
      <c r="K1715" s="64"/>
      <c r="L1715" s="64"/>
      <c r="M1715" s="64"/>
      <c r="N1715" s="64"/>
      <c r="O1715" s="64"/>
      <c r="P1715" s="64"/>
      <c r="Q1715" s="64"/>
      <c r="R1715" s="64"/>
      <c r="S1715" s="64"/>
      <c r="T1715" s="64"/>
      <c r="U1715" s="64"/>
      <c r="V1715" s="64"/>
      <c r="W1715" s="64"/>
      <c r="X1715" s="64"/>
      <c r="Y1715" s="64"/>
      <c r="Z1715" s="64"/>
      <c r="AA1715" s="62"/>
      <c r="AB1715" s="62"/>
      <c r="AC1715" s="62"/>
      <c r="AD1715" s="62"/>
      <c r="AE1715" s="613"/>
      <c r="AF1715" s="613"/>
      <c r="AG1715" s="613"/>
      <c r="AH1715" s="613"/>
      <c r="AI1715" s="613"/>
      <c r="AJ1715" s="613"/>
      <c r="AK1715" s="613"/>
      <c r="AL1715" s="613"/>
      <c r="AM1715" s="613"/>
      <c r="AN1715" s="613"/>
      <c r="AO1715" s="613"/>
      <c r="AP1715" s="613"/>
      <c r="AQ1715" s="613"/>
      <c r="AR1715" s="613"/>
      <c r="AS1715" s="613"/>
      <c r="AT1715" s="613"/>
      <c r="AU1715" s="613"/>
      <c r="AV1715" s="613"/>
      <c r="AW1715" s="613"/>
      <c r="AX1715" s="613"/>
      <c r="AY1715" s="613"/>
      <c r="AZ1715" s="613"/>
      <c r="BA1715" s="613"/>
      <c r="BB1715" s="613"/>
      <c r="BC1715" s="613"/>
      <c r="BD1715" s="613"/>
      <c r="BE1715" s="613"/>
      <c r="BF1715" s="613"/>
      <c r="BG1715" s="613"/>
      <c r="BH1715" s="613"/>
      <c r="BI1715" s="613"/>
      <c r="BJ1715" s="613"/>
    </row>
    <row r="1716" spans="2:62" ht="39" customHeight="1">
      <c r="B1716" s="611" t="s">
        <v>139</v>
      </c>
      <c r="C1716" s="611"/>
      <c r="D1716" s="611"/>
      <c r="E1716" s="611"/>
      <c r="F1716" s="611"/>
      <c r="G1716" s="611"/>
      <c r="H1716" s="611"/>
      <c r="I1716" s="611"/>
      <c r="J1716" s="611"/>
      <c r="K1716" s="611"/>
      <c r="L1716" s="611"/>
      <c r="M1716" s="611"/>
      <c r="N1716" s="611"/>
      <c r="O1716" s="611"/>
      <c r="P1716" s="611"/>
      <c r="Q1716" s="611"/>
      <c r="R1716" s="611"/>
      <c r="S1716" s="611"/>
      <c r="T1716" s="611"/>
      <c r="U1716" s="611"/>
      <c r="V1716" s="611"/>
      <c r="W1716" s="611"/>
      <c r="X1716" s="611"/>
      <c r="Y1716" s="611"/>
      <c r="Z1716" s="611"/>
      <c r="AA1716" s="612"/>
      <c r="AB1716" s="62"/>
      <c r="AC1716" s="62"/>
      <c r="AD1716" s="62"/>
      <c r="AE1716" s="91"/>
      <c r="AF1716" s="91"/>
      <c r="AG1716" s="91"/>
      <c r="AH1716" s="91"/>
      <c r="AI1716" s="91"/>
      <c r="AJ1716" s="91"/>
      <c r="AK1716" s="91"/>
      <c r="AL1716" s="91"/>
      <c r="AM1716" s="91"/>
      <c r="AN1716" s="91"/>
      <c r="AO1716" s="91"/>
      <c r="AP1716" s="91"/>
      <c r="AQ1716" s="91"/>
      <c r="AR1716" s="91"/>
      <c r="AS1716" s="91"/>
      <c r="AT1716" s="91"/>
      <c r="AU1716" s="91"/>
      <c r="AV1716" s="91"/>
      <c r="AW1716" s="91"/>
      <c r="AX1716" s="91"/>
      <c r="AY1716" s="91"/>
      <c r="AZ1716" s="91"/>
      <c r="BA1716" s="91"/>
      <c r="BB1716" s="91"/>
      <c r="BC1716" s="91"/>
      <c r="BD1716" s="91"/>
      <c r="BE1716" s="91"/>
      <c r="BF1716" s="91"/>
      <c r="BG1716" s="91"/>
      <c r="BH1716" s="91"/>
      <c r="BI1716" s="91"/>
      <c r="BJ1716" s="91"/>
    </row>
    <row r="1717" spans="2:62" ht="39" customHeight="1">
      <c r="B1717" s="611"/>
      <c r="C1717" s="611"/>
      <c r="D1717" s="611"/>
      <c r="E1717" s="611"/>
      <c r="F1717" s="611"/>
      <c r="G1717" s="611"/>
      <c r="H1717" s="611"/>
      <c r="I1717" s="611"/>
      <c r="J1717" s="611"/>
      <c r="K1717" s="611"/>
      <c r="L1717" s="611"/>
      <c r="M1717" s="611"/>
      <c r="N1717" s="611"/>
      <c r="O1717" s="611"/>
      <c r="P1717" s="611"/>
      <c r="Q1717" s="611"/>
      <c r="R1717" s="611"/>
      <c r="S1717" s="611"/>
      <c r="T1717" s="611"/>
      <c r="U1717" s="611"/>
      <c r="V1717" s="611"/>
      <c r="W1717" s="611"/>
      <c r="X1717" s="611"/>
      <c r="Y1717" s="611"/>
      <c r="Z1717" s="611"/>
      <c r="AA1717" s="612"/>
      <c r="AB1717" s="62"/>
      <c r="AC1717" s="62"/>
      <c r="AD1717" s="62"/>
      <c r="AE1717" s="614" t="str">
        <f>GI!$A$47</f>
        <v>ዘበነ ት/ቲ፡ 2018 ዓ/ም Academic Year: 2025/26 G.C</v>
      </c>
      <c r="AF1717" s="614"/>
      <c r="AG1717" s="614"/>
      <c r="AH1717" s="614"/>
      <c r="AI1717" s="614"/>
      <c r="AJ1717" s="614"/>
      <c r="AK1717" s="614"/>
      <c r="AL1717" s="614"/>
      <c r="AM1717" s="614"/>
      <c r="AN1717" s="614"/>
      <c r="AO1717" s="614"/>
      <c r="AP1717" s="614"/>
      <c r="AQ1717" s="614"/>
      <c r="AR1717" s="614"/>
      <c r="AS1717" s="614"/>
      <c r="AT1717" s="614"/>
      <c r="AU1717" s="614"/>
      <c r="AV1717" s="614"/>
      <c r="AW1717" s="614"/>
      <c r="AX1717" s="614"/>
      <c r="AY1717" s="614"/>
      <c r="AZ1717" s="614"/>
      <c r="BA1717" s="614"/>
      <c r="BB1717" s="614"/>
      <c r="BC1717" s="614"/>
      <c r="BD1717" s="614"/>
      <c r="BE1717" s="614"/>
      <c r="BF1717" s="614"/>
      <c r="BG1717" s="614"/>
      <c r="BH1717" s="614"/>
      <c r="BI1717" s="614"/>
      <c r="BJ1717" s="614"/>
    </row>
    <row r="1718" spans="2:62" ht="39" customHeight="1">
      <c r="B1718" s="609" t="s">
        <v>97</v>
      </c>
      <c r="C1718" s="609"/>
      <c r="D1718" s="609"/>
      <c r="E1718" s="609"/>
      <c r="F1718" s="609"/>
      <c r="G1718" s="609"/>
      <c r="H1718" s="609"/>
      <c r="I1718" s="609"/>
      <c r="J1718" s="609"/>
      <c r="K1718" s="609"/>
      <c r="L1718" s="609"/>
      <c r="M1718" s="609"/>
      <c r="N1718" s="609"/>
      <c r="O1718" s="609"/>
      <c r="P1718" s="609"/>
      <c r="Q1718" s="609"/>
      <c r="R1718" s="609"/>
      <c r="S1718" s="609"/>
      <c r="T1718" s="609"/>
      <c r="U1718" s="609"/>
      <c r="V1718" s="609"/>
      <c r="W1718" s="609"/>
      <c r="X1718" s="609"/>
      <c r="Y1718" s="609"/>
      <c r="Z1718" s="609"/>
      <c r="AA1718" s="62"/>
      <c r="AB1718" s="62"/>
      <c r="AC1718" s="62"/>
      <c r="AD1718" s="62"/>
      <c r="AE1718" s="614"/>
      <c r="AF1718" s="614"/>
      <c r="AG1718" s="614"/>
      <c r="AH1718" s="614"/>
      <c r="AI1718" s="614"/>
      <c r="AJ1718" s="614"/>
      <c r="AK1718" s="614"/>
      <c r="AL1718" s="614"/>
      <c r="AM1718" s="614"/>
      <c r="AN1718" s="614"/>
      <c r="AO1718" s="614"/>
      <c r="AP1718" s="614"/>
      <c r="AQ1718" s="614"/>
      <c r="AR1718" s="614"/>
      <c r="AS1718" s="614"/>
      <c r="AT1718" s="614"/>
      <c r="AU1718" s="614"/>
      <c r="AV1718" s="614"/>
      <c r="AW1718" s="614"/>
      <c r="AX1718" s="614"/>
      <c r="AY1718" s="614"/>
      <c r="AZ1718" s="614"/>
      <c r="BA1718" s="614"/>
      <c r="BB1718" s="614"/>
      <c r="BC1718" s="614"/>
      <c r="BD1718" s="614"/>
      <c r="BE1718" s="614"/>
      <c r="BF1718" s="614"/>
      <c r="BG1718" s="614"/>
      <c r="BH1718" s="614"/>
      <c r="BI1718" s="614"/>
      <c r="BJ1718" s="614"/>
    </row>
    <row r="1719" spans="2:62" ht="39" customHeight="1">
      <c r="AA1719" s="62"/>
      <c r="AB1719" s="62"/>
      <c r="AC1719" s="62"/>
      <c r="AD1719" s="62"/>
      <c r="AE1719" s="614"/>
      <c r="AF1719" s="614"/>
      <c r="AG1719" s="614"/>
      <c r="AH1719" s="614"/>
      <c r="AI1719" s="614"/>
      <c r="AJ1719" s="614"/>
      <c r="AK1719" s="614"/>
      <c r="AL1719" s="614"/>
      <c r="AM1719" s="614"/>
      <c r="AN1719" s="614"/>
      <c r="AO1719" s="614"/>
      <c r="AP1719" s="614"/>
      <c r="AQ1719" s="614"/>
      <c r="AR1719" s="614"/>
      <c r="AS1719" s="614"/>
      <c r="AT1719" s="614"/>
      <c r="AU1719" s="614"/>
      <c r="AV1719" s="614"/>
      <c r="AW1719" s="614"/>
      <c r="AX1719" s="614"/>
      <c r="AY1719" s="614"/>
      <c r="AZ1719" s="614"/>
      <c r="BA1719" s="614"/>
      <c r="BB1719" s="614"/>
      <c r="BC1719" s="614"/>
      <c r="BD1719" s="614"/>
      <c r="BE1719" s="614"/>
      <c r="BF1719" s="614"/>
      <c r="BG1719" s="614"/>
      <c r="BH1719" s="614"/>
      <c r="BI1719" s="614"/>
      <c r="BJ1719" s="614"/>
    </row>
    <row r="1720" spans="2:62" ht="39" customHeight="1">
      <c r="AB1720" s="62"/>
      <c r="AC1720" s="62"/>
      <c r="AD1720" s="62"/>
      <c r="AE1720" s="62"/>
      <c r="AF1720" s="62"/>
      <c r="AG1720" s="552" t="s">
        <v>63</v>
      </c>
      <c r="AH1720" s="552"/>
      <c r="AI1720" s="552"/>
      <c r="AJ1720" s="552"/>
      <c r="AK1720" s="552"/>
      <c r="AL1720" s="552"/>
      <c r="AM1720" s="552"/>
      <c r="AN1720" s="552"/>
      <c r="AO1720" s="552"/>
      <c r="AP1720" s="552"/>
      <c r="AQ1720" s="552"/>
      <c r="AR1720" s="552"/>
      <c r="AS1720" s="552"/>
      <c r="AT1720" s="552"/>
      <c r="AU1720" s="552"/>
      <c r="AV1720" s="552"/>
      <c r="AW1720" s="552"/>
      <c r="AX1720" s="552"/>
      <c r="AY1720" s="552"/>
      <c r="AZ1720" s="552"/>
      <c r="BA1720" s="552"/>
      <c r="BB1720" s="552"/>
      <c r="BC1720" s="552"/>
      <c r="BD1720" s="552"/>
      <c r="BE1720" s="552"/>
      <c r="BF1720" s="552"/>
      <c r="BG1720" s="552"/>
      <c r="BH1720" s="552"/>
      <c r="BI1720" s="552"/>
      <c r="BJ1720" s="65"/>
    </row>
    <row r="1721" spans="2:62" ht="39" customHeight="1">
      <c r="AB1721" s="62"/>
      <c r="AC1721" s="62"/>
      <c r="AD1721" s="62"/>
      <c r="AE1721" s="62"/>
      <c r="AF1721" s="62"/>
      <c r="AG1721" s="552"/>
      <c r="AH1721" s="552"/>
      <c r="AI1721" s="552"/>
      <c r="AJ1721" s="552"/>
      <c r="AK1721" s="552"/>
      <c r="AL1721" s="552"/>
      <c r="AM1721" s="552"/>
      <c r="AN1721" s="552"/>
      <c r="AO1721" s="552"/>
      <c r="AP1721" s="552"/>
      <c r="AQ1721" s="552"/>
      <c r="AR1721" s="552"/>
      <c r="AS1721" s="552"/>
      <c r="AT1721" s="552"/>
      <c r="AU1721" s="552"/>
      <c r="AV1721" s="552"/>
      <c r="AW1721" s="552"/>
      <c r="AX1721" s="552"/>
      <c r="AY1721" s="552"/>
      <c r="AZ1721" s="552"/>
      <c r="BA1721" s="552"/>
      <c r="BB1721" s="552"/>
      <c r="BC1721" s="552"/>
      <c r="BD1721" s="552"/>
      <c r="BE1721" s="552"/>
      <c r="BF1721" s="552"/>
      <c r="BG1721" s="552"/>
      <c r="BH1721" s="552"/>
      <c r="BI1721" s="552"/>
      <c r="BJ1721" s="65"/>
    </row>
    <row r="1722" spans="2:62" ht="39" customHeight="1">
      <c r="B1722" s="66"/>
      <c r="C1722" s="66"/>
      <c r="D1722" s="66"/>
      <c r="E1722" s="66"/>
      <c r="F1722" s="66"/>
      <c r="G1722" s="66"/>
      <c r="H1722" s="66"/>
      <c r="I1722" s="66"/>
      <c r="J1722" s="66"/>
      <c r="K1722" s="66"/>
      <c r="L1722" s="66"/>
      <c r="M1722" s="66"/>
      <c r="N1722" s="66"/>
      <c r="O1722" s="66"/>
      <c r="P1722" s="66"/>
      <c r="Q1722" s="66"/>
      <c r="R1722" s="66"/>
      <c r="S1722" s="66"/>
      <c r="T1722" s="66"/>
      <c r="U1722" s="66"/>
      <c r="V1722" s="66"/>
      <c r="W1722" s="66"/>
      <c r="X1722" s="66"/>
      <c r="Y1722" s="66"/>
      <c r="Z1722" s="66"/>
      <c r="AB1722" s="62"/>
      <c r="AC1722" s="62"/>
      <c r="AD1722" s="62"/>
      <c r="AE1722" s="62"/>
      <c r="AF1722" s="62"/>
      <c r="AG1722" s="552"/>
      <c r="AH1722" s="552"/>
      <c r="AI1722" s="552"/>
      <c r="AJ1722" s="552"/>
      <c r="AK1722" s="552"/>
      <c r="AL1722" s="552"/>
      <c r="AM1722" s="552"/>
      <c r="AN1722" s="552"/>
      <c r="AO1722" s="552"/>
      <c r="AP1722" s="552"/>
      <c r="AQ1722" s="552"/>
      <c r="AR1722" s="552"/>
      <c r="AS1722" s="552"/>
      <c r="AT1722" s="552"/>
      <c r="AU1722" s="552"/>
      <c r="AV1722" s="552"/>
      <c r="AW1722" s="552"/>
      <c r="AX1722" s="552"/>
      <c r="AY1722" s="552"/>
      <c r="AZ1722" s="552"/>
      <c r="BA1722" s="552"/>
      <c r="BB1722" s="552"/>
      <c r="BC1722" s="552"/>
      <c r="BD1722" s="552"/>
      <c r="BE1722" s="552"/>
      <c r="BF1722" s="552"/>
      <c r="BG1722" s="552"/>
      <c r="BH1722" s="552"/>
      <c r="BI1722" s="552"/>
      <c r="BJ1722" s="65"/>
    </row>
    <row r="1723" spans="2:62" ht="39" customHeight="1" thickBot="1">
      <c r="L1723" s="554" t="s">
        <v>66</v>
      </c>
      <c r="M1723" s="555"/>
      <c r="N1723" s="558" t="s">
        <v>45</v>
      </c>
      <c r="O1723" s="559"/>
      <c r="P1723" s="559"/>
      <c r="Q1723" s="559"/>
      <c r="R1723" s="559"/>
      <c r="S1723" s="559"/>
      <c r="T1723" s="559"/>
      <c r="U1723" s="559"/>
      <c r="V1723" s="559"/>
      <c r="W1723" s="559"/>
      <c r="X1723" s="560"/>
      <c r="AB1723" s="62"/>
      <c r="AC1723" s="62"/>
      <c r="AD1723" s="62"/>
      <c r="AE1723" s="62"/>
      <c r="AF1723" s="62"/>
      <c r="AG1723" s="553"/>
      <c r="AH1723" s="553"/>
      <c r="AI1723" s="553"/>
      <c r="AJ1723" s="553"/>
      <c r="AK1723" s="553"/>
      <c r="AL1723" s="553"/>
      <c r="AM1723" s="553"/>
      <c r="AN1723" s="553"/>
      <c r="AO1723" s="553"/>
      <c r="AP1723" s="553"/>
      <c r="AQ1723" s="553"/>
      <c r="AR1723" s="553"/>
      <c r="AS1723" s="553"/>
      <c r="AT1723" s="553"/>
      <c r="AU1723" s="553"/>
      <c r="AV1723" s="553"/>
      <c r="AW1723" s="553"/>
      <c r="AX1723" s="553"/>
      <c r="AY1723" s="553"/>
      <c r="AZ1723" s="553"/>
      <c r="BA1723" s="553"/>
      <c r="BB1723" s="553"/>
      <c r="BC1723" s="553"/>
      <c r="BD1723" s="553"/>
      <c r="BE1723" s="553"/>
      <c r="BF1723" s="553"/>
      <c r="BG1723" s="553"/>
      <c r="BH1723" s="553"/>
      <c r="BI1723" s="553"/>
      <c r="BJ1723" s="65"/>
    </row>
    <row r="1724" spans="2:62" ht="39" customHeight="1" thickBot="1">
      <c r="L1724" s="556"/>
      <c r="M1724" s="557"/>
      <c r="N1724" s="561"/>
      <c r="O1724" s="562"/>
      <c r="P1724" s="562"/>
      <c r="Q1724" s="562"/>
      <c r="R1724" s="562"/>
      <c r="S1724" s="562"/>
      <c r="T1724" s="562"/>
      <c r="U1724" s="562"/>
      <c r="V1724" s="562"/>
      <c r="W1724" s="562"/>
      <c r="X1724" s="563"/>
      <c r="AB1724" s="62"/>
      <c r="AC1724" s="62"/>
      <c r="AD1724" s="62"/>
      <c r="AE1724" s="62"/>
      <c r="AF1724" s="62"/>
      <c r="AG1724" s="67"/>
      <c r="AH1724" s="68"/>
      <c r="AI1724" s="68"/>
      <c r="AJ1724" s="69"/>
      <c r="AK1724" s="69"/>
      <c r="AL1724" s="69"/>
      <c r="AM1724" s="69"/>
      <c r="AN1724" s="69"/>
      <c r="AO1724" s="69"/>
      <c r="AP1724" s="69"/>
      <c r="AQ1724" s="69"/>
      <c r="AR1724" s="70"/>
      <c r="AS1724" s="70"/>
      <c r="AT1724" s="70"/>
      <c r="AU1724" s="70"/>
      <c r="AV1724" s="70"/>
      <c r="AW1724" s="70"/>
      <c r="AX1724" s="70"/>
      <c r="AY1724" s="70"/>
      <c r="AZ1724" s="70"/>
      <c r="BA1724" s="70"/>
      <c r="BB1724" s="70"/>
      <c r="BC1724" s="70"/>
      <c r="BD1724" s="70"/>
      <c r="BE1724" s="70"/>
      <c r="BF1724" s="70"/>
      <c r="BG1724" s="70"/>
      <c r="BH1724" s="70"/>
      <c r="BI1724" s="70"/>
      <c r="BJ1724" s="69"/>
    </row>
    <row r="1725" spans="2:62" ht="39" customHeight="1">
      <c r="E1725" s="62"/>
      <c r="F1725" s="62"/>
      <c r="G1725" s="62"/>
      <c r="H1725" s="62"/>
      <c r="I1725" s="62"/>
      <c r="J1725" s="62"/>
      <c r="K1725" s="62"/>
      <c r="L1725" s="564" t="s">
        <v>21</v>
      </c>
      <c r="M1725" s="565"/>
      <c r="N1725" s="558" t="s">
        <v>46</v>
      </c>
      <c r="O1725" s="559"/>
      <c r="P1725" s="559"/>
      <c r="Q1725" s="559"/>
      <c r="R1725" s="559"/>
      <c r="S1725" s="559"/>
      <c r="T1725" s="559"/>
      <c r="U1725" s="559"/>
      <c r="V1725" s="559"/>
      <c r="W1725" s="559"/>
      <c r="X1725" s="560"/>
      <c r="AB1725" s="62"/>
      <c r="AC1725" s="62"/>
      <c r="AD1725" s="62"/>
      <c r="AE1725" s="62"/>
      <c r="AF1725" s="62"/>
      <c r="AG1725" s="568" t="s">
        <v>22</v>
      </c>
      <c r="AH1725" s="569"/>
      <c r="AI1725" s="569"/>
      <c r="AJ1725" s="569"/>
      <c r="AK1725" s="569"/>
      <c r="AL1725" s="569"/>
      <c r="AM1725" s="569"/>
      <c r="AN1725" s="570"/>
      <c r="AO1725" s="571" t="str">
        <f>GI!$H$36</f>
        <v xml:space="preserve">Samson Tekle Belay </v>
      </c>
      <c r="AP1725" s="572"/>
      <c r="AQ1725" s="572"/>
      <c r="AR1725" s="572"/>
      <c r="AS1725" s="572"/>
      <c r="AT1725" s="572"/>
      <c r="AU1725" s="572"/>
      <c r="AV1725" s="572"/>
      <c r="AW1725" s="572"/>
      <c r="AX1725" s="572"/>
      <c r="AY1725" s="572"/>
      <c r="AZ1725" s="572"/>
      <c r="BA1725" s="572"/>
      <c r="BB1725" s="572"/>
      <c r="BC1725" s="572"/>
      <c r="BD1725" s="572"/>
      <c r="BE1725" s="572"/>
      <c r="BF1725" s="572"/>
      <c r="BG1725" s="572"/>
      <c r="BH1725" s="573"/>
      <c r="BI1725" s="72"/>
      <c r="BJ1725" s="72"/>
    </row>
    <row r="1726" spans="2:62" ht="39" customHeight="1">
      <c r="L1726" s="566"/>
      <c r="M1726" s="567"/>
      <c r="N1726" s="561"/>
      <c r="O1726" s="562"/>
      <c r="P1726" s="562"/>
      <c r="Q1726" s="562"/>
      <c r="R1726" s="562"/>
      <c r="S1726" s="562"/>
      <c r="T1726" s="562"/>
      <c r="U1726" s="562"/>
      <c r="V1726" s="562"/>
      <c r="W1726" s="562"/>
      <c r="X1726" s="563"/>
      <c r="AB1726" s="62"/>
      <c r="AC1726" s="62"/>
      <c r="AD1726" s="62"/>
      <c r="AE1726" s="62"/>
      <c r="AF1726" s="62"/>
      <c r="AG1726" s="568"/>
      <c r="AH1726" s="569"/>
      <c r="AI1726" s="569"/>
      <c r="AJ1726" s="569"/>
      <c r="AK1726" s="569"/>
      <c r="AL1726" s="569"/>
      <c r="AM1726" s="569"/>
      <c r="AN1726" s="570"/>
      <c r="AO1726" s="574"/>
      <c r="AP1726" s="575"/>
      <c r="AQ1726" s="575"/>
      <c r="AR1726" s="575"/>
      <c r="AS1726" s="575"/>
      <c r="AT1726" s="575"/>
      <c r="AU1726" s="575"/>
      <c r="AV1726" s="575"/>
      <c r="AW1726" s="575"/>
      <c r="AX1726" s="575"/>
      <c r="AY1726" s="575"/>
      <c r="AZ1726" s="575"/>
      <c r="BA1726" s="575"/>
      <c r="BB1726" s="575"/>
      <c r="BC1726" s="575"/>
      <c r="BD1726" s="575"/>
      <c r="BE1726" s="575"/>
      <c r="BF1726" s="575"/>
      <c r="BG1726" s="575"/>
      <c r="BH1726" s="576"/>
      <c r="BI1726" s="72"/>
      <c r="BJ1726" s="72"/>
    </row>
    <row r="1727" spans="2:62" ht="39" customHeight="1" thickBot="1">
      <c r="AB1727" s="62"/>
      <c r="AC1727" s="62"/>
      <c r="AD1727" s="62"/>
      <c r="AE1727" s="62"/>
      <c r="AF1727" s="62"/>
      <c r="AG1727" s="73"/>
      <c r="AH1727" s="580" t="s">
        <v>8</v>
      </c>
      <c r="AI1727" s="580"/>
      <c r="AJ1727" s="580"/>
      <c r="AK1727" s="580"/>
      <c r="AL1727" s="580"/>
      <c r="AM1727" s="580"/>
      <c r="AN1727" s="580"/>
      <c r="AO1727" s="577"/>
      <c r="AP1727" s="578"/>
      <c r="AQ1727" s="578"/>
      <c r="AR1727" s="578"/>
      <c r="AS1727" s="578"/>
      <c r="AT1727" s="578"/>
      <c r="AU1727" s="578"/>
      <c r="AV1727" s="578"/>
      <c r="AW1727" s="578"/>
      <c r="AX1727" s="578"/>
      <c r="AY1727" s="578"/>
      <c r="AZ1727" s="578"/>
      <c r="BA1727" s="578"/>
      <c r="BB1727" s="578"/>
      <c r="BC1727" s="578"/>
      <c r="BD1727" s="578"/>
      <c r="BE1727" s="578"/>
      <c r="BF1727" s="578"/>
      <c r="BG1727" s="578"/>
      <c r="BH1727" s="579"/>
      <c r="BI1727" s="72"/>
      <c r="BJ1727" s="72"/>
    </row>
    <row r="1728" spans="2:62" ht="39" customHeight="1">
      <c r="AG1728" s="71"/>
      <c r="AH1728" s="580"/>
      <c r="AI1728" s="580"/>
      <c r="AJ1728" s="580"/>
      <c r="AK1728" s="580"/>
      <c r="AL1728" s="580"/>
      <c r="AM1728" s="580"/>
      <c r="AN1728" s="580"/>
      <c r="AO1728" s="74"/>
      <c r="AP1728" s="74"/>
      <c r="AQ1728" s="74"/>
      <c r="AR1728" s="72"/>
      <c r="AS1728" s="72"/>
      <c r="AT1728" s="72"/>
      <c r="AU1728" s="72"/>
      <c r="AV1728" s="72"/>
      <c r="AW1728" s="72"/>
      <c r="AX1728" s="72"/>
      <c r="AY1728" s="72"/>
      <c r="AZ1728" s="72"/>
      <c r="BA1728" s="72"/>
      <c r="BB1728" s="72"/>
      <c r="BC1728" s="72"/>
      <c r="BD1728" s="72"/>
      <c r="BE1728" s="72"/>
      <c r="BF1728" s="72"/>
      <c r="BG1728" s="72"/>
      <c r="BH1728" s="72"/>
      <c r="BI1728" s="72"/>
    </row>
    <row r="1729" spans="2:62" ht="39" customHeight="1" thickBot="1">
      <c r="B1729" s="581" t="s">
        <v>99</v>
      </c>
      <c r="C1729" s="581"/>
      <c r="D1729" s="581"/>
      <c r="E1729" s="581"/>
      <c r="F1729" s="581"/>
      <c r="G1729" s="581"/>
      <c r="H1729" s="581"/>
      <c r="I1729" s="581"/>
      <c r="J1729" s="581"/>
      <c r="K1729" s="581"/>
      <c r="L1729" s="581"/>
      <c r="M1729" s="581"/>
      <c r="N1729" s="581"/>
      <c r="O1729" s="581"/>
      <c r="P1729" s="581"/>
      <c r="Q1729" s="581"/>
      <c r="R1729" s="581"/>
      <c r="S1729" s="581"/>
      <c r="T1729" s="581"/>
      <c r="U1729" s="581"/>
      <c r="V1729" s="581"/>
      <c r="W1729" s="581"/>
      <c r="X1729" s="581"/>
      <c r="Y1729" s="581"/>
      <c r="Z1729" s="581"/>
      <c r="AA1729" s="581"/>
      <c r="AG1729" s="71"/>
    </row>
    <row r="1730" spans="2:62" ht="39" customHeight="1">
      <c r="B1730" s="581"/>
      <c r="C1730" s="581"/>
      <c r="D1730" s="581"/>
      <c r="E1730" s="581"/>
      <c r="F1730" s="581"/>
      <c r="G1730" s="581"/>
      <c r="H1730" s="581"/>
      <c r="I1730" s="581"/>
      <c r="J1730" s="581"/>
      <c r="K1730" s="581"/>
      <c r="L1730" s="581"/>
      <c r="M1730" s="581"/>
      <c r="N1730" s="581"/>
      <c r="O1730" s="581"/>
      <c r="P1730" s="581"/>
      <c r="Q1730" s="581"/>
      <c r="R1730" s="581"/>
      <c r="S1730" s="581"/>
      <c r="T1730" s="581"/>
      <c r="U1730" s="581"/>
      <c r="V1730" s="581"/>
      <c r="W1730" s="581"/>
      <c r="X1730" s="581"/>
      <c r="Y1730" s="581"/>
      <c r="Z1730" s="581"/>
      <c r="AA1730" s="581"/>
      <c r="AG1730" s="71"/>
      <c r="AH1730" s="582" t="s">
        <v>23</v>
      </c>
      <c r="AI1730" s="582"/>
      <c r="AJ1730" s="582"/>
      <c r="AK1730" s="582"/>
      <c r="AL1730" s="582"/>
      <c r="AM1730" s="582"/>
      <c r="AN1730" s="583"/>
      <c r="AO1730" s="584">
        <f>GI!$J$36</f>
        <v>0</v>
      </c>
      <c r="AP1730" s="585"/>
      <c r="AQ1730" s="585"/>
      <c r="AR1730" s="585"/>
      <c r="AS1730" s="585"/>
      <c r="AT1730" s="586"/>
      <c r="AV1730" s="72"/>
      <c r="AW1730" s="582" t="s">
        <v>24</v>
      </c>
      <c r="AX1730" s="582"/>
      <c r="AY1730" s="582"/>
      <c r="AZ1730" s="582"/>
      <c r="BB1730" s="584" t="str">
        <f>GI!$I$36</f>
        <v>M</v>
      </c>
      <c r="BC1730" s="585"/>
      <c r="BD1730" s="585"/>
      <c r="BE1730" s="585"/>
      <c r="BF1730" s="586"/>
    </row>
    <row r="1731" spans="2:62" ht="39" customHeight="1">
      <c r="B1731" s="581"/>
      <c r="C1731" s="581"/>
      <c r="D1731" s="581"/>
      <c r="E1731" s="581"/>
      <c r="F1731" s="581"/>
      <c r="G1731" s="581"/>
      <c r="H1731" s="581"/>
      <c r="I1731" s="581"/>
      <c r="J1731" s="581"/>
      <c r="K1731" s="581"/>
      <c r="L1731" s="581"/>
      <c r="M1731" s="581"/>
      <c r="N1731" s="581"/>
      <c r="O1731" s="581"/>
      <c r="P1731" s="581"/>
      <c r="Q1731" s="581"/>
      <c r="R1731" s="581"/>
      <c r="S1731" s="581"/>
      <c r="T1731" s="581"/>
      <c r="U1731" s="581"/>
      <c r="V1731" s="581"/>
      <c r="W1731" s="581"/>
      <c r="X1731" s="581"/>
      <c r="Y1731" s="581"/>
      <c r="Z1731" s="581"/>
      <c r="AA1731" s="581"/>
      <c r="AG1731" s="71"/>
      <c r="AH1731" s="582"/>
      <c r="AI1731" s="582"/>
      <c r="AJ1731" s="582"/>
      <c r="AK1731" s="582"/>
      <c r="AL1731" s="582"/>
      <c r="AM1731" s="582"/>
      <c r="AN1731" s="583"/>
      <c r="AO1731" s="587"/>
      <c r="AP1731" s="588"/>
      <c r="AQ1731" s="588"/>
      <c r="AR1731" s="588"/>
      <c r="AS1731" s="588"/>
      <c r="AT1731" s="589"/>
      <c r="AU1731" s="72"/>
      <c r="AV1731" s="72"/>
      <c r="AW1731" s="582"/>
      <c r="AX1731" s="582"/>
      <c r="AY1731" s="582"/>
      <c r="AZ1731" s="582"/>
      <c r="BB1731" s="587"/>
      <c r="BC1731" s="588"/>
      <c r="BD1731" s="588"/>
      <c r="BE1731" s="588"/>
      <c r="BF1731" s="589"/>
    </row>
    <row r="1732" spans="2:62" ht="39" customHeight="1">
      <c r="B1732" s="581"/>
      <c r="C1732" s="581"/>
      <c r="D1732" s="581"/>
      <c r="E1732" s="581"/>
      <c r="F1732" s="581"/>
      <c r="G1732" s="581"/>
      <c r="H1732" s="581"/>
      <c r="I1732" s="581"/>
      <c r="J1732" s="581"/>
      <c r="K1732" s="581"/>
      <c r="L1732" s="581"/>
      <c r="M1732" s="581"/>
      <c r="N1732" s="581"/>
      <c r="O1732" s="581"/>
      <c r="P1732" s="581"/>
      <c r="Q1732" s="581"/>
      <c r="R1732" s="581"/>
      <c r="S1732" s="581"/>
      <c r="T1732" s="581"/>
      <c r="U1732" s="581"/>
      <c r="V1732" s="581"/>
      <c r="W1732" s="581"/>
      <c r="X1732" s="581"/>
      <c r="Y1732" s="581"/>
      <c r="Z1732" s="581"/>
      <c r="AA1732" s="581"/>
      <c r="AG1732" s="71"/>
      <c r="AH1732" s="593" t="s">
        <v>3</v>
      </c>
      <c r="AI1732" s="593"/>
      <c r="AJ1732" s="593"/>
      <c r="AK1732" s="593"/>
      <c r="AL1732" s="593"/>
      <c r="AM1732" s="593"/>
      <c r="AN1732" s="594"/>
      <c r="AO1732" s="587"/>
      <c r="AP1732" s="588"/>
      <c r="AQ1732" s="588"/>
      <c r="AR1732" s="588"/>
      <c r="AS1732" s="588"/>
      <c r="AT1732" s="589"/>
      <c r="AV1732" s="72"/>
      <c r="AW1732" s="593" t="s">
        <v>4</v>
      </c>
      <c r="AX1732" s="593"/>
      <c r="AY1732" s="593"/>
      <c r="AZ1732" s="593"/>
      <c r="BB1732" s="587"/>
      <c r="BC1732" s="588"/>
      <c r="BD1732" s="588"/>
      <c r="BE1732" s="588"/>
      <c r="BF1732" s="589"/>
    </row>
    <row r="1733" spans="2:62" ht="39" customHeight="1" thickBot="1">
      <c r="B1733" s="595" t="s">
        <v>148</v>
      </c>
      <c r="C1733" s="595"/>
      <c r="D1733" s="595"/>
      <c r="E1733" s="595"/>
      <c r="F1733" s="595"/>
      <c r="G1733" s="595"/>
      <c r="H1733" s="595"/>
      <c r="I1733" s="595"/>
      <c r="J1733" s="595"/>
      <c r="K1733" s="595"/>
      <c r="L1733" s="75"/>
      <c r="M1733" s="75"/>
      <c r="N1733" s="75"/>
      <c r="O1733" s="75"/>
      <c r="P1733" s="75"/>
      <c r="Q1733" s="75"/>
      <c r="R1733" s="75"/>
      <c r="S1733" s="75"/>
      <c r="T1733" s="75"/>
      <c r="U1733" s="75"/>
      <c r="V1733" s="75"/>
      <c r="W1733" s="76"/>
      <c r="X1733" s="76"/>
      <c r="Y1733" s="76"/>
      <c r="Z1733" s="76"/>
      <c r="AA1733" s="76"/>
      <c r="AG1733" s="71"/>
      <c r="AH1733" s="593"/>
      <c r="AI1733" s="593"/>
      <c r="AJ1733" s="593"/>
      <c r="AK1733" s="593"/>
      <c r="AL1733" s="593"/>
      <c r="AM1733" s="593"/>
      <c r="AN1733" s="594"/>
      <c r="AO1733" s="590"/>
      <c r="AP1733" s="591"/>
      <c r="AQ1733" s="591"/>
      <c r="AR1733" s="591"/>
      <c r="AS1733" s="591"/>
      <c r="AT1733" s="592"/>
      <c r="AU1733" s="72"/>
      <c r="AV1733" s="72"/>
      <c r="AW1733" s="593"/>
      <c r="AX1733" s="593"/>
      <c r="AY1733" s="593"/>
      <c r="AZ1733" s="593"/>
      <c r="BA1733" s="77"/>
      <c r="BB1733" s="590"/>
      <c r="BC1733" s="591"/>
      <c r="BD1733" s="591"/>
      <c r="BE1733" s="591"/>
      <c r="BF1733" s="592"/>
      <c r="BG1733" s="77"/>
      <c r="BH1733" s="77"/>
      <c r="BI1733" s="77"/>
    </row>
    <row r="1734" spans="2:62" ht="39" customHeight="1" thickBot="1">
      <c r="B1734" s="533"/>
      <c r="C1734" s="533"/>
      <c r="D1734" s="533"/>
      <c r="E1734" s="533"/>
      <c r="F1734" s="533"/>
      <c r="G1734" s="533"/>
      <c r="H1734" s="533"/>
      <c r="I1734" s="533"/>
      <c r="J1734" s="533"/>
      <c r="K1734" s="533"/>
      <c r="L1734" s="533"/>
      <c r="M1734" s="533"/>
      <c r="N1734" s="533"/>
      <c r="O1734" s="533"/>
      <c r="P1734" s="533"/>
      <c r="Q1734" s="533"/>
      <c r="R1734" s="533"/>
      <c r="S1734" s="533"/>
      <c r="T1734" s="533"/>
      <c r="U1734" s="533"/>
      <c r="V1734" s="533"/>
      <c r="W1734" s="533"/>
      <c r="X1734" s="533"/>
      <c r="Y1734" s="533"/>
      <c r="Z1734" s="533"/>
      <c r="AA1734" s="533"/>
      <c r="AG1734" s="71"/>
      <c r="AK1734" s="78"/>
      <c r="AL1734" s="78"/>
      <c r="AM1734" s="78"/>
      <c r="AN1734" s="78"/>
      <c r="AO1734" s="78"/>
      <c r="AP1734" s="78"/>
      <c r="AQ1734" s="78"/>
      <c r="AR1734" s="72"/>
      <c r="AS1734" s="72"/>
      <c r="AT1734" s="72"/>
      <c r="AU1734" s="72"/>
      <c r="AV1734" s="72"/>
      <c r="AW1734" s="72"/>
      <c r="AX1734" s="72"/>
      <c r="AY1734" s="72"/>
      <c r="AZ1734" s="72"/>
      <c r="BA1734" s="72"/>
      <c r="BB1734" s="72"/>
      <c r="BC1734" s="72"/>
      <c r="BD1734" s="72"/>
      <c r="BE1734" s="77"/>
      <c r="BF1734" s="77"/>
      <c r="BG1734" s="77"/>
      <c r="BH1734" s="77"/>
      <c r="BI1734" s="77"/>
    </row>
    <row r="1735" spans="2:62" ht="39" customHeight="1">
      <c r="B1735" s="534"/>
      <c r="C1735" s="534"/>
      <c r="D1735" s="534"/>
      <c r="E1735" s="534"/>
      <c r="F1735" s="534"/>
      <c r="G1735" s="534"/>
      <c r="H1735" s="534"/>
      <c r="I1735" s="534"/>
      <c r="J1735" s="534"/>
      <c r="K1735" s="534"/>
      <c r="L1735" s="534"/>
      <c r="M1735" s="534"/>
      <c r="N1735" s="534"/>
      <c r="O1735" s="534"/>
      <c r="P1735" s="534"/>
      <c r="Q1735" s="534"/>
      <c r="R1735" s="534"/>
      <c r="S1735" s="534"/>
      <c r="T1735" s="534"/>
      <c r="U1735" s="534"/>
      <c r="V1735" s="534"/>
      <c r="W1735" s="534"/>
      <c r="X1735" s="534"/>
      <c r="Y1735" s="534"/>
      <c r="Z1735" s="534"/>
      <c r="AA1735" s="534"/>
      <c r="AG1735" s="71"/>
      <c r="AH1735" s="582" t="s">
        <v>25</v>
      </c>
      <c r="AI1735" s="582"/>
      <c r="AJ1735" s="582"/>
      <c r="AK1735" s="582"/>
      <c r="AL1735" s="582"/>
      <c r="AM1735" s="582"/>
      <c r="AN1735" s="583"/>
      <c r="AO1735" s="596">
        <f>GI!$A$3</f>
        <v>11</v>
      </c>
      <c r="AP1735" s="597"/>
      <c r="AQ1735" s="597"/>
      <c r="AR1735" s="597"/>
      <c r="AS1735" s="598"/>
      <c r="AT1735" s="596" t="str">
        <f>GI!$C$3</f>
        <v>D</v>
      </c>
      <c r="AU1735" s="597"/>
      <c r="AV1735" s="597"/>
      <c r="AW1735" s="597"/>
      <c r="AX1735" s="598"/>
      <c r="AY1735" s="79"/>
      <c r="AZ1735" s="79"/>
      <c r="BA1735" s="79"/>
      <c r="BB1735" s="80"/>
      <c r="BC1735" s="80"/>
      <c r="BD1735" s="80"/>
      <c r="BE1735" s="80"/>
      <c r="BF1735" s="80"/>
      <c r="BG1735" s="80"/>
      <c r="BH1735" s="80"/>
      <c r="BI1735" s="80"/>
    </row>
    <row r="1736" spans="2:62" ht="39" customHeight="1">
      <c r="B1736" s="533"/>
      <c r="C1736" s="533"/>
      <c r="D1736" s="533"/>
      <c r="E1736" s="533"/>
      <c r="F1736" s="533"/>
      <c r="G1736" s="533"/>
      <c r="H1736" s="533"/>
      <c r="I1736" s="533"/>
      <c r="J1736" s="533"/>
      <c r="K1736" s="533"/>
      <c r="L1736" s="533"/>
      <c r="M1736" s="533"/>
      <c r="N1736" s="533"/>
      <c r="O1736" s="533"/>
      <c r="P1736" s="533"/>
      <c r="Q1736" s="533"/>
      <c r="R1736" s="533"/>
      <c r="S1736" s="533"/>
      <c r="T1736" s="533"/>
      <c r="U1736" s="533"/>
      <c r="V1736" s="533"/>
      <c r="W1736" s="533"/>
      <c r="X1736" s="533"/>
      <c r="Y1736" s="533"/>
      <c r="Z1736" s="533"/>
      <c r="AA1736" s="533"/>
      <c r="AG1736" s="71"/>
      <c r="AH1736" s="582"/>
      <c r="AI1736" s="582"/>
      <c r="AJ1736" s="582"/>
      <c r="AK1736" s="582"/>
      <c r="AL1736" s="582"/>
      <c r="AM1736" s="582"/>
      <c r="AN1736" s="583"/>
      <c r="AO1736" s="599"/>
      <c r="AP1736" s="600"/>
      <c r="AQ1736" s="600"/>
      <c r="AR1736" s="600"/>
      <c r="AS1736" s="601"/>
      <c r="AT1736" s="599"/>
      <c r="AU1736" s="600"/>
      <c r="AV1736" s="600"/>
      <c r="AW1736" s="600"/>
      <c r="AX1736" s="601"/>
      <c r="AY1736" s="79"/>
      <c r="AZ1736" s="79"/>
      <c r="BA1736" s="79"/>
      <c r="BB1736" s="80"/>
      <c r="BC1736" s="80"/>
      <c r="BD1736" s="80"/>
      <c r="BE1736" s="80"/>
      <c r="BF1736" s="80"/>
      <c r="BG1736" s="80"/>
      <c r="BH1736" s="80"/>
      <c r="BI1736" s="80"/>
    </row>
    <row r="1737" spans="2:62" ht="39" customHeight="1">
      <c r="B1737" s="534"/>
      <c r="C1737" s="534"/>
      <c r="D1737" s="534"/>
      <c r="E1737" s="534"/>
      <c r="F1737" s="534"/>
      <c r="G1737" s="534"/>
      <c r="H1737" s="534"/>
      <c r="I1737" s="534"/>
      <c r="J1737" s="534"/>
      <c r="K1737" s="534"/>
      <c r="L1737" s="534"/>
      <c r="M1737" s="534"/>
      <c r="N1737" s="534"/>
      <c r="O1737" s="534"/>
      <c r="P1737" s="534"/>
      <c r="Q1737" s="534"/>
      <c r="R1737" s="534"/>
      <c r="S1737" s="534"/>
      <c r="T1737" s="534"/>
      <c r="U1737" s="534"/>
      <c r="V1737" s="534"/>
      <c r="W1737" s="534"/>
      <c r="X1737" s="534"/>
      <c r="Y1737" s="534"/>
      <c r="Z1737" s="534"/>
      <c r="AA1737" s="534"/>
      <c r="AG1737" s="71"/>
      <c r="AH1737" s="605" t="s">
        <v>6</v>
      </c>
      <c r="AI1737" s="605"/>
      <c r="AJ1737" s="605"/>
      <c r="AK1737" s="605"/>
      <c r="AL1737" s="605"/>
      <c r="AM1737" s="605"/>
      <c r="AN1737" s="606"/>
      <c r="AO1737" s="599"/>
      <c r="AP1737" s="600"/>
      <c r="AQ1737" s="600"/>
      <c r="AR1737" s="600"/>
      <c r="AS1737" s="601"/>
      <c r="AT1737" s="599"/>
      <c r="AU1737" s="600"/>
      <c r="AV1737" s="600"/>
      <c r="AW1737" s="600"/>
      <c r="AX1737" s="601"/>
      <c r="AY1737" s="79"/>
      <c r="AZ1737" s="79"/>
      <c r="BA1737" s="79"/>
      <c r="BB1737" s="80"/>
      <c r="BC1737" s="80"/>
      <c r="BD1737" s="80"/>
      <c r="BE1737" s="80"/>
      <c r="BF1737" s="80"/>
      <c r="BG1737" s="80"/>
      <c r="BH1737" s="80"/>
      <c r="BI1737" s="80"/>
    </row>
    <row r="1738" spans="2:62" ht="39" customHeight="1" thickBot="1">
      <c r="B1738" s="607" t="s">
        <v>149</v>
      </c>
      <c r="C1738" s="607"/>
      <c r="D1738" s="607"/>
      <c r="E1738" s="607"/>
      <c r="F1738" s="607"/>
      <c r="G1738" s="607"/>
      <c r="H1738" s="607"/>
      <c r="I1738" s="607"/>
      <c r="J1738" s="607"/>
      <c r="K1738" s="607"/>
      <c r="L1738" s="607"/>
      <c r="M1738" s="607"/>
      <c r="N1738" s="607"/>
      <c r="O1738" s="607"/>
      <c r="P1738" s="607"/>
      <c r="Q1738" s="607"/>
      <c r="R1738" s="607"/>
      <c r="S1738" s="607"/>
      <c r="T1738" s="607"/>
      <c r="U1738" s="607"/>
      <c r="V1738" s="607"/>
      <c r="W1738" s="607"/>
      <c r="X1738" s="607"/>
      <c r="Y1738" s="607"/>
      <c r="Z1738" s="607"/>
      <c r="AA1738" s="607"/>
      <c r="AG1738" s="71"/>
      <c r="AH1738" s="605"/>
      <c r="AI1738" s="605"/>
      <c r="AJ1738" s="605"/>
      <c r="AK1738" s="605"/>
      <c r="AL1738" s="605"/>
      <c r="AM1738" s="605"/>
      <c r="AN1738" s="606"/>
      <c r="AO1738" s="602"/>
      <c r="AP1738" s="603"/>
      <c r="AQ1738" s="603"/>
      <c r="AR1738" s="603"/>
      <c r="AS1738" s="604"/>
      <c r="AT1738" s="602"/>
      <c r="AU1738" s="603"/>
      <c r="AV1738" s="603"/>
      <c r="AW1738" s="603"/>
      <c r="AX1738" s="604"/>
      <c r="AY1738" s="79"/>
      <c r="AZ1738" s="79"/>
      <c r="BA1738" s="79"/>
      <c r="BB1738" s="80"/>
      <c r="BC1738" s="80"/>
      <c r="BD1738" s="80"/>
      <c r="BE1738" s="80"/>
      <c r="BF1738" s="80"/>
      <c r="BG1738" s="80"/>
      <c r="BH1738" s="80"/>
      <c r="BI1738" s="80"/>
    </row>
    <row r="1739" spans="2:62" ht="39" customHeight="1">
      <c r="B1739" s="608"/>
      <c r="C1739" s="608"/>
      <c r="D1739" s="608"/>
      <c r="E1739" s="608"/>
      <c r="F1739" s="608"/>
      <c r="G1739" s="608"/>
      <c r="H1739" s="608"/>
      <c r="I1739" s="608"/>
      <c r="J1739" s="608"/>
      <c r="K1739" s="608"/>
      <c r="L1739" s="608"/>
      <c r="M1739" s="608"/>
      <c r="N1739" s="608"/>
      <c r="O1739" s="608"/>
      <c r="P1739" s="608"/>
      <c r="Q1739" s="608"/>
      <c r="R1739" s="608"/>
      <c r="S1739" s="608"/>
      <c r="T1739" s="608"/>
      <c r="U1739" s="608"/>
      <c r="V1739" s="608"/>
      <c r="W1739" s="608"/>
      <c r="X1739" s="608"/>
      <c r="Y1739" s="608"/>
      <c r="Z1739" s="608"/>
      <c r="AA1739" s="608"/>
      <c r="AG1739" s="71"/>
    </row>
    <row r="1740" spans="2:62" ht="39" customHeight="1" thickBot="1">
      <c r="B1740" s="533"/>
      <c r="C1740" s="533"/>
      <c r="D1740" s="533"/>
      <c r="E1740" s="533"/>
      <c r="F1740" s="533"/>
      <c r="G1740" s="533"/>
      <c r="H1740" s="533"/>
      <c r="I1740" s="533"/>
      <c r="J1740" s="533"/>
      <c r="K1740" s="533"/>
      <c r="L1740" s="533"/>
      <c r="M1740" s="533"/>
      <c r="N1740" s="533"/>
      <c r="O1740" s="533"/>
      <c r="P1740" s="533"/>
      <c r="Q1740" s="533"/>
      <c r="R1740" s="533"/>
      <c r="S1740" s="533"/>
      <c r="T1740" s="533"/>
      <c r="U1740" s="533"/>
      <c r="V1740" s="533"/>
      <c r="W1740" s="533"/>
      <c r="X1740" s="533"/>
      <c r="Y1740" s="533"/>
      <c r="Z1740" s="533"/>
      <c r="AA1740" s="533"/>
      <c r="AG1740" s="81"/>
      <c r="AH1740" s="82"/>
      <c r="AI1740" s="82"/>
      <c r="AJ1740" s="82"/>
      <c r="AK1740" s="82"/>
      <c r="AL1740" s="82"/>
      <c r="AM1740" s="82"/>
      <c r="AN1740" s="82"/>
      <c r="AO1740" s="82"/>
      <c r="AP1740" s="82"/>
      <c r="AQ1740" s="82"/>
      <c r="AR1740" s="83"/>
      <c r="AS1740" s="83"/>
      <c r="AT1740" s="83"/>
      <c r="AU1740" s="83"/>
      <c r="AV1740" s="83"/>
      <c r="AW1740" s="83"/>
      <c r="AX1740" s="83"/>
      <c r="AY1740" s="83"/>
      <c r="AZ1740" s="83"/>
      <c r="BA1740" s="83"/>
      <c r="BB1740" s="83"/>
      <c r="BC1740" s="83"/>
      <c r="BD1740" s="83"/>
      <c r="BE1740" s="83"/>
      <c r="BF1740" s="83"/>
      <c r="BG1740" s="83"/>
      <c r="BH1740" s="83"/>
      <c r="BI1740" s="83"/>
      <c r="BJ1740" s="84"/>
    </row>
    <row r="1741" spans="2:62" ht="39" customHeight="1">
      <c r="B1741" s="534"/>
      <c r="C1741" s="534"/>
      <c r="D1741" s="534"/>
      <c r="E1741" s="534"/>
      <c r="F1741" s="534"/>
      <c r="G1741" s="534"/>
      <c r="H1741" s="534"/>
      <c r="I1741" s="534"/>
      <c r="J1741" s="534"/>
      <c r="K1741" s="534"/>
      <c r="L1741" s="534"/>
      <c r="M1741" s="534"/>
      <c r="N1741" s="534"/>
      <c r="O1741" s="534"/>
      <c r="P1741" s="534"/>
      <c r="Q1741" s="534"/>
      <c r="R1741" s="534"/>
      <c r="S1741" s="534"/>
      <c r="T1741" s="534"/>
      <c r="U1741" s="534"/>
      <c r="V1741" s="534"/>
      <c r="W1741" s="534"/>
      <c r="X1741" s="534"/>
      <c r="Y1741" s="534"/>
      <c r="Z1741" s="534"/>
      <c r="AA1741" s="534"/>
      <c r="BJ1741" s="85"/>
    </row>
    <row r="1742" spans="2:62" ht="39" customHeight="1">
      <c r="B1742" s="86"/>
      <c r="C1742" s="86"/>
      <c r="D1742" s="86"/>
      <c r="E1742" s="86"/>
      <c r="F1742" s="86"/>
      <c r="G1742" s="86"/>
      <c r="H1742" s="86"/>
      <c r="I1742" s="86"/>
      <c r="J1742" s="86"/>
      <c r="K1742" s="86"/>
      <c r="L1742" s="86"/>
      <c r="M1742" s="86"/>
      <c r="N1742" s="86"/>
      <c r="O1742" s="86"/>
      <c r="P1742" s="86"/>
      <c r="Q1742" s="86"/>
      <c r="R1742" s="86"/>
      <c r="S1742" s="86"/>
      <c r="T1742" s="86"/>
      <c r="U1742" s="86"/>
      <c r="V1742" s="86"/>
      <c r="W1742" s="86"/>
      <c r="X1742" s="86"/>
      <c r="Y1742" s="86"/>
      <c r="Z1742" s="86"/>
      <c r="AA1742" s="86"/>
      <c r="AK1742" s="87"/>
      <c r="AL1742" s="87"/>
      <c r="AM1742" s="87"/>
      <c r="AN1742" s="87"/>
      <c r="AO1742" s="87"/>
      <c r="AP1742" s="87"/>
      <c r="AQ1742" s="87"/>
      <c r="AR1742" s="87"/>
      <c r="AS1742" s="87"/>
      <c r="AT1742" s="87"/>
      <c r="AU1742" s="87"/>
      <c r="AV1742" s="87"/>
      <c r="AW1742" s="87"/>
      <c r="AX1742" s="87"/>
      <c r="AY1742" s="87"/>
      <c r="AZ1742" s="87"/>
      <c r="BA1742" s="87"/>
      <c r="BB1742" s="87"/>
      <c r="BC1742" s="87"/>
      <c r="BD1742" s="87"/>
      <c r="BE1742" s="87"/>
      <c r="BF1742" s="87"/>
      <c r="BJ1742" s="85"/>
    </row>
    <row r="1743" spans="2:62" ht="39" customHeight="1">
      <c r="B1743" s="535" t="s">
        <v>80</v>
      </c>
      <c r="C1743" s="535"/>
      <c r="D1743" s="535"/>
      <c r="E1743" s="535"/>
      <c r="F1743" s="535"/>
      <c r="G1743" s="535"/>
      <c r="H1743" s="535"/>
      <c r="I1743" s="535"/>
      <c r="J1743" s="535"/>
      <c r="K1743" s="535"/>
      <c r="L1743" s="535"/>
      <c r="M1743" s="535"/>
      <c r="N1743" s="535"/>
      <c r="O1743" s="536" t="str">
        <f>GI!$E$31</f>
        <v xml:space="preserve">Biniam Desta </v>
      </c>
      <c r="P1743" s="536"/>
      <c r="Q1743" s="536"/>
      <c r="R1743" s="536"/>
      <c r="S1743" s="536"/>
      <c r="T1743" s="536"/>
      <c r="U1743" s="536"/>
      <c r="V1743" s="536"/>
      <c r="W1743" s="536"/>
      <c r="X1743" s="536"/>
      <c r="Y1743" s="536"/>
      <c r="Z1743" s="536"/>
      <c r="AA1743" s="536"/>
      <c r="AB1743" s="88"/>
      <c r="AJ1743" s="538" t="s">
        <v>212</v>
      </c>
      <c r="AK1743" s="539"/>
      <c r="AL1743" s="539"/>
      <c r="AM1743" s="539"/>
      <c r="AN1743" s="539"/>
      <c r="AO1743" s="539"/>
      <c r="AP1743" s="539"/>
      <c r="AQ1743" s="539"/>
      <c r="AR1743" s="539"/>
      <c r="AS1743" s="539"/>
      <c r="AT1743" s="539"/>
      <c r="AU1743" s="539"/>
      <c r="AV1743" s="539"/>
      <c r="AW1743" s="539"/>
      <c r="AX1743" s="539"/>
      <c r="AY1743" s="539"/>
      <c r="AZ1743" s="539"/>
      <c r="BA1743" s="539"/>
      <c r="BB1743" s="539"/>
      <c r="BC1743" s="539"/>
      <c r="BD1743" s="539"/>
      <c r="BE1743" s="539"/>
      <c r="BF1743" s="540"/>
      <c r="BG1743" s="87"/>
      <c r="BH1743" s="87"/>
      <c r="BI1743" s="87"/>
      <c r="BJ1743" s="89"/>
    </row>
    <row r="1744" spans="2:62" ht="39" customHeight="1">
      <c r="B1744" s="535"/>
      <c r="C1744" s="535"/>
      <c r="D1744" s="535"/>
      <c r="E1744" s="535"/>
      <c r="F1744" s="535"/>
      <c r="G1744" s="535"/>
      <c r="H1744" s="535"/>
      <c r="I1744" s="535"/>
      <c r="J1744" s="535"/>
      <c r="K1744" s="535"/>
      <c r="L1744" s="535"/>
      <c r="M1744" s="535"/>
      <c r="N1744" s="535"/>
      <c r="O1744" s="537"/>
      <c r="P1744" s="537"/>
      <c r="Q1744" s="537"/>
      <c r="R1744" s="537"/>
      <c r="S1744" s="537"/>
      <c r="T1744" s="537"/>
      <c r="U1744" s="537"/>
      <c r="V1744" s="537"/>
      <c r="W1744" s="537"/>
      <c r="X1744" s="537"/>
      <c r="Y1744" s="537"/>
      <c r="Z1744" s="537"/>
      <c r="AA1744" s="537"/>
      <c r="AB1744" s="88"/>
      <c r="AJ1744" s="541"/>
      <c r="AK1744" s="542"/>
      <c r="AL1744" s="542"/>
      <c r="AM1744" s="542"/>
      <c r="AN1744" s="542"/>
      <c r="AO1744" s="542"/>
      <c r="AP1744" s="542"/>
      <c r="AQ1744" s="542"/>
      <c r="AR1744" s="542"/>
      <c r="AS1744" s="542"/>
      <c r="AT1744" s="542"/>
      <c r="AU1744" s="542"/>
      <c r="AV1744" s="542"/>
      <c r="AW1744" s="542"/>
      <c r="AX1744" s="542"/>
      <c r="AY1744" s="542"/>
      <c r="AZ1744" s="542"/>
      <c r="BA1744" s="542"/>
      <c r="BB1744" s="542"/>
      <c r="BC1744" s="542"/>
      <c r="BD1744" s="542"/>
      <c r="BE1744" s="542"/>
      <c r="BF1744" s="543"/>
      <c r="BG1744" s="87"/>
      <c r="BH1744" s="87"/>
      <c r="BI1744" s="87"/>
      <c r="BJ1744" s="89"/>
    </row>
    <row r="1745" spans="2:62" ht="39" customHeight="1">
      <c r="B1745" s="544" t="s">
        <v>79</v>
      </c>
      <c r="C1745" s="544"/>
      <c r="D1745" s="544"/>
      <c r="E1745" s="544"/>
      <c r="F1745" s="544"/>
      <c r="G1745" s="544"/>
      <c r="H1745" s="544"/>
      <c r="I1745" s="544"/>
      <c r="J1745" s="544"/>
      <c r="K1745" s="544"/>
      <c r="L1745" s="544"/>
      <c r="M1745" s="544"/>
      <c r="N1745" s="544"/>
      <c r="O1745" s="545"/>
      <c r="P1745" s="545"/>
      <c r="Q1745" s="545"/>
      <c r="R1745" s="545"/>
      <c r="S1745" s="545"/>
      <c r="T1745" s="545"/>
      <c r="U1745" s="545"/>
      <c r="V1745" s="545"/>
      <c r="W1745" s="545"/>
      <c r="X1745" s="545"/>
      <c r="Y1745" s="545"/>
      <c r="Z1745" s="545"/>
      <c r="AA1745" s="545"/>
      <c r="AB1745" s="88"/>
      <c r="AJ1745" s="541" t="s">
        <v>210</v>
      </c>
      <c r="AK1745" s="542"/>
      <c r="AL1745" s="542"/>
      <c r="AM1745" s="542"/>
      <c r="AN1745" s="542"/>
      <c r="AO1745" s="542"/>
      <c r="AP1745" s="542"/>
      <c r="AQ1745" s="542"/>
      <c r="AR1745" s="542"/>
      <c r="AS1745" s="542"/>
      <c r="AT1745" s="542"/>
      <c r="AU1745" s="542"/>
      <c r="AV1745" s="542"/>
      <c r="AW1745" s="542"/>
      <c r="AX1745" s="542"/>
      <c r="AY1745" s="542"/>
      <c r="AZ1745" s="542"/>
      <c r="BA1745" s="542"/>
      <c r="BB1745" s="542"/>
      <c r="BC1745" s="542"/>
      <c r="BD1745" s="542"/>
      <c r="BE1745" s="542"/>
      <c r="BF1745" s="543"/>
      <c r="BG1745" s="87"/>
      <c r="BH1745" s="87"/>
      <c r="BI1745" s="87"/>
      <c r="BJ1745" s="87"/>
    </row>
    <row r="1746" spans="2:62" ht="39" customHeight="1">
      <c r="B1746" s="544"/>
      <c r="C1746" s="544"/>
      <c r="D1746" s="544"/>
      <c r="E1746" s="544"/>
      <c r="F1746" s="544"/>
      <c r="G1746" s="544"/>
      <c r="H1746" s="544"/>
      <c r="I1746" s="544"/>
      <c r="J1746" s="544"/>
      <c r="K1746" s="544"/>
      <c r="L1746" s="544"/>
      <c r="M1746" s="544"/>
      <c r="N1746" s="544"/>
      <c r="O1746" s="546"/>
      <c r="P1746" s="546"/>
      <c r="Q1746" s="546"/>
      <c r="R1746" s="546"/>
      <c r="S1746" s="546"/>
      <c r="T1746" s="546"/>
      <c r="U1746" s="546"/>
      <c r="V1746" s="546"/>
      <c r="W1746" s="546"/>
      <c r="X1746" s="546"/>
      <c r="Y1746" s="546"/>
      <c r="Z1746" s="546"/>
      <c r="AA1746" s="546"/>
      <c r="AB1746" s="88"/>
      <c r="AJ1746" s="541"/>
      <c r="AK1746" s="542"/>
      <c r="AL1746" s="542"/>
      <c r="AM1746" s="542"/>
      <c r="AN1746" s="542"/>
      <c r="AO1746" s="542"/>
      <c r="AP1746" s="542"/>
      <c r="AQ1746" s="542"/>
      <c r="AR1746" s="542"/>
      <c r="AS1746" s="542"/>
      <c r="AT1746" s="542"/>
      <c r="AU1746" s="542"/>
      <c r="AV1746" s="542"/>
      <c r="AW1746" s="542"/>
      <c r="AX1746" s="542"/>
      <c r="AY1746" s="542"/>
      <c r="AZ1746" s="542"/>
      <c r="BA1746" s="542"/>
      <c r="BB1746" s="542"/>
      <c r="BC1746" s="542"/>
      <c r="BD1746" s="542"/>
      <c r="BE1746" s="542"/>
      <c r="BF1746" s="543"/>
      <c r="BG1746" s="87"/>
      <c r="BH1746" s="87"/>
      <c r="BI1746" s="87"/>
      <c r="BJ1746" s="87"/>
    </row>
    <row r="1747" spans="2:62" ht="39" customHeight="1">
      <c r="B1747" s="535" t="s">
        <v>81</v>
      </c>
      <c r="C1747" s="535"/>
      <c r="D1747" s="535"/>
      <c r="E1747" s="535"/>
      <c r="F1747" s="535"/>
      <c r="G1747" s="535"/>
      <c r="H1747" s="535"/>
      <c r="I1747" s="535"/>
      <c r="J1747" s="535"/>
      <c r="K1747" s="535"/>
      <c r="L1747" s="535"/>
      <c r="M1747" s="535"/>
      <c r="N1747" s="535"/>
      <c r="O1747" s="547"/>
      <c r="P1747" s="547"/>
      <c r="Q1747" s="547"/>
      <c r="R1747" s="547"/>
      <c r="S1747" s="547"/>
      <c r="T1747" s="547"/>
      <c r="U1747" s="547"/>
      <c r="V1747" s="547"/>
      <c r="W1747" s="547"/>
      <c r="X1747" s="547"/>
      <c r="Y1747" s="547"/>
      <c r="Z1747" s="547"/>
      <c r="AA1747" s="547"/>
      <c r="AB1747" s="88"/>
      <c r="AJ1747" s="541" t="s">
        <v>74</v>
      </c>
      <c r="AK1747" s="542"/>
      <c r="AL1747" s="542"/>
      <c r="AM1747" s="542"/>
      <c r="AN1747" s="542"/>
      <c r="AO1747" s="542"/>
      <c r="AP1747" s="542"/>
      <c r="AQ1747" s="542"/>
      <c r="AR1747" s="542"/>
      <c r="AS1747" s="542"/>
      <c r="AT1747" s="542"/>
      <c r="AU1747" s="542"/>
      <c r="AV1747" s="542"/>
      <c r="AW1747" s="542"/>
      <c r="AX1747" s="542"/>
      <c r="AY1747" s="542"/>
      <c r="AZ1747" s="542"/>
      <c r="BA1747" s="542"/>
      <c r="BB1747" s="542"/>
      <c r="BC1747" s="542"/>
      <c r="BD1747" s="542"/>
      <c r="BE1747" s="542"/>
      <c r="BF1747" s="543"/>
      <c r="BG1747" s="87"/>
      <c r="BH1747" s="87"/>
      <c r="BI1747" s="87"/>
      <c r="BJ1747" s="87"/>
    </row>
    <row r="1748" spans="2:62" ht="39" customHeight="1">
      <c r="B1748" s="535"/>
      <c r="C1748" s="535"/>
      <c r="D1748" s="535"/>
      <c r="E1748" s="535"/>
      <c r="F1748" s="535"/>
      <c r="G1748" s="535"/>
      <c r="H1748" s="535"/>
      <c r="I1748" s="535"/>
      <c r="J1748" s="535"/>
      <c r="K1748" s="535"/>
      <c r="L1748" s="535"/>
      <c r="M1748" s="535"/>
      <c r="N1748" s="535"/>
      <c r="O1748" s="548"/>
      <c r="P1748" s="548"/>
      <c r="Q1748" s="548"/>
      <c r="R1748" s="548"/>
      <c r="S1748" s="548"/>
      <c r="T1748" s="548"/>
      <c r="U1748" s="548"/>
      <c r="V1748" s="548"/>
      <c r="W1748" s="548"/>
      <c r="X1748" s="548"/>
      <c r="Y1748" s="548"/>
      <c r="Z1748" s="548"/>
      <c r="AA1748" s="548"/>
      <c r="AB1748" s="88"/>
      <c r="AJ1748" s="541"/>
      <c r="AK1748" s="542"/>
      <c r="AL1748" s="542"/>
      <c r="AM1748" s="542"/>
      <c r="AN1748" s="542"/>
      <c r="AO1748" s="542"/>
      <c r="AP1748" s="542"/>
      <c r="AQ1748" s="542"/>
      <c r="AR1748" s="542"/>
      <c r="AS1748" s="542"/>
      <c r="AT1748" s="542"/>
      <c r="AU1748" s="542"/>
      <c r="AV1748" s="542"/>
      <c r="AW1748" s="542"/>
      <c r="AX1748" s="542"/>
      <c r="AY1748" s="542"/>
      <c r="AZ1748" s="542"/>
      <c r="BA1748" s="542"/>
      <c r="BB1748" s="542"/>
      <c r="BC1748" s="542"/>
      <c r="BD1748" s="542"/>
      <c r="BE1748" s="542"/>
      <c r="BF1748" s="543"/>
      <c r="BG1748" s="87"/>
      <c r="BH1748" s="87"/>
      <c r="BI1748" s="87"/>
      <c r="BJ1748" s="87"/>
    </row>
    <row r="1749" spans="2:62" ht="36.75" customHeight="1">
      <c r="B1749" s="544" t="s">
        <v>79</v>
      </c>
      <c r="C1749" s="544"/>
      <c r="D1749" s="544"/>
      <c r="E1749" s="544"/>
      <c r="F1749" s="544"/>
      <c r="G1749" s="544"/>
      <c r="H1749" s="544"/>
      <c r="I1749" s="544"/>
      <c r="J1749" s="544"/>
      <c r="K1749" s="544"/>
      <c r="L1749" s="544"/>
      <c r="M1749" s="544"/>
      <c r="N1749" s="544"/>
      <c r="O1749" s="545"/>
      <c r="P1749" s="545"/>
      <c r="Q1749" s="545"/>
      <c r="R1749" s="545"/>
      <c r="S1749" s="545"/>
      <c r="T1749" s="545"/>
      <c r="U1749" s="545"/>
      <c r="V1749" s="545"/>
      <c r="W1749" s="545"/>
      <c r="X1749" s="545"/>
      <c r="Y1749" s="545"/>
      <c r="Z1749" s="545"/>
      <c r="AA1749" s="545"/>
      <c r="AB1749" s="90"/>
      <c r="AJ1749" s="541" t="s">
        <v>211</v>
      </c>
      <c r="AK1749" s="542"/>
      <c r="AL1749" s="542"/>
      <c r="AM1749" s="542"/>
      <c r="AN1749" s="542"/>
      <c r="AO1749" s="542"/>
      <c r="AP1749" s="542"/>
      <c r="AQ1749" s="542"/>
      <c r="AR1749" s="542"/>
      <c r="AS1749" s="542"/>
      <c r="AT1749" s="542"/>
      <c r="AU1749" s="542"/>
      <c r="AV1749" s="542"/>
      <c r="AW1749" s="542"/>
      <c r="AX1749" s="542"/>
      <c r="AY1749" s="542"/>
      <c r="AZ1749" s="542"/>
      <c r="BA1749" s="542"/>
      <c r="BB1749" s="542"/>
      <c r="BC1749" s="542"/>
      <c r="BD1749" s="542"/>
      <c r="BE1749" s="542"/>
      <c r="BF1749" s="543"/>
      <c r="BG1749" s="87"/>
      <c r="BH1749" s="87"/>
      <c r="BI1749" s="87"/>
      <c r="BJ1749" s="87"/>
    </row>
    <row r="1750" spans="2:62" ht="33.75" customHeight="1">
      <c r="B1750" s="544"/>
      <c r="C1750" s="544"/>
      <c r="D1750" s="544"/>
      <c r="E1750" s="544"/>
      <c r="F1750" s="544"/>
      <c r="G1750" s="544"/>
      <c r="H1750" s="544"/>
      <c r="I1750" s="544"/>
      <c r="J1750" s="544"/>
      <c r="K1750" s="544"/>
      <c r="L1750" s="544"/>
      <c r="M1750" s="544"/>
      <c r="N1750" s="544"/>
      <c r="O1750" s="546"/>
      <c r="P1750" s="546"/>
      <c r="Q1750" s="546"/>
      <c r="R1750" s="546"/>
      <c r="S1750" s="546"/>
      <c r="T1750" s="546"/>
      <c r="U1750" s="546"/>
      <c r="V1750" s="546"/>
      <c r="W1750" s="546"/>
      <c r="X1750" s="546"/>
      <c r="Y1750" s="546"/>
      <c r="Z1750" s="546"/>
      <c r="AA1750" s="546"/>
      <c r="AB1750" s="90"/>
      <c r="AJ1750" s="549"/>
      <c r="AK1750" s="550"/>
      <c r="AL1750" s="550"/>
      <c r="AM1750" s="550"/>
      <c r="AN1750" s="550"/>
      <c r="AO1750" s="550"/>
      <c r="AP1750" s="550"/>
      <c r="AQ1750" s="550"/>
      <c r="AR1750" s="550"/>
      <c r="AS1750" s="550"/>
      <c r="AT1750" s="550"/>
      <c r="AU1750" s="550"/>
      <c r="AV1750" s="550"/>
      <c r="AW1750" s="550"/>
      <c r="AX1750" s="550"/>
      <c r="AY1750" s="550"/>
      <c r="AZ1750" s="550"/>
      <c r="BA1750" s="550"/>
      <c r="BB1750" s="550"/>
      <c r="BC1750" s="550"/>
      <c r="BD1750" s="550"/>
      <c r="BE1750" s="550"/>
      <c r="BF1750" s="551"/>
      <c r="BG1750" s="87"/>
      <c r="BH1750" s="87"/>
      <c r="BI1750" s="87"/>
      <c r="BJ1750" s="87"/>
    </row>
    <row r="1751" spans="2:62" ht="39" customHeight="1">
      <c r="C1751" s="615"/>
      <c r="D1751" s="615"/>
      <c r="E1751" s="615"/>
      <c r="F1751" s="615"/>
      <c r="G1751" s="615"/>
      <c r="H1751" s="615"/>
      <c r="I1751" s="615"/>
      <c r="J1751" s="615"/>
      <c r="K1751" s="615"/>
      <c r="L1751" s="615"/>
      <c r="M1751" s="615"/>
      <c r="N1751" s="615"/>
      <c r="O1751" s="615"/>
      <c r="P1751" s="615"/>
      <c r="Q1751" s="615"/>
      <c r="R1751" s="615"/>
      <c r="S1751" s="615"/>
      <c r="T1751" s="615"/>
      <c r="U1751" s="615"/>
      <c r="V1751" s="615"/>
      <c r="W1751" s="615"/>
      <c r="X1751" s="615"/>
    </row>
    <row r="1752" spans="2:62" ht="39" customHeight="1">
      <c r="B1752" s="616" t="s">
        <v>20</v>
      </c>
      <c r="C1752" s="616"/>
      <c r="D1752" s="616"/>
      <c r="E1752" s="616"/>
      <c r="F1752" s="616"/>
      <c r="G1752" s="616"/>
      <c r="H1752" s="616"/>
      <c r="I1752" s="616"/>
      <c r="J1752" s="616"/>
      <c r="K1752" s="616"/>
      <c r="L1752" s="616"/>
      <c r="M1752" s="616"/>
      <c r="N1752" s="616"/>
      <c r="O1752" s="616"/>
      <c r="P1752" s="616"/>
      <c r="Q1752" s="616"/>
      <c r="R1752" s="616"/>
      <c r="S1752" s="616"/>
      <c r="T1752" s="616"/>
      <c r="U1752" s="616"/>
      <c r="V1752" s="616"/>
      <c r="W1752" s="616"/>
      <c r="X1752" s="616"/>
      <c r="Y1752" s="616"/>
      <c r="Z1752" s="616"/>
      <c r="AA1752" s="59"/>
      <c r="AG1752" s="60"/>
      <c r="AH1752" s="60"/>
      <c r="AI1752" s="60"/>
      <c r="AL1752" s="617"/>
      <c r="AM1752" s="617"/>
      <c r="AN1752" s="617"/>
      <c r="AO1752" s="617"/>
      <c r="AP1752" s="617"/>
      <c r="AQ1752" s="617"/>
      <c r="AR1752" s="617"/>
      <c r="AS1752" s="617"/>
      <c r="AT1752" s="617"/>
      <c r="AU1752" s="617"/>
      <c r="AV1752" s="617"/>
      <c r="AW1752" s="617"/>
      <c r="AX1752" s="617"/>
      <c r="AY1752" s="617"/>
      <c r="AZ1752" s="617"/>
      <c r="BA1752" s="617"/>
      <c r="BB1752" s="617"/>
      <c r="BC1752" s="617"/>
    </row>
    <row r="1753" spans="2:62" ht="39" customHeight="1">
      <c r="B1753" s="616"/>
      <c r="C1753" s="616"/>
      <c r="D1753" s="616"/>
      <c r="E1753" s="616"/>
      <c r="F1753" s="616"/>
      <c r="G1753" s="616"/>
      <c r="H1753" s="616"/>
      <c r="I1753" s="616"/>
      <c r="J1753" s="616"/>
      <c r="K1753" s="616"/>
      <c r="L1753" s="616"/>
      <c r="M1753" s="616"/>
      <c r="N1753" s="616"/>
      <c r="O1753" s="616"/>
      <c r="P1753" s="616"/>
      <c r="Q1753" s="616"/>
      <c r="R1753" s="616"/>
      <c r="S1753" s="616"/>
      <c r="T1753" s="616"/>
      <c r="U1753" s="616"/>
      <c r="V1753" s="616"/>
      <c r="W1753" s="616"/>
      <c r="X1753" s="616"/>
      <c r="Y1753" s="616"/>
      <c r="Z1753" s="616"/>
      <c r="AA1753" s="59"/>
      <c r="AG1753" s="60"/>
      <c r="AH1753" s="60"/>
      <c r="AI1753" s="60"/>
      <c r="AL1753" s="617"/>
      <c r="AM1753" s="617"/>
      <c r="AN1753" s="617"/>
      <c r="AO1753" s="617"/>
      <c r="AP1753" s="617"/>
      <c r="AQ1753" s="617"/>
      <c r="AR1753" s="617"/>
      <c r="AS1753" s="617"/>
      <c r="AT1753" s="617"/>
      <c r="AU1753" s="617"/>
      <c r="AV1753" s="617"/>
      <c r="AW1753" s="617"/>
      <c r="AX1753" s="617"/>
      <c r="AY1753" s="617"/>
      <c r="AZ1753" s="617"/>
      <c r="BA1753" s="617"/>
      <c r="BB1753" s="617"/>
      <c r="BC1753" s="617"/>
    </row>
    <row r="1754" spans="2:62" ht="39" customHeight="1">
      <c r="B1754" s="618"/>
      <c r="C1754" s="618"/>
      <c r="D1754" s="618"/>
      <c r="E1754" s="618"/>
      <c r="F1754" s="618"/>
      <c r="G1754" s="618"/>
      <c r="H1754" s="618"/>
      <c r="I1754" s="618"/>
      <c r="J1754" s="618"/>
      <c r="K1754" s="618"/>
      <c r="L1754" s="618"/>
      <c r="M1754" s="618"/>
      <c r="N1754" s="618"/>
      <c r="O1754" s="618"/>
      <c r="P1754" s="618"/>
      <c r="Q1754" s="618"/>
      <c r="R1754" s="618"/>
      <c r="S1754" s="618"/>
      <c r="T1754" s="618"/>
      <c r="U1754" s="618"/>
      <c r="V1754" s="618"/>
      <c r="W1754" s="618"/>
      <c r="X1754" s="618"/>
      <c r="Y1754" s="618"/>
      <c r="Z1754" s="618"/>
      <c r="AA1754" s="59"/>
      <c r="AB1754" s="60"/>
      <c r="AC1754" s="60"/>
      <c r="AD1754" s="60"/>
      <c r="AE1754" s="60"/>
      <c r="AF1754" s="60"/>
      <c r="AG1754" s="60"/>
      <c r="AH1754" s="60"/>
      <c r="AI1754" s="60"/>
      <c r="AL1754" s="617"/>
      <c r="AM1754" s="617"/>
      <c r="AN1754" s="617"/>
      <c r="AO1754" s="617"/>
      <c r="AP1754" s="617"/>
      <c r="AQ1754" s="617"/>
      <c r="AR1754" s="617"/>
      <c r="AS1754" s="617"/>
      <c r="AT1754" s="617"/>
      <c r="AU1754" s="617"/>
      <c r="AV1754" s="617"/>
      <c r="AW1754" s="617"/>
      <c r="AX1754" s="617"/>
      <c r="AY1754" s="617"/>
      <c r="AZ1754" s="617"/>
      <c r="BA1754" s="617"/>
      <c r="BB1754" s="617"/>
      <c r="BC1754" s="617"/>
    </row>
    <row r="1755" spans="2:62" ht="39" customHeight="1">
      <c r="B1755" s="609" t="s">
        <v>92</v>
      </c>
      <c r="C1755" s="609"/>
      <c r="D1755" s="609"/>
      <c r="E1755" s="609"/>
      <c r="F1755" s="609"/>
      <c r="G1755" s="609"/>
      <c r="H1755" s="609"/>
      <c r="I1755" s="609"/>
      <c r="J1755" s="609"/>
      <c r="K1755" s="609"/>
      <c r="L1755" s="609"/>
      <c r="M1755" s="609"/>
      <c r="N1755" s="609"/>
      <c r="O1755" s="609"/>
      <c r="P1755" s="609"/>
      <c r="Q1755" s="609"/>
      <c r="R1755" s="609"/>
      <c r="S1755" s="609"/>
      <c r="T1755" s="609"/>
      <c r="U1755" s="609"/>
      <c r="V1755" s="609"/>
      <c r="W1755" s="609"/>
      <c r="X1755" s="609"/>
      <c r="Y1755" s="609"/>
      <c r="Z1755" s="609"/>
      <c r="AA1755" s="59"/>
      <c r="AB1755" s="60"/>
      <c r="AE1755" s="610" t="str">
        <f>GI!$A$49</f>
        <v>መግለፂ ውፅኢት ተምሃራይ</v>
      </c>
      <c r="AF1755" s="610"/>
      <c r="AG1755" s="610"/>
      <c r="AH1755" s="610"/>
      <c r="AI1755" s="610"/>
      <c r="AJ1755" s="610"/>
      <c r="AK1755" s="610"/>
      <c r="AL1755" s="610"/>
      <c r="AM1755" s="610"/>
      <c r="AN1755" s="610"/>
      <c r="AO1755" s="610"/>
      <c r="AP1755" s="610"/>
      <c r="AQ1755" s="610"/>
      <c r="AR1755" s="610"/>
      <c r="AS1755" s="610"/>
      <c r="AT1755" s="610"/>
      <c r="AU1755" s="610"/>
      <c r="AV1755" s="610"/>
      <c r="AW1755" s="610"/>
      <c r="AX1755" s="610"/>
      <c r="AY1755" s="610"/>
      <c r="AZ1755" s="610"/>
      <c r="BA1755" s="610"/>
      <c r="BB1755" s="610"/>
      <c r="BC1755" s="610"/>
      <c r="BD1755" s="610"/>
      <c r="BE1755" s="610"/>
      <c r="BF1755" s="610"/>
      <c r="BG1755" s="610"/>
      <c r="BH1755" s="610"/>
      <c r="BI1755" s="610"/>
      <c r="BJ1755" s="610"/>
    </row>
    <row r="1756" spans="2:62" ht="39" customHeight="1">
      <c r="B1756" s="609" t="s">
        <v>93</v>
      </c>
      <c r="C1756" s="609"/>
      <c r="D1756" s="609"/>
      <c r="E1756" s="609"/>
      <c r="F1756" s="609"/>
      <c r="G1756" s="609"/>
      <c r="H1756" s="609"/>
      <c r="I1756" s="609"/>
      <c r="J1756" s="609"/>
      <c r="K1756" s="609"/>
      <c r="L1756" s="609"/>
      <c r="M1756" s="609"/>
      <c r="N1756" s="609"/>
      <c r="O1756" s="609"/>
      <c r="P1756" s="609"/>
      <c r="Q1756" s="609"/>
      <c r="R1756" s="609"/>
      <c r="S1756" s="609"/>
      <c r="T1756" s="609"/>
      <c r="U1756" s="609"/>
      <c r="V1756" s="609"/>
      <c r="W1756" s="609"/>
      <c r="X1756" s="609"/>
      <c r="Y1756" s="609"/>
      <c r="Z1756" s="609"/>
      <c r="AA1756" s="59"/>
      <c r="AB1756" s="60"/>
      <c r="AC1756" s="61"/>
      <c r="AD1756" s="61"/>
      <c r="AE1756" s="610"/>
      <c r="AF1756" s="610"/>
      <c r="AG1756" s="610"/>
      <c r="AH1756" s="610"/>
      <c r="AI1756" s="610"/>
      <c r="AJ1756" s="610"/>
      <c r="AK1756" s="610"/>
      <c r="AL1756" s="610"/>
      <c r="AM1756" s="610"/>
      <c r="AN1756" s="610"/>
      <c r="AO1756" s="610"/>
      <c r="AP1756" s="610"/>
      <c r="AQ1756" s="610"/>
      <c r="AR1756" s="610"/>
      <c r="AS1756" s="610"/>
      <c r="AT1756" s="610"/>
      <c r="AU1756" s="610"/>
      <c r="AV1756" s="610"/>
      <c r="AW1756" s="610"/>
      <c r="AX1756" s="610"/>
      <c r="AY1756" s="610"/>
      <c r="AZ1756" s="610"/>
      <c r="BA1756" s="610"/>
      <c r="BB1756" s="610"/>
      <c r="BC1756" s="610"/>
      <c r="BD1756" s="610"/>
      <c r="BE1756" s="610"/>
      <c r="BF1756" s="610"/>
      <c r="BG1756" s="610"/>
      <c r="BH1756" s="610"/>
      <c r="BI1756" s="610"/>
      <c r="BJ1756" s="610"/>
    </row>
    <row r="1757" spans="2:62" ht="39" customHeight="1">
      <c r="B1757" s="609" t="s">
        <v>94</v>
      </c>
      <c r="C1757" s="609"/>
      <c r="D1757" s="609"/>
      <c r="E1757" s="609"/>
      <c r="F1757" s="609"/>
      <c r="G1757" s="609"/>
      <c r="H1757" s="609"/>
      <c r="I1757" s="609"/>
      <c r="J1757" s="609"/>
      <c r="K1757" s="609"/>
      <c r="L1757" s="609"/>
      <c r="M1757" s="609"/>
      <c r="N1757" s="609"/>
      <c r="O1757" s="609"/>
      <c r="P1757" s="609"/>
      <c r="Q1757" s="609"/>
      <c r="R1757" s="609"/>
      <c r="S1757" s="609"/>
      <c r="T1757" s="609"/>
      <c r="U1757" s="609"/>
      <c r="V1757" s="609"/>
      <c r="W1757" s="609"/>
      <c r="X1757" s="609"/>
      <c r="Y1757" s="609"/>
      <c r="Z1757" s="609"/>
      <c r="AA1757" s="59"/>
      <c r="AB1757" s="60"/>
      <c r="AC1757" s="61"/>
      <c r="AD1757" s="61"/>
      <c r="AE1757" s="610" t="str">
        <f>GI!$A$50</f>
        <v xml:space="preserve">ኣካዳሚ ሸባ ሓፈሻዊ ካልኣይ ብርኪ ቤት ት/ቲ </v>
      </c>
      <c r="AF1757" s="610"/>
      <c r="AG1757" s="610"/>
      <c r="AH1757" s="610"/>
      <c r="AI1757" s="610"/>
      <c r="AJ1757" s="610"/>
      <c r="AK1757" s="610"/>
      <c r="AL1757" s="610"/>
      <c r="AM1757" s="610"/>
      <c r="AN1757" s="610"/>
      <c r="AO1757" s="610"/>
      <c r="AP1757" s="610"/>
      <c r="AQ1757" s="610"/>
      <c r="AR1757" s="610"/>
      <c r="AS1757" s="610"/>
      <c r="AT1757" s="610"/>
      <c r="AU1757" s="610"/>
      <c r="AV1757" s="610"/>
      <c r="AW1757" s="610"/>
      <c r="AX1757" s="610"/>
      <c r="AY1757" s="610"/>
      <c r="AZ1757" s="610"/>
      <c r="BA1757" s="610"/>
      <c r="BB1757" s="610"/>
      <c r="BC1757" s="610"/>
      <c r="BD1757" s="610"/>
      <c r="BE1757" s="610"/>
      <c r="BF1757" s="610"/>
      <c r="BG1757" s="610"/>
      <c r="BH1757" s="610"/>
      <c r="BI1757" s="610"/>
      <c r="BJ1757" s="610"/>
    </row>
    <row r="1758" spans="2:62" ht="39" customHeight="1">
      <c r="B1758" s="609" t="s">
        <v>95</v>
      </c>
      <c r="C1758" s="609"/>
      <c r="D1758" s="609"/>
      <c r="E1758" s="609"/>
      <c r="F1758" s="609"/>
      <c r="G1758" s="609"/>
      <c r="H1758" s="609"/>
      <c r="I1758" s="609"/>
      <c r="J1758" s="609"/>
      <c r="K1758" s="609"/>
      <c r="L1758" s="609"/>
      <c r="M1758" s="609"/>
      <c r="N1758" s="609"/>
      <c r="O1758" s="609"/>
      <c r="P1758" s="609"/>
      <c r="Q1758" s="609"/>
      <c r="R1758" s="609"/>
      <c r="S1758" s="609"/>
      <c r="T1758" s="609"/>
      <c r="U1758" s="609"/>
      <c r="V1758" s="609"/>
      <c r="W1758" s="609"/>
      <c r="X1758" s="609"/>
      <c r="Y1758" s="609"/>
      <c r="Z1758" s="609"/>
      <c r="AA1758" s="62"/>
      <c r="AB1758" s="60"/>
      <c r="AC1758" s="61"/>
      <c r="AD1758" s="61"/>
      <c r="AE1758" s="610"/>
      <c r="AF1758" s="610"/>
      <c r="AG1758" s="610"/>
      <c r="AH1758" s="610"/>
      <c r="AI1758" s="610"/>
      <c r="AJ1758" s="610"/>
      <c r="AK1758" s="610"/>
      <c r="AL1758" s="610"/>
      <c r="AM1758" s="610"/>
      <c r="AN1758" s="610"/>
      <c r="AO1758" s="610"/>
      <c r="AP1758" s="610"/>
      <c r="AQ1758" s="610"/>
      <c r="AR1758" s="610"/>
      <c r="AS1758" s="610"/>
      <c r="AT1758" s="610"/>
      <c r="AU1758" s="610"/>
      <c r="AV1758" s="610"/>
      <c r="AW1758" s="610"/>
      <c r="AX1758" s="610"/>
      <c r="AY1758" s="610"/>
      <c r="AZ1758" s="610"/>
      <c r="BA1758" s="610"/>
      <c r="BB1758" s="610"/>
      <c r="BC1758" s="610"/>
      <c r="BD1758" s="610"/>
      <c r="BE1758" s="610"/>
      <c r="BF1758" s="610"/>
      <c r="BG1758" s="610"/>
      <c r="BH1758" s="610"/>
      <c r="BI1758" s="610"/>
      <c r="BJ1758" s="610"/>
    </row>
    <row r="1759" spans="2:62" ht="39" customHeight="1">
      <c r="B1759" s="609" t="s">
        <v>96</v>
      </c>
      <c r="C1759" s="609"/>
      <c r="D1759" s="609"/>
      <c r="E1759" s="609"/>
      <c r="F1759" s="609"/>
      <c r="G1759" s="609"/>
      <c r="H1759" s="609"/>
      <c r="I1759" s="609"/>
      <c r="J1759" s="609"/>
      <c r="K1759" s="609"/>
      <c r="L1759" s="609"/>
      <c r="M1759" s="609"/>
      <c r="N1759" s="609"/>
      <c r="O1759" s="609"/>
      <c r="P1759" s="609"/>
      <c r="Q1759" s="609"/>
      <c r="R1759" s="609"/>
      <c r="S1759" s="609"/>
      <c r="T1759" s="609"/>
      <c r="U1759" s="609"/>
      <c r="V1759" s="609"/>
      <c r="W1759" s="609"/>
      <c r="X1759" s="609"/>
      <c r="Y1759" s="609"/>
      <c r="Z1759" s="609"/>
      <c r="AA1759" s="62"/>
      <c r="AB1759" s="60"/>
      <c r="AC1759" s="61"/>
      <c r="AD1759" s="61"/>
      <c r="AE1759" s="61"/>
      <c r="AF1759" s="61"/>
      <c r="AG1759" s="61"/>
      <c r="AH1759" s="61"/>
      <c r="AI1759" s="61"/>
      <c r="AJ1759" s="61"/>
      <c r="AK1759" s="61"/>
      <c r="AL1759" s="61"/>
      <c r="AM1759" s="61"/>
      <c r="AN1759" s="61"/>
      <c r="AO1759" s="61"/>
      <c r="AP1759" s="61"/>
      <c r="AQ1759" s="61"/>
      <c r="AR1759" s="61"/>
      <c r="AS1759" s="61"/>
      <c r="AT1759" s="61"/>
      <c r="AU1759" s="61"/>
      <c r="AV1759" s="61"/>
      <c r="AW1759" s="61"/>
      <c r="AX1759" s="61"/>
      <c r="AY1759" s="61"/>
      <c r="AZ1759" s="61"/>
      <c r="BA1759" s="61"/>
      <c r="BB1759" s="61"/>
      <c r="BC1759" s="61"/>
      <c r="BD1759" s="61"/>
      <c r="BE1759" s="61"/>
      <c r="BF1759" s="61"/>
      <c r="BG1759" s="61"/>
      <c r="BH1759" s="61"/>
      <c r="BI1759" s="61"/>
      <c r="BJ1759" s="61"/>
    </row>
    <row r="1760" spans="2:62" ht="39" customHeight="1">
      <c r="B1760" s="611" t="s">
        <v>138</v>
      </c>
      <c r="C1760" s="611"/>
      <c r="D1760" s="611"/>
      <c r="E1760" s="611"/>
      <c r="F1760" s="611"/>
      <c r="G1760" s="611"/>
      <c r="H1760" s="611"/>
      <c r="I1760" s="611"/>
      <c r="J1760" s="611"/>
      <c r="K1760" s="611"/>
      <c r="L1760" s="611"/>
      <c r="M1760" s="611"/>
      <c r="N1760" s="611"/>
      <c r="O1760" s="611"/>
      <c r="P1760" s="611"/>
      <c r="Q1760" s="611"/>
      <c r="R1760" s="611"/>
      <c r="S1760" s="611"/>
      <c r="T1760" s="611"/>
      <c r="U1760" s="611"/>
      <c r="V1760" s="611"/>
      <c r="W1760" s="611"/>
      <c r="X1760" s="611"/>
      <c r="Y1760" s="611"/>
      <c r="Z1760" s="611"/>
      <c r="AA1760" s="612"/>
      <c r="AB1760" s="62"/>
      <c r="AD1760" s="61"/>
      <c r="AE1760" s="613" t="str">
        <f>GI!$A$52</f>
        <v>Sheba Academy Comprehensive Secondary School Student's Grade Report Card</v>
      </c>
      <c r="AF1760" s="613"/>
      <c r="AG1760" s="613"/>
      <c r="AH1760" s="613"/>
      <c r="AI1760" s="613"/>
      <c r="AJ1760" s="613"/>
      <c r="AK1760" s="613"/>
      <c r="AL1760" s="613"/>
      <c r="AM1760" s="613"/>
      <c r="AN1760" s="613"/>
      <c r="AO1760" s="613"/>
      <c r="AP1760" s="613"/>
      <c r="AQ1760" s="613"/>
      <c r="AR1760" s="613"/>
      <c r="AS1760" s="613"/>
      <c r="AT1760" s="613"/>
      <c r="AU1760" s="613"/>
      <c r="AV1760" s="613"/>
      <c r="AW1760" s="613"/>
      <c r="AX1760" s="613"/>
      <c r="AY1760" s="613"/>
      <c r="AZ1760" s="613"/>
      <c r="BA1760" s="613"/>
      <c r="BB1760" s="613"/>
      <c r="BC1760" s="613"/>
      <c r="BD1760" s="613"/>
      <c r="BE1760" s="613"/>
      <c r="BF1760" s="613"/>
      <c r="BG1760" s="613"/>
      <c r="BH1760" s="613"/>
      <c r="BI1760" s="613"/>
      <c r="BJ1760" s="613"/>
    </row>
    <row r="1761" spans="2:62" ht="39" customHeight="1">
      <c r="B1761" s="611"/>
      <c r="C1761" s="611"/>
      <c r="D1761" s="611"/>
      <c r="E1761" s="611"/>
      <c r="F1761" s="611"/>
      <c r="G1761" s="611"/>
      <c r="H1761" s="611"/>
      <c r="I1761" s="611"/>
      <c r="J1761" s="611"/>
      <c r="K1761" s="611"/>
      <c r="L1761" s="611"/>
      <c r="M1761" s="611"/>
      <c r="N1761" s="611"/>
      <c r="O1761" s="611"/>
      <c r="P1761" s="611"/>
      <c r="Q1761" s="611"/>
      <c r="R1761" s="611"/>
      <c r="S1761" s="611"/>
      <c r="T1761" s="611"/>
      <c r="U1761" s="611"/>
      <c r="V1761" s="611"/>
      <c r="W1761" s="611"/>
      <c r="X1761" s="611"/>
      <c r="Y1761" s="611"/>
      <c r="Z1761" s="611"/>
      <c r="AA1761" s="612"/>
      <c r="AB1761" s="62"/>
      <c r="AC1761" s="61"/>
      <c r="AD1761" s="61"/>
      <c r="AE1761" s="613"/>
      <c r="AF1761" s="613"/>
      <c r="AG1761" s="613"/>
      <c r="AH1761" s="613"/>
      <c r="AI1761" s="613"/>
      <c r="AJ1761" s="613"/>
      <c r="AK1761" s="613"/>
      <c r="AL1761" s="613"/>
      <c r="AM1761" s="613"/>
      <c r="AN1761" s="613"/>
      <c r="AO1761" s="613"/>
      <c r="AP1761" s="613"/>
      <c r="AQ1761" s="613"/>
      <c r="AR1761" s="613"/>
      <c r="AS1761" s="613"/>
      <c r="AT1761" s="613"/>
      <c r="AU1761" s="613"/>
      <c r="AV1761" s="613"/>
      <c r="AW1761" s="613"/>
      <c r="AX1761" s="613"/>
      <c r="AY1761" s="613"/>
      <c r="AZ1761" s="613"/>
      <c r="BA1761" s="613"/>
      <c r="BB1761" s="613"/>
      <c r="BC1761" s="613"/>
      <c r="BD1761" s="613"/>
      <c r="BE1761" s="613"/>
      <c r="BF1761" s="613"/>
      <c r="BG1761" s="613"/>
      <c r="BH1761" s="613"/>
      <c r="BI1761" s="613"/>
      <c r="BJ1761" s="613"/>
    </row>
    <row r="1762" spans="2:62" ht="39" customHeight="1">
      <c r="B1762" s="611" t="s">
        <v>65</v>
      </c>
      <c r="C1762" s="611"/>
      <c r="D1762" s="611"/>
      <c r="E1762" s="611"/>
      <c r="F1762" s="611"/>
      <c r="G1762" s="611"/>
      <c r="H1762" s="611"/>
      <c r="I1762" s="611"/>
      <c r="J1762" s="611"/>
      <c r="K1762" s="611"/>
      <c r="L1762" s="611"/>
      <c r="M1762" s="611"/>
      <c r="N1762" s="611"/>
      <c r="O1762" s="611"/>
      <c r="P1762" s="611"/>
      <c r="Q1762" s="611"/>
      <c r="R1762" s="611"/>
      <c r="S1762" s="611"/>
      <c r="T1762" s="611"/>
      <c r="U1762" s="611"/>
      <c r="V1762" s="611"/>
      <c r="W1762" s="611"/>
      <c r="X1762" s="611"/>
      <c r="Y1762" s="611"/>
      <c r="Z1762" s="611"/>
      <c r="AA1762" s="612"/>
      <c r="AB1762" s="62"/>
      <c r="AC1762" s="61"/>
      <c r="AD1762" s="61"/>
      <c r="AE1762" s="613"/>
      <c r="AF1762" s="613"/>
      <c r="AG1762" s="613"/>
      <c r="AH1762" s="613"/>
      <c r="AI1762" s="613"/>
      <c r="AJ1762" s="613"/>
      <c r="AK1762" s="613"/>
      <c r="AL1762" s="613"/>
      <c r="AM1762" s="613"/>
      <c r="AN1762" s="613"/>
      <c r="AO1762" s="613"/>
      <c r="AP1762" s="613"/>
      <c r="AQ1762" s="613"/>
      <c r="AR1762" s="613"/>
      <c r="AS1762" s="613"/>
      <c r="AT1762" s="613"/>
      <c r="AU1762" s="613"/>
      <c r="AV1762" s="613"/>
      <c r="AW1762" s="613"/>
      <c r="AX1762" s="613"/>
      <c r="AY1762" s="613"/>
      <c r="AZ1762" s="613"/>
      <c r="BA1762" s="613"/>
      <c r="BB1762" s="613"/>
      <c r="BC1762" s="613"/>
      <c r="BD1762" s="613"/>
      <c r="BE1762" s="613"/>
      <c r="BF1762" s="613"/>
      <c r="BG1762" s="613"/>
      <c r="BH1762" s="613"/>
      <c r="BI1762" s="613"/>
      <c r="BJ1762" s="613"/>
    </row>
    <row r="1763" spans="2:62" ht="39" customHeight="1">
      <c r="B1763" s="611"/>
      <c r="C1763" s="611"/>
      <c r="D1763" s="611"/>
      <c r="E1763" s="611"/>
      <c r="F1763" s="611"/>
      <c r="G1763" s="611"/>
      <c r="H1763" s="611"/>
      <c r="I1763" s="611"/>
      <c r="J1763" s="611"/>
      <c r="K1763" s="611"/>
      <c r="L1763" s="611"/>
      <c r="M1763" s="611"/>
      <c r="N1763" s="611"/>
      <c r="O1763" s="611"/>
      <c r="P1763" s="611"/>
      <c r="Q1763" s="611"/>
      <c r="R1763" s="611"/>
      <c r="S1763" s="611"/>
      <c r="T1763" s="611"/>
      <c r="U1763" s="611"/>
      <c r="V1763" s="611"/>
      <c r="W1763" s="611"/>
      <c r="X1763" s="611"/>
      <c r="Y1763" s="611"/>
      <c r="Z1763" s="611"/>
      <c r="AA1763" s="612"/>
      <c r="AB1763" s="62"/>
      <c r="AC1763" s="62"/>
      <c r="AD1763" s="62"/>
      <c r="AE1763" s="63"/>
      <c r="AF1763" s="63"/>
      <c r="AG1763" s="63"/>
      <c r="AH1763" s="63"/>
      <c r="AI1763" s="63"/>
      <c r="AJ1763" s="63"/>
      <c r="AK1763" s="63"/>
      <c r="AL1763" s="63"/>
      <c r="AM1763" s="63"/>
      <c r="AN1763" s="63"/>
      <c r="AO1763" s="63"/>
      <c r="AP1763" s="63"/>
      <c r="AQ1763" s="63"/>
      <c r="AR1763" s="63"/>
      <c r="AS1763" s="63"/>
      <c r="AT1763" s="63"/>
      <c r="AU1763" s="63"/>
      <c r="AV1763" s="63"/>
      <c r="AW1763" s="63"/>
      <c r="AX1763" s="63"/>
      <c r="AY1763" s="63"/>
      <c r="AZ1763" s="63"/>
      <c r="BA1763" s="63"/>
      <c r="BB1763" s="63"/>
      <c r="BC1763" s="63"/>
      <c r="BD1763" s="63"/>
      <c r="BE1763" s="63"/>
      <c r="BF1763" s="63"/>
      <c r="BG1763" s="63"/>
      <c r="BH1763" s="63"/>
      <c r="BI1763" s="63"/>
      <c r="BJ1763" s="63"/>
    </row>
    <row r="1764" spans="2:62" ht="39" customHeight="1">
      <c r="B1764" s="64" t="s">
        <v>50</v>
      </c>
      <c r="C1764" s="64"/>
      <c r="D1764" s="64"/>
      <c r="E1764" s="64"/>
      <c r="F1764" s="64"/>
      <c r="G1764" s="64"/>
      <c r="H1764" s="64"/>
      <c r="I1764" s="64"/>
      <c r="J1764" s="64"/>
      <c r="K1764" s="64"/>
      <c r="L1764" s="64"/>
      <c r="M1764" s="64"/>
      <c r="N1764" s="64"/>
      <c r="O1764" s="64"/>
      <c r="P1764" s="64"/>
      <c r="Q1764" s="64"/>
      <c r="R1764" s="64"/>
      <c r="S1764" s="64"/>
      <c r="T1764" s="64"/>
      <c r="U1764" s="64"/>
      <c r="V1764" s="64"/>
      <c r="W1764" s="64"/>
      <c r="X1764" s="64"/>
      <c r="Y1764" s="64"/>
      <c r="Z1764" s="64"/>
      <c r="AA1764" s="62"/>
      <c r="AB1764" s="62"/>
      <c r="AC1764" s="62"/>
      <c r="AD1764" s="62"/>
      <c r="AE1764" s="613" t="str">
        <f>GI!$A$51</f>
        <v>መቐለ, ኢትዮጵያ/Mekelle, Ethiopia</v>
      </c>
      <c r="AF1764" s="613"/>
      <c r="AG1764" s="613"/>
      <c r="AH1764" s="613"/>
      <c r="AI1764" s="613"/>
      <c r="AJ1764" s="613"/>
      <c r="AK1764" s="613"/>
      <c r="AL1764" s="613"/>
      <c r="AM1764" s="613"/>
      <c r="AN1764" s="613"/>
      <c r="AO1764" s="613"/>
      <c r="AP1764" s="613"/>
      <c r="AQ1764" s="613"/>
      <c r="AR1764" s="613"/>
      <c r="AS1764" s="613"/>
      <c r="AT1764" s="613"/>
      <c r="AU1764" s="613"/>
      <c r="AV1764" s="613"/>
      <c r="AW1764" s="613"/>
      <c r="AX1764" s="613"/>
      <c r="AY1764" s="613"/>
      <c r="AZ1764" s="613"/>
      <c r="BA1764" s="613"/>
      <c r="BB1764" s="613"/>
      <c r="BC1764" s="613"/>
      <c r="BD1764" s="613"/>
      <c r="BE1764" s="613"/>
      <c r="BF1764" s="613"/>
      <c r="BG1764" s="613"/>
      <c r="BH1764" s="613"/>
      <c r="BI1764" s="613"/>
      <c r="BJ1764" s="613"/>
    </row>
    <row r="1765" spans="2:62" ht="39" customHeight="1">
      <c r="B1765" s="64" t="s">
        <v>51</v>
      </c>
      <c r="C1765" s="64"/>
      <c r="D1765" s="64"/>
      <c r="E1765" s="64"/>
      <c r="F1765" s="64"/>
      <c r="G1765" s="64"/>
      <c r="H1765" s="64"/>
      <c r="I1765" s="64"/>
      <c r="J1765" s="64"/>
      <c r="K1765" s="64"/>
      <c r="L1765" s="64"/>
      <c r="M1765" s="64"/>
      <c r="N1765" s="64"/>
      <c r="O1765" s="64"/>
      <c r="P1765" s="64"/>
      <c r="Q1765" s="64"/>
      <c r="R1765" s="64"/>
      <c r="S1765" s="64"/>
      <c r="T1765" s="64"/>
      <c r="U1765" s="64"/>
      <c r="V1765" s="64"/>
      <c r="W1765" s="64"/>
      <c r="X1765" s="64"/>
      <c r="Y1765" s="64"/>
      <c r="Z1765" s="64"/>
      <c r="AA1765" s="62"/>
      <c r="AB1765" s="62"/>
      <c r="AC1765" s="62"/>
      <c r="AD1765" s="62"/>
      <c r="AE1765" s="613"/>
      <c r="AF1765" s="613"/>
      <c r="AG1765" s="613"/>
      <c r="AH1765" s="613"/>
      <c r="AI1765" s="613"/>
      <c r="AJ1765" s="613"/>
      <c r="AK1765" s="613"/>
      <c r="AL1765" s="613"/>
      <c r="AM1765" s="613"/>
      <c r="AN1765" s="613"/>
      <c r="AO1765" s="613"/>
      <c r="AP1765" s="613"/>
      <c r="AQ1765" s="613"/>
      <c r="AR1765" s="613"/>
      <c r="AS1765" s="613"/>
      <c r="AT1765" s="613"/>
      <c r="AU1765" s="613"/>
      <c r="AV1765" s="613"/>
      <c r="AW1765" s="613"/>
      <c r="AX1765" s="613"/>
      <c r="AY1765" s="613"/>
      <c r="AZ1765" s="613"/>
      <c r="BA1765" s="613"/>
      <c r="BB1765" s="613"/>
      <c r="BC1765" s="613"/>
      <c r="BD1765" s="613"/>
      <c r="BE1765" s="613"/>
      <c r="BF1765" s="613"/>
      <c r="BG1765" s="613"/>
      <c r="BH1765" s="613"/>
      <c r="BI1765" s="613"/>
      <c r="BJ1765" s="613"/>
    </row>
    <row r="1766" spans="2:62" ht="39" customHeight="1">
      <c r="B1766" s="611" t="s">
        <v>139</v>
      </c>
      <c r="C1766" s="611"/>
      <c r="D1766" s="611"/>
      <c r="E1766" s="611"/>
      <c r="F1766" s="611"/>
      <c r="G1766" s="611"/>
      <c r="H1766" s="611"/>
      <c r="I1766" s="611"/>
      <c r="J1766" s="611"/>
      <c r="K1766" s="611"/>
      <c r="L1766" s="611"/>
      <c r="M1766" s="611"/>
      <c r="N1766" s="611"/>
      <c r="O1766" s="611"/>
      <c r="P1766" s="611"/>
      <c r="Q1766" s="611"/>
      <c r="R1766" s="611"/>
      <c r="S1766" s="611"/>
      <c r="T1766" s="611"/>
      <c r="U1766" s="611"/>
      <c r="V1766" s="611"/>
      <c r="W1766" s="611"/>
      <c r="X1766" s="611"/>
      <c r="Y1766" s="611"/>
      <c r="Z1766" s="611"/>
      <c r="AA1766" s="612"/>
      <c r="AB1766" s="62"/>
      <c r="AC1766" s="62"/>
      <c r="AD1766" s="62"/>
      <c r="AE1766" s="91"/>
      <c r="AF1766" s="91"/>
      <c r="AG1766" s="91"/>
      <c r="AH1766" s="91"/>
      <c r="AI1766" s="91"/>
      <c r="AJ1766" s="91"/>
      <c r="AK1766" s="91"/>
      <c r="AL1766" s="91"/>
      <c r="AM1766" s="91"/>
      <c r="AN1766" s="91"/>
      <c r="AO1766" s="91"/>
      <c r="AP1766" s="91"/>
      <c r="AQ1766" s="91"/>
      <c r="AR1766" s="91"/>
      <c r="AS1766" s="91"/>
      <c r="AT1766" s="91"/>
      <c r="AU1766" s="91"/>
      <c r="AV1766" s="91"/>
      <c r="AW1766" s="91"/>
      <c r="AX1766" s="91"/>
      <c r="AY1766" s="91"/>
      <c r="AZ1766" s="91"/>
      <c r="BA1766" s="91"/>
      <c r="BB1766" s="91"/>
      <c r="BC1766" s="91"/>
      <c r="BD1766" s="91"/>
      <c r="BE1766" s="91"/>
      <c r="BF1766" s="91"/>
      <c r="BG1766" s="91"/>
      <c r="BH1766" s="91"/>
      <c r="BI1766" s="91"/>
      <c r="BJ1766" s="91"/>
    </row>
    <row r="1767" spans="2:62" ht="39" customHeight="1">
      <c r="B1767" s="611"/>
      <c r="C1767" s="611"/>
      <c r="D1767" s="611"/>
      <c r="E1767" s="611"/>
      <c r="F1767" s="611"/>
      <c r="G1767" s="611"/>
      <c r="H1767" s="611"/>
      <c r="I1767" s="611"/>
      <c r="J1767" s="611"/>
      <c r="K1767" s="611"/>
      <c r="L1767" s="611"/>
      <c r="M1767" s="611"/>
      <c r="N1767" s="611"/>
      <c r="O1767" s="611"/>
      <c r="P1767" s="611"/>
      <c r="Q1767" s="611"/>
      <c r="R1767" s="611"/>
      <c r="S1767" s="611"/>
      <c r="T1767" s="611"/>
      <c r="U1767" s="611"/>
      <c r="V1767" s="611"/>
      <c r="W1767" s="611"/>
      <c r="X1767" s="611"/>
      <c r="Y1767" s="611"/>
      <c r="Z1767" s="611"/>
      <c r="AA1767" s="612"/>
      <c r="AB1767" s="62"/>
      <c r="AC1767" s="62"/>
      <c r="AD1767" s="62"/>
      <c r="AE1767" s="614" t="str">
        <f>GI!$A$47</f>
        <v>ዘበነ ት/ቲ፡ 2018 ዓ/ም Academic Year: 2025/26 G.C</v>
      </c>
      <c r="AF1767" s="614"/>
      <c r="AG1767" s="614"/>
      <c r="AH1767" s="614"/>
      <c r="AI1767" s="614"/>
      <c r="AJ1767" s="614"/>
      <c r="AK1767" s="614"/>
      <c r="AL1767" s="614"/>
      <c r="AM1767" s="614"/>
      <c r="AN1767" s="614"/>
      <c r="AO1767" s="614"/>
      <c r="AP1767" s="614"/>
      <c r="AQ1767" s="614"/>
      <c r="AR1767" s="614"/>
      <c r="AS1767" s="614"/>
      <c r="AT1767" s="614"/>
      <c r="AU1767" s="614"/>
      <c r="AV1767" s="614"/>
      <c r="AW1767" s="614"/>
      <c r="AX1767" s="614"/>
      <c r="AY1767" s="614"/>
      <c r="AZ1767" s="614"/>
      <c r="BA1767" s="614"/>
      <c r="BB1767" s="614"/>
      <c r="BC1767" s="614"/>
      <c r="BD1767" s="614"/>
      <c r="BE1767" s="614"/>
      <c r="BF1767" s="614"/>
      <c r="BG1767" s="614"/>
      <c r="BH1767" s="614"/>
      <c r="BI1767" s="614"/>
      <c r="BJ1767" s="614"/>
    </row>
    <row r="1768" spans="2:62" ht="39" customHeight="1">
      <c r="B1768" s="609" t="s">
        <v>97</v>
      </c>
      <c r="C1768" s="609"/>
      <c r="D1768" s="609"/>
      <c r="E1768" s="609"/>
      <c r="F1768" s="609"/>
      <c r="G1768" s="609"/>
      <c r="H1768" s="609"/>
      <c r="I1768" s="609"/>
      <c r="J1768" s="609"/>
      <c r="K1768" s="609"/>
      <c r="L1768" s="609"/>
      <c r="M1768" s="609"/>
      <c r="N1768" s="609"/>
      <c r="O1768" s="609"/>
      <c r="P1768" s="609"/>
      <c r="Q1768" s="609"/>
      <c r="R1768" s="609"/>
      <c r="S1768" s="609"/>
      <c r="T1768" s="609"/>
      <c r="U1768" s="609"/>
      <c r="V1768" s="609"/>
      <c r="W1768" s="609"/>
      <c r="X1768" s="609"/>
      <c r="Y1768" s="609"/>
      <c r="Z1768" s="609"/>
      <c r="AA1768" s="62"/>
      <c r="AB1768" s="62"/>
      <c r="AC1768" s="62"/>
      <c r="AD1768" s="62"/>
      <c r="AE1768" s="614"/>
      <c r="AF1768" s="614"/>
      <c r="AG1768" s="614"/>
      <c r="AH1768" s="614"/>
      <c r="AI1768" s="614"/>
      <c r="AJ1768" s="614"/>
      <c r="AK1768" s="614"/>
      <c r="AL1768" s="614"/>
      <c r="AM1768" s="614"/>
      <c r="AN1768" s="614"/>
      <c r="AO1768" s="614"/>
      <c r="AP1768" s="614"/>
      <c r="AQ1768" s="614"/>
      <c r="AR1768" s="614"/>
      <c r="AS1768" s="614"/>
      <c r="AT1768" s="614"/>
      <c r="AU1768" s="614"/>
      <c r="AV1768" s="614"/>
      <c r="AW1768" s="614"/>
      <c r="AX1768" s="614"/>
      <c r="AY1768" s="614"/>
      <c r="AZ1768" s="614"/>
      <c r="BA1768" s="614"/>
      <c r="BB1768" s="614"/>
      <c r="BC1768" s="614"/>
      <c r="BD1768" s="614"/>
      <c r="BE1768" s="614"/>
      <c r="BF1768" s="614"/>
      <c r="BG1768" s="614"/>
      <c r="BH1768" s="614"/>
      <c r="BI1768" s="614"/>
      <c r="BJ1768" s="614"/>
    </row>
    <row r="1769" spans="2:62" ht="39" customHeight="1">
      <c r="AA1769" s="62"/>
      <c r="AB1769" s="62"/>
      <c r="AC1769" s="62"/>
      <c r="AD1769" s="62"/>
      <c r="AE1769" s="614"/>
      <c r="AF1769" s="614"/>
      <c r="AG1769" s="614"/>
      <c r="AH1769" s="614"/>
      <c r="AI1769" s="614"/>
      <c r="AJ1769" s="614"/>
      <c r="AK1769" s="614"/>
      <c r="AL1769" s="614"/>
      <c r="AM1769" s="614"/>
      <c r="AN1769" s="614"/>
      <c r="AO1769" s="614"/>
      <c r="AP1769" s="614"/>
      <c r="AQ1769" s="614"/>
      <c r="AR1769" s="614"/>
      <c r="AS1769" s="614"/>
      <c r="AT1769" s="614"/>
      <c r="AU1769" s="614"/>
      <c r="AV1769" s="614"/>
      <c r="AW1769" s="614"/>
      <c r="AX1769" s="614"/>
      <c r="AY1769" s="614"/>
      <c r="AZ1769" s="614"/>
      <c r="BA1769" s="614"/>
      <c r="BB1769" s="614"/>
      <c r="BC1769" s="614"/>
      <c r="BD1769" s="614"/>
      <c r="BE1769" s="614"/>
      <c r="BF1769" s="614"/>
      <c r="BG1769" s="614"/>
      <c r="BH1769" s="614"/>
      <c r="BI1769" s="614"/>
      <c r="BJ1769" s="614"/>
    </row>
    <row r="1770" spans="2:62" ht="39" customHeight="1">
      <c r="AB1770" s="62"/>
      <c r="AC1770" s="62"/>
      <c r="AD1770" s="62"/>
      <c r="AE1770" s="62"/>
      <c r="AF1770" s="62"/>
      <c r="AG1770" s="552" t="s">
        <v>63</v>
      </c>
      <c r="AH1770" s="552"/>
      <c r="AI1770" s="552"/>
      <c r="AJ1770" s="552"/>
      <c r="AK1770" s="552"/>
      <c r="AL1770" s="552"/>
      <c r="AM1770" s="552"/>
      <c r="AN1770" s="552"/>
      <c r="AO1770" s="552"/>
      <c r="AP1770" s="552"/>
      <c r="AQ1770" s="552"/>
      <c r="AR1770" s="552"/>
      <c r="AS1770" s="552"/>
      <c r="AT1770" s="552"/>
      <c r="AU1770" s="552"/>
      <c r="AV1770" s="552"/>
      <c r="AW1770" s="552"/>
      <c r="AX1770" s="552"/>
      <c r="AY1770" s="552"/>
      <c r="AZ1770" s="552"/>
      <c r="BA1770" s="552"/>
      <c r="BB1770" s="552"/>
      <c r="BC1770" s="552"/>
      <c r="BD1770" s="552"/>
      <c r="BE1770" s="552"/>
      <c r="BF1770" s="552"/>
      <c r="BG1770" s="552"/>
      <c r="BH1770" s="552"/>
      <c r="BI1770" s="552"/>
      <c r="BJ1770" s="65"/>
    </row>
    <row r="1771" spans="2:62" ht="39" customHeight="1">
      <c r="AB1771" s="62"/>
      <c r="AC1771" s="62"/>
      <c r="AD1771" s="62"/>
      <c r="AE1771" s="62"/>
      <c r="AF1771" s="62"/>
      <c r="AG1771" s="552"/>
      <c r="AH1771" s="552"/>
      <c r="AI1771" s="552"/>
      <c r="AJ1771" s="552"/>
      <c r="AK1771" s="552"/>
      <c r="AL1771" s="552"/>
      <c r="AM1771" s="552"/>
      <c r="AN1771" s="552"/>
      <c r="AO1771" s="552"/>
      <c r="AP1771" s="552"/>
      <c r="AQ1771" s="552"/>
      <c r="AR1771" s="552"/>
      <c r="AS1771" s="552"/>
      <c r="AT1771" s="552"/>
      <c r="AU1771" s="552"/>
      <c r="AV1771" s="552"/>
      <c r="AW1771" s="552"/>
      <c r="AX1771" s="552"/>
      <c r="AY1771" s="552"/>
      <c r="AZ1771" s="552"/>
      <c r="BA1771" s="552"/>
      <c r="BB1771" s="552"/>
      <c r="BC1771" s="552"/>
      <c r="BD1771" s="552"/>
      <c r="BE1771" s="552"/>
      <c r="BF1771" s="552"/>
      <c r="BG1771" s="552"/>
      <c r="BH1771" s="552"/>
      <c r="BI1771" s="552"/>
      <c r="BJ1771" s="65"/>
    </row>
    <row r="1772" spans="2:62" ht="39" customHeight="1">
      <c r="B1772" s="66"/>
      <c r="C1772" s="66"/>
      <c r="D1772" s="66"/>
      <c r="E1772" s="66"/>
      <c r="F1772" s="66"/>
      <c r="G1772" s="66"/>
      <c r="H1772" s="66"/>
      <c r="I1772" s="66"/>
      <c r="J1772" s="66"/>
      <c r="K1772" s="66"/>
      <c r="L1772" s="66"/>
      <c r="M1772" s="66"/>
      <c r="N1772" s="66"/>
      <c r="O1772" s="66"/>
      <c r="P1772" s="66"/>
      <c r="Q1772" s="66"/>
      <c r="R1772" s="66"/>
      <c r="S1772" s="66"/>
      <c r="T1772" s="66"/>
      <c r="U1772" s="66"/>
      <c r="V1772" s="66"/>
      <c r="W1772" s="66"/>
      <c r="X1772" s="66"/>
      <c r="Y1772" s="66"/>
      <c r="Z1772" s="66"/>
      <c r="AB1772" s="62"/>
      <c r="AC1772" s="62"/>
      <c r="AD1772" s="62"/>
      <c r="AE1772" s="62"/>
      <c r="AF1772" s="62"/>
      <c r="AG1772" s="552"/>
      <c r="AH1772" s="552"/>
      <c r="AI1772" s="552"/>
      <c r="AJ1772" s="552"/>
      <c r="AK1772" s="552"/>
      <c r="AL1772" s="552"/>
      <c r="AM1772" s="552"/>
      <c r="AN1772" s="552"/>
      <c r="AO1772" s="552"/>
      <c r="AP1772" s="552"/>
      <c r="AQ1772" s="552"/>
      <c r="AR1772" s="552"/>
      <c r="AS1772" s="552"/>
      <c r="AT1772" s="552"/>
      <c r="AU1772" s="552"/>
      <c r="AV1772" s="552"/>
      <c r="AW1772" s="552"/>
      <c r="AX1772" s="552"/>
      <c r="AY1772" s="552"/>
      <c r="AZ1772" s="552"/>
      <c r="BA1772" s="552"/>
      <c r="BB1772" s="552"/>
      <c r="BC1772" s="552"/>
      <c r="BD1772" s="552"/>
      <c r="BE1772" s="552"/>
      <c r="BF1772" s="552"/>
      <c r="BG1772" s="552"/>
      <c r="BH1772" s="552"/>
      <c r="BI1772" s="552"/>
      <c r="BJ1772" s="65"/>
    </row>
    <row r="1773" spans="2:62" ht="39" customHeight="1" thickBot="1">
      <c r="L1773" s="554" t="s">
        <v>66</v>
      </c>
      <c r="M1773" s="555"/>
      <c r="N1773" s="558" t="s">
        <v>45</v>
      </c>
      <c r="O1773" s="559"/>
      <c r="P1773" s="559"/>
      <c r="Q1773" s="559"/>
      <c r="R1773" s="559"/>
      <c r="S1773" s="559"/>
      <c r="T1773" s="559"/>
      <c r="U1773" s="559"/>
      <c r="V1773" s="559"/>
      <c r="W1773" s="559"/>
      <c r="X1773" s="560"/>
      <c r="AB1773" s="62"/>
      <c r="AC1773" s="62"/>
      <c r="AD1773" s="62"/>
      <c r="AE1773" s="62"/>
      <c r="AF1773" s="62"/>
      <c r="AG1773" s="553"/>
      <c r="AH1773" s="553"/>
      <c r="AI1773" s="553"/>
      <c r="AJ1773" s="553"/>
      <c r="AK1773" s="553"/>
      <c r="AL1773" s="553"/>
      <c r="AM1773" s="553"/>
      <c r="AN1773" s="553"/>
      <c r="AO1773" s="553"/>
      <c r="AP1773" s="553"/>
      <c r="AQ1773" s="553"/>
      <c r="AR1773" s="553"/>
      <c r="AS1773" s="553"/>
      <c r="AT1773" s="553"/>
      <c r="AU1773" s="553"/>
      <c r="AV1773" s="553"/>
      <c r="AW1773" s="553"/>
      <c r="AX1773" s="553"/>
      <c r="AY1773" s="553"/>
      <c r="AZ1773" s="553"/>
      <c r="BA1773" s="553"/>
      <c r="BB1773" s="553"/>
      <c r="BC1773" s="553"/>
      <c r="BD1773" s="553"/>
      <c r="BE1773" s="553"/>
      <c r="BF1773" s="553"/>
      <c r="BG1773" s="553"/>
      <c r="BH1773" s="553"/>
      <c r="BI1773" s="553"/>
      <c r="BJ1773" s="65"/>
    </row>
    <row r="1774" spans="2:62" ht="39" customHeight="1" thickBot="1">
      <c r="L1774" s="556"/>
      <c r="M1774" s="557"/>
      <c r="N1774" s="561"/>
      <c r="O1774" s="562"/>
      <c r="P1774" s="562"/>
      <c r="Q1774" s="562"/>
      <c r="R1774" s="562"/>
      <c r="S1774" s="562"/>
      <c r="T1774" s="562"/>
      <c r="U1774" s="562"/>
      <c r="V1774" s="562"/>
      <c r="W1774" s="562"/>
      <c r="X1774" s="563"/>
      <c r="AB1774" s="62"/>
      <c r="AC1774" s="62"/>
      <c r="AD1774" s="62"/>
      <c r="AE1774" s="62"/>
      <c r="AF1774" s="62"/>
      <c r="AG1774" s="67"/>
      <c r="AH1774" s="68"/>
      <c r="AI1774" s="68"/>
      <c r="AJ1774" s="69"/>
      <c r="AK1774" s="69"/>
      <c r="AL1774" s="69"/>
      <c r="AM1774" s="69"/>
      <c r="AN1774" s="69"/>
      <c r="AO1774" s="69"/>
      <c r="AP1774" s="69"/>
      <c r="AQ1774" s="69"/>
      <c r="AR1774" s="70"/>
      <c r="AS1774" s="70"/>
      <c r="AT1774" s="70"/>
      <c r="AU1774" s="70"/>
      <c r="AV1774" s="70"/>
      <c r="AW1774" s="70"/>
      <c r="AX1774" s="70"/>
      <c r="AY1774" s="70"/>
      <c r="AZ1774" s="70"/>
      <c r="BA1774" s="70"/>
      <c r="BB1774" s="70"/>
      <c r="BC1774" s="70"/>
      <c r="BD1774" s="70"/>
      <c r="BE1774" s="70"/>
      <c r="BF1774" s="70"/>
      <c r="BG1774" s="70"/>
      <c r="BH1774" s="70"/>
      <c r="BI1774" s="70"/>
      <c r="BJ1774" s="69"/>
    </row>
    <row r="1775" spans="2:62" ht="39" customHeight="1">
      <c r="E1775" s="62"/>
      <c r="F1775" s="62"/>
      <c r="G1775" s="62"/>
      <c r="H1775" s="62"/>
      <c r="I1775" s="62"/>
      <c r="J1775" s="62"/>
      <c r="K1775" s="62"/>
      <c r="L1775" s="564" t="s">
        <v>21</v>
      </c>
      <c r="M1775" s="565"/>
      <c r="N1775" s="558" t="s">
        <v>46</v>
      </c>
      <c r="O1775" s="559"/>
      <c r="P1775" s="559"/>
      <c r="Q1775" s="559"/>
      <c r="R1775" s="559"/>
      <c r="S1775" s="559"/>
      <c r="T1775" s="559"/>
      <c r="U1775" s="559"/>
      <c r="V1775" s="559"/>
      <c r="W1775" s="559"/>
      <c r="X1775" s="560"/>
      <c r="AB1775" s="62"/>
      <c r="AC1775" s="62"/>
      <c r="AD1775" s="62"/>
      <c r="AE1775" s="62"/>
      <c r="AF1775" s="62"/>
      <c r="AG1775" s="568" t="s">
        <v>22</v>
      </c>
      <c r="AH1775" s="569"/>
      <c r="AI1775" s="569"/>
      <c r="AJ1775" s="569"/>
      <c r="AK1775" s="569"/>
      <c r="AL1775" s="569"/>
      <c r="AM1775" s="569"/>
      <c r="AN1775" s="570"/>
      <c r="AO1775" s="571" t="str">
        <f>GI!$H$37</f>
        <v xml:space="preserve">Sinados Solomon Kiflehadera </v>
      </c>
      <c r="AP1775" s="572"/>
      <c r="AQ1775" s="572"/>
      <c r="AR1775" s="572"/>
      <c r="AS1775" s="572"/>
      <c r="AT1775" s="572"/>
      <c r="AU1775" s="572"/>
      <c r="AV1775" s="572"/>
      <c r="AW1775" s="572"/>
      <c r="AX1775" s="572"/>
      <c r="AY1775" s="572"/>
      <c r="AZ1775" s="572"/>
      <c r="BA1775" s="572"/>
      <c r="BB1775" s="572"/>
      <c r="BC1775" s="572"/>
      <c r="BD1775" s="572"/>
      <c r="BE1775" s="572"/>
      <c r="BF1775" s="572"/>
      <c r="BG1775" s="572"/>
      <c r="BH1775" s="573"/>
      <c r="BI1775" s="72"/>
      <c r="BJ1775" s="72"/>
    </row>
    <row r="1776" spans="2:62" ht="39" customHeight="1">
      <c r="L1776" s="566"/>
      <c r="M1776" s="567"/>
      <c r="N1776" s="561"/>
      <c r="O1776" s="562"/>
      <c r="P1776" s="562"/>
      <c r="Q1776" s="562"/>
      <c r="R1776" s="562"/>
      <c r="S1776" s="562"/>
      <c r="T1776" s="562"/>
      <c r="U1776" s="562"/>
      <c r="V1776" s="562"/>
      <c r="W1776" s="562"/>
      <c r="X1776" s="563"/>
      <c r="AB1776" s="62"/>
      <c r="AC1776" s="62"/>
      <c r="AD1776" s="62"/>
      <c r="AE1776" s="62"/>
      <c r="AF1776" s="62"/>
      <c r="AG1776" s="568"/>
      <c r="AH1776" s="569"/>
      <c r="AI1776" s="569"/>
      <c r="AJ1776" s="569"/>
      <c r="AK1776" s="569"/>
      <c r="AL1776" s="569"/>
      <c r="AM1776" s="569"/>
      <c r="AN1776" s="570"/>
      <c r="AO1776" s="574"/>
      <c r="AP1776" s="575"/>
      <c r="AQ1776" s="575"/>
      <c r="AR1776" s="575"/>
      <c r="AS1776" s="575"/>
      <c r="AT1776" s="575"/>
      <c r="AU1776" s="575"/>
      <c r="AV1776" s="575"/>
      <c r="AW1776" s="575"/>
      <c r="AX1776" s="575"/>
      <c r="AY1776" s="575"/>
      <c r="AZ1776" s="575"/>
      <c r="BA1776" s="575"/>
      <c r="BB1776" s="575"/>
      <c r="BC1776" s="575"/>
      <c r="BD1776" s="575"/>
      <c r="BE1776" s="575"/>
      <c r="BF1776" s="575"/>
      <c r="BG1776" s="575"/>
      <c r="BH1776" s="576"/>
      <c r="BI1776" s="72"/>
      <c r="BJ1776" s="72"/>
    </row>
    <row r="1777" spans="2:62" ht="39" customHeight="1" thickBot="1">
      <c r="AB1777" s="62"/>
      <c r="AC1777" s="62"/>
      <c r="AD1777" s="62"/>
      <c r="AE1777" s="62"/>
      <c r="AF1777" s="62"/>
      <c r="AG1777" s="73"/>
      <c r="AH1777" s="580" t="s">
        <v>8</v>
      </c>
      <c r="AI1777" s="580"/>
      <c r="AJ1777" s="580"/>
      <c r="AK1777" s="580"/>
      <c r="AL1777" s="580"/>
      <c r="AM1777" s="580"/>
      <c r="AN1777" s="580"/>
      <c r="AO1777" s="577"/>
      <c r="AP1777" s="578"/>
      <c r="AQ1777" s="578"/>
      <c r="AR1777" s="578"/>
      <c r="AS1777" s="578"/>
      <c r="AT1777" s="578"/>
      <c r="AU1777" s="578"/>
      <c r="AV1777" s="578"/>
      <c r="AW1777" s="578"/>
      <c r="AX1777" s="578"/>
      <c r="AY1777" s="578"/>
      <c r="AZ1777" s="578"/>
      <c r="BA1777" s="578"/>
      <c r="BB1777" s="578"/>
      <c r="BC1777" s="578"/>
      <c r="BD1777" s="578"/>
      <c r="BE1777" s="578"/>
      <c r="BF1777" s="578"/>
      <c r="BG1777" s="578"/>
      <c r="BH1777" s="579"/>
      <c r="BI1777" s="72"/>
      <c r="BJ1777" s="72"/>
    </row>
    <row r="1778" spans="2:62" ht="39" customHeight="1">
      <c r="AG1778" s="71"/>
      <c r="AH1778" s="580"/>
      <c r="AI1778" s="580"/>
      <c r="AJ1778" s="580"/>
      <c r="AK1778" s="580"/>
      <c r="AL1778" s="580"/>
      <c r="AM1778" s="580"/>
      <c r="AN1778" s="580"/>
      <c r="AO1778" s="74"/>
      <c r="AP1778" s="74"/>
      <c r="AQ1778" s="74"/>
      <c r="AR1778" s="72"/>
      <c r="AS1778" s="72"/>
      <c r="AT1778" s="72"/>
      <c r="AU1778" s="72"/>
      <c r="AV1778" s="72"/>
      <c r="AW1778" s="72"/>
      <c r="AX1778" s="72"/>
      <c r="AY1778" s="72"/>
      <c r="AZ1778" s="72"/>
      <c r="BA1778" s="72"/>
      <c r="BB1778" s="72"/>
      <c r="BC1778" s="72"/>
      <c r="BD1778" s="72"/>
      <c r="BE1778" s="72"/>
      <c r="BF1778" s="72"/>
      <c r="BG1778" s="72"/>
      <c r="BH1778" s="72"/>
      <c r="BI1778" s="72"/>
    </row>
    <row r="1779" spans="2:62" ht="39" customHeight="1" thickBot="1">
      <c r="B1779" s="581" t="s">
        <v>99</v>
      </c>
      <c r="C1779" s="581"/>
      <c r="D1779" s="581"/>
      <c r="E1779" s="581"/>
      <c r="F1779" s="581"/>
      <c r="G1779" s="581"/>
      <c r="H1779" s="581"/>
      <c r="I1779" s="581"/>
      <c r="J1779" s="581"/>
      <c r="K1779" s="581"/>
      <c r="L1779" s="581"/>
      <c r="M1779" s="581"/>
      <c r="N1779" s="581"/>
      <c r="O1779" s="581"/>
      <c r="P1779" s="581"/>
      <c r="Q1779" s="581"/>
      <c r="R1779" s="581"/>
      <c r="S1779" s="581"/>
      <c r="T1779" s="581"/>
      <c r="U1779" s="581"/>
      <c r="V1779" s="581"/>
      <c r="W1779" s="581"/>
      <c r="X1779" s="581"/>
      <c r="Y1779" s="581"/>
      <c r="Z1779" s="581"/>
      <c r="AA1779" s="581"/>
      <c r="AG1779" s="71"/>
    </row>
    <row r="1780" spans="2:62" ht="39" customHeight="1">
      <c r="B1780" s="581"/>
      <c r="C1780" s="581"/>
      <c r="D1780" s="581"/>
      <c r="E1780" s="581"/>
      <c r="F1780" s="581"/>
      <c r="G1780" s="581"/>
      <c r="H1780" s="581"/>
      <c r="I1780" s="581"/>
      <c r="J1780" s="581"/>
      <c r="K1780" s="581"/>
      <c r="L1780" s="581"/>
      <c r="M1780" s="581"/>
      <c r="N1780" s="581"/>
      <c r="O1780" s="581"/>
      <c r="P1780" s="581"/>
      <c r="Q1780" s="581"/>
      <c r="R1780" s="581"/>
      <c r="S1780" s="581"/>
      <c r="T1780" s="581"/>
      <c r="U1780" s="581"/>
      <c r="V1780" s="581"/>
      <c r="W1780" s="581"/>
      <c r="X1780" s="581"/>
      <c r="Y1780" s="581"/>
      <c r="Z1780" s="581"/>
      <c r="AA1780" s="581"/>
      <c r="AG1780" s="71"/>
      <c r="AH1780" s="582" t="s">
        <v>23</v>
      </c>
      <c r="AI1780" s="582"/>
      <c r="AJ1780" s="582"/>
      <c r="AK1780" s="582"/>
      <c r="AL1780" s="582"/>
      <c r="AM1780" s="582"/>
      <c r="AN1780" s="583"/>
      <c r="AO1780" s="584">
        <f>GI!$J$37</f>
        <v>0</v>
      </c>
      <c r="AP1780" s="585"/>
      <c r="AQ1780" s="585"/>
      <c r="AR1780" s="585"/>
      <c r="AS1780" s="585"/>
      <c r="AT1780" s="586"/>
      <c r="AV1780" s="72"/>
      <c r="AW1780" s="582" t="s">
        <v>24</v>
      </c>
      <c r="AX1780" s="582"/>
      <c r="AY1780" s="582"/>
      <c r="AZ1780" s="582"/>
      <c r="BB1780" s="584" t="str">
        <f>GI!$I$37</f>
        <v>M</v>
      </c>
      <c r="BC1780" s="585"/>
      <c r="BD1780" s="585"/>
      <c r="BE1780" s="585"/>
      <c r="BF1780" s="586"/>
    </row>
    <row r="1781" spans="2:62" ht="39" customHeight="1">
      <c r="B1781" s="581"/>
      <c r="C1781" s="581"/>
      <c r="D1781" s="581"/>
      <c r="E1781" s="581"/>
      <c r="F1781" s="581"/>
      <c r="G1781" s="581"/>
      <c r="H1781" s="581"/>
      <c r="I1781" s="581"/>
      <c r="J1781" s="581"/>
      <c r="K1781" s="581"/>
      <c r="L1781" s="581"/>
      <c r="M1781" s="581"/>
      <c r="N1781" s="581"/>
      <c r="O1781" s="581"/>
      <c r="P1781" s="581"/>
      <c r="Q1781" s="581"/>
      <c r="R1781" s="581"/>
      <c r="S1781" s="581"/>
      <c r="T1781" s="581"/>
      <c r="U1781" s="581"/>
      <c r="V1781" s="581"/>
      <c r="W1781" s="581"/>
      <c r="X1781" s="581"/>
      <c r="Y1781" s="581"/>
      <c r="Z1781" s="581"/>
      <c r="AA1781" s="581"/>
      <c r="AG1781" s="71"/>
      <c r="AH1781" s="582"/>
      <c r="AI1781" s="582"/>
      <c r="AJ1781" s="582"/>
      <c r="AK1781" s="582"/>
      <c r="AL1781" s="582"/>
      <c r="AM1781" s="582"/>
      <c r="AN1781" s="583"/>
      <c r="AO1781" s="587"/>
      <c r="AP1781" s="588"/>
      <c r="AQ1781" s="588"/>
      <c r="AR1781" s="588"/>
      <c r="AS1781" s="588"/>
      <c r="AT1781" s="589"/>
      <c r="AU1781" s="72"/>
      <c r="AV1781" s="72"/>
      <c r="AW1781" s="582"/>
      <c r="AX1781" s="582"/>
      <c r="AY1781" s="582"/>
      <c r="AZ1781" s="582"/>
      <c r="BB1781" s="587"/>
      <c r="BC1781" s="588"/>
      <c r="BD1781" s="588"/>
      <c r="BE1781" s="588"/>
      <c r="BF1781" s="589"/>
    </row>
    <row r="1782" spans="2:62" ht="39" customHeight="1">
      <c r="B1782" s="581"/>
      <c r="C1782" s="581"/>
      <c r="D1782" s="581"/>
      <c r="E1782" s="581"/>
      <c r="F1782" s="581"/>
      <c r="G1782" s="581"/>
      <c r="H1782" s="581"/>
      <c r="I1782" s="581"/>
      <c r="J1782" s="581"/>
      <c r="K1782" s="581"/>
      <c r="L1782" s="581"/>
      <c r="M1782" s="581"/>
      <c r="N1782" s="581"/>
      <c r="O1782" s="581"/>
      <c r="P1782" s="581"/>
      <c r="Q1782" s="581"/>
      <c r="R1782" s="581"/>
      <c r="S1782" s="581"/>
      <c r="T1782" s="581"/>
      <c r="U1782" s="581"/>
      <c r="V1782" s="581"/>
      <c r="W1782" s="581"/>
      <c r="X1782" s="581"/>
      <c r="Y1782" s="581"/>
      <c r="Z1782" s="581"/>
      <c r="AA1782" s="581"/>
      <c r="AG1782" s="71"/>
      <c r="AH1782" s="593" t="s">
        <v>3</v>
      </c>
      <c r="AI1782" s="593"/>
      <c r="AJ1782" s="593"/>
      <c r="AK1782" s="593"/>
      <c r="AL1782" s="593"/>
      <c r="AM1782" s="593"/>
      <c r="AN1782" s="594"/>
      <c r="AO1782" s="587"/>
      <c r="AP1782" s="588"/>
      <c r="AQ1782" s="588"/>
      <c r="AR1782" s="588"/>
      <c r="AS1782" s="588"/>
      <c r="AT1782" s="589"/>
      <c r="AV1782" s="72"/>
      <c r="AW1782" s="593" t="s">
        <v>4</v>
      </c>
      <c r="AX1782" s="593"/>
      <c r="AY1782" s="593"/>
      <c r="AZ1782" s="593"/>
      <c r="BB1782" s="587"/>
      <c r="BC1782" s="588"/>
      <c r="BD1782" s="588"/>
      <c r="BE1782" s="588"/>
      <c r="BF1782" s="589"/>
    </row>
    <row r="1783" spans="2:62" ht="39" customHeight="1" thickBot="1">
      <c r="B1783" s="595" t="s">
        <v>148</v>
      </c>
      <c r="C1783" s="595"/>
      <c r="D1783" s="595"/>
      <c r="E1783" s="595"/>
      <c r="F1783" s="595"/>
      <c r="G1783" s="595"/>
      <c r="H1783" s="595"/>
      <c r="I1783" s="595"/>
      <c r="J1783" s="595"/>
      <c r="K1783" s="595"/>
      <c r="L1783" s="75"/>
      <c r="M1783" s="75"/>
      <c r="N1783" s="75"/>
      <c r="O1783" s="75"/>
      <c r="P1783" s="75"/>
      <c r="Q1783" s="75"/>
      <c r="R1783" s="75"/>
      <c r="S1783" s="75"/>
      <c r="T1783" s="75"/>
      <c r="U1783" s="75"/>
      <c r="V1783" s="75"/>
      <c r="W1783" s="76"/>
      <c r="X1783" s="76"/>
      <c r="Y1783" s="76"/>
      <c r="Z1783" s="76"/>
      <c r="AA1783" s="76"/>
      <c r="AG1783" s="71"/>
      <c r="AH1783" s="593"/>
      <c r="AI1783" s="593"/>
      <c r="AJ1783" s="593"/>
      <c r="AK1783" s="593"/>
      <c r="AL1783" s="593"/>
      <c r="AM1783" s="593"/>
      <c r="AN1783" s="594"/>
      <c r="AO1783" s="590"/>
      <c r="AP1783" s="591"/>
      <c r="AQ1783" s="591"/>
      <c r="AR1783" s="591"/>
      <c r="AS1783" s="591"/>
      <c r="AT1783" s="592"/>
      <c r="AU1783" s="72"/>
      <c r="AV1783" s="72"/>
      <c r="AW1783" s="593"/>
      <c r="AX1783" s="593"/>
      <c r="AY1783" s="593"/>
      <c r="AZ1783" s="593"/>
      <c r="BA1783" s="77"/>
      <c r="BB1783" s="590"/>
      <c r="BC1783" s="591"/>
      <c r="BD1783" s="591"/>
      <c r="BE1783" s="591"/>
      <c r="BF1783" s="592"/>
      <c r="BG1783" s="77"/>
      <c r="BH1783" s="77"/>
      <c r="BI1783" s="77"/>
    </row>
    <row r="1784" spans="2:62" ht="39" customHeight="1" thickBot="1">
      <c r="B1784" s="533"/>
      <c r="C1784" s="533"/>
      <c r="D1784" s="533"/>
      <c r="E1784" s="533"/>
      <c r="F1784" s="533"/>
      <c r="G1784" s="533"/>
      <c r="H1784" s="533"/>
      <c r="I1784" s="533"/>
      <c r="J1784" s="533"/>
      <c r="K1784" s="533"/>
      <c r="L1784" s="533"/>
      <c r="M1784" s="533"/>
      <c r="N1784" s="533"/>
      <c r="O1784" s="533"/>
      <c r="P1784" s="533"/>
      <c r="Q1784" s="533"/>
      <c r="R1784" s="533"/>
      <c r="S1784" s="533"/>
      <c r="T1784" s="533"/>
      <c r="U1784" s="533"/>
      <c r="V1784" s="533"/>
      <c r="W1784" s="533"/>
      <c r="X1784" s="533"/>
      <c r="Y1784" s="533"/>
      <c r="Z1784" s="533"/>
      <c r="AA1784" s="533"/>
      <c r="AG1784" s="71"/>
      <c r="AK1784" s="78"/>
      <c r="AL1784" s="78"/>
      <c r="AM1784" s="78"/>
      <c r="AN1784" s="78"/>
      <c r="AO1784" s="78"/>
      <c r="AP1784" s="78"/>
      <c r="AQ1784" s="78"/>
      <c r="AR1784" s="72"/>
      <c r="AS1784" s="72"/>
      <c r="AT1784" s="72"/>
      <c r="AU1784" s="72"/>
      <c r="AV1784" s="72"/>
      <c r="AW1784" s="72"/>
      <c r="AX1784" s="72"/>
      <c r="AY1784" s="72"/>
      <c r="AZ1784" s="72"/>
      <c r="BA1784" s="72"/>
      <c r="BB1784" s="72"/>
      <c r="BC1784" s="72"/>
      <c r="BD1784" s="72"/>
      <c r="BE1784" s="77"/>
      <c r="BF1784" s="77"/>
      <c r="BG1784" s="77"/>
      <c r="BH1784" s="77"/>
      <c r="BI1784" s="77"/>
    </row>
    <row r="1785" spans="2:62" ht="39" customHeight="1">
      <c r="B1785" s="534"/>
      <c r="C1785" s="534"/>
      <c r="D1785" s="534"/>
      <c r="E1785" s="534"/>
      <c r="F1785" s="534"/>
      <c r="G1785" s="534"/>
      <c r="H1785" s="534"/>
      <c r="I1785" s="534"/>
      <c r="J1785" s="534"/>
      <c r="K1785" s="534"/>
      <c r="L1785" s="534"/>
      <c r="M1785" s="534"/>
      <c r="N1785" s="534"/>
      <c r="O1785" s="534"/>
      <c r="P1785" s="534"/>
      <c r="Q1785" s="534"/>
      <c r="R1785" s="534"/>
      <c r="S1785" s="534"/>
      <c r="T1785" s="534"/>
      <c r="U1785" s="534"/>
      <c r="V1785" s="534"/>
      <c r="W1785" s="534"/>
      <c r="X1785" s="534"/>
      <c r="Y1785" s="534"/>
      <c r="Z1785" s="534"/>
      <c r="AA1785" s="534"/>
      <c r="AG1785" s="71"/>
      <c r="AH1785" s="582" t="s">
        <v>25</v>
      </c>
      <c r="AI1785" s="582"/>
      <c r="AJ1785" s="582"/>
      <c r="AK1785" s="582"/>
      <c r="AL1785" s="582"/>
      <c r="AM1785" s="582"/>
      <c r="AN1785" s="583"/>
      <c r="AO1785" s="596">
        <f>GI!$A$3</f>
        <v>11</v>
      </c>
      <c r="AP1785" s="597"/>
      <c r="AQ1785" s="597"/>
      <c r="AR1785" s="597"/>
      <c r="AS1785" s="598"/>
      <c r="AT1785" s="596" t="str">
        <f>GI!$C$3</f>
        <v>D</v>
      </c>
      <c r="AU1785" s="597"/>
      <c r="AV1785" s="597"/>
      <c r="AW1785" s="597"/>
      <c r="AX1785" s="598"/>
      <c r="AY1785" s="79"/>
      <c r="AZ1785" s="79"/>
      <c r="BA1785" s="79"/>
      <c r="BB1785" s="80"/>
      <c r="BC1785" s="80"/>
      <c r="BD1785" s="80"/>
      <c r="BE1785" s="80"/>
      <c r="BF1785" s="80"/>
      <c r="BG1785" s="80"/>
      <c r="BH1785" s="80"/>
      <c r="BI1785" s="80"/>
    </row>
    <row r="1786" spans="2:62" ht="39" customHeight="1">
      <c r="B1786" s="533"/>
      <c r="C1786" s="533"/>
      <c r="D1786" s="533"/>
      <c r="E1786" s="533"/>
      <c r="F1786" s="533"/>
      <c r="G1786" s="533"/>
      <c r="H1786" s="533"/>
      <c r="I1786" s="533"/>
      <c r="J1786" s="533"/>
      <c r="K1786" s="533"/>
      <c r="L1786" s="533"/>
      <c r="M1786" s="533"/>
      <c r="N1786" s="533"/>
      <c r="O1786" s="533"/>
      <c r="P1786" s="533"/>
      <c r="Q1786" s="533"/>
      <c r="R1786" s="533"/>
      <c r="S1786" s="533"/>
      <c r="T1786" s="533"/>
      <c r="U1786" s="533"/>
      <c r="V1786" s="533"/>
      <c r="W1786" s="533"/>
      <c r="X1786" s="533"/>
      <c r="Y1786" s="533"/>
      <c r="Z1786" s="533"/>
      <c r="AA1786" s="533"/>
      <c r="AG1786" s="71"/>
      <c r="AH1786" s="582"/>
      <c r="AI1786" s="582"/>
      <c r="AJ1786" s="582"/>
      <c r="AK1786" s="582"/>
      <c r="AL1786" s="582"/>
      <c r="AM1786" s="582"/>
      <c r="AN1786" s="583"/>
      <c r="AO1786" s="599"/>
      <c r="AP1786" s="600"/>
      <c r="AQ1786" s="600"/>
      <c r="AR1786" s="600"/>
      <c r="AS1786" s="601"/>
      <c r="AT1786" s="599"/>
      <c r="AU1786" s="600"/>
      <c r="AV1786" s="600"/>
      <c r="AW1786" s="600"/>
      <c r="AX1786" s="601"/>
      <c r="AY1786" s="79"/>
      <c r="AZ1786" s="79"/>
      <c r="BA1786" s="79"/>
      <c r="BB1786" s="80"/>
      <c r="BC1786" s="80"/>
      <c r="BD1786" s="80"/>
      <c r="BE1786" s="80"/>
      <c r="BF1786" s="80"/>
      <c r="BG1786" s="80"/>
      <c r="BH1786" s="80"/>
      <c r="BI1786" s="80"/>
    </row>
    <row r="1787" spans="2:62" ht="39" customHeight="1">
      <c r="B1787" s="534"/>
      <c r="C1787" s="534"/>
      <c r="D1787" s="534"/>
      <c r="E1787" s="534"/>
      <c r="F1787" s="534"/>
      <c r="G1787" s="534"/>
      <c r="H1787" s="534"/>
      <c r="I1787" s="534"/>
      <c r="J1787" s="534"/>
      <c r="K1787" s="534"/>
      <c r="L1787" s="534"/>
      <c r="M1787" s="534"/>
      <c r="N1787" s="534"/>
      <c r="O1787" s="534"/>
      <c r="P1787" s="534"/>
      <c r="Q1787" s="534"/>
      <c r="R1787" s="534"/>
      <c r="S1787" s="534"/>
      <c r="T1787" s="534"/>
      <c r="U1787" s="534"/>
      <c r="V1787" s="534"/>
      <c r="W1787" s="534"/>
      <c r="X1787" s="534"/>
      <c r="Y1787" s="534"/>
      <c r="Z1787" s="534"/>
      <c r="AA1787" s="534"/>
      <c r="AG1787" s="71"/>
      <c r="AH1787" s="605" t="s">
        <v>6</v>
      </c>
      <c r="AI1787" s="605"/>
      <c r="AJ1787" s="605"/>
      <c r="AK1787" s="605"/>
      <c r="AL1787" s="605"/>
      <c r="AM1787" s="605"/>
      <c r="AN1787" s="606"/>
      <c r="AO1787" s="599"/>
      <c r="AP1787" s="600"/>
      <c r="AQ1787" s="600"/>
      <c r="AR1787" s="600"/>
      <c r="AS1787" s="601"/>
      <c r="AT1787" s="599"/>
      <c r="AU1787" s="600"/>
      <c r="AV1787" s="600"/>
      <c r="AW1787" s="600"/>
      <c r="AX1787" s="601"/>
      <c r="AY1787" s="79"/>
      <c r="AZ1787" s="79"/>
      <c r="BA1787" s="79"/>
      <c r="BB1787" s="80"/>
      <c r="BC1787" s="80"/>
      <c r="BD1787" s="80"/>
      <c r="BE1787" s="80"/>
      <c r="BF1787" s="80"/>
      <c r="BG1787" s="80"/>
      <c r="BH1787" s="80"/>
      <c r="BI1787" s="80"/>
    </row>
    <row r="1788" spans="2:62" ht="39" customHeight="1" thickBot="1">
      <c r="B1788" s="607" t="s">
        <v>149</v>
      </c>
      <c r="C1788" s="607"/>
      <c r="D1788" s="607"/>
      <c r="E1788" s="607"/>
      <c r="F1788" s="607"/>
      <c r="G1788" s="607"/>
      <c r="H1788" s="607"/>
      <c r="I1788" s="607"/>
      <c r="J1788" s="607"/>
      <c r="K1788" s="607"/>
      <c r="L1788" s="607"/>
      <c r="M1788" s="607"/>
      <c r="N1788" s="607"/>
      <c r="O1788" s="607"/>
      <c r="P1788" s="607"/>
      <c r="Q1788" s="607"/>
      <c r="R1788" s="607"/>
      <c r="S1788" s="607"/>
      <c r="T1788" s="607"/>
      <c r="U1788" s="607"/>
      <c r="V1788" s="607"/>
      <c r="W1788" s="607"/>
      <c r="X1788" s="607"/>
      <c r="Y1788" s="607"/>
      <c r="Z1788" s="607"/>
      <c r="AA1788" s="607"/>
      <c r="AG1788" s="71"/>
      <c r="AH1788" s="605"/>
      <c r="AI1788" s="605"/>
      <c r="AJ1788" s="605"/>
      <c r="AK1788" s="605"/>
      <c r="AL1788" s="605"/>
      <c r="AM1788" s="605"/>
      <c r="AN1788" s="606"/>
      <c r="AO1788" s="602"/>
      <c r="AP1788" s="603"/>
      <c r="AQ1788" s="603"/>
      <c r="AR1788" s="603"/>
      <c r="AS1788" s="604"/>
      <c r="AT1788" s="602"/>
      <c r="AU1788" s="603"/>
      <c r="AV1788" s="603"/>
      <c r="AW1788" s="603"/>
      <c r="AX1788" s="604"/>
      <c r="AY1788" s="79"/>
      <c r="AZ1788" s="79"/>
      <c r="BA1788" s="79"/>
      <c r="BB1788" s="80"/>
      <c r="BC1788" s="80"/>
      <c r="BD1788" s="80"/>
      <c r="BE1788" s="80"/>
      <c r="BF1788" s="80"/>
      <c r="BG1788" s="80"/>
      <c r="BH1788" s="80"/>
      <c r="BI1788" s="80"/>
    </row>
    <row r="1789" spans="2:62" ht="39" customHeight="1">
      <c r="B1789" s="608"/>
      <c r="C1789" s="608"/>
      <c r="D1789" s="608"/>
      <c r="E1789" s="608"/>
      <c r="F1789" s="608"/>
      <c r="G1789" s="608"/>
      <c r="H1789" s="608"/>
      <c r="I1789" s="608"/>
      <c r="J1789" s="608"/>
      <c r="K1789" s="608"/>
      <c r="L1789" s="608"/>
      <c r="M1789" s="608"/>
      <c r="N1789" s="608"/>
      <c r="O1789" s="608"/>
      <c r="P1789" s="608"/>
      <c r="Q1789" s="608"/>
      <c r="R1789" s="608"/>
      <c r="S1789" s="608"/>
      <c r="T1789" s="608"/>
      <c r="U1789" s="608"/>
      <c r="V1789" s="608"/>
      <c r="W1789" s="608"/>
      <c r="X1789" s="608"/>
      <c r="Y1789" s="608"/>
      <c r="Z1789" s="608"/>
      <c r="AA1789" s="608"/>
      <c r="AG1789" s="71"/>
    </row>
    <row r="1790" spans="2:62" ht="39" customHeight="1" thickBot="1">
      <c r="B1790" s="533"/>
      <c r="C1790" s="533"/>
      <c r="D1790" s="533"/>
      <c r="E1790" s="533"/>
      <c r="F1790" s="533"/>
      <c r="G1790" s="533"/>
      <c r="H1790" s="533"/>
      <c r="I1790" s="533"/>
      <c r="J1790" s="533"/>
      <c r="K1790" s="533"/>
      <c r="L1790" s="533"/>
      <c r="M1790" s="533"/>
      <c r="N1790" s="533"/>
      <c r="O1790" s="533"/>
      <c r="P1790" s="533"/>
      <c r="Q1790" s="533"/>
      <c r="R1790" s="533"/>
      <c r="S1790" s="533"/>
      <c r="T1790" s="533"/>
      <c r="U1790" s="533"/>
      <c r="V1790" s="533"/>
      <c r="W1790" s="533"/>
      <c r="X1790" s="533"/>
      <c r="Y1790" s="533"/>
      <c r="Z1790" s="533"/>
      <c r="AA1790" s="533"/>
      <c r="AG1790" s="81"/>
      <c r="AH1790" s="82"/>
      <c r="AI1790" s="82"/>
      <c r="AJ1790" s="82"/>
      <c r="AK1790" s="82"/>
      <c r="AL1790" s="82"/>
      <c r="AM1790" s="82"/>
      <c r="AN1790" s="82"/>
      <c r="AO1790" s="82"/>
      <c r="AP1790" s="82"/>
      <c r="AQ1790" s="82"/>
      <c r="AR1790" s="83"/>
      <c r="AS1790" s="83"/>
      <c r="AT1790" s="83"/>
      <c r="AU1790" s="83"/>
      <c r="AV1790" s="83"/>
      <c r="AW1790" s="83"/>
      <c r="AX1790" s="83"/>
      <c r="AY1790" s="83"/>
      <c r="AZ1790" s="83"/>
      <c r="BA1790" s="83"/>
      <c r="BB1790" s="83"/>
      <c r="BC1790" s="83"/>
      <c r="BD1790" s="83"/>
      <c r="BE1790" s="83"/>
      <c r="BF1790" s="83"/>
      <c r="BG1790" s="83"/>
      <c r="BH1790" s="83"/>
      <c r="BI1790" s="83"/>
      <c r="BJ1790" s="84"/>
    </row>
    <row r="1791" spans="2:62" ht="39" customHeight="1">
      <c r="B1791" s="534"/>
      <c r="C1791" s="534"/>
      <c r="D1791" s="534"/>
      <c r="E1791" s="534"/>
      <c r="F1791" s="534"/>
      <c r="G1791" s="534"/>
      <c r="H1791" s="534"/>
      <c r="I1791" s="534"/>
      <c r="J1791" s="534"/>
      <c r="K1791" s="534"/>
      <c r="L1791" s="534"/>
      <c r="M1791" s="534"/>
      <c r="N1791" s="534"/>
      <c r="O1791" s="534"/>
      <c r="P1791" s="534"/>
      <c r="Q1791" s="534"/>
      <c r="R1791" s="534"/>
      <c r="S1791" s="534"/>
      <c r="T1791" s="534"/>
      <c r="U1791" s="534"/>
      <c r="V1791" s="534"/>
      <c r="W1791" s="534"/>
      <c r="X1791" s="534"/>
      <c r="Y1791" s="534"/>
      <c r="Z1791" s="534"/>
      <c r="AA1791" s="534"/>
      <c r="BJ1791" s="85"/>
    </row>
    <row r="1792" spans="2:62" ht="39" customHeight="1">
      <c r="B1792" s="86"/>
      <c r="C1792" s="86"/>
      <c r="D1792" s="86"/>
      <c r="E1792" s="86"/>
      <c r="F1792" s="86"/>
      <c r="G1792" s="86"/>
      <c r="H1792" s="86"/>
      <c r="I1792" s="86"/>
      <c r="J1792" s="86"/>
      <c r="K1792" s="86"/>
      <c r="L1792" s="86"/>
      <c r="M1792" s="86"/>
      <c r="N1792" s="86"/>
      <c r="O1792" s="86"/>
      <c r="P1792" s="86"/>
      <c r="Q1792" s="86"/>
      <c r="R1792" s="86"/>
      <c r="S1792" s="86"/>
      <c r="T1792" s="86"/>
      <c r="U1792" s="86"/>
      <c r="V1792" s="86"/>
      <c r="W1792" s="86"/>
      <c r="X1792" s="86"/>
      <c r="Y1792" s="86"/>
      <c r="Z1792" s="86"/>
      <c r="AA1792" s="86"/>
      <c r="AK1792" s="87"/>
      <c r="AL1792" s="87"/>
      <c r="AM1792" s="87"/>
      <c r="AN1792" s="87"/>
      <c r="AO1792" s="87"/>
      <c r="AP1792" s="87"/>
      <c r="AQ1792" s="87"/>
      <c r="AR1792" s="87"/>
      <c r="AS1792" s="87"/>
      <c r="AT1792" s="87"/>
      <c r="AU1792" s="87"/>
      <c r="AV1792" s="87"/>
      <c r="AW1792" s="87"/>
      <c r="AX1792" s="87"/>
      <c r="AY1792" s="87"/>
      <c r="AZ1792" s="87"/>
      <c r="BA1792" s="87"/>
      <c r="BB1792" s="87"/>
      <c r="BC1792" s="87"/>
      <c r="BD1792" s="87"/>
      <c r="BE1792" s="87"/>
      <c r="BF1792" s="87"/>
      <c r="BJ1792" s="85"/>
    </row>
    <row r="1793" spans="2:62" ht="39" customHeight="1">
      <c r="B1793" s="535" t="s">
        <v>80</v>
      </c>
      <c r="C1793" s="535"/>
      <c r="D1793" s="535"/>
      <c r="E1793" s="535"/>
      <c r="F1793" s="535"/>
      <c r="G1793" s="535"/>
      <c r="H1793" s="535"/>
      <c r="I1793" s="535"/>
      <c r="J1793" s="535"/>
      <c r="K1793" s="535"/>
      <c r="L1793" s="535"/>
      <c r="M1793" s="535"/>
      <c r="N1793" s="535"/>
      <c r="O1793" s="536" t="str">
        <f>GI!$E$31</f>
        <v xml:space="preserve">Biniam Desta </v>
      </c>
      <c r="P1793" s="536"/>
      <c r="Q1793" s="536"/>
      <c r="R1793" s="536"/>
      <c r="S1793" s="536"/>
      <c r="T1793" s="536"/>
      <c r="U1793" s="536"/>
      <c r="V1793" s="536"/>
      <c r="W1793" s="536"/>
      <c r="X1793" s="536"/>
      <c r="Y1793" s="536"/>
      <c r="Z1793" s="536"/>
      <c r="AA1793" s="536"/>
      <c r="AB1793" s="88"/>
      <c r="AJ1793" s="538" t="s">
        <v>212</v>
      </c>
      <c r="AK1793" s="539"/>
      <c r="AL1793" s="539"/>
      <c r="AM1793" s="539"/>
      <c r="AN1793" s="539"/>
      <c r="AO1793" s="539"/>
      <c r="AP1793" s="539"/>
      <c r="AQ1793" s="539"/>
      <c r="AR1793" s="539"/>
      <c r="AS1793" s="539"/>
      <c r="AT1793" s="539"/>
      <c r="AU1793" s="539"/>
      <c r="AV1793" s="539"/>
      <c r="AW1793" s="539"/>
      <c r="AX1793" s="539"/>
      <c r="AY1793" s="539"/>
      <c r="AZ1793" s="539"/>
      <c r="BA1793" s="539"/>
      <c r="BB1793" s="539"/>
      <c r="BC1793" s="539"/>
      <c r="BD1793" s="539"/>
      <c r="BE1793" s="539"/>
      <c r="BF1793" s="540"/>
      <c r="BG1793" s="87"/>
      <c r="BH1793" s="87"/>
      <c r="BI1793" s="87"/>
      <c r="BJ1793" s="89"/>
    </row>
    <row r="1794" spans="2:62" ht="39" customHeight="1">
      <c r="B1794" s="535"/>
      <c r="C1794" s="535"/>
      <c r="D1794" s="535"/>
      <c r="E1794" s="535"/>
      <c r="F1794" s="535"/>
      <c r="G1794" s="535"/>
      <c r="H1794" s="535"/>
      <c r="I1794" s="535"/>
      <c r="J1794" s="535"/>
      <c r="K1794" s="535"/>
      <c r="L1794" s="535"/>
      <c r="M1794" s="535"/>
      <c r="N1794" s="535"/>
      <c r="O1794" s="537"/>
      <c r="P1794" s="537"/>
      <c r="Q1794" s="537"/>
      <c r="R1794" s="537"/>
      <c r="S1794" s="537"/>
      <c r="T1794" s="537"/>
      <c r="U1794" s="537"/>
      <c r="V1794" s="537"/>
      <c r="W1794" s="537"/>
      <c r="X1794" s="537"/>
      <c r="Y1794" s="537"/>
      <c r="Z1794" s="537"/>
      <c r="AA1794" s="537"/>
      <c r="AB1794" s="88"/>
      <c r="AJ1794" s="541"/>
      <c r="AK1794" s="542"/>
      <c r="AL1794" s="542"/>
      <c r="AM1794" s="542"/>
      <c r="AN1794" s="542"/>
      <c r="AO1794" s="542"/>
      <c r="AP1794" s="542"/>
      <c r="AQ1794" s="542"/>
      <c r="AR1794" s="542"/>
      <c r="AS1794" s="542"/>
      <c r="AT1794" s="542"/>
      <c r="AU1794" s="542"/>
      <c r="AV1794" s="542"/>
      <c r="AW1794" s="542"/>
      <c r="AX1794" s="542"/>
      <c r="AY1794" s="542"/>
      <c r="AZ1794" s="542"/>
      <c r="BA1794" s="542"/>
      <c r="BB1794" s="542"/>
      <c r="BC1794" s="542"/>
      <c r="BD1794" s="542"/>
      <c r="BE1794" s="542"/>
      <c r="BF1794" s="543"/>
      <c r="BG1794" s="87"/>
      <c r="BH1794" s="87"/>
      <c r="BI1794" s="87"/>
      <c r="BJ1794" s="89"/>
    </row>
    <row r="1795" spans="2:62" ht="39" customHeight="1">
      <c r="B1795" s="544" t="s">
        <v>79</v>
      </c>
      <c r="C1795" s="544"/>
      <c r="D1795" s="544"/>
      <c r="E1795" s="544"/>
      <c r="F1795" s="544"/>
      <c r="G1795" s="544"/>
      <c r="H1795" s="544"/>
      <c r="I1795" s="544"/>
      <c r="J1795" s="544"/>
      <c r="K1795" s="544"/>
      <c r="L1795" s="544"/>
      <c r="M1795" s="544"/>
      <c r="N1795" s="544"/>
      <c r="O1795" s="545"/>
      <c r="P1795" s="545"/>
      <c r="Q1795" s="545"/>
      <c r="R1795" s="545"/>
      <c r="S1795" s="545"/>
      <c r="T1795" s="545"/>
      <c r="U1795" s="545"/>
      <c r="V1795" s="545"/>
      <c r="W1795" s="545"/>
      <c r="X1795" s="545"/>
      <c r="Y1795" s="545"/>
      <c r="Z1795" s="545"/>
      <c r="AA1795" s="545"/>
      <c r="AB1795" s="88"/>
      <c r="AJ1795" s="541" t="s">
        <v>210</v>
      </c>
      <c r="AK1795" s="542"/>
      <c r="AL1795" s="542"/>
      <c r="AM1795" s="542"/>
      <c r="AN1795" s="542"/>
      <c r="AO1795" s="542"/>
      <c r="AP1795" s="542"/>
      <c r="AQ1795" s="542"/>
      <c r="AR1795" s="542"/>
      <c r="AS1795" s="542"/>
      <c r="AT1795" s="542"/>
      <c r="AU1795" s="542"/>
      <c r="AV1795" s="542"/>
      <c r="AW1795" s="542"/>
      <c r="AX1795" s="542"/>
      <c r="AY1795" s="542"/>
      <c r="AZ1795" s="542"/>
      <c r="BA1795" s="542"/>
      <c r="BB1795" s="542"/>
      <c r="BC1795" s="542"/>
      <c r="BD1795" s="542"/>
      <c r="BE1795" s="542"/>
      <c r="BF1795" s="543"/>
      <c r="BG1795" s="87"/>
      <c r="BH1795" s="87"/>
      <c r="BI1795" s="87"/>
      <c r="BJ1795" s="87"/>
    </row>
    <row r="1796" spans="2:62" ht="39" customHeight="1">
      <c r="B1796" s="544"/>
      <c r="C1796" s="544"/>
      <c r="D1796" s="544"/>
      <c r="E1796" s="544"/>
      <c r="F1796" s="544"/>
      <c r="G1796" s="544"/>
      <c r="H1796" s="544"/>
      <c r="I1796" s="544"/>
      <c r="J1796" s="544"/>
      <c r="K1796" s="544"/>
      <c r="L1796" s="544"/>
      <c r="M1796" s="544"/>
      <c r="N1796" s="544"/>
      <c r="O1796" s="546"/>
      <c r="P1796" s="546"/>
      <c r="Q1796" s="546"/>
      <c r="R1796" s="546"/>
      <c r="S1796" s="546"/>
      <c r="T1796" s="546"/>
      <c r="U1796" s="546"/>
      <c r="V1796" s="546"/>
      <c r="W1796" s="546"/>
      <c r="X1796" s="546"/>
      <c r="Y1796" s="546"/>
      <c r="Z1796" s="546"/>
      <c r="AA1796" s="546"/>
      <c r="AB1796" s="88"/>
      <c r="AJ1796" s="541"/>
      <c r="AK1796" s="542"/>
      <c r="AL1796" s="542"/>
      <c r="AM1796" s="542"/>
      <c r="AN1796" s="542"/>
      <c r="AO1796" s="542"/>
      <c r="AP1796" s="542"/>
      <c r="AQ1796" s="542"/>
      <c r="AR1796" s="542"/>
      <c r="AS1796" s="542"/>
      <c r="AT1796" s="542"/>
      <c r="AU1796" s="542"/>
      <c r="AV1796" s="542"/>
      <c r="AW1796" s="542"/>
      <c r="AX1796" s="542"/>
      <c r="AY1796" s="542"/>
      <c r="AZ1796" s="542"/>
      <c r="BA1796" s="542"/>
      <c r="BB1796" s="542"/>
      <c r="BC1796" s="542"/>
      <c r="BD1796" s="542"/>
      <c r="BE1796" s="542"/>
      <c r="BF1796" s="543"/>
      <c r="BG1796" s="87"/>
      <c r="BH1796" s="87"/>
      <c r="BI1796" s="87"/>
      <c r="BJ1796" s="87"/>
    </row>
    <row r="1797" spans="2:62" ht="39" customHeight="1">
      <c r="B1797" s="535" t="s">
        <v>81</v>
      </c>
      <c r="C1797" s="535"/>
      <c r="D1797" s="535"/>
      <c r="E1797" s="535"/>
      <c r="F1797" s="535"/>
      <c r="G1797" s="535"/>
      <c r="H1797" s="535"/>
      <c r="I1797" s="535"/>
      <c r="J1797" s="535"/>
      <c r="K1797" s="535"/>
      <c r="L1797" s="535"/>
      <c r="M1797" s="535"/>
      <c r="N1797" s="535"/>
      <c r="O1797" s="547"/>
      <c r="P1797" s="547"/>
      <c r="Q1797" s="547"/>
      <c r="R1797" s="547"/>
      <c r="S1797" s="547"/>
      <c r="T1797" s="547"/>
      <c r="U1797" s="547"/>
      <c r="V1797" s="547"/>
      <c r="W1797" s="547"/>
      <c r="X1797" s="547"/>
      <c r="Y1797" s="547"/>
      <c r="Z1797" s="547"/>
      <c r="AA1797" s="547"/>
      <c r="AB1797" s="88"/>
      <c r="AJ1797" s="541" t="s">
        <v>74</v>
      </c>
      <c r="AK1797" s="542"/>
      <c r="AL1797" s="542"/>
      <c r="AM1797" s="542"/>
      <c r="AN1797" s="542"/>
      <c r="AO1797" s="542"/>
      <c r="AP1797" s="542"/>
      <c r="AQ1797" s="542"/>
      <c r="AR1797" s="542"/>
      <c r="AS1797" s="542"/>
      <c r="AT1797" s="542"/>
      <c r="AU1797" s="542"/>
      <c r="AV1797" s="542"/>
      <c r="AW1797" s="542"/>
      <c r="AX1797" s="542"/>
      <c r="AY1797" s="542"/>
      <c r="AZ1797" s="542"/>
      <c r="BA1797" s="542"/>
      <c r="BB1797" s="542"/>
      <c r="BC1797" s="542"/>
      <c r="BD1797" s="542"/>
      <c r="BE1797" s="542"/>
      <c r="BF1797" s="543"/>
      <c r="BG1797" s="87"/>
      <c r="BH1797" s="87"/>
      <c r="BI1797" s="87"/>
      <c r="BJ1797" s="87"/>
    </row>
    <row r="1798" spans="2:62" ht="39" customHeight="1">
      <c r="B1798" s="535"/>
      <c r="C1798" s="535"/>
      <c r="D1798" s="535"/>
      <c r="E1798" s="535"/>
      <c r="F1798" s="535"/>
      <c r="G1798" s="535"/>
      <c r="H1798" s="535"/>
      <c r="I1798" s="535"/>
      <c r="J1798" s="535"/>
      <c r="K1798" s="535"/>
      <c r="L1798" s="535"/>
      <c r="M1798" s="535"/>
      <c r="N1798" s="535"/>
      <c r="O1798" s="548"/>
      <c r="P1798" s="548"/>
      <c r="Q1798" s="548"/>
      <c r="R1798" s="548"/>
      <c r="S1798" s="548"/>
      <c r="T1798" s="548"/>
      <c r="U1798" s="548"/>
      <c r="V1798" s="548"/>
      <c r="W1798" s="548"/>
      <c r="X1798" s="548"/>
      <c r="Y1798" s="548"/>
      <c r="Z1798" s="548"/>
      <c r="AA1798" s="548"/>
      <c r="AB1798" s="88"/>
      <c r="AJ1798" s="541"/>
      <c r="AK1798" s="542"/>
      <c r="AL1798" s="542"/>
      <c r="AM1798" s="542"/>
      <c r="AN1798" s="542"/>
      <c r="AO1798" s="542"/>
      <c r="AP1798" s="542"/>
      <c r="AQ1798" s="542"/>
      <c r="AR1798" s="542"/>
      <c r="AS1798" s="542"/>
      <c r="AT1798" s="542"/>
      <c r="AU1798" s="542"/>
      <c r="AV1798" s="542"/>
      <c r="AW1798" s="542"/>
      <c r="AX1798" s="542"/>
      <c r="AY1798" s="542"/>
      <c r="AZ1798" s="542"/>
      <c r="BA1798" s="542"/>
      <c r="BB1798" s="542"/>
      <c r="BC1798" s="542"/>
      <c r="BD1798" s="542"/>
      <c r="BE1798" s="542"/>
      <c r="BF1798" s="543"/>
      <c r="BG1798" s="87"/>
      <c r="BH1798" s="87"/>
      <c r="BI1798" s="87"/>
      <c r="BJ1798" s="87"/>
    </row>
    <row r="1799" spans="2:62" ht="63" customHeight="1">
      <c r="B1799" s="544" t="s">
        <v>79</v>
      </c>
      <c r="C1799" s="544"/>
      <c r="D1799" s="544"/>
      <c r="E1799" s="544"/>
      <c r="F1799" s="544"/>
      <c r="G1799" s="544"/>
      <c r="H1799" s="544"/>
      <c r="I1799" s="544"/>
      <c r="J1799" s="544"/>
      <c r="K1799" s="544"/>
      <c r="L1799" s="544"/>
      <c r="M1799" s="544"/>
      <c r="N1799" s="544"/>
      <c r="O1799" s="545"/>
      <c r="P1799" s="545"/>
      <c r="Q1799" s="545"/>
      <c r="R1799" s="545"/>
      <c r="S1799" s="545"/>
      <c r="T1799" s="545"/>
      <c r="U1799" s="545"/>
      <c r="V1799" s="545"/>
      <c r="W1799" s="545"/>
      <c r="X1799" s="545"/>
      <c r="Y1799" s="545"/>
      <c r="Z1799" s="545"/>
      <c r="AA1799" s="545"/>
      <c r="AB1799" s="90"/>
      <c r="AJ1799" s="541" t="s">
        <v>211</v>
      </c>
      <c r="AK1799" s="542"/>
      <c r="AL1799" s="542"/>
      <c r="AM1799" s="542"/>
      <c r="AN1799" s="542"/>
      <c r="AO1799" s="542"/>
      <c r="AP1799" s="542"/>
      <c r="AQ1799" s="542"/>
      <c r="AR1799" s="542"/>
      <c r="AS1799" s="542"/>
      <c r="AT1799" s="542"/>
      <c r="AU1799" s="542"/>
      <c r="AV1799" s="542"/>
      <c r="AW1799" s="542"/>
      <c r="AX1799" s="542"/>
      <c r="AY1799" s="542"/>
      <c r="AZ1799" s="542"/>
      <c r="BA1799" s="542"/>
      <c r="BB1799" s="542"/>
      <c r="BC1799" s="542"/>
      <c r="BD1799" s="542"/>
      <c r="BE1799" s="542"/>
      <c r="BF1799" s="543"/>
      <c r="BG1799" s="87"/>
      <c r="BH1799" s="87"/>
      <c r="BI1799" s="87"/>
      <c r="BJ1799" s="87"/>
    </row>
    <row r="1800" spans="2:62" ht="39" hidden="1" customHeight="1">
      <c r="B1800" s="544"/>
      <c r="C1800" s="544"/>
      <c r="D1800" s="544"/>
      <c r="E1800" s="544"/>
      <c r="F1800" s="544"/>
      <c r="G1800" s="544"/>
      <c r="H1800" s="544"/>
      <c r="I1800" s="544"/>
      <c r="J1800" s="544"/>
      <c r="K1800" s="544"/>
      <c r="L1800" s="544"/>
      <c r="M1800" s="544"/>
      <c r="N1800" s="544"/>
      <c r="O1800" s="546"/>
      <c r="P1800" s="546"/>
      <c r="Q1800" s="546"/>
      <c r="R1800" s="546"/>
      <c r="S1800" s="546"/>
      <c r="T1800" s="546"/>
      <c r="U1800" s="546"/>
      <c r="V1800" s="546"/>
      <c r="W1800" s="546"/>
      <c r="X1800" s="546"/>
      <c r="Y1800" s="546"/>
      <c r="Z1800" s="546"/>
      <c r="AA1800" s="546"/>
      <c r="AB1800" s="90"/>
      <c r="AJ1800" s="549"/>
      <c r="AK1800" s="550"/>
      <c r="AL1800" s="550"/>
      <c r="AM1800" s="550"/>
      <c r="AN1800" s="550"/>
      <c r="AO1800" s="550"/>
      <c r="AP1800" s="550"/>
      <c r="AQ1800" s="550"/>
      <c r="AR1800" s="550"/>
      <c r="AS1800" s="550"/>
      <c r="AT1800" s="550"/>
      <c r="AU1800" s="550"/>
      <c r="AV1800" s="550"/>
      <c r="AW1800" s="550"/>
      <c r="AX1800" s="550"/>
      <c r="AY1800" s="550"/>
      <c r="AZ1800" s="550"/>
      <c r="BA1800" s="550"/>
      <c r="BB1800" s="550"/>
      <c r="BC1800" s="550"/>
      <c r="BD1800" s="550"/>
      <c r="BE1800" s="550"/>
      <c r="BF1800" s="551"/>
      <c r="BG1800" s="87"/>
      <c r="BH1800" s="87"/>
      <c r="BI1800" s="87"/>
      <c r="BJ1800" s="87"/>
    </row>
    <row r="1801" spans="2:62" ht="39" customHeight="1">
      <c r="C1801" s="615"/>
      <c r="D1801" s="615"/>
      <c r="E1801" s="615"/>
      <c r="F1801" s="615"/>
      <c r="G1801" s="615"/>
      <c r="H1801" s="615"/>
      <c r="I1801" s="615"/>
      <c r="J1801" s="615"/>
      <c r="K1801" s="615"/>
      <c r="L1801" s="615"/>
      <c r="M1801" s="615"/>
      <c r="N1801" s="615"/>
      <c r="O1801" s="615"/>
      <c r="P1801" s="615"/>
      <c r="Q1801" s="615"/>
      <c r="R1801" s="615"/>
      <c r="S1801" s="615"/>
      <c r="T1801" s="615"/>
      <c r="U1801" s="615"/>
      <c r="V1801" s="615"/>
      <c r="W1801" s="615"/>
      <c r="X1801" s="615"/>
    </row>
    <row r="1802" spans="2:62" ht="39" customHeight="1">
      <c r="B1802" s="616" t="s">
        <v>20</v>
      </c>
      <c r="C1802" s="616"/>
      <c r="D1802" s="616"/>
      <c r="E1802" s="616"/>
      <c r="F1802" s="616"/>
      <c r="G1802" s="616"/>
      <c r="H1802" s="616"/>
      <c r="I1802" s="616"/>
      <c r="J1802" s="616"/>
      <c r="K1802" s="616"/>
      <c r="L1802" s="616"/>
      <c r="M1802" s="616"/>
      <c r="N1802" s="616"/>
      <c r="O1802" s="616"/>
      <c r="P1802" s="616"/>
      <c r="Q1802" s="616"/>
      <c r="R1802" s="616"/>
      <c r="S1802" s="616"/>
      <c r="T1802" s="616"/>
      <c r="U1802" s="616"/>
      <c r="V1802" s="616"/>
      <c r="W1802" s="616"/>
      <c r="X1802" s="616"/>
      <c r="Y1802" s="616"/>
      <c r="Z1802" s="616"/>
      <c r="AA1802" s="59"/>
      <c r="AG1802" s="60"/>
      <c r="AH1802" s="60"/>
      <c r="AI1802" s="60"/>
      <c r="AL1802" s="617"/>
      <c r="AM1802" s="617"/>
      <c r="AN1802" s="617"/>
      <c r="AO1802" s="617"/>
      <c r="AP1802" s="617"/>
      <c r="AQ1802" s="617"/>
      <c r="AR1802" s="617"/>
      <c r="AS1802" s="617"/>
      <c r="AT1802" s="617"/>
      <c r="AU1802" s="617"/>
      <c r="AV1802" s="617"/>
      <c r="AW1802" s="617"/>
      <c r="AX1802" s="617"/>
      <c r="AY1802" s="617"/>
      <c r="AZ1802" s="617"/>
      <c r="BA1802" s="617"/>
      <c r="BB1802" s="617"/>
      <c r="BC1802" s="617"/>
    </row>
    <row r="1803" spans="2:62" ht="39" customHeight="1">
      <c r="B1803" s="616"/>
      <c r="C1803" s="616"/>
      <c r="D1803" s="616"/>
      <c r="E1803" s="616"/>
      <c r="F1803" s="616"/>
      <c r="G1803" s="616"/>
      <c r="H1803" s="616"/>
      <c r="I1803" s="616"/>
      <c r="J1803" s="616"/>
      <c r="K1803" s="616"/>
      <c r="L1803" s="616"/>
      <c r="M1803" s="616"/>
      <c r="N1803" s="616"/>
      <c r="O1803" s="616"/>
      <c r="P1803" s="616"/>
      <c r="Q1803" s="616"/>
      <c r="R1803" s="616"/>
      <c r="S1803" s="616"/>
      <c r="T1803" s="616"/>
      <c r="U1803" s="616"/>
      <c r="V1803" s="616"/>
      <c r="W1803" s="616"/>
      <c r="X1803" s="616"/>
      <c r="Y1803" s="616"/>
      <c r="Z1803" s="616"/>
      <c r="AA1803" s="59"/>
      <c r="AG1803" s="60"/>
      <c r="AH1803" s="60"/>
      <c r="AI1803" s="60"/>
      <c r="AL1803" s="617"/>
      <c r="AM1803" s="617"/>
      <c r="AN1803" s="617"/>
      <c r="AO1803" s="617"/>
      <c r="AP1803" s="617"/>
      <c r="AQ1803" s="617"/>
      <c r="AR1803" s="617"/>
      <c r="AS1803" s="617"/>
      <c r="AT1803" s="617"/>
      <c r="AU1803" s="617"/>
      <c r="AV1803" s="617"/>
      <c r="AW1803" s="617"/>
      <c r="AX1803" s="617"/>
      <c r="AY1803" s="617"/>
      <c r="AZ1803" s="617"/>
      <c r="BA1803" s="617"/>
      <c r="BB1803" s="617"/>
      <c r="BC1803" s="617"/>
    </row>
    <row r="1804" spans="2:62" ht="39" customHeight="1">
      <c r="B1804" s="618"/>
      <c r="C1804" s="618"/>
      <c r="D1804" s="618"/>
      <c r="E1804" s="618"/>
      <c r="F1804" s="618"/>
      <c r="G1804" s="618"/>
      <c r="H1804" s="618"/>
      <c r="I1804" s="618"/>
      <c r="J1804" s="618"/>
      <c r="K1804" s="618"/>
      <c r="L1804" s="618"/>
      <c r="M1804" s="618"/>
      <c r="N1804" s="618"/>
      <c r="O1804" s="618"/>
      <c r="P1804" s="618"/>
      <c r="Q1804" s="618"/>
      <c r="R1804" s="618"/>
      <c r="S1804" s="618"/>
      <c r="T1804" s="618"/>
      <c r="U1804" s="618"/>
      <c r="V1804" s="618"/>
      <c r="W1804" s="618"/>
      <c r="X1804" s="618"/>
      <c r="Y1804" s="618"/>
      <c r="Z1804" s="618"/>
      <c r="AA1804" s="59"/>
      <c r="AB1804" s="60"/>
      <c r="AC1804" s="60"/>
      <c r="AD1804" s="60"/>
      <c r="AE1804" s="60"/>
      <c r="AF1804" s="60"/>
      <c r="AG1804" s="60"/>
      <c r="AH1804" s="60"/>
      <c r="AI1804" s="60"/>
      <c r="AL1804" s="617"/>
      <c r="AM1804" s="617"/>
      <c r="AN1804" s="617"/>
      <c r="AO1804" s="617"/>
      <c r="AP1804" s="617"/>
      <c r="AQ1804" s="617"/>
      <c r="AR1804" s="617"/>
      <c r="AS1804" s="617"/>
      <c r="AT1804" s="617"/>
      <c r="AU1804" s="617"/>
      <c r="AV1804" s="617"/>
      <c r="AW1804" s="617"/>
      <c r="AX1804" s="617"/>
      <c r="AY1804" s="617"/>
      <c r="AZ1804" s="617"/>
      <c r="BA1804" s="617"/>
      <c r="BB1804" s="617"/>
      <c r="BC1804" s="617"/>
    </row>
    <row r="1805" spans="2:62" ht="39" customHeight="1">
      <c r="B1805" s="609" t="s">
        <v>92</v>
      </c>
      <c r="C1805" s="609"/>
      <c r="D1805" s="609"/>
      <c r="E1805" s="609"/>
      <c r="F1805" s="609"/>
      <c r="G1805" s="609"/>
      <c r="H1805" s="609"/>
      <c r="I1805" s="609"/>
      <c r="J1805" s="609"/>
      <c r="K1805" s="609"/>
      <c r="L1805" s="609"/>
      <c r="M1805" s="609"/>
      <c r="N1805" s="609"/>
      <c r="O1805" s="609"/>
      <c r="P1805" s="609"/>
      <c r="Q1805" s="609"/>
      <c r="R1805" s="609"/>
      <c r="S1805" s="609"/>
      <c r="T1805" s="609"/>
      <c r="U1805" s="609"/>
      <c r="V1805" s="609"/>
      <c r="W1805" s="609"/>
      <c r="X1805" s="609"/>
      <c r="Y1805" s="609"/>
      <c r="Z1805" s="609"/>
      <c r="AA1805" s="59"/>
      <c r="AB1805" s="60"/>
      <c r="AE1805" s="610" t="str">
        <f>GI!$A$49</f>
        <v>መግለፂ ውፅኢት ተምሃራይ</v>
      </c>
      <c r="AF1805" s="610"/>
      <c r="AG1805" s="610"/>
      <c r="AH1805" s="610"/>
      <c r="AI1805" s="610"/>
      <c r="AJ1805" s="610"/>
      <c r="AK1805" s="610"/>
      <c r="AL1805" s="610"/>
      <c r="AM1805" s="610"/>
      <c r="AN1805" s="610"/>
      <c r="AO1805" s="610"/>
      <c r="AP1805" s="610"/>
      <c r="AQ1805" s="610"/>
      <c r="AR1805" s="610"/>
      <c r="AS1805" s="610"/>
      <c r="AT1805" s="610"/>
      <c r="AU1805" s="610"/>
      <c r="AV1805" s="610"/>
      <c r="AW1805" s="610"/>
      <c r="AX1805" s="610"/>
      <c r="AY1805" s="610"/>
      <c r="AZ1805" s="610"/>
      <c r="BA1805" s="610"/>
      <c r="BB1805" s="610"/>
      <c r="BC1805" s="610"/>
      <c r="BD1805" s="610"/>
      <c r="BE1805" s="610"/>
      <c r="BF1805" s="610"/>
      <c r="BG1805" s="610"/>
      <c r="BH1805" s="610"/>
      <c r="BI1805" s="610"/>
      <c r="BJ1805" s="610"/>
    </row>
    <row r="1806" spans="2:62" ht="39" customHeight="1">
      <c r="B1806" s="609" t="s">
        <v>93</v>
      </c>
      <c r="C1806" s="609"/>
      <c r="D1806" s="609"/>
      <c r="E1806" s="609"/>
      <c r="F1806" s="609"/>
      <c r="G1806" s="609"/>
      <c r="H1806" s="609"/>
      <c r="I1806" s="609"/>
      <c r="J1806" s="609"/>
      <c r="K1806" s="609"/>
      <c r="L1806" s="609"/>
      <c r="M1806" s="609"/>
      <c r="N1806" s="609"/>
      <c r="O1806" s="609"/>
      <c r="P1806" s="609"/>
      <c r="Q1806" s="609"/>
      <c r="R1806" s="609"/>
      <c r="S1806" s="609"/>
      <c r="T1806" s="609"/>
      <c r="U1806" s="609"/>
      <c r="V1806" s="609"/>
      <c r="W1806" s="609"/>
      <c r="X1806" s="609"/>
      <c r="Y1806" s="609"/>
      <c r="Z1806" s="609"/>
      <c r="AA1806" s="59"/>
      <c r="AB1806" s="60"/>
      <c r="AC1806" s="61"/>
      <c r="AD1806" s="61"/>
      <c r="AE1806" s="610"/>
      <c r="AF1806" s="610"/>
      <c r="AG1806" s="610"/>
      <c r="AH1806" s="610"/>
      <c r="AI1806" s="610"/>
      <c r="AJ1806" s="610"/>
      <c r="AK1806" s="610"/>
      <c r="AL1806" s="610"/>
      <c r="AM1806" s="610"/>
      <c r="AN1806" s="610"/>
      <c r="AO1806" s="610"/>
      <c r="AP1806" s="610"/>
      <c r="AQ1806" s="610"/>
      <c r="AR1806" s="610"/>
      <c r="AS1806" s="610"/>
      <c r="AT1806" s="610"/>
      <c r="AU1806" s="610"/>
      <c r="AV1806" s="610"/>
      <c r="AW1806" s="610"/>
      <c r="AX1806" s="610"/>
      <c r="AY1806" s="610"/>
      <c r="AZ1806" s="610"/>
      <c r="BA1806" s="610"/>
      <c r="BB1806" s="610"/>
      <c r="BC1806" s="610"/>
      <c r="BD1806" s="610"/>
      <c r="BE1806" s="610"/>
      <c r="BF1806" s="610"/>
      <c r="BG1806" s="610"/>
      <c r="BH1806" s="610"/>
      <c r="BI1806" s="610"/>
      <c r="BJ1806" s="610"/>
    </row>
    <row r="1807" spans="2:62" ht="39" customHeight="1">
      <c r="B1807" s="609" t="s">
        <v>94</v>
      </c>
      <c r="C1807" s="609"/>
      <c r="D1807" s="609"/>
      <c r="E1807" s="609"/>
      <c r="F1807" s="609"/>
      <c r="G1807" s="609"/>
      <c r="H1807" s="609"/>
      <c r="I1807" s="609"/>
      <c r="J1807" s="609"/>
      <c r="K1807" s="609"/>
      <c r="L1807" s="609"/>
      <c r="M1807" s="609"/>
      <c r="N1807" s="609"/>
      <c r="O1807" s="609"/>
      <c r="P1807" s="609"/>
      <c r="Q1807" s="609"/>
      <c r="R1807" s="609"/>
      <c r="S1807" s="609"/>
      <c r="T1807" s="609"/>
      <c r="U1807" s="609"/>
      <c r="V1807" s="609"/>
      <c r="W1807" s="609"/>
      <c r="X1807" s="609"/>
      <c r="Y1807" s="609"/>
      <c r="Z1807" s="609"/>
      <c r="AA1807" s="59"/>
      <c r="AB1807" s="60"/>
      <c r="AC1807" s="61"/>
      <c r="AD1807" s="61"/>
      <c r="AE1807" s="610" t="str">
        <f>GI!$A$50</f>
        <v xml:space="preserve">ኣካዳሚ ሸባ ሓፈሻዊ ካልኣይ ብርኪ ቤት ት/ቲ </v>
      </c>
      <c r="AF1807" s="610"/>
      <c r="AG1807" s="610"/>
      <c r="AH1807" s="610"/>
      <c r="AI1807" s="610"/>
      <c r="AJ1807" s="610"/>
      <c r="AK1807" s="610"/>
      <c r="AL1807" s="610"/>
      <c r="AM1807" s="610"/>
      <c r="AN1807" s="610"/>
      <c r="AO1807" s="610"/>
      <c r="AP1807" s="610"/>
      <c r="AQ1807" s="610"/>
      <c r="AR1807" s="610"/>
      <c r="AS1807" s="610"/>
      <c r="AT1807" s="610"/>
      <c r="AU1807" s="610"/>
      <c r="AV1807" s="610"/>
      <c r="AW1807" s="610"/>
      <c r="AX1807" s="610"/>
      <c r="AY1807" s="610"/>
      <c r="AZ1807" s="610"/>
      <c r="BA1807" s="610"/>
      <c r="BB1807" s="610"/>
      <c r="BC1807" s="610"/>
      <c r="BD1807" s="610"/>
      <c r="BE1807" s="610"/>
      <c r="BF1807" s="610"/>
      <c r="BG1807" s="610"/>
      <c r="BH1807" s="610"/>
      <c r="BI1807" s="610"/>
      <c r="BJ1807" s="610"/>
    </row>
    <row r="1808" spans="2:62" ht="39" customHeight="1">
      <c r="B1808" s="609" t="s">
        <v>95</v>
      </c>
      <c r="C1808" s="609"/>
      <c r="D1808" s="609"/>
      <c r="E1808" s="609"/>
      <c r="F1808" s="609"/>
      <c r="G1808" s="609"/>
      <c r="H1808" s="609"/>
      <c r="I1808" s="609"/>
      <c r="J1808" s="609"/>
      <c r="K1808" s="609"/>
      <c r="L1808" s="609"/>
      <c r="M1808" s="609"/>
      <c r="N1808" s="609"/>
      <c r="O1808" s="609"/>
      <c r="P1808" s="609"/>
      <c r="Q1808" s="609"/>
      <c r="R1808" s="609"/>
      <c r="S1808" s="609"/>
      <c r="T1808" s="609"/>
      <c r="U1808" s="609"/>
      <c r="V1808" s="609"/>
      <c r="W1808" s="609"/>
      <c r="X1808" s="609"/>
      <c r="Y1808" s="609"/>
      <c r="Z1808" s="609"/>
      <c r="AA1808" s="62"/>
      <c r="AB1808" s="60"/>
      <c r="AC1808" s="61"/>
      <c r="AD1808" s="61"/>
      <c r="AE1808" s="610"/>
      <c r="AF1808" s="610"/>
      <c r="AG1808" s="610"/>
      <c r="AH1808" s="610"/>
      <c r="AI1808" s="610"/>
      <c r="AJ1808" s="610"/>
      <c r="AK1808" s="610"/>
      <c r="AL1808" s="610"/>
      <c r="AM1808" s="610"/>
      <c r="AN1808" s="610"/>
      <c r="AO1808" s="610"/>
      <c r="AP1808" s="610"/>
      <c r="AQ1808" s="610"/>
      <c r="AR1808" s="610"/>
      <c r="AS1808" s="610"/>
      <c r="AT1808" s="610"/>
      <c r="AU1808" s="610"/>
      <c r="AV1808" s="610"/>
      <c r="AW1808" s="610"/>
      <c r="AX1808" s="610"/>
      <c r="AY1808" s="610"/>
      <c r="AZ1808" s="610"/>
      <c r="BA1808" s="610"/>
      <c r="BB1808" s="610"/>
      <c r="BC1808" s="610"/>
      <c r="BD1808" s="610"/>
      <c r="BE1808" s="610"/>
      <c r="BF1808" s="610"/>
      <c r="BG1808" s="610"/>
      <c r="BH1808" s="610"/>
      <c r="BI1808" s="610"/>
      <c r="BJ1808" s="610"/>
    </row>
    <row r="1809" spans="2:62" ht="39" customHeight="1">
      <c r="B1809" s="609" t="s">
        <v>96</v>
      </c>
      <c r="C1809" s="609"/>
      <c r="D1809" s="609"/>
      <c r="E1809" s="609"/>
      <c r="F1809" s="609"/>
      <c r="G1809" s="609"/>
      <c r="H1809" s="609"/>
      <c r="I1809" s="609"/>
      <c r="J1809" s="609"/>
      <c r="K1809" s="609"/>
      <c r="L1809" s="609"/>
      <c r="M1809" s="609"/>
      <c r="N1809" s="609"/>
      <c r="O1809" s="609"/>
      <c r="P1809" s="609"/>
      <c r="Q1809" s="609"/>
      <c r="R1809" s="609"/>
      <c r="S1809" s="609"/>
      <c r="T1809" s="609"/>
      <c r="U1809" s="609"/>
      <c r="V1809" s="609"/>
      <c r="W1809" s="609"/>
      <c r="X1809" s="609"/>
      <c r="Y1809" s="609"/>
      <c r="Z1809" s="609"/>
      <c r="AA1809" s="62"/>
      <c r="AB1809" s="60"/>
      <c r="AC1809" s="61"/>
      <c r="AD1809" s="61"/>
      <c r="AE1809" s="61"/>
      <c r="AF1809" s="61"/>
      <c r="AG1809" s="61"/>
      <c r="AH1809" s="61"/>
      <c r="AI1809" s="61"/>
      <c r="AJ1809" s="61"/>
      <c r="AK1809" s="61"/>
      <c r="AL1809" s="61"/>
      <c r="AM1809" s="61"/>
      <c r="AN1809" s="61"/>
      <c r="AO1809" s="61"/>
      <c r="AP1809" s="61"/>
      <c r="AQ1809" s="61"/>
      <c r="AR1809" s="61"/>
      <c r="AS1809" s="61"/>
      <c r="AT1809" s="61"/>
      <c r="AU1809" s="61"/>
      <c r="AV1809" s="61"/>
      <c r="AW1809" s="61"/>
      <c r="AX1809" s="61"/>
      <c r="AY1809" s="61"/>
      <c r="AZ1809" s="61"/>
      <c r="BA1809" s="61"/>
      <c r="BB1809" s="61"/>
      <c r="BC1809" s="61"/>
      <c r="BD1809" s="61"/>
      <c r="BE1809" s="61"/>
      <c r="BF1809" s="61"/>
      <c r="BG1809" s="61"/>
      <c r="BH1809" s="61"/>
      <c r="BI1809" s="61"/>
      <c r="BJ1809" s="61"/>
    </row>
    <row r="1810" spans="2:62" ht="39" customHeight="1">
      <c r="B1810" s="611" t="s">
        <v>138</v>
      </c>
      <c r="C1810" s="611"/>
      <c r="D1810" s="611"/>
      <c r="E1810" s="611"/>
      <c r="F1810" s="611"/>
      <c r="G1810" s="611"/>
      <c r="H1810" s="611"/>
      <c r="I1810" s="611"/>
      <c r="J1810" s="611"/>
      <c r="K1810" s="611"/>
      <c r="L1810" s="611"/>
      <c r="M1810" s="611"/>
      <c r="N1810" s="611"/>
      <c r="O1810" s="611"/>
      <c r="P1810" s="611"/>
      <c r="Q1810" s="611"/>
      <c r="R1810" s="611"/>
      <c r="S1810" s="611"/>
      <c r="T1810" s="611"/>
      <c r="U1810" s="611"/>
      <c r="V1810" s="611"/>
      <c r="W1810" s="611"/>
      <c r="X1810" s="611"/>
      <c r="Y1810" s="611"/>
      <c r="Z1810" s="611"/>
      <c r="AA1810" s="612"/>
      <c r="AB1810" s="62"/>
      <c r="AD1810" s="61"/>
      <c r="AE1810" s="613" t="str">
        <f>GI!$A$52</f>
        <v>Sheba Academy Comprehensive Secondary School Student's Grade Report Card</v>
      </c>
      <c r="AF1810" s="613"/>
      <c r="AG1810" s="613"/>
      <c r="AH1810" s="613"/>
      <c r="AI1810" s="613"/>
      <c r="AJ1810" s="613"/>
      <c r="AK1810" s="613"/>
      <c r="AL1810" s="613"/>
      <c r="AM1810" s="613"/>
      <c r="AN1810" s="613"/>
      <c r="AO1810" s="613"/>
      <c r="AP1810" s="613"/>
      <c r="AQ1810" s="613"/>
      <c r="AR1810" s="613"/>
      <c r="AS1810" s="613"/>
      <c r="AT1810" s="613"/>
      <c r="AU1810" s="613"/>
      <c r="AV1810" s="613"/>
      <c r="AW1810" s="613"/>
      <c r="AX1810" s="613"/>
      <c r="AY1810" s="613"/>
      <c r="AZ1810" s="613"/>
      <c r="BA1810" s="613"/>
      <c r="BB1810" s="613"/>
      <c r="BC1810" s="613"/>
      <c r="BD1810" s="613"/>
      <c r="BE1810" s="613"/>
      <c r="BF1810" s="613"/>
      <c r="BG1810" s="613"/>
      <c r="BH1810" s="613"/>
      <c r="BI1810" s="613"/>
      <c r="BJ1810" s="613"/>
    </row>
    <row r="1811" spans="2:62" ht="39" customHeight="1">
      <c r="B1811" s="611"/>
      <c r="C1811" s="611"/>
      <c r="D1811" s="611"/>
      <c r="E1811" s="611"/>
      <c r="F1811" s="611"/>
      <c r="G1811" s="611"/>
      <c r="H1811" s="611"/>
      <c r="I1811" s="611"/>
      <c r="J1811" s="611"/>
      <c r="K1811" s="611"/>
      <c r="L1811" s="611"/>
      <c r="M1811" s="611"/>
      <c r="N1811" s="611"/>
      <c r="O1811" s="611"/>
      <c r="P1811" s="611"/>
      <c r="Q1811" s="611"/>
      <c r="R1811" s="611"/>
      <c r="S1811" s="611"/>
      <c r="T1811" s="611"/>
      <c r="U1811" s="611"/>
      <c r="V1811" s="611"/>
      <c r="W1811" s="611"/>
      <c r="X1811" s="611"/>
      <c r="Y1811" s="611"/>
      <c r="Z1811" s="611"/>
      <c r="AA1811" s="612"/>
      <c r="AB1811" s="62"/>
      <c r="AC1811" s="61"/>
      <c r="AD1811" s="61"/>
      <c r="AE1811" s="613"/>
      <c r="AF1811" s="613"/>
      <c r="AG1811" s="613"/>
      <c r="AH1811" s="613"/>
      <c r="AI1811" s="613"/>
      <c r="AJ1811" s="613"/>
      <c r="AK1811" s="613"/>
      <c r="AL1811" s="613"/>
      <c r="AM1811" s="613"/>
      <c r="AN1811" s="613"/>
      <c r="AO1811" s="613"/>
      <c r="AP1811" s="613"/>
      <c r="AQ1811" s="613"/>
      <c r="AR1811" s="613"/>
      <c r="AS1811" s="613"/>
      <c r="AT1811" s="613"/>
      <c r="AU1811" s="613"/>
      <c r="AV1811" s="613"/>
      <c r="AW1811" s="613"/>
      <c r="AX1811" s="613"/>
      <c r="AY1811" s="613"/>
      <c r="AZ1811" s="613"/>
      <c r="BA1811" s="613"/>
      <c r="BB1811" s="613"/>
      <c r="BC1811" s="613"/>
      <c r="BD1811" s="613"/>
      <c r="BE1811" s="613"/>
      <c r="BF1811" s="613"/>
      <c r="BG1811" s="613"/>
      <c r="BH1811" s="613"/>
      <c r="BI1811" s="613"/>
      <c r="BJ1811" s="613"/>
    </row>
    <row r="1812" spans="2:62" ht="39" customHeight="1">
      <c r="B1812" s="611" t="s">
        <v>65</v>
      </c>
      <c r="C1812" s="611"/>
      <c r="D1812" s="611"/>
      <c r="E1812" s="611"/>
      <c r="F1812" s="611"/>
      <c r="G1812" s="611"/>
      <c r="H1812" s="611"/>
      <c r="I1812" s="611"/>
      <c r="J1812" s="611"/>
      <c r="K1812" s="611"/>
      <c r="L1812" s="611"/>
      <c r="M1812" s="611"/>
      <c r="N1812" s="611"/>
      <c r="O1812" s="611"/>
      <c r="P1812" s="611"/>
      <c r="Q1812" s="611"/>
      <c r="R1812" s="611"/>
      <c r="S1812" s="611"/>
      <c r="T1812" s="611"/>
      <c r="U1812" s="611"/>
      <c r="V1812" s="611"/>
      <c r="W1812" s="611"/>
      <c r="X1812" s="611"/>
      <c r="Y1812" s="611"/>
      <c r="Z1812" s="611"/>
      <c r="AA1812" s="612"/>
      <c r="AB1812" s="62"/>
      <c r="AC1812" s="61"/>
      <c r="AD1812" s="61"/>
      <c r="AE1812" s="613"/>
      <c r="AF1812" s="613"/>
      <c r="AG1812" s="613"/>
      <c r="AH1812" s="613"/>
      <c r="AI1812" s="613"/>
      <c r="AJ1812" s="613"/>
      <c r="AK1812" s="613"/>
      <c r="AL1812" s="613"/>
      <c r="AM1812" s="613"/>
      <c r="AN1812" s="613"/>
      <c r="AO1812" s="613"/>
      <c r="AP1812" s="613"/>
      <c r="AQ1812" s="613"/>
      <c r="AR1812" s="613"/>
      <c r="AS1812" s="613"/>
      <c r="AT1812" s="613"/>
      <c r="AU1812" s="613"/>
      <c r="AV1812" s="613"/>
      <c r="AW1812" s="613"/>
      <c r="AX1812" s="613"/>
      <c r="AY1812" s="613"/>
      <c r="AZ1812" s="613"/>
      <c r="BA1812" s="613"/>
      <c r="BB1812" s="613"/>
      <c r="BC1812" s="613"/>
      <c r="BD1812" s="613"/>
      <c r="BE1812" s="613"/>
      <c r="BF1812" s="613"/>
      <c r="BG1812" s="613"/>
      <c r="BH1812" s="613"/>
      <c r="BI1812" s="613"/>
      <c r="BJ1812" s="613"/>
    </row>
    <row r="1813" spans="2:62" ht="39" customHeight="1">
      <c r="B1813" s="611"/>
      <c r="C1813" s="611"/>
      <c r="D1813" s="611"/>
      <c r="E1813" s="611"/>
      <c r="F1813" s="611"/>
      <c r="G1813" s="611"/>
      <c r="H1813" s="611"/>
      <c r="I1813" s="611"/>
      <c r="J1813" s="611"/>
      <c r="K1813" s="611"/>
      <c r="L1813" s="611"/>
      <c r="M1813" s="611"/>
      <c r="N1813" s="611"/>
      <c r="O1813" s="611"/>
      <c r="P1813" s="611"/>
      <c r="Q1813" s="611"/>
      <c r="R1813" s="611"/>
      <c r="S1813" s="611"/>
      <c r="T1813" s="611"/>
      <c r="U1813" s="611"/>
      <c r="V1813" s="611"/>
      <c r="W1813" s="611"/>
      <c r="X1813" s="611"/>
      <c r="Y1813" s="611"/>
      <c r="Z1813" s="611"/>
      <c r="AA1813" s="612"/>
      <c r="AB1813" s="62"/>
      <c r="AC1813" s="62"/>
      <c r="AD1813" s="62"/>
      <c r="AE1813" s="63"/>
      <c r="AF1813" s="63"/>
      <c r="AG1813" s="63"/>
      <c r="AH1813" s="63"/>
      <c r="AI1813" s="63"/>
      <c r="AJ1813" s="63"/>
      <c r="AK1813" s="63"/>
      <c r="AL1813" s="63"/>
      <c r="AM1813" s="63"/>
      <c r="AN1813" s="63"/>
      <c r="AO1813" s="63"/>
      <c r="AP1813" s="63"/>
      <c r="AQ1813" s="63"/>
      <c r="AR1813" s="63"/>
      <c r="AS1813" s="63"/>
      <c r="AT1813" s="63"/>
      <c r="AU1813" s="63"/>
      <c r="AV1813" s="63"/>
      <c r="AW1813" s="63"/>
      <c r="AX1813" s="63"/>
      <c r="AY1813" s="63"/>
      <c r="AZ1813" s="63"/>
      <c r="BA1813" s="63"/>
      <c r="BB1813" s="63"/>
      <c r="BC1813" s="63"/>
      <c r="BD1813" s="63"/>
      <c r="BE1813" s="63"/>
      <c r="BF1813" s="63"/>
      <c r="BG1813" s="63"/>
      <c r="BH1813" s="63"/>
      <c r="BI1813" s="63"/>
      <c r="BJ1813" s="63"/>
    </row>
    <row r="1814" spans="2:62" ht="39" customHeight="1">
      <c r="B1814" s="64" t="s">
        <v>50</v>
      </c>
      <c r="C1814" s="64"/>
      <c r="D1814" s="64"/>
      <c r="E1814" s="64"/>
      <c r="F1814" s="64"/>
      <c r="G1814" s="64"/>
      <c r="H1814" s="64"/>
      <c r="I1814" s="64"/>
      <c r="J1814" s="64"/>
      <c r="K1814" s="64"/>
      <c r="L1814" s="64"/>
      <c r="M1814" s="64"/>
      <c r="N1814" s="64"/>
      <c r="O1814" s="64"/>
      <c r="P1814" s="64"/>
      <c r="Q1814" s="64"/>
      <c r="R1814" s="64"/>
      <c r="S1814" s="64"/>
      <c r="T1814" s="64"/>
      <c r="U1814" s="64"/>
      <c r="V1814" s="64"/>
      <c r="W1814" s="64"/>
      <c r="X1814" s="64"/>
      <c r="Y1814" s="64"/>
      <c r="Z1814" s="64"/>
      <c r="AA1814" s="62"/>
      <c r="AB1814" s="62"/>
      <c r="AC1814" s="62"/>
      <c r="AD1814" s="62"/>
      <c r="AE1814" s="613" t="str">
        <f>GI!$A$51</f>
        <v>መቐለ, ኢትዮጵያ/Mekelle, Ethiopia</v>
      </c>
      <c r="AF1814" s="613"/>
      <c r="AG1814" s="613"/>
      <c r="AH1814" s="613"/>
      <c r="AI1814" s="613"/>
      <c r="AJ1814" s="613"/>
      <c r="AK1814" s="613"/>
      <c r="AL1814" s="613"/>
      <c r="AM1814" s="613"/>
      <c r="AN1814" s="613"/>
      <c r="AO1814" s="613"/>
      <c r="AP1814" s="613"/>
      <c r="AQ1814" s="613"/>
      <c r="AR1814" s="613"/>
      <c r="AS1814" s="613"/>
      <c r="AT1814" s="613"/>
      <c r="AU1814" s="613"/>
      <c r="AV1814" s="613"/>
      <c r="AW1814" s="613"/>
      <c r="AX1814" s="613"/>
      <c r="AY1814" s="613"/>
      <c r="AZ1814" s="613"/>
      <c r="BA1814" s="613"/>
      <c r="BB1814" s="613"/>
      <c r="BC1814" s="613"/>
      <c r="BD1814" s="613"/>
      <c r="BE1814" s="613"/>
      <c r="BF1814" s="613"/>
      <c r="BG1814" s="613"/>
      <c r="BH1814" s="613"/>
      <c r="BI1814" s="613"/>
      <c r="BJ1814" s="613"/>
    </row>
    <row r="1815" spans="2:62" ht="39" customHeight="1">
      <c r="B1815" s="64" t="s">
        <v>51</v>
      </c>
      <c r="C1815" s="64"/>
      <c r="D1815" s="64"/>
      <c r="E1815" s="64"/>
      <c r="F1815" s="64"/>
      <c r="G1815" s="64"/>
      <c r="H1815" s="64"/>
      <c r="I1815" s="64"/>
      <c r="J1815" s="64"/>
      <c r="K1815" s="64"/>
      <c r="L1815" s="64"/>
      <c r="M1815" s="64"/>
      <c r="N1815" s="64"/>
      <c r="O1815" s="64"/>
      <c r="P1815" s="64"/>
      <c r="Q1815" s="64"/>
      <c r="R1815" s="64"/>
      <c r="S1815" s="64"/>
      <c r="T1815" s="64"/>
      <c r="U1815" s="64"/>
      <c r="V1815" s="64"/>
      <c r="W1815" s="64"/>
      <c r="X1815" s="64"/>
      <c r="Y1815" s="64"/>
      <c r="Z1815" s="64"/>
      <c r="AA1815" s="62"/>
      <c r="AB1815" s="62"/>
      <c r="AC1815" s="62"/>
      <c r="AD1815" s="62"/>
      <c r="AE1815" s="613"/>
      <c r="AF1815" s="613"/>
      <c r="AG1815" s="613"/>
      <c r="AH1815" s="613"/>
      <c r="AI1815" s="613"/>
      <c r="AJ1815" s="613"/>
      <c r="AK1815" s="613"/>
      <c r="AL1815" s="613"/>
      <c r="AM1815" s="613"/>
      <c r="AN1815" s="613"/>
      <c r="AO1815" s="613"/>
      <c r="AP1815" s="613"/>
      <c r="AQ1815" s="613"/>
      <c r="AR1815" s="613"/>
      <c r="AS1815" s="613"/>
      <c r="AT1815" s="613"/>
      <c r="AU1815" s="613"/>
      <c r="AV1815" s="613"/>
      <c r="AW1815" s="613"/>
      <c r="AX1815" s="613"/>
      <c r="AY1815" s="613"/>
      <c r="AZ1815" s="613"/>
      <c r="BA1815" s="613"/>
      <c r="BB1815" s="613"/>
      <c r="BC1815" s="613"/>
      <c r="BD1815" s="613"/>
      <c r="BE1815" s="613"/>
      <c r="BF1815" s="613"/>
      <c r="BG1815" s="613"/>
      <c r="BH1815" s="613"/>
      <c r="BI1815" s="613"/>
      <c r="BJ1815" s="613"/>
    </row>
    <row r="1816" spans="2:62" ht="39" customHeight="1">
      <c r="B1816" s="611" t="s">
        <v>139</v>
      </c>
      <c r="C1816" s="611"/>
      <c r="D1816" s="611"/>
      <c r="E1816" s="611"/>
      <c r="F1816" s="611"/>
      <c r="G1816" s="611"/>
      <c r="H1816" s="611"/>
      <c r="I1816" s="611"/>
      <c r="J1816" s="611"/>
      <c r="K1816" s="611"/>
      <c r="L1816" s="611"/>
      <c r="M1816" s="611"/>
      <c r="N1816" s="611"/>
      <c r="O1816" s="611"/>
      <c r="P1816" s="611"/>
      <c r="Q1816" s="611"/>
      <c r="R1816" s="611"/>
      <c r="S1816" s="611"/>
      <c r="T1816" s="611"/>
      <c r="U1816" s="611"/>
      <c r="V1816" s="611"/>
      <c r="W1816" s="611"/>
      <c r="X1816" s="611"/>
      <c r="Y1816" s="611"/>
      <c r="Z1816" s="611"/>
      <c r="AA1816" s="612"/>
      <c r="AB1816" s="62"/>
      <c r="AC1816" s="62"/>
      <c r="AD1816" s="62"/>
      <c r="AE1816" s="91"/>
      <c r="AF1816" s="91"/>
      <c r="AG1816" s="91"/>
      <c r="AH1816" s="91"/>
      <c r="AI1816" s="91"/>
      <c r="AJ1816" s="91"/>
      <c r="AK1816" s="91"/>
      <c r="AL1816" s="91"/>
      <c r="AM1816" s="91"/>
      <c r="AN1816" s="91"/>
      <c r="AO1816" s="91"/>
      <c r="AP1816" s="91"/>
      <c r="AQ1816" s="91"/>
      <c r="AR1816" s="91"/>
      <c r="AS1816" s="91"/>
      <c r="AT1816" s="91"/>
      <c r="AU1816" s="91"/>
      <c r="AV1816" s="91"/>
      <c r="AW1816" s="91"/>
      <c r="AX1816" s="91"/>
      <c r="AY1816" s="91"/>
      <c r="AZ1816" s="91"/>
      <c r="BA1816" s="91"/>
      <c r="BB1816" s="91"/>
      <c r="BC1816" s="91"/>
      <c r="BD1816" s="91"/>
      <c r="BE1816" s="91"/>
      <c r="BF1816" s="91"/>
      <c r="BG1816" s="91"/>
      <c r="BH1816" s="91"/>
      <c r="BI1816" s="91"/>
      <c r="BJ1816" s="91"/>
    </row>
    <row r="1817" spans="2:62" ht="39" customHeight="1">
      <c r="B1817" s="611"/>
      <c r="C1817" s="611"/>
      <c r="D1817" s="611"/>
      <c r="E1817" s="611"/>
      <c r="F1817" s="611"/>
      <c r="G1817" s="611"/>
      <c r="H1817" s="611"/>
      <c r="I1817" s="611"/>
      <c r="J1817" s="611"/>
      <c r="K1817" s="611"/>
      <c r="L1817" s="611"/>
      <c r="M1817" s="611"/>
      <c r="N1817" s="611"/>
      <c r="O1817" s="611"/>
      <c r="P1817" s="611"/>
      <c r="Q1817" s="611"/>
      <c r="R1817" s="611"/>
      <c r="S1817" s="611"/>
      <c r="T1817" s="611"/>
      <c r="U1817" s="611"/>
      <c r="V1817" s="611"/>
      <c r="W1817" s="611"/>
      <c r="X1817" s="611"/>
      <c r="Y1817" s="611"/>
      <c r="Z1817" s="611"/>
      <c r="AA1817" s="612"/>
      <c r="AB1817" s="62"/>
      <c r="AC1817" s="62"/>
      <c r="AD1817" s="62"/>
      <c r="AE1817" s="614" t="str">
        <f>GI!$A$47</f>
        <v>ዘበነ ት/ቲ፡ 2018 ዓ/ም Academic Year: 2025/26 G.C</v>
      </c>
      <c r="AF1817" s="614"/>
      <c r="AG1817" s="614"/>
      <c r="AH1817" s="614"/>
      <c r="AI1817" s="614"/>
      <c r="AJ1817" s="614"/>
      <c r="AK1817" s="614"/>
      <c r="AL1817" s="614"/>
      <c r="AM1817" s="614"/>
      <c r="AN1817" s="614"/>
      <c r="AO1817" s="614"/>
      <c r="AP1817" s="614"/>
      <c r="AQ1817" s="614"/>
      <c r="AR1817" s="614"/>
      <c r="AS1817" s="614"/>
      <c r="AT1817" s="614"/>
      <c r="AU1817" s="614"/>
      <c r="AV1817" s="614"/>
      <c r="AW1817" s="614"/>
      <c r="AX1817" s="614"/>
      <c r="AY1817" s="614"/>
      <c r="AZ1817" s="614"/>
      <c r="BA1817" s="614"/>
      <c r="BB1817" s="614"/>
      <c r="BC1817" s="614"/>
      <c r="BD1817" s="614"/>
      <c r="BE1817" s="614"/>
      <c r="BF1817" s="614"/>
      <c r="BG1817" s="614"/>
      <c r="BH1817" s="614"/>
      <c r="BI1817" s="614"/>
      <c r="BJ1817" s="614"/>
    </row>
    <row r="1818" spans="2:62" ht="39" customHeight="1">
      <c r="B1818" s="609" t="s">
        <v>97</v>
      </c>
      <c r="C1818" s="609"/>
      <c r="D1818" s="609"/>
      <c r="E1818" s="609"/>
      <c r="F1818" s="609"/>
      <c r="G1818" s="609"/>
      <c r="H1818" s="609"/>
      <c r="I1818" s="609"/>
      <c r="J1818" s="609"/>
      <c r="K1818" s="609"/>
      <c r="L1818" s="609"/>
      <c r="M1818" s="609"/>
      <c r="N1818" s="609"/>
      <c r="O1818" s="609"/>
      <c r="P1818" s="609"/>
      <c r="Q1818" s="609"/>
      <c r="R1818" s="609"/>
      <c r="S1818" s="609"/>
      <c r="T1818" s="609"/>
      <c r="U1818" s="609"/>
      <c r="V1818" s="609"/>
      <c r="W1818" s="609"/>
      <c r="X1818" s="609"/>
      <c r="Y1818" s="609"/>
      <c r="Z1818" s="609"/>
      <c r="AA1818" s="62"/>
      <c r="AB1818" s="62"/>
      <c r="AC1818" s="62"/>
      <c r="AD1818" s="62"/>
      <c r="AE1818" s="614"/>
      <c r="AF1818" s="614"/>
      <c r="AG1818" s="614"/>
      <c r="AH1818" s="614"/>
      <c r="AI1818" s="614"/>
      <c r="AJ1818" s="614"/>
      <c r="AK1818" s="614"/>
      <c r="AL1818" s="614"/>
      <c r="AM1818" s="614"/>
      <c r="AN1818" s="614"/>
      <c r="AO1818" s="614"/>
      <c r="AP1818" s="614"/>
      <c r="AQ1818" s="614"/>
      <c r="AR1818" s="614"/>
      <c r="AS1818" s="614"/>
      <c r="AT1818" s="614"/>
      <c r="AU1818" s="614"/>
      <c r="AV1818" s="614"/>
      <c r="AW1818" s="614"/>
      <c r="AX1818" s="614"/>
      <c r="AY1818" s="614"/>
      <c r="AZ1818" s="614"/>
      <c r="BA1818" s="614"/>
      <c r="BB1818" s="614"/>
      <c r="BC1818" s="614"/>
      <c r="BD1818" s="614"/>
      <c r="BE1818" s="614"/>
      <c r="BF1818" s="614"/>
      <c r="BG1818" s="614"/>
      <c r="BH1818" s="614"/>
      <c r="BI1818" s="614"/>
      <c r="BJ1818" s="614"/>
    </row>
    <row r="1819" spans="2:62" ht="39" customHeight="1">
      <c r="AA1819" s="62"/>
      <c r="AB1819" s="62"/>
      <c r="AC1819" s="62"/>
      <c r="AD1819" s="62"/>
      <c r="AE1819" s="614"/>
      <c r="AF1819" s="614"/>
      <c r="AG1819" s="614"/>
      <c r="AH1819" s="614"/>
      <c r="AI1819" s="614"/>
      <c r="AJ1819" s="614"/>
      <c r="AK1819" s="614"/>
      <c r="AL1819" s="614"/>
      <c r="AM1819" s="614"/>
      <c r="AN1819" s="614"/>
      <c r="AO1819" s="614"/>
      <c r="AP1819" s="614"/>
      <c r="AQ1819" s="614"/>
      <c r="AR1819" s="614"/>
      <c r="AS1819" s="614"/>
      <c r="AT1819" s="614"/>
      <c r="AU1819" s="614"/>
      <c r="AV1819" s="614"/>
      <c r="AW1819" s="614"/>
      <c r="AX1819" s="614"/>
      <c r="AY1819" s="614"/>
      <c r="AZ1819" s="614"/>
      <c r="BA1819" s="614"/>
      <c r="BB1819" s="614"/>
      <c r="BC1819" s="614"/>
      <c r="BD1819" s="614"/>
      <c r="BE1819" s="614"/>
      <c r="BF1819" s="614"/>
      <c r="BG1819" s="614"/>
      <c r="BH1819" s="614"/>
      <c r="BI1819" s="614"/>
      <c r="BJ1819" s="614"/>
    </row>
    <row r="1820" spans="2:62" ht="39" customHeight="1">
      <c r="AB1820" s="62"/>
      <c r="AC1820" s="62"/>
      <c r="AD1820" s="62"/>
      <c r="AE1820" s="62"/>
      <c r="AF1820" s="62"/>
      <c r="AG1820" s="552" t="s">
        <v>63</v>
      </c>
      <c r="AH1820" s="552"/>
      <c r="AI1820" s="552"/>
      <c r="AJ1820" s="552"/>
      <c r="AK1820" s="552"/>
      <c r="AL1820" s="552"/>
      <c r="AM1820" s="552"/>
      <c r="AN1820" s="552"/>
      <c r="AO1820" s="552"/>
      <c r="AP1820" s="552"/>
      <c r="AQ1820" s="552"/>
      <c r="AR1820" s="552"/>
      <c r="AS1820" s="552"/>
      <c r="AT1820" s="552"/>
      <c r="AU1820" s="552"/>
      <c r="AV1820" s="552"/>
      <c r="AW1820" s="552"/>
      <c r="AX1820" s="552"/>
      <c r="AY1820" s="552"/>
      <c r="AZ1820" s="552"/>
      <c r="BA1820" s="552"/>
      <c r="BB1820" s="552"/>
      <c r="BC1820" s="552"/>
      <c r="BD1820" s="552"/>
      <c r="BE1820" s="552"/>
      <c r="BF1820" s="552"/>
      <c r="BG1820" s="552"/>
      <c r="BH1820" s="552"/>
      <c r="BI1820" s="552"/>
      <c r="BJ1820" s="65"/>
    </row>
    <row r="1821" spans="2:62" ht="39" customHeight="1">
      <c r="AB1821" s="62"/>
      <c r="AC1821" s="62"/>
      <c r="AD1821" s="62"/>
      <c r="AE1821" s="62"/>
      <c r="AF1821" s="62"/>
      <c r="AG1821" s="552"/>
      <c r="AH1821" s="552"/>
      <c r="AI1821" s="552"/>
      <c r="AJ1821" s="552"/>
      <c r="AK1821" s="552"/>
      <c r="AL1821" s="552"/>
      <c r="AM1821" s="552"/>
      <c r="AN1821" s="552"/>
      <c r="AO1821" s="552"/>
      <c r="AP1821" s="552"/>
      <c r="AQ1821" s="552"/>
      <c r="AR1821" s="552"/>
      <c r="AS1821" s="552"/>
      <c r="AT1821" s="552"/>
      <c r="AU1821" s="552"/>
      <c r="AV1821" s="552"/>
      <c r="AW1821" s="552"/>
      <c r="AX1821" s="552"/>
      <c r="AY1821" s="552"/>
      <c r="AZ1821" s="552"/>
      <c r="BA1821" s="552"/>
      <c r="BB1821" s="552"/>
      <c r="BC1821" s="552"/>
      <c r="BD1821" s="552"/>
      <c r="BE1821" s="552"/>
      <c r="BF1821" s="552"/>
      <c r="BG1821" s="552"/>
      <c r="BH1821" s="552"/>
      <c r="BI1821" s="552"/>
      <c r="BJ1821" s="65"/>
    </row>
    <row r="1822" spans="2:62" ht="39" customHeight="1">
      <c r="B1822" s="66"/>
      <c r="C1822" s="66"/>
      <c r="D1822" s="66"/>
      <c r="E1822" s="66"/>
      <c r="F1822" s="66"/>
      <c r="G1822" s="66"/>
      <c r="H1822" s="66"/>
      <c r="I1822" s="66"/>
      <c r="J1822" s="66"/>
      <c r="K1822" s="66"/>
      <c r="L1822" s="66"/>
      <c r="M1822" s="66"/>
      <c r="N1822" s="66"/>
      <c r="O1822" s="66"/>
      <c r="P1822" s="66"/>
      <c r="Q1822" s="66"/>
      <c r="R1822" s="66"/>
      <c r="S1822" s="66"/>
      <c r="T1822" s="66"/>
      <c r="U1822" s="66"/>
      <c r="V1822" s="66"/>
      <c r="W1822" s="66"/>
      <c r="X1822" s="66"/>
      <c r="Y1822" s="66"/>
      <c r="Z1822" s="66"/>
      <c r="AB1822" s="62"/>
      <c r="AC1822" s="62"/>
      <c r="AD1822" s="62"/>
      <c r="AE1822" s="62"/>
      <c r="AF1822" s="62"/>
      <c r="AG1822" s="552"/>
      <c r="AH1822" s="552"/>
      <c r="AI1822" s="552"/>
      <c r="AJ1822" s="552"/>
      <c r="AK1822" s="552"/>
      <c r="AL1822" s="552"/>
      <c r="AM1822" s="552"/>
      <c r="AN1822" s="552"/>
      <c r="AO1822" s="552"/>
      <c r="AP1822" s="552"/>
      <c r="AQ1822" s="552"/>
      <c r="AR1822" s="552"/>
      <c r="AS1822" s="552"/>
      <c r="AT1822" s="552"/>
      <c r="AU1822" s="552"/>
      <c r="AV1822" s="552"/>
      <c r="AW1822" s="552"/>
      <c r="AX1822" s="552"/>
      <c r="AY1822" s="552"/>
      <c r="AZ1822" s="552"/>
      <c r="BA1822" s="552"/>
      <c r="BB1822" s="552"/>
      <c r="BC1822" s="552"/>
      <c r="BD1822" s="552"/>
      <c r="BE1822" s="552"/>
      <c r="BF1822" s="552"/>
      <c r="BG1822" s="552"/>
      <c r="BH1822" s="552"/>
      <c r="BI1822" s="552"/>
      <c r="BJ1822" s="65"/>
    </row>
    <row r="1823" spans="2:62" ht="39" customHeight="1" thickBot="1">
      <c r="L1823" s="554" t="s">
        <v>66</v>
      </c>
      <c r="M1823" s="555"/>
      <c r="N1823" s="558" t="s">
        <v>45</v>
      </c>
      <c r="O1823" s="559"/>
      <c r="P1823" s="559"/>
      <c r="Q1823" s="559"/>
      <c r="R1823" s="559"/>
      <c r="S1823" s="559"/>
      <c r="T1823" s="559"/>
      <c r="U1823" s="559"/>
      <c r="V1823" s="559"/>
      <c r="W1823" s="559"/>
      <c r="X1823" s="560"/>
      <c r="AB1823" s="62"/>
      <c r="AC1823" s="62"/>
      <c r="AD1823" s="62"/>
      <c r="AE1823" s="62"/>
      <c r="AF1823" s="62"/>
      <c r="AG1823" s="553"/>
      <c r="AH1823" s="553"/>
      <c r="AI1823" s="553"/>
      <c r="AJ1823" s="553"/>
      <c r="AK1823" s="553"/>
      <c r="AL1823" s="553"/>
      <c r="AM1823" s="553"/>
      <c r="AN1823" s="553"/>
      <c r="AO1823" s="553"/>
      <c r="AP1823" s="553"/>
      <c r="AQ1823" s="553"/>
      <c r="AR1823" s="553"/>
      <c r="AS1823" s="553"/>
      <c r="AT1823" s="553"/>
      <c r="AU1823" s="553"/>
      <c r="AV1823" s="553"/>
      <c r="AW1823" s="553"/>
      <c r="AX1823" s="553"/>
      <c r="AY1823" s="553"/>
      <c r="AZ1823" s="553"/>
      <c r="BA1823" s="553"/>
      <c r="BB1823" s="553"/>
      <c r="BC1823" s="553"/>
      <c r="BD1823" s="553"/>
      <c r="BE1823" s="553"/>
      <c r="BF1823" s="553"/>
      <c r="BG1823" s="553"/>
      <c r="BH1823" s="553"/>
      <c r="BI1823" s="553"/>
      <c r="BJ1823" s="65"/>
    </row>
    <row r="1824" spans="2:62" ht="39" customHeight="1" thickBot="1">
      <c r="L1824" s="556"/>
      <c r="M1824" s="557"/>
      <c r="N1824" s="561"/>
      <c r="O1824" s="562"/>
      <c r="P1824" s="562"/>
      <c r="Q1824" s="562"/>
      <c r="R1824" s="562"/>
      <c r="S1824" s="562"/>
      <c r="T1824" s="562"/>
      <c r="U1824" s="562"/>
      <c r="V1824" s="562"/>
      <c r="W1824" s="562"/>
      <c r="X1824" s="563"/>
      <c r="AB1824" s="62"/>
      <c r="AC1824" s="62"/>
      <c r="AD1824" s="62"/>
      <c r="AE1824" s="62"/>
      <c r="AF1824" s="62"/>
      <c r="AG1824" s="67"/>
      <c r="AH1824" s="68"/>
      <c r="AI1824" s="68"/>
      <c r="AJ1824" s="69"/>
      <c r="AK1824" s="69"/>
      <c r="AL1824" s="69"/>
      <c r="AM1824" s="69"/>
      <c r="AN1824" s="69"/>
      <c r="AO1824" s="69"/>
      <c r="AP1824" s="69"/>
      <c r="AQ1824" s="69"/>
      <c r="AR1824" s="70"/>
      <c r="AS1824" s="70"/>
      <c r="AT1824" s="70"/>
      <c r="AU1824" s="70"/>
      <c r="AV1824" s="70"/>
      <c r="AW1824" s="70"/>
      <c r="AX1824" s="70"/>
      <c r="AY1824" s="70"/>
      <c r="AZ1824" s="70"/>
      <c r="BA1824" s="70"/>
      <c r="BB1824" s="70"/>
      <c r="BC1824" s="70"/>
      <c r="BD1824" s="70"/>
      <c r="BE1824" s="70"/>
      <c r="BF1824" s="70"/>
      <c r="BG1824" s="70"/>
      <c r="BH1824" s="70"/>
      <c r="BI1824" s="70"/>
      <c r="BJ1824" s="69"/>
    </row>
    <row r="1825" spans="2:62" ht="39" customHeight="1">
      <c r="E1825" s="62"/>
      <c r="F1825" s="62"/>
      <c r="G1825" s="62"/>
      <c r="H1825" s="62"/>
      <c r="I1825" s="62"/>
      <c r="J1825" s="62"/>
      <c r="K1825" s="62"/>
      <c r="L1825" s="564" t="s">
        <v>21</v>
      </c>
      <c r="M1825" s="565"/>
      <c r="N1825" s="558" t="s">
        <v>46</v>
      </c>
      <c r="O1825" s="559"/>
      <c r="P1825" s="559"/>
      <c r="Q1825" s="559"/>
      <c r="R1825" s="559"/>
      <c r="S1825" s="559"/>
      <c r="T1825" s="559"/>
      <c r="U1825" s="559"/>
      <c r="V1825" s="559"/>
      <c r="W1825" s="559"/>
      <c r="X1825" s="560"/>
      <c r="AB1825" s="62"/>
      <c r="AC1825" s="62"/>
      <c r="AD1825" s="62"/>
      <c r="AE1825" s="62"/>
      <c r="AF1825" s="62"/>
      <c r="AG1825" s="568" t="s">
        <v>22</v>
      </c>
      <c r="AH1825" s="569"/>
      <c r="AI1825" s="569"/>
      <c r="AJ1825" s="569"/>
      <c r="AK1825" s="569"/>
      <c r="AL1825" s="569"/>
      <c r="AM1825" s="569"/>
      <c r="AN1825" s="570"/>
      <c r="AO1825" s="571" t="str">
        <f>GI!$H$38</f>
        <v xml:space="preserve">Yeabsira Rezene Gebrecherkos </v>
      </c>
      <c r="AP1825" s="572"/>
      <c r="AQ1825" s="572"/>
      <c r="AR1825" s="572"/>
      <c r="AS1825" s="572"/>
      <c r="AT1825" s="572"/>
      <c r="AU1825" s="572"/>
      <c r="AV1825" s="572"/>
      <c r="AW1825" s="572"/>
      <c r="AX1825" s="572"/>
      <c r="AY1825" s="572"/>
      <c r="AZ1825" s="572"/>
      <c r="BA1825" s="572"/>
      <c r="BB1825" s="572"/>
      <c r="BC1825" s="572"/>
      <c r="BD1825" s="572"/>
      <c r="BE1825" s="572"/>
      <c r="BF1825" s="572"/>
      <c r="BG1825" s="572"/>
      <c r="BH1825" s="573"/>
      <c r="BI1825" s="72"/>
      <c r="BJ1825" s="72"/>
    </row>
    <row r="1826" spans="2:62" ht="39" customHeight="1">
      <c r="L1826" s="566"/>
      <c r="M1826" s="567"/>
      <c r="N1826" s="561"/>
      <c r="O1826" s="562"/>
      <c r="P1826" s="562"/>
      <c r="Q1826" s="562"/>
      <c r="R1826" s="562"/>
      <c r="S1826" s="562"/>
      <c r="T1826" s="562"/>
      <c r="U1826" s="562"/>
      <c r="V1826" s="562"/>
      <c r="W1826" s="562"/>
      <c r="X1826" s="563"/>
      <c r="AB1826" s="62"/>
      <c r="AC1826" s="62"/>
      <c r="AD1826" s="62"/>
      <c r="AE1826" s="62"/>
      <c r="AF1826" s="62"/>
      <c r="AG1826" s="568"/>
      <c r="AH1826" s="569"/>
      <c r="AI1826" s="569"/>
      <c r="AJ1826" s="569"/>
      <c r="AK1826" s="569"/>
      <c r="AL1826" s="569"/>
      <c r="AM1826" s="569"/>
      <c r="AN1826" s="570"/>
      <c r="AO1826" s="574"/>
      <c r="AP1826" s="575"/>
      <c r="AQ1826" s="575"/>
      <c r="AR1826" s="575"/>
      <c r="AS1826" s="575"/>
      <c r="AT1826" s="575"/>
      <c r="AU1826" s="575"/>
      <c r="AV1826" s="575"/>
      <c r="AW1826" s="575"/>
      <c r="AX1826" s="575"/>
      <c r="AY1826" s="575"/>
      <c r="AZ1826" s="575"/>
      <c r="BA1826" s="575"/>
      <c r="BB1826" s="575"/>
      <c r="BC1826" s="575"/>
      <c r="BD1826" s="575"/>
      <c r="BE1826" s="575"/>
      <c r="BF1826" s="575"/>
      <c r="BG1826" s="575"/>
      <c r="BH1826" s="576"/>
      <c r="BI1826" s="72"/>
      <c r="BJ1826" s="72"/>
    </row>
    <row r="1827" spans="2:62" ht="39" customHeight="1" thickBot="1">
      <c r="AB1827" s="62"/>
      <c r="AC1827" s="62"/>
      <c r="AD1827" s="62"/>
      <c r="AE1827" s="62"/>
      <c r="AF1827" s="62"/>
      <c r="AG1827" s="73"/>
      <c r="AH1827" s="580" t="s">
        <v>8</v>
      </c>
      <c r="AI1827" s="580"/>
      <c r="AJ1827" s="580"/>
      <c r="AK1827" s="580"/>
      <c r="AL1827" s="580"/>
      <c r="AM1827" s="580"/>
      <c r="AN1827" s="580"/>
      <c r="AO1827" s="577"/>
      <c r="AP1827" s="578"/>
      <c r="AQ1827" s="578"/>
      <c r="AR1827" s="578"/>
      <c r="AS1827" s="578"/>
      <c r="AT1827" s="578"/>
      <c r="AU1827" s="578"/>
      <c r="AV1827" s="578"/>
      <c r="AW1827" s="578"/>
      <c r="AX1827" s="578"/>
      <c r="AY1827" s="578"/>
      <c r="AZ1827" s="578"/>
      <c r="BA1827" s="578"/>
      <c r="BB1827" s="578"/>
      <c r="BC1827" s="578"/>
      <c r="BD1827" s="578"/>
      <c r="BE1827" s="578"/>
      <c r="BF1827" s="578"/>
      <c r="BG1827" s="578"/>
      <c r="BH1827" s="579"/>
      <c r="BI1827" s="72"/>
      <c r="BJ1827" s="72"/>
    </row>
    <row r="1828" spans="2:62" ht="39" customHeight="1">
      <c r="AG1828" s="71"/>
      <c r="AH1828" s="580"/>
      <c r="AI1828" s="580"/>
      <c r="AJ1828" s="580"/>
      <c r="AK1828" s="580"/>
      <c r="AL1828" s="580"/>
      <c r="AM1828" s="580"/>
      <c r="AN1828" s="580"/>
      <c r="AO1828" s="74"/>
      <c r="AP1828" s="74"/>
      <c r="AQ1828" s="74"/>
      <c r="AR1828" s="72"/>
      <c r="AS1828" s="72"/>
      <c r="AT1828" s="72"/>
      <c r="AU1828" s="72"/>
      <c r="AV1828" s="72"/>
      <c r="AW1828" s="72"/>
      <c r="AX1828" s="72"/>
      <c r="AY1828" s="72"/>
      <c r="AZ1828" s="72"/>
      <c r="BA1828" s="72"/>
      <c r="BB1828" s="72"/>
      <c r="BC1828" s="72"/>
      <c r="BD1828" s="72"/>
      <c r="BE1828" s="72"/>
      <c r="BF1828" s="72"/>
      <c r="BG1828" s="72"/>
      <c r="BH1828" s="72"/>
      <c r="BI1828" s="72"/>
    </row>
    <row r="1829" spans="2:62" ht="39" customHeight="1" thickBot="1">
      <c r="B1829" s="581" t="s">
        <v>99</v>
      </c>
      <c r="C1829" s="581"/>
      <c r="D1829" s="581"/>
      <c r="E1829" s="581"/>
      <c r="F1829" s="581"/>
      <c r="G1829" s="581"/>
      <c r="H1829" s="581"/>
      <c r="I1829" s="581"/>
      <c r="J1829" s="581"/>
      <c r="K1829" s="581"/>
      <c r="L1829" s="581"/>
      <c r="M1829" s="581"/>
      <c r="N1829" s="581"/>
      <c r="O1829" s="581"/>
      <c r="P1829" s="581"/>
      <c r="Q1829" s="581"/>
      <c r="R1829" s="581"/>
      <c r="S1829" s="581"/>
      <c r="T1829" s="581"/>
      <c r="U1829" s="581"/>
      <c r="V1829" s="581"/>
      <c r="W1829" s="581"/>
      <c r="X1829" s="581"/>
      <c r="Y1829" s="581"/>
      <c r="Z1829" s="581"/>
      <c r="AA1829" s="581"/>
      <c r="AG1829" s="71"/>
    </row>
    <row r="1830" spans="2:62" ht="39" customHeight="1">
      <c r="B1830" s="581"/>
      <c r="C1830" s="581"/>
      <c r="D1830" s="581"/>
      <c r="E1830" s="581"/>
      <c r="F1830" s="581"/>
      <c r="G1830" s="581"/>
      <c r="H1830" s="581"/>
      <c r="I1830" s="581"/>
      <c r="J1830" s="581"/>
      <c r="K1830" s="581"/>
      <c r="L1830" s="581"/>
      <c r="M1830" s="581"/>
      <c r="N1830" s="581"/>
      <c r="O1830" s="581"/>
      <c r="P1830" s="581"/>
      <c r="Q1830" s="581"/>
      <c r="R1830" s="581"/>
      <c r="S1830" s="581"/>
      <c r="T1830" s="581"/>
      <c r="U1830" s="581"/>
      <c r="V1830" s="581"/>
      <c r="W1830" s="581"/>
      <c r="X1830" s="581"/>
      <c r="Y1830" s="581"/>
      <c r="Z1830" s="581"/>
      <c r="AA1830" s="581"/>
      <c r="AG1830" s="71"/>
      <c r="AH1830" s="582" t="s">
        <v>23</v>
      </c>
      <c r="AI1830" s="582"/>
      <c r="AJ1830" s="582"/>
      <c r="AK1830" s="582"/>
      <c r="AL1830" s="582"/>
      <c r="AM1830" s="582"/>
      <c r="AN1830" s="583"/>
      <c r="AO1830" s="584">
        <f>GI!$J$38</f>
        <v>0</v>
      </c>
      <c r="AP1830" s="585"/>
      <c r="AQ1830" s="585"/>
      <c r="AR1830" s="585"/>
      <c r="AS1830" s="585"/>
      <c r="AT1830" s="586"/>
      <c r="AV1830" s="72"/>
      <c r="AW1830" s="582" t="s">
        <v>24</v>
      </c>
      <c r="AX1830" s="582"/>
      <c r="AY1830" s="582"/>
      <c r="AZ1830" s="582"/>
      <c r="BB1830" s="584" t="str">
        <f>GI!$I$38</f>
        <v>M</v>
      </c>
      <c r="BC1830" s="585"/>
      <c r="BD1830" s="585"/>
      <c r="BE1830" s="585"/>
      <c r="BF1830" s="586"/>
    </row>
    <row r="1831" spans="2:62" ht="39" customHeight="1">
      <c r="B1831" s="581"/>
      <c r="C1831" s="581"/>
      <c r="D1831" s="581"/>
      <c r="E1831" s="581"/>
      <c r="F1831" s="581"/>
      <c r="G1831" s="581"/>
      <c r="H1831" s="581"/>
      <c r="I1831" s="581"/>
      <c r="J1831" s="581"/>
      <c r="K1831" s="581"/>
      <c r="L1831" s="581"/>
      <c r="M1831" s="581"/>
      <c r="N1831" s="581"/>
      <c r="O1831" s="581"/>
      <c r="P1831" s="581"/>
      <c r="Q1831" s="581"/>
      <c r="R1831" s="581"/>
      <c r="S1831" s="581"/>
      <c r="T1831" s="581"/>
      <c r="U1831" s="581"/>
      <c r="V1831" s="581"/>
      <c r="W1831" s="581"/>
      <c r="X1831" s="581"/>
      <c r="Y1831" s="581"/>
      <c r="Z1831" s="581"/>
      <c r="AA1831" s="581"/>
      <c r="AG1831" s="71"/>
      <c r="AH1831" s="582"/>
      <c r="AI1831" s="582"/>
      <c r="AJ1831" s="582"/>
      <c r="AK1831" s="582"/>
      <c r="AL1831" s="582"/>
      <c r="AM1831" s="582"/>
      <c r="AN1831" s="583"/>
      <c r="AO1831" s="587"/>
      <c r="AP1831" s="588"/>
      <c r="AQ1831" s="588"/>
      <c r="AR1831" s="588"/>
      <c r="AS1831" s="588"/>
      <c r="AT1831" s="589"/>
      <c r="AU1831" s="72"/>
      <c r="AV1831" s="72"/>
      <c r="AW1831" s="582"/>
      <c r="AX1831" s="582"/>
      <c r="AY1831" s="582"/>
      <c r="AZ1831" s="582"/>
      <c r="BB1831" s="587"/>
      <c r="BC1831" s="588"/>
      <c r="BD1831" s="588"/>
      <c r="BE1831" s="588"/>
      <c r="BF1831" s="589"/>
    </row>
    <row r="1832" spans="2:62" ht="39" customHeight="1">
      <c r="B1832" s="581"/>
      <c r="C1832" s="581"/>
      <c r="D1832" s="581"/>
      <c r="E1832" s="581"/>
      <c r="F1832" s="581"/>
      <c r="G1832" s="581"/>
      <c r="H1832" s="581"/>
      <c r="I1832" s="581"/>
      <c r="J1832" s="581"/>
      <c r="K1832" s="581"/>
      <c r="L1832" s="581"/>
      <c r="M1832" s="581"/>
      <c r="N1832" s="581"/>
      <c r="O1832" s="581"/>
      <c r="P1832" s="581"/>
      <c r="Q1832" s="581"/>
      <c r="R1832" s="581"/>
      <c r="S1832" s="581"/>
      <c r="T1832" s="581"/>
      <c r="U1832" s="581"/>
      <c r="V1832" s="581"/>
      <c r="W1832" s="581"/>
      <c r="X1832" s="581"/>
      <c r="Y1832" s="581"/>
      <c r="Z1832" s="581"/>
      <c r="AA1832" s="581"/>
      <c r="AG1832" s="71"/>
      <c r="AH1832" s="593" t="s">
        <v>3</v>
      </c>
      <c r="AI1832" s="593"/>
      <c r="AJ1832" s="593"/>
      <c r="AK1832" s="593"/>
      <c r="AL1832" s="593"/>
      <c r="AM1832" s="593"/>
      <c r="AN1832" s="594"/>
      <c r="AO1832" s="587"/>
      <c r="AP1832" s="588"/>
      <c r="AQ1832" s="588"/>
      <c r="AR1832" s="588"/>
      <c r="AS1832" s="588"/>
      <c r="AT1832" s="589"/>
      <c r="AV1832" s="72"/>
      <c r="AW1832" s="593" t="s">
        <v>4</v>
      </c>
      <c r="AX1832" s="593"/>
      <c r="AY1832" s="593"/>
      <c r="AZ1832" s="593"/>
      <c r="BB1832" s="587"/>
      <c r="BC1832" s="588"/>
      <c r="BD1832" s="588"/>
      <c r="BE1832" s="588"/>
      <c r="BF1832" s="589"/>
    </row>
    <row r="1833" spans="2:62" ht="39" customHeight="1" thickBot="1">
      <c r="B1833" s="595" t="s">
        <v>148</v>
      </c>
      <c r="C1833" s="595"/>
      <c r="D1833" s="595"/>
      <c r="E1833" s="595"/>
      <c r="F1833" s="595"/>
      <c r="G1833" s="595"/>
      <c r="H1833" s="595"/>
      <c r="I1833" s="595"/>
      <c r="J1833" s="595"/>
      <c r="K1833" s="595"/>
      <c r="L1833" s="75"/>
      <c r="M1833" s="75"/>
      <c r="N1833" s="75"/>
      <c r="O1833" s="75"/>
      <c r="P1833" s="75"/>
      <c r="Q1833" s="75"/>
      <c r="R1833" s="75"/>
      <c r="S1833" s="75"/>
      <c r="T1833" s="75"/>
      <c r="U1833" s="75"/>
      <c r="V1833" s="75"/>
      <c r="W1833" s="76"/>
      <c r="X1833" s="76"/>
      <c r="Y1833" s="76"/>
      <c r="Z1833" s="76"/>
      <c r="AA1833" s="76"/>
      <c r="AG1833" s="71"/>
      <c r="AH1833" s="593"/>
      <c r="AI1833" s="593"/>
      <c r="AJ1833" s="593"/>
      <c r="AK1833" s="593"/>
      <c r="AL1833" s="593"/>
      <c r="AM1833" s="593"/>
      <c r="AN1833" s="594"/>
      <c r="AO1833" s="590"/>
      <c r="AP1833" s="591"/>
      <c r="AQ1833" s="591"/>
      <c r="AR1833" s="591"/>
      <c r="AS1833" s="591"/>
      <c r="AT1833" s="592"/>
      <c r="AU1833" s="72"/>
      <c r="AV1833" s="72"/>
      <c r="AW1833" s="593"/>
      <c r="AX1833" s="593"/>
      <c r="AY1833" s="593"/>
      <c r="AZ1833" s="593"/>
      <c r="BA1833" s="77"/>
      <c r="BB1833" s="590"/>
      <c r="BC1833" s="591"/>
      <c r="BD1833" s="591"/>
      <c r="BE1833" s="591"/>
      <c r="BF1833" s="592"/>
      <c r="BG1833" s="77"/>
      <c r="BH1833" s="77"/>
      <c r="BI1833" s="77"/>
    </row>
    <row r="1834" spans="2:62" ht="39" customHeight="1" thickBot="1">
      <c r="B1834" s="533"/>
      <c r="C1834" s="533"/>
      <c r="D1834" s="533"/>
      <c r="E1834" s="533"/>
      <c r="F1834" s="533"/>
      <c r="G1834" s="533"/>
      <c r="H1834" s="533"/>
      <c r="I1834" s="533"/>
      <c r="J1834" s="533"/>
      <c r="K1834" s="533"/>
      <c r="L1834" s="533"/>
      <c r="M1834" s="533"/>
      <c r="N1834" s="533"/>
      <c r="O1834" s="533"/>
      <c r="P1834" s="533"/>
      <c r="Q1834" s="533"/>
      <c r="R1834" s="533"/>
      <c r="S1834" s="533"/>
      <c r="T1834" s="533"/>
      <c r="U1834" s="533"/>
      <c r="V1834" s="533"/>
      <c r="W1834" s="533"/>
      <c r="X1834" s="533"/>
      <c r="Y1834" s="533"/>
      <c r="Z1834" s="533"/>
      <c r="AA1834" s="533"/>
      <c r="AG1834" s="71"/>
      <c r="AK1834" s="78"/>
      <c r="AL1834" s="78"/>
      <c r="AM1834" s="78"/>
      <c r="AN1834" s="78"/>
      <c r="AO1834" s="78"/>
      <c r="AP1834" s="78"/>
      <c r="AQ1834" s="78"/>
      <c r="AR1834" s="72"/>
      <c r="AS1834" s="72"/>
      <c r="AT1834" s="72"/>
      <c r="AU1834" s="72"/>
      <c r="AV1834" s="72"/>
      <c r="AW1834" s="72"/>
      <c r="AX1834" s="72"/>
      <c r="AY1834" s="72"/>
      <c r="AZ1834" s="72"/>
      <c r="BA1834" s="72"/>
      <c r="BB1834" s="72"/>
      <c r="BC1834" s="72"/>
      <c r="BD1834" s="72"/>
      <c r="BE1834" s="77"/>
      <c r="BF1834" s="77"/>
      <c r="BG1834" s="77"/>
      <c r="BH1834" s="77"/>
      <c r="BI1834" s="77"/>
    </row>
    <row r="1835" spans="2:62" ht="39" customHeight="1">
      <c r="B1835" s="534"/>
      <c r="C1835" s="534"/>
      <c r="D1835" s="534"/>
      <c r="E1835" s="534"/>
      <c r="F1835" s="534"/>
      <c r="G1835" s="534"/>
      <c r="H1835" s="534"/>
      <c r="I1835" s="534"/>
      <c r="J1835" s="534"/>
      <c r="K1835" s="534"/>
      <c r="L1835" s="534"/>
      <c r="M1835" s="534"/>
      <c r="N1835" s="534"/>
      <c r="O1835" s="534"/>
      <c r="P1835" s="534"/>
      <c r="Q1835" s="534"/>
      <c r="R1835" s="534"/>
      <c r="S1835" s="534"/>
      <c r="T1835" s="534"/>
      <c r="U1835" s="534"/>
      <c r="V1835" s="534"/>
      <c r="W1835" s="534"/>
      <c r="X1835" s="534"/>
      <c r="Y1835" s="534"/>
      <c r="Z1835" s="534"/>
      <c r="AA1835" s="534"/>
      <c r="AG1835" s="71"/>
      <c r="AH1835" s="582" t="s">
        <v>25</v>
      </c>
      <c r="AI1835" s="582"/>
      <c r="AJ1835" s="582"/>
      <c r="AK1835" s="582"/>
      <c r="AL1835" s="582"/>
      <c r="AM1835" s="582"/>
      <c r="AN1835" s="583"/>
      <c r="AO1835" s="596">
        <f>GI!$A$3</f>
        <v>11</v>
      </c>
      <c r="AP1835" s="597"/>
      <c r="AQ1835" s="597"/>
      <c r="AR1835" s="597"/>
      <c r="AS1835" s="598"/>
      <c r="AT1835" s="596" t="str">
        <f>GI!$C$3</f>
        <v>D</v>
      </c>
      <c r="AU1835" s="597"/>
      <c r="AV1835" s="597"/>
      <c r="AW1835" s="597"/>
      <c r="AX1835" s="598"/>
      <c r="AY1835" s="79"/>
      <c r="AZ1835" s="79"/>
      <c r="BA1835" s="79"/>
      <c r="BB1835" s="80"/>
      <c r="BC1835" s="80"/>
      <c r="BD1835" s="80"/>
      <c r="BE1835" s="80"/>
      <c r="BF1835" s="80"/>
      <c r="BG1835" s="80"/>
      <c r="BH1835" s="80"/>
      <c r="BI1835" s="80"/>
    </row>
    <row r="1836" spans="2:62" ht="39" customHeight="1">
      <c r="B1836" s="533"/>
      <c r="C1836" s="533"/>
      <c r="D1836" s="533"/>
      <c r="E1836" s="533"/>
      <c r="F1836" s="533"/>
      <c r="G1836" s="533"/>
      <c r="H1836" s="533"/>
      <c r="I1836" s="533"/>
      <c r="J1836" s="533"/>
      <c r="K1836" s="533"/>
      <c r="L1836" s="533"/>
      <c r="M1836" s="533"/>
      <c r="N1836" s="533"/>
      <c r="O1836" s="533"/>
      <c r="P1836" s="533"/>
      <c r="Q1836" s="533"/>
      <c r="R1836" s="533"/>
      <c r="S1836" s="533"/>
      <c r="T1836" s="533"/>
      <c r="U1836" s="533"/>
      <c r="V1836" s="533"/>
      <c r="W1836" s="533"/>
      <c r="X1836" s="533"/>
      <c r="Y1836" s="533"/>
      <c r="Z1836" s="533"/>
      <c r="AA1836" s="533"/>
      <c r="AG1836" s="71"/>
      <c r="AH1836" s="582"/>
      <c r="AI1836" s="582"/>
      <c r="AJ1836" s="582"/>
      <c r="AK1836" s="582"/>
      <c r="AL1836" s="582"/>
      <c r="AM1836" s="582"/>
      <c r="AN1836" s="583"/>
      <c r="AO1836" s="599"/>
      <c r="AP1836" s="600"/>
      <c r="AQ1836" s="600"/>
      <c r="AR1836" s="600"/>
      <c r="AS1836" s="601"/>
      <c r="AT1836" s="599"/>
      <c r="AU1836" s="600"/>
      <c r="AV1836" s="600"/>
      <c r="AW1836" s="600"/>
      <c r="AX1836" s="601"/>
      <c r="AY1836" s="79"/>
      <c r="AZ1836" s="79"/>
      <c r="BA1836" s="79"/>
      <c r="BB1836" s="80"/>
      <c r="BC1836" s="80"/>
      <c r="BD1836" s="80"/>
      <c r="BE1836" s="80"/>
      <c r="BF1836" s="80"/>
      <c r="BG1836" s="80"/>
      <c r="BH1836" s="80"/>
      <c r="BI1836" s="80"/>
    </row>
    <row r="1837" spans="2:62" ht="39" customHeight="1">
      <c r="B1837" s="534"/>
      <c r="C1837" s="534"/>
      <c r="D1837" s="534"/>
      <c r="E1837" s="534"/>
      <c r="F1837" s="534"/>
      <c r="G1837" s="534"/>
      <c r="H1837" s="534"/>
      <c r="I1837" s="534"/>
      <c r="J1837" s="534"/>
      <c r="K1837" s="534"/>
      <c r="L1837" s="534"/>
      <c r="M1837" s="534"/>
      <c r="N1837" s="534"/>
      <c r="O1837" s="534"/>
      <c r="P1837" s="534"/>
      <c r="Q1837" s="534"/>
      <c r="R1837" s="534"/>
      <c r="S1837" s="534"/>
      <c r="T1837" s="534"/>
      <c r="U1837" s="534"/>
      <c r="V1837" s="534"/>
      <c r="W1837" s="534"/>
      <c r="X1837" s="534"/>
      <c r="Y1837" s="534"/>
      <c r="Z1837" s="534"/>
      <c r="AA1837" s="534"/>
      <c r="AG1837" s="71"/>
      <c r="AH1837" s="605" t="s">
        <v>6</v>
      </c>
      <c r="AI1837" s="605"/>
      <c r="AJ1837" s="605"/>
      <c r="AK1837" s="605"/>
      <c r="AL1837" s="605"/>
      <c r="AM1837" s="605"/>
      <c r="AN1837" s="606"/>
      <c r="AO1837" s="599"/>
      <c r="AP1837" s="600"/>
      <c r="AQ1837" s="600"/>
      <c r="AR1837" s="600"/>
      <c r="AS1837" s="601"/>
      <c r="AT1837" s="599"/>
      <c r="AU1837" s="600"/>
      <c r="AV1837" s="600"/>
      <c r="AW1837" s="600"/>
      <c r="AX1837" s="601"/>
      <c r="AY1837" s="79"/>
      <c r="AZ1837" s="79"/>
      <c r="BA1837" s="79"/>
      <c r="BB1837" s="80"/>
      <c r="BC1837" s="80"/>
      <c r="BD1837" s="80"/>
      <c r="BE1837" s="80"/>
      <c r="BF1837" s="80"/>
      <c r="BG1837" s="80"/>
      <c r="BH1837" s="80"/>
      <c r="BI1837" s="80"/>
    </row>
    <row r="1838" spans="2:62" ht="39" customHeight="1" thickBot="1">
      <c r="B1838" s="607" t="s">
        <v>149</v>
      </c>
      <c r="C1838" s="607"/>
      <c r="D1838" s="607"/>
      <c r="E1838" s="607"/>
      <c r="F1838" s="607"/>
      <c r="G1838" s="607"/>
      <c r="H1838" s="607"/>
      <c r="I1838" s="607"/>
      <c r="J1838" s="607"/>
      <c r="K1838" s="607"/>
      <c r="L1838" s="607"/>
      <c r="M1838" s="607"/>
      <c r="N1838" s="607"/>
      <c r="O1838" s="607"/>
      <c r="P1838" s="607"/>
      <c r="Q1838" s="607"/>
      <c r="R1838" s="607"/>
      <c r="S1838" s="607"/>
      <c r="T1838" s="607"/>
      <c r="U1838" s="607"/>
      <c r="V1838" s="607"/>
      <c r="W1838" s="607"/>
      <c r="X1838" s="607"/>
      <c r="Y1838" s="607"/>
      <c r="Z1838" s="607"/>
      <c r="AA1838" s="607"/>
      <c r="AG1838" s="71"/>
      <c r="AH1838" s="605"/>
      <c r="AI1838" s="605"/>
      <c r="AJ1838" s="605"/>
      <c r="AK1838" s="605"/>
      <c r="AL1838" s="605"/>
      <c r="AM1838" s="605"/>
      <c r="AN1838" s="606"/>
      <c r="AO1838" s="602"/>
      <c r="AP1838" s="603"/>
      <c r="AQ1838" s="603"/>
      <c r="AR1838" s="603"/>
      <c r="AS1838" s="604"/>
      <c r="AT1838" s="602"/>
      <c r="AU1838" s="603"/>
      <c r="AV1838" s="603"/>
      <c r="AW1838" s="603"/>
      <c r="AX1838" s="604"/>
      <c r="AY1838" s="79"/>
      <c r="AZ1838" s="79"/>
      <c r="BA1838" s="79"/>
      <c r="BB1838" s="80"/>
      <c r="BC1838" s="80"/>
      <c r="BD1838" s="80"/>
      <c r="BE1838" s="80"/>
      <c r="BF1838" s="80"/>
      <c r="BG1838" s="80"/>
      <c r="BH1838" s="80"/>
      <c r="BI1838" s="80"/>
    </row>
    <row r="1839" spans="2:62" ht="39" customHeight="1">
      <c r="B1839" s="608"/>
      <c r="C1839" s="608"/>
      <c r="D1839" s="608"/>
      <c r="E1839" s="608"/>
      <c r="F1839" s="608"/>
      <c r="G1839" s="608"/>
      <c r="H1839" s="608"/>
      <c r="I1839" s="608"/>
      <c r="J1839" s="608"/>
      <c r="K1839" s="608"/>
      <c r="L1839" s="608"/>
      <c r="M1839" s="608"/>
      <c r="N1839" s="608"/>
      <c r="O1839" s="608"/>
      <c r="P1839" s="608"/>
      <c r="Q1839" s="608"/>
      <c r="R1839" s="608"/>
      <c r="S1839" s="608"/>
      <c r="T1839" s="608"/>
      <c r="U1839" s="608"/>
      <c r="V1839" s="608"/>
      <c r="W1839" s="608"/>
      <c r="X1839" s="608"/>
      <c r="Y1839" s="608"/>
      <c r="Z1839" s="608"/>
      <c r="AA1839" s="608"/>
      <c r="AG1839" s="71"/>
    </row>
    <row r="1840" spans="2:62" ht="39" customHeight="1" thickBot="1">
      <c r="B1840" s="533"/>
      <c r="C1840" s="533"/>
      <c r="D1840" s="533"/>
      <c r="E1840" s="533"/>
      <c r="F1840" s="533"/>
      <c r="G1840" s="533"/>
      <c r="H1840" s="533"/>
      <c r="I1840" s="533"/>
      <c r="J1840" s="533"/>
      <c r="K1840" s="533"/>
      <c r="L1840" s="533"/>
      <c r="M1840" s="533"/>
      <c r="N1840" s="533"/>
      <c r="O1840" s="533"/>
      <c r="P1840" s="533"/>
      <c r="Q1840" s="533"/>
      <c r="R1840" s="533"/>
      <c r="S1840" s="533"/>
      <c r="T1840" s="533"/>
      <c r="U1840" s="533"/>
      <c r="V1840" s="533"/>
      <c r="W1840" s="533"/>
      <c r="X1840" s="533"/>
      <c r="Y1840" s="533"/>
      <c r="Z1840" s="533"/>
      <c r="AA1840" s="533"/>
      <c r="AG1840" s="81"/>
      <c r="AH1840" s="82"/>
      <c r="AI1840" s="82"/>
      <c r="AJ1840" s="82"/>
      <c r="AK1840" s="82"/>
      <c r="AL1840" s="82"/>
      <c r="AM1840" s="82"/>
      <c r="AN1840" s="82"/>
      <c r="AO1840" s="82"/>
      <c r="AP1840" s="82"/>
      <c r="AQ1840" s="82"/>
      <c r="AR1840" s="83"/>
      <c r="AS1840" s="83"/>
      <c r="AT1840" s="83"/>
      <c r="AU1840" s="83"/>
      <c r="AV1840" s="83"/>
      <c r="AW1840" s="83"/>
      <c r="AX1840" s="83"/>
      <c r="AY1840" s="83"/>
      <c r="AZ1840" s="83"/>
      <c r="BA1840" s="83"/>
      <c r="BB1840" s="83"/>
      <c r="BC1840" s="83"/>
      <c r="BD1840" s="83"/>
      <c r="BE1840" s="83"/>
      <c r="BF1840" s="83"/>
      <c r="BG1840" s="83"/>
      <c r="BH1840" s="83"/>
      <c r="BI1840" s="83"/>
      <c r="BJ1840" s="84"/>
    </row>
    <row r="1841" spans="2:62" ht="39" customHeight="1">
      <c r="B1841" s="534"/>
      <c r="C1841" s="534"/>
      <c r="D1841" s="534"/>
      <c r="E1841" s="534"/>
      <c r="F1841" s="534"/>
      <c r="G1841" s="534"/>
      <c r="H1841" s="534"/>
      <c r="I1841" s="534"/>
      <c r="J1841" s="534"/>
      <c r="K1841" s="534"/>
      <c r="L1841" s="534"/>
      <c r="M1841" s="534"/>
      <c r="N1841" s="534"/>
      <c r="O1841" s="534"/>
      <c r="P1841" s="534"/>
      <c r="Q1841" s="534"/>
      <c r="R1841" s="534"/>
      <c r="S1841" s="534"/>
      <c r="T1841" s="534"/>
      <c r="U1841" s="534"/>
      <c r="V1841" s="534"/>
      <c r="W1841" s="534"/>
      <c r="X1841" s="534"/>
      <c r="Y1841" s="534"/>
      <c r="Z1841" s="534"/>
      <c r="AA1841" s="534"/>
      <c r="BJ1841" s="85"/>
    </row>
    <row r="1842" spans="2:62" ht="39" customHeight="1">
      <c r="B1842" s="86"/>
      <c r="C1842" s="86"/>
      <c r="D1842" s="86"/>
      <c r="E1842" s="86"/>
      <c r="F1842" s="86"/>
      <c r="G1842" s="86"/>
      <c r="H1842" s="86"/>
      <c r="I1842" s="86"/>
      <c r="J1842" s="86"/>
      <c r="K1842" s="86"/>
      <c r="L1842" s="86"/>
      <c r="M1842" s="86"/>
      <c r="N1842" s="86"/>
      <c r="O1842" s="86"/>
      <c r="P1842" s="86"/>
      <c r="Q1842" s="86"/>
      <c r="R1842" s="86"/>
      <c r="S1842" s="86"/>
      <c r="T1842" s="86"/>
      <c r="U1842" s="86"/>
      <c r="V1842" s="86"/>
      <c r="W1842" s="86"/>
      <c r="X1842" s="86"/>
      <c r="Y1842" s="86"/>
      <c r="Z1842" s="86"/>
      <c r="AA1842" s="86"/>
      <c r="AK1842" s="87"/>
      <c r="AL1842" s="87"/>
      <c r="AM1842" s="87"/>
      <c r="AN1842" s="87"/>
      <c r="AO1842" s="87"/>
      <c r="AP1842" s="87"/>
      <c r="AQ1842" s="87"/>
      <c r="AR1842" s="87"/>
      <c r="AS1842" s="87"/>
      <c r="AT1842" s="87"/>
      <c r="AU1842" s="87"/>
      <c r="AV1842" s="87"/>
      <c r="AW1842" s="87"/>
      <c r="AX1842" s="87"/>
      <c r="AY1842" s="87"/>
      <c r="AZ1842" s="87"/>
      <c r="BA1842" s="87"/>
      <c r="BB1842" s="87"/>
      <c r="BC1842" s="87"/>
      <c r="BD1842" s="87"/>
      <c r="BE1842" s="87"/>
      <c r="BF1842" s="87"/>
      <c r="BJ1842" s="85"/>
    </row>
    <row r="1843" spans="2:62" ht="39" customHeight="1">
      <c r="B1843" s="535" t="s">
        <v>80</v>
      </c>
      <c r="C1843" s="535"/>
      <c r="D1843" s="535"/>
      <c r="E1843" s="535"/>
      <c r="F1843" s="535"/>
      <c r="G1843" s="535"/>
      <c r="H1843" s="535"/>
      <c r="I1843" s="535"/>
      <c r="J1843" s="535"/>
      <c r="K1843" s="535"/>
      <c r="L1843" s="535"/>
      <c r="M1843" s="535"/>
      <c r="N1843" s="535"/>
      <c r="O1843" s="536" t="str">
        <f>GI!$E$31</f>
        <v xml:space="preserve">Biniam Desta </v>
      </c>
      <c r="P1843" s="536"/>
      <c r="Q1843" s="536"/>
      <c r="R1843" s="536"/>
      <c r="S1843" s="536"/>
      <c r="T1843" s="536"/>
      <c r="U1843" s="536"/>
      <c r="V1843" s="536"/>
      <c r="W1843" s="536"/>
      <c r="X1843" s="536"/>
      <c r="Y1843" s="536"/>
      <c r="Z1843" s="536"/>
      <c r="AA1843" s="536"/>
      <c r="AB1843" s="88"/>
      <c r="AJ1843" s="538" t="s">
        <v>212</v>
      </c>
      <c r="AK1843" s="539"/>
      <c r="AL1843" s="539"/>
      <c r="AM1843" s="539"/>
      <c r="AN1843" s="539"/>
      <c r="AO1843" s="539"/>
      <c r="AP1843" s="539"/>
      <c r="AQ1843" s="539"/>
      <c r="AR1843" s="539"/>
      <c r="AS1843" s="539"/>
      <c r="AT1843" s="539"/>
      <c r="AU1843" s="539"/>
      <c r="AV1843" s="539"/>
      <c r="AW1843" s="539"/>
      <c r="AX1843" s="539"/>
      <c r="AY1843" s="539"/>
      <c r="AZ1843" s="539"/>
      <c r="BA1843" s="539"/>
      <c r="BB1843" s="539"/>
      <c r="BC1843" s="539"/>
      <c r="BD1843" s="539"/>
      <c r="BE1843" s="539"/>
      <c r="BF1843" s="540"/>
      <c r="BG1843" s="87"/>
      <c r="BH1843" s="87"/>
      <c r="BI1843" s="87"/>
      <c r="BJ1843" s="89"/>
    </row>
    <row r="1844" spans="2:62" ht="39" customHeight="1">
      <c r="B1844" s="535"/>
      <c r="C1844" s="535"/>
      <c r="D1844" s="535"/>
      <c r="E1844" s="535"/>
      <c r="F1844" s="535"/>
      <c r="G1844" s="535"/>
      <c r="H1844" s="535"/>
      <c r="I1844" s="535"/>
      <c r="J1844" s="535"/>
      <c r="K1844" s="535"/>
      <c r="L1844" s="535"/>
      <c r="M1844" s="535"/>
      <c r="N1844" s="535"/>
      <c r="O1844" s="537"/>
      <c r="P1844" s="537"/>
      <c r="Q1844" s="537"/>
      <c r="R1844" s="537"/>
      <c r="S1844" s="537"/>
      <c r="T1844" s="537"/>
      <c r="U1844" s="537"/>
      <c r="V1844" s="537"/>
      <c r="W1844" s="537"/>
      <c r="X1844" s="537"/>
      <c r="Y1844" s="537"/>
      <c r="Z1844" s="537"/>
      <c r="AA1844" s="537"/>
      <c r="AB1844" s="88"/>
      <c r="AJ1844" s="541"/>
      <c r="AK1844" s="542"/>
      <c r="AL1844" s="542"/>
      <c r="AM1844" s="542"/>
      <c r="AN1844" s="542"/>
      <c r="AO1844" s="542"/>
      <c r="AP1844" s="542"/>
      <c r="AQ1844" s="542"/>
      <c r="AR1844" s="542"/>
      <c r="AS1844" s="542"/>
      <c r="AT1844" s="542"/>
      <c r="AU1844" s="542"/>
      <c r="AV1844" s="542"/>
      <c r="AW1844" s="542"/>
      <c r="AX1844" s="542"/>
      <c r="AY1844" s="542"/>
      <c r="AZ1844" s="542"/>
      <c r="BA1844" s="542"/>
      <c r="BB1844" s="542"/>
      <c r="BC1844" s="542"/>
      <c r="BD1844" s="542"/>
      <c r="BE1844" s="542"/>
      <c r="BF1844" s="543"/>
      <c r="BG1844" s="87"/>
      <c r="BH1844" s="87"/>
      <c r="BI1844" s="87"/>
      <c r="BJ1844" s="89"/>
    </row>
    <row r="1845" spans="2:62" ht="39" customHeight="1">
      <c r="B1845" s="544" t="s">
        <v>79</v>
      </c>
      <c r="C1845" s="544"/>
      <c r="D1845" s="544"/>
      <c r="E1845" s="544"/>
      <c r="F1845" s="544"/>
      <c r="G1845" s="544"/>
      <c r="H1845" s="544"/>
      <c r="I1845" s="544"/>
      <c r="J1845" s="544"/>
      <c r="K1845" s="544"/>
      <c r="L1845" s="544"/>
      <c r="M1845" s="544"/>
      <c r="N1845" s="544"/>
      <c r="O1845" s="545"/>
      <c r="P1845" s="545"/>
      <c r="Q1845" s="545"/>
      <c r="R1845" s="545"/>
      <c r="S1845" s="545"/>
      <c r="T1845" s="545"/>
      <c r="U1845" s="545"/>
      <c r="V1845" s="545"/>
      <c r="W1845" s="545"/>
      <c r="X1845" s="545"/>
      <c r="Y1845" s="545"/>
      <c r="Z1845" s="545"/>
      <c r="AA1845" s="545"/>
      <c r="AB1845" s="88"/>
      <c r="AJ1845" s="541" t="s">
        <v>210</v>
      </c>
      <c r="AK1845" s="542"/>
      <c r="AL1845" s="542"/>
      <c r="AM1845" s="542"/>
      <c r="AN1845" s="542"/>
      <c r="AO1845" s="542"/>
      <c r="AP1845" s="542"/>
      <c r="AQ1845" s="542"/>
      <c r="AR1845" s="542"/>
      <c r="AS1845" s="542"/>
      <c r="AT1845" s="542"/>
      <c r="AU1845" s="542"/>
      <c r="AV1845" s="542"/>
      <c r="AW1845" s="542"/>
      <c r="AX1845" s="542"/>
      <c r="AY1845" s="542"/>
      <c r="AZ1845" s="542"/>
      <c r="BA1845" s="542"/>
      <c r="BB1845" s="542"/>
      <c r="BC1845" s="542"/>
      <c r="BD1845" s="542"/>
      <c r="BE1845" s="542"/>
      <c r="BF1845" s="543"/>
      <c r="BG1845" s="87"/>
      <c r="BH1845" s="87"/>
      <c r="BI1845" s="87"/>
      <c r="BJ1845" s="87"/>
    </row>
    <row r="1846" spans="2:62" ht="39" customHeight="1">
      <c r="B1846" s="544"/>
      <c r="C1846" s="544"/>
      <c r="D1846" s="544"/>
      <c r="E1846" s="544"/>
      <c r="F1846" s="544"/>
      <c r="G1846" s="544"/>
      <c r="H1846" s="544"/>
      <c r="I1846" s="544"/>
      <c r="J1846" s="544"/>
      <c r="K1846" s="544"/>
      <c r="L1846" s="544"/>
      <c r="M1846" s="544"/>
      <c r="N1846" s="544"/>
      <c r="O1846" s="546"/>
      <c r="P1846" s="546"/>
      <c r="Q1846" s="546"/>
      <c r="R1846" s="546"/>
      <c r="S1846" s="546"/>
      <c r="T1846" s="546"/>
      <c r="U1846" s="546"/>
      <c r="V1846" s="546"/>
      <c r="W1846" s="546"/>
      <c r="X1846" s="546"/>
      <c r="Y1846" s="546"/>
      <c r="Z1846" s="546"/>
      <c r="AA1846" s="546"/>
      <c r="AB1846" s="88"/>
      <c r="AJ1846" s="541"/>
      <c r="AK1846" s="542"/>
      <c r="AL1846" s="542"/>
      <c r="AM1846" s="542"/>
      <c r="AN1846" s="542"/>
      <c r="AO1846" s="542"/>
      <c r="AP1846" s="542"/>
      <c r="AQ1846" s="542"/>
      <c r="AR1846" s="542"/>
      <c r="AS1846" s="542"/>
      <c r="AT1846" s="542"/>
      <c r="AU1846" s="542"/>
      <c r="AV1846" s="542"/>
      <c r="AW1846" s="542"/>
      <c r="AX1846" s="542"/>
      <c r="AY1846" s="542"/>
      <c r="AZ1846" s="542"/>
      <c r="BA1846" s="542"/>
      <c r="BB1846" s="542"/>
      <c r="BC1846" s="542"/>
      <c r="BD1846" s="542"/>
      <c r="BE1846" s="542"/>
      <c r="BF1846" s="543"/>
      <c r="BG1846" s="87"/>
      <c r="BH1846" s="87"/>
      <c r="BI1846" s="87"/>
      <c r="BJ1846" s="87"/>
    </row>
    <row r="1847" spans="2:62" ht="39" customHeight="1">
      <c r="B1847" s="535" t="s">
        <v>81</v>
      </c>
      <c r="C1847" s="535"/>
      <c r="D1847" s="535"/>
      <c r="E1847" s="535"/>
      <c r="F1847" s="535"/>
      <c r="G1847" s="535"/>
      <c r="H1847" s="535"/>
      <c r="I1847" s="535"/>
      <c r="J1847" s="535"/>
      <c r="K1847" s="535"/>
      <c r="L1847" s="535"/>
      <c r="M1847" s="535"/>
      <c r="N1847" s="535"/>
      <c r="O1847" s="547"/>
      <c r="P1847" s="547"/>
      <c r="Q1847" s="547"/>
      <c r="R1847" s="547"/>
      <c r="S1847" s="547"/>
      <c r="T1847" s="547"/>
      <c r="U1847" s="547"/>
      <c r="V1847" s="547"/>
      <c r="W1847" s="547"/>
      <c r="X1847" s="547"/>
      <c r="Y1847" s="547"/>
      <c r="Z1847" s="547"/>
      <c r="AA1847" s="547"/>
      <c r="AB1847" s="88"/>
      <c r="AJ1847" s="541" t="s">
        <v>74</v>
      </c>
      <c r="AK1847" s="542"/>
      <c r="AL1847" s="542"/>
      <c r="AM1847" s="542"/>
      <c r="AN1847" s="542"/>
      <c r="AO1847" s="542"/>
      <c r="AP1847" s="542"/>
      <c r="AQ1847" s="542"/>
      <c r="AR1847" s="542"/>
      <c r="AS1847" s="542"/>
      <c r="AT1847" s="542"/>
      <c r="AU1847" s="542"/>
      <c r="AV1847" s="542"/>
      <c r="AW1847" s="542"/>
      <c r="AX1847" s="542"/>
      <c r="AY1847" s="542"/>
      <c r="AZ1847" s="542"/>
      <c r="BA1847" s="542"/>
      <c r="BB1847" s="542"/>
      <c r="BC1847" s="542"/>
      <c r="BD1847" s="542"/>
      <c r="BE1847" s="542"/>
      <c r="BF1847" s="543"/>
      <c r="BG1847" s="87"/>
      <c r="BH1847" s="87"/>
      <c r="BI1847" s="87"/>
      <c r="BJ1847" s="87"/>
    </row>
    <row r="1848" spans="2:62" ht="39" customHeight="1">
      <c r="B1848" s="535"/>
      <c r="C1848" s="535"/>
      <c r="D1848" s="535"/>
      <c r="E1848" s="535"/>
      <c r="F1848" s="535"/>
      <c r="G1848" s="535"/>
      <c r="H1848" s="535"/>
      <c r="I1848" s="535"/>
      <c r="J1848" s="535"/>
      <c r="K1848" s="535"/>
      <c r="L1848" s="535"/>
      <c r="M1848" s="535"/>
      <c r="N1848" s="535"/>
      <c r="O1848" s="548"/>
      <c r="P1848" s="548"/>
      <c r="Q1848" s="548"/>
      <c r="R1848" s="548"/>
      <c r="S1848" s="548"/>
      <c r="T1848" s="548"/>
      <c r="U1848" s="548"/>
      <c r="V1848" s="548"/>
      <c r="W1848" s="548"/>
      <c r="X1848" s="548"/>
      <c r="Y1848" s="548"/>
      <c r="Z1848" s="548"/>
      <c r="AA1848" s="548"/>
      <c r="AB1848" s="88"/>
      <c r="AJ1848" s="541"/>
      <c r="AK1848" s="542"/>
      <c r="AL1848" s="542"/>
      <c r="AM1848" s="542"/>
      <c r="AN1848" s="542"/>
      <c r="AO1848" s="542"/>
      <c r="AP1848" s="542"/>
      <c r="AQ1848" s="542"/>
      <c r="AR1848" s="542"/>
      <c r="AS1848" s="542"/>
      <c r="AT1848" s="542"/>
      <c r="AU1848" s="542"/>
      <c r="AV1848" s="542"/>
      <c r="AW1848" s="542"/>
      <c r="AX1848" s="542"/>
      <c r="AY1848" s="542"/>
      <c r="AZ1848" s="542"/>
      <c r="BA1848" s="542"/>
      <c r="BB1848" s="542"/>
      <c r="BC1848" s="542"/>
      <c r="BD1848" s="542"/>
      <c r="BE1848" s="542"/>
      <c r="BF1848" s="543"/>
      <c r="BG1848" s="87"/>
      <c r="BH1848" s="87"/>
      <c r="BI1848" s="87"/>
      <c r="BJ1848" s="87"/>
    </row>
    <row r="1849" spans="2:62" ht="87.75" customHeight="1">
      <c r="B1849" s="544" t="s">
        <v>79</v>
      </c>
      <c r="C1849" s="544"/>
      <c r="D1849" s="544"/>
      <c r="E1849" s="544"/>
      <c r="F1849" s="544"/>
      <c r="G1849" s="544"/>
      <c r="H1849" s="544"/>
      <c r="I1849" s="544"/>
      <c r="J1849" s="544"/>
      <c r="K1849" s="544"/>
      <c r="L1849" s="544"/>
      <c r="M1849" s="544"/>
      <c r="N1849" s="544"/>
      <c r="O1849" s="545"/>
      <c r="P1849" s="545"/>
      <c r="Q1849" s="545"/>
      <c r="R1849" s="545"/>
      <c r="S1849" s="545"/>
      <c r="T1849" s="545"/>
      <c r="U1849" s="545"/>
      <c r="V1849" s="545"/>
      <c r="W1849" s="545"/>
      <c r="X1849" s="545"/>
      <c r="Y1849" s="545"/>
      <c r="Z1849" s="545"/>
      <c r="AA1849" s="545"/>
      <c r="AB1849" s="90"/>
      <c r="AJ1849" s="541" t="s">
        <v>211</v>
      </c>
      <c r="AK1849" s="542"/>
      <c r="AL1849" s="542"/>
      <c r="AM1849" s="542"/>
      <c r="AN1849" s="542"/>
      <c r="AO1849" s="542"/>
      <c r="AP1849" s="542"/>
      <c r="AQ1849" s="542"/>
      <c r="AR1849" s="542"/>
      <c r="AS1849" s="542"/>
      <c r="AT1849" s="542"/>
      <c r="AU1849" s="542"/>
      <c r="AV1849" s="542"/>
      <c r="AW1849" s="542"/>
      <c r="AX1849" s="542"/>
      <c r="AY1849" s="542"/>
      <c r="AZ1849" s="542"/>
      <c r="BA1849" s="542"/>
      <c r="BB1849" s="542"/>
      <c r="BC1849" s="542"/>
      <c r="BD1849" s="542"/>
      <c r="BE1849" s="542"/>
      <c r="BF1849" s="543"/>
      <c r="BG1849" s="87"/>
      <c r="BH1849" s="87"/>
      <c r="BI1849" s="87"/>
      <c r="BJ1849" s="87"/>
    </row>
    <row r="1850" spans="2:62" ht="9" customHeight="1">
      <c r="B1850" s="544"/>
      <c r="C1850" s="544"/>
      <c r="D1850" s="544"/>
      <c r="E1850" s="544"/>
      <c r="F1850" s="544"/>
      <c r="G1850" s="544"/>
      <c r="H1850" s="544"/>
      <c r="I1850" s="544"/>
      <c r="J1850" s="544"/>
      <c r="K1850" s="544"/>
      <c r="L1850" s="544"/>
      <c r="M1850" s="544"/>
      <c r="N1850" s="544"/>
      <c r="O1850" s="546"/>
      <c r="P1850" s="546"/>
      <c r="Q1850" s="546"/>
      <c r="R1850" s="546"/>
      <c r="S1850" s="546"/>
      <c r="T1850" s="546"/>
      <c r="U1850" s="546"/>
      <c r="V1850" s="546"/>
      <c r="W1850" s="546"/>
      <c r="X1850" s="546"/>
      <c r="Y1850" s="546"/>
      <c r="Z1850" s="546"/>
      <c r="AA1850" s="546"/>
      <c r="AB1850" s="90"/>
      <c r="AJ1850" s="549"/>
      <c r="AK1850" s="550"/>
      <c r="AL1850" s="550"/>
      <c r="AM1850" s="550"/>
      <c r="AN1850" s="550"/>
      <c r="AO1850" s="550"/>
      <c r="AP1850" s="550"/>
      <c r="AQ1850" s="550"/>
      <c r="AR1850" s="550"/>
      <c r="AS1850" s="550"/>
      <c r="AT1850" s="550"/>
      <c r="AU1850" s="550"/>
      <c r="AV1850" s="550"/>
      <c r="AW1850" s="550"/>
      <c r="AX1850" s="550"/>
      <c r="AY1850" s="550"/>
      <c r="AZ1850" s="550"/>
      <c r="BA1850" s="550"/>
      <c r="BB1850" s="550"/>
      <c r="BC1850" s="550"/>
      <c r="BD1850" s="550"/>
      <c r="BE1850" s="550"/>
      <c r="BF1850" s="551"/>
      <c r="BG1850" s="87"/>
      <c r="BH1850" s="87"/>
      <c r="BI1850" s="87"/>
      <c r="BJ1850" s="87"/>
    </row>
    <row r="1851" spans="2:62" ht="39" customHeight="1">
      <c r="C1851" s="615"/>
      <c r="D1851" s="615"/>
      <c r="E1851" s="615"/>
      <c r="F1851" s="615"/>
      <c r="G1851" s="615"/>
      <c r="H1851" s="615"/>
      <c r="I1851" s="615"/>
      <c r="J1851" s="615"/>
      <c r="K1851" s="615"/>
      <c r="L1851" s="615"/>
      <c r="M1851" s="615"/>
      <c r="N1851" s="615"/>
      <c r="O1851" s="615"/>
      <c r="P1851" s="615"/>
      <c r="Q1851" s="615"/>
      <c r="R1851" s="615"/>
      <c r="S1851" s="615"/>
      <c r="T1851" s="615"/>
      <c r="U1851" s="615"/>
      <c r="V1851" s="615"/>
      <c r="W1851" s="615"/>
      <c r="X1851" s="615"/>
    </row>
    <row r="1852" spans="2:62" ht="39" customHeight="1">
      <c r="B1852" s="616" t="s">
        <v>20</v>
      </c>
      <c r="C1852" s="616"/>
      <c r="D1852" s="616"/>
      <c r="E1852" s="616"/>
      <c r="F1852" s="616"/>
      <c r="G1852" s="616"/>
      <c r="H1852" s="616"/>
      <c r="I1852" s="616"/>
      <c r="J1852" s="616"/>
      <c r="K1852" s="616"/>
      <c r="L1852" s="616"/>
      <c r="M1852" s="616"/>
      <c r="N1852" s="616"/>
      <c r="O1852" s="616"/>
      <c r="P1852" s="616"/>
      <c r="Q1852" s="616"/>
      <c r="R1852" s="616"/>
      <c r="S1852" s="616"/>
      <c r="T1852" s="616"/>
      <c r="U1852" s="616"/>
      <c r="V1852" s="616"/>
      <c r="W1852" s="616"/>
      <c r="X1852" s="616"/>
      <c r="Y1852" s="616"/>
      <c r="Z1852" s="616"/>
      <c r="AA1852" s="59"/>
      <c r="AG1852" s="60"/>
      <c r="AH1852" s="60"/>
      <c r="AI1852" s="60"/>
      <c r="AL1852" s="617"/>
      <c r="AM1852" s="617"/>
      <c r="AN1852" s="617"/>
      <c r="AO1852" s="617"/>
      <c r="AP1852" s="617"/>
      <c r="AQ1852" s="617"/>
      <c r="AR1852" s="617"/>
      <c r="AS1852" s="617"/>
      <c r="AT1852" s="617"/>
      <c r="AU1852" s="617"/>
      <c r="AV1852" s="617"/>
      <c r="AW1852" s="617"/>
      <c r="AX1852" s="617"/>
      <c r="AY1852" s="617"/>
      <c r="AZ1852" s="617"/>
      <c r="BA1852" s="617"/>
      <c r="BB1852" s="617"/>
      <c r="BC1852" s="617"/>
    </row>
    <row r="1853" spans="2:62" ht="39" customHeight="1">
      <c r="B1853" s="616"/>
      <c r="C1853" s="616"/>
      <c r="D1853" s="616"/>
      <c r="E1853" s="616"/>
      <c r="F1853" s="616"/>
      <c r="G1853" s="616"/>
      <c r="H1853" s="616"/>
      <c r="I1853" s="616"/>
      <c r="J1853" s="616"/>
      <c r="K1853" s="616"/>
      <c r="L1853" s="616"/>
      <c r="M1853" s="616"/>
      <c r="N1853" s="616"/>
      <c r="O1853" s="616"/>
      <c r="P1853" s="616"/>
      <c r="Q1853" s="616"/>
      <c r="R1853" s="616"/>
      <c r="S1853" s="616"/>
      <c r="T1853" s="616"/>
      <c r="U1853" s="616"/>
      <c r="V1853" s="616"/>
      <c r="W1853" s="616"/>
      <c r="X1853" s="616"/>
      <c r="Y1853" s="616"/>
      <c r="Z1853" s="616"/>
      <c r="AA1853" s="59"/>
      <c r="AG1853" s="60"/>
      <c r="AH1853" s="60"/>
      <c r="AI1853" s="60"/>
      <c r="AL1853" s="617"/>
      <c r="AM1853" s="617"/>
      <c r="AN1853" s="617"/>
      <c r="AO1853" s="617"/>
      <c r="AP1853" s="617"/>
      <c r="AQ1853" s="617"/>
      <c r="AR1853" s="617"/>
      <c r="AS1853" s="617"/>
      <c r="AT1853" s="617"/>
      <c r="AU1853" s="617"/>
      <c r="AV1853" s="617"/>
      <c r="AW1853" s="617"/>
      <c r="AX1853" s="617"/>
      <c r="AY1853" s="617"/>
      <c r="AZ1853" s="617"/>
      <c r="BA1853" s="617"/>
      <c r="BB1853" s="617"/>
      <c r="BC1853" s="617"/>
    </row>
    <row r="1854" spans="2:62" ht="39" customHeight="1">
      <c r="B1854" s="618"/>
      <c r="C1854" s="618"/>
      <c r="D1854" s="618"/>
      <c r="E1854" s="618"/>
      <c r="F1854" s="618"/>
      <c r="G1854" s="618"/>
      <c r="H1854" s="618"/>
      <c r="I1854" s="618"/>
      <c r="J1854" s="618"/>
      <c r="K1854" s="618"/>
      <c r="L1854" s="618"/>
      <c r="M1854" s="618"/>
      <c r="N1854" s="618"/>
      <c r="O1854" s="618"/>
      <c r="P1854" s="618"/>
      <c r="Q1854" s="618"/>
      <c r="R1854" s="618"/>
      <c r="S1854" s="618"/>
      <c r="T1854" s="618"/>
      <c r="U1854" s="618"/>
      <c r="V1854" s="618"/>
      <c r="W1854" s="618"/>
      <c r="X1854" s="618"/>
      <c r="Y1854" s="618"/>
      <c r="Z1854" s="618"/>
      <c r="AA1854" s="59"/>
      <c r="AB1854" s="60"/>
      <c r="AC1854" s="60"/>
      <c r="AD1854" s="60"/>
      <c r="AE1854" s="60"/>
      <c r="AF1854" s="60"/>
      <c r="AG1854" s="60"/>
      <c r="AH1854" s="60"/>
      <c r="AI1854" s="60"/>
      <c r="AL1854" s="617"/>
      <c r="AM1854" s="617"/>
      <c r="AN1854" s="617"/>
      <c r="AO1854" s="617"/>
      <c r="AP1854" s="617"/>
      <c r="AQ1854" s="617"/>
      <c r="AR1854" s="617"/>
      <c r="AS1854" s="617"/>
      <c r="AT1854" s="617"/>
      <c r="AU1854" s="617"/>
      <c r="AV1854" s="617"/>
      <c r="AW1854" s="617"/>
      <c r="AX1854" s="617"/>
      <c r="AY1854" s="617"/>
      <c r="AZ1854" s="617"/>
      <c r="BA1854" s="617"/>
      <c r="BB1854" s="617"/>
      <c r="BC1854" s="617"/>
    </row>
    <row r="1855" spans="2:62" ht="39" customHeight="1">
      <c r="B1855" s="609" t="s">
        <v>92</v>
      </c>
      <c r="C1855" s="609"/>
      <c r="D1855" s="609"/>
      <c r="E1855" s="609"/>
      <c r="F1855" s="609"/>
      <c r="G1855" s="609"/>
      <c r="H1855" s="609"/>
      <c r="I1855" s="609"/>
      <c r="J1855" s="609"/>
      <c r="K1855" s="609"/>
      <c r="L1855" s="609"/>
      <c r="M1855" s="609"/>
      <c r="N1855" s="609"/>
      <c r="O1855" s="609"/>
      <c r="P1855" s="609"/>
      <c r="Q1855" s="609"/>
      <c r="R1855" s="609"/>
      <c r="S1855" s="609"/>
      <c r="T1855" s="609"/>
      <c r="U1855" s="609"/>
      <c r="V1855" s="609"/>
      <c r="W1855" s="609"/>
      <c r="X1855" s="609"/>
      <c r="Y1855" s="609"/>
      <c r="Z1855" s="609"/>
      <c r="AA1855" s="59"/>
      <c r="AB1855" s="60"/>
      <c r="AE1855" s="610" t="str">
        <f>GI!$A$49</f>
        <v>መግለፂ ውፅኢት ተምሃራይ</v>
      </c>
      <c r="AF1855" s="610"/>
      <c r="AG1855" s="610"/>
      <c r="AH1855" s="610"/>
      <c r="AI1855" s="610"/>
      <c r="AJ1855" s="610"/>
      <c r="AK1855" s="610"/>
      <c r="AL1855" s="610"/>
      <c r="AM1855" s="610"/>
      <c r="AN1855" s="610"/>
      <c r="AO1855" s="610"/>
      <c r="AP1855" s="610"/>
      <c r="AQ1855" s="610"/>
      <c r="AR1855" s="610"/>
      <c r="AS1855" s="610"/>
      <c r="AT1855" s="610"/>
      <c r="AU1855" s="610"/>
      <c r="AV1855" s="610"/>
      <c r="AW1855" s="610"/>
      <c r="AX1855" s="610"/>
      <c r="AY1855" s="610"/>
      <c r="AZ1855" s="610"/>
      <c r="BA1855" s="610"/>
      <c r="BB1855" s="610"/>
      <c r="BC1855" s="610"/>
      <c r="BD1855" s="610"/>
      <c r="BE1855" s="610"/>
      <c r="BF1855" s="610"/>
      <c r="BG1855" s="610"/>
      <c r="BH1855" s="610"/>
      <c r="BI1855" s="610"/>
      <c r="BJ1855" s="610"/>
    </row>
    <row r="1856" spans="2:62" ht="39" customHeight="1">
      <c r="B1856" s="609" t="s">
        <v>93</v>
      </c>
      <c r="C1856" s="609"/>
      <c r="D1856" s="609"/>
      <c r="E1856" s="609"/>
      <c r="F1856" s="609"/>
      <c r="G1856" s="609"/>
      <c r="H1856" s="609"/>
      <c r="I1856" s="609"/>
      <c r="J1856" s="609"/>
      <c r="K1856" s="609"/>
      <c r="L1856" s="609"/>
      <c r="M1856" s="609"/>
      <c r="N1856" s="609"/>
      <c r="O1856" s="609"/>
      <c r="P1856" s="609"/>
      <c r="Q1856" s="609"/>
      <c r="R1856" s="609"/>
      <c r="S1856" s="609"/>
      <c r="T1856" s="609"/>
      <c r="U1856" s="609"/>
      <c r="V1856" s="609"/>
      <c r="W1856" s="609"/>
      <c r="X1856" s="609"/>
      <c r="Y1856" s="609"/>
      <c r="Z1856" s="609"/>
      <c r="AA1856" s="59"/>
      <c r="AB1856" s="60"/>
      <c r="AC1856" s="61"/>
      <c r="AD1856" s="61"/>
      <c r="AE1856" s="610"/>
      <c r="AF1856" s="610"/>
      <c r="AG1856" s="610"/>
      <c r="AH1856" s="610"/>
      <c r="AI1856" s="610"/>
      <c r="AJ1856" s="610"/>
      <c r="AK1856" s="610"/>
      <c r="AL1856" s="610"/>
      <c r="AM1856" s="610"/>
      <c r="AN1856" s="610"/>
      <c r="AO1856" s="610"/>
      <c r="AP1856" s="610"/>
      <c r="AQ1856" s="610"/>
      <c r="AR1856" s="610"/>
      <c r="AS1856" s="610"/>
      <c r="AT1856" s="610"/>
      <c r="AU1856" s="610"/>
      <c r="AV1856" s="610"/>
      <c r="AW1856" s="610"/>
      <c r="AX1856" s="610"/>
      <c r="AY1856" s="610"/>
      <c r="AZ1856" s="610"/>
      <c r="BA1856" s="610"/>
      <c r="BB1856" s="610"/>
      <c r="BC1856" s="610"/>
      <c r="BD1856" s="610"/>
      <c r="BE1856" s="610"/>
      <c r="BF1856" s="610"/>
      <c r="BG1856" s="610"/>
      <c r="BH1856" s="610"/>
      <c r="BI1856" s="610"/>
      <c r="BJ1856" s="610"/>
    </row>
    <row r="1857" spans="2:62" ht="39" customHeight="1">
      <c r="B1857" s="609" t="s">
        <v>94</v>
      </c>
      <c r="C1857" s="609"/>
      <c r="D1857" s="609"/>
      <c r="E1857" s="609"/>
      <c r="F1857" s="609"/>
      <c r="G1857" s="609"/>
      <c r="H1857" s="609"/>
      <c r="I1857" s="609"/>
      <c r="J1857" s="609"/>
      <c r="K1857" s="609"/>
      <c r="L1857" s="609"/>
      <c r="M1857" s="609"/>
      <c r="N1857" s="609"/>
      <c r="O1857" s="609"/>
      <c r="P1857" s="609"/>
      <c r="Q1857" s="609"/>
      <c r="R1857" s="609"/>
      <c r="S1857" s="609"/>
      <c r="T1857" s="609"/>
      <c r="U1857" s="609"/>
      <c r="V1857" s="609"/>
      <c r="W1857" s="609"/>
      <c r="X1857" s="609"/>
      <c r="Y1857" s="609"/>
      <c r="Z1857" s="609"/>
      <c r="AA1857" s="59"/>
      <c r="AB1857" s="60"/>
      <c r="AC1857" s="61"/>
      <c r="AD1857" s="61"/>
      <c r="AE1857" s="610" t="str">
        <f>GI!$A$50</f>
        <v xml:space="preserve">ኣካዳሚ ሸባ ሓፈሻዊ ካልኣይ ብርኪ ቤት ት/ቲ </v>
      </c>
      <c r="AF1857" s="610"/>
      <c r="AG1857" s="610"/>
      <c r="AH1857" s="610"/>
      <c r="AI1857" s="610"/>
      <c r="AJ1857" s="610"/>
      <c r="AK1857" s="610"/>
      <c r="AL1857" s="610"/>
      <c r="AM1857" s="610"/>
      <c r="AN1857" s="610"/>
      <c r="AO1857" s="610"/>
      <c r="AP1857" s="610"/>
      <c r="AQ1857" s="610"/>
      <c r="AR1857" s="610"/>
      <c r="AS1857" s="610"/>
      <c r="AT1857" s="610"/>
      <c r="AU1857" s="610"/>
      <c r="AV1857" s="610"/>
      <c r="AW1857" s="610"/>
      <c r="AX1857" s="610"/>
      <c r="AY1857" s="610"/>
      <c r="AZ1857" s="610"/>
      <c r="BA1857" s="610"/>
      <c r="BB1857" s="610"/>
      <c r="BC1857" s="610"/>
      <c r="BD1857" s="610"/>
      <c r="BE1857" s="610"/>
      <c r="BF1857" s="610"/>
      <c r="BG1857" s="610"/>
      <c r="BH1857" s="610"/>
      <c r="BI1857" s="610"/>
      <c r="BJ1857" s="610"/>
    </row>
    <row r="1858" spans="2:62" ht="39" customHeight="1">
      <c r="B1858" s="609" t="s">
        <v>95</v>
      </c>
      <c r="C1858" s="609"/>
      <c r="D1858" s="609"/>
      <c r="E1858" s="609"/>
      <c r="F1858" s="609"/>
      <c r="G1858" s="609"/>
      <c r="H1858" s="609"/>
      <c r="I1858" s="609"/>
      <c r="J1858" s="609"/>
      <c r="K1858" s="609"/>
      <c r="L1858" s="609"/>
      <c r="M1858" s="609"/>
      <c r="N1858" s="609"/>
      <c r="O1858" s="609"/>
      <c r="P1858" s="609"/>
      <c r="Q1858" s="609"/>
      <c r="R1858" s="609"/>
      <c r="S1858" s="609"/>
      <c r="T1858" s="609"/>
      <c r="U1858" s="609"/>
      <c r="V1858" s="609"/>
      <c r="W1858" s="609"/>
      <c r="X1858" s="609"/>
      <c r="Y1858" s="609"/>
      <c r="Z1858" s="609"/>
      <c r="AA1858" s="62"/>
      <c r="AB1858" s="60"/>
      <c r="AC1858" s="61"/>
      <c r="AD1858" s="61"/>
      <c r="AE1858" s="610"/>
      <c r="AF1858" s="610"/>
      <c r="AG1858" s="610"/>
      <c r="AH1858" s="610"/>
      <c r="AI1858" s="610"/>
      <c r="AJ1858" s="610"/>
      <c r="AK1858" s="610"/>
      <c r="AL1858" s="610"/>
      <c r="AM1858" s="610"/>
      <c r="AN1858" s="610"/>
      <c r="AO1858" s="610"/>
      <c r="AP1858" s="610"/>
      <c r="AQ1858" s="610"/>
      <c r="AR1858" s="610"/>
      <c r="AS1858" s="610"/>
      <c r="AT1858" s="610"/>
      <c r="AU1858" s="610"/>
      <c r="AV1858" s="610"/>
      <c r="AW1858" s="610"/>
      <c r="AX1858" s="610"/>
      <c r="AY1858" s="610"/>
      <c r="AZ1858" s="610"/>
      <c r="BA1858" s="610"/>
      <c r="BB1858" s="610"/>
      <c r="BC1858" s="610"/>
      <c r="BD1858" s="610"/>
      <c r="BE1858" s="610"/>
      <c r="BF1858" s="610"/>
      <c r="BG1858" s="610"/>
      <c r="BH1858" s="610"/>
      <c r="BI1858" s="610"/>
      <c r="BJ1858" s="610"/>
    </row>
    <row r="1859" spans="2:62" ht="39" customHeight="1">
      <c r="B1859" s="609" t="s">
        <v>96</v>
      </c>
      <c r="C1859" s="609"/>
      <c r="D1859" s="609"/>
      <c r="E1859" s="609"/>
      <c r="F1859" s="609"/>
      <c r="G1859" s="609"/>
      <c r="H1859" s="609"/>
      <c r="I1859" s="609"/>
      <c r="J1859" s="609"/>
      <c r="K1859" s="609"/>
      <c r="L1859" s="609"/>
      <c r="M1859" s="609"/>
      <c r="N1859" s="609"/>
      <c r="O1859" s="609"/>
      <c r="P1859" s="609"/>
      <c r="Q1859" s="609"/>
      <c r="R1859" s="609"/>
      <c r="S1859" s="609"/>
      <c r="T1859" s="609"/>
      <c r="U1859" s="609"/>
      <c r="V1859" s="609"/>
      <c r="W1859" s="609"/>
      <c r="X1859" s="609"/>
      <c r="Y1859" s="609"/>
      <c r="Z1859" s="609"/>
      <c r="AA1859" s="62"/>
      <c r="AB1859" s="60"/>
      <c r="AC1859" s="61"/>
      <c r="AD1859" s="61"/>
      <c r="AE1859" s="61"/>
      <c r="AF1859" s="61"/>
      <c r="AG1859" s="61"/>
      <c r="AH1859" s="61"/>
      <c r="AI1859" s="61"/>
      <c r="AJ1859" s="61"/>
      <c r="AK1859" s="61"/>
      <c r="AL1859" s="61"/>
      <c r="AM1859" s="61"/>
      <c r="AN1859" s="61"/>
      <c r="AO1859" s="61"/>
      <c r="AP1859" s="61"/>
      <c r="AQ1859" s="61"/>
      <c r="AR1859" s="61"/>
      <c r="AS1859" s="61"/>
      <c r="AT1859" s="61"/>
      <c r="AU1859" s="61"/>
      <c r="AV1859" s="61"/>
      <c r="AW1859" s="61"/>
      <c r="AX1859" s="61"/>
      <c r="AY1859" s="61"/>
      <c r="AZ1859" s="61"/>
      <c r="BA1859" s="61"/>
      <c r="BB1859" s="61"/>
      <c r="BC1859" s="61"/>
      <c r="BD1859" s="61"/>
      <c r="BE1859" s="61"/>
      <c r="BF1859" s="61"/>
      <c r="BG1859" s="61"/>
      <c r="BH1859" s="61"/>
      <c r="BI1859" s="61"/>
      <c r="BJ1859" s="61"/>
    </row>
    <row r="1860" spans="2:62" ht="39" customHeight="1">
      <c r="B1860" s="611" t="s">
        <v>138</v>
      </c>
      <c r="C1860" s="611"/>
      <c r="D1860" s="611"/>
      <c r="E1860" s="611"/>
      <c r="F1860" s="611"/>
      <c r="G1860" s="611"/>
      <c r="H1860" s="611"/>
      <c r="I1860" s="611"/>
      <c r="J1860" s="611"/>
      <c r="K1860" s="611"/>
      <c r="L1860" s="611"/>
      <c r="M1860" s="611"/>
      <c r="N1860" s="611"/>
      <c r="O1860" s="611"/>
      <c r="P1860" s="611"/>
      <c r="Q1860" s="611"/>
      <c r="R1860" s="611"/>
      <c r="S1860" s="611"/>
      <c r="T1860" s="611"/>
      <c r="U1860" s="611"/>
      <c r="V1860" s="611"/>
      <c r="W1860" s="611"/>
      <c r="X1860" s="611"/>
      <c r="Y1860" s="611"/>
      <c r="Z1860" s="611"/>
      <c r="AA1860" s="612"/>
      <c r="AB1860" s="62"/>
      <c r="AD1860" s="61"/>
      <c r="AE1860" s="613" t="str">
        <f>GI!$A$52</f>
        <v>Sheba Academy Comprehensive Secondary School Student's Grade Report Card</v>
      </c>
      <c r="AF1860" s="613"/>
      <c r="AG1860" s="613"/>
      <c r="AH1860" s="613"/>
      <c r="AI1860" s="613"/>
      <c r="AJ1860" s="613"/>
      <c r="AK1860" s="613"/>
      <c r="AL1860" s="613"/>
      <c r="AM1860" s="613"/>
      <c r="AN1860" s="613"/>
      <c r="AO1860" s="613"/>
      <c r="AP1860" s="613"/>
      <c r="AQ1860" s="613"/>
      <c r="AR1860" s="613"/>
      <c r="AS1860" s="613"/>
      <c r="AT1860" s="613"/>
      <c r="AU1860" s="613"/>
      <c r="AV1860" s="613"/>
      <c r="AW1860" s="613"/>
      <c r="AX1860" s="613"/>
      <c r="AY1860" s="613"/>
      <c r="AZ1860" s="613"/>
      <c r="BA1860" s="613"/>
      <c r="BB1860" s="613"/>
      <c r="BC1860" s="613"/>
      <c r="BD1860" s="613"/>
      <c r="BE1860" s="613"/>
      <c r="BF1860" s="613"/>
      <c r="BG1860" s="613"/>
      <c r="BH1860" s="613"/>
      <c r="BI1860" s="613"/>
      <c r="BJ1860" s="613"/>
    </row>
    <row r="1861" spans="2:62" ht="39" customHeight="1">
      <c r="B1861" s="611"/>
      <c r="C1861" s="611"/>
      <c r="D1861" s="611"/>
      <c r="E1861" s="611"/>
      <c r="F1861" s="611"/>
      <c r="G1861" s="611"/>
      <c r="H1861" s="611"/>
      <c r="I1861" s="611"/>
      <c r="J1861" s="611"/>
      <c r="K1861" s="611"/>
      <c r="L1861" s="611"/>
      <c r="M1861" s="611"/>
      <c r="N1861" s="611"/>
      <c r="O1861" s="611"/>
      <c r="P1861" s="611"/>
      <c r="Q1861" s="611"/>
      <c r="R1861" s="611"/>
      <c r="S1861" s="611"/>
      <c r="T1861" s="611"/>
      <c r="U1861" s="611"/>
      <c r="V1861" s="611"/>
      <c r="W1861" s="611"/>
      <c r="X1861" s="611"/>
      <c r="Y1861" s="611"/>
      <c r="Z1861" s="611"/>
      <c r="AA1861" s="612"/>
      <c r="AB1861" s="62"/>
      <c r="AC1861" s="61"/>
      <c r="AD1861" s="61"/>
      <c r="AE1861" s="613"/>
      <c r="AF1861" s="613"/>
      <c r="AG1861" s="613"/>
      <c r="AH1861" s="613"/>
      <c r="AI1861" s="613"/>
      <c r="AJ1861" s="613"/>
      <c r="AK1861" s="613"/>
      <c r="AL1861" s="613"/>
      <c r="AM1861" s="613"/>
      <c r="AN1861" s="613"/>
      <c r="AO1861" s="613"/>
      <c r="AP1861" s="613"/>
      <c r="AQ1861" s="613"/>
      <c r="AR1861" s="613"/>
      <c r="AS1861" s="613"/>
      <c r="AT1861" s="613"/>
      <c r="AU1861" s="613"/>
      <c r="AV1861" s="613"/>
      <c r="AW1861" s="613"/>
      <c r="AX1861" s="613"/>
      <c r="AY1861" s="613"/>
      <c r="AZ1861" s="613"/>
      <c r="BA1861" s="613"/>
      <c r="BB1861" s="613"/>
      <c r="BC1861" s="613"/>
      <c r="BD1861" s="613"/>
      <c r="BE1861" s="613"/>
      <c r="BF1861" s="613"/>
      <c r="BG1861" s="613"/>
      <c r="BH1861" s="613"/>
      <c r="BI1861" s="613"/>
      <c r="BJ1861" s="613"/>
    </row>
    <row r="1862" spans="2:62" ht="39" customHeight="1">
      <c r="B1862" s="611" t="s">
        <v>65</v>
      </c>
      <c r="C1862" s="611"/>
      <c r="D1862" s="611"/>
      <c r="E1862" s="611"/>
      <c r="F1862" s="611"/>
      <c r="G1862" s="611"/>
      <c r="H1862" s="611"/>
      <c r="I1862" s="611"/>
      <c r="J1862" s="611"/>
      <c r="K1862" s="611"/>
      <c r="L1862" s="611"/>
      <c r="M1862" s="611"/>
      <c r="N1862" s="611"/>
      <c r="O1862" s="611"/>
      <c r="P1862" s="611"/>
      <c r="Q1862" s="611"/>
      <c r="R1862" s="611"/>
      <c r="S1862" s="611"/>
      <c r="T1862" s="611"/>
      <c r="U1862" s="611"/>
      <c r="V1862" s="611"/>
      <c r="W1862" s="611"/>
      <c r="X1862" s="611"/>
      <c r="Y1862" s="611"/>
      <c r="Z1862" s="611"/>
      <c r="AA1862" s="612"/>
      <c r="AB1862" s="62"/>
      <c r="AC1862" s="61"/>
      <c r="AD1862" s="61"/>
      <c r="AE1862" s="613"/>
      <c r="AF1862" s="613"/>
      <c r="AG1862" s="613"/>
      <c r="AH1862" s="613"/>
      <c r="AI1862" s="613"/>
      <c r="AJ1862" s="613"/>
      <c r="AK1862" s="613"/>
      <c r="AL1862" s="613"/>
      <c r="AM1862" s="613"/>
      <c r="AN1862" s="613"/>
      <c r="AO1862" s="613"/>
      <c r="AP1862" s="613"/>
      <c r="AQ1862" s="613"/>
      <c r="AR1862" s="613"/>
      <c r="AS1862" s="613"/>
      <c r="AT1862" s="613"/>
      <c r="AU1862" s="613"/>
      <c r="AV1862" s="613"/>
      <c r="AW1862" s="613"/>
      <c r="AX1862" s="613"/>
      <c r="AY1862" s="613"/>
      <c r="AZ1862" s="613"/>
      <c r="BA1862" s="613"/>
      <c r="BB1862" s="613"/>
      <c r="BC1862" s="613"/>
      <c r="BD1862" s="613"/>
      <c r="BE1862" s="613"/>
      <c r="BF1862" s="613"/>
      <c r="BG1862" s="613"/>
      <c r="BH1862" s="613"/>
      <c r="BI1862" s="613"/>
      <c r="BJ1862" s="613"/>
    </row>
    <row r="1863" spans="2:62" ht="39" customHeight="1">
      <c r="B1863" s="611"/>
      <c r="C1863" s="611"/>
      <c r="D1863" s="611"/>
      <c r="E1863" s="611"/>
      <c r="F1863" s="611"/>
      <c r="G1863" s="611"/>
      <c r="H1863" s="611"/>
      <c r="I1863" s="611"/>
      <c r="J1863" s="611"/>
      <c r="K1863" s="611"/>
      <c r="L1863" s="611"/>
      <c r="M1863" s="611"/>
      <c r="N1863" s="611"/>
      <c r="O1863" s="611"/>
      <c r="P1863" s="611"/>
      <c r="Q1863" s="611"/>
      <c r="R1863" s="611"/>
      <c r="S1863" s="611"/>
      <c r="T1863" s="611"/>
      <c r="U1863" s="611"/>
      <c r="V1863" s="611"/>
      <c r="W1863" s="611"/>
      <c r="X1863" s="611"/>
      <c r="Y1863" s="611"/>
      <c r="Z1863" s="611"/>
      <c r="AA1863" s="612"/>
      <c r="AB1863" s="62"/>
      <c r="AC1863" s="62"/>
      <c r="AD1863" s="62"/>
      <c r="AE1863" s="63"/>
      <c r="AF1863" s="63"/>
      <c r="AG1863" s="63"/>
      <c r="AH1863" s="63"/>
      <c r="AI1863" s="63"/>
      <c r="AJ1863" s="63"/>
      <c r="AK1863" s="63"/>
      <c r="AL1863" s="63"/>
      <c r="AM1863" s="63"/>
      <c r="AN1863" s="63"/>
      <c r="AO1863" s="63"/>
      <c r="AP1863" s="63"/>
      <c r="AQ1863" s="63"/>
      <c r="AR1863" s="63"/>
      <c r="AS1863" s="63"/>
      <c r="AT1863" s="63"/>
      <c r="AU1863" s="63"/>
      <c r="AV1863" s="63"/>
      <c r="AW1863" s="63"/>
      <c r="AX1863" s="63"/>
      <c r="AY1863" s="63"/>
      <c r="AZ1863" s="63"/>
      <c r="BA1863" s="63"/>
      <c r="BB1863" s="63"/>
      <c r="BC1863" s="63"/>
      <c r="BD1863" s="63"/>
      <c r="BE1863" s="63"/>
      <c r="BF1863" s="63"/>
      <c r="BG1863" s="63"/>
      <c r="BH1863" s="63"/>
      <c r="BI1863" s="63"/>
      <c r="BJ1863" s="63"/>
    </row>
    <row r="1864" spans="2:62" ht="39" customHeight="1">
      <c r="B1864" s="64" t="s">
        <v>50</v>
      </c>
      <c r="C1864" s="64"/>
      <c r="D1864" s="64"/>
      <c r="E1864" s="64"/>
      <c r="F1864" s="64"/>
      <c r="G1864" s="64"/>
      <c r="H1864" s="64"/>
      <c r="I1864" s="64"/>
      <c r="J1864" s="64"/>
      <c r="K1864" s="64"/>
      <c r="L1864" s="64"/>
      <c r="M1864" s="64"/>
      <c r="N1864" s="64"/>
      <c r="O1864" s="64"/>
      <c r="P1864" s="64"/>
      <c r="Q1864" s="64"/>
      <c r="R1864" s="64"/>
      <c r="S1864" s="64"/>
      <c r="T1864" s="64"/>
      <c r="U1864" s="64"/>
      <c r="V1864" s="64"/>
      <c r="W1864" s="64"/>
      <c r="X1864" s="64"/>
      <c r="Y1864" s="64"/>
      <c r="Z1864" s="64"/>
      <c r="AA1864" s="62"/>
      <c r="AB1864" s="62"/>
      <c r="AC1864" s="62"/>
      <c r="AD1864" s="62"/>
      <c r="AE1864" s="613" t="str">
        <f>GI!$A$51</f>
        <v>መቐለ, ኢትዮጵያ/Mekelle, Ethiopia</v>
      </c>
      <c r="AF1864" s="613"/>
      <c r="AG1864" s="613"/>
      <c r="AH1864" s="613"/>
      <c r="AI1864" s="613"/>
      <c r="AJ1864" s="613"/>
      <c r="AK1864" s="613"/>
      <c r="AL1864" s="613"/>
      <c r="AM1864" s="613"/>
      <c r="AN1864" s="613"/>
      <c r="AO1864" s="613"/>
      <c r="AP1864" s="613"/>
      <c r="AQ1864" s="613"/>
      <c r="AR1864" s="613"/>
      <c r="AS1864" s="613"/>
      <c r="AT1864" s="613"/>
      <c r="AU1864" s="613"/>
      <c r="AV1864" s="613"/>
      <c r="AW1864" s="613"/>
      <c r="AX1864" s="613"/>
      <c r="AY1864" s="613"/>
      <c r="AZ1864" s="613"/>
      <c r="BA1864" s="613"/>
      <c r="BB1864" s="613"/>
      <c r="BC1864" s="613"/>
      <c r="BD1864" s="613"/>
      <c r="BE1864" s="613"/>
      <c r="BF1864" s="613"/>
      <c r="BG1864" s="613"/>
      <c r="BH1864" s="613"/>
      <c r="BI1864" s="613"/>
      <c r="BJ1864" s="613"/>
    </row>
    <row r="1865" spans="2:62" ht="39" customHeight="1">
      <c r="B1865" s="64" t="s">
        <v>51</v>
      </c>
      <c r="C1865" s="64"/>
      <c r="D1865" s="64"/>
      <c r="E1865" s="64"/>
      <c r="F1865" s="64"/>
      <c r="G1865" s="64"/>
      <c r="H1865" s="64"/>
      <c r="I1865" s="64"/>
      <c r="J1865" s="64"/>
      <c r="K1865" s="64"/>
      <c r="L1865" s="64"/>
      <c r="M1865" s="64"/>
      <c r="N1865" s="64"/>
      <c r="O1865" s="64"/>
      <c r="P1865" s="64"/>
      <c r="Q1865" s="64"/>
      <c r="R1865" s="64"/>
      <c r="S1865" s="64"/>
      <c r="T1865" s="64"/>
      <c r="U1865" s="64"/>
      <c r="V1865" s="64"/>
      <c r="W1865" s="64"/>
      <c r="X1865" s="64"/>
      <c r="Y1865" s="64"/>
      <c r="Z1865" s="64"/>
      <c r="AA1865" s="62"/>
      <c r="AB1865" s="62"/>
      <c r="AC1865" s="62"/>
      <c r="AD1865" s="62"/>
      <c r="AE1865" s="613"/>
      <c r="AF1865" s="613"/>
      <c r="AG1865" s="613"/>
      <c r="AH1865" s="613"/>
      <c r="AI1865" s="613"/>
      <c r="AJ1865" s="613"/>
      <c r="AK1865" s="613"/>
      <c r="AL1865" s="613"/>
      <c r="AM1865" s="613"/>
      <c r="AN1865" s="613"/>
      <c r="AO1865" s="613"/>
      <c r="AP1865" s="613"/>
      <c r="AQ1865" s="613"/>
      <c r="AR1865" s="613"/>
      <c r="AS1865" s="613"/>
      <c r="AT1865" s="613"/>
      <c r="AU1865" s="613"/>
      <c r="AV1865" s="613"/>
      <c r="AW1865" s="613"/>
      <c r="AX1865" s="613"/>
      <c r="AY1865" s="613"/>
      <c r="AZ1865" s="613"/>
      <c r="BA1865" s="613"/>
      <c r="BB1865" s="613"/>
      <c r="BC1865" s="613"/>
      <c r="BD1865" s="613"/>
      <c r="BE1865" s="613"/>
      <c r="BF1865" s="613"/>
      <c r="BG1865" s="613"/>
      <c r="BH1865" s="613"/>
      <c r="BI1865" s="613"/>
      <c r="BJ1865" s="613"/>
    </row>
    <row r="1866" spans="2:62" ht="39" customHeight="1">
      <c r="B1866" s="611" t="s">
        <v>139</v>
      </c>
      <c r="C1866" s="611"/>
      <c r="D1866" s="611"/>
      <c r="E1866" s="611"/>
      <c r="F1866" s="611"/>
      <c r="G1866" s="611"/>
      <c r="H1866" s="611"/>
      <c r="I1866" s="611"/>
      <c r="J1866" s="611"/>
      <c r="K1866" s="611"/>
      <c r="L1866" s="611"/>
      <c r="M1866" s="611"/>
      <c r="N1866" s="611"/>
      <c r="O1866" s="611"/>
      <c r="P1866" s="611"/>
      <c r="Q1866" s="611"/>
      <c r="R1866" s="611"/>
      <c r="S1866" s="611"/>
      <c r="T1866" s="611"/>
      <c r="U1866" s="611"/>
      <c r="V1866" s="611"/>
      <c r="W1866" s="611"/>
      <c r="X1866" s="611"/>
      <c r="Y1866" s="611"/>
      <c r="Z1866" s="611"/>
      <c r="AA1866" s="612"/>
      <c r="AB1866" s="62"/>
      <c r="AC1866" s="62"/>
      <c r="AD1866" s="62"/>
      <c r="AE1866" s="91"/>
      <c r="AF1866" s="91"/>
      <c r="AG1866" s="91"/>
      <c r="AH1866" s="91"/>
      <c r="AI1866" s="91"/>
      <c r="AJ1866" s="91"/>
      <c r="AK1866" s="91"/>
      <c r="AL1866" s="91"/>
      <c r="AM1866" s="91"/>
      <c r="AN1866" s="91"/>
      <c r="AO1866" s="91"/>
      <c r="AP1866" s="91"/>
      <c r="AQ1866" s="91"/>
      <c r="AR1866" s="91"/>
      <c r="AS1866" s="91"/>
      <c r="AT1866" s="91"/>
      <c r="AU1866" s="91"/>
      <c r="AV1866" s="91"/>
      <c r="AW1866" s="91"/>
      <c r="AX1866" s="91"/>
      <c r="AY1866" s="91"/>
      <c r="AZ1866" s="91"/>
      <c r="BA1866" s="91"/>
      <c r="BB1866" s="91"/>
      <c r="BC1866" s="91"/>
      <c r="BD1866" s="91"/>
      <c r="BE1866" s="91"/>
      <c r="BF1866" s="91"/>
      <c r="BG1866" s="91"/>
      <c r="BH1866" s="91"/>
      <c r="BI1866" s="91"/>
      <c r="BJ1866" s="91"/>
    </row>
    <row r="1867" spans="2:62" ht="39" customHeight="1">
      <c r="B1867" s="611"/>
      <c r="C1867" s="611"/>
      <c r="D1867" s="611"/>
      <c r="E1867" s="611"/>
      <c r="F1867" s="611"/>
      <c r="G1867" s="611"/>
      <c r="H1867" s="611"/>
      <c r="I1867" s="611"/>
      <c r="J1867" s="611"/>
      <c r="K1867" s="611"/>
      <c r="L1867" s="611"/>
      <c r="M1867" s="611"/>
      <c r="N1867" s="611"/>
      <c r="O1867" s="611"/>
      <c r="P1867" s="611"/>
      <c r="Q1867" s="611"/>
      <c r="R1867" s="611"/>
      <c r="S1867" s="611"/>
      <c r="T1867" s="611"/>
      <c r="U1867" s="611"/>
      <c r="V1867" s="611"/>
      <c r="W1867" s="611"/>
      <c r="X1867" s="611"/>
      <c r="Y1867" s="611"/>
      <c r="Z1867" s="611"/>
      <c r="AA1867" s="612"/>
      <c r="AB1867" s="62"/>
      <c r="AC1867" s="62"/>
      <c r="AD1867" s="62"/>
      <c r="AE1867" s="614" t="str">
        <f>GI!$A$47</f>
        <v>ዘበነ ት/ቲ፡ 2018 ዓ/ም Academic Year: 2025/26 G.C</v>
      </c>
      <c r="AF1867" s="614"/>
      <c r="AG1867" s="614"/>
      <c r="AH1867" s="614"/>
      <c r="AI1867" s="614"/>
      <c r="AJ1867" s="614"/>
      <c r="AK1867" s="614"/>
      <c r="AL1867" s="614"/>
      <c r="AM1867" s="614"/>
      <c r="AN1867" s="614"/>
      <c r="AO1867" s="614"/>
      <c r="AP1867" s="614"/>
      <c r="AQ1867" s="614"/>
      <c r="AR1867" s="614"/>
      <c r="AS1867" s="614"/>
      <c r="AT1867" s="614"/>
      <c r="AU1867" s="614"/>
      <c r="AV1867" s="614"/>
      <c r="AW1867" s="614"/>
      <c r="AX1867" s="614"/>
      <c r="AY1867" s="614"/>
      <c r="AZ1867" s="614"/>
      <c r="BA1867" s="614"/>
      <c r="BB1867" s="614"/>
      <c r="BC1867" s="614"/>
      <c r="BD1867" s="614"/>
      <c r="BE1867" s="614"/>
      <c r="BF1867" s="614"/>
      <c r="BG1867" s="614"/>
      <c r="BH1867" s="614"/>
      <c r="BI1867" s="614"/>
      <c r="BJ1867" s="614"/>
    </row>
    <row r="1868" spans="2:62" ht="39" customHeight="1">
      <c r="B1868" s="609" t="s">
        <v>97</v>
      </c>
      <c r="C1868" s="609"/>
      <c r="D1868" s="609"/>
      <c r="E1868" s="609"/>
      <c r="F1868" s="609"/>
      <c r="G1868" s="609"/>
      <c r="H1868" s="609"/>
      <c r="I1868" s="609"/>
      <c r="J1868" s="609"/>
      <c r="K1868" s="609"/>
      <c r="L1868" s="609"/>
      <c r="M1868" s="609"/>
      <c r="N1868" s="609"/>
      <c r="O1868" s="609"/>
      <c r="P1868" s="609"/>
      <c r="Q1868" s="609"/>
      <c r="R1868" s="609"/>
      <c r="S1868" s="609"/>
      <c r="T1868" s="609"/>
      <c r="U1868" s="609"/>
      <c r="V1868" s="609"/>
      <c r="W1868" s="609"/>
      <c r="X1868" s="609"/>
      <c r="Y1868" s="609"/>
      <c r="Z1868" s="609"/>
      <c r="AA1868" s="62"/>
      <c r="AB1868" s="62"/>
      <c r="AC1868" s="62"/>
      <c r="AD1868" s="62"/>
      <c r="AE1868" s="614"/>
      <c r="AF1868" s="614"/>
      <c r="AG1868" s="614"/>
      <c r="AH1868" s="614"/>
      <c r="AI1868" s="614"/>
      <c r="AJ1868" s="614"/>
      <c r="AK1868" s="614"/>
      <c r="AL1868" s="614"/>
      <c r="AM1868" s="614"/>
      <c r="AN1868" s="614"/>
      <c r="AO1868" s="614"/>
      <c r="AP1868" s="614"/>
      <c r="AQ1868" s="614"/>
      <c r="AR1868" s="614"/>
      <c r="AS1868" s="614"/>
      <c r="AT1868" s="614"/>
      <c r="AU1868" s="614"/>
      <c r="AV1868" s="614"/>
      <c r="AW1868" s="614"/>
      <c r="AX1868" s="614"/>
      <c r="AY1868" s="614"/>
      <c r="AZ1868" s="614"/>
      <c r="BA1868" s="614"/>
      <c r="BB1868" s="614"/>
      <c r="BC1868" s="614"/>
      <c r="BD1868" s="614"/>
      <c r="BE1868" s="614"/>
      <c r="BF1868" s="614"/>
      <c r="BG1868" s="614"/>
      <c r="BH1868" s="614"/>
      <c r="BI1868" s="614"/>
      <c r="BJ1868" s="614"/>
    </row>
    <row r="1869" spans="2:62" ht="39" customHeight="1">
      <c r="AA1869" s="62"/>
      <c r="AB1869" s="62"/>
      <c r="AC1869" s="62"/>
      <c r="AD1869" s="62"/>
      <c r="AE1869" s="614"/>
      <c r="AF1869" s="614"/>
      <c r="AG1869" s="614"/>
      <c r="AH1869" s="614"/>
      <c r="AI1869" s="614"/>
      <c r="AJ1869" s="614"/>
      <c r="AK1869" s="614"/>
      <c r="AL1869" s="614"/>
      <c r="AM1869" s="614"/>
      <c r="AN1869" s="614"/>
      <c r="AO1869" s="614"/>
      <c r="AP1869" s="614"/>
      <c r="AQ1869" s="614"/>
      <c r="AR1869" s="614"/>
      <c r="AS1869" s="614"/>
      <c r="AT1869" s="614"/>
      <c r="AU1869" s="614"/>
      <c r="AV1869" s="614"/>
      <c r="AW1869" s="614"/>
      <c r="AX1869" s="614"/>
      <c r="AY1869" s="614"/>
      <c r="AZ1869" s="614"/>
      <c r="BA1869" s="614"/>
      <c r="BB1869" s="614"/>
      <c r="BC1869" s="614"/>
      <c r="BD1869" s="614"/>
      <c r="BE1869" s="614"/>
      <c r="BF1869" s="614"/>
      <c r="BG1869" s="614"/>
      <c r="BH1869" s="614"/>
      <c r="BI1869" s="614"/>
      <c r="BJ1869" s="614"/>
    </row>
    <row r="1870" spans="2:62" ht="39" customHeight="1">
      <c r="AB1870" s="62"/>
      <c r="AC1870" s="62"/>
      <c r="AD1870" s="62"/>
      <c r="AE1870" s="62"/>
      <c r="AF1870" s="62"/>
      <c r="AG1870" s="552" t="s">
        <v>63</v>
      </c>
      <c r="AH1870" s="552"/>
      <c r="AI1870" s="552"/>
      <c r="AJ1870" s="552"/>
      <c r="AK1870" s="552"/>
      <c r="AL1870" s="552"/>
      <c r="AM1870" s="552"/>
      <c r="AN1870" s="552"/>
      <c r="AO1870" s="552"/>
      <c r="AP1870" s="552"/>
      <c r="AQ1870" s="552"/>
      <c r="AR1870" s="552"/>
      <c r="AS1870" s="552"/>
      <c r="AT1870" s="552"/>
      <c r="AU1870" s="552"/>
      <c r="AV1870" s="552"/>
      <c r="AW1870" s="552"/>
      <c r="AX1870" s="552"/>
      <c r="AY1870" s="552"/>
      <c r="AZ1870" s="552"/>
      <c r="BA1870" s="552"/>
      <c r="BB1870" s="552"/>
      <c r="BC1870" s="552"/>
      <c r="BD1870" s="552"/>
      <c r="BE1870" s="552"/>
      <c r="BF1870" s="552"/>
      <c r="BG1870" s="552"/>
      <c r="BH1870" s="552"/>
      <c r="BI1870" s="552"/>
      <c r="BJ1870" s="65"/>
    </row>
    <row r="1871" spans="2:62" ht="39" customHeight="1">
      <c r="AB1871" s="62"/>
      <c r="AC1871" s="62"/>
      <c r="AD1871" s="62"/>
      <c r="AE1871" s="62"/>
      <c r="AF1871" s="62"/>
      <c r="AG1871" s="552"/>
      <c r="AH1871" s="552"/>
      <c r="AI1871" s="552"/>
      <c r="AJ1871" s="552"/>
      <c r="AK1871" s="552"/>
      <c r="AL1871" s="552"/>
      <c r="AM1871" s="552"/>
      <c r="AN1871" s="552"/>
      <c r="AO1871" s="552"/>
      <c r="AP1871" s="552"/>
      <c r="AQ1871" s="552"/>
      <c r="AR1871" s="552"/>
      <c r="AS1871" s="552"/>
      <c r="AT1871" s="552"/>
      <c r="AU1871" s="552"/>
      <c r="AV1871" s="552"/>
      <c r="AW1871" s="552"/>
      <c r="AX1871" s="552"/>
      <c r="AY1871" s="552"/>
      <c r="AZ1871" s="552"/>
      <c r="BA1871" s="552"/>
      <c r="BB1871" s="552"/>
      <c r="BC1871" s="552"/>
      <c r="BD1871" s="552"/>
      <c r="BE1871" s="552"/>
      <c r="BF1871" s="552"/>
      <c r="BG1871" s="552"/>
      <c r="BH1871" s="552"/>
      <c r="BI1871" s="552"/>
      <c r="BJ1871" s="65"/>
    </row>
    <row r="1872" spans="2:62" ht="39" customHeight="1">
      <c r="B1872" s="66"/>
      <c r="C1872" s="66"/>
      <c r="D1872" s="66"/>
      <c r="E1872" s="66"/>
      <c r="F1872" s="66"/>
      <c r="G1872" s="66"/>
      <c r="H1872" s="66"/>
      <c r="I1872" s="66"/>
      <c r="J1872" s="66"/>
      <c r="K1872" s="66"/>
      <c r="L1872" s="66"/>
      <c r="M1872" s="66"/>
      <c r="N1872" s="66"/>
      <c r="O1872" s="66"/>
      <c r="P1872" s="66"/>
      <c r="Q1872" s="66"/>
      <c r="R1872" s="66"/>
      <c r="S1872" s="66"/>
      <c r="T1872" s="66"/>
      <c r="U1872" s="66"/>
      <c r="V1872" s="66"/>
      <c r="W1872" s="66"/>
      <c r="X1872" s="66"/>
      <c r="Y1872" s="66"/>
      <c r="Z1872" s="66"/>
      <c r="AB1872" s="62"/>
      <c r="AC1872" s="62"/>
      <c r="AD1872" s="62"/>
      <c r="AE1872" s="62"/>
      <c r="AF1872" s="62"/>
      <c r="AG1872" s="552"/>
      <c r="AH1872" s="552"/>
      <c r="AI1872" s="552"/>
      <c r="AJ1872" s="552"/>
      <c r="AK1872" s="552"/>
      <c r="AL1872" s="552"/>
      <c r="AM1872" s="552"/>
      <c r="AN1872" s="552"/>
      <c r="AO1872" s="552"/>
      <c r="AP1872" s="552"/>
      <c r="AQ1872" s="552"/>
      <c r="AR1872" s="552"/>
      <c r="AS1872" s="552"/>
      <c r="AT1872" s="552"/>
      <c r="AU1872" s="552"/>
      <c r="AV1872" s="552"/>
      <c r="AW1872" s="552"/>
      <c r="AX1872" s="552"/>
      <c r="AY1872" s="552"/>
      <c r="AZ1872" s="552"/>
      <c r="BA1872" s="552"/>
      <c r="BB1872" s="552"/>
      <c r="BC1872" s="552"/>
      <c r="BD1872" s="552"/>
      <c r="BE1872" s="552"/>
      <c r="BF1872" s="552"/>
      <c r="BG1872" s="552"/>
      <c r="BH1872" s="552"/>
      <c r="BI1872" s="552"/>
      <c r="BJ1872" s="65"/>
    </row>
    <row r="1873" spans="2:62" ht="39" customHeight="1" thickBot="1">
      <c r="L1873" s="554" t="s">
        <v>66</v>
      </c>
      <c r="M1873" s="555"/>
      <c r="N1873" s="558" t="s">
        <v>45</v>
      </c>
      <c r="O1873" s="559"/>
      <c r="P1873" s="559"/>
      <c r="Q1873" s="559"/>
      <c r="R1873" s="559"/>
      <c r="S1873" s="559"/>
      <c r="T1873" s="559"/>
      <c r="U1873" s="559"/>
      <c r="V1873" s="559"/>
      <c r="W1873" s="559"/>
      <c r="X1873" s="560"/>
      <c r="AB1873" s="62"/>
      <c r="AC1873" s="62"/>
      <c r="AD1873" s="62"/>
      <c r="AE1873" s="62"/>
      <c r="AF1873" s="62"/>
      <c r="AG1873" s="553"/>
      <c r="AH1873" s="553"/>
      <c r="AI1873" s="553"/>
      <c r="AJ1873" s="553"/>
      <c r="AK1873" s="553"/>
      <c r="AL1873" s="553"/>
      <c r="AM1873" s="553"/>
      <c r="AN1873" s="553"/>
      <c r="AO1873" s="553"/>
      <c r="AP1873" s="553"/>
      <c r="AQ1873" s="553"/>
      <c r="AR1873" s="553"/>
      <c r="AS1873" s="553"/>
      <c r="AT1873" s="553"/>
      <c r="AU1873" s="553"/>
      <c r="AV1873" s="553"/>
      <c r="AW1873" s="553"/>
      <c r="AX1873" s="553"/>
      <c r="AY1873" s="553"/>
      <c r="AZ1873" s="553"/>
      <c r="BA1873" s="553"/>
      <c r="BB1873" s="553"/>
      <c r="BC1873" s="553"/>
      <c r="BD1873" s="553"/>
      <c r="BE1873" s="553"/>
      <c r="BF1873" s="553"/>
      <c r="BG1873" s="553"/>
      <c r="BH1873" s="553"/>
      <c r="BI1873" s="553"/>
      <c r="BJ1873" s="65"/>
    </row>
    <row r="1874" spans="2:62" ht="39" customHeight="1" thickBot="1">
      <c r="L1874" s="556"/>
      <c r="M1874" s="557"/>
      <c r="N1874" s="561"/>
      <c r="O1874" s="562"/>
      <c r="P1874" s="562"/>
      <c r="Q1874" s="562"/>
      <c r="R1874" s="562"/>
      <c r="S1874" s="562"/>
      <c r="T1874" s="562"/>
      <c r="U1874" s="562"/>
      <c r="V1874" s="562"/>
      <c r="W1874" s="562"/>
      <c r="X1874" s="563"/>
      <c r="AB1874" s="62"/>
      <c r="AC1874" s="62"/>
      <c r="AD1874" s="62"/>
      <c r="AE1874" s="62"/>
      <c r="AF1874" s="62"/>
      <c r="AG1874" s="67"/>
      <c r="AH1874" s="68"/>
      <c r="AI1874" s="68"/>
      <c r="AJ1874" s="69"/>
      <c r="AK1874" s="69"/>
      <c r="AL1874" s="69"/>
      <c r="AM1874" s="69"/>
      <c r="AN1874" s="69"/>
      <c r="AO1874" s="69"/>
      <c r="AP1874" s="69"/>
      <c r="AQ1874" s="69"/>
      <c r="AR1874" s="70"/>
      <c r="AS1874" s="70"/>
      <c r="AT1874" s="70"/>
      <c r="AU1874" s="70"/>
      <c r="AV1874" s="70"/>
      <c r="AW1874" s="70"/>
      <c r="AX1874" s="70"/>
      <c r="AY1874" s="70"/>
      <c r="AZ1874" s="70"/>
      <c r="BA1874" s="70"/>
      <c r="BB1874" s="70"/>
      <c r="BC1874" s="70"/>
      <c r="BD1874" s="70"/>
      <c r="BE1874" s="70"/>
      <c r="BF1874" s="70"/>
      <c r="BG1874" s="70"/>
      <c r="BH1874" s="70"/>
      <c r="BI1874" s="70"/>
      <c r="BJ1874" s="69"/>
    </row>
    <row r="1875" spans="2:62" ht="39" customHeight="1">
      <c r="E1875" s="62"/>
      <c r="F1875" s="62"/>
      <c r="G1875" s="62"/>
      <c r="H1875" s="62"/>
      <c r="I1875" s="62"/>
      <c r="J1875" s="62"/>
      <c r="K1875" s="62"/>
      <c r="L1875" s="564" t="s">
        <v>21</v>
      </c>
      <c r="M1875" s="565"/>
      <c r="N1875" s="558" t="s">
        <v>46</v>
      </c>
      <c r="O1875" s="559"/>
      <c r="P1875" s="559"/>
      <c r="Q1875" s="559"/>
      <c r="R1875" s="559"/>
      <c r="S1875" s="559"/>
      <c r="T1875" s="559"/>
      <c r="U1875" s="559"/>
      <c r="V1875" s="559"/>
      <c r="W1875" s="559"/>
      <c r="X1875" s="560"/>
      <c r="AB1875" s="62"/>
      <c r="AC1875" s="62"/>
      <c r="AD1875" s="62"/>
      <c r="AE1875" s="62"/>
      <c r="AF1875" s="62"/>
      <c r="AG1875" s="568" t="s">
        <v>22</v>
      </c>
      <c r="AH1875" s="569"/>
      <c r="AI1875" s="569"/>
      <c r="AJ1875" s="569"/>
      <c r="AK1875" s="569"/>
      <c r="AL1875" s="569"/>
      <c r="AM1875" s="569"/>
      <c r="AN1875" s="570"/>
      <c r="AO1875" s="571" t="str">
        <f>GI!$H$39</f>
        <v xml:space="preserve">Yohannes Gebregergis Weldegebriel </v>
      </c>
      <c r="AP1875" s="572"/>
      <c r="AQ1875" s="572"/>
      <c r="AR1875" s="572"/>
      <c r="AS1875" s="572"/>
      <c r="AT1875" s="572"/>
      <c r="AU1875" s="572"/>
      <c r="AV1875" s="572"/>
      <c r="AW1875" s="572"/>
      <c r="AX1875" s="572"/>
      <c r="AY1875" s="572"/>
      <c r="AZ1875" s="572"/>
      <c r="BA1875" s="572"/>
      <c r="BB1875" s="572"/>
      <c r="BC1875" s="572"/>
      <c r="BD1875" s="572"/>
      <c r="BE1875" s="572"/>
      <c r="BF1875" s="572"/>
      <c r="BG1875" s="572"/>
      <c r="BH1875" s="573"/>
      <c r="BI1875" s="72"/>
      <c r="BJ1875" s="72"/>
    </row>
    <row r="1876" spans="2:62" ht="39" customHeight="1">
      <c r="L1876" s="566"/>
      <c r="M1876" s="567"/>
      <c r="N1876" s="561"/>
      <c r="O1876" s="562"/>
      <c r="P1876" s="562"/>
      <c r="Q1876" s="562"/>
      <c r="R1876" s="562"/>
      <c r="S1876" s="562"/>
      <c r="T1876" s="562"/>
      <c r="U1876" s="562"/>
      <c r="V1876" s="562"/>
      <c r="W1876" s="562"/>
      <c r="X1876" s="563"/>
      <c r="AB1876" s="62"/>
      <c r="AC1876" s="62"/>
      <c r="AD1876" s="62"/>
      <c r="AE1876" s="62"/>
      <c r="AF1876" s="62"/>
      <c r="AG1876" s="568"/>
      <c r="AH1876" s="569"/>
      <c r="AI1876" s="569"/>
      <c r="AJ1876" s="569"/>
      <c r="AK1876" s="569"/>
      <c r="AL1876" s="569"/>
      <c r="AM1876" s="569"/>
      <c r="AN1876" s="570"/>
      <c r="AO1876" s="574"/>
      <c r="AP1876" s="575"/>
      <c r="AQ1876" s="575"/>
      <c r="AR1876" s="575"/>
      <c r="AS1876" s="575"/>
      <c r="AT1876" s="575"/>
      <c r="AU1876" s="575"/>
      <c r="AV1876" s="575"/>
      <c r="AW1876" s="575"/>
      <c r="AX1876" s="575"/>
      <c r="AY1876" s="575"/>
      <c r="AZ1876" s="575"/>
      <c r="BA1876" s="575"/>
      <c r="BB1876" s="575"/>
      <c r="BC1876" s="575"/>
      <c r="BD1876" s="575"/>
      <c r="BE1876" s="575"/>
      <c r="BF1876" s="575"/>
      <c r="BG1876" s="575"/>
      <c r="BH1876" s="576"/>
      <c r="BI1876" s="72"/>
      <c r="BJ1876" s="72"/>
    </row>
    <row r="1877" spans="2:62" ht="39" customHeight="1" thickBot="1">
      <c r="AB1877" s="62"/>
      <c r="AC1877" s="62"/>
      <c r="AD1877" s="62"/>
      <c r="AE1877" s="62"/>
      <c r="AF1877" s="62"/>
      <c r="AG1877" s="73"/>
      <c r="AH1877" s="580" t="s">
        <v>8</v>
      </c>
      <c r="AI1877" s="580"/>
      <c r="AJ1877" s="580"/>
      <c r="AK1877" s="580"/>
      <c r="AL1877" s="580"/>
      <c r="AM1877" s="580"/>
      <c r="AN1877" s="580"/>
      <c r="AO1877" s="577"/>
      <c r="AP1877" s="578"/>
      <c r="AQ1877" s="578"/>
      <c r="AR1877" s="578"/>
      <c r="AS1877" s="578"/>
      <c r="AT1877" s="578"/>
      <c r="AU1877" s="578"/>
      <c r="AV1877" s="578"/>
      <c r="AW1877" s="578"/>
      <c r="AX1877" s="578"/>
      <c r="AY1877" s="578"/>
      <c r="AZ1877" s="578"/>
      <c r="BA1877" s="578"/>
      <c r="BB1877" s="578"/>
      <c r="BC1877" s="578"/>
      <c r="BD1877" s="578"/>
      <c r="BE1877" s="578"/>
      <c r="BF1877" s="578"/>
      <c r="BG1877" s="578"/>
      <c r="BH1877" s="579"/>
      <c r="BI1877" s="72"/>
      <c r="BJ1877" s="72"/>
    </row>
    <row r="1878" spans="2:62" ht="39" customHeight="1">
      <c r="AG1878" s="71"/>
      <c r="AH1878" s="580"/>
      <c r="AI1878" s="580"/>
      <c r="AJ1878" s="580"/>
      <c r="AK1878" s="580"/>
      <c r="AL1878" s="580"/>
      <c r="AM1878" s="580"/>
      <c r="AN1878" s="580"/>
      <c r="AO1878" s="74"/>
      <c r="AP1878" s="74"/>
      <c r="AQ1878" s="74"/>
      <c r="AR1878" s="72"/>
      <c r="AS1878" s="72"/>
      <c r="AT1878" s="72"/>
      <c r="AU1878" s="72"/>
      <c r="AV1878" s="72"/>
      <c r="AW1878" s="72"/>
      <c r="AX1878" s="72"/>
      <c r="AY1878" s="72"/>
      <c r="AZ1878" s="72"/>
      <c r="BA1878" s="72"/>
      <c r="BB1878" s="72"/>
      <c r="BC1878" s="72"/>
      <c r="BD1878" s="72"/>
      <c r="BE1878" s="72"/>
      <c r="BF1878" s="72"/>
      <c r="BG1878" s="72"/>
      <c r="BH1878" s="72"/>
      <c r="BI1878" s="72"/>
    </row>
    <row r="1879" spans="2:62" ht="39" customHeight="1" thickBot="1">
      <c r="B1879" s="581" t="s">
        <v>99</v>
      </c>
      <c r="C1879" s="581"/>
      <c r="D1879" s="581"/>
      <c r="E1879" s="581"/>
      <c r="F1879" s="581"/>
      <c r="G1879" s="581"/>
      <c r="H1879" s="581"/>
      <c r="I1879" s="581"/>
      <c r="J1879" s="581"/>
      <c r="K1879" s="581"/>
      <c r="L1879" s="581"/>
      <c r="M1879" s="581"/>
      <c r="N1879" s="581"/>
      <c r="O1879" s="581"/>
      <c r="P1879" s="581"/>
      <c r="Q1879" s="581"/>
      <c r="R1879" s="581"/>
      <c r="S1879" s="581"/>
      <c r="T1879" s="581"/>
      <c r="U1879" s="581"/>
      <c r="V1879" s="581"/>
      <c r="W1879" s="581"/>
      <c r="X1879" s="581"/>
      <c r="Y1879" s="581"/>
      <c r="Z1879" s="581"/>
      <c r="AA1879" s="581"/>
      <c r="AG1879" s="71"/>
    </row>
    <row r="1880" spans="2:62" ht="39" customHeight="1">
      <c r="B1880" s="581"/>
      <c r="C1880" s="581"/>
      <c r="D1880" s="581"/>
      <c r="E1880" s="581"/>
      <c r="F1880" s="581"/>
      <c r="G1880" s="581"/>
      <c r="H1880" s="581"/>
      <c r="I1880" s="581"/>
      <c r="J1880" s="581"/>
      <c r="K1880" s="581"/>
      <c r="L1880" s="581"/>
      <c r="M1880" s="581"/>
      <c r="N1880" s="581"/>
      <c r="O1880" s="581"/>
      <c r="P1880" s="581"/>
      <c r="Q1880" s="581"/>
      <c r="R1880" s="581"/>
      <c r="S1880" s="581"/>
      <c r="T1880" s="581"/>
      <c r="U1880" s="581"/>
      <c r="V1880" s="581"/>
      <c r="W1880" s="581"/>
      <c r="X1880" s="581"/>
      <c r="Y1880" s="581"/>
      <c r="Z1880" s="581"/>
      <c r="AA1880" s="581"/>
      <c r="AG1880" s="71"/>
      <c r="AH1880" s="582" t="s">
        <v>23</v>
      </c>
      <c r="AI1880" s="582"/>
      <c r="AJ1880" s="582"/>
      <c r="AK1880" s="582"/>
      <c r="AL1880" s="582"/>
      <c r="AM1880" s="582"/>
      <c r="AN1880" s="583"/>
      <c r="AO1880" s="584">
        <f>GI!$J$39</f>
        <v>0</v>
      </c>
      <c r="AP1880" s="585"/>
      <c r="AQ1880" s="585"/>
      <c r="AR1880" s="585"/>
      <c r="AS1880" s="585"/>
      <c r="AT1880" s="586"/>
      <c r="AV1880" s="72"/>
      <c r="AW1880" s="582" t="s">
        <v>24</v>
      </c>
      <c r="AX1880" s="582"/>
      <c r="AY1880" s="582"/>
      <c r="AZ1880" s="582"/>
      <c r="BB1880" s="584" t="str">
        <f>GI!$I$39</f>
        <v>M</v>
      </c>
      <c r="BC1880" s="585"/>
      <c r="BD1880" s="585"/>
      <c r="BE1880" s="585"/>
      <c r="BF1880" s="586"/>
    </row>
    <row r="1881" spans="2:62" ht="39" customHeight="1">
      <c r="B1881" s="581"/>
      <c r="C1881" s="581"/>
      <c r="D1881" s="581"/>
      <c r="E1881" s="581"/>
      <c r="F1881" s="581"/>
      <c r="G1881" s="581"/>
      <c r="H1881" s="581"/>
      <c r="I1881" s="581"/>
      <c r="J1881" s="581"/>
      <c r="K1881" s="581"/>
      <c r="L1881" s="581"/>
      <c r="M1881" s="581"/>
      <c r="N1881" s="581"/>
      <c r="O1881" s="581"/>
      <c r="P1881" s="581"/>
      <c r="Q1881" s="581"/>
      <c r="R1881" s="581"/>
      <c r="S1881" s="581"/>
      <c r="T1881" s="581"/>
      <c r="U1881" s="581"/>
      <c r="V1881" s="581"/>
      <c r="W1881" s="581"/>
      <c r="X1881" s="581"/>
      <c r="Y1881" s="581"/>
      <c r="Z1881" s="581"/>
      <c r="AA1881" s="581"/>
      <c r="AG1881" s="71"/>
      <c r="AH1881" s="582"/>
      <c r="AI1881" s="582"/>
      <c r="AJ1881" s="582"/>
      <c r="AK1881" s="582"/>
      <c r="AL1881" s="582"/>
      <c r="AM1881" s="582"/>
      <c r="AN1881" s="583"/>
      <c r="AO1881" s="587"/>
      <c r="AP1881" s="588"/>
      <c r="AQ1881" s="588"/>
      <c r="AR1881" s="588"/>
      <c r="AS1881" s="588"/>
      <c r="AT1881" s="589"/>
      <c r="AU1881" s="72"/>
      <c r="AV1881" s="72"/>
      <c r="AW1881" s="582"/>
      <c r="AX1881" s="582"/>
      <c r="AY1881" s="582"/>
      <c r="AZ1881" s="582"/>
      <c r="BB1881" s="587"/>
      <c r="BC1881" s="588"/>
      <c r="BD1881" s="588"/>
      <c r="BE1881" s="588"/>
      <c r="BF1881" s="589"/>
    </row>
    <row r="1882" spans="2:62" ht="39" customHeight="1">
      <c r="B1882" s="581"/>
      <c r="C1882" s="581"/>
      <c r="D1882" s="581"/>
      <c r="E1882" s="581"/>
      <c r="F1882" s="581"/>
      <c r="G1882" s="581"/>
      <c r="H1882" s="581"/>
      <c r="I1882" s="581"/>
      <c r="J1882" s="581"/>
      <c r="K1882" s="581"/>
      <c r="L1882" s="581"/>
      <c r="M1882" s="581"/>
      <c r="N1882" s="581"/>
      <c r="O1882" s="581"/>
      <c r="P1882" s="581"/>
      <c r="Q1882" s="581"/>
      <c r="R1882" s="581"/>
      <c r="S1882" s="581"/>
      <c r="T1882" s="581"/>
      <c r="U1882" s="581"/>
      <c r="V1882" s="581"/>
      <c r="W1882" s="581"/>
      <c r="X1882" s="581"/>
      <c r="Y1882" s="581"/>
      <c r="Z1882" s="581"/>
      <c r="AA1882" s="581"/>
      <c r="AG1882" s="71"/>
      <c r="AH1882" s="593" t="s">
        <v>3</v>
      </c>
      <c r="AI1882" s="593"/>
      <c r="AJ1882" s="593"/>
      <c r="AK1882" s="593"/>
      <c r="AL1882" s="593"/>
      <c r="AM1882" s="593"/>
      <c r="AN1882" s="594"/>
      <c r="AO1882" s="587"/>
      <c r="AP1882" s="588"/>
      <c r="AQ1882" s="588"/>
      <c r="AR1882" s="588"/>
      <c r="AS1882" s="588"/>
      <c r="AT1882" s="589"/>
      <c r="AV1882" s="72"/>
      <c r="AW1882" s="593" t="s">
        <v>4</v>
      </c>
      <c r="AX1882" s="593"/>
      <c r="AY1882" s="593"/>
      <c r="AZ1882" s="593"/>
      <c r="BB1882" s="587"/>
      <c r="BC1882" s="588"/>
      <c r="BD1882" s="588"/>
      <c r="BE1882" s="588"/>
      <c r="BF1882" s="589"/>
    </row>
    <row r="1883" spans="2:62" ht="39" customHeight="1" thickBot="1">
      <c r="B1883" s="595" t="s">
        <v>148</v>
      </c>
      <c r="C1883" s="595"/>
      <c r="D1883" s="595"/>
      <c r="E1883" s="595"/>
      <c r="F1883" s="595"/>
      <c r="G1883" s="595"/>
      <c r="H1883" s="595"/>
      <c r="I1883" s="595"/>
      <c r="J1883" s="595"/>
      <c r="K1883" s="595"/>
      <c r="L1883" s="75"/>
      <c r="M1883" s="75"/>
      <c r="N1883" s="75"/>
      <c r="O1883" s="75"/>
      <c r="P1883" s="75"/>
      <c r="Q1883" s="75"/>
      <c r="R1883" s="75"/>
      <c r="S1883" s="75"/>
      <c r="T1883" s="75"/>
      <c r="U1883" s="75"/>
      <c r="V1883" s="75"/>
      <c r="W1883" s="76"/>
      <c r="X1883" s="76"/>
      <c r="Y1883" s="76"/>
      <c r="Z1883" s="76"/>
      <c r="AA1883" s="76"/>
      <c r="AG1883" s="71"/>
      <c r="AH1883" s="593"/>
      <c r="AI1883" s="593"/>
      <c r="AJ1883" s="593"/>
      <c r="AK1883" s="593"/>
      <c r="AL1883" s="593"/>
      <c r="AM1883" s="593"/>
      <c r="AN1883" s="594"/>
      <c r="AO1883" s="590"/>
      <c r="AP1883" s="591"/>
      <c r="AQ1883" s="591"/>
      <c r="AR1883" s="591"/>
      <c r="AS1883" s="591"/>
      <c r="AT1883" s="592"/>
      <c r="AU1883" s="72"/>
      <c r="AV1883" s="72"/>
      <c r="AW1883" s="593"/>
      <c r="AX1883" s="593"/>
      <c r="AY1883" s="593"/>
      <c r="AZ1883" s="593"/>
      <c r="BA1883" s="77"/>
      <c r="BB1883" s="590"/>
      <c r="BC1883" s="591"/>
      <c r="BD1883" s="591"/>
      <c r="BE1883" s="591"/>
      <c r="BF1883" s="592"/>
      <c r="BG1883" s="77"/>
      <c r="BH1883" s="77"/>
      <c r="BI1883" s="77"/>
    </row>
    <row r="1884" spans="2:62" ht="39" customHeight="1" thickBot="1">
      <c r="B1884" s="533"/>
      <c r="C1884" s="533"/>
      <c r="D1884" s="533"/>
      <c r="E1884" s="533"/>
      <c r="F1884" s="533"/>
      <c r="G1884" s="533"/>
      <c r="H1884" s="533"/>
      <c r="I1884" s="533"/>
      <c r="J1884" s="533"/>
      <c r="K1884" s="533"/>
      <c r="L1884" s="533"/>
      <c r="M1884" s="533"/>
      <c r="N1884" s="533"/>
      <c r="O1884" s="533"/>
      <c r="P1884" s="533"/>
      <c r="Q1884" s="533"/>
      <c r="R1884" s="533"/>
      <c r="S1884" s="533"/>
      <c r="T1884" s="533"/>
      <c r="U1884" s="533"/>
      <c r="V1884" s="533"/>
      <c r="W1884" s="533"/>
      <c r="X1884" s="533"/>
      <c r="Y1884" s="533"/>
      <c r="Z1884" s="533"/>
      <c r="AA1884" s="533"/>
      <c r="AG1884" s="71"/>
      <c r="AK1884" s="78"/>
      <c r="AL1884" s="78"/>
      <c r="AM1884" s="78"/>
      <c r="AN1884" s="78"/>
      <c r="AO1884" s="78"/>
      <c r="AP1884" s="78"/>
      <c r="AQ1884" s="78"/>
      <c r="AR1884" s="72"/>
      <c r="AS1884" s="72"/>
      <c r="AT1884" s="72"/>
      <c r="AU1884" s="72"/>
      <c r="AV1884" s="72"/>
      <c r="AW1884" s="72"/>
      <c r="AX1884" s="72"/>
      <c r="AY1884" s="72"/>
      <c r="AZ1884" s="72"/>
      <c r="BA1884" s="72"/>
      <c r="BB1884" s="72"/>
      <c r="BC1884" s="72"/>
      <c r="BD1884" s="72"/>
      <c r="BE1884" s="77"/>
      <c r="BF1884" s="77"/>
      <c r="BG1884" s="77"/>
      <c r="BH1884" s="77"/>
      <c r="BI1884" s="77"/>
    </row>
    <row r="1885" spans="2:62" ht="39" customHeight="1">
      <c r="B1885" s="534"/>
      <c r="C1885" s="534"/>
      <c r="D1885" s="534"/>
      <c r="E1885" s="534"/>
      <c r="F1885" s="534"/>
      <c r="G1885" s="534"/>
      <c r="H1885" s="534"/>
      <c r="I1885" s="534"/>
      <c r="J1885" s="534"/>
      <c r="K1885" s="534"/>
      <c r="L1885" s="534"/>
      <c r="M1885" s="534"/>
      <c r="N1885" s="534"/>
      <c r="O1885" s="534"/>
      <c r="P1885" s="534"/>
      <c r="Q1885" s="534"/>
      <c r="R1885" s="534"/>
      <c r="S1885" s="534"/>
      <c r="T1885" s="534"/>
      <c r="U1885" s="534"/>
      <c r="V1885" s="534"/>
      <c r="W1885" s="534"/>
      <c r="X1885" s="534"/>
      <c r="Y1885" s="534"/>
      <c r="Z1885" s="534"/>
      <c r="AA1885" s="534"/>
      <c r="AG1885" s="71"/>
      <c r="AH1885" s="582" t="s">
        <v>25</v>
      </c>
      <c r="AI1885" s="582"/>
      <c r="AJ1885" s="582"/>
      <c r="AK1885" s="582"/>
      <c r="AL1885" s="582"/>
      <c r="AM1885" s="582"/>
      <c r="AN1885" s="583"/>
      <c r="AO1885" s="596">
        <f>GI!$A$3</f>
        <v>11</v>
      </c>
      <c r="AP1885" s="597"/>
      <c r="AQ1885" s="597"/>
      <c r="AR1885" s="597"/>
      <c r="AS1885" s="598"/>
      <c r="AT1885" s="596" t="str">
        <f>GI!$C$3</f>
        <v>D</v>
      </c>
      <c r="AU1885" s="597"/>
      <c r="AV1885" s="597"/>
      <c r="AW1885" s="597"/>
      <c r="AX1885" s="598"/>
      <c r="AY1885" s="79"/>
      <c r="AZ1885" s="79"/>
      <c r="BA1885" s="79"/>
      <c r="BB1885" s="80"/>
      <c r="BC1885" s="80"/>
      <c r="BD1885" s="80"/>
      <c r="BE1885" s="80"/>
      <c r="BF1885" s="80"/>
      <c r="BG1885" s="80"/>
      <c r="BH1885" s="80"/>
      <c r="BI1885" s="80"/>
    </row>
    <row r="1886" spans="2:62" ht="39" customHeight="1">
      <c r="B1886" s="533"/>
      <c r="C1886" s="533"/>
      <c r="D1886" s="533"/>
      <c r="E1886" s="533"/>
      <c r="F1886" s="533"/>
      <c r="G1886" s="533"/>
      <c r="H1886" s="533"/>
      <c r="I1886" s="533"/>
      <c r="J1886" s="533"/>
      <c r="K1886" s="533"/>
      <c r="L1886" s="533"/>
      <c r="M1886" s="533"/>
      <c r="N1886" s="533"/>
      <c r="O1886" s="533"/>
      <c r="P1886" s="533"/>
      <c r="Q1886" s="533"/>
      <c r="R1886" s="533"/>
      <c r="S1886" s="533"/>
      <c r="T1886" s="533"/>
      <c r="U1886" s="533"/>
      <c r="V1886" s="533"/>
      <c r="W1886" s="533"/>
      <c r="X1886" s="533"/>
      <c r="Y1886" s="533"/>
      <c r="Z1886" s="533"/>
      <c r="AA1886" s="533"/>
      <c r="AG1886" s="71"/>
      <c r="AH1886" s="582"/>
      <c r="AI1886" s="582"/>
      <c r="AJ1886" s="582"/>
      <c r="AK1886" s="582"/>
      <c r="AL1886" s="582"/>
      <c r="AM1886" s="582"/>
      <c r="AN1886" s="583"/>
      <c r="AO1886" s="599"/>
      <c r="AP1886" s="600"/>
      <c r="AQ1886" s="600"/>
      <c r="AR1886" s="600"/>
      <c r="AS1886" s="601"/>
      <c r="AT1886" s="599"/>
      <c r="AU1886" s="600"/>
      <c r="AV1886" s="600"/>
      <c r="AW1886" s="600"/>
      <c r="AX1886" s="601"/>
      <c r="AY1886" s="79"/>
      <c r="AZ1886" s="79"/>
      <c r="BA1886" s="79"/>
      <c r="BB1886" s="80"/>
      <c r="BC1886" s="80"/>
      <c r="BD1886" s="80"/>
      <c r="BE1886" s="80"/>
      <c r="BF1886" s="80"/>
      <c r="BG1886" s="80"/>
      <c r="BH1886" s="80"/>
      <c r="BI1886" s="80"/>
    </row>
    <row r="1887" spans="2:62" ht="39" customHeight="1">
      <c r="B1887" s="534"/>
      <c r="C1887" s="534"/>
      <c r="D1887" s="534"/>
      <c r="E1887" s="534"/>
      <c r="F1887" s="534"/>
      <c r="G1887" s="534"/>
      <c r="H1887" s="534"/>
      <c r="I1887" s="534"/>
      <c r="J1887" s="534"/>
      <c r="K1887" s="534"/>
      <c r="L1887" s="534"/>
      <c r="M1887" s="534"/>
      <c r="N1887" s="534"/>
      <c r="O1887" s="534"/>
      <c r="P1887" s="534"/>
      <c r="Q1887" s="534"/>
      <c r="R1887" s="534"/>
      <c r="S1887" s="534"/>
      <c r="T1887" s="534"/>
      <c r="U1887" s="534"/>
      <c r="V1887" s="534"/>
      <c r="W1887" s="534"/>
      <c r="X1887" s="534"/>
      <c r="Y1887" s="534"/>
      <c r="Z1887" s="534"/>
      <c r="AA1887" s="534"/>
      <c r="AG1887" s="71"/>
      <c r="AH1887" s="605" t="s">
        <v>6</v>
      </c>
      <c r="AI1887" s="605"/>
      <c r="AJ1887" s="605"/>
      <c r="AK1887" s="605"/>
      <c r="AL1887" s="605"/>
      <c r="AM1887" s="605"/>
      <c r="AN1887" s="606"/>
      <c r="AO1887" s="599"/>
      <c r="AP1887" s="600"/>
      <c r="AQ1887" s="600"/>
      <c r="AR1887" s="600"/>
      <c r="AS1887" s="601"/>
      <c r="AT1887" s="599"/>
      <c r="AU1887" s="600"/>
      <c r="AV1887" s="600"/>
      <c r="AW1887" s="600"/>
      <c r="AX1887" s="601"/>
      <c r="AY1887" s="79"/>
      <c r="AZ1887" s="79"/>
      <c r="BA1887" s="79"/>
      <c r="BB1887" s="80"/>
      <c r="BC1887" s="80"/>
      <c r="BD1887" s="80"/>
      <c r="BE1887" s="80"/>
      <c r="BF1887" s="80"/>
      <c r="BG1887" s="80"/>
      <c r="BH1887" s="80"/>
      <c r="BI1887" s="80"/>
    </row>
    <row r="1888" spans="2:62" ht="39" customHeight="1" thickBot="1">
      <c r="B1888" s="607" t="s">
        <v>149</v>
      </c>
      <c r="C1888" s="607"/>
      <c r="D1888" s="607"/>
      <c r="E1888" s="607"/>
      <c r="F1888" s="607"/>
      <c r="G1888" s="607"/>
      <c r="H1888" s="607"/>
      <c r="I1888" s="607"/>
      <c r="J1888" s="607"/>
      <c r="K1888" s="607"/>
      <c r="L1888" s="607"/>
      <c r="M1888" s="607"/>
      <c r="N1888" s="607"/>
      <c r="O1888" s="607"/>
      <c r="P1888" s="607"/>
      <c r="Q1888" s="607"/>
      <c r="R1888" s="607"/>
      <c r="S1888" s="607"/>
      <c r="T1888" s="607"/>
      <c r="U1888" s="607"/>
      <c r="V1888" s="607"/>
      <c r="W1888" s="607"/>
      <c r="X1888" s="607"/>
      <c r="Y1888" s="607"/>
      <c r="Z1888" s="607"/>
      <c r="AA1888" s="607"/>
      <c r="AG1888" s="71"/>
      <c r="AH1888" s="605"/>
      <c r="AI1888" s="605"/>
      <c r="AJ1888" s="605"/>
      <c r="AK1888" s="605"/>
      <c r="AL1888" s="605"/>
      <c r="AM1888" s="605"/>
      <c r="AN1888" s="606"/>
      <c r="AO1888" s="602"/>
      <c r="AP1888" s="603"/>
      <c r="AQ1888" s="603"/>
      <c r="AR1888" s="603"/>
      <c r="AS1888" s="604"/>
      <c r="AT1888" s="602"/>
      <c r="AU1888" s="603"/>
      <c r="AV1888" s="603"/>
      <c r="AW1888" s="603"/>
      <c r="AX1888" s="604"/>
      <c r="AY1888" s="79"/>
      <c r="AZ1888" s="79"/>
      <c r="BA1888" s="79"/>
      <c r="BB1888" s="80"/>
      <c r="BC1888" s="80"/>
      <c r="BD1888" s="80"/>
      <c r="BE1888" s="80"/>
      <c r="BF1888" s="80"/>
      <c r="BG1888" s="80"/>
      <c r="BH1888" s="80"/>
      <c r="BI1888" s="80"/>
    </row>
    <row r="1889" spans="2:62" ht="39" customHeight="1">
      <c r="B1889" s="608"/>
      <c r="C1889" s="608"/>
      <c r="D1889" s="608"/>
      <c r="E1889" s="608"/>
      <c r="F1889" s="608"/>
      <c r="G1889" s="608"/>
      <c r="H1889" s="608"/>
      <c r="I1889" s="608"/>
      <c r="J1889" s="608"/>
      <c r="K1889" s="608"/>
      <c r="L1889" s="608"/>
      <c r="M1889" s="608"/>
      <c r="N1889" s="608"/>
      <c r="O1889" s="608"/>
      <c r="P1889" s="608"/>
      <c r="Q1889" s="608"/>
      <c r="R1889" s="608"/>
      <c r="S1889" s="608"/>
      <c r="T1889" s="608"/>
      <c r="U1889" s="608"/>
      <c r="V1889" s="608"/>
      <c r="W1889" s="608"/>
      <c r="X1889" s="608"/>
      <c r="Y1889" s="608"/>
      <c r="Z1889" s="608"/>
      <c r="AA1889" s="608"/>
      <c r="AG1889" s="71"/>
    </row>
    <row r="1890" spans="2:62" ht="39" customHeight="1" thickBot="1">
      <c r="B1890" s="533"/>
      <c r="C1890" s="533"/>
      <c r="D1890" s="533"/>
      <c r="E1890" s="533"/>
      <c r="F1890" s="533"/>
      <c r="G1890" s="533"/>
      <c r="H1890" s="533"/>
      <c r="I1890" s="533"/>
      <c r="J1890" s="533"/>
      <c r="K1890" s="533"/>
      <c r="L1890" s="533"/>
      <c r="M1890" s="533"/>
      <c r="N1890" s="533"/>
      <c r="O1890" s="533"/>
      <c r="P1890" s="533"/>
      <c r="Q1890" s="533"/>
      <c r="R1890" s="533"/>
      <c r="S1890" s="533"/>
      <c r="T1890" s="533"/>
      <c r="U1890" s="533"/>
      <c r="V1890" s="533"/>
      <c r="W1890" s="533"/>
      <c r="X1890" s="533"/>
      <c r="Y1890" s="533"/>
      <c r="Z1890" s="533"/>
      <c r="AA1890" s="533"/>
      <c r="AG1890" s="81"/>
      <c r="AH1890" s="82"/>
      <c r="AI1890" s="82"/>
      <c r="AJ1890" s="82"/>
      <c r="AK1890" s="82"/>
      <c r="AL1890" s="82"/>
      <c r="AM1890" s="82"/>
      <c r="AN1890" s="82"/>
      <c r="AO1890" s="82"/>
      <c r="AP1890" s="82"/>
      <c r="AQ1890" s="82"/>
      <c r="AR1890" s="83"/>
      <c r="AS1890" s="83"/>
      <c r="AT1890" s="83"/>
      <c r="AU1890" s="83"/>
      <c r="AV1890" s="83"/>
      <c r="AW1890" s="83"/>
      <c r="AX1890" s="83"/>
      <c r="AY1890" s="83"/>
      <c r="AZ1890" s="83"/>
      <c r="BA1890" s="83"/>
      <c r="BB1890" s="83"/>
      <c r="BC1890" s="83"/>
      <c r="BD1890" s="83"/>
      <c r="BE1890" s="83"/>
      <c r="BF1890" s="83"/>
      <c r="BG1890" s="83"/>
      <c r="BH1890" s="83"/>
      <c r="BI1890" s="83"/>
      <c r="BJ1890" s="84"/>
    </row>
    <row r="1891" spans="2:62" ht="39" customHeight="1">
      <c r="B1891" s="534"/>
      <c r="C1891" s="534"/>
      <c r="D1891" s="534"/>
      <c r="E1891" s="534"/>
      <c r="F1891" s="534"/>
      <c r="G1891" s="534"/>
      <c r="H1891" s="534"/>
      <c r="I1891" s="534"/>
      <c r="J1891" s="534"/>
      <c r="K1891" s="534"/>
      <c r="L1891" s="534"/>
      <c r="M1891" s="534"/>
      <c r="N1891" s="534"/>
      <c r="O1891" s="534"/>
      <c r="P1891" s="534"/>
      <c r="Q1891" s="534"/>
      <c r="R1891" s="534"/>
      <c r="S1891" s="534"/>
      <c r="T1891" s="534"/>
      <c r="U1891" s="534"/>
      <c r="V1891" s="534"/>
      <c r="W1891" s="534"/>
      <c r="X1891" s="534"/>
      <c r="Y1891" s="534"/>
      <c r="Z1891" s="534"/>
      <c r="AA1891" s="534"/>
      <c r="BJ1891" s="85"/>
    </row>
    <row r="1892" spans="2:62" ht="39" customHeight="1">
      <c r="B1892" s="86"/>
      <c r="C1892" s="86"/>
      <c r="D1892" s="86"/>
      <c r="E1892" s="86"/>
      <c r="F1892" s="86"/>
      <c r="G1892" s="86"/>
      <c r="H1892" s="86"/>
      <c r="I1892" s="86"/>
      <c r="J1892" s="86"/>
      <c r="K1892" s="86"/>
      <c r="L1892" s="86"/>
      <c r="M1892" s="86"/>
      <c r="N1892" s="86"/>
      <c r="O1892" s="86"/>
      <c r="P1892" s="86"/>
      <c r="Q1892" s="86"/>
      <c r="R1892" s="86"/>
      <c r="S1892" s="86"/>
      <c r="T1892" s="86"/>
      <c r="U1892" s="86"/>
      <c r="V1892" s="86"/>
      <c r="W1892" s="86"/>
      <c r="X1892" s="86"/>
      <c r="Y1892" s="86"/>
      <c r="Z1892" s="86"/>
      <c r="AA1892" s="86"/>
      <c r="AK1892" s="87"/>
      <c r="AL1892" s="87"/>
      <c r="AM1892" s="87"/>
      <c r="AN1892" s="87"/>
      <c r="AO1892" s="87"/>
      <c r="AP1892" s="87"/>
      <c r="AQ1892" s="87"/>
      <c r="AR1892" s="87"/>
      <c r="AS1892" s="87"/>
      <c r="AT1892" s="87"/>
      <c r="AU1892" s="87"/>
      <c r="AV1892" s="87"/>
      <c r="AW1892" s="87"/>
      <c r="AX1892" s="87"/>
      <c r="AY1892" s="87"/>
      <c r="AZ1892" s="87"/>
      <c r="BA1892" s="87"/>
      <c r="BB1892" s="87"/>
      <c r="BC1892" s="87"/>
      <c r="BD1892" s="87"/>
      <c r="BE1892" s="87"/>
      <c r="BF1892" s="87"/>
      <c r="BJ1892" s="85"/>
    </row>
    <row r="1893" spans="2:62" ht="39" customHeight="1">
      <c r="B1893" s="535" t="s">
        <v>80</v>
      </c>
      <c r="C1893" s="535"/>
      <c r="D1893" s="535"/>
      <c r="E1893" s="535"/>
      <c r="F1893" s="535"/>
      <c r="G1893" s="535"/>
      <c r="H1893" s="535"/>
      <c r="I1893" s="535"/>
      <c r="J1893" s="535"/>
      <c r="K1893" s="535"/>
      <c r="L1893" s="535"/>
      <c r="M1893" s="535"/>
      <c r="N1893" s="535"/>
      <c r="O1893" s="536" t="str">
        <f>GI!$E$31</f>
        <v xml:space="preserve">Biniam Desta </v>
      </c>
      <c r="P1893" s="536"/>
      <c r="Q1893" s="536"/>
      <c r="R1893" s="536"/>
      <c r="S1893" s="536"/>
      <c r="T1893" s="536"/>
      <c r="U1893" s="536"/>
      <c r="V1893" s="536"/>
      <c r="W1893" s="536"/>
      <c r="X1893" s="536"/>
      <c r="Y1893" s="536"/>
      <c r="Z1893" s="536"/>
      <c r="AA1893" s="536"/>
      <c r="AB1893" s="88"/>
      <c r="AJ1893" s="538" t="s">
        <v>212</v>
      </c>
      <c r="AK1893" s="539"/>
      <c r="AL1893" s="539"/>
      <c r="AM1893" s="539"/>
      <c r="AN1893" s="539"/>
      <c r="AO1893" s="539"/>
      <c r="AP1893" s="539"/>
      <c r="AQ1893" s="539"/>
      <c r="AR1893" s="539"/>
      <c r="AS1893" s="539"/>
      <c r="AT1893" s="539"/>
      <c r="AU1893" s="539"/>
      <c r="AV1893" s="539"/>
      <c r="AW1893" s="539"/>
      <c r="AX1893" s="539"/>
      <c r="AY1893" s="539"/>
      <c r="AZ1893" s="539"/>
      <c r="BA1893" s="539"/>
      <c r="BB1893" s="539"/>
      <c r="BC1893" s="539"/>
      <c r="BD1893" s="539"/>
      <c r="BE1893" s="539"/>
      <c r="BF1893" s="540"/>
      <c r="BG1893" s="87"/>
      <c r="BH1893" s="87"/>
      <c r="BI1893" s="87"/>
      <c r="BJ1893" s="89"/>
    </row>
    <row r="1894" spans="2:62" ht="39" customHeight="1">
      <c r="B1894" s="535"/>
      <c r="C1894" s="535"/>
      <c r="D1894" s="535"/>
      <c r="E1894" s="535"/>
      <c r="F1894" s="535"/>
      <c r="G1894" s="535"/>
      <c r="H1894" s="535"/>
      <c r="I1894" s="535"/>
      <c r="J1894" s="535"/>
      <c r="K1894" s="535"/>
      <c r="L1894" s="535"/>
      <c r="M1894" s="535"/>
      <c r="N1894" s="535"/>
      <c r="O1894" s="537"/>
      <c r="P1894" s="537"/>
      <c r="Q1894" s="537"/>
      <c r="R1894" s="537"/>
      <c r="S1894" s="537"/>
      <c r="T1894" s="537"/>
      <c r="U1894" s="537"/>
      <c r="V1894" s="537"/>
      <c r="W1894" s="537"/>
      <c r="X1894" s="537"/>
      <c r="Y1894" s="537"/>
      <c r="Z1894" s="537"/>
      <c r="AA1894" s="537"/>
      <c r="AB1894" s="88"/>
      <c r="AJ1894" s="541"/>
      <c r="AK1894" s="542"/>
      <c r="AL1894" s="542"/>
      <c r="AM1894" s="542"/>
      <c r="AN1894" s="542"/>
      <c r="AO1894" s="542"/>
      <c r="AP1894" s="542"/>
      <c r="AQ1894" s="542"/>
      <c r="AR1894" s="542"/>
      <c r="AS1894" s="542"/>
      <c r="AT1894" s="542"/>
      <c r="AU1894" s="542"/>
      <c r="AV1894" s="542"/>
      <c r="AW1894" s="542"/>
      <c r="AX1894" s="542"/>
      <c r="AY1894" s="542"/>
      <c r="AZ1894" s="542"/>
      <c r="BA1894" s="542"/>
      <c r="BB1894" s="542"/>
      <c r="BC1894" s="542"/>
      <c r="BD1894" s="542"/>
      <c r="BE1894" s="542"/>
      <c r="BF1894" s="543"/>
      <c r="BG1894" s="87"/>
      <c r="BH1894" s="87"/>
      <c r="BI1894" s="87"/>
      <c r="BJ1894" s="89"/>
    </row>
    <row r="1895" spans="2:62" ht="39" customHeight="1">
      <c r="B1895" s="544" t="s">
        <v>79</v>
      </c>
      <c r="C1895" s="544"/>
      <c r="D1895" s="544"/>
      <c r="E1895" s="544"/>
      <c r="F1895" s="544"/>
      <c r="G1895" s="544"/>
      <c r="H1895" s="544"/>
      <c r="I1895" s="544"/>
      <c r="J1895" s="544"/>
      <c r="K1895" s="544"/>
      <c r="L1895" s="544"/>
      <c r="M1895" s="544"/>
      <c r="N1895" s="544"/>
      <c r="O1895" s="545"/>
      <c r="P1895" s="545"/>
      <c r="Q1895" s="545"/>
      <c r="R1895" s="545"/>
      <c r="S1895" s="545"/>
      <c r="T1895" s="545"/>
      <c r="U1895" s="545"/>
      <c r="V1895" s="545"/>
      <c r="W1895" s="545"/>
      <c r="X1895" s="545"/>
      <c r="Y1895" s="545"/>
      <c r="Z1895" s="545"/>
      <c r="AA1895" s="545"/>
      <c r="AB1895" s="88"/>
      <c r="AJ1895" s="541" t="s">
        <v>210</v>
      </c>
      <c r="AK1895" s="542"/>
      <c r="AL1895" s="542"/>
      <c r="AM1895" s="542"/>
      <c r="AN1895" s="542"/>
      <c r="AO1895" s="542"/>
      <c r="AP1895" s="542"/>
      <c r="AQ1895" s="542"/>
      <c r="AR1895" s="542"/>
      <c r="AS1895" s="542"/>
      <c r="AT1895" s="542"/>
      <c r="AU1895" s="542"/>
      <c r="AV1895" s="542"/>
      <c r="AW1895" s="542"/>
      <c r="AX1895" s="542"/>
      <c r="AY1895" s="542"/>
      <c r="AZ1895" s="542"/>
      <c r="BA1895" s="542"/>
      <c r="BB1895" s="542"/>
      <c r="BC1895" s="542"/>
      <c r="BD1895" s="542"/>
      <c r="BE1895" s="542"/>
      <c r="BF1895" s="543"/>
      <c r="BG1895" s="87"/>
      <c r="BH1895" s="87"/>
      <c r="BI1895" s="87"/>
      <c r="BJ1895" s="87"/>
    </row>
    <row r="1896" spans="2:62" ht="39" customHeight="1">
      <c r="B1896" s="544"/>
      <c r="C1896" s="544"/>
      <c r="D1896" s="544"/>
      <c r="E1896" s="544"/>
      <c r="F1896" s="544"/>
      <c r="G1896" s="544"/>
      <c r="H1896" s="544"/>
      <c r="I1896" s="544"/>
      <c r="J1896" s="544"/>
      <c r="K1896" s="544"/>
      <c r="L1896" s="544"/>
      <c r="M1896" s="544"/>
      <c r="N1896" s="544"/>
      <c r="O1896" s="546"/>
      <c r="P1896" s="546"/>
      <c r="Q1896" s="546"/>
      <c r="R1896" s="546"/>
      <c r="S1896" s="546"/>
      <c r="T1896" s="546"/>
      <c r="U1896" s="546"/>
      <c r="V1896" s="546"/>
      <c r="W1896" s="546"/>
      <c r="X1896" s="546"/>
      <c r="Y1896" s="546"/>
      <c r="Z1896" s="546"/>
      <c r="AA1896" s="546"/>
      <c r="AB1896" s="88"/>
      <c r="AJ1896" s="541"/>
      <c r="AK1896" s="542"/>
      <c r="AL1896" s="542"/>
      <c r="AM1896" s="542"/>
      <c r="AN1896" s="542"/>
      <c r="AO1896" s="542"/>
      <c r="AP1896" s="542"/>
      <c r="AQ1896" s="542"/>
      <c r="AR1896" s="542"/>
      <c r="AS1896" s="542"/>
      <c r="AT1896" s="542"/>
      <c r="AU1896" s="542"/>
      <c r="AV1896" s="542"/>
      <c r="AW1896" s="542"/>
      <c r="AX1896" s="542"/>
      <c r="AY1896" s="542"/>
      <c r="AZ1896" s="542"/>
      <c r="BA1896" s="542"/>
      <c r="BB1896" s="542"/>
      <c r="BC1896" s="542"/>
      <c r="BD1896" s="542"/>
      <c r="BE1896" s="542"/>
      <c r="BF1896" s="543"/>
      <c r="BG1896" s="87"/>
      <c r="BH1896" s="87"/>
      <c r="BI1896" s="87"/>
      <c r="BJ1896" s="87"/>
    </row>
    <row r="1897" spans="2:62" ht="39" customHeight="1">
      <c r="B1897" s="535" t="s">
        <v>81</v>
      </c>
      <c r="C1897" s="535"/>
      <c r="D1897" s="535"/>
      <c r="E1897" s="535"/>
      <c r="F1897" s="535"/>
      <c r="G1897" s="535"/>
      <c r="H1897" s="535"/>
      <c r="I1897" s="535"/>
      <c r="J1897" s="535"/>
      <c r="K1897" s="535"/>
      <c r="L1897" s="535"/>
      <c r="M1897" s="535"/>
      <c r="N1897" s="535"/>
      <c r="O1897" s="547"/>
      <c r="P1897" s="547"/>
      <c r="Q1897" s="547"/>
      <c r="R1897" s="547"/>
      <c r="S1897" s="547"/>
      <c r="T1897" s="547"/>
      <c r="U1897" s="547"/>
      <c r="V1897" s="547"/>
      <c r="W1897" s="547"/>
      <c r="X1897" s="547"/>
      <c r="Y1897" s="547"/>
      <c r="Z1897" s="547"/>
      <c r="AA1897" s="547"/>
      <c r="AB1897" s="88"/>
      <c r="AJ1897" s="541" t="s">
        <v>74</v>
      </c>
      <c r="AK1897" s="542"/>
      <c r="AL1897" s="542"/>
      <c r="AM1897" s="542"/>
      <c r="AN1897" s="542"/>
      <c r="AO1897" s="542"/>
      <c r="AP1897" s="542"/>
      <c r="AQ1897" s="542"/>
      <c r="AR1897" s="542"/>
      <c r="AS1897" s="542"/>
      <c r="AT1897" s="542"/>
      <c r="AU1897" s="542"/>
      <c r="AV1897" s="542"/>
      <c r="AW1897" s="542"/>
      <c r="AX1897" s="542"/>
      <c r="AY1897" s="542"/>
      <c r="AZ1897" s="542"/>
      <c r="BA1897" s="542"/>
      <c r="BB1897" s="542"/>
      <c r="BC1897" s="542"/>
      <c r="BD1897" s="542"/>
      <c r="BE1897" s="542"/>
      <c r="BF1897" s="543"/>
      <c r="BG1897" s="87"/>
      <c r="BH1897" s="87"/>
      <c r="BI1897" s="87"/>
      <c r="BJ1897" s="87"/>
    </row>
    <row r="1898" spans="2:62" ht="39" customHeight="1">
      <c r="B1898" s="535"/>
      <c r="C1898" s="535"/>
      <c r="D1898" s="535"/>
      <c r="E1898" s="535"/>
      <c r="F1898" s="535"/>
      <c r="G1898" s="535"/>
      <c r="H1898" s="535"/>
      <c r="I1898" s="535"/>
      <c r="J1898" s="535"/>
      <c r="K1898" s="535"/>
      <c r="L1898" s="535"/>
      <c r="M1898" s="535"/>
      <c r="N1898" s="535"/>
      <c r="O1898" s="548"/>
      <c r="P1898" s="548"/>
      <c r="Q1898" s="548"/>
      <c r="R1898" s="548"/>
      <c r="S1898" s="548"/>
      <c r="T1898" s="548"/>
      <c r="U1898" s="548"/>
      <c r="V1898" s="548"/>
      <c r="W1898" s="548"/>
      <c r="X1898" s="548"/>
      <c r="Y1898" s="548"/>
      <c r="Z1898" s="548"/>
      <c r="AA1898" s="548"/>
      <c r="AB1898" s="88"/>
      <c r="AJ1898" s="541"/>
      <c r="AK1898" s="542"/>
      <c r="AL1898" s="542"/>
      <c r="AM1898" s="542"/>
      <c r="AN1898" s="542"/>
      <c r="AO1898" s="542"/>
      <c r="AP1898" s="542"/>
      <c r="AQ1898" s="542"/>
      <c r="AR1898" s="542"/>
      <c r="AS1898" s="542"/>
      <c r="AT1898" s="542"/>
      <c r="AU1898" s="542"/>
      <c r="AV1898" s="542"/>
      <c r="AW1898" s="542"/>
      <c r="AX1898" s="542"/>
      <c r="AY1898" s="542"/>
      <c r="AZ1898" s="542"/>
      <c r="BA1898" s="542"/>
      <c r="BB1898" s="542"/>
      <c r="BC1898" s="542"/>
      <c r="BD1898" s="542"/>
      <c r="BE1898" s="542"/>
      <c r="BF1898" s="543"/>
      <c r="BG1898" s="87"/>
      <c r="BH1898" s="87"/>
      <c r="BI1898" s="87"/>
      <c r="BJ1898" s="87"/>
    </row>
    <row r="1899" spans="2:62" ht="39" customHeight="1">
      <c r="B1899" s="544" t="s">
        <v>79</v>
      </c>
      <c r="C1899" s="544"/>
      <c r="D1899" s="544"/>
      <c r="E1899" s="544"/>
      <c r="F1899" s="544"/>
      <c r="G1899" s="544"/>
      <c r="H1899" s="544"/>
      <c r="I1899" s="544"/>
      <c r="J1899" s="544"/>
      <c r="K1899" s="544"/>
      <c r="L1899" s="544"/>
      <c r="M1899" s="544"/>
      <c r="N1899" s="544"/>
      <c r="O1899" s="545"/>
      <c r="P1899" s="545"/>
      <c r="Q1899" s="545"/>
      <c r="R1899" s="545"/>
      <c r="S1899" s="545"/>
      <c r="T1899" s="545"/>
      <c r="U1899" s="545"/>
      <c r="V1899" s="545"/>
      <c r="W1899" s="545"/>
      <c r="X1899" s="545"/>
      <c r="Y1899" s="545"/>
      <c r="Z1899" s="545"/>
      <c r="AA1899" s="545"/>
      <c r="AB1899" s="90"/>
      <c r="AJ1899" s="541" t="s">
        <v>211</v>
      </c>
      <c r="AK1899" s="542"/>
      <c r="AL1899" s="542"/>
      <c r="AM1899" s="542"/>
      <c r="AN1899" s="542"/>
      <c r="AO1899" s="542"/>
      <c r="AP1899" s="542"/>
      <c r="AQ1899" s="542"/>
      <c r="AR1899" s="542"/>
      <c r="AS1899" s="542"/>
      <c r="AT1899" s="542"/>
      <c r="AU1899" s="542"/>
      <c r="AV1899" s="542"/>
      <c r="AW1899" s="542"/>
      <c r="AX1899" s="542"/>
      <c r="AY1899" s="542"/>
      <c r="AZ1899" s="542"/>
      <c r="BA1899" s="542"/>
      <c r="BB1899" s="542"/>
      <c r="BC1899" s="542"/>
      <c r="BD1899" s="542"/>
      <c r="BE1899" s="542"/>
      <c r="BF1899" s="543"/>
      <c r="BG1899" s="87"/>
      <c r="BH1899" s="87"/>
      <c r="BI1899" s="87"/>
      <c r="BJ1899" s="87"/>
    </row>
    <row r="1900" spans="2:62" ht="39" customHeight="1">
      <c r="B1900" s="544"/>
      <c r="C1900" s="544"/>
      <c r="D1900" s="544"/>
      <c r="E1900" s="544"/>
      <c r="F1900" s="544"/>
      <c r="G1900" s="544"/>
      <c r="H1900" s="544"/>
      <c r="I1900" s="544"/>
      <c r="J1900" s="544"/>
      <c r="K1900" s="544"/>
      <c r="L1900" s="544"/>
      <c r="M1900" s="544"/>
      <c r="N1900" s="544"/>
      <c r="O1900" s="546"/>
      <c r="P1900" s="546"/>
      <c r="Q1900" s="546"/>
      <c r="R1900" s="546"/>
      <c r="S1900" s="546"/>
      <c r="T1900" s="546"/>
      <c r="U1900" s="546"/>
      <c r="V1900" s="546"/>
      <c r="W1900" s="546"/>
      <c r="X1900" s="546"/>
      <c r="Y1900" s="546"/>
      <c r="Z1900" s="546"/>
      <c r="AA1900" s="546"/>
      <c r="AB1900" s="90"/>
      <c r="AJ1900" s="549"/>
      <c r="AK1900" s="550"/>
      <c r="AL1900" s="550"/>
      <c r="AM1900" s="550"/>
      <c r="AN1900" s="550"/>
      <c r="AO1900" s="550"/>
      <c r="AP1900" s="550"/>
      <c r="AQ1900" s="550"/>
      <c r="AR1900" s="550"/>
      <c r="AS1900" s="550"/>
      <c r="AT1900" s="550"/>
      <c r="AU1900" s="550"/>
      <c r="AV1900" s="550"/>
      <c r="AW1900" s="550"/>
      <c r="AX1900" s="550"/>
      <c r="AY1900" s="550"/>
      <c r="AZ1900" s="550"/>
      <c r="BA1900" s="550"/>
      <c r="BB1900" s="550"/>
      <c r="BC1900" s="550"/>
      <c r="BD1900" s="550"/>
      <c r="BE1900" s="550"/>
      <c r="BF1900" s="551"/>
      <c r="BG1900" s="87"/>
      <c r="BH1900" s="87"/>
      <c r="BI1900" s="87"/>
      <c r="BJ1900" s="87"/>
    </row>
    <row r="1901" spans="2:62" ht="39" customHeight="1">
      <c r="C1901" s="615"/>
      <c r="D1901" s="615"/>
      <c r="E1901" s="615"/>
      <c r="F1901" s="615"/>
      <c r="G1901" s="615"/>
      <c r="H1901" s="615"/>
      <c r="I1901" s="615"/>
      <c r="J1901" s="615"/>
      <c r="K1901" s="615"/>
      <c r="L1901" s="615"/>
      <c r="M1901" s="615"/>
      <c r="N1901" s="615"/>
      <c r="O1901" s="615"/>
      <c r="P1901" s="615"/>
      <c r="Q1901" s="615"/>
      <c r="R1901" s="615"/>
      <c r="S1901" s="615"/>
      <c r="T1901" s="615"/>
      <c r="U1901" s="615"/>
      <c r="V1901" s="615"/>
      <c r="W1901" s="615"/>
      <c r="X1901" s="615"/>
    </row>
    <row r="1902" spans="2:62" ht="39" customHeight="1">
      <c r="B1902" s="616" t="s">
        <v>20</v>
      </c>
      <c r="C1902" s="616"/>
      <c r="D1902" s="616"/>
      <c r="E1902" s="616"/>
      <c r="F1902" s="616"/>
      <c r="G1902" s="616"/>
      <c r="H1902" s="616"/>
      <c r="I1902" s="616"/>
      <c r="J1902" s="616"/>
      <c r="K1902" s="616"/>
      <c r="L1902" s="616"/>
      <c r="M1902" s="616"/>
      <c r="N1902" s="616"/>
      <c r="O1902" s="616"/>
      <c r="P1902" s="616"/>
      <c r="Q1902" s="616"/>
      <c r="R1902" s="616"/>
      <c r="S1902" s="616"/>
      <c r="T1902" s="616"/>
      <c r="U1902" s="616"/>
      <c r="V1902" s="616"/>
      <c r="W1902" s="616"/>
      <c r="X1902" s="616"/>
      <c r="Y1902" s="616"/>
      <c r="Z1902" s="616"/>
      <c r="AA1902" s="59"/>
      <c r="AG1902" s="60"/>
      <c r="AH1902" s="60"/>
      <c r="AI1902" s="60"/>
      <c r="AL1902" s="617"/>
      <c r="AM1902" s="617"/>
      <c r="AN1902" s="617"/>
      <c r="AO1902" s="617"/>
      <c r="AP1902" s="617"/>
      <c r="AQ1902" s="617"/>
      <c r="AR1902" s="617"/>
      <c r="AS1902" s="617"/>
      <c r="AT1902" s="617"/>
      <c r="AU1902" s="617"/>
      <c r="AV1902" s="617"/>
      <c r="AW1902" s="617"/>
      <c r="AX1902" s="617"/>
      <c r="AY1902" s="617"/>
      <c r="AZ1902" s="617"/>
      <c r="BA1902" s="617"/>
      <c r="BB1902" s="617"/>
      <c r="BC1902" s="617"/>
    </row>
    <row r="1903" spans="2:62" ht="39" customHeight="1">
      <c r="B1903" s="616"/>
      <c r="C1903" s="616"/>
      <c r="D1903" s="616"/>
      <c r="E1903" s="616"/>
      <c r="F1903" s="616"/>
      <c r="G1903" s="616"/>
      <c r="H1903" s="616"/>
      <c r="I1903" s="616"/>
      <c r="J1903" s="616"/>
      <c r="K1903" s="616"/>
      <c r="L1903" s="616"/>
      <c r="M1903" s="616"/>
      <c r="N1903" s="616"/>
      <c r="O1903" s="616"/>
      <c r="P1903" s="616"/>
      <c r="Q1903" s="616"/>
      <c r="R1903" s="616"/>
      <c r="S1903" s="616"/>
      <c r="T1903" s="616"/>
      <c r="U1903" s="616"/>
      <c r="V1903" s="616"/>
      <c r="W1903" s="616"/>
      <c r="X1903" s="616"/>
      <c r="Y1903" s="616"/>
      <c r="Z1903" s="616"/>
      <c r="AA1903" s="59"/>
      <c r="AG1903" s="60"/>
      <c r="AH1903" s="60"/>
      <c r="AI1903" s="60"/>
      <c r="AL1903" s="617"/>
      <c r="AM1903" s="617"/>
      <c r="AN1903" s="617"/>
      <c r="AO1903" s="617"/>
      <c r="AP1903" s="617"/>
      <c r="AQ1903" s="617"/>
      <c r="AR1903" s="617"/>
      <c r="AS1903" s="617"/>
      <c r="AT1903" s="617"/>
      <c r="AU1903" s="617"/>
      <c r="AV1903" s="617"/>
      <c r="AW1903" s="617"/>
      <c r="AX1903" s="617"/>
      <c r="AY1903" s="617"/>
      <c r="AZ1903" s="617"/>
      <c r="BA1903" s="617"/>
      <c r="BB1903" s="617"/>
      <c r="BC1903" s="617"/>
    </row>
    <row r="1904" spans="2:62" ht="39" customHeight="1">
      <c r="B1904" s="618"/>
      <c r="C1904" s="618"/>
      <c r="D1904" s="618"/>
      <c r="E1904" s="618"/>
      <c r="F1904" s="618"/>
      <c r="G1904" s="618"/>
      <c r="H1904" s="618"/>
      <c r="I1904" s="618"/>
      <c r="J1904" s="618"/>
      <c r="K1904" s="618"/>
      <c r="L1904" s="618"/>
      <c r="M1904" s="618"/>
      <c r="N1904" s="618"/>
      <c r="O1904" s="618"/>
      <c r="P1904" s="618"/>
      <c r="Q1904" s="618"/>
      <c r="R1904" s="618"/>
      <c r="S1904" s="618"/>
      <c r="T1904" s="618"/>
      <c r="U1904" s="618"/>
      <c r="V1904" s="618"/>
      <c r="W1904" s="618"/>
      <c r="X1904" s="618"/>
      <c r="Y1904" s="618"/>
      <c r="Z1904" s="618"/>
      <c r="AA1904" s="59"/>
      <c r="AB1904" s="60"/>
      <c r="AC1904" s="60"/>
      <c r="AD1904" s="60"/>
      <c r="AE1904" s="60"/>
      <c r="AF1904" s="60"/>
      <c r="AG1904" s="60"/>
      <c r="AH1904" s="60"/>
      <c r="AI1904" s="60"/>
      <c r="AL1904" s="617"/>
      <c r="AM1904" s="617"/>
      <c r="AN1904" s="617"/>
      <c r="AO1904" s="617"/>
      <c r="AP1904" s="617"/>
      <c r="AQ1904" s="617"/>
      <c r="AR1904" s="617"/>
      <c r="AS1904" s="617"/>
      <c r="AT1904" s="617"/>
      <c r="AU1904" s="617"/>
      <c r="AV1904" s="617"/>
      <c r="AW1904" s="617"/>
      <c r="AX1904" s="617"/>
      <c r="AY1904" s="617"/>
      <c r="AZ1904" s="617"/>
      <c r="BA1904" s="617"/>
      <c r="BB1904" s="617"/>
      <c r="BC1904" s="617"/>
    </row>
    <row r="1905" spans="2:62" ht="39" customHeight="1">
      <c r="B1905" s="609" t="s">
        <v>92</v>
      </c>
      <c r="C1905" s="609"/>
      <c r="D1905" s="609"/>
      <c r="E1905" s="609"/>
      <c r="F1905" s="609"/>
      <c r="G1905" s="609"/>
      <c r="H1905" s="609"/>
      <c r="I1905" s="609"/>
      <c r="J1905" s="609"/>
      <c r="K1905" s="609"/>
      <c r="L1905" s="609"/>
      <c r="M1905" s="609"/>
      <c r="N1905" s="609"/>
      <c r="O1905" s="609"/>
      <c r="P1905" s="609"/>
      <c r="Q1905" s="609"/>
      <c r="R1905" s="609"/>
      <c r="S1905" s="609"/>
      <c r="T1905" s="609"/>
      <c r="U1905" s="609"/>
      <c r="V1905" s="609"/>
      <c r="W1905" s="609"/>
      <c r="X1905" s="609"/>
      <c r="Y1905" s="609"/>
      <c r="Z1905" s="609"/>
      <c r="AA1905" s="59"/>
      <c r="AB1905" s="60"/>
      <c r="AE1905" s="610" t="str">
        <f>GI!$A$49</f>
        <v>መግለፂ ውፅኢት ተምሃራይ</v>
      </c>
      <c r="AF1905" s="610"/>
      <c r="AG1905" s="610"/>
      <c r="AH1905" s="610"/>
      <c r="AI1905" s="610"/>
      <c r="AJ1905" s="610"/>
      <c r="AK1905" s="610"/>
      <c r="AL1905" s="610"/>
      <c r="AM1905" s="610"/>
      <c r="AN1905" s="610"/>
      <c r="AO1905" s="610"/>
      <c r="AP1905" s="610"/>
      <c r="AQ1905" s="610"/>
      <c r="AR1905" s="610"/>
      <c r="AS1905" s="610"/>
      <c r="AT1905" s="610"/>
      <c r="AU1905" s="610"/>
      <c r="AV1905" s="610"/>
      <c r="AW1905" s="610"/>
      <c r="AX1905" s="610"/>
      <c r="AY1905" s="610"/>
      <c r="AZ1905" s="610"/>
      <c r="BA1905" s="610"/>
      <c r="BB1905" s="610"/>
      <c r="BC1905" s="610"/>
      <c r="BD1905" s="610"/>
      <c r="BE1905" s="610"/>
      <c r="BF1905" s="610"/>
      <c r="BG1905" s="610"/>
      <c r="BH1905" s="610"/>
      <c r="BI1905" s="610"/>
      <c r="BJ1905" s="610"/>
    </row>
    <row r="1906" spans="2:62" ht="39" customHeight="1">
      <c r="B1906" s="609" t="s">
        <v>93</v>
      </c>
      <c r="C1906" s="609"/>
      <c r="D1906" s="609"/>
      <c r="E1906" s="609"/>
      <c r="F1906" s="609"/>
      <c r="G1906" s="609"/>
      <c r="H1906" s="609"/>
      <c r="I1906" s="609"/>
      <c r="J1906" s="609"/>
      <c r="K1906" s="609"/>
      <c r="L1906" s="609"/>
      <c r="M1906" s="609"/>
      <c r="N1906" s="609"/>
      <c r="O1906" s="609"/>
      <c r="P1906" s="609"/>
      <c r="Q1906" s="609"/>
      <c r="R1906" s="609"/>
      <c r="S1906" s="609"/>
      <c r="T1906" s="609"/>
      <c r="U1906" s="609"/>
      <c r="V1906" s="609"/>
      <c r="W1906" s="609"/>
      <c r="X1906" s="609"/>
      <c r="Y1906" s="609"/>
      <c r="Z1906" s="609"/>
      <c r="AA1906" s="59"/>
      <c r="AB1906" s="60"/>
      <c r="AC1906" s="61"/>
      <c r="AD1906" s="61"/>
      <c r="AE1906" s="610"/>
      <c r="AF1906" s="610"/>
      <c r="AG1906" s="610"/>
      <c r="AH1906" s="610"/>
      <c r="AI1906" s="610"/>
      <c r="AJ1906" s="610"/>
      <c r="AK1906" s="610"/>
      <c r="AL1906" s="610"/>
      <c r="AM1906" s="610"/>
      <c r="AN1906" s="610"/>
      <c r="AO1906" s="610"/>
      <c r="AP1906" s="610"/>
      <c r="AQ1906" s="610"/>
      <c r="AR1906" s="610"/>
      <c r="AS1906" s="610"/>
      <c r="AT1906" s="610"/>
      <c r="AU1906" s="610"/>
      <c r="AV1906" s="610"/>
      <c r="AW1906" s="610"/>
      <c r="AX1906" s="610"/>
      <c r="AY1906" s="610"/>
      <c r="AZ1906" s="610"/>
      <c r="BA1906" s="610"/>
      <c r="BB1906" s="610"/>
      <c r="BC1906" s="610"/>
      <c r="BD1906" s="610"/>
      <c r="BE1906" s="610"/>
      <c r="BF1906" s="610"/>
      <c r="BG1906" s="610"/>
      <c r="BH1906" s="610"/>
      <c r="BI1906" s="610"/>
      <c r="BJ1906" s="610"/>
    </row>
    <row r="1907" spans="2:62" ht="39" customHeight="1">
      <c r="B1907" s="609" t="s">
        <v>94</v>
      </c>
      <c r="C1907" s="609"/>
      <c r="D1907" s="609"/>
      <c r="E1907" s="609"/>
      <c r="F1907" s="609"/>
      <c r="G1907" s="609"/>
      <c r="H1907" s="609"/>
      <c r="I1907" s="609"/>
      <c r="J1907" s="609"/>
      <c r="K1907" s="609"/>
      <c r="L1907" s="609"/>
      <c r="M1907" s="609"/>
      <c r="N1907" s="609"/>
      <c r="O1907" s="609"/>
      <c r="P1907" s="609"/>
      <c r="Q1907" s="609"/>
      <c r="R1907" s="609"/>
      <c r="S1907" s="609"/>
      <c r="T1907" s="609"/>
      <c r="U1907" s="609"/>
      <c r="V1907" s="609"/>
      <c r="W1907" s="609"/>
      <c r="X1907" s="609"/>
      <c r="Y1907" s="609"/>
      <c r="Z1907" s="609"/>
      <c r="AA1907" s="59"/>
      <c r="AB1907" s="60"/>
      <c r="AC1907" s="61"/>
      <c r="AD1907" s="61"/>
      <c r="AE1907" s="610" t="str">
        <f>GI!$A$50</f>
        <v xml:space="preserve">ኣካዳሚ ሸባ ሓፈሻዊ ካልኣይ ብርኪ ቤት ት/ቲ </v>
      </c>
      <c r="AF1907" s="610"/>
      <c r="AG1907" s="610"/>
      <c r="AH1907" s="610"/>
      <c r="AI1907" s="610"/>
      <c r="AJ1907" s="610"/>
      <c r="AK1907" s="610"/>
      <c r="AL1907" s="610"/>
      <c r="AM1907" s="610"/>
      <c r="AN1907" s="610"/>
      <c r="AO1907" s="610"/>
      <c r="AP1907" s="610"/>
      <c r="AQ1907" s="610"/>
      <c r="AR1907" s="610"/>
      <c r="AS1907" s="610"/>
      <c r="AT1907" s="610"/>
      <c r="AU1907" s="610"/>
      <c r="AV1907" s="610"/>
      <c r="AW1907" s="610"/>
      <c r="AX1907" s="610"/>
      <c r="AY1907" s="610"/>
      <c r="AZ1907" s="610"/>
      <c r="BA1907" s="610"/>
      <c r="BB1907" s="610"/>
      <c r="BC1907" s="610"/>
      <c r="BD1907" s="610"/>
      <c r="BE1907" s="610"/>
      <c r="BF1907" s="610"/>
      <c r="BG1907" s="610"/>
      <c r="BH1907" s="610"/>
      <c r="BI1907" s="610"/>
      <c r="BJ1907" s="610"/>
    </row>
    <row r="1908" spans="2:62" ht="39" customHeight="1">
      <c r="B1908" s="609" t="s">
        <v>95</v>
      </c>
      <c r="C1908" s="609"/>
      <c r="D1908" s="609"/>
      <c r="E1908" s="609"/>
      <c r="F1908" s="609"/>
      <c r="G1908" s="609"/>
      <c r="H1908" s="609"/>
      <c r="I1908" s="609"/>
      <c r="J1908" s="609"/>
      <c r="K1908" s="609"/>
      <c r="L1908" s="609"/>
      <c r="M1908" s="609"/>
      <c r="N1908" s="609"/>
      <c r="O1908" s="609"/>
      <c r="P1908" s="609"/>
      <c r="Q1908" s="609"/>
      <c r="R1908" s="609"/>
      <c r="S1908" s="609"/>
      <c r="T1908" s="609"/>
      <c r="U1908" s="609"/>
      <c r="V1908" s="609"/>
      <c r="W1908" s="609"/>
      <c r="X1908" s="609"/>
      <c r="Y1908" s="609"/>
      <c r="Z1908" s="609"/>
      <c r="AA1908" s="62"/>
      <c r="AB1908" s="60"/>
      <c r="AC1908" s="61"/>
      <c r="AD1908" s="61"/>
      <c r="AE1908" s="610"/>
      <c r="AF1908" s="610"/>
      <c r="AG1908" s="610"/>
      <c r="AH1908" s="610"/>
      <c r="AI1908" s="610"/>
      <c r="AJ1908" s="610"/>
      <c r="AK1908" s="610"/>
      <c r="AL1908" s="610"/>
      <c r="AM1908" s="610"/>
      <c r="AN1908" s="610"/>
      <c r="AO1908" s="610"/>
      <c r="AP1908" s="610"/>
      <c r="AQ1908" s="610"/>
      <c r="AR1908" s="610"/>
      <c r="AS1908" s="610"/>
      <c r="AT1908" s="610"/>
      <c r="AU1908" s="610"/>
      <c r="AV1908" s="610"/>
      <c r="AW1908" s="610"/>
      <c r="AX1908" s="610"/>
      <c r="AY1908" s="610"/>
      <c r="AZ1908" s="610"/>
      <c r="BA1908" s="610"/>
      <c r="BB1908" s="610"/>
      <c r="BC1908" s="610"/>
      <c r="BD1908" s="610"/>
      <c r="BE1908" s="610"/>
      <c r="BF1908" s="610"/>
      <c r="BG1908" s="610"/>
      <c r="BH1908" s="610"/>
      <c r="BI1908" s="610"/>
      <c r="BJ1908" s="610"/>
    </row>
    <row r="1909" spans="2:62" ht="39" customHeight="1">
      <c r="B1909" s="609" t="s">
        <v>96</v>
      </c>
      <c r="C1909" s="609"/>
      <c r="D1909" s="609"/>
      <c r="E1909" s="609"/>
      <c r="F1909" s="609"/>
      <c r="G1909" s="609"/>
      <c r="H1909" s="609"/>
      <c r="I1909" s="609"/>
      <c r="J1909" s="609"/>
      <c r="K1909" s="609"/>
      <c r="L1909" s="609"/>
      <c r="M1909" s="609"/>
      <c r="N1909" s="609"/>
      <c r="O1909" s="609"/>
      <c r="P1909" s="609"/>
      <c r="Q1909" s="609"/>
      <c r="R1909" s="609"/>
      <c r="S1909" s="609"/>
      <c r="T1909" s="609"/>
      <c r="U1909" s="609"/>
      <c r="V1909" s="609"/>
      <c r="W1909" s="609"/>
      <c r="X1909" s="609"/>
      <c r="Y1909" s="609"/>
      <c r="Z1909" s="609"/>
      <c r="AA1909" s="62"/>
      <c r="AB1909" s="60"/>
      <c r="AC1909" s="61"/>
      <c r="AD1909" s="61"/>
      <c r="AE1909" s="61"/>
      <c r="AF1909" s="61"/>
      <c r="AG1909" s="61"/>
      <c r="AH1909" s="61"/>
      <c r="AI1909" s="61"/>
      <c r="AJ1909" s="61"/>
      <c r="AK1909" s="61"/>
      <c r="AL1909" s="61"/>
      <c r="AM1909" s="61"/>
      <c r="AN1909" s="61"/>
      <c r="AO1909" s="61"/>
      <c r="AP1909" s="61"/>
      <c r="AQ1909" s="61"/>
      <c r="AR1909" s="61"/>
      <c r="AS1909" s="61"/>
      <c r="AT1909" s="61"/>
      <c r="AU1909" s="61"/>
      <c r="AV1909" s="61"/>
      <c r="AW1909" s="61"/>
      <c r="AX1909" s="61"/>
      <c r="AY1909" s="61"/>
      <c r="AZ1909" s="61"/>
      <c r="BA1909" s="61"/>
      <c r="BB1909" s="61"/>
      <c r="BC1909" s="61"/>
      <c r="BD1909" s="61"/>
      <c r="BE1909" s="61"/>
      <c r="BF1909" s="61"/>
      <c r="BG1909" s="61"/>
      <c r="BH1909" s="61"/>
      <c r="BI1909" s="61"/>
      <c r="BJ1909" s="61"/>
    </row>
    <row r="1910" spans="2:62" ht="39" customHeight="1">
      <c r="B1910" s="611" t="s">
        <v>138</v>
      </c>
      <c r="C1910" s="611"/>
      <c r="D1910" s="611"/>
      <c r="E1910" s="611"/>
      <c r="F1910" s="611"/>
      <c r="G1910" s="611"/>
      <c r="H1910" s="611"/>
      <c r="I1910" s="611"/>
      <c r="J1910" s="611"/>
      <c r="K1910" s="611"/>
      <c r="L1910" s="611"/>
      <c r="M1910" s="611"/>
      <c r="N1910" s="611"/>
      <c r="O1910" s="611"/>
      <c r="P1910" s="611"/>
      <c r="Q1910" s="611"/>
      <c r="R1910" s="611"/>
      <c r="S1910" s="611"/>
      <c r="T1910" s="611"/>
      <c r="U1910" s="611"/>
      <c r="V1910" s="611"/>
      <c r="W1910" s="611"/>
      <c r="X1910" s="611"/>
      <c r="Y1910" s="611"/>
      <c r="Z1910" s="611"/>
      <c r="AA1910" s="612"/>
      <c r="AB1910" s="62"/>
      <c r="AD1910" s="61"/>
      <c r="AE1910" s="613" t="str">
        <f>GI!$A$52</f>
        <v>Sheba Academy Comprehensive Secondary School Student's Grade Report Card</v>
      </c>
      <c r="AF1910" s="613"/>
      <c r="AG1910" s="613"/>
      <c r="AH1910" s="613"/>
      <c r="AI1910" s="613"/>
      <c r="AJ1910" s="613"/>
      <c r="AK1910" s="613"/>
      <c r="AL1910" s="613"/>
      <c r="AM1910" s="613"/>
      <c r="AN1910" s="613"/>
      <c r="AO1910" s="613"/>
      <c r="AP1910" s="613"/>
      <c r="AQ1910" s="613"/>
      <c r="AR1910" s="613"/>
      <c r="AS1910" s="613"/>
      <c r="AT1910" s="613"/>
      <c r="AU1910" s="613"/>
      <c r="AV1910" s="613"/>
      <c r="AW1910" s="613"/>
      <c r="AX1910" s="613"/>
      <c r="AY1910" s="613"/>
      <c r="AZ1910" s="613"/>
      <c r="BA1910" s="613"/>
      <c r="BB1910" s="613"/>
      <c r="BC1910" s="613"/>
      <c r="BD1910" s="613"/>
      <c r="BE1910" s="613"/>
      <c r="BF1910" s="613"/>
      <c r="BG1910" s="613"/>
      <c r="BH1910" s="613"/>
      <c r="BI1910" s="613"/>
      <c r="BJ1910" s="613"/>
    </row>
    <row r="1911" spans="2:62" ht="39" customHeight="1">
      <c r="B1911" s="611"/>
      <c r="C1911" s="611"/>
      <c r="D1911" s="611"/>
      <c r="E1911" s="611"/>
      <c r="F1911" s="611"/>
      <c r="G1911" s="611"/>
      <c r="H1911" s="611"/>
      <c r="I1911" s="611"/>
      <c r="J1911" s="611"/>
      <c r="K1911" s="611"/>
      <c r="L1911" s="611"/>
      <c r="M1911" s="611"/>
      <c r="N1911" s="611"/>
      <c r="O1911" s="611"/>
      <c r="P1911" s="611"/>
      <c r="Q1911" s="611"/>
      <c r="R1911" s="611"/>
      <c r="S1911" s="611"/>
      <c r="T1911" s="611"/>
      <c r="U1911" s="611"/>
      <c r="V1911" s="611"/>
      <c r="W1911" s="611"/>
      <c r="X1911" s="611"/>
      <c r="Y1911" s="611"/>
      <c r="Z1911" s="611"/>
      <c r="AA1911" s="612"/>
      <c r="AB1911" s="62"/>
      <c r="AC1911" s="61"/>
      <c r="AD1911" s="61"/>
      <c r="AE1911" s="613"/>
      <c r="AF1911" s="613"/>
      <c r="AG1911" s="613"/>
      <c r="AH1911" s="613"/>
      <c r="AI1911" s="613"/>
      <c r="AJ1911" s="613"/>
      <c r="AK1911" s="613"/>
      <c r="AL1911" s="613"/>
      <c r="AM1911" s="613"/>
      <c r="AN1911" s="613"/>
      <c r="AO1911" s="613"/>
      <c r="AP1911" s="613"/>
      <c r="AQ1911" s="613"/>
      <c r="AR1911" s="613"/>
      <c r="AS1911" s="613"/>
      <c r="AT1911" s="613"/>
      <c r="AU1911" s="613"/>
      <c r="AV1911" s="613"/>
      <c r="AW1911" s="613"/>
      <c r="AX1911" s="613"/>
      <c r="AY1911" s="613"/>
      <c r="AZ1911" s="613"/>
      <c r="BA1911" s="613"/>
      <c r="BB1911" s="613"/>
      <c r="BC1911" s="613"/>
      <c r="BD1911" s="613"/>
      <c r="BE1911" s="613"/>
      <c r="BF1911" s="613"/>
      <c r="BG1911" s="613"/>
      <c r="BH1911" s="613"/>
      <c r="BI1911" s="613"/>
      <c r="BJ1911" s="613"/>
    </row>
    <row r="1912" spans="2:62" ht="39" customHeight="1">
      <c r="B1912" s="611" t="s">
        <v>65</v>
      </c>
      <c r="C1912" s="611"/>
      <c r="D1912" s="611"/>
      <c r="E1912" s="611"/>
      <c r="F1912" s="611"/>
      <c r="G1912" s="611"/>
      <c r="H1912" s="611"/>
      <c r="I1912" s="611"/>
      <c r="J1912" s="611"/>
      <c r="K1912" s="611"/>
      <c r="L1912" s="611"/>
      <c r="M1912" s="611"/>
      <c r="N1912" s="611"/>
      <c r="O1912" s="611"/>
      <c r="P1912" s="611"/>
      <c r="Q1912" s="611"/>
      <c r="R1912" s="611"/>
      <c r="S1912" s="611"/>
      <c r="T1912" s="611"/>
      <c r="U1912" s="611"/>
      <c r="V1912" s="611"/>
      <c r="W1912" s="611"/>
      <c r="X1912" s="611"/>
      <c r="Y1912" s="611"/>
      <c r="Z1912" s="611"/>
      <c r="AA1912" s="612"/>
      <c r="AB1912" s="62"/>
      <c r="AC1912" s="61"/>
      <c r="AD1912" s="61"/>
      <c r="AE1912" s="613"/>
      <c r="AF1912" s="613"/>
      <c r="AG1912" s="613"/>
      <c r="AH1912" s="613"/>
      <c r="AI1912" s="613"/>
      <c r="AJ1912" s="613"/>
      <c r="AK1912" s="613"/>
      <c r="AL1912" s="613"/>
      <c r="AM1912" s="613"/>
      <c r="AN1912" s="613"/>
      <c r="AO1912" s="613"/>
      <c r="AP1912" s="613"/>
      <c r="AQ1912" s="613"/>
      <c r="AR1912" s="613"/>
      <c r="AS1912" s="613"/>
      <c r="AT1912" s="613"/>
      <c r="AU1912" s="613"/>
      <c r="AV1912" s="613"/>
      <c r="AW1912" s="613"/>
      <c r="AX1912" s="613"/>
      <c r="AY1912" s="613"/>
      <c r="AZ1912" s="613"/>
      <c r="BA1912" s="613"/>
      <c r="BB1912" s="613"/>
      <c r="BC1912" s="613"/>
      <c r="BD1912" s="613"/>
      <c r="BE1912" s="613"/>
      <c r="BF1912" s="613"/>
      <c r="BG1912" s="613"/>
      <c r="BH1912" s="613"/>
      <c r="BI1912" s="613"/>
      <c r="BJ1912" s="613"/>
    </row>
    <row r="1913" spans="2:62" ht="39" customHeight="1">
      <c r="B1913" s="611"/>
      <c r="C1913" s="611"/>
      <c r="D1913" s="611"/>
      <c r="E1913" s="611"/>
      <c r="F1913" s="611"/>
      <c r="G1913" s="611"/>
      <c r="H1913" s="611"/>
      <c r="I1913" s="611"/>
      <c r="J1913" s="611"/>
      <c r="K1913" s="611"/>
      <c r="L1913" s="611"/>
      <c r="M1913" s="611"/>
      <c r="N1913" s="611"/>
      <c r="O1913" s="611"/>
      <c r="P1913" s="611"/>
      <c r="Q1913" s="611"/>
      <c r="R1913" s="611"/>
      <c r="S1913" s="611"/>
      <c r="T1913" s="611"/>
      <c r="U1913" s="611"/>
      <c r="V1913" s="611"/>
      <c r="W1913" s="611"/>
      <c r="X1913" s="611"/>
      <c r="Y1913" s="611"/>
      <c r="Z1913" s="611"/>
      <c r="AA1913" s="612"/>
      <c r="AB1913" s="62"/>
      <c r="AC1913" s="62"/>
      <c r="AD1913" s="62"/>
      <c r="AE1913" s="63"/>
      <c r="AF1913" s="63"/>
      <c r="AG1913" s="63"/>
      <c r="AH1913" s="63"/>
      <c r="AI1913" s="63"/>
      <c r="AJ1913" s="63"/>
      <c r="AK1913" s="63"/>
      <c r="AL1913" s="63"/>
      <c r="AM1913" s="63"/>
      <c r="AN1913" s="63"/>
      <c r="AO1913" s="63"/>
      <c r="AP1913" s="63"/>
      <c r="AQ1913" s="63"/>
      <c r="AR1913" s="63"/>
      <c r="AS1913" s="63"/>
      <c r="AT1913" s="63"/>
      <c r="AU1913" s="63"/>
      <c r="AV1913" s="63"/>
      <c r="AW1913" s="63"/>
      <c r="AX1913" s="63"/>
      <c r="AY1913" s="63"/>
      <c r="AZ1913" s="63"/>
      <c r="BA1913" s="63"/>
      <c r="BB1913" s="63"/>
      <c r="BC1913" s="63"/>
      <c r="BD1913" s="63"/>
      <c r="BE1913" s="63"/>
      <c r="BF1913" s="63"/>
      <c r="BG1913" s="63"/>
      <c r="BH1913" s="63"/>
      <c r="BI1913" s="63"/>
      <c r="BJ1913" s="63"/>
    </row>
    <row r="1914" spans="2:62" ht="39" customHeight="1">
      <c r="B1914" s="64" t="s">
        <v>50</v>
      </c>
      <c r="C1914" s="64"/>
      <c r="D1914" s="64"/>
      <c r="E1914" s="64"/>
      <c r="F1914" s="64"/>
      <c r="G1914" s="64"/>
      <c r="H1914" s="64"/>
      <c r="I1914" s="64"/>
      <c r="J1914" s="64"/>
      <c r="K1914" s="64"/>
      <c r="L1914" s="64"/>
      <c r="M1914" s="64"/>
      <c r="N1914" s="64"/>
      <c r="O1914" s="64"/>
      <c r="P1914" s="64"/>
      <c r="Q1914" s="64"/>
      <c r="R1914" s="64"/>
      <c r="S1914" s="64"/>
      <c r="T1914" s="64"/>
      <c r="U1914" s="64"/>
      <c r="V1914" s="64"/>
      <c r="W1914" s="64"/>
      <c r="X1914" s="64"/>
      <c r="Y1914" s="64"/>
      <c r="Z1914" s="64"/>
      <c r="AA1914" s="62"/>
      <c r="AB1914" s="62"/>
      <c r="AC1914" s="62"/>
      <c r="AD1914" s="62"/>
      <c r="AE1914" s="613" t="str">
        <f>GI!$A$51</f>
        <v>መቐለ, ኢትዮጵያ/Mekelle, Ethiopia</v>
      </c>
      <c r="AF1914" s="613"/>
      <c r="AG1914" s="613"/>
      <c r="AH1914" s="613"/>
      <c r="AI1914" s="613"/>
      <c r="AJ1914" s="613"/>
      <c r="AK1914" s="613"/>
      <c r="AL1914" s="613"/>
      <c r="AM1914" s="613"/>
      <c r="AN1914" s="613"/>
      <c r="AO1914" s="613"/>
      <c r="AP1914" s="613"/>
      <c r="AQ1914" s="613"/>
      <c r="AR1914" s="613"/>
      <c r="AS1914" s="613"/>
      <c r="AT1914" s="613"/>
      <c r="AU1914" s="613"/>
      <c r="AV1914" s="613"/>
      <c r="AW1914" s="613"/>
      <c r="AX1914" s="613"/>
      <c r="AY1914" s="613"/>
      <c r="AZ1914" s="613"/>
      <c r="BA1914" s="613"/>
      <c r="BB1914" s="613"/>
      <c r="BC1914" s="613"/>
      <c r="BD1914" s="613"/>
      <c r="BE1914" s="613"/>
      <c r="BF1914" s="613"/>
      <c r="BG1914" s="613"/>
      <c r="BH1914" s="613"/>
      <c r="BI1914" s="613"/>
      <c r="BJ1914" s="613"/>
    </row>
    <row r="1915" spans="2:62" ht="39" customHeight="1">
      <c r="B1915" s="64" t="s">
        <v>51</v>
      </c>
      <c r="C1915" s="64"/>
      <c r="D1915" s="64"/>
      <c r="E1915" s="64"/>
      <c r="F1915" s="64"/>
      <c r="G1915" s="64"/>
      <c r="H1915" s="64"/>
      <c r="I1915" s="64"/>
      <c r="J1915" s="64"/>
      <c r="K1915" s="64"/>
      <c r="L1915" s="64"/>
      <c r="M1915" s="64"/>
      <c r="N1915" s="64"/>
      <c r="O1915" s="64"/>
      <c r="P1915" s="64"/>
      <c r="Q1915" s="64"/>
      <c r="R1915" s="64"/>
      <c r="S1915" s="64"/>
      <c r="T1915" s="64"/>
      <c r="U1915" s="64"/>
      <c r="V1915" s="64"/>
      <c r="W1915" s="64"/>
      <c r="X1915" s="64"/>
      <c r="Y1915" s="64"/>
      <c r="Z1915" s="64"/>
      <c r="AA1915" s="62"/>
      <c r="AB1915" s="62"/>
      <c r="AC1915" s="62"/>
      <c r="AD1915" s="62"/>
      <c r="AE1915" s="613"/>
      <c r="AF1915" s="613"/>
      <c r="AG1915" s="613"/>
      <c r="AH1915" s="613"/>
      <c r="AI1915" s="613"/>
      <c r="AJ1915" s="613"/>
      <c r="AK1915" s="613"/>
      <c r="AL1915" s="613"/>
      <c r="AM1915" s="613"/>
      <c r="AN1915" s="613"/>
      <c r="AO1915" s="613"/>
      <c r="AP1915" s="613"/>
      <c r="AQ1915" s="613"/>
      <c r="AR1915" s="613"/>
      <c r="AS1915" s="613"/>
      <c r="AT1915" s="613"/>
      <c r="AU1915" s="613"/>
      <c r="AV1915" s="613"/>
      <c r="AW1915" s="613"/>
      <c r="AX1915" s="613"/>
      <c r="AY1915" s="613"/>
      <c r="AZ1915" s="613"/>
      <c r="BA1915" s="613"/>
      <c r="BB1915" s="613"/>
      <c r="BC1915" s="613"/>
      <c r="BD1915" s="613"/>
      <c r="BE1915" s="613"/>
      <c r="BF1915" s="613"/>
      <c r="BG1915" s="613"/>
      <c r="BH1915" s="613"/>
      <c r="BI1915" s="613"/>
      <c r="BJ1915" s="613"/>
    </row>
    <row r="1916" spans="2:62" ht="39" customHeight="1">
      <c r="B1916" s="611" t="s">
        <v>139</v>
      </c>
      <c r="C1916" s="611"/>
      <c r="D1916" s="611"/>
      <c r="E1916" s="611"/>
      <c r="F1916" s="611"/>
      <c r="G1916" s="611"/>
      <c r="H1916" s="611"/>
      <c r="I1916" s="611"/>
      <c r="J1916" s="611"/>
      <c r="K1916" s="611"/>
      <c r="L1916" s="611"/>
      <c r="M1916" s="611"/>
      <c r="N1916" s="611"/>
      <c r="O1916" s="611"/>
      <c r="P1916" s="611"/>
      <c r="Q1916" s="611"/>
      <c r="R1916" s="611"/>
      <c r="S1916" s="611"/>
      <c r="T1916" s="611"/>
      <c r="U1916" s="611"/>
      <c r="V1916" s="611"/>
      <c r="W1916" s="611"/>
      <c r="X1916" s="611"/>
      <c r="Y1916" s="611"/>
      <c r="Z1916" s="611"/>
      <c r="AA1916" s="612"/>
      <c r="AB1916" s="62"/>
      <c r="AC1916" s="62"/>
      <c r="AD1916" s="62"/>
      <c r="AE1916" s="91"/>
      <c r="AF1916" s="91"/>
      <c r="AG1916" s="91"/>
      <c r="AH1916" s="91"/>
      <c r="AI1916" s="91"/>
      <c r="AJ1916" s="91"/>
      <c r="AK1916" s="91"/>
      <c r="AL1916" s="91"/>
      <c r="AM1916" s="91"/>
      <c r="AN1916" s="91"/>
      <c r="AO1916" s="91"/>
      <c r="AP1916" s="91"/>
      <c r="AQ1916" s="91"/>
      <c r="AR1916" s="91"/>
      <c r="AS1916" s="91"/>
      <c r="AT1916" s="91"/>
      <c r="AU1916" s="91"/>
      <c r="AV1916" s="91"/>
      <c r="AW1916" s="91"/>
      <c r="AX1916" s="91"/>
      <c r="AY1916" s="91"/>
      <c r="AZ1916" s="91"/>
      <c r="BA1916" s="91"/>
      <c r="BB1916" s="91"/>
      <c r="BC1916" s="91"/>
      <c r="BD1916" s="91"/>
      <c r="BE1916" s="91"/>
      <c r="BF1916" s="91"/>
      <c r="BG1916" s="91"/>
      <c r="BH1916" s="91"/>
      <c r="BI1916" s="91"/>
      <c r="BJ1916" s="91"/>
    </row>
    <row r="1917" spans="2:62" ht="39" customHeight="1">
      <c r="B1917" s="611"/>
      <c r="C1917" s="611"/>
      <c r="D1917" s="611"/>
      <c r="E1917" s="611"/>
      <c r="F1917" s="611"/>
      <c r="G1917" s="611"/>
      <c r="H1917" s="611"/>
      <c r="I1917" s="611"/>
      <c r="J1917" s="611"/>
      <c r="K1917" s="611"/>
      <c r="L1917" s="611"/>
      <c r="M1917" s="611"/>
      <c r="N1917" s="611"/>
      <c r="O1917" s="611"/>
      <c r="P1917" s="611"/>
      <c r="Q1917" s="611"/>
      <c r="R1917" s="611"/>
      <c r="S1917" s="611"/>
      <c r="T1917" s="611"/>
      <c r="U1917" s="611"/>
      <c r="V1917" s="611"/>
      <c r="W1917" s="611"/>
      <c r="X1917" s="611"/>
      <c r="Y1917" s="611"/>
      <c r="Z1917" s="611"/>
      <c r="AA1917" s="612"/>
      <c r="AB1917" s="62"/>
      <c r="AC1917" s="62"/>
      <c r="AD1917" s="62"/>
      <c r="AE1917" s="614" t="str">
        <f>GI!$A$47</f>
        <v>ዘበነ ት/ቲ፡ 2018 ዓ/ም Academic Year: 2025/26 G.C</v>
      </c>
      <c r="AF1917" s="614"/>
      <c r="AG1917" s="614"/>
      <c r="AH1917" s="614"/>
      <c r="AI1917" s="614"/>
      <c r="AJ1917" s="614"/>
      <c r="AK1917" s="614"/>
      <c r="AL1917" s="614"/>
      <c r="AM1917" s="614"/>
      <c r="AN1917" s="614"/>
      <c r="AO1917" s="614"/>
      <c r="AP1917" s="614"/>
      <c r="AQ1917" s="614"/>
      <c r="AR1917" s="614"/>
      <c r="AS1917" s="614"/>
      <c r="AT1917" s="614"/>
      <c r="AU1917" s="614"/>
      <c r="AV1917" s="614"/>
      <c r="AW1917" s="614"/>
      <c r="AX1917" s="614"/>
      <c r="AY1917" s="614"/>
      <c r="AZ1917" s="614"/>
      <c r="BA1917" s="614"/>
      <c r="BB1917" s="614"/>
      <c r="BC1917" s="614"/>
      <c r="BD1917" s="614"/>
      <c r="BE1917" s="614"/>
      <c r="BF1917" s="614"/>
      <c r="BG1917" s="614"/>
      <c r="BH1917" s="614"/>
      <c r="BI1917" s="614"/>
      <c r="BJ1917" s="614"/>
    </row>
    <row r="1918" spans="2:62" ht="39" customHeight="1">
      <c r="B1918" s="609" t="s">
        <v>97</v>
      </c>
      <c r="C1918" s="609"/>
      <c r="D1918" s="609"/>
      <c r="E1918" s="609"/>
      <c r="F1918" s="609"/>
      <c r="G1918" s="609"/>
      <c r="H1918" s="609"/>
      <c r="I1918" s="609"/>
      <c r="J1918" s="609"/>
      <c r="K1918" s="609"/>
      <c r="L1918" s="609"/>
      <c r="M1918" s="609"/>
      <c r="N1918" s="609"/>
      <c r="O1918" s="609"/>
      <c r="P1918" s="609"/>
      <c r="Q1918" s="609"/>
      <c r="R1918" s="609"/>
      <c r="S1918" s="609"/>
      <c r="T1918" s="609"/>
      <c r="U1918" s="609"/>
      <c r="V1918" s="609"/>
      <c r="W1918" s="609"/>
      <c r="X1918" s="609"/>
      <c r="Y1918" s="609"/>
      <c r="Z1918" s="609"/>
      <c r="AA1918" s="62"/>
      <c r="AB1918" s="62"/>
      <c r="AC1918" s="62"/>
      <c r="AD1918" s="62"/>
      <c r="AE1918" s="614"/>
      <c r="AF1918" s="614"/>
      <c r="AG1918" s="614"/>
      <c r="AH1918" s="614"/>
      <c r="AI1918" s="614"/>
      <c r="AJ1918" s="614"/>
      <c r="AK1918" s="614"/>
      <c r="AL1918" s="614"/>
      <c r="AM1918" s="614"/>
      <c r="AN1918" s="614"/>
      <c r="AO1918" s="614"/>
      <c r="AP1918" s="614"/>
      <c r="AQ1918" s="614"/>
      <c r="AR1918" s="614"/>
      <c r="AS1918" s="614"/>
      <c r="AT1918" s="614"/>
      <c r="AU1918" s="614"/>
      <c r="AV1918" s="614"/>
      <c r="AW1918" s="614"/>
      <c r="AX1918" s="614"/>
      <c r="AY1918" s="614"/>
      <c r="AZ1918" s="614"/>
      <c r="BA1918" s="614"/>
      <c r="BB1918" s="614"/>
      <c r="BC1918" s="614"/>
      <c r="BD1918" s="614"/>
      <c r="BE1918" s="614"/>
      <c r="BF1918" s="614"/>
      <c r="BG1918" s="614"/>
      <c r="BH1918" s="614"/>
      <c r="BI1918" s="614"/>
      <c r="BJ1918" s="614"/>
    </row>
    <row r="1919" spans="2:62" ht="39" customHeight="1">
      <c r="AA1919" s="62"/>
      <c r="AB1919" s="62"/>
      <c r="AC1919" s="62"/>
      <c r="AD1919" s="62"/>
      <c r="AE1919" s="614"/>
      <c r="AF1919" s="614"/>
      <c r="AG1919" s="614"/>
      <c r="AH1919" s="614"/>
      <c r="AI1919" s="614"/>
      <c r="AJ1919" s="614"/>
      <c r="AK1919" s="614"/>
      <c r="AL1919" s="614"/>
      <c r="AM1919" s="614"/>
      <c r="AN1919" s="614"/>
      <c r="AO1919" s="614"/>
      <c r="AP1919" s="614"/>
      <c r="AQ1919" s="614"/>
      <c r="AR1919" s="614"/>
      <c r="AS1919" s="614"/>
      <c r="AT1919" s="614"/>
      <c r="AU1919" s="614"/>
      <c r="AV1919" s="614"/>
      <c r="AW1919" s="614"/>
      <c r="AX1919" s="614"/>
      <c r="AY1919" s="614"/>
      <c r="AZ1919" s="614"/>
      <c r="BA1919" s="614"/>
      <c r="BB1919" s="614"/>
      <c r="BC1919" s="614"/>
      <c r="BD1919" s="614"/>
      <c r="BE1919" s="614"/>
      <c r="BF1919" s="614"/>
      <c r="BG1919" s="614"/>
      <c r="BH1919" s="614"/>
      <c r="BI1919" s="614"/>
      <c r="BJ1919" s="614"/>
    </row>
    <row r="1920" spans="2:62" ht="39" customHeight="1">
      <c r="AB1920" s="62"/>
      <c r="AC1920" s="62"/>
      <c r="AD1920" s="62"/>
      <c r="AE1920" s="62"/>
      <c r="AF1920" s="62"/>
      <c r="AG1920" s="552" t="s">
        <v>63</v>
      </c>
      <c r="AH1920" s="552"/>
      <c r="AI1920" s="552"/>
      <c r="AJ1920" s="552"/>
      <c r="AK1920" s="552"/>
      <c r="AL1920" s="552"/>
      <c r="AM1920" s="552"/>
      <c r="AN1920" s="552"/>
      <c r="AO1920" s="552"/>
      <c r="AP1920" s="552"/>
      <c r="AQ1920" s="552"/>
      <c r="AR1920" s="552"/>
      <c r="AS1920" s="552"/>
      <c r="AT1920" s="552"/>
      <c r="AU1920" s="552"/>
      <c r="AV1920" s="552"/>
      <c r="AW1920" s="552"/>
      <c r="AX1920" s="552"/>
      <c r="AY1920" s="552"/>
      <c r="AZ1920" s="552"/>
      <c r="BA1920" s="552"/>
      <c r="BB1920" s="552"/>
      <c r="BC1920" s="552"/>
      <c r="BD1920" s="552"/>
      <c r="BE1920" s="552"/>
      <c r="BF1920" s="552"/>
      <c r="BG1920" s="552"/>
      <c r="BH1920" s="552"/>
      <c r="BI1920" s="552"/>
      <c r="BJ1920" s="65"/>
    </row>
    <row r="1921" spans="2:62" ht="39" customHeight="1">
      <c r="AB1921" s="62"/>
      <c r="AC1921" s="62"/>
      <c r="AD1921" s="62"/>
      <c r="AE1921" s="62"/>
      <c r="AF1921" s="62"/>
      <c r="AG1921" s="552"/>
      <c r="AH1921" s="552"/>
      <c r="AI1921" s="552"/>
      <c r="AJ1921" s="552"/>
      <c r="AK1921" s="552"/>
      <c r="AL1921" s="552"/>
      <c r="AM1921" s="552"/>
      <c r="AN1921" s="552"/>
      <c r="AO1921" s="552"/>
      <c r="AP1921" s="552"/>
      <c r="AQ1921" s="552"/>
      <c r="AR1921" s="552"/>
      <c r="AS1921" s="552"/>
      <c r="AT1921" s="552"/>
      <c r="AU1921" s="552"/>
      <c r="AV1921" s="552"/>
      <c r="AW1921" s="552"/>
      <c r="AX1921" s="552"/>
      <c r="AY1921" s="552"/>
      <c r="AZ1921" s="552"/>
      <c r="BA1921" s="552"/>
      <c r="BB1921" s="552"/>
      <c r="BC1921" s="552"/>
      <c r="BD1921" s="552"/>
      <c r="BE1921" s="552"/>
      <c r="BF1921" s="552"/>
      <c r="BG1921" s="552"/>
      <c r="BH1921" s="552"/>
      <c r="BI1921" s="552"/>
      <c r="BJ1921" s="65"/>
    </row>
    <row r="1922" spans="2:62" ht="39" customHeight="1">
      <c r="B1922" s="66"/>
      <c r="C1922" s="66"/>
      <c r="D1922" s="66"/>
      <c r="E1922" s="66"/>
      <c r="F1922" s="66"/>
      <c r="G1922" s="66"/>
      <c r="H1922" s="66"/>
      <c r="I1922" s="66"/>
      <c r="J1922" s="66"/>
      <c r="K1922" s="66"/>
      <c r="L1922" s="66"/>
      <c r="M1922" s="66"/>
      <c r="N1922" s="66"/>
      <c r="O1922" s="66"/>
      <c r="P1922" s="66"/>
      <c r="Q1922" s="66"/>
      <c r="R1922" s="66"/>
      <c r="S1922" s="66"/>
      <c r="T1922" s="66"/>
      <c r="U1922" s="66"/>
      <c r="V1922" s="66"/>
      <c r="W1922" s="66"/>
      <c r="X1922" s="66"/>
      <c r="Y1922" s="66"/>
      <c r="Z1922" s="66"/>
      <c r="AB1922" s="62"/>
      <c r="AC1922" s="62"/>
      <c r="AD1922" s="62"/>
      <c r="AE1922" s="62"/>
      <c r="AF1922" s="62"/>
      <c r="AG1922" s="552"/>
      <c r="AH1922" s="552"/>
      <c r="AI1922" s="552"/>
      <c r="AJ1922" s="552"/>
      <c r="AK1922" s="552"/>
      <c r="AL1922" s="552"/>
      <c r="AM1922" s="552"/>
      <c r="AN1922" s="552"/>
      <c r="AO1922" s="552"/>
      <c r="AP1922" s="552"/>
      <c r="AQ1922" s="552"/>
      <c r="AR1922" s="552"/>
      <c r="AS1922" s="552"/>
      <c r="AT1922" s="552"/>
      <c r="AU1922" s="552"/>
      <c r="AV1922" s="552"/>
      <c r="AW1922" s="552"/>
      <c r="AX1922" s="552"/>
      <c r="AY1922" s="552"/>
      <c r="AZ1922" s="552"/>
      <c r="BA1922" s="552"/>
      <c r="BB1922" s="552"/>
      <c r="BC1922" s="552"/>
      <c r="BD1922" s="552"/>
      <c r="BE1922" s="552"/>
      <c r="BF1922" s="552"/>
      <c r="BG1922" s="552"/>
      <c r="BH1922" s="552"/>
      <c r="BI1922" s="552"/>
      <c r="BJ1922" s="65"/>
    </row>
    <row r="1923" spans="2:62" ht="39" customHeight="1" thickBot="1">
      <c r="L1923" s="554" t="s">
        <v>66</v>
      </c>
      <c r="M1923" s="555"/>
      <c r="N1923" s="558" t="s">
        <v>45</v>
      </c>
      <c r="O1923" s="559"/>
      <c r="P1923" s="559"/>
      <c r="Q1923" s="559"/>
      <c r="R1923" s="559"/>
      <c r="S1923" s="559"/>
      <c r="T1923" s="559"/>
      <c r="U1923" s="559"/>
      <c r="V1923" s="559"/>
      <c r="W1923" s="559"/>
      <c r="X1923" s="560"/>
      <c r="AB1923" s="62"/>
      <c r="AC1923" s="62"/>
      <c r="AD1923" s="62"/>
      <c r="AE1923" s="62"/>
      <c r="AF1923" s="62"/>
      <c r="AG1923" s="553"/>
      <c r="AH1923" s="553"/>
      <c r="AI1923" s="553"/>
      <c r="AJ1923" s="553"/>
      <c r="AK1923" s="553"/>
      <c r="AL1923" s="553"/>
      <c r="AM1923" s="553"/>
      <c r="AN1923" s="553"/>
      <c r="AO1923" s="553"/>
      <c r="AP1923" s="553"/>
      <c r="AQ1923" s="553"/>
      <c r="AR1923" s="553"/>
      <c r="AS1923" s="553"/>
      <c r="AT1923" s="553"/>
      <c r="AU1923" s="553"/>
      <c r="AV1923" s="553"/>
      <c r="AW1923" s="553"/>
      <c r="AX1923" s="553"/>
      <c r="AY1923" s="553"/>
      <c r="AZ1923" s="553"/>
      <c r="BA1923" s="553"/>
      <c r="BB1923" s="553"/>
      <c r="BC1923" s="553"/>
      <c r="BD1923" s="553"/>
      <c r="BE1923" s="553"/>
      <c r="BF1923" s="553"/>
      <c r="BG1923" s="553"/>
      <c r="BH1923" s="553"/>
      <c r="BI1923" s="553"/>
      <c r="BJ1923" s="65"/>
    </row>
    <row r="1924" spans="2:62" ht="39" customHeight="1" thickBot="1">
      <c r="L1924" s="556"/>
      <c r="M1924" s="557"/>
      <c r="N1924" s="561"/>
      <c r="O1924" s="562"/>
      <c r="P1924" s="562"/>
      <c r="Q1924" s="562"/>
      <c r="R1924" s="562"/>
      <c r="S1924" s="562"/>
      <c r="T1924" s="562"/>
      <c r="U1924" s="562"/>
      <c r="V1924" s="562"/>
      <c r="W1924" s="562"/>
      <c r="X1924" s="563"/>
      <c r="AB1924" s="62"/>
      <c r="AC1924" s="62"/>
      <c r="AD1924" s="62"/>
      <c r="AE1924" s="62"/>
      <c r="AF1924" s="62"/>
      <c r="AG1924" s="67"/>
      <c r="AH1924" s="68"/>
      <c r="AI1924" s="68"/>
      <c r="AJ1924" s="69"/>
      <c r="AK1924" s="69"/>
      <c r="AL1924" s="69"/>
      <c r="AM1924" s="69"/>
      <c r="AN1924" s="69"/>
      <c r="AO1924" s="69"/>
      <c r="AP1924" s="69"/>
      <c r="AQ1924" s="69"/>
      <c r="AR1924" s="70"/>
      <c r="AS1924" s="70"/>
      <c r="AT1924" s="70"/>
      <c r="AU1924" s="70"/>
      <c r="AV1924" s="70"/>
      <c r="AW1924" s="70"/>
      <c r="AX1924" s="70"/>
      <c r="AY1924" s="70"/>
      <c r="AZ1924" s="70"/>
      <c r="BA1924" s="70"/>
      <c r="BB1924" s="70"/>
      <c r="BC1924" s="70"/>
      <c r="BD1924" s="70"/>
      <c r="BE1924" s="70"/>
      <c r="BF1924" s="70"/>
      <c r="BG1924" s="70"/>
      <c r="BH1924" s="70"/>
      <c r="BI1924" s="70"/>
      <c r="BJ1924" s="69"/>
    </row>
    <row r="1925" spans="2:62" ht="39" customHeight="1">
      <c r="E1925" s="62"/>
      <c r="F1925" s="62"/>
      <c r="G1925" s="62"/>
      <c r="H1925" s="62"/>
      <c r="I1925" s="62"/>
      <c r="J1925" s="62"/>
      <c r="K1925" s="62"/>
      <c r="L1925" s="564" t="s">
        <v>21</v>
      </c>
      <c r="M1925" s="565"/>
      <c r="N1925" s="558" t="s">
        <v>46</v>
      </c>
      <c r="O1925" s="559"/>
      <c r="P1925" s="559"/>
      <c r="Q1925" s="559"/>
      <c r="R1925" s="559"/>
      <c r="S1925" s="559"/>
      <c r="T1925" s="559"/>
      <c r="U1925" s="559"/>
      <c r="V1925" s="559"/>
      <c r="W1925" s="559"/>
      <c r="X1925" s="560"/>
      <c r="AB1925" s="62"/>
      <c r="AC1925" s="62"/>
      <c r="AD1925" s="62"/>
      <c r="AE1925" s="62"/>
      <c r="AF1925" s="62"/>
      <c r="AG1925" s="568" t="s">
        <v>22</v>
      </c>
      <c r="AH1925" s="569"/>
      <c r="AI1925" s="569"/>
      <c r="AJ1925" s="569"/>
      <c r="AK1925" s="569"/>
      <c r="AL1925" s="569"/>
      <c r="AM1925" s="569"/>
      <c r="AN1925" s="570"/>
      <c r="AO1925" s="571" t="str">
        <f>GI!$H$40</f>
        <v xml:space="preserve">Yohanns Gebremedhin Aregawi </v>
      </c>
      <c r="AP1925" s="572"/>
      <c r="AQ1925" s="572"/>
      <c r="AR1925" s="572"/>
      <c r="AS1925" s="572"/>
      <c r="AT1925" s="572"/>
      <c r="AU1925" s="572"/>
      <c r="AV1925" s="572"/>
      <c r="AW1925" s="572"/>
      <c r="AX1925" s="572"/>
      <c r="AY1925" s="572"/>
      <c r="AZ1925" s="572"/>
      <c r="BA1925" s="572"/>
      <c r="BB1925" s="572"/>
      <c r="BC1925" s="572"/>
      <c r="BD1925" s="572"/>
      <c r="BE1925" s="572"/>
      <c r="BF1925" s="572"/>
      <c r="BG1925" s="572"/>
      <c r="BH1925" s="573"/>
      <c r="BI1925" s="72"/>
      <c r="BJ1925" s="72"/>
    </row>
    <row r="1926" spans="2:62" ht="39" customHeight="1">
      <c r="L1926" s="566"/>
      <c r="M1926" s="567"/>
      <c r="N1926" s="561"/>
      <c r="O1926" s="562"/>
      <c r="P1926" s="562"/>
      <c r="Q1926" s="562"/>
      <c r="R1926" s="562"/>
      <c r="S1926" s="562"/>
      <c r="T1926" s="562"/>
      <c r="U1926" s="562"/>
      <c r="V1926" s="562"/>
      <c r="W1926" s="562"/>
      <c r="X1926" s="563"/>
      <c r="AB1926" s="62"/>
      <c r="AC1926" s="62"/>
      <c r="AD1926" s="62"/>
      <c r="AE1926" s="62"/>
      <c r="AF1926" s="62"/>
      <c r="AG1926" s="568"/>
      <c r="AH1926" s="569"/>
      <c r="AI1926" s="569"/>
      <c r="AJ1926" s="569"/>
      <c r="AK1926" s="569"/>
      <c r="AL1926" s="569"/>
      <c r="AM1926" s="569"/>
      <c r="AN1926" s="570"/>
      <c r="AO1926" s="574"/>
      <c r="AP1926" s="575"/>
      <c r="AQ1926" s="575"/>
      <c r="AR1926" s="575"/>
      <c r="AS1926" s="575"/>
      <c r="AT1926" s="575"/>
      <c r="AU1926" s="575"/>
      <c r="AV1926" s="575"/>
      <c r="AW1926" s="575"/>
      <c r="AX1926" s="575"/>
      <c r="AY1926" s="575"/>
      <c r="AZ1926" s="575"/>
      <c r="BA1926" s="575"/>
      <c r="BB1926" s="575"/>
      <c r="BC1926" s="575"/>
      <c r="BD1926" s="575"/>
      <c r="BE1926" s="575"/>
      <c r="BF1926" s="575"/>
      <c r="BG1926" s="575"/>
      <c r="BH1926" s="576"/>
      <c r="BI1926" s="72"/>
      <c r="BJ1926" s="72"/>
    </row>
    <row r="1927" spans="2:62" ht="39" customHeight="1" thickBot="1">
      <c r="AB1927" s="62"/>
      <c r="AC1927" s="62"/>
      <c r="AD1927" s="62"/>
      <c r="AE1927" s="62"/>
      <c r="AF1927" s="62"/>
      <c r="AG1927" s="73"/>
      <c r="AH1927" s="580" t="s">
        <v>8</v>
      </c>
      <c r="AI1927" s="580"/>
      <c r="AJ1927" s="580"/>
      <c r="AK1927" s="580"/>
      <c r="AL1927" s="580"/>
      <c r="AM1927" s="580"/>
      <c r="AN1927" s="580"/>
      <c r="AO1927" s="577"/>
      <c r="AP1927" s="578"/>
      <c r="AQ1927" s="578"/>
      <c r="AR1927" s="578"/>
      <c r="AS1927" s="578"/>
      <c r="AT1927" s="578"/>
      <c r="AU1927" s="578"/>
      <c r="AV1927" s="578"/>
      <c r="AW1927" s="578"/>
      <c r="AX1927" s="578"/>
      <c r="AY1927" s="578"/>
      <c r="AZ1927" s="578"/>
      <c r="BA1927" s="578"/>
      <c r="BB1927" s="578"/>
      <c r="BC1927" s="578"/>
      <c r="BD1927" s="578"/>
      <c r="BE1927" s="578"/>
      <c r="BF1927" s="578"/>
      <c r="BG1927" s="578"/>
      <c r="BH1927" s="579"/>
      <c r="BI1927" s="72"/>
      <c r="BJ1927" s="72"/>
    </row>
    <row r="1928" spans="2:62" ht="39" customHeight="1">
      <c r="AG1928" s="71"/>
      <c r="AH1928" s="580"/>
      <c r="AI1928" s="580"/>
      <c r="AJ1928" s="580"/>
      <c r="AK1928" s="580"/>
      <c r="AL1928" s="580"/>
      <c r="AM1928" s="580"/>
      <c r="AN1928" s="580"/>
      <c r="AO1928" s="74"/>
      <c r="AP1928" s="74"/>
      <c r="AQ1928" s="74"/>
      <c r="AR1928" s="72"/>
      <c r="AS1928" s="72"/>
      <c r="AT1928" s="72"/>
      <c r="AU1928" s="72"/>
      <c r="AV1928" s="72"/>
      <c r="AW1928" s="72"/>
      <c r="AX1928" s="72"/>
      <c r="AY1928" s="72"/>
      <c r="AZ1928" s="72"/>
      <c r="BA1928" s="72"/>
      <c r="BB1928" s="72"/>
      <c r="BC1928" s="72"/>
      <c r="BD1928" s="72"/>
      <c r="BE1928" s="72"/>
      <c r="BF1928" s="72"/>
      <c r="BG1928" s="72"/>
      <c r="BH1928" s="72"/>
      <c r="BI1928" s="72"/>
    </row>
    <row r="1929" spans="2:62" ht="39" customHeight="1" thickBot="1">
      <c r="B1929" s="581" t="s">
        <v>99</v>
      </c>
      <c r="C1929" s="581"/>
      <c r="D1929" s="581"/>
      <c r="E1929" s="581"/>
      <c r="F1929" s="581"/>
      <c r="G1929" s="581"/>
      <c r="H1929" s="581"/>
      <c r="I1929" s="581"/>
      <c r="J1929" s="581"/>
      <c r="K1929" s="581"/>
      <c r="L1929" s="581"/>
      <c r="M1929" s="581"/>
      <c r="N1929" s="581"/>
      <c r="O1929" s="581"/>
      <c r="P1929" s="581"/>
      <c r="Q1929" s="581"/>
      <c r="R1929" s="581"/>
      <c r="S1929" s="581"/>
      <c r="T1929" s="581"/>
      <c r="U1929" s="581"/>
      <c r="V1929" s="581"/>
      <c r="W1929" s="581"/>
      <c r="X1929" s="581"/>
      <c r="Y1929" s="581"/>
      <c r="Z1929" s="581"/>
      <c r="AA1929" s="581"/>
      <c r="AG1929" s="71"/>
    </row>
    <row r="1930" spans="2:62" ht="39" customHeight="1">
      <c r="B1930" s="581"/>
      <c r="C1930" s="581"/>
      <c r="D1930" s="581"/>
      <c r="E1930" s="581"/>
      <c r="F1930" s="581"/>
      <c r="G1930" s="581"/>
      <c r="H1930" s="581"/>
      <c r="I1930" s="581"/>
      <c r="J1930" s="581"/>
      <c r="K1930" s="581"/>
      <c r="L1930" s="581"/>
      <c r="M1930" s="581"/>
      <c r="N1930" s="581"/>
      <c r="O1930" s="581"/>
      <c r="P1930" s="581"/>
      <c r="Q1930" s="581"/>
      <c r="R1930" s="581"/>
      <c r="S1930" s="581"/>
      <c r="T1930" s="581"/>
      <c r="U1930" s="581"/>
      <c r="V1930" s="581"/>
      <c r="W1930" s="581"/>
      <c r="X1930" s="581"/>
      <c r="Y1930" s="581"/>
      <c r="Z1930" s="581"/>
      <c r="AA1930" s="581"/>
      <c r="AG1930" s="71"/>
      <c r="AH1930" s="582" t="s">
        <v>23</v>
      </c>
      <c r="AI1930" s="582"/>
      <c r="AJ1930" s="582"/>
      <c r="AK1930" s="582"/>
      <c r="AL1930" s="582"/>
      <c r="AM1930" s="582"/>
      <c r="AN1930" s="583"/>
      <c r="AO1930" s="584">
        <f>GI!$J$40</f>
        <v>0</v>
      </c>
      <c r="AP1930" s="585"/>
      <c r="AQ1930" s="585"/>
      <c r="AR1930" s="585"/>
      <c r="AS1930" s="585"/>
      <c r="AT1930" s="586"/>
      <c r="AV1930" s="72"/>
      <c r="AW1930" s="582" t="s">
        <v>24</v>
      </c>
      <c r="AX1930" s="582"/>
      <c r="AY1930" s="582"/>
      <c r="AZ1930" s="582"/>
      <c r="BB1930" s="584" t="str">
        <f>GI!$I$40</f>
        <v>M</v>
      </c>
      <c r="BC1930" s="585"/>
      <c r="BD1930" s="585"/>
      <c r="BE1930" s="585"/>
      <c r="BF1930" s="586"/>
    </row>
    <row r="1931" spans="2:62" ht="39" customHeight="1">
      <c r="B1931" s="581"/>
      <c r="C1931" s="581"/>
      <c r="D1931" s="581"/>
      <c r="E1931" s="581"/>
      <c r="F1931" s="581"/>
      <c r="G1931" s="581"/>
      <c r="H1931" s="581"/>
      <c r="I1931" s="581"/>
      <c r="J1931" s="581"/>
      <c r="K1931" s="581"/>
      <c r="L1931" s="581"/>
      <c r="M1931" s="581"/>
      <c r="N1931" s="581"/>
      <c r="O1931" s="581"/>
      <c r="P1931" s="581"/>
      <c r="Q1931" s="581"/>
      <c r="R1931" s="581"/>
      <c r="S1931" s="581"/>
      <c r="T1931" s="581"/>
      <c r="U1931" s="581"/>
      <c r="V1931" s="581"/>
      <c r="W1931" s="581"/>
      <c r="X1931" s="581"/>
      <c r="Y1931" s="581"/>
      <c r="Z1931" s="581"/>
      <c r="AA1931" s="581"/>
      <c r="AG1931" s="71"/>
      <c r="AH1931" s="582"/>
      <c r="AI1931" s="582"/>
      <c r="AJ1931" s="582"/>
      <c r="AK1931" s="582"/>
      <c r="AL1931" s="582"/>
      <c r="AM1931" s="582"/>
      <c r="AN1931" s="583"/>
      <c r="AO1931" s="587"/>
      <c r="AP1931" s="588"/>
      <c r="AQ1931" s="588"/>
      <c r="AR1931" s="588"/>
      <c r="AS1931" s="588"/>
      <c r="AT1931" s="589"/>
      <c r="AU1931" s="72"/>
      <c r="AV1931" s="72"/>
      <c r="AW1931" s="582"/>
      <c r="AX1931" s="582"/>
      <c r="AY1931" s="582"/>
      <c r="AZ1931" s="582"/>
      <c r="BB1931" s="587"/>
      <c r="BC1931" s="588"/>
      <c r="BD1931" s="588"/>
      <c r="BE1931" s="588"/>
      <c r="BF1931" s="589"/>
    </row>
    <row r="1932" spans="2:62" ht="39" customHeight="1">
      <c r="B1932" s="581"/>
      <c r="C1932" s="581"/>
      <c r="D1932" s="581"/>
      <c r="E1932" s="581"/>
      <c r="F1932" s="581"/>
      <c r="G1932" s="581"/>
      <c r="H1932" s="581"/>
      <c r="I1932" s="581"/>
      <c r="J1932" s="581"/>
      <c r="K1932" s="581"/>
      <c r="L1932" s="581"/>
      <c r="M1932" s="581"/>
      <c r="N1932" s="581"/>
      <c r="O1932" s="581"/>
      <c r="P1932" s="581"/>
      <c r="Q1932" s="581"/>
      <c r="R1932" s="581"/>
      <c r="S1932" s="581"/>
      <c r="T1932" s="581"/>
      <c r="U1932" s="581"/>
      <c r="V1932" s="581"/>
      <c r="W1932" s="581"/>
      <c r="X1932" s="581"/>
      <c r="Y1932" s="581"/>
      <c r="Z1932" s="581"/>
      <c r="AA1932" s="581"/>
      <c r="AG1932" s="71"/>
      <c r="AH1932" s="593" t="s">
        <v>3</v>
      </c>
      <c r="AI1932" s="593"/>
      <c r="AJ1932" s="593"/>
      <c r="AK1932" s="593"/>
      <c r="AL1932" s="593"/>
      <c r="AM1932" s="593"/>
      <c r="AN1932" s="594"/>
      <c r="AO1932" s="587"/>
      <c r="AP1932" s="588"/>
      <c r="AQ1932" s="588"/>
      <c r="AR1932" s="588"/>
      <c r="AS1932" s="588"/>
      <c r="AT1932" s="589"/>
      <c r="AV1932" s="72"/>
      <c r="AW1932" s="593" t="s">
        <v>4</v>
      </c>
      <c r="AX1932" s="593"/>
      <c r="AY1932" s="593"/>
      <c r="AZ1932" s="593"/>
      <c r="BB1932" s="587"/>
      <c r="BC1932" s="588"/>
      <c r="BD1932" s="588"/>
      <c r="BE1932" s="588"/>
      <c r="BF1932" s="589"/>
    </row>
    <row r="1933" spans="2:62" ht="39" customHeight="1" thickBot="1">
      <c r="B1933" s="595" t="s">
        <v>148</v>
      </c>
      <c r="C1933" s="595"/>
      <c r="D1933" s="595"/>
      <c r="E1933" s="595"/>
      <c r="F1933" s="595"/>
      <c r="G1933" s="595"/>
      <c r="H1933" s="595"/>
      <c r="I1933" s="595"/>
      <c r="J1933" s="595"/>
      <c r="K1933" s="595"/>
      <c r="L1933" s="75"/>
      <c r="M1933" s="75"/>
      <c r="N1933" s="75"/>
      <c r="O1933" s="75"/>
      <c r="P1933" s="75"/>
      <c r="Q1933" s="75"/>
      <c r="R1933" s="75"/>
      <c r="S1933" s="75"/>
      <c r="T1933" s="75"/>
      <c r="U1933" s="75"/>
      <c r="V1933" s="75"/>
      <c r="W1933" s="76"/>
      <c r="X1933" s="76"/>
      <c r="Y1933" s="76"/>
      <c r="Z1933" s="76"/>
      <c r="AA1933" s="76"/>
      <c r="AG1933" s="71"/>
      <c r="AH1933" s="593"/>
      <c r="AI1933" s="593"/>
      <c r="AJ1933" s="593"/>
      <c r="AK1933" s="593"/>
      <c r="AL1933" s="593"/>
      <c r="AM1933" s="593"/>
      <c r="AN1933" s="594"/>
      <c r="AO1933" s="590"/>
      <c r="AP1933" s="591"/>
      <c r="AQ1933" s="591"/>
      <c r="AR1933" s="591"/>
      <c r="AS1933" s="591"/>
      <c r="AT1933" s="592"/>
      <c r="AU1933" s="72"/>
      <c r="AV1933" s="72"/>
      <c r="AW1933" s="593"/>
      <c r="AX1933" s="593"/>
      <c r="AY1933" s="593"/>
      <c r="AZ1933" s="593"/>
      <c r="BA1933" s="77"/>
      <c r="BB1933" s="590"/>
      <c r="BC1933" s="591"/>
      <c r="BD1933" s="591"/>
      <c r="BE1933" s="591"/>
      <c r="BF1933" s="592"/>
      <c r="BG1933" s="77"/>
      <c r="BH1933" s="77"/>
      <c r="BI1933" s="77"/>
    </row>
    <row r="1934" spans="2:62" ht="39" customHeight="1" thickBot="1">
      <c r="B1934" s="533"/>
      <c r="C1934" s="533"/>
      <c r="D1934" s="533"/>
      <c r="E1934" s="533"/>
      <c r="F1934" s="533"/>
      <c r="G1934" s="533"/>
      <c r="H1934" s="533"/>
      <c r="I1934" s="533"/>
      <c r="J1934" s="533"/>
      <c r="K1934" s="533"/>
      <c r="L1934" s="533"/>
      <c r="M1934" s="533"/>
      <c r="N1934" s="533"/>
      <c r="O1934" s="533"/>
      <c r="P1934" s="533"/>
      <c r="Q1934" s="533"/>
      <c r="R1934" s="533"/>
      <c r="S1934" s="533"/>
      <c r="T1934" s="533"/>
      <c r="U1934" s="533"/>
      <c r="V1934" s="533"/>
      <c r="W1934" s="533"/>
      <c r="X1934" s="533"/>
      <c r="Y1934" s="533"/>
      <c r="Z1934" s="533"/>
      <c r="AA1934" s="533"/>
      <c r="AG1934" s="71"/>
      <c r="AK1934" s="78"/>
      <c r="AL1934" s="78"/>
      <c r="AM1934" s="78"/>
      <c r="AN1934" s="78"/>
      <c r="AO1934" s="78"/>
      <c r="AP1934" s="78"/>
      <c r="AQ1934" s="78"/>
      <c r="AR1934" s="72"/>
      <c r="AS1934" s="72"/>
      <c r="AT1934" s="72"/>
      <c r="AU1934" s="72"/>
      <c r="AV1934" s="72"/>
      <c r="AW1934" s="72"/>
      <c r="AX1934" s="72"/>
      <c r="AY1934" s="72"/>
      <c r="AZ1934" s="72"/>
      <c r="BA1934" s="72"/>
      <c r="BB1934" s="72"/>
      <c r="BC1934" s="72"/>
      <c r="BD1934" s="72"/>
      <c r="BE1934" s="77"/>
      <c r="BF1934" s="77"/>
      <c r="BG1934" s="77"/>
      <c r="BH1934" s="77"/>
      <c r="BI1934" s="77"/>
    </row>
    <row r="1935" spans="2:62" ht="39" customHeight="1">
      <c r="B1935" s="534"/>
      <c r="C1935" s="534"/>
      <c r="D1935" s="534"/>
      <c r="E1935" s="534"/>
      <c r="F1935" s="534"/>
      <c r="G1935" s="534"/>
      <c r="H1935" s="534"/>
      <c r="I1935" s="534"/>
      <c r="J1935" s="534"/>
      <c r="K1935" s="534"/>
      <c r="L1935" s="534"/>
      <c r="M1935" s="534"/>
      <c r="N1935" s="534"/>
      <c r="O1935" s="534"/>
      <c r="P1935" s="534"/>
      <c r="Q1935" s="534"/>
      <c r="R1935" s="534"/>
      <c r="S1935" s="534"/>
      <c r="T1935" s="534"/>
      <c r="U1935" s="534"/>
      <c r="V1935" s="534"/>
      <c r="W1935" s="534"/>
      <c r="X1935" s="534"/>
      <c r="Y1935" s="534"/>
      <c r="Z1935" s="534"/>
      <c r="AA1935" s="534"/>
      <c r="AG1935" s="71"/>
      <c r="AH1935" s="582" t="s">
        <v>25</v>
      </c>
      <c r="AI1935" s="582"/>
      <c r="AJ1935" s="582"/>
      <c r="AK1935" s="582"/>
      <c r="AL1935" s="582"/>
      <c r="AM1935" s="582"/>
      <c r="AN1935" s="583"/>
      <c r="AO1935" s="596">
        <f>GI!$A$3</f>
        <v>11</v>
      </c>
      <c r="AP1935" s="597"/>
      <c r="AQ1935" s="597"/>
      <c r="AR1935" s="597"/>
      <c r="AS1935" s="598"/>
      <c r="AT1935" s="596" t="str">
        <f>GI!$C$3</f>
        <v>D</v>
      </c>
      <c r="AU1935" s="597"/>
      <c r="AV1935" s="597"/>
      <c r="AW1935" s="597"/>
      <c r="AX1935" s="598"/>
      <c r="AY1935" s="79"/>
      <c r="AZ1935" s="79"/>
      <c r="BA1935" s="79"/>
      <c r="BB1935" s="80"/>
      <c r="BC1935" s="80"/>
      <c r="BD1935" s="80"/>
      <c r="BE1935" s="80"/>
      <c r="BF1935" s="80"/>
      <c r="BG1935" s="80"/>
      <c r="BH1935" s="80"/>
      <c r="BI1935" s="80"/>
    </row>
    <row r="1936" spans="2:62" ht="39" customHeight="1">
      <c r="B1936" s="533"/>
      <c r="C1936" s="533"/>
      <c r="D1936" s="533"/>
      <c r="E1936" s="533"/>
      <c r="F1936" s="533"/>
      <c r="G1936" s="533"/>
      <c r="H1936" s="533"/>
      <c r="I1936" s="533"/>
      <c r="J1936" s="533"/>
      <c r="K1936" s="533"/>
      <c r="L1936" s="533"/>
      <c r="M1936" s="533"/>
      <c r="N1936" s="533"/>
      <c r="O1936" s="533"/>
      <c r="P1936" s="533"/>
      <c r="Q1936" s="533"/>
      <c r="R1936" s="533"/>
      <c r="S1936" s="533"/>
      <c r="T1936" s="533"/>
      <c r="U1936" s="533"/>
      <c r="V1936" s="533"/>
      <c r="W1936" s="533"/>
      <c r="X1936" s="533"/>
      <c r="Y1936" s="533"/>
      <c r="Z1936" s="533"/>
      <c r="AA1936" s="533"/>
      <c r="AG1936" s="71"/>
      <c r="AH1936" s="582"/>
      <c r="AI1936" s="582"/>
      <c r="AJ1936" s="582"/>
      <c r="AK1936" s="582"/>
      <c r="AL1936" s="582"/>
      <c r="AM1936" s="582"/>
      <c r="AN1936" s="583"/>
      <c r="AO1936" s="599"/>
      <c r="AP1936" s="600"/>
      <c r="AQ1936" s="600"/>
      <c r="AR1936" s="600"/>
      <c r="AS1936" s="601"/>
      <c r="AT1936" s="599"/>
      <c r="AU1936" s="600"/>
      <c r="AV1936" s="600"/>
      <c r="AW1936" s="600"/>
      <c r="AX1936" s="601"/>
      <c r="AY1936" s="79"/>
      <c r="AZ1936" s="79"/>
      <c r="BA1936" s="79"/>
      <c r="BB1936" s="80"/>
      <c r="BC1936" s="80"/>
      <c r="BD1936" s="80"/>
      <c r="BE1936" s="80"/>
      <c r="BF1936" s="80"/>
      <c r="BG1936" s="80"/>
      <c r="BH1936" s="80"/>
      <c r="BI1936" s="80"/>
    </row>
    <row r="1937" spans="2:62" ht="39" customHeight="1">
      <c r="B1937" s="534"/>
      <c r="C1937" s="534"/>
      <c r="D1937" s="534"/>
      <c r="E1937" s="534"/>
      <c r="F1937" s="534"/>
      <c r="G1937" s="534"/>
      <c r="H1937" s="534"/>
      <c r="I1937" s="534"/>
      <c r="J1937" s="534"/>
      <c r="K1937" s="534"/>
      <c r="L1937" s="534"/>
      <c r="M1937" s="534"/>
      <c r="N1937" s="534"/>
      <c r="O1937" s="534"/>
      <c r="P1937" s="534"/>
      <c r="Q1937" s="534"/>
      <c r="R1937" s="534"/>
      <c r="S1937" s="534"/>
      <c r="T1937" s="534"/>
      <c r="U1937" s="534"/>
      <c r="V1937" s="534"/>
      <c r="W1937" s="534"/>
      <c r="X1937" s="534"/>
      <c r="Y1937" s="534"/>
      <c r="Z1937" s="534"/>
      <c r="AA1937" s="534"/>
      <c r="AG1937" s="71"/>
      <c r="AH1937" s="605" t="s">
        <v>6</v>
      </c>
      <c r="AI1937" s="605"/>
      <c r="AJ1937" s="605"/>
      <c r="AK1937" s="605"/>
      <c r="AL1937" s="605"/>
      <c r="AM1937" s="605"/>
      <c r="AN1937" s="606"/>
      <c r="AO1937" s="599"/>
      <c r="AP1937" s="600"/>
      <c r="AQ1937" s="600"/>
      <c r="AR1937" s="600"/>
      <c r="AS1937" s="601"/>
      <c r="AT1937" s="599"/>
      <c r="AU1937" s="600"/>
      <c r="AV1937" s="600"/>
      <c r="AW1937" s="600"/>
      <c r="AX1937" s="601"/>
      <c r="AY1937" s="79"/>
      <c r="AZ1937" s="79"/>
      <c r="BA1937" s="79"/>
      <c r="BB1937" s="80"/>
      <c r="BC1937" s="80"/>
      <c r="BD1937" s="80"/>
      <c r="BE1937" s="80"/>
      <c r="BF1937" s="80"/>
      <c r="BG1937" s="80"/>
      <c r="BH1937" s="80"/>
      <c r="BI1937" s="80"/>
    </row>
    <row r="1938" spans="2:62" ht="39" customHeight="1" thickBot="1">
      <c r="B1938" s="607" t="s">
        <v>149</v>
      </c>
      <c r="C1938" s="607"/>
      <c r="D1938" s="607"/>
      <c r="E1938" s="607"/>
      <c r="F1938" s="607"/>
      <c r="G1938" s="607"/>
      <c r="H1938" s="607"/>
      <c r="I1938" s="607"/>
      <c r="J1938" s="607"/>
      <c r="K1938" s="607"/>
      <c r="L1938" s="607"/>
      <c r="M1938" s="607"/>
      <c r="N1938" s="607"/>
      <c r="O1938" s="607"/>
      <c r="P1938" s="607"/>
      <c r="Q1938" s="607"/>
      <c r="R1938" s="607"/>
      <c r="S1938" s="607"/>
      <c r="T1938" s="607"/>
      <c r="U1938" s="607"/>
      <c r="V1938" s="607"/>
      <c r="W1938" s="607"/>
      <c r="X1938" s="607"/>
      <c r="Y1938" s="607"/>
      <c r="Z1938" s="607"/>
      <c r="AA1938" s="607"/>
      <c r="AG1938" s="71"/>
      <c r="AH1938" s="605"/>
      <c r="AI1938" s="605"/>
      <c r="AJ1938" s="605"/>
      <c r="AK1938" s="605"/>
      <c r="AL1938" s="605"/>
      <c r="AM1938" s="605"/>
      <c r="AN1938" s="606"/>
      <c r="AO1938" s="602"/>
      <c r="AP1938" s="603"/>
      <c r="AQ1938" s="603"/>
      <c r="AR1938" s="603"/>
      <c r="AS1938" s="604"/>
      <c r="AT1938" s="602"/>
      <c r="AU1938" s="603"/>
      <c r="AV1938" s="603"/>
      <c r="AW1938" s="603"/>
      <c r="AX1938" s="604"/>
      <c r="AY1938" s="79"/>
      <c r="AZ1938" s="79"/>
      <c r="BA1938" s="79"/>
      <c r="BB1938" s="80"/>
      <c r="BC1938" s="80"/>
      <c r="BD1938" s="80"/>
      <c r="BE1938" s="80"/>
      <c r="BF1938" s="80"/>
      <c r="BG1938" s="80"/>
      <c r="BH1938" s="80"/>
      <c r="BI1938" s="80"/>
    </row>
    <row r="1939" spans="2:62" ht="39" customHeight="1">
      <c r="B1939" s="608"/>
      <c r="C1939" s="608"/>
      <c r="D1939" s="608"/>
      <c r="E1939" s="608"/>
      <c r="F1939" s="608"/>
      <c r="G1939" s="608"/>
      <c r="H1939" s="608"/>
      <c r="I1939" s="608"/>
      <c r="J1939" s="608"/>
      <c r="K1939" s="608"/>
      <c r="L1939" s="608"/>
      <c r="M1939" s="608"/>
      <c r="N1939" s="608"/>
      <c r="O1939" s="608"/>
      <c r="P1939" s="608"/>
      <c r="Q1939" s="608"/>
      <c r="R1939" s="608"/>
      <c r="S1939" s="608"/>
      <c r="T1939" s="608"/>
      <c r="U1939" s="608"/>
      <c r="V1939" s="608"/>
      <c r="W1939" s="608"/>
      <c r="X1939" s="608"/>
      <c r="Y1939" s="608"/>
      <c r="Z1939" s="608"/>
      <c r="AA1939" s="608"/>
      <c r="AG1939" s="71"/>
    </row>
    <row r="1940" spans="2:62" ht="39" customHeight="1" thickBot="1">
      <c r="B1940" s="533"/>
      <c r="C1940" s="533"/>
      <c r="D1940" s="533"/>
      <c r="E1940" s="533"/>
      <c r="F1940" s="533"/>
      <c r="G1940" s="533"/>
      <c r="H1940" s="533"/>
      <c r="I1940" s="533"/>
      <c r="J1940" s="533"/>
      <c r="K1940" s="533"/>
      <c r="L1940" s="533"/>
      <c r="M1940" s="533"/>
      <c r="N1940" s="533"/>
      <c r="O1940" s="533"/>
      <c r="P1940" s="533"/>
      <c r="Q1940" s="533"/>
      <c r="R1940" s="533"/>
      <c r="S1940" s="533"/>
      <c r="T1940" s="533"/>
      <c r="U1940" s="533"/>
      <c r="V1940" s="533"/>
      <c r="W1940" s="533"/>
      <c r="X1940" s="533"/>
      <c r="Y1940" s="533"/>
      <c r="Z1940" s="533"/>
      <c r="AA1940" s="533"/>
      <c r="AG1940" s="81"/>
      <c r="AH1940" s="82"/>
      <c r="AI1940" s="82"/>
      <c r="AJ1940" s="82"/>
      <c r="AK1940" s="82"/>
      <c r="AL1940" s="82"/>
      <c r="AM1940" s="82"/>
      <c r="AN1940" s="82"/>
      <c r="AO1940" s="82"/>
      <c r="AP1940" s="82"/>
      <c r="AQ1940" s="82"/>
      <c r="AR1940" s="83"/>
      <c r="AS1940" s="83"/>
      <c r="AT1940" s="83"/>
      <c r="AU1940" s="83"/>
      <c r="AV1940" s="83"/>
      <c r="AW1940" s="83"/>
      <c r="AX1940" s="83"/>
      <c r="AY1940" s="83"/>
      <c r="AZ1940" s="83"/>
      <c r="BA1940" s="83"/>
      <c r="BB1940" s="83"/>
      <c r="BC1940" s="83"/>
      <c r="BD1940" s="83"/>
      <c r="BE1940" s="83"/>
      <c r="BF1940" s="83"/>
      <c r="BG1940" s="83"/>
      <c r="BH1940" s="83"/>
      <c r="BI1940" s="83"/>
      <c r="BJ1940" s="84"/>
    </row>
    <row r="1941" spans="2:62" ht="39" customHeight="1">
      <c r="B1941" s="534"/>
      <c r="C1941" s="534"/>
      <c r="D1941" s="534"/>
      <c r="E1941" s="534"/>
      <c r="F1941" s="534"/>
      <c r="G1941" s="534"/>
      <c r="H1941" s="534"/>
      <c r="I1941" s="534"/>
      <c r="J1941" s="534"/>
      <c r="K1941" s="534"/>
      <c r="L1941" s="534"/>
      <c r="M1941" s="534"/>
      <c r="N1941" s="534"/>
      <c r="O1941" s="534"/>
      <c r="P1941" s="534"/>
      <c r="Q1941" s="534"/>
      <c r="R1941" s="534"/>
      <c r="S1941" s="534"/>
      <c r="T1941" s="534"/>
      <c r="U1941" s="534"/>
      <c r="V1941" s="534"/>
      <c r="W1941" s="534"/>
      <c r="X1941" s="534"/>
      <c r="Y1941" s="534"/>
      <c r="Z1941" s="534"/>
      <c r="AA1941" s="534"/>
      <c r="BJ1941" s="85"/>
    </row>
    <row r="1942" spans="2:62" ht="39" customHeight="1">
      <c r="B1942" s="86"/>
      <c r="C1942" s="86"/>
      <c r="D1942" s="86"/>
      <c r="E1942" s="86"/>
      <c r="F1942" s="86"/>
      <c r="G1942" s="86"/>
      <c r="H1942" s="86"/>
      <c r="I1942" s="86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U1942" s="86"/>
      <c r="V1942" s="86"/>
      <c r="W1942" s="86"/>
      <c r="X1942" s="86"/>
      <c r="Y1942" s="86"/>
      <c r="Z1942" s="86"/>
      <c r="AA1942" s="86"/>
      <c r="AK1942" s="87"/>
      <c r="AL1942" s="87"/>
      <c r="AM1942" s="87"/>
      <c r="AN1942" s="87"/>
      <c r="AO1942" s="87"/>
      <c r="AP1942" s="87"/>
      <c r="AQ1942" s="87"/>
      <c r="AR1942" s="87"/>
      <c r="AS1942" s="87"/>
      <c r="AT1942" s="87"/>
      <c r="AU1942" s="87"/>
      <c r="AV1942" s="87"/>
      <c r="AW1942" s="87"/>
      <c r="AX1942" s="87"/>
      <c r="AY1942" s="87"/>
      <c r="AZ1942" s="87"/>
      <c r="BA1942" s="87"/>
      <c r="BB1942" s="87"/>
      <c r="BC1942" s="87"/>
      <c r="BD1942" s="87"/>
      <c r="BE1942" s="87"/>
      <c r="BF1942" s="87"/>
      <c r="BJ1942" s="85"/>
    </row>
    <row r="1943" spans="2:62" ht="39" customHeight="1">
      <c r="B1943" s="535" t="s">
        <v>80</v>
      </c>
      <c r="C1943" s="535"/>
      <c r="D1943" s="535"/>
      <c r="E1943" s="535"/>
      <c r="F1943" s="535"/>
      <c r="G1943" s="535"/>
      <c r="H1943" s="535"/>
      <c r="I1943" s="535"/>
      <c r="J1943" s="535"/>
      <c r="K1943" s="535"/>
      <c r="L1943" s="535"/>
      <c r="M1943" s="535"/>
      <c r="N1943" s="535"/>
      <c r="O1943" s="536" t="str">
        <f>GI!$E$31</f>
        <v xml:space="preserve">Biniam Desta </v>
      </c>
      <c r="P1943" s="536"/>
      <c r="Q1943" s="536"/>
      <c r="R1943" s="536"/>
      <c r="S1943" s="536"/>
      <c r="T1943" s="536"/>
      <c r="U1943" s="536"/>
      <c r="V1943" s="536"/>
      <c r="W1943" s="536"/>
      <c r="X1943" s="536"/>
      <c r="Y1943" s="536"/>
      <c r="Z1943" s="536"/>
      <c r="AA1943" s="536"/>
      <c r="AB1943" s="88"/>
      <c r="AJ1943" s="538" t="s">
        <v>212</v>
      </c>
      <c r="AK1943" s="539"/>
      <c r="AL1943" s="539"/>
      <c r="AM1943" s="539"/>
      <c r="AN1943" s="539"/>
      <c r="AO1943" s="539"/>
      <c r="AP1943" s="539"/>
      <c r="AQ1943" s="539"/>
      <c r="AR1943" s="539"/>
      <c r="AS1943" s="539"/>
      <c r="AT1943" s="539"/>
      <c r="AU1943" s="539"/>
      <c r="AV1943" s="539"/>
      <c r="AW1943" s="539"/>
      <c r="AX1943" s="539"/>
      <c r="AY1943" s="539"/>
      <c r="AZ1943" s="539"/>
      <c r="BA1943" s="539"/>
      <c r="BB1943" s="539"/>
      <c r="BC1943" s="539"/>
      <c r="BD1943" s="539"/>
      <c r="BE1943" s="539"/>
      <c r="BF1943" s="540"/>
      <c r="BG1943" s="87"/>
      <c r="BH1943" s="87"/>
      <c r="BI1943" s="87"/>
      <c r="BJ1943" s="89"/>
    </row>
    <row r="1944" spans="2:62" ht="39" customHeight="1">
      <c r="B1944" s="535"/>
      <c r="C1944" s="535"/>
      <c r="D1944" s="535"/>
      <c r="E1944" s="535"/>
      <c r="F1944" s="535"/>
      <c r="G1944" s="535"/>
      <c r="H1944" s="535"/>
      <c r="I1944" s="535"/>
      <c r="J1944" s="535"/>
      <c r="K1944" s="535"/>
      <c r="L1944" s="535"/>
      <c r="M1944" s="535"/>
      <c r="N1944" s="535"/>
      <c r="O1944" s="537"/>
      <c r="P1944" s="537"/>
      <c r="Q1944" s="537"/>
      <c r="R1944" s="537"/>
      <c r="S1944" s="537"/>
      <c r="T1944" s="537"/>
      <c r="U1944" s="537"/>
      <c r="V1944" s="537"/>
      <c r="W1944" s="537"/>
      <c r="X1944" s="537"/>
      <c r="Y1944" s="537"/>
      <c r="Z1944" s="537"/>
      <c r="AA1944" s="537"/>
      <c r="AB1944" s="88"/>
      <c r="AJ1944" s="541"/>
      <c r="AK1944" s="542"/>
      <c r="AL1944" s="542"/>
      <c r="AM1944" s="542"/>
      <c r="AN1944" s="542"/>
      <c r="AO1944" s="542"/>
      <c r="AP1944" s="542"/>
      <c r="AQ1944" s="542"/>
      <c r="AR1944" s="542"/>
      <c r="AS1944" s="542"/>
      <c r="AT1944" s="542"/>
      <c r="AU1944" s="542"/>
      <c r="AV1944" s="542"/>
      <c r="AW1944" s="542"/>
      <c r="AX1944" s="542"/>
      <c r="AY1944" s="542"/>
      <c r="AZ1944" s="542"/>
      <c r="BA1944" s="542"/>
      <c r="BB1944" s="542"/>
      <c r="BC1944" s="542"/>
      <c r="BD1944" s="542"/>
      <c r="BE1944" s="542"/>
      <c r="BF1944" s="543"/>
      <c r="BG1944" s="87"/>
      <c r="BH1944" s="87"/>
      <c r="BI1944" s="87"/>
      <c r="BJ1944" s="89"/>
    </row>
    <row r="1945" spans="2:62" ht="39" customHeight="1">
      <c r="B1945" s="544" t="s">
        <v>79</v>
      </c>
      <c r="C1945" s="544"/>
      <c r="D1945" s="544"/>
      <c r="E1945" s="544"/>
      <c r="F1945" s="544"/>
      <c r="G1945" s="544"/>
      <c r="H1945" s="544"/>
      <c r="I1945" s="544"/>
      <c r="J1945" s="544"/>
      <c r="K1945" s="544"/>
      <c r="L1945" s="544"/>
      <c r="M1945" s="544"/>
      <c r="N1945" s="544"/>
      <c r="O1945" s="545"/>
      <c r="P1945" s="545"/>
      <c r="Q1945" s="545"/>
      <c r="R1945" s="545"/>
      <c r="S1945" s="545"/>
      <c r="T1945" s="545"/>
      <c r="U1945" s="545"/>
      <c r="V1945" s="545"/>
      <c r="W1945" s="545"/>
      <c r="X1945" s="545"/>
      <c r="Y1945" s="545"/>
      <c r="Z1945" s="545"/>
      <c r="AA1945" s="545"/>
      <c r="AB1945" s="88"/>
      <c r="AJ1945" s="541" t="s">
        <v>210</v>
      </c>
      <c r="AK1945" s="542"/>
      <c r="AL1945" s="542"/>
      <c r="AM1945" s="542"/>
      <c r="AN1945" s="542"/>
      <c r="AO1945" s="542"/>
      <c r="AP1945" s="542"/>
      <c r="AQ1945" s="542"/>
      <c r="AR1945" s="542"/>
      <c r="AS1945" s="542"/>
      <c r="AT1945" s="542"/>
      <c r="AU1945" s="542"/>
      <c r="AV1945" s="542"/>
      <c r="AW1945" s="542"/>
      <c r="AX1945" s="542"/>
      <c r="AY1945" s="542"/>
      <c r="AZ1945" s="542"/>
      <c r="BA1945" s="542"/>
      <c r="BB1945" s="542"/>
      <c r="BC1945" s="542"/>
      <c r="BD1945" s="542"/>
      <c r="BE1945" s="542"/>
      <c r="BF1945" s="543"/>
      <c r="BG1945" s="87"/>
      <c r="BH1945" s="87"/>
      <c r="BI1945" s="87"/>
      <c r="BJ1945" s="87"/>
    </row>
    <row r="1946" spans="2:62" ht="39" customHeight="1">
      <c r="B1946" s="544"/>
      <c r="C1946" s="544"/>
      <c r="D1946" s="544"/>
      <c r="E1946" s="544"/>
      <c r="F1946" s="544"/>
      <c r="G1946" s="544"/>
      <c r="H1946" s="544"/>
      <c r="I1946" s="544"/>
      <c r="J1946" s="544"/>
      <c r="K1946" s="544"/>
      <c r="L1946" s="544"/>
      <c r="M1946" s="544"/>
      <c r="N1946" s="544"/>
      <c r="O1946" s="546"/>
      <c r="P1946" s="546"/>
      <c r="Q1946" s="546"/>
      <c r="R1946" s="546"/>
      <c r="S1946" s="546"/>
      <c r="T1946" s="546"/>
      <c r="U1946" s="546"/>
      <c r="V1946" s="546"/>
      <c r="W1946" s="546"/>
      <c r="X1946" s="546"/>
      <c r="Y1946" s="546"/>
      <c r="Z1946" s="546"/>
      <c r="AA1946" s="546"/>
      <c r="AB1946" s="88"/>
      <c r="AJ1946" s="541"/>
      <c r="AK1946" s="542"/>
      <c r="AL1946" s="542"/>
      <c r="AM1946" s="542"/>
      <c r="AN1946" s="542"/>
      <c r="AO1946" s="542"/>
      <c r="AP1946" s="542"/>
      <c r="AQ1946" s="542"/>
      <c r="AR1946" s="542"/>
      <c r="AS1946" s="542"/>
      <c r="AT1946" s="542"/>
      <c r="AU1946" s="542"/>
      <c r="AV1946" s="542"/>
      <c r="AW1946" s="542"/>
      <c r="AX1946" s="542"/>
      <c r="AY1946" s="542"/>
      <c r="AZ1946" s="542"/>
      <c r="BA1946" s="542"/>
      <c r="BB1946" s="542"/>
      <c r="BC1946" s="542"/>
      <c r="BD1946" s="542"/>
      <c r="BE1946" s="542"/>
      <c r="BF1946" s="543"/>
      <c r="BG1946" s="87"/>
      <c r="BH1946" s="87"/>
      <c r="BI1946" s="87"/>
      <c r="BJ1946" s="87"/>
    </row>
    <row r="1947" spans="2:62" ht="39" customHeight="1">
      <c r="B1947" s="535" t="s">
        <v>81</v>
      </c>
      <c r="C1947" s="535"/>
      <c r="D1947" s="535"/>
      <c r="E1947" s="535"/>
      <c r="F1947" s="535"/>
      <c r="G1947" s="535"/>
      <c r="H1947" s="535"/>
      <c r="I1947" s="535"/>
      <c r="J1947" s="535"/>
      <c r="K1947" s="535"/>
      <c r="L1947" s="535"/>
      <c r="M1947" s="535"/>
      <c r="N1947" s="535"/>
      <c r="O1947" s="547"/>
      <c r="P1947" s="547"/>
      <c r="Q1947" s="547"/>
      <c r="R1947" s="547"/>
      <c r="S1947" s="547"/>
      <c r="T1947" s="547"/>
      <c r="U1947" s="547"/>
      <c r="V1947" s="547"/>
      <c r="W1947" s="547"/>
      <c r="X1947" s="547"/>
      <c r="Y1947" s="547"/>
      <c r="Z1947" s="547"/>
      <c r="AA1947" s="547"/>
      <c r="AB1947" s="88"/>
      <c r="AJ1947" s="541" t="s">
        <v>74</v>
      </c>
      <c r="AK1947" s="542"/>
      <c r="AL1947" s="542"/>
      <c r="AM1947" s="542"/>
      <c r="AN1947" s="542"/>
      <c r="AO1947" s="542"/>
      <c r="AP1947" s="542"/>
      <c r="AQ1947" s="542"/>
      <c r="AR1947" s="542"/>
      <c r="AS1947" s="542"/>
      <c r="AT1947" s="542"/>
      <c r="AU1947" s="542"/>
      <c r="AV1947" s="542"/>
      <c r="AW1947" s="542"/>
      <c r="AX1947" s="542"/>
      <c r="AY1947" s="542"/>
      <c r="AZ1947" s="542"/>
      <c r="BA1947" s="542"/>
      <c r="BB1947" s="542"/>
      <c r="BC1947" s="542"/>
      <c r="BD1947" s="542"/>
      <c r="BE1947" s="542"/>
      <c r="BF1947" s="543"/>
      <c r="BG1947" s="87"/>
      <c r="BH1947" s="87"/>
      <c r="BI1947" s="87"/>
      <c r="BJ1947" s="87"/>
    </row>
    <row r="1948" spans="2:62" ht="39" customHeight="1">
      <c r="B1948" s="535"/>
      <c r="C1948" s="535"/>
      <c r="D1948" s="535"/>
      <c r="E1948" s="535"/>
      <c r="F1948" s="535"/>
      <c r="G1948" s="535"/>
      <c r="H1948" s="535"/>
      <c r="I1948" s="535"/>
      <c r="J1948" s="535"/>
      <c r="K1948" s="535"/>
      <c r="L1948" s="535"/>
      <c r="M1948" s="535"/>
      <c r="N1948" s="535"/>
      <c r="O1948" s="548"/>
      <c r="P1948" s="548"/>
      <c r="Q1948" s="548"/>
      <c r="R1948" s="548"/>
      <c r="S1948" s="548"/>
      <c r="T1948" s="548"/>
      <c r="U1948" s="548"/>
      <c r="V1948" s="548"/>
      <c r="W1948" s="548"/>
      <c r="X1948" s="548"/>
      <c r="Y1948" s="548"/>
      <c r="Z1948" s="548"/>
      <c r="AA1948" s="548"/>
      <c r="AB1948" s="88"/>
      <c r="AJ1948" s="541"/>
      <c r="AK1948" s="542"/>
      <c r="AL1948" s="542"/>
      <c r="AM1948" s="542"/>
      <c r="AN1948" s="542"/>
      <c r="AO1948" s="542"/>
      <c r="AP1948" s="542"/>
      <c r="AQ1948" s="542"/>
      <c r="AR1948" s="542"/>
      <c r="AS1948" s="542"/>
      <c r="AT1948" s="542"/>
      <c r="AU1948" s="542"/>
      <c r="AV1948" s="542"/>
      <c r="AW1948" s="542"/>
      <c r="AX1948" s="542"/>
      <c r="AY1948" s="542"/>
      <c r="AZ1948" s="542"/>
      <c r="BA1948" s="542"/>
      <c r="BB1948" s="542"/>
      <c r="BC1948" s="542"/>
      <c r="BD1948" s="542"/>
      <c r="BE1948" s="542"/>
      <c r="BF1948" s="543"/>
      <c r="BG1948" s="87"/>
      <c r="BH1948" s="87"/>
      <c r="BI1948" s="87"/>
      <c r="BJ1948" s="87"/>
    </row>
    <row r="1949" spans="2:62" ht="39" customHeight="1">
      <c r="B1949" s="544" t="s">
        <v>79</v>
      </c>
      <c r="C1949" s="544"/>
      <c r="D1949" s="544"/>
      <c r="E1949" s="544"/>
      <c r="F1949" s="544"/>
      <c r="G1949" s="544"/>
      <c r="H1949" s="544"/>
      <c r="I1949" s="544"/>
      <c r="J1949" s="544"/>
      <c r="K1949" s="544"/>
      <c r="L1949" s="544"/>
      <c r="M1949" s="544"/>
      <c r="N1949" s="544"/>
      <c r="O1949" s="545"/>
      <c r="P1949" s="545"/>
      <c r="Q1949" s="545"/>
      <c r="R1949" s="545"/>
      <c r="S1949" s="545"/>
      <c r="T1949" s="545"/>
      <c r="U1949" s="545"/>
      <c r="V1949" s="545"/>
      <c r="W1949" s="545"/>
      <c r="X1949" s="545"/>
      <c r="Y1949" s="545"/>
      <c r="Z1949" s="545"/>
      <c r="AA1949" s="545"/>
      <c r="AB1949" s="90"/>
      <c r="AJ1949" s="541" t="s">
        <v>211</v>
      </c>
      <c r="AK1949" s="542"/>
      <c r="AL1949" s="542"/>
      <c r="AM1949" s="542"/>
      <c r="AN1949" s="542"/>
      <c r="AO1949" s="542"/>
      <c r="AP1949" s="542"/>
      <c r="AQ1949" s="542"/>
      <c r="AR1949" s="542"/>
      <c r="AS1949" s="542"/>
      <c r="AT1949" s="542"/>
      <c r="AU1949" s="542"/>
      <c r="AV1949" s="542"/>
      <c r="AW1949" s="542"/>
      <c r="AX1949" s="542"/>
      <c r="AY1949" s="542"/>
      <c r="AZ1949" s="542"/>
      <c r="BA1949" s="542"/>
      <c r="BB1949" s="542"/>
      <c r="BC1949" s="542"/>
      <c r="BD1949" s="542"/>
      <c r="BE1949" s="542"/>
      <c r="BF1949" s="543"/>
      <c r="BG1949" s="87"/>
      <c r="BH1949" s="87"/>
      <c r="BI1949" s="87"/>
      <c r="BJ1949" s="87"/>
    </row>
    <row r="1950" spans="2:62" ht="46.5" customHeight="1">
      <c r="B1950" s="544"/>
      <c r="C1950" s="544"/>
      <c r="D1950" s="544"/>
      <c r="E1950" s="544"/>
      <c r="F1950" s="544"/>
      <c r="G1950" s="544"/>
      <c r="H1950" s="544"/>
      <c r="I1950" s="544"/>
      <c r="J1950" s="544"/>
      <c r="K1950" s="544"/>
      <c r="L1950" s="544"/>
      <c r="M1950" s="544"/>
      <c r="N1950" s="544"/>
      <c r="O1950" s="546"/>
      <c r="P1950" s="546"/>
      <c r="Q1950" s="546"/>
      <c r="R1950" s="546"/>
      <c r="S1950" s="546"/>
      <c r="T1950" s="546"/>
      <c r="U1950" s="546"/>
      <c r="V1950" s="546"/>
      <c r="W1950" s="546"/>
      <c r="X1950" s="546"/>
      <c r="Y1950" s="546"/>
      <c r="Z1950" s="546"/>
      <c r="AA1950" s="546"/>
      <c r="AB1950" s="90"/>
      <c r="AJ1950" s="549"/>
      <c r="AK1950" s="550"/>
      <c r="AL1950" s="550"/>
      <c r="AM1950" s="550"/>
      <c r="AN1950" s="550"/>
      <c r="AO1950" s="550"/>
      <c r="AP1950" s="550"/>
      <c r="AQ1950" s="550"/>
      <c r="AR1950" s="550"/>
      <c r="AS1950" s="550"/>
      <c r="AT1950" s="550"/>
      <c r="AU1950" s="550"/>
      <c r="AV1950" s="550"/>
      <c r="AW1950" s="550"/>
      <c r="AX1950" s="550"/>
      <c r="AY1950" s="550"/>
      <c r="AZ1950" s="550"/>
      <c r="BA1950" s="550"/>
      <c r="BB1950" s="550"/>
      <c r="BC1950" s="550"/>
      <c r="BD1950" s="550"/>
      <c r="BE1950" s="550"/>
      <c r="BF1950" s="551"/>
      <c r="BG1950" s="87"/>
      <c r="BH1950" s="87"/>
      <c r="BI1950" s="87"/>
      <c r="BJ1950" s="87"/>
    </row>
    <row r="1951" spans="2:62" ht="39" customHeight="1">
      <c r="C1951" s="615"/>
      <c r="D1951" s="615"/>
      <c r="E1951" s="615"/>
      <c r="F1951" s="615"/>
      <c r="G1951" s="615"/>
      <c r="H1951" s="615"/>
      <c r="I1951" s="615"/>
      <c r="J1951" s="615"/>
      <c r="K1951" s="615"/>
      <c r="L1951" s="615"/>
      <c r="M1951" s="615"/>
      <c r="N1951" s="615"/>
      <c r="O1951" s="615"/>
      <c r="P1951" s="615"/>
      <c r="Q1951" s="615"/>
      <c r="R1951" s="615"/>
      <c r="S1951" s="615"/>
      <c r="T1951" s="615"/>
      <c r="U1951" s="615"/>
      <c r="V1951" s="615"/>
      <c r="W1951" s="615"/>
      <c r="X1951" s="615"/>
    </row>
    <row r="1952" spans="2:62" ht="39" customHeight="1">
      <c r="B1952" s="616" t="s">
        <v>20</v>
      </c>
      <c r="C1952" s="616"/>
      <c r="D1952" s="616"/>
      <c r="E1952" s="616"/>
      <c r="F1952" s="616"/>
      <c r="G1952" s="616"/>
      <c r="H1952" s="616"/>
      <c r="I1952" s="616"/>
      <c r="J1952" s="616"/>
      <c r="K1952" s="616"/>
      <c r="L1952" s="616"/>
      <c r="M1952" s="616"/>
      <c r="N1952" s="616"/>
      <c r="O1952" s="616"/>
      <c r="P1952" s="616"/>
      <c r="Q1952" s="616"/>
      <c r="R1952" s="616"/>
      <c r="S1952" s="616"/>
      <c r="T1952" s="616"/>
      <c r="U1952" s="616"/>
      <c r="V1952" s="616"/>
      <c r="W1952" s="616"/>
      <c r="X1952" s="616"/>
      <c r="Y1952" s="616"/>
      <c r="Z1952" s="616"/>
      <c r="AA1952" s="59"/>
      <c r="AG1952" s="60"/>
      <c r="AH1952" s="60"/>
      <c r="AI1952" s="60"/>
      <c r="AL1952" s="617"/>
      <c r="AM1952" s="617"/>
      <c r="AN1952" s="617"/>
      <c r="AO1952" s="617"/>
      <c r="AP1952" s="617"/>
      <c r="AQ1952" s="617"/>
      <c r="AR1952" s="617"/>
      <c r="AS1952" s="617"/>
      <c r="AT1952" s="617"/>
      <c r="AU1952" s="617"/>
      <c r="AV1952" s="617"/>
      <c r="AW1952" s="617"/>
      <c r="AX1952" s="617"/>
      <c r="AY1952" s="617"/>
      <c r="AZ1952" s="617"/>
      <c r="BA1952" s="617"/>
      <c r="BB1952" s="617"/>
      <c r="BC1952" s="617"/>
    </row>
    <row r="1953" spans="2:62" ht="39" customHeight="1">
      <c r="B1953" s="616"/>
      <c r="C1953" s="616"/>
      <c r="D1953" s="616"/>
      <c r="E1953" s="616"/>
      <c r="F1953" s="616"/>
      <c r="G1953" s="616"/>
      <c r="H1953" s="616"/>
      <c r="I1953" s="616"/>
      <c r="J1953" s="616"/>
      <c r="K1953" s="616"/>
      <c r="L1953" s="616"/>
      <c r="M1953" s="616"/>
      <c r="N1953" s="616"/>
      <c r="O1953" s="616"/>
      <c r="P1953" s="616"/>
      <c r="Q1953" s="616"/>
      <c r="R1953" s="616"/>
      <c r="S1953" s="616"/>
      <c r="T1953" s="616"/>
      <c r="U1953" s="616"/>
      <c r="V1953" s="616"/>
      <c r="W1953" s="616"/>
      <c r="X1953" s="616"/>
      <c r="Y1953" s="616"/>
      <c r="Z1953" s="616"/>
      <c r="AA1953" s="59"/>
      <c r="AG1953" s="60"/>
      <c r="AH1953" s="60"/>
      <c r="AI1953" s="60"/>
      <c r="AL1953" s="617"/>
      <c r="AM1953" s="617"/>
      <c r="AN1953" s="617"/>
      <c r="AO1953" s="617"/>
      <c r="AP1953" s="617"/>
      <c r="AQ1953" s="617"/>
      <c r="AR1953" s="617"/>
      <c r="AS1953" s="617"/>
      <c r="AT1953" s="617"/>
      <c r="AU1953" s="617"/>
      <c r="AV1953" s="617"/>
      <c r="AW1953" s="617"/>
      <c r="AX1953" s="617"/>
      <c r="AY1953" s="617"/>
      <c r="AZ1953" s="617"/>
      <c r="BA1953" s="617"/>
      <c r="BB1953" s="617"/>
      <c r="BC1953" s="617"/>
    </row>
    <row r="1954" spans="2:62" ht="39" customHeight="1">
      <c r="B1954" s="618"/>
      <c r="C1954" s="618"/>
      <c r="D1954" s="618"/>
      <c r="E1954" s="618"/>
      <c r="F1954" s="618"/>
      <c r="G1954" s="618"/>
      <c r="H1954" s="618"/>
      <c r="I1954" s="618"/>
      <c r="J1954" s="618"/>
      <c r="K1954" s="618"/>
      <c r="L1954" s="618"/>
      <c r="M1954" s="618"/>
      <c r="N1954" s="618"/>
      <c r="O1954" s="618"/>
      <c r="P1954" s="618"/>
      <c r="Q1954" s="618"/>
      <c r="R1954" s="618"/>
      <c r="S1954" s="618"/>
      <c r="T1954" s="618"/>
      <c r="U1954" s="618"/>
      <c r="V1954" s="618"/>
      <c r="W1954" s="618"/>
      <c r="X1954" s="618"/>
      <c r="Y1954" s="618"/>
      <c r="Z1954" s="618"/>
      <c r="AA1954" s="59"/>
      <c r="AB1954" s="60"/>
      <c r="AC1954" s="60"/>
      <c r="AD1954" s="60"/>
      <c r="AE1954" s="60"/>
      <c r="AF1954" s="60"/>
      <c r="AG1954" s="60"/>
      <c r="AH1954" s="60"/>
      <c r="AI1954" s="60"/>
      <c r="AL1954" s="617"/>
      <c r="AM1954" s="617"/>
      <c r="AN1954" s="617"/>
      <c r="AO1954" s="617"/>
      <c r="AP1954" s="617"/>
      <c r="AQ1954" s="617"/>
      <c r="AR1954" s="617"/>
      <c r="AS1954" s="617"/>
      <c r="AT1954" s="617"/>
      <c r="AU1954" s="617"/>
      <c r="AV1954" s="617"/>
      <c r="AW1954" s="617"/>
      <c r="AX1954" s="617"/>
      <c r="AY1954" s="617"/>
      <c r="AZ1954" s="617"/>
      <c r="BA1954" s="617"/>
      <c r="BB1954" s="617"/>
      <c r="BC1954" s="617"/>
    </row>
    <row r="1955" spans="2:62" ht="39" customHeight="1">
      <c r="B1955" s="609" t="s">
        <v>92</v>
      </c>
      <c r="C1955" s="609"/>
      <c r="D1955" s="609"/>
      <c r="E1955" s="609"/>
      <c r="F1955" s="609"/>
      <c r="G1955" s="609"/>
      <c r="H1955" s="609"/>
      <c r="I1955" s="609"/>
      <c r="J1955" s="609"/>
      <c r="K1955" s="609"/>
      <c r="L1955" s="609"/>
      <c r="M1955" s="609"/>
      <c r="N1955" s="609"/>
      <c r="O1955" s="609"/>
      <c r="P1955" s="609"/>
      <c r="Q1955" s="609"/>
      <c r="R1955" s="609"/>
      <c r="S1955" s="609"/>
      <c r="T1955" s="609"/>
      <c r="U1955" s="609"/>
      <c r="V1955" s="609"/>
      <c r="W1955" s="609"/>
      <c r="X1955" s="609"/>
      <c r="Y1955" s="609"/>
      <c r="Z1955" s="609"/>
      <c r="AA1955" s="59"/>
      <c r="AB1955" s="60"/>
      <c r="AE1955" s="610" t="str">
        <f>GI!$A$49</f>
        <v>መግለፂ ውፅኢት ተምሃራይ</v>
      </c>
      <c r="AF1955" s="610"/>
      <c r="AG1955" s="610"/>
      <c r="AH1955" s="610"/>
      <c r="AI1955" s="610"/>
      <c r="AJ1955" s="610"/>
      <c r="AK1955" s="610"/>
      <c r="AL1955" s="610"/>
      <c r="AM1955" s="610"/>
      <c r="AN1955" s="610"/>
      <c r="AO1955" s="610"/>
      <c r="AP1955" s="610"/>
      <c r="AQ1955" s="610"/>
      <c r="AR1955" s="610"/>
      <c r="AS1955" s="610"/>
      <c r="AT1955" s="610"/>
      <c r="AU1955" s="610"/>
      <c r="AV1955" s="610"/>
      <c r="AW1955" s="610"/>
      <c r="AX1955" s="610"/>
      <c r="AY1955" s="610"/>
      <c r="AZ1955" s="610"/>
      <c r="BA1955" s="610"/>
      <c r="BB1955" s="610"/>
      <c r="BC1955" s="610"/>
      <c r="BD1955" s="610"/>
      <c r="BE1955" s="610"/>
      <c r="BF1955" s="610"/>
      <c r="BG1955" s="610"/>
      <c r="BH1955" s="610"/>
      <c r="BI1955" s="610"/>
      <c r="BJ1955" s="610"/>
    </row>
    <row r="1956" spans="2:62" ht="39" customHeight="1">
      <c r="B1956" s="609" t="s">
        <v>93</v>
      </c>
      <c r="C1956" s="609"/>
      <c r="D1956" s="609"/>
      <c r="E1956" s="609"/>
      <c r="F1956" s="609"/>
      <c r="G1956" s="609"/>
      <c r="H1956" s="609"/>
      <c r="I1956" s="609"/>
      <c r="J1956" s="609"/>
      <c r="K1956" s="609"/>
      <c r="L1956" s="609"/>
      <c r="M1956" s="609"/>
      <c r="N1956" s="609"/>
      <c r="O1956" s="609"/>
      <c r="P1956" s="609"/>
      <c r="Q1956" s="609"/>
      <c r="R1956" s="609"/>
      <c r="S1956" s="609"/>
      <c r="T1956" s="609"/>
      <c r="U1956" s="609"/>
      <c r="V1956" s="609"/>
      <c r="W1956" s="609"/>
      <c r="X1956" s="609"/>
      <c r="Y1956" s="609"/>
      <c r="Z1956" s="609"/>
      <c r="AA1956" s="59"/>
      <c r="AB1956" s="60"/>
      <c r="AC1956" s="61"/>
      <c r="AD1956" s="61"/>
      <c r="AE1956" s="610"/>
      <c r="AF1956" s="610"/>
      <c r="AG1956" s="610"/>
      <c r="AH1956" s="610"/>
      <c r="AI1956" s="610"/>
      <c r="AJ1956" s="610"/>
      <c r="AK1956" s="610"/>
      <c r="AL1956" s="610"/>
      <c r="AM1956" s="610"/>
      <c r="AN1956" s="610"/>
      <c r="AO1956" s="610"/>
      <c r="AP1956" s="610"/>
      <c r="AQ1956" s="610"/>
      <c r="AR1956" s="610"/>
      <c r="AS1956" s="610"/>
      <c r="AT1956" s="610"/>
      <c r="AU1956" s="610"/>
      <c r="AV1956" s="610"/>
      <c r="AW1956" s="610"/>
      <c r="AX1956" s="610"/>
      <c r="AY1956" s="610"/>
      <c r="AZ1956" s="610"/>
      <c r="BA1956" s="610"/>
      <c r="BB1956" s="610"/>
      <c r="BC1956" s="610"/>
      <c r="BD1956" s="610"/>
      <c r="BE1956" s="610"/>
      <c r="BF1956" s="610"/>
      <c r="BG1956" s="610"/>
      <c r="BH1956" s="610"/>
      <c r="BI1956" s="610"/>
      <c r="BJ1956" s="610"/>
    </row>
    <row r="1957" spans="2:62" ht="39" customHeight="1">
      <c r="B1957" s="609" t="s">
        <v>94</v>
      </c>
      <c r="C1957" s="609"/>
      <c r="D1957" s="609"/>
      <c r="E1957" s="609"/>
      <c r="F1957" s="609"/>
      <c r="G1957" s="609"/>
      <c r="H1957" s="609"/>
      <c r="I1957" s="609"/>
      <c r="J1957" s="609"/>
      <c r="K1957" s="609"/>
      <c r="L1957" s="609"/>
      <c r="M1957" s="609"/>
      <c r="N1957" s="609"/>
      <c r="O1957" s="609"/>
      <c r="P1957" s="609"/>
      <c r="Q1957" s="609"/>
      <c r="R1957" s="609"/>
      <c r="S1957" s="609"/>
      <c r="T1957" s="609"/>
      <c r="U1957" s="609"/>
      <c r="V1957" s="609"/>
      <c r="W1957" s="609"/>
      <c r="X1957" s="609"/>
      <c r="Y1957" s="609"/>
      <c r="Z1957" s="609"/>
      <c r="AA1957" s="59"/>
      <c r="AB1957" s="60"/>
      <c r="AC1957" s="61"/>
      <c r="AD1957" s="61"/>
      <c r="AE1957" s="610" t="str">
        <f>GI!$A$50</f>
        <v xml:space="preserve">ኣካዳሚ ሸባ ሓፈሻዊ ካልኣይ ብርኪ ቤት ት/ቲ </v>
      </c>
      <c r="AF1957" s="610"/>
      <c r="AG1957" s="610"/>
      <c r="AH1957" s="610"/>
      <c r="AI1957" s="610"/>
      <c r="AJ1957" s="610"/>
      <c r="AK1957" s="610"/>
      <c r="AL1957" s="610"/>
      <c r="AM1957" s="610"/>
      <c r="AN1957" s="610"/>
      <c r="AO1957" s="610"/>
      <c r="AP1957" s="610"/>
      <c r="AQ1957" s="610"/>
      <c r="AR1957" s="610"/>
      <c r="AS1957" s="610"/>
      <c r="AT1957" s="610"/>
      <c r="AU1957" s="610"/>
      <c r="AV1957" s="610"/>
      <c r="AW1957" s="610"/>
      <c r="AX1957" s="610"/>
      <c r="AY1957" s="610"/>
      <c r="AZ1957" s="610"/>
      <c r="BA1957" s="610"/>
      <c r="BB1957" s="610"/>
      <c r="BC1957" s="610"/>
      <c r="BD1957" s="610"/>
      <c r="BE1957" s="610"/>
      <c r="BF1957" s="610"/>
      <c r="BG1957" s="610"/>
      <c r="BH1957" s="610"/>
      <c r="BI1957" s="610"/>
      <c r="BJ1957" s="610"/>
    </row>
    <row r="1958" spans="2:62" ht="39" customHeight="1">
      <c r="B1958" s="609" t="s">
        <v>95</v>
      </c>
      <c r="C1958" s="609"/>
      <c r="D1958" s="609"/>
      <c r="E1958" s="609"/>
      <c r="F1958" s="609"/>
      <c r="G1958" s="609"/>
      <c r="H1958" s="609"/>
      <c r="I1958" s="609"/>
      <c r="J1958" s="609"/>
      <c r="K1958" s="609"/>
      <c r="L1958" s="609"/>
      <c r="M1958" s="609"/>
      <c r="N1958" s="609"/>
      <c r="O1958" s="609"/>
      <c r="P1958" s="609"/>
      <c r="Q1958" s="609"/>
      <c r="R1958" s="609"/>
      <c r="S1958" s="609"/>
      <c r="T1958" s="609"/>
      <c r="U1958" s="609"/>
      <c r="V1958" s="609"/>
      <c r="W1958" s="609"/>
      <c r="X1958" s="609"/>
      <c r="Y1958" s="609"/>
      <c r="Z1958" s="609"/>
      <c r="AA1958" s="62"/>
      <c r="AB1958" s="60"/>
      <c r="AC1958" s="61"/>
      <c r="AD1958" s="61"/>
      <c r="AE1958" s="610"/>
      <c r="AF1958" s="610"/>
      <c r="AG1958" s="610"/>
      <c r="AH1958" s="610"/>
      <c r="AI1958" s="610"/>
      <c r="AJ1958" s="610"/>
      <c r="AK1958" s="610"/>
      <c r="AL1958" s="610"/>
      <c r="AM1958" s="610"/>
      <c r="AN1958" s="610"/>
      <c r="AO1958" s="610"/>
      <c r="AP1958" s="610"/>
      <c r="AQ1958" s="610"/>
      <c r="AR1958" s="610"/>
      <c r="AS1958" s="610"/>
      <c r="AT1958" s="610"/>
      <c r="AU1958" s="610"/>
      <c r="AV1958" s="610"/>
      <c r="AW1958" s="610"/>
      <c r="AX1958" s="610"/>
      <c r="AY1958" s="610"/>
      <c r="AZ1958" s="610"/>
      <c r="BA1958" s="610"/>
      <c r="BB1958" s="610"/>
      <c r="BC1958" s="610"/>
      <c r="BD1958" s="610"/>
      <c r="BE1958" s="610"/>
      <c r="BF1958" s="610"/>
      <c r="BG1958" s="610"/>
      <c r="BH1958" s="610"/>
      <c r="BI1958" s="610"/>
      <c r="BJ1958" s="610"/>
    </row>
    <row r="1959" spans="2:62" ht="39" customHeight="1">
      <c r="B1959" s="609" t="s">
        <v>96</v>
      </c>
      <c r="C1959" s="609"/>
      <c r="D1959" s="609"/>
      <c r="E1959" s="609"/>
      <c r="F1959" s="609"/>
      <c r="G1959" s="609"/>
      <c r="H1959" s="609"/>
      <c r="I1959" s="609"/>
      <c r="J1959" s="609"/>
      <c r="K1959" s="609"/>
      <c r="L1959" s="609"/>
      <c r="M1959" s="609"/>
      <c r="N1959" s="609"/>
      <c r="O1959" s="609"/>
      <c r="P1959" s="609"/>
      <c r="Q1959" s="609"/>
      <c r="R1959" s="609"/>
      <c r="S1959" s="609"/>
      <c r="T1959" s="609"/>
      <c r="U1959" s="609"/>
      <c r="V1959" s="609"/>
      <c r="W1959" s="609"/>
      <c r="X1959" s="609"/>
      <c r="Y1959" s="609"/>
      <c r="Z1959" s="609"/>
      <c r="AA1959" s="62"/>
      <c r="AB1959" s="60"/>
      <c r="AC1959" s="61"/>
      <c r="AD1959" s="61"/>
      <c r="AE1959" s="61"/>
      <c r="AF1959" s="61"/>
      <c r="AG1959" s="61"/>
      <c r="AH1959" s="61"/>
      <c r="AI1959" s="61"/>
      <c r="AJ1959" s="61"/>
      <c r="AK1959" s="61"/>
      <c r="AL1959" s="61"/>
      <c r="AM1959" s="61"/>
      <c r="AN1959" s="61"/>
      <c r="AO1959" s="61"/>
      <c r="AP1959" s="61"/>
      <c r="AQ1959" s="61"/>
      <c r="AR1959" s="61"/>
      <c r="AS1959" s="61"/>
      <c r="AT1959" s="61"/>
      <c r="AU1959" s="61"/>
      <c r="AV1959" s="61"/>
      <c r="AW1959" s="61"/>
      <c r="AX1959" s="61"/>
      <c r="AY1959" s="61"/>
      <c r="AZ1959" s="61"/>
      <c r="BA1959" s="61"/>
      <c r="BB1959" s="61"/>
      <c r="BC1959" s="61"/>
      <c r="BD1959" s="61"/>
      <c r="BE1959" s="61"/>
      <c r="BF1959" s="61"/>
      <c r="BG1959" s="61"/>
      <c r="BH1959" s="61"/>
      <c r="BI1959" s="61"/>
      <c r="BJ1959" s="61"/>
    </row>
    <row r="1960" spans="2:62" ht="39" customHeight="1">
      <c r="B1960" s="611" t="s">
        <v>138</v>
      </c>
      <c r="C1960" s="611"/>
      <c r="D1960" s="611"/>
      <c r="E1960" s="611"/>
      <c r="F1960" s="611"/>
      <c r="G1960" s="611"/>
      <c r="H1960" s="611"/>
      <c r="I1960" s="611"/>
      <c r="J1960" s="611"/>
      <c r="K1960" s="611"/>
      <c r="L1960" s="611"/>
      <c r="M1960" s="611"/>
      <c r="N1960" s="611"/>
      <c r="O1960" s="611"/>
      <c r="P1960" s="611"/>
      <c r="Q1960" s="611"/>
      <c r="R1960" s="611"/>
      <c r="S1960" s="611"/>
      <c r="T1960" s="611"/>
      <c r="U1960" s="611"/>
      <c r="V1960" s="611"/>
      <c r="W1960" s="611"/>
      <c r="X1960" s="611"/>
      <c r="Y1960" s="611"/>
      <c r="Z1960" s="611"/>
      <c r="AA1960" s="612"/>
      <c r="AB1960" s="62"/>
      <c r="AD1960" s="61"/>
      <c r="AE1960" s="613" t="str">
        <f>GI!$A$52</f>
        <v>Sheba Academy Comprehensive Secondary School Student's Grade Report Card</v>
      </c>
      <c r="AF1960" s="613"/>
      <c r="AG1960" s="613"/>
      <c r="AH1960" s="613"/>
      <c r="AI1960" s="613"/>
      <c r="AJ1960" s="613"/>
      <c r="AK1960" s="613"/>
      <c r="AL1960" s="613"/>
      <c r="AM1960" s="613"/>
      <c r="AN1960" s="613"/>
      <c r="AO1960" s="613"/>
      <c r="AP1960" s="613"/>
      <c r="AQ1960" s="613"/>
      <c r="AR1960" s="613"/>
      <c r="AS1960" s="613"/>
      <c r="AT1960" s="613"/>
      <c r="AU1960" s="613"/>
      <c r="AV1960" s="613"/>
      <c r="AW1960" s="613"/>
      <c r="AX1960" s="613"/>
      <c r="AY1960" s="613"/>
      <c r="AZ1960" s="613"/>
      <c r="BA1960" s="613"/>
      <c r="BB1960" s="613"/>
      <c r="BC1960" s="613"/>
      <c r="BD1960" s="613"/>
      <c r="BE1960" s="613"/>
      <c r="BF1960" s="613"/>
      <c r="BG1960" s="613"/>
      <c r="BH1960" s="613"/>
      <c r="BI1960" s="613"/>
      <c r="BJ1960" s="613"/>
    </row>
    <row r="1961" spans="2:62" ht="39" customHeight="1">
      <c r="B1961" s="611"/>
      <c r="C1961" s="611"/>
      <c r="D1961" s="611"/>
      <c r="E1961" s="611"/>
      <c r="F1961" s="611"/>
      <c r="G1961" s="611"/>
      <c r="H1961" s="611"/>
      <c r="I1961" s="611"/>
      <c r="J1961" s="611"/>
      <c r="K1961" s="611"/>
      <c r="L1961" s="611"/>
      <c r="M1961" s="611"/>
      <c r="N1961" s="611"/>
      <c r="O1961" s="611"/>
      <c r="P1961" s="611"/>
      <c r="Q1961" s="611"/>
      <c r="R1961" s="611"/>
      <c r="S1961" s="611"/>
      <c r="T1961" s="611"/>
      <c r="U1961" s="611"/>
      <c r="V1961" s="611"/>
      <c r="W1961" s="611"/>
      <c r="X1961" s="611"/>
      <c r="Y1961" s="611"/>
      <c r="Z1961" s="611"/>
      <c r="AA1961" s="612"/>
      <c r="AB1961" s="62"/>
      <c r="AC1961" s="61"/>
      <c r="AD1961" s="61"/>
      <c r="AE1961" s="613"/>
      <c r="AF1961" s="613"/>
      <c r="AG1961" s="613"/>
      <c r="AH1961" s="613"/>
      <c r="AI1961" s="613"/>
      <c r="AJ1961" s="613"/>
      <c r="AK1961" s="613"/>
      <c r="AL1961" s="613"/>
      <c r="AM1961" s="613"/>
      <c r="AN1961" s="613"/>
      <c r="AO1961" s="613"/>
      <c r="AP1961" s="613"/>
      <c r="AQ1961" s="613"/>
      <c r="AR1961" s="613"/>
      <c r="AS1961" s="613"/>
      <c r="AT1961" s="613"/>
      <c r="AU1961" s="613"/>
      <c r="AV1961" s="613"/>
      <c r="AW1961" s="613"/>
      <c r="AX1961" s="613"/>
      <c r="AY1961" s="613"/>
      <c r="AZ1961" s="613"/>
      <c r="BA1961" s="613"/>
      <c r="BB1961" s="613"/>
      <c r="BC1961" s="613"/>
      <c r="BD1961" s="613"/>
      <c r="BE1961" s="613"/>
      <c r="BF1961" s="613"/>
      <c r="BG1961" s="613"/>
      <c r="BH1961" s="613"/>
      <c r="BI1961" s="613"/>
      <c r="BJ1961" s="613"/>
    </row>
    <row r="1962" spans="2:62" ht="39" customHeight="1">
      <c r="B1962" s="611" t="s">
        <v>65</v>
      </c>
      <c r="C1962" s="611"/>
      <c r="D1962" s="611"/>
      <c r="E1962" s="611"/>
      <c r="F1962" s="611"/>
      <c r="G1962" s="611"/>
      <c r="H1962" s="611"/>
      <c r="I1962" s="611"/>
      <c r="J1962" s="611"/>
      <c r="K1962" s="611"/>
      <c r="L1962" s="611"/>
      <c r="M1962" s="611"/>
      <c r="N1962" s="611"/>
      <c r="O1962" s="611"/>
      <c r="P1962" s="611"/>
      <c r="Q1962" s="611"/>
      <c r="R1962" s="611"/>
      <c r="S1962" s="611"/>
      <c r="T1962" s="611"/>
      <c r="U1962" s="611"/>
      <c r="V1962" s="611"/>
      <c r="W1962" s="611"/>
      <c r="X1962" s="611"/>
      <c r="Y1962" s="611"/>
      <c r="Z1962" s="611"/>
      <c r="AA1962" s="612"/>
      <c r="AB1962" s="62"/>
      <c r="AC1962" s="61"/>
      <c r="AD1962" s="61"/>
      <c r="AE1962" s="613"/>
      <c r="AF1962" s="613"/>
      <c r="AG1962" s="613"/>
      <c r="AH1962" s="613"/>
      <c r="AI1962" s="613"/>
      <c r="AJ1962" s="613"/>
      <c r="AK1962" s="613"/>
      <c r="AL1962" s="613"/>
      <c r="AM1962" s="613"/>
      <c r="AN1962" s="613"/>
      <c r="AO1962" s="613"/>
      <c r="AP1962" s="613"/>
      <c r="AQ1962" s="613"/>
      <c r="AR1962" s="613"/>
      <c r="AS1962" s="613"/>
      <c r="AT1962" s="613"/>
      <c r="AU1962" s="613"/>
      <c r="AV1962" s="613"/>
      <c r="AW1962" s="613"/>
      <c r="AX1962" s="613"/>
      <c r="AY1962" s="613"/>
      <c r="AZ1962" s="613"/>
      <c r="BA1962" s="613"/>
      <c r="BB1962" s="613"/>
      <c r="BC1962" s="613"/>
      <c r="BD1962" s="613"/>
      <c r="BE1962" s="613"/>
      <c r="BF1962" s="613"/>
      <c r="BG1962" s="613"/>
      <c r="BH1962" s="613"/>
      <c r="BI1962" s="613"/>
      <c r="BJ1962" s="613"/>
    </row>
    <row r="1963" spans="2:62" ht="39" customHeight="1">
      <c r="B1963" s="611"/>
      <c r="C1963" s="611"/>
      <c r="D1963" s="611"/>
      <c r="E1963" s="611"/>
      <c r="F1963" s="611"/>
      <c r="G1963" s="611"/>
      <c r="H1963" s="611"/>
      <c r="I1963" s="611"/>
      <c r="J1963" s="611"/>
      <c r="K1963" s="611"/>
      <c r="L1963" s="611"/>
      <c r="M1963" s="611"/>
      <c r="N1963" s="611"/>
      <c r="O1963" s="611"/>
      <c r="P1963" s="611"/>
      <c r="Q1963" s="611"/>
      <c r="R1963" s="611"/>
      <c r="S1963" s="611"/>
      <c r="T1963" s="611"/>
      <c r="U1963" s="611"/>
      <c r="V1963" s="611"/>
      <c r="W1963" s="611"/>
      <c r="X1963" s="611"/>
      <c r="Y1963" s="611"/>
      <c r="Z1963" s="611"/>
      <c r="AA1963" s="612"/>
      <c r="AB1963" s="62"/>
      <c r="AC1963" s="62"/>
      <c r="AD1963" s="62"/>
      <c r="AE1963" s="63"/>
      <c r="AF1963" s="63"/>
      <c r="AG1963" s="63"/>
      <c r="AH1963" s="63"/>
      <c r="AI1963" s="63"/>
      <c r="AJ1963" s="63"/>
      <c r="AK1963" s="63"/>
      <c r="AL1963" s="63"/>
      <c r="AM1963" s="63"/>
      <c r="AN1963" s="63"/>
      <c r="AO1963" s="63"/>
      <c r="AP1963" s="63"/>
      <c r="AQ1963" s="63"/>
      <c r="AR1963" s="63"/>
      <c r="AS1963" s="63"/>
      <c r="AT1963" s="63"/>
      <c r="AU1963" s="63"/>
      <c r="AV1963" s="63"/>
      <c r="AW1963" s="63"/>
      <c r="AX1963" s="63"/>
      <c r="AY1963" s="63"/>
      <c r="AZ1963" s="63"/>
      <c r="BA1963" s="63"/>
      <c r="BB1963" s="63"/>
      <c r="BC1963" s="63"/>
      <c r="BD1963" s="63"/>
      <c r="BE1963" s="63"/>
      <c r="BF1963" s="63"/>
      <c r="BG1963" s="63"/>
      <c r="BH1963" s="63"/>
      <c r="BI1963" s="63"/>
      <c r="BJ1963" s="63"/>
    </row>
    <row r="1964" spans="2:62" ht="39" customHeight="1">
      <c r="B1964" s="64" t="s">
        <v>50</v>
      </c>
      <c r="C1964" s="64"/>
      <c r="D1964" s="64"/>
      <c r="E1964" s="64"/>
      <c r="F1964" s="64"/>
      <c r="G1964" s="64"/>
      <c r="H1964" s="64"/>
      <c r="I1964" s="64"/>
      <c r="J1964" s="64"/>
      <c r="K1964" s="64"/>
      <c r="L1964" s="64"/>
      <c r="M1964" s="64"/>
      <c r="N1964" s="64"/>
      <c r="O1964" s="64"/>
      <c r="P1964" s="64"/>
      <c r="Q1964" s="64"/>
      <c r="R1964" s="64"/>
      <c r="S1964" s="64"/>
      <c r="T1964" s="64"/>
      <c r="U1964" s="64"/>
      <c r="V1964" s="64"/>
      <c r="W1964" s="64"/>
      <c r="X1964" s="64"/>
      <c r="Y1964" s="64"/>
      <c r="Z1964" s="64"/>
      <c r="AA1964" s="62"/>
      <c r="AB1964" s="62"/>
      <c r="AC1964" s="62"/>
      <c r="AD1964" s="62"/>
      <c r="AE1964" s="613" t="str">
        <f>GI!$A$51</f>
        <v>መቐለ, ኢትዮጵያ/Mekelle, Ethiopia</v>
      </c>
      <c r="AF1964" s="613"/>
      <c r="AG1964" s="613"/>
      <c r="AH1964" s="613"/>
      <c r="AI1964" s="613"/>
      <c r="AJ1964" s="613"/>
      <c r="AK1964" s="613"/>
      <c r="AL1964" s="613"/>
      <c r="AM1964" s="613"/>
      <c r="AN1964" s="613"/>
      <c r="AO1964" s="613"/>
      <c r="AP1964" s="613"/>
      <c r="AQ1964" s="613"/>
      <c r="AR1964" s="613"/>
      <c r="AS1964" s="613"/>
      <c r="AT1964" s="613"/>
      <c r="AU1964" s="613"/>
      <c r="AV1964" s="613"/>
      <c r="AW1964" s="613"/>
      <c r="AX1964" s="613"/>
      <c r="AY1964" s="613"/>
      <c r="AZ1964" s="613"/>
      <c r="BA1964" s="613"/>
      <c r="BB1964" s="613"/>
      <c r="BC1964" s="613"/>
      <c r="BD1964" s="613"/>
      <c r="BE1964" s="613"/>
      <c r="BF1964" s="613"/>
      <c r="BG1964" s="613"/>
      <c r="BH1964" s="613"/>
      <c r="BI1964" s="613"/>
      <c r="BJ1964" s="613"/>
    </row>
    <row r="1965" spans="2:62" ht="39" customHeight="1">
      <c r="B1965" s="64" t="s">
        <v>51</v>
      </c>
      <c r="C1965" s="64"/>
      <c r="D1965" s="64"/>
      <c r="E1965" s="64"/>
      <c r="F1965" s="64"/>
      <c r="G1965" s="64"/>
      <c r="H1965" s="64"/>
      <c r="I1965" s="64"/>
      <c r="J1965" s="64"/>
      <c r="K1965" s="64"/>
      <c r="L1965" s="64"/>
      <c r="M1965" s="64"/>
      <c r="N1965" s="64"/>
      <c r="O1965" s="64"/>
      <c r="P1965" s="64"/>
      <c r="Q1965" s="64"/>
      <c r="R1965" s="64"/>
      <c r="S1965" s="64"/>
      <c r="T1965" s="64"/>
      <c r="U1965" s="64"/>
      <c r="V1965" s="64"/>
      <c r="W1965" s="64"/>
      <c r="X1965" s="64"/>
      <c r="Y1965" s="64"/>
      <c r="Z1965" s="64"/>
      <c r="AA1965" s="62"/>
      <c r="AB1965" s="62"/>
      <c r="AC1965" s="62"/>
      <c r="AD1965" s="62"/>
      <c r="AE1965" s="613"/>
      <c r="AF1965" s="613"/>
      <c r="AG1965" s="613"/>
      <c r="AH1965" s="613"/>
      <c r="AI1965" s="613"/>
      <c r="AJ1965" s="613"/>
      <c r="AK1965" s="613"/>
      <c r="AL1965" s="613"/>
      <c r="AM1965" s="613"/>
      <c r="AN1965" s="613"/>
      <c r="AO1965" s="613"/>
      <c r="AP1965" s="613"/>
      <c r="AQ1965" s="613"/>
      <c r="AR1965" s="613"/>
      <c r="AS1965" s="613"/>
      <c r="AT1965" s="613"/>
      <c r="AU1965" s="613"/>
      <c r="AV1965" s="613"/>
      <c r="AW1965" s="613"/>
      <c r="AX1965" s="613"/>
      <c r="AY1965" s="613"/>
      <c r="AZ1965" s="613"/>
      <c r="BA1965" s="613"/>
      <c r="BB1965" s="613"/>
      <c r="BC1965" s="613"/>
      <c r="BD1965" s="613"/>
      <c r="BE1965" s="613"/>
      <c r="BF1965" s="613"/>
      <c r="BG1965" s="613"/>
      <c r="BH1965" s="613"/>
      <c r="BI1965" s="613"/>
      <c r="BJ1965" s="613"/>
    </row>
    <row r="1966" spans="2:62" ht="39" customHeight="1">
      <c r="B1966" s="611" t="s">
        <v>139</v>
      </c>
      <c r="C1966" s="611"/>
      <c r="D1966" s="611"/>
      <c r="E1966" s="611"/>
      <c r="F1966" s="611"/>
      <c r="G1966" s="611"/>
      <c r="H1966" s="611"/>
      <c r="I1966" s="611"/>
      <c r="J1966" s="611"/>
      <c r="K1966" s="611"/>
      <c r="L1966" s="611"/>
      <c r="M1966" s="611"/>
      <c r="N1966" s="611"/>
      <c r="O1966" s="611"/>
      <c r="P1966" s="611"/>
      <c r="Q1966" s="611"/>
      <c r="R1966" s="611"/>
      <c r="S1966" s="611"/>
      <c r="T1966" s="611"/>
      <c r="U1966" s="611"/>
      <c r="V1966" s="611"/>
      <c r="W1966" s="611"/>
      <c r="X1966" s="611"/>
      <c r="Y1966" s="611"/>
      <c r="Z1966" s="611"/>
      <c r="AA1966" s="612"/>
      <c r="AB1966" s="62"/>
      <c r="AC1966" s="62"/>
      <c r="AD1966" s="62"/>
      <c r="AE1966" s="91"/>
      <c r="AF1966" s="91"/>
      <c r="AG1966" s="91"/>
      <c r="AH1966" s="91"/>
      <c r="AI1966" s="91"/>
      <c r="AJ1966" s="91"/>
      <c r="AK1966" s="91"/>
      <c r="AL1966" s="91"/>
      <c r="AM1966" s="91"/>
      <c r="AN1966" s="91"/>
      <c r="AO1966" s="91"/>
      <c r="AP1966" s="91"/>
      <c r="AQ1966" s="91"/>
      <c r="AR1966" s="91"/>
      <c r="AS1966" s="91"/>
      <c r="AT1966" s="91"/>
      <c r="AU1966" s="91"/>
      <c r="AV1966" s="91"/>
      <c r="AW1966" s="91"/>
      <c r="AX1966" s="91"/>
      <c r="AY1966" s="91"/>
      <c r="AZ1966" s="91"/>
      <c r="BA1966" s="91"/>
      <c r="BB1966" s="91"/>
      <c r="BC1966" s="91"/>
      <c r="BD1966" s="91"/>
      <c r="BE1966" s="91"/>
      <c r="BF1966" s="91"/>
      <c r="BG1966" s="91"/>
      <c r="BH1966" s="91"/>
      <c r="BI1966" s="91"/>
      <c r="BJ1966" s="91"/>
    </row>
    <row r="1967" spans="2:62" ht="39" customHeight="1">
      <c r="B1967" s="611"/>
      <c r="C1967" s="611"/>
      <c r="D1967" s="611"/>
      <c r="E1967" s="611"/>
      <c r="F1967" s="611"/>
      <c r="G1967" s="611"/>
      <c r="H1967" s="611"/>
      <c r="I1967" s="611"/>
      <c r="J1967" s="611"/>
      <c r="K1967" s="611"/>
      <c r="L1967" s="611"/>
      <c r="M1967" s="611"/>
      <c r="N1967" s="611"/>
      <c r="O1967" s="611"/>
      <c r="P1967" s="611"/>
      <c r="Q1967" s="611"/>
      <c r="R1967" s="611"/>
      <c r="S1967" s="611"/>
      <c r="T1967" s="611"/>
      <c r="U1967" s="611"/>
      <c r="V1967" s="611"/>
      <c r="W1967" s="611"/>
      <c r="X1967" s="611"/>
      <c r="Y1967" s="611"/>
      <c r="Z1967" s="611"/>
      <c r="AA1967" s="612"/>
      <c r="AB1967" s="62"/>
      <c r="AC1967" s="62"/>
      <c r="AD1967" s="62"/>
      <c r="AE1967" s="614" t="str">
        <f>GI!$A$47</f>
        <v>ዘበነ ት/ቲ፡ 2018 ዓ/ም Academic Year: 2025/26 G.C</v>
      </c>
      <c r="AF1967" s="614"/>
      <c r="AG1967" s="614"/>
      <c r="AH1967" s="614"/>
      <c r="AI1967" s="614"/>
      <c r="AJ1967" s="614"/>
      <c r="AK1967" s="614"/>
      <c r="AL1967" s="614"/>
      <c r="AM1967" s="614"/>
      <c r="AN1967" s="614"/>
      <c r="AO1967" s="614"/>
      <c r="AP1967" s="614"/>
      <c r="AQ1967" s="614"/>
      <c r="AR1967" s="614"/>
      <c r="AS1967" s="614"/>
      <c r="AT1967" s="614"/>
      <c r="AU1967" s="614"/>
      <c r="AV1967" s="614"/>
      <c r="AW1967" s="614"/>
      <c r="AX1967" s="614"/>
      <c r="AY1967" s="614"/>
      <c r="AZ1967" s="614"/>
      <c r="BA1967" s="614"/>
      <c r="BB1967" s="614"/>
      <c r="BC1967" s="614"/>
      <c r="BD1967" s="614"/>
      <c r="BE1967" s="614"/>
      <c r="BF1967" s="614"/>
      <c r="BG1967" s="614"/>
      <c r="BH1967" s="614"/>
      <c r="BI1967" s="614"/>
      <c r="BJ1967" s="614"/>
    </row>
    <row r="1968" spans="2:62" ht="39" customHeight="1">
      <c r="B1968" s="609" t="s">
        <v>97</v>
      </c>
      <c r="C1968" s="609"/>
      <c r="D1968" s="609"/>
      <c r="E1968" s="609"/>
      <c r="F1968" s="609"/>
      <c r="G1968" s="609"/>
      <c r="H1968" s="609"/>
      <c r="I1968" s="609"/>
      <c r="J1968" s="609"/>
      <c r="K1968" s="609"/>
      <c r="L1968" s="609"/>
      <c r="M1968" s="609"/>
      <c r="N1968" s="609"/>
      <c r="O1968" s="609"/>
      <c r="P1968" s="609"/>
      <c r="Q1968" s="609"/>
      <c r="R1968" s="609"/>
      <c r="S1968" s="609"/>
      <c r="T1968" s="609"/>
      <c r="U1968" s="609"/>
      <c r="V1968" s="609"/>
      <c r="W1968" s="609"/>
      <c r="X1968" s="609"/>
      <c r="Y1968" s="609"/>
      <c r="Z1968" s="609"/>
      <c r="AA1968" s="62"/>
      <c r="AB1968" s="62"/>
      <c r="AC1968" s="62"/>
      <c r="AD1968" s="62"/>
      <c r="AE1968" s="614"/>
      <c r="AF1968" s="614"/>
      <c r="AG1968" s="614"/>
      <c r="AH1968" s="614"/>
      <c r="AI1968" s="614"/>
      <c r="AJ1968" s="614"/>
      <c r="AK1968" s="614"/>
      <c r="AL1968" s="614"/>
      <c r="AM1968" s="614"/>
      <c r="AN1968" s="614"/>
      <c r="AO1968" s="614"/>
      <c r="AP1968" s="614"/>
      <c r="AQ1968" s="614"/>
      <c r="AR1968" s="614"/>
      <c r="AS1968" s="614"/>
      <c r="AT1968" s="614"/>
      <c r="AU1968" s="614"/>
      <c r="AV1968" s="614"/>
      <c r="AW1968" s="614"/>
      <c r="AX1968" s="614"/>
      <c r="AY1968" s="614"/>
      <c r="AZ1968" s="614"/>
      <c r="BA1968" s="614"/>
      <c r="BB1968" s="614"/>
      <c r="BC1968" s="614"/>
      <c r="BD1968" s="614"/>
      <c r="BE1968" s="614"/>
      <c r="BF1968" s="614"/>
      <c r="BG1968" s="614"/>
      <c r="BH1968" s="614"/>
      <c r="BI1968" s="614"/>
      <c r="BJ1968" s="614"/>
    </row>
    <row r="1969" spans="2:62" ht="39" customHeight="1">
      <c r="AA1969" s="62"/>
      <c r="AB1969" s="62"/>
      <c r="AC1969" s="62"/>
      <c r="AD1969" s="62"/>
      <c r="AE1969" s="614"/>
      <c r="AF1969" s="614"/>
      <c r="AG1969" s="614"/>
      <c r="AH1969" s="614"/>
      <c r="AI1969" s="614"/>
      <c r="AJ1969" s="614"/>
      <c r="AK1969" s="614"/>
      <c r="AL1969" s="614"/>
      <c r="AM1969" s="614"/>
      <c r="AN1969" s="614"/>
      <c r="AO1969" s="614"/>
      <c r="AP1969" s="614"/>
      <c r="AQ1969" s="614"/>
      <c r="AR1969" s="614"/>
      <c r="AS1969" s="614"/>
      <c r="AT1969" s="614"/>
      <c r="AU1969" s="614"/>
      <c r="AV1969" s="614"/>
      <c r="AW1969" s="614"/>
      <c r="AX1969" s="614"/>
      <c r="AY1969" s="614"/>
      <c r="AZ1969" s="614"/>
      <c r="BA1969" s="614"/>
      <c r="BB1969" s="614"/>
      <c r="BC1969" s="614"/>
      <c r="BD1969" s="614"/>
      <c r="BE1969" s="614"/>
      <c r="BF1969" s="614"/>
      <c r="BG1969" s="614"/>
      <c r="BH1969" s="614"/>
      <c r="BI1969" s="614"/>
      <c r="BJ1969" s="614"/>
    </row>
    <row r="1970" spans="2:62" ht="39" customHeight="1">
      <c r="AB1970" s="62"/>
      <c r="AC1970" s="62"/>
      <c r="AD1970" s="62"/>
      <c r="AE1970" s="62"/>
      <c r="AF1970" s="62"/>
      <c r="AG1970" s="552" t="s">
        <v>63</v>
      </c>
      <c r="AH1970" s="552"/>
      <c r="AI1970" s="552"/>
      <c r="AJ1970" s="552"/>
      <c r="AK1970" s="552"/>
      <c r="AL1970" s="552"/>
      <c r="AM1970" s="552"/>
      <c r="AN1970" s="552"/>
      <c r="AO1970" s="552"/>
      <c r="AP1970" s="552"/>
      <c r="AQ1970" s="552"/>
      <c r="AR1970" s="552"/>
      <c r="AS1970" s="552"/>
      <c r="AT1970" s="552"/>
      <c r="AU1970" s="552"/>
      <c r="AV1970" s="552"/>
      <c r="AW1970" s="552"/>
      <c r="AX1970" s="552"/>
      <c r="AY1970" s="552"/>
      <c r="AZ1970" s="552"/>
      <c r="BA1970" s="552"/>
      <c r="BB1970" s="552"/>
      <c r="BC1970" s="552"/>
      <c r="BD1970" s="552"/>
      <c r="BE1970" s="552"/>
      <c r="BF1970" s="552"/>
      <c r="BG1970" s="552"/>
      <c r="BH1970" s="552"/>
      <c r="BI1970" s="552"/>
      <c r="BJ1970" s="65"/>
    </row>
    <row r="1971" spans="2:62" ht="39" customHeight="1">
      <c r="AB1971" s="62"/>
      <c r="AC1971" s="62"/>
      <c r="AD1971" s="62"/>
      <c r="AE1971" s="62"/>
      <c r="AF1971" s="62"/>
      <c r="AG1971" s="552"/>
      <c r="AH1971" s="552"/>
      <c r="AI1971" s="552"/>
      <c r="AJ1971" s="552"/>
      <c r="AK1971" s="552"/>
      <c r="AL1971" s="552"/>
      <c r="AM1971" s="552"/>
      <c r="AN1971" s="552"/>
      <c r="AO1971" s="552"/>
      <c r="AP1971" s="552"/>
      <c r="AQ1971" s="552"/>
      <c r="AR1971" s="552"/>
      <c r="AS1971" s="552"/>
      <c r="AT1971" s="552"/>
      <c r="AU1971" s="552"/>
      <c r="AV1971" s="552"/>
      <c r="AW1971" s="552"/>
      <c r="AX1971" s="552"/>
      <c r="AY1971" s="552"/>
      <c r="AZ1971" s="552"/>
      <c r="BA1971" s="552"/>
      <c r="BB1971" s="552"/>
      <c r="BC1971" s="552"/>
      <c r="BD1971" s="552"/>
      <c r="BE1971" s="552"/>
      <c r="BF1971" s="552"/>
      <c r="BG1971" s="552"/>
      <c r="BH1971" s="552"/>
      <c r="BI1971" s="552"/>
      <c r="BJ1971" s="65"/>
    </row>
    <row r="1972" spans="2:62" ht="39" customHeight="1">
      <c r="B1972" s="66"/>
      <c r="C1972" s="66"/>
      <c r="D1972" s="66"/>
      <c r="E1972" s="66"/>
      <c r="F1972" s="66"/>
      <c r="G1972" s="66"/>
      <c r="H1972" s="66"/>
      <c r="I1972" s="66"/>
      <c r="J1972" s="66"/>
      <c r="K1972" s="66"/>
      <c r="L1972" s="66"/>
      <c r="M1972" s="66"/>
      <c r="N1972" s="66"/>
      <c r="O1972" s="66"/>
      <c r="P1972" s="66"/>
      <c r="Q1972" s="66"/>
      <c r="R1972" s="66"/>
      <c r="S1972" s="66"/>
      <c r="T1972" s="66"/>
      <c r="U1972" s="66"/>
      <c r="V1972" s="66"/>
      <c r="W1972" s="66"/>
      <c r="X1972" s="66"/>
      <c r="Y1972" s="66"/>
      <c r="Z1972" s="66"/>
      <c r="AB1972" s="62"/>
      <c r="AC1972" s="62"/>
      <c r="AD1972" s="62"/>
      <c r="AE1972" s="62"/>
      <c r="AF1972" s="62"/>
      <c r="AG1972" s="552"/>
      <c r="AH1972" s="552"/>
      <c r="AI1972" s="552"/>
      <c r="AJ1972" s="552"/>
      <c r="AK1972" s="552"/>
      <c r="AL1972" s="552"/>
      <c r="AM1972" s="552"/>
      <c r="AN1972" s="552"/>
      <c r="AO1972" s="552"/>
      <c r="AP1972" s="552"/>
      <c r="AQ1972" s="552"/>
      <c r="AR1972" s="552"/>
      <c r="AS1972" s="552"/>
      <c r="AT1972" s="552"/>
      <c r="AU1972" s="552"/>
      <c r="AV1972" s="552"/>
      <c r="AW1972" s="552"/>
      <c r="AX1972" s="552"/>
      <c r="AY1972" s="552"/>
      <c r="AZ1972" s="552"/>
      <c r="BA1972" s="552"/>
      <c r="BB1972" s="552"/>
      <c r="BC1972" s="552"/>
      <c r="BD1972" s="552"/>
      <c r="BE1972" s="552"/>
      <c r="BF1972" s="552"/>
      <c r="BG1972" s="552"/>
      <c r="BH1972" s="552"/>
      <c r="BI1972" s="552"/>
      <c r="BJ1972" s="65"/>
    </row>
    <row r="1973" spans="2:62" ht="39" customHeight="1" thickBot="1">
      <c r="L1973" s="554" t="s">
        <v>66</v>
      </c>
      <c r="M1973" s="555"/>
      <c r="N1973" s="558" t="s">
        <v>45</v>
      </c>
      <c r="O1973" s="559"/>
      <c r="P1973" s="559"/>
      <c r="Q1973" s="559"/>
      <c r="R1973" s="559"/>
      <c r="S1973" s="559"/>
      <c r="T1973" s="559"/>
      <c r="U1973" s="559"/>
      <c r="V1973" s="559"/>
      <c r="W1973" s="559"/>
      <c r="X1973" s="560"/>
      <c r="AB1973" s="62"/>
      <c r="AC1973" s="62"/>
      <c r="AD1973" s="62"/>
      <c r="AE1973" s="62"/>
      <c r="AF1973" s="62"/>
      <c r="AG1973" s="553"/>
      <c r="AH1973" s="553"/>
      <c r="AI1973" s="553"/>
      <c r="AJ1973" s="553"/>
      <c r="AK1973" s="553"/>
      <c r="AL1973" s="553"/>
      <c r="AM1973" s="553"/>
      <c r="AN1973" s="553"/>
      <c r="AO1973" s="553"/>
      <c r="AP1973" s="553"/>
      <c r="AQ1973" s="553"/>
      <c r="AR1973" s="553"/>
      <c r="AS1973" s="553"/>
      <c r="AT1973" s="553"/>
      <c r="AU1973" s="553"/>
      <c r="AV1973" s="553"/>
      <c r="AW1973" s="553"/>
      <c r="AX1973" s="553"/>
      <c r="AY1973" s="553"/>
      <c r="AZ1973" s="553"/>
      <c r="BA1973" s="553"/>
      <c r="BB1973" s="553"/>
      <c r="BC1973" s="553"/>
      <c r="BD1973" s="553"/>
      <c r="BE1973" s="553"/>
      <c r="BF1973" s="553"/>
      <c r="BG1973" s="553"/>
      <c r="BH1973" s="553"/>
      <c r="BI1973" s="553"/>
      <c r="BJ1973" s="65"/>
    </row>
    <row r="1974" spans="2:62" ht="39" customHeight="1" thickBot="1">
      <c r="L1974" s="556"/>
      <c r="M1974" s="557"/>
      <c r="N1974" s="561"/>
      <c r="O1974" s="562"/>
      <c r="P1974" s="562"/>
      <c r="Q1974" s="562"/>
      <c r="R1974" s="562"/>
      <c r="S1974" s="562"/>
      <c r="T1974" s="562"/>
      <c r="U1974" s="562"/>
      <c r="V1974" s="562"/>
      <c r="W1974" s="562"/>
      <c r="X1974" s="563"/>
      <c r="AB1974" s="62"/>
      <c r="AC1974" s="62"/>
      <c r="AD1974" s="62"/>
      <c r="AE1974" s="62"/>
      <c r="AF1974" s="62"/>
      <c r="AG1974" s="67"/>
      <c r="AH1974" s="68"/>
      <c r="AI1974" s="68"/>
      <c r="AJ1974" s="69"/>
      <c r="AK1974" s="69"/>
      <c r="AL1974" s="69"/>
      <c r="AM1974" s="69"/>
      <c r="AN1974" s="69"/>
      <c r="AO1974" s="69"/>
      <c r="AP1974" s="69"/>
      <c r="AQ1974" s="69"/>
      <c r="AR1974" s="70"/>
      <c r="AS1974" s="70"/>
      <c r="AT1974" s="70"/>
      <c r="AU1974" s="70"/>
      <c r="AV1974" s="70"/>
      <c r="AW1974" s="70"/>
      <c r="AX1974" s="70"/>
      <c r="AY1974" s="70"/>
      <c r="AZ1974" s="70"/>
      <c r="BA1974" s="70"/>
      <c r="BB1974" s="70"/>
      <c r="BC1974" s="70"/>
      <c r="BD1974" s="70"/>
      <c r="BE1974" s="70"/>
      <c r="BF1974" s="70"/>
      <c r="BG1974" s="70"/>
      <c r="BH1974" s="70"/>
      <c r="BI1974" s="70"/>
      <c r="BJ1974" s="69"/>
    </row>
    <row r="1975" spans="2:62" ht="39" customHeight="1">
      <c r="E1975" s="62"/>
      <c r="F1975" s="62"/>
      <c r="G1975" s="62"/>
      <c r="H1975" s="62"/>
      <c r="I1975" s="62"/>
      <c r="J1975" s="62"/>
      <c r="K1975" s="62"/>
      <c r="L1975" s="564" t="s">
        <v>21</v>
      </c>
      <c r="M1975" s="565"/>
      <c r="N1975" s="558" t="s">
        <v>46</v>
      </c>
      <c r="O1975" s="559"/>
      <c r="P1975" s="559"/>
      <c r="Q1975" s="559"/>
      <c r="R1975" s="559"/>
      <c r="S1975" s="559"/>
      <c r="T1975" s="559"/>
      <c r="U1975" s="559"/>
      <c r="V1975" s="559"/>
      <c r="W1975" s="559"/>
      <c r="X1975" s="560"/>
      <c r="AB1975" s="62"/>
      <c r="AC1975" s="62"/>
      <c r="AD1975" s="62"/>
      <c r="AE1975" s="62"/>
      <c r="AF1975" s="62"/>
      <c r="AG1975" s="568" t="s">
        <v>22</v>
      </c>
      <c r="AH1975" s="569"/>
      <c r="AI1975" s="569"/>
      <c r="AJ1975" s="569"/>
      <c r="AK1975" s="569"/>
      <c r="AL1975" s="569"/>
      <c r="AM1975" s="569"/>
      <c r="AN1975" s="570"/>
      <c r="AO1975" s="571" t="str">
        <f>GI!$H$41</f>
        <v xml:space="preserve">Yonatan Mulu Araya </v>
      </c>
      <c r="AP1975" s="572"/>
      <c r="AQ1975" s="572"/>
      <c r="AR1975" s="572"/>
      <c r="AS1975" s="572"/>
      <c r="AT1975" s="572"/>
      <c r="AU1975" s="572"/>
      <c r="AV1975" s="572"/>
      <c r="AW1975" s="572"/>
      <c r="AX1975" s="572"/>
      <c r="AY1975" s="572"/>
      <c r="AZ1975" s="572"/>
      <c r="BA1975" s="572"/>
      <c r="BB1975" s="572"/>
      <c r="BC1975" s="572"/>
      <c r="BD1975" s="572"/>
      <c r="BE1975" s="572"/>
      <c r="BF1975" s="572"/>
      <c r="BG1975" s="572"/>
      <c r="BH1975" s="573"/>
      <c r="BI1975" s="72"/>
      <c r="BJ1975" s="72"/>
    </row>
    <row r="1976" spans="2:62" ht="39" customHeight="1">
      <c r="L1976" s="566"/>
      <c r="M1976" s="567"/>
      <c r="N1976" s="561"/>
      <c r="O1976" s="562"/>
      <c r="P1976" s="562"/>
      <c r="Q1976" s="562"/>
      <c r="R1976" s="562"/>
      <c r="S1976" s="562"/>
      <c r="T1976" s="562"/>
      <c r="U1976" s="562"/>
      <c r="V1976" s="562"/>
      <c r="W1976" s="562"/>
      <c r="X1976" s="563"/>
      <c r="AB1976" s="62"/>
      <c r="AC1976" s="62"/>
      <c r="AD1976" s="62"/>
      <c r="AE1976" s="62"/>
      <c r="AF1976" s="62"/>
      <c r="AG1976" s="568"/>
      <c r="AH1976" s="569"/>
      <c r="AI1976" s="569"/>
      <c r="AJ1976" s="569"/>
      <c r="AK1976" s="569"/>
      <c r="AL1976" s="569"/>
      <c r="AM1976" s="569"/>
      <c r="AN1976" s="570"/>
      <c r="AO1976" s="574"/>
      <c r="AP1976" s="575"/>
      <c r="AQ1976" s="575"/>
      <c r="AR1976" s="575"/>
      <c r="AS1976" s="575"/>
      <c r="AT1976" s="575"/>
      <c r="AU1976" s="575"/>
      <c r="AV1976" s="575"/>
      <c r="AW1976" s="575"/>
      <c r="AX1976" s="575"/>
      <c r="AY1976" s="575"/>
      <c r="AZ1976" s="575"/>
      <c r="BA1976" s="575"/>
      <c r="BB1976" s="575"/>
      <c r="BC1976" s="575"/>
      <c r="BD1976" s="575"/>
      <c r="BE1976" s="575"/>
      <c r="BF1976" s="575"/>
      <c r="BG1976" s="575"/>
      <c r="BH1976" s="576"/>
      <c r="BI1976" s="72"/>
      <c r="BJ1976" s="72"/>
    </row>
    <row r="1977" spans="2:62" ht="39" customHeight="1" thickBot="1">
      <c r="AB1977" s="62"/>
      <c r="AC1977" s="62"/>
      <c r="AD1977" s="62"/>
      <c r="AE1977" s="62"/>
      <c r="AF1977" s="62"/>
      <c r="AG1977" s="73"/>
      <c r="AH1977" s="580" t="s">
        <v>8</v>
      </c>
      <c r="AI1977" s="580"/>
      <c r="AJ1977" s="580"/>
      <c r="AK1977" s="580"/>
      <c r="AL1977" s="580"/>
      <c r="AM1977" s="580"/>
      <c r="AN1977" s="580"/>
      <c r="AO1977" s="577"/>
      <c r="AP1977" s="578"/>
      <c r="AQ1977" s="578"/>
      <c r="AR1977" s="578"/>
      <c r="AS1977" s="578"/>
      <c r="AT1977" s="578"/>
      <c r="AU1977" s="578"/>
      <c r="AV1977" s="578"/>
      <c r="AW1977" s="578"/>
      <c r="AX1977" s="578"/>
      <c r="AY1977" s="578"/>
      <c r="AZ1977" s="578"/>
      <c r="BA1977" s="578"/>
      <c r="BB1977" s="578"/>
      <c r="BC1977" s="578"/>
      <c r="BD1977" s="578"/>
      <c r="BE1977" s="578"/>
      <c r="BF1977" s="578"/>
      <c r="BG1977" s="578"/>
      <c r="BH1977" s="579"/>
      <c r="BI1977" s="72"/>
      <c r="BJ1977" s="72"/>
    </row>
    <row r="1978" spans="2:62" ht="39" customHeight="1">
      <c r="AG1978" s="71"/>
      <c r="AH1978" s="580"/>
      <c r="AI1978" s="580"/>
      <c r="AJ1978" s="580"/>
      <c r="AK1978" s="580"/>
      <c r="AL1978" s="580"/>
      <c r="AM1978" s="580"/>
      <c r="AN1978" s="580"/>
      <c r="AO1978" s="74"/>
      <c r="AP1978" s="74"/>
      <c r="AQ1978" s="74"/>
      <c r="AR1978" s="72"/>
      <c r="AS1978" s="72"/>
      <c r="AT1978" s="72"/>
      <c r="AU1978" s="72"/>
      <c r="AV1978" s="72"/>
      <c r="AW1978" s="72"/>
      <c r="AX1978" s="72"/>
      <c r="AY1978" s="72"/>
      <c r="AZ1978" s="72"/>
      <c r="BA1978" s="72"/>
      <c r="BB1978" s="72"/>
      <c r="BC1978" s="72"/>
      <c r="BD1978" s="72"/>
      <c r="BE1978" s="72"/>
      <c r="BF1978" s="72"/>
      <c r="BG1978" s="72"/>
      <c r="BH1978" s="72"/>
      <c r="BI1978" s="72"/>
    </row>
    <row r="1979" spans="2:62" ht="39" customHeight="1" thickBot="1">
      <c r="B1979" s="581" t="s">
        <v>99</v>
      </c>
      <c r="C1979" s="581"/>
      <c r="D1979" s="581"/>
      <c r="E1979" s="581"/>
      <c r="F1979" s="581"/>
      <c r="G1979" s="581"/>
      <c r="H1979" s="581"/>
      <c r="I1979" s="581"/>
      <c r="J1979" s="581"/>
      <c r="K1979" s="581"/>
      <c r="L1979" s="581"/>
      <c r="M1979" s="581"/>
      <c r="N1979" s="581"/>
      <c r="O1979" s="581"/>
      <c r="P1979" s="581"/>
      <c r="Q1979" s="581"/>
      <c r="R1979" s="581"/>
      <c r="S1979" s="581"/>
      <c r="T1979" s="581"/>
      <c r="U1979" s="581"/>
      <c r="V1979" s="581"/>
      <c r="W1979" s="581"/>
      <c r="X1979" s="581"/>
      <c r="Y1979" s="581"/>
      <c r="Z1979" s="581"/>
      <c r="AA1979" s="581"/>
      <c r="AG1979" s="71"/>
    </row>
    <row r="1980" spans="2:62" ht="39" customHeight="1">
      <c r="B1980" s="581"/>
      <c r="C1980" s="581"/>
      <c r="D1980" s="581"/>
      <c r="E1980" s="581"/>
      <c r="F1980" s="581"/>
      <c r="G1980" s="581"/>
      <c r="H1980" s="581"/>
      <c r="I1980" s="581"/>
      <c r="J1980" s="581"/>
      <c r="K1980" s="581"/>
      <c r="L1980" s="581"/>
      <c r="M1980" s="581"/>
      <c r="N1980" s="581"/>
      <c r="O1980" s="581"/>
      <c r="P1980" s="581"/>
      <c r="Q1980" s="581"/>
      <c r="R1980" s="581"/>
      <c r="S1980" s="581"/>
      <c r="T1980" s="581"/>
      <c r="U1980" s="581"/>
      <c r="V1980" s="581"/>
      <c r="W1980" s="581"/>
      <c r="X1980" s="581"/>
      <c r="Y1980" s="581"/>
      <c r="Z1980" s="581"/>
      <c r="AA1980" s="581"/>
      <c r="AG1980" s="71"/>
      <c r="AH1980" s="582" t="s">
        <v>23</v>
      </c>
      <c r="AI1980" s="582"/>
      <c r="AJ1980" s="582"/>
      <c r="AK1980" s="582"/>
      <c r="AL1980" s="582"/>
      <c r="AM1980" s="582"/>
      <c r="AN1980" s="583"/>
      <c r="AO1980" s="584">
        <f>GI!$J$41</f>
        <v>0</v>
      </c>
      <c r="AP1980" s="585"/>
      <c r="AQ1980" s="585"/>
      <c r="AR1980" s="585"/>
      <c r="AS1980" s="585"/>
      <c r="AT1980" s="586"/>
      <c r="AV1980" s="72"/>
      <c r="AW1980" s="582" t="s">
        <v>24</v>
      </c>
      <c r="AX1980" s="582"/>
      <c r="AY1980" s="582"/>
      <c r="AZ1980" s="582"/>
      <c r="BB1980" s="584" t="str">
        <f>GI!$I$41</f>
        <v>M</v>
      </c>
      <c r="BC1980" s="585"/>
      <c r="BD1980" s="585"/>
      <c r="BE1980" s="585"/>
      <c r="BF1980" s="586"/>
    </row>
    <row r="1981" spans="2:62" ht="39" customHeight="1">
      <c r="B1981" s="581"/>
      <c r="C1981" s="581"/>
      <c r="D1981" s="581"/>
      <c r="E1981" s="581"/>
      <c r="F1981" s="581"/>
      <c r="G1981" s="581"/>
      <c r="H1981" s="581"/>
      <c r="I1981" s="581"/>
      <c r="J1981" s="581"/>
      <c r="K1981" s="581"/>
      <c r="L1981" s="581"/>
      <c r="M1981" s="581"/>
      <c r="N1981" s="581"/>
      <c r="O1981" s="581"/>
      <c r="P1981" s="581"/>
      <c r="Q1981" s="581"/>
      <c r="R1981" s="581"/>
      <c r="S1981" s="581"/>
      <c r="T1981" s="581"/>
      <c r="U1981" s="581"/>
      <c r="V1981" s="581"/>
      <c r="W1981" s="581"/>
      <c r="X1981" s="581"/>
      <c r="Y1981" s="581"/>
      <c r="Z1981" s="581"/>
      <c r="AA1981" s="581"/>
      <c r="AG1981" s="71"/>
      <c r="AH1981" s="582"/>
      <c r="AI1981" s="582"/>
      <c r="AJ1981" s="582"/>
      <c r="AK1981" s="582"/>
      <c r="AL1981" s="582"/>
      <c r="AM1981" s="582"/>
      <c r="AN1981" s="583"/>
      <c r="AO1981" s="587"/>
      <c r="AP1981" s="588"/>
      <c r="AQ1981" s="588"/>
      <c r="AR1981" s="588"/>
      <c r="AS1981" s="588"/>
      <c r="AT1981" s="589"/>
      <c r="AU1981" s="72"/>
      <c r="AV1981" s="72"/>
      <c r="AW1981" s="582"/>
      <c r="AX1981" s="582"/>
      <c r="AY1981" s="582"/>
      <c r="AZ1981" s="582"/>
      <c r="BB1981" s="587"/>
      <c r="BC1981" s="588"/>
      <c r="BD1981" s="588"/>
      <c r="BE1981" s="588"/>
      <c r="BF1981" s="589"/>
    </row>
    <row r="1982" spans="2:62" ht="39" customHeight="1">
      <c r="B1982" s="581"/>
      <c r="C1982" s="581"/>
      <c r="D1982" s="581"/>
      <c r="E1982" s="581"/>
      <c r="F1982" s="581"/>
      <c r="G1982" s="581"/>
      <c r="H1982" s="581"/>
      <c r="I1982" s="581"/>
      <c r="J1982" s="581"/>
      <c r="K1982" s="581"/>
      <c r="L1982" s="581"/>
      <c r="M1982" s="581"/>
      <c r="N1982" s="581"/>
      <c r="O1982" s="581"/>
      <c r="P1982" s="581"/>
      <c r="Q1982" s="581"/>
      <c r="R1982" s="581"/>
      <c r="S1982" s="581"/>
      <c r="T1982" s="581"/>
      <c r="U1982" s="581"/>
      <c r="V1982" s="581"/>
      <c r="W1982" s="581"/>
      <c r="X1982" s="581"/>
      <c r="Y1982" s="581"/>
      <c r="Z1982" s="581"/>
      <c r="AA1982" s="581"/>
      <c r="AG1982" s="71"/>
      <c r="AH1982" s="593" t="s">
        <v>3</v>
      </c>
      <c r="AI1982" s="593"/>
      <c r="AJ1982" s="593"/>
      <c r="AK1982" s="593"/>
      <c r="AL1982" s="593"/>
      <c r="AM1982" s="593"/>
      <c r="AN1982" s="594"/>
      <c r="AO1982" s="587"/>
      <c r="AP1982" s="588"/>
      <c r="AQ1982" s="588"/>
      <c r="AR1982" s="588"/>
      <c r="AS1982" s="588"/>
      <c r="AT1982" s="589"/>
      <c r="AV1982" s="72"/>
      <c r="AW1982" s="593" t="s">
        <v>4</v>
      </c>
      <c r="AX1982" s="593"/>
      <c r="AY1982" s="593"/>
      <c r="AZ1982" s="593"/>
      <c r="BB1982" s="587"/>
      <c r="BC1982" s="588"/>
      <c r="BD1982" s="588"/>
      <c r="BE1982" s="588"/>
      <c r="BF1982" s="589"/>
    </row>
    <row r="1983" spans="2:62" ht="39" customHeight="1" thickBot="1">
      <c r="B1983" s="595" t="s">
        <v>148</v>
      </c>
      <c r="C1983" s="595"/>
      <c r="D1983" s="595"/>
      <c r="E1983" s="595"/>
      <c r="F1983" s="595"/>
      <c r="G1983" s="595"/>
      <c r="H1983" s="595"/>
      <c r="I1983" s="595"/>
      <c r="J1983" s="595"/>
      <c r="K1983" s="595"/>
      <c r="L1983" s="75"/>
      <c r="M1983" s="75"/>
      <c r="N1983" s="75"/>
      <c r="O1983" s="75"/>
      <c r="P1983" s="75"/>
      <c r="Q1983" s="75"/>
      <c r="R1983" s="75"/>
      <c r="S1983" s="75"/>
      <c r="T1983" s="75"/>
      <c r="U1983" s="75"/>
      <c r="V1983" s="75"/>
      <c r="W1983" s="76"/>
      <c r="X1983" s="76"/>
      <c r="Y1983" s="76"/>
      <c r="Z1983" s="76"/>
      <c r="AA1983" s="76"/>
      <c r="AG1983" s="71"/>
      <c r="AH1983" s="593"/>
      <c r="AI1983" s="593"/>
      <c r="AJ1983" s="593"/>
      <c r="AK1983" s="593"/>
      <c r="AL1983" s="593"/>
      <c r="AM1983" s="593"/>
      <c r="AN1983" s="594"/>
      <c r="AO1983" s="590"/>
      <c r="AP1983" s="591"/>
      <c r="AQ1983" s="591"/>
      <c r="AR1983" s="591"/>
      <c r="AS1983" s="591"/>
      <c r="AT1983" s="592"/>
      <c r="AU1983" s="72"/>
      <c r="AV1983" s="72"/>
      <c r="AW1983" s="593"/>
      <c r="AX1983" s="593"/>
      <c r="AY1983" s="593"/>
      <c r="AZ1983" s="593"/>
      <c r="BA1983" s="77"/>
      <c r="BB1983" s="590"/>
      <c r="BC1983" s="591"/>
      <c r="BD1983" s="591"/>
      <c r="BE1983" s="591"/>
      <c r="BF1983" s="592"/>
      <c r="BG1983" s="77"/>
      <c r="BH1983" s="77"/>
      <c r="BI1983" s="77"/>
    </row>
    <row r="1984" spans="2:62" ht="39" customHeight="1" thickBot="1">
      <c r="B1984" s="533"/>
      <c r="C1984" s="533"/>
      <c r="D1984" s="533"/>
      <c r="E1984" s="533"/>
      <c r="F1984" s="533"/>
      <c r="G1984" s="533"/>
      <c r="H1984" s="533"/>
      <c r="I1984" s="533"/>
      <c r="J1984" s="533"/>
      <c r="K1984" s="533"/>
      <c r="L1984" s="533"/>
      <c r="M1984" s="533"/>
      <c r="N1984" s="533"/>
      <c r="O1984" s="533"/>
      <c r="P1984" s="533"/>
      <c r="Q1984" s="533"/>
      <c r="R1984" s="533"/>
      <c r="S1984" s="533"/>
      <c r="T1984" s="533"/>
      <c r="U1984" s="533"/>
      <c r="V1984" s="533"/>
      <c r="W1984" s="533"/>
      <c r="X1984" s="533"/>
      <c r="Y1984" s="533"/>
      <c r="Z1984" s="533"/>
      <c r="AA1984" s="533"/>
      <c r="AG1984" s="71"/>
      <c r="AK1984" s="78"/>
      <c r="AL1984" s="78"/>
      <c r="AM1984" s="78"/>
      <c r="AN1984" s="78"/>
      <c r="AO1984" s="78"/>
      <c r="AP1984" s="78"/>
      <c r="AQ1984" s="78"/>
      <c r="AR1984" s="72"/>
      <c r="AS1984" s="72"/>
      <c r="AT1984" s="72"/>
      <c r="AU1984" s="72"/>
      <c r="AV1984" s="72"/>
      <c r="AW1984" s="72"/>
      <c r="AX1984" s="72"/>
      <c r="AY1984" s="72"/>
      <c r="AZ1984" s="72"/>
      <c r="BA1984" s="72"/>
      <c r="BB1984" s="72"/>
      <c r="BC1984" s="72"/>
      <c r="BD1984" s="72"/>
      <c r="BE1984" s="77"/>
      <c r="BF1984" s="77"/>
      <c r="BG1984" s="77"/>
      <c r="BH1984" s="77"/>
      <c r="BI1984" s="77"/>
    </row>
    <row r="1985" spans="2:62" ht="39" customHeight="1">
      <c r="B1985" s="534"/>
      <c r="C1985" s="534"/>
      <c r="D1985" s="534"/>
      <c r="E1985" s="534"/>
      <c r="F1985" s="534"/>
      <c r="G1985" s="534"/>
      <c r="H1985" s="534"/>
      <c r="I1985" s="534"/>
      <c r="J1985" s="534"/>
      <c r="K1985" s="534"/>
      <c r="L1985" s="534"/>
      <c r="M1985" s="534"/>
      <c r="N1985" s="534"/>
      <c r="O1985" s="534"/>
      <c r="P1985" s="534"/>
      <c r="Q1985" s="534"/>
      <c r="R1985" s="534"/>
      <c r="S1985" s="534"/>
      <c r="T1985" s="534"/>
      <c r="U1985" s="534"/>
      <c r="V1985" s="534"/>
      <c r="W1985" s="534"/>
      <c r="X1985" s="534"/>
      <c r="Y1985" s="534"/>
      <c r="Z1985" s="534"/>
      <c r="AA1985" s="534"/>
      <c r="AG1985" s="71"/>
      <c r="AH1985" s="582" t="s">
        <v>25</v>
      </c>
      <c r="AI1985" s="582"/>
      <c r="AJ1985" s="582"/>
      <c r="AK1985" s="582"/>
      <c r="AL1985" s="582"/>
      <c r="AM1985" s="582"/>
      <c r="AN1985" s="583"/>
      <c r="AO1985" s="596">
        <f>GI!$A$3</f>
        <v>11</v>
      </c>
      <c r="AP1985" s="597"/>
      <c r="AQ1985" s="597"/>
      <c r="AR1985" s="597"/>
      <c r="AS1985" s="598"/>
      <c r="AT1985" s="596" t="str">
        <f>GI!$C$3</f>
        <v>D</v>
      </c>
      <c r="AU1985" s="597"/>
      <c r="AV1985" s="597"/>
      <c r="AW1985" s="597"/>
      <c r="AX1985" s="598"/>
      <c r="AY1985" s="79"/>
      <c r="AZ1985" s="79"/>
      <c r="BA1985" s="79"/>
      <c r="BB1985" s="80"/>
      <c r="BC1985" s="80"/>
      <c r="BD1985" s="80"/>
      <c r="BE1985" s="80"/>
      <c r="BF1985" s="80"/>
      <c r="BG1985" s="80"/>
      <c r="BH1985" s="80"/>
      <c r="BI1985" s="80"/>
    </row>
    <row r="1986" spans="2:62" ht="39" customHeight="1">
      <c r="B1986" s="533"/>
      <c r="C1986" s="533"/>
      <c r="D1986" s="533"/>
      <c r="E1986" s="533"/>
      <c r="F1986" s="533"/>
      <c r="G1986" s="533"/>
      <c r="H1986" s="533"/>
      <c r="I1986" s="533"/>
      <c r="J1986" s="533"/>
      <c r="K1986" s="533"/>
      <c r="L1986" s="533"/>
      <c r="M1986" s="533"/>
      <c r="N1986" s="533"/>
      <c r="O1986" s="533"/>
      <c r="P1986" s="533"/>
      <c r="Q1986" s="533"/>
      <c r="R1986" s="533"/>
      <c r="S1986" s="533"/>
      <c r="T1986" s="533"/>
      <c r="U1986" s="533"/>
      <c r="V1986" s="533"/>
      <c r="W1986" s="533"/>
      <c r="X1986" s="533"/>
      <c r="Y1986" s="533"/>
      <c r="Z1986" s="533"/>
      <c r="AA1986" s="533"/>
      <c r="AG1986" s="71"/>
      <c r="AH1986" s="582"/>
      <c r="AI1986" s="582"/>
      <c r="AJ1986" s="582"/>
      <c r="AK1986" s="582"/>
      <c r="AL1986" s="582"/>
      <c r="AM1986" s="582"/>
      <c r="AN1986" s="583"/>
      <c r="AO1986" s="599"/>
      <c r="AP1986" s="600"/>
      <c r="AQ1986" s="600"/>
      <c r="AR1986" s="600"/>
      <c r="AS1986" s="601"/>
      <c r="AT1986" s="599"/>
      <c r="AU1986" s="600"/>
      <c r="AV1986" s="600"/>
      <c r="AW1986" s="600"/>
      <c r="AX1986" s="601"/>
      <c r="AY1986" s="79"/>
      <c r="AZ1986" s="79"/>
      <c r="BA1986" s="79"/>
      <c r="BB1986" s="80"/>
      <c r="BC1986" s="80"/>
      <c r="BD1986" s="80"/>
      <c r="BE1986" s="80"/>
      <c r="BF1986" s="80"/>
      <c r="BG1986" s="80"/>
      <c r="BH1986" s="80"/>
      <c r="BI1986" s="80"/>
    </row>
    <row r="1987" spans="2:62" ht="39" customHeight="1">
      <c r="B1987" s="534"/>
      <c r="C1987" s="534"/>
      <c r="D1987" s="534"/>
      <c r="E1987" s="534"/>
      <c r="F1987" s="534"/>
      <c r="G1987" s="534"/>
      <c r="H1987" s="534"/>
      <c r="I1987" s="534"/>
      <c r="J1987" s="534"/>
      <c r="K1987" s="534"/>
      <c r="L1987" s="534"/>
      <c r="M1987" s="534"/>
      <c r="N1987" s="534"/>
      <c r="O1987" s="534"/>
      <c r="P1987" s="534"/>
      <c r="Q1987" s="534"/>
      <c r="R1987" s="534"/>
      <c r="S1987" s="534"/>
      <c r="T1987" s="534"/>
      <c r="U1987" s="534"/>
      <c r="V1987" s="534"/>
      <c r="W1987" s="534"/>
      <c r="X1987" s="534"/>
      <c r="Y1987" s="534"/>
      <c r="Z1987" s="534"/>
      <c r="AA1987" s="534"/>
      <c r="AG1987" s="71"/>
      <c r="AH1987" s="605" t="s">
        <v>6</v>
      </c>
      <c r="AI1987" s="605"/>
      <c r="AJ1987" s="605"/>
      <c r="AK1987" s="605"/>
      <c r="AL1987" s="605"/>
      <c r="AM1987" s="605"/>
      <c r="AN1987" s="606"/>
      <c r="AO1987" s="599"/>
      <c r="AP1987" s="600"/>
      <c r="AQ1987" s="600"/>
      <c r="AR1987" s="600"/>
      <c r="AS1987" s="601"/>
      <c r="AT1987" s="599"/>
      <c r="AU1987" s="600"/>
      <c r="AV1987" s="600"/>
      <c r="AW1987" s="600"/>
      <c r="AX1987" s="601"/>
      <c r="AY1987" s="79"/>
      <c r="AZ1987" s="79"/>
      <c r="BA1987" s="79"/>
      <c r="BB1987" s="80"/>
      <c r="BC1987" s="80"/>
      <c r="BD1987" s="80"/>
      <c r="BE1987" s="80"/>
      <c r="BF1987" s="80"/>
      <c r="BG1987" s="80"/>
      <c r="BH1987" s="80"/>
      <c r="BI1987" s="80"/>
    </row>
    <row r="1988" spans="2:62" ht="39" customHeight="1" thickBot="1">
      <c r="B1988" s="607" t="s">
        <v>149</v>
      </c>
      <c r="C1988" s="607"/>
      <c r="D1988" s="607"/>
      <c r="E1988" s="607"/>
      <c r="F1988" s="607"/>
      <c r="G1988" s="607"/>
      <c r="H1988" s="607"/>
      <c r="I1988" s="607"/>
      <c r="J1988" s="607"/>
      <c r="K1988" s="607"/>
      <c r="L1988" s="607"/>
      <c r="M1988" s="607"/>
      <c r="N1988" s="607"/>
      <c r="O1988" s="607"/>
      <c r="P1988" s="607"/>
      <c r="Q1988" s="607"/>
      <c r="R1988" s="607"/>
      <c r="S1988" s="607"/>
      <c r="T1988" s="607"/>
      <c r="U1988" s="607"/>
      <c r="V1988" s="607"/>
      <c r="W1988" s="607"/>
      <c r="X1988" s="607"/>
      <c r="Y1988" s="607"/>
      <c r="Z1988" s="607"/>
      <c r="AA1988" s="607"/>
      <c r="AG1988" s="71"/>
      <c r="AH1988" s="605"/>
      <c r="AI1988" s="605"/>
      <c r="AJ1988" s="605"/>
      <c r="AK1988" s="605"/>
      <c r="AL1988" s="605"/>
      <c r="AM1988" s="605"/>
      <c r="AN1988" s="606"/>
      <c r="AO1988" s="602"/>
      <c r="AP1988" s="603"/>
      <c r="AQ1988" s="603"/>
      <c r="AR1988" s="603"/>
      <c r="AS1988" s="604"/>
      <c r="AT1988" s="602"/>
      <c r="AU1988" s="603"/>
      <c r="AV1988" s="603"/>
      <c r="AW1988" s="603"/>
      <c r="AX1988" s="604"/>
      <c r="AY1988" s="79"/>
      <c r="AZ1988" s="79"/>
      <c r="BA1988" s="79"/>
      <c r="BB1988" s="80"/>
      <c r="BC1988" s="80"/>
      <c r="BD1988" s="80"/>
      <c r="BE1988" s="80"/>
      <c r="BF1988" s="80"/>
      <c r="BG1988" s="80"/>
      <c r="BH1988" s="80"/>
      <c r="BI1988" s="80"/>
    </row>
    <row r="1989" spans="2:62" ht="39" customHeight="1">
      <c r="B1989" s="608"/>
      <c r="C1989" s="608"/>
      <c r="D1989" s="608"/>
      <c r="E1989" s="608"/>
      <c r="F1989" s="608"/>
      <c r="G1989" s="608"/>
      <c r="H1989" s="608"/>
      <c r="I1989" s="608"/>
      <c r="J1989" s="608"/>
      <c r="K1989" s="608"/>
      <c r="L1989" s="608"/>
      <c r="M1989" s="608"/>
      <c r="N1989" s="608"/>
      <c r="O1989" s="608"/>
      <c r="P1989" s="608"/>
      <c r="Q1989" s="608"/>
      <c r="R1989" s="608"/>
      <c r="S1989" s="608"/>
      <c r="T1989" s="608"/>
      <c r="U1989" s="608"/>
      <c r="V1989" s="608"/>
      <c r="W1989" s="608"/>
      <c r="X1989" s="608"/>
      <c r="Y1989" s="608"/>
      <c r="Z1989" s="608"/>
      <c r="AA1989" s="608"/>
      <c r="AG1989" s="71"/>
    </row>
    <row r="1990" spans="2:62" ht="39" customHeight="1" thickBot="1">
      <c r="B1990" s="533"/>
      <c r="C1990" s="533"/>
      <c r="D1990" s="533"/>
      <c r="E1990" s="533"/>
      <c r="F1990" s="533"/>
      <c r="G1990" s="533"/>
      <c r="H1990" s="533"/>
      <c r="I1990" s="533"/>
      <c r="J1990" s="533"/>
      <c r="K1990" s="533"/>
      <c r="L1990" s="533"/>
      <c r="M1990" s="533"/>
      <c r="N1990" s="533"/>
      <c r="O1990" s="533"/>
      <c r="P1990" s="533"/>
      <c r="Q1990" s="533"/>
      <c r="R1990" s="533"/>
      <c r="S1990" s="533"/>
      <c r="T1990" s="533"/>
      <c r="U1990" s="533"/>
      <c r="V1990" s="533"/>
      <c r="W1990" s="533"/>
      <c r="X1990" s="533"/>
      <c r="Y1990" s="533"/>
      <c r="Z1990" s="533"/>
      <c r="AA1990" s="533"/>
      <c r="AG1990" s="81"/>
      <c r="AH1990" s="82"/>
      <c r="AI1990" s="82"/>
      <c r="AJ1990" s="82"/>
      <c r="AK1990" s="82"/>
      <c r="AL1990" s="82"/>
      <c r="AM1990" s="82"/>
      <c r="AN1990" s="82"/>
      <c r="AO1990" s="82"/>
      <c r="AP1990" s="82"/>
      <c r="AQ1990" s="82"/>
      <c r="AR1990" s="83"/>
      <c r="AS1990" s="83"/>
      <c r="AT1990" s="83"/>
      <c r="AU1990" s="83"/>
      <c r="AV1990" s="83"/>
      <c r="AW1990" s="83"/>
      <c r="AX1990" s="83"/>
      <c r="AY1990" s="83"/>
      <c r="AZ1990" s="83"/>
      <c r="BA1990" s="83"/>
      <c r="BB1990" s="83"/>
      <c r="BC1990" s="83"/>
      <c r="BD1990" s="83"/>
      <c r="BE1990" s="83"/>
      <c r="BF1990" s="83"/>
      <c r="BG1990" s="83"/>
      <c r="BH1990" s="83"/>
      <c r="BI1990" s="83"/>
      <c r="BJ1990" s="84"/>
    </row>
    <row r="1991" spans="2:62" ht="39" customHeight="1">
      <c r="B1991" s="534"/>
      <c r="C1991" s="534"/>
      <c r="D1991" s="534"/>
      <c r="E1991" s="534"/>
      <c r="F1991" s="534"/>
      <c r="G1991" s="534"/>
      <c r="H1991" s="534"/>
      <c r="I1991" s="534"/>
      <c r="J1991" s="534"/>
      <c r="K1991" s="534"/>
      <c r="L1991" s="534"/>
      <c r="M1991" s="534"/>
      <c r="N1991" s="534"/>
      <c r="O1991" s="534"/>
      <c r="P1991" s="534"/>
      <c r="Q1991" s="534"/>
      <c r="R1991" s="534"/>
      <c r="S1991" s="534"/>
      <c r="T1991" s="534"/>
      <c r="U1991" s="534"/>
      <c r="V1991" s="534"/>
      <c r="W1991" s="534"/>
      <c r="X1991" s="534"/>
      <c r="Y1991" s="534"/>
      <c r="Z1991" s="534"/>
      <c r="AA1991" s="534"/>
      <c r="BJ1991" s="85"/>
    </row>
    <row r="1992" spans="2:62" ht="39" customHeight="1">
      <c r="B1992" s="86"/>
      <c r="C1992" s="86"/>
      <c r="D1992" s="86"/>
      <c r="E1992" s="86"/>
      <c r="F1992" s="86"/>
      <c r="G1992" s="86"/>
      <c r="H1992" s="86"/>
      <c r="I1992" s="86"/>
      <c r="J1992" s="86"/>
      <c r="K1992" s="86"/>
      <c r="L1992" s="86"/>
      <c r="M1992" s="86"/>
      <c r="N1992" s="86"/>
      <c r="O1992" s="86"/>
      <c r="P1992" s="86"/>
      <c r="Q1992" s="86"/>
      <c r="R1992" s="86"/>
      <c r="S1992" s="86"/>
      <c r="T1992" s="86"/>
      <c r="U1992" s="86"/>
      <c r="V1992" s="86"/>
      <c r="W1992" s="86"/>
      <c r="X1992" s="86"/>
      <c r="Y1992" s="86"/>
      <c r="Z1992" s="86"/>
      <c r="AA1992" s="86"/>
      <c r="AK1992" s="87"/>
      <c r="AL1992" s="87"/>
      <c r="AM1992" s="87"/>
      <c r="AN1992" s="87"/>
      <c r="AO1992" s="87"/>
      <c r="AP1992" s="87"/>
      <c r="AQ1992" s="87"/>
      <c r="AR1992" s="87"/>
      <c r="AS1992" s="87"/>
      <c r="AT1992" s="87"/>
      <c r="AU1992" s="87"/>
      <c r="AV1992" s="87"/>
      <c r="AW1992" s="87"/>
      <c r="AX1992" s="87"/>
      <c r="AY1992" s="87"/>
      <c r="AZ1992" s="87"/>
      <c r="BA1992" s="87"/>
      <c r="BB1992" s="87"/>
      <c r="BC1992" s="87"/>
      <c r="BD1992" s="87"/>
      <c r="BE1992" s="87"/>
      <c r="BF1992" s="87"/>
      <c r="BJ1992" s="85"/>
    </row>
    <row r="1993" spans="2:62" ht="39" customHeight="1">
      <c r="B1993" s="535" t="s">
        <v>80</v>
      </c>
      <c r="C1993" s="535"/>
      <c r="D1993" s="535"/>
      <c r="E1993" s="535"/>
      <c r="F1993" s="535"/>
      <c r="G1993" s="535"/>
      <c r="H1993" s="535"/>
      <c r="I1993" s="535"/>
      <c r="J1993" s="535"/>
      <c r="K1993" s="535"/>
      <c r="L1993" s="535"/>
      <c r="M1993" s="535"/>
      <c r="N1993" s="535"/>
      <c r="O1993" s="536" t="str">
        <f>GI!$E$31</f>
        <v xml:space="preserve">Biniam Desta </v>
      </c>
      <c r="P1993" s="536"/>
      <c r="Q1993" s="536"/>
      <c r="R1993" s="536"/>
      <c r="S1993" s="536"/>
      <c r="T1993" s="536"/>
      <c r="U1993" s="536"/>
      <c r="V1993" s="536"/>
      <c r="W1993" s="536"/>
      <c r="X1993" s="536"/>
      <c r="Y1993" s="536"/>
      <c r="Z1993" s="536"/>
      <c r="AA1993" s="536"/>
      <c r="AB1993" s="88"/>
      <c r="AJ1993" s="538" t="s">
        <v>212</v>
      </c>
      <c r="AK1993" s="539"/>
      <c r="AL1993" s="539"/>
      <c r="AM1993" s="539"/>
      <c r="AN1993" s="539"/>
      <c r="AO1993" s="539"/>
      <c r="AP1993" s="539"/>
      <c r="AQ1993" s="539"/>
      <c r="AR1993" s="539"/>
      <c r="AS1993" s="539"/>
      <c r="AT1993" s="539"/>
      <c r="AU1993" s="539"/>
      <c r="AV1993" s="539"/>
      <c r="AW1993" s="539"/>
      <c r="AX1993" s="539"/>
      <c r="AY1993" s="539"/>
      <c r="AZ1993" s="539"/>
      <c r="BA1993" s="539"/>
      <c r="BB1993" s="539"/>
      <c r="BC1993" s="539"/>
      <c r="BD1993" s="539"/>
      <c r="BE1993" s="539"/>
      <c r="BF1993" s="540"/>
      <c r="BG1993" s="87"/>
      <c r="BH1993" s="87"/>
      <c r="BI1993" s="87"/>
      <c r="BJ1993" s="89"/>
    </row>
    <row r="1994" spans="2:62" ht="39" customHeight="1">
      <c r="B1994" s="535"/>
      <c r="C1994" s="535"/>
      <c r="D1994" s="535"/>
      <c r="E1994" s="535"/>
      <c r="F1994" s="535"/>
      <c r="G1994" s="535"/>
      <c r="H1994" s="535"/>
      <c r="I1994" s="535"/>
      <c r="J1994" s="535"/>
      <c r="K1994" s="535"/>
      <c r="L1994" s="535"/>
      <c r="M1994" s="535"/>
      <c r="N1994" s="535"/>
      <c r="O1994" s="537"/>
      <c r="P1994" s="537"/>
      <c r="Q1994" s="537"/>
      <c r="R1994" s="537"/>
      <c r="S1994" s="537"/>
      <c r="T1994" s="537"/>
      <c r="U1994" s="537"/>
      <c r="V1994" s="537"/>
      <c r="W1994" s="537"/>
      <c r="X1994" s="537"/>
      <c r="Y1994" s="537"/>
      <c r="Z1994" s="537"/>
      <c r="AA1994" s="537"/>
      <c r="AB1994" s="88"/>
      <c r="AJ1994" s="541"/>
      <c r="AK1994" s="542"/>
      <c r="AL1994" s="542"/>
      <c r="AM1994" s="542"/>
      <c r="AN1994" s="542"/>
      <c r="AO1994" s="542"/>
      <c r="AP1994" s="542"/>
      <c r="AQ1994" s="542"/>
      <c r="AR1994" s="542"/>
      <c r="AS1994" s="542"/>
      <c r="AT1994" s="542"/>
      <c r="AU1994" s="542"/>
      <c r="AV1994" s="542"/>
      <c r="AW1994" s="542"/>
      <c r="AX1994" s="542"/>
      <c r="AY1994" s="542"/>
      <c r="AZ1994" s="542"/>
      <c r="BA1994" s="542"/>
      <c r="BB1994" s="542"/>
      <c r="BC1994" s="542"/>
      <c r="BD1994" s="542"/>
      <c r="BE1994" s="542"/>
      <c r="BF1994" s="543"/>
      <c r="BG1994" s="87"/>
      <c r="BH1994" s="87"/>
      <c r="BI1994" s="87"/>
      <c r="BJ1994" s="89"/>
    </row>
    <row r="1995" spans="2:62" ht="39" customHeight="1">
      <c r="B1995" s="544" t="s">
        <v>79</v>
      </c>
      <c r="C1995" s="544"/>
      <c r="D1995" s="544"/>
      <c r="E1995" s="544"/>
      <c r="F1995" s="544"/>
      <c r="G1995" s="544"/>
      <c r="H1995" s="544"/>
      <c r="I1995" s="544"/>
      <c r="J1995" s="544"/>
      <c r="K1995" s="544"/>
      <c r="L1995" s="544"/>
      <c r="M1995" s="544"/>
      <c r="N1995" s="544"/>
      <c r="O1995" s="545"/>
      <c r="P1995" s="545"/>
      <c r="Q1995" s="545"/>
      <c r="R1995" s="545"/>
      <c r="S1995" s="545"/>
      <c r="T1995" s="545"/>
      <c r="U1995" s="545"/>
      <c r="V1995" s="545"/>
      <c r="W1995" s="545"/>
      <c r="X1995" s="545"/>
      <c r="Y1995" s="545"/>
      <c r="Z1995" s="545"/>
      <c r="AA1995" s="545"/>
      <c r="AB1995" s="88"/>
      <c r="AJ1995" s="541" t="s">
        <v>210</v>
      </c>
      <c r="AK1995" s="542"/>
      <c r="AL1995" s="542"/>
      <c r="AM1995" s="542"/>
      <c r="AN1995" s="542"/>
      <c r="AO1995" s="542"/>
      <c r="AP1995" s="542"/>
      <c r="AQ1995" s="542"/>
      <c r="AR1995" s="542"/>
      <c r="AS1995" s="542"/>
      <c r="AT1995" s="542"/>
      <c r="AU1995" s="542"/>
      <c r="AV1995" s="542"/>
      <c r="AW1995" s="542"/>
      <c r="AX1995" s="542"/>
      <c r="AY1995" s="542"/>
      <c r="AZ1995" s="542"/>
      <c r="BA1995" s="542"/>
      <c r="BB1995" s="542"/>
      <c r="BC1995" s="542"/>
      <c r="BD1995" s="542"/>
      <c r="BE1995" s="542"/>
      <c r="BF1995" s="543"/>
      <c r="BG1995" s="87"/>
      <c r="BH1995" s="87"/>
      <c r="BI1995" s="87"/>
      <c r="BJ1995" s="87"/>
    </row>
    <row r="1996" spans="2:62" ht="39" customHeight="1">
      <c r="B1996" s="544"/>
      <c r="C1996" s="544"/>
      <c r="D1996" s="544"/>
      <c r="E1996" s="544"/>
      <c r="F1996" s="544"/>
      <c r="G1996" s="544"/>
      <c r="H1996" s="544"/>
      <c r="I1996" s="544"/>
      <c r="J1996" s="544"/>
      <c r="K1996" s="544"/>
      <c r="L1996" s="544"/>
      <c r="M1996" s="544"/>
      <c r="N1996" s="544"/>
      <c r="O1996" s="546"/>
      <c r="P1996" s="546"/>
      <c r="Q1996" s="546"/>
      <c r="R1996" s="546"/>
      <c r="S1996" s="546"/>
      <c r="T1996" s="546"/>
      <c r="U1996" s="546"/>
      <c r="V1996" s="546"/>
      <c r="W1996" s="546"/>
      <c r="X1996" s="546"/>
      <c r="Y1996" s="546"/>
      <c r="Z1996" s="546"/>
      <c r="AA1996" s="546"/>
      <c r="AB1996" s="88"/>
      <c r="AJ1996" s="541"/>
      <c r="AK1996" s="542"/>
      <c r="AL1996" s="542"/>
      <c r="AM1996" s="542"/>
      <c r="AN1996" s="542"/>
      <c r="AO1996" s="542"/>
      <c r="AP1996" s="542"/>
      <c r="AQ1996" s="542"/>
      <c r="AR1996" s="542"/>
      <c r="AS1996" s="542"/>
      <c r="AT1996" s="542"/>
      <c r="AU1996" s="542"/>
      <c r="AV1996" s="542"/>
      <c r="AW1996" s="542"/>
      <c r="AX1996" s="542"/>
      <c r="AY1996" s="542"/>
      <c r="AZ1996" s="542"/>
      <c r="BA1996" s="542"/>
      <c r="BB1996" s="542"/>
      <c r="BC1996" s="542"/>
      <c r="BD1996" s="542"/>
      <c r="BE1996" s="542"/>
      <c r="BF1996" s="543"/>
      <c r="BG1996" s="87"/>
      <c r="BH1996" s="87"/>
      <c r="BI1996" s="87"/>
      <c r="BJ1996" s="87"/>
    </row>
    <row r="1997" spans="2:62" ht="39" customHeight="1">
      <c r="B1997" s="535" t="s">
        <v>81</v>
      </c>
      <c r="C1997" s="535"/>
      <c r="D1997" s="535"/>
      <c r="E1997" s="535"/>
      <c r="F1997" s="535"/>
      <c r="G1997" s="535"/>
      <c r="H1997" s="535"/>
      <c r="I1997" s="535"/>
      <c r="J1997" s="535"/>
      <c r="K1997" s="535"/>
      <c r="L1997" s="535"/>
      <c r="M1997" s="535"/>
      <c r="N1997" s="535"/>
      <c r="O1997" s="547"/>
      <c r="P1997" s="547"/>
      <c r="Q1997" s="547"/>
      <c r="R1997" s="547"/>
      <c r="S1997" s="547"/>
      <c r="T1997" s="547"/>
      <c r="U1997" s="547"/>
      <c r="V1997" s="547"/>
      <c r="W1997" s="547"/>
      <c r="X1997" s="547"/>
      <c r="Y1997" s="547"/>
      <c r="Z1997" s="547"/>
      <c r="AA1997" s="547"/>
      <c r="AB1997" s="88"/>
      <c r="AJ1997" s="541" t="s">
        <v>74</v>
      </c>
      <c r="AK1997" s="542"/>
      <c r="AL1997" s="542"/>
      <c r="AM1997" s="542"/>
      <c r="AN1997" s="542"/>
      <c r="AO1997" s="542"/>
      <c r="AP1997" s="542"/>
      <c r="AQ1997" s="542"/>
      <c r="AR1997" s="542"/>
      <c r="AS1997" s="542"/>
      <c r="AT1997" s="542"/>
      <c r="AU1997" s="542"/>
      <c r="AV1997" s="542"/>
      <c r="AW1997" s="542"/>
      <c r="AX1997" s="542"/>
      <c r="AY1997" s="542"/>
      <c r="AZ1997" s="542"/>
      <c r="BA1997" s="542"/>
      <c r="BB1997" s="542"/>
      <c r="BC1997" s="542"/>
      <c r="BD1997" s="542"/>
      <c r="BE1997" s="542"/>
      <c r="BF1997" s="543"/>
      <c r="BG1997" s="87"/>
      <c r="BH1997" s="87"/>
      <c r="BI1997" s="87"/>
      <c r="BJ1997" s="87"/>
    </row>
    <row r="1998" spans="2:62" ht="39" customHeight="1">
      <c r="B1998" s="535"/>
      <c r="C1998" s="535"/>
      <c r="D1998" s="535"/>
      <c r="E1998" s="535"/>
      <c r="F1998" s="535"/>
      <c r="G1998" s="535"/>
      <c r="H1998" s="535"/>
      <c r="I1998" s="535"/>
      <c r="J1998" s="535"/>
      <c r="K1998" s="535"/>
      <c r="L1998" s="535"/>
      <c r="M1998" s="535"/>
      <c r="N1998" s="535"/>
      <c r="O1998" s="548"/>
      <c r="P1998" s="548"/>
      <c r="Q1998" s="548"/>
      <c r="R1998" s="548"/>
      <c r="S1998" s="548"/>
      <c r="T1998" s="548"/>
      <c r="U1998" s="548"/>
      <c r="V1998" s="548"/>
      <c r="W1998" s="548"/>
      <c r="X1998" s="548"/>
      <c r="Y1998" s="548"/>
      <c r="Z1998" s="548"/>
      <c r="AA1998" s="548"/>
      <c r="AB1998" s="88"/>
      <c r="AJ1998" s="541"/>
      <c r="AK1998" s="542"/>
      <c r="AL1998" s="542"/>
      <c r="AM1998" s="542"/>
      <c r="AN1998" s="542"/>
      <c r="AO1998" s="542"/>
      <c r="AP1998" s="542"/>
      <c r="AQ1998" s="542"/>
      <c r="AR1998" s="542"/>
      <c r="AS1998" s="542"/>
      <c r="AT1998" s="542"/>
      <c r="AU1998" s="542"/>
      <c r="AV1998" s="542"/>
      <c r="AW1998" s="542"/>
      <c r="AX1998" s="542"/>
      <c r="AY1998" s="542"/>
      <c r="AZ1998" s="542"/>
      <c r="BA1998" s="542"/>
      <c r="BB1998" s="542"/>
      <c r="BC1998" s="542"/>
      <c r="BD1998" s="542"/>
      <c r="BE1998" s="542"/>
      <c r="BF1998" s="543"/>
      <c r="BG1998" s="87"/>
      <c r="BH1998" s="87"/>
      <c r="BI1998" s="87"/>
      <c r="BJ1998" s="87"/>
    </row>
    <row r="1999" spans="2:62" ht="70.5" customHeight="1">
      <c r="B1999" s="544" t="s">
        <v>79</v>
      </c>
      <c r="C1999" s="544"/>
      <c r="D1999" s="544"/>
      <c r="E1999" s="544"/>
      <c r="F1999" s="544"/>
      <c r="G1999" s="544"/>
      <c r="H1999" s="544"/>
      <c r="I1999" s="544"/>
      <c r="J1999" s="544"/>
      <c r="K1999" s="544"/>
      <c r="L1999" s="544"/>
      <c r="M1999" s="544"/>
      <c r="N1999" s="544"/>
      <c r="O1999" s="545"/>
      <c r="P1999" s="545"/>
      <c r="Q1999" s="545"/>
      <c r="R1999" s="545"/>
      <c r="S1999" s="545"/>
      <c r="T1999" s="545"/>
      <c r="U1999" s="545"/>
      <c r="V1999" s="545"/>
      <c r="W1999" s="545"/>
      <c r="X1999" s="545"/>
      <c r="Y1999" s="545"/>
      <c r="Z1999" s="545"/>
      <c r="AA1999" s="545"/>
      <c r="AB1999" s="90"/>
      <c r="AJ1999" s="541" t="s">
        <v>211</v>
      </c>
      <c r="AK1999" s="542"/>
      <c r="AL1999" s="542"/>
      <c r="AM1999" s="542"/>
      <c r="AN1999" s="542"/>
      <c r="AO1999" s="542"/>
      <c r="AP1999" s="542"/>
      <c r="AQ1999" s="542"/>
      <c r="AR1999" s="542"/>
      <c r="AS1999" s="542"/>
      <c r="AT1999" s="542"/>
      <c r="AU1999" s="542"/>
      <c r="AV1999" s="542"/>
      <c r="AW1999" s="542"/>
      <c r="AX1999" s="542"/>
      <c r="AY1999" s="542"/>
      <c r="AZ1999" s="542"/>
      <c r="BA1999" s="542"/>
      <c r="BB1999" s="542"/>
      <c r="BC1999" s="542"/>
      <c r="BD1999" s="542"/>
      <c r="BE1999" s="542"/>
      <c r="BF1999" s="543"/>
      <c r="BG1999" s="87"/>
      <c r="BH1999" s="87"/>
      <c r="BI1999" s="87"/>
      <c r="BJ1999" s="87"/>
    </row>
    <row r="2000" spans="2:62" ht="39" hidden="1" customHeight="1">
      <c r="B2000" s="544"/>
      <c r="C2000" s="544"/>
      <c r="D2000" s="544"/>
      <c r="E2000" s="544"/>
      <c r="F2000" s="544"/>
      <c r="G2000" s="544"/>
      <c r="H2000" s="544"/>
      <c r="I2000" s="544"/>
      <c r="J2000" s="544"/>
      <c r="K2000" s="544"/>
      <c r="L2000" s="544"/>
      <c r="M2000" s="544"/>
      <c r="N2000" s="544"/>
      <c r="O2000" s="546"/>
      <c r="P2000" s="546"/>
      <c r="Q2000" s="546"/>
      <c r="R2000" s="546"/>
      <c r="S2000" s="546"/>
      <c r="T2000" s="546"/>
      <c r="U2000" s="546"/>
      <c r="V2000" s="546"/>
      <c r="W2000" s="546"/>
      <c r="X2000" s="546"/>
      <c r="Y2000" s="546"/>
      <c r="Z2000" s="546"/>
      <c r="AA2000" s="546"/>
      <c r="AB2000" s="90"/>
      <c r="AJ2000" s="549"/>
      <c r="AK2000" s="550"/>
      <c r="AL2000" s="550"/>
      <c r="AM2000" s="550"/>
      <c r="AN2000" s="550"/>
      <c r="AO2000" s="550"/>
      <c r="AP2000" s="550"/>
      <c r="AQ2000" s="550"/>
      <c r="AR2000" s="550"/>
      <c r="AS2000" s="550"/>
      <c r="AT2000" s="550"/>
      <c r="AU2000" s="550"/>
      <c r="AV2000" s="550"/>
      <c r="AW2000" s="550"/>
      <c r="AX2000" s="550"/>
      <c r="AY2000" s="550"/>
      <c r="AZ2000" s="550"/>
      <c r="BA2000" s="550"/>
      <c r="BB2000" s="550"/>
      <c r="BC2000" s="550"/>
      <c r="BD2000" s="550"/>
      <c r="BE2000" s="550"/>
      <c r="BF2000" s="551"/>
      <c r="BG2000" s="87"/>
      <c r="BH2000" s="87"/>
      <c r="BI2000" s="87"/>
      <c r="BJ2000" s="87"/>
    </row>
    <row r="2001" spans="2:62" ht="39" customHeight="1">
      <c r="C2001" s="615"/>
      <c r="D2001" s="615"/>
      <c r="E2001" s="615"/>
      <c r="F2001" s="615"/>
      <c r="G2001" s="615"/>
      <c r="H2001" s="615"/>
      <c r="I2001" s="615"/>
      <c r="J2001" s="615"/>
      <c r="K2001" s="615"/>
      <c r="L2001" s="615"/>
      <c r="M2001" s="615"/>
      <c r="N2001" s="615"/>
      <c r="O2001" s="615"/>
      <c r="P2001" s="615"/>
      <c r="Q2001" s="615"/>
      <c r="R2001" s="615"/>
      <c r="S2001" s="615"/>
      <c r="T2001" s="615"/>
      <c r="U2001" s="615"/>
      <c r="V2001" s="615"/>
      <c r="W2001" s="615"/>
      <c r="X2001" s="615"/>
    </row>
    <row r="2002" spans="2:62" ht="39" customHeight="1">
      <c r="B2002" s="616" t="s">
        <v>20</v>
      </c>
      <c r="C2002" s="616"/>
      <c r="D2002" s="616"/>
      <c r="E2002" s="616"/>
      <c r="F2002" s="616"/>
      <c r="G2002" s="616"/>
      <c r="H2002" s="616"/>
      <c r="I2002" s="616"/>
      <c r="J2002" s="616"/>
      <c r="K2002" s="616"/>
      <c r="L2002" s="616"/>
      <c r="M2002" s="616"/>
      <c r="N2002" s="616"/>
      <c r="O2002" s="616"/>
      <c r="P2002" s="616"/>
      <c r="Q2002" s="616"/>
      <c r="R2002" s="616"/>
      <c r="S2002" s="616"/>
      <c r="T2002" s="616"/>
      <c r="U2002" s="616"/>
      <c r="V2002" s="616"/>
      <c r="W2002" s="616"/>
      <c r="X2002" s="616"/>
      <c r="Y2002" s="616"/>
      <c r="Z2002" s="616"/>
      <c r="AA2002" s="59"/>
      <c r="AG2002" s="60"/>
      <c r="AH2002" s="60"/>
      <c r="AI2002" s="60"/>
      <c r="AL2002" s="617"/>
      <c r="AM2002" s="617"/>
      <c r="AN2002" s="617"/>
      <c r="AO2002" s="617"/>
      <c r="AP2002" s="617"/>
      <c r="AQ2002" s="617"/>
      <c r="AR2002" s="617"/>
      <c r="AS2002" s="617"/>
      <c r="AT2002" s="617"/>
      <c r="AU2002" s="617"/>
      <c r="AV2002" s="617"/>
      <c r="AW2002" s="617"/>
      <c r="AX2002" s="617"/>
      <c r="AY2002" s="617"/>
      <c r="AZ2002" s="617"/>
      <c r="BA2002" s="617"/>
      <c r="BB2002" s="617"/>
      <c r="BC2002" s="617"/>
    </row>
    <row r="2003" spans="2:62" ht="39" customHeight="1">
      <c r="B2003" s="616"/>
      <c r="C2003" s="616"/>
      <c r="D2003" s="616"/>
      <c r="E2003" s="616"/>
      <c r="F2003" s="616"/>
      <c r="G2003" s="616"/>
      <c r="H2003" s="616"/>
      <c r="I2003" s="616"/>
      <c r="J2003" s="616"/>
      <c r="K2003" s="616"/>
      <c r="L2003" s="616"/>
      <c r="M2003" s="616"/>
      <c r="N2003" s="616"/>
      <c r="O2003" s="616"/>
      <c r="P2003" s="616"/>
      <c r="Q2003" s="616"/>
      <c r="R2003" s="616"/>
      <c r="S2003" s="616"/>
      <c r="T2003" s="616"/>
      <c r="U2003" s="616"/>
      <c r="V2003" s="616"/>
      <c r="W2003" s="616"/>
      <c r="X2003" s="616"/>
      <c r="Y2003" s="616"/>
      <c r="Z2003" s="616"/>
      <c r="AA2003" s="59"/>
      <c r="AG2003" s="60"/>
      <c r="AH2003" s="60"/>
      <c r="AI2003" s="60"/>
      <c r="AL2003" s="617"/>
      <c r="AM2003" s="617"/>
      <c r="AN2003" s="617"/>
      <c r="AO2003" s="617"/>
      <c r="AP2003" s="617"/>
      <c r="AQ2003" s="617"/>
      <c r="AR2003" s="617"/>
      <c r="AS2003" s="617"/>
      <c r="AT2003" s="617"/>
      <c r="AU2003" s="617"/>
      <c r="AV2003" s="617"/>
      <c r="AW2003" s="617"/>
      <c r="AX2003" s="617"/>
      <c r="AY2003" s="617"/>
      <c r="AZ2003" s="617"/>
      <c r="BA2003" s="617"/>
      <c r="BB2003" s="617"/>
      <c r="BC2003" s="617"/>
    </row>
    <row r="2004" spans="2:62" ht="39" customHeight="1">
      <c r="B2004" s="618"/>
      <c r="C2004" s="618"/>
      <c r="D2004" s="618"/>
      <c r="E2004" s="618"/>
      <c r="F2004" s="618"/>
      <c r="G2004" s="618"/>
      <c r="H2004" s="618"/>
      <c r="I2004" s="618"/>
      <c r="J2004" s="618"/>
      <c r="K2004" s="618"/>
      <c r="L2004" s="618"/>
      <c r="M2004" s="618"/>
      <c r="N2004" s="618"/>
      <c r="O2004" s="618"/>
      <c r="P2004" s="618"/>
      <c r="Q2004" s="618"/>
      <c r="R2004" s="618"/>
      <c r="S2004" s="618"/>
      <c r="T2004" s="618"/>
      <c r="U2004" s="618"/>
      <c r="V2004" s="618"/>
      <c r="W2004" s="618"/>
      <c r="X2004" s="618"/>
      <c r="Y2004" s="618"/>
      <c r="Z2004" s="618"/>
      <c r="AA2004" s="59"/>
      <c r="AB2004" s="60"/>
      <c r="AC2004" s="60"/>
      <c r="AD2004" s="60"/>
      <c r="AE2004" s="60"/>
      <c r="AF2004" s="60"/>
      <c r="AG2004" s="60"/>
      <c r="AH2004" s="60"/>
      <c r="AI2004" s="60"/>
      <c r="AL2004" s="617"/>
      <c r="AM2004" s="617"/>
      <c r="AN2004" s="617"/>
      <c r="AO2004" s="617"/>
      <c r="AP2004" s="617"/>
      <c r="AQ2004" s="617"/>
      <c r="AR2004" s="617"/>
      <c r="AS2004" s="617"/>
      <c r="AT2004" s="617"/>
      <c r="AU2004" s="617"/>
      <c r="AV2004" s="617"/>
      <c r="AW2004" s="617"/>
      <c r="AX2004" s="617"/>
      <c r="AY2004" s="617"/>
      <c r="AZ2004" s="617"/>
      <c r="BA2004" s="617"/>
      <c r="BB2004" s="617"/>
      <c r="BC2004" s="617"/>
    </row>
    <row r="2005" spans="2:62" ht="39" customHeight="1">
      <c r="B2005" s="609" t="s">
        <v>92</v>
      </c>
      <c r="C2005" s="609"/>
      <c r="D2005" s="609"/>
      <c r="E2005" s="609"/>
      <c r="F2005" s="609"/>
      <c r="G2005" s="609"/>
      <c r="H2005" s="609"/>
      <c r="I2005" s="609"/>
      <c r="J2005" s="609"/>
      <c r="K2005" s="609"/>
      <c r="L2005" s="609"/>
      <c r="M2005" s="609"/>
      <c r="N2005" s="609"/>
      <c r="O2005" s="609"/>
      <c r="P2005" s="609"/>
      <c r="Q2005" s="609"/>
      <c r="R2005" s="609"/>
      <c r="S2005" s="609"/>
      <c r="T2005" s="609"/>
      <c r="U2005" s="609"/>
      <c r="V2005" s="609"/>
      <c r="W2005" s="609"/>
      <c r="X2005" s="609"/>
      <c r="Y2005" s="609"/>
      <c r="Z2005" s="609"/>
      <c r="AA2005" s="59"/>
      <c r="AB2005" s="60"/>
      <c r="AE2005" s="610" t="str">
        <f>GI!$A$49</f>
        <v>መግለፂ ውፅኢት ተምሃራይ</v>
      </c>
      <c r="AF2005" s="610"/>
      <c r="AG2005" s="610"/>
      <c r="AH2005" s="610"/>
      <c r="AI2005" s="610"/>
      <c r="AJ2005" s="610"/>
      <c r="AK2005" s="610"/>
      <c r="AL2005" s="610"/>
      <c r="AM2005" s="610"/>
      <c r="AN2005" s="610"/>
      <c r="AO2005" s="610"/>
      <c r="AP2005" s="610"/>
      <c r="AQ2005" s="610"/>
      <c r="AR2005" s="610"/>
      <c r="AS2005" s="610"/>
      <c r="AT2005" s="610"/>
      <c r="AU2005" s="610"/>
      <c r="AV2005" s="610"/>
      <c r="AW2005" s="610"/>
      <c r="AX2005" s="610"/>
      <c r="AY2005" s="610"/>
      <c r="AZ2005" s="610"/>
      <c r="BA2005" s="610"/>
      <c r="BB2005" s="610"/>
      <c r="BC2005" s="610"/>
      <c r="BD2005" s="610"/>
      <c r="BE2005" s="610"/>
      <c r="BF2005" s="610"/>
      <c r="BG2005" s="610"/>
      <c r="BH2005" s="610"/>
      <c r="BI2005" s="610"/>
      <c r="BJ2005" s="610"/>
    </row>
    <row r="2006" spans="2:62" ht="39" customHeight="1">
      <c r="B2006" s="609" t="s">
        <v>93</v>
      </c>
      <c r="C2006" s="609"/>
      <c r="D2006" s="609"/>
      <c r="E2006" s="609"/>
      <c r="F2006" s="609"/>
      <c r="G2006" s="609"/>
      <c r="H2006" s="609"/>
      <c r="I2006" s="609"/>
      <c r="J2006" s="609"/>
      <c r="K2006" s="609"/>
      <c r="L2006" s="609"/>
      <c r="M2006" s="609"/>
      <c r="N2006" s="609"/>
      <c r="O2006" s="609"/>
      <c r="P2006" s="609"/>
      <c r="Q2006" s="609"/>
      <c r="R2006" s="609"/>
      <c r="S2006" s="609"/>
      <c r="T2006" s="609"/>
      <c r="U2006" s="609"/>
      <c r="V2006" s="609"/>
      <c r="W2006" s="609"/>
      <c r="X2006" s="609"/>
      <c r="Y2006" s="609"/>
      <c r="Z2006" s="609"/>
      <c r="AA2006" s="59"/>
      <c r="AB2006" s="60"/>
      <c r="AC2006" s="61"/>
      <c r="AD2006" s="61"/>
      <c r="AE2006" s="610"/>
      <c r="AF2006" s="610"/>
      <c r="AG2006" s="610"/>
      <c r="AH2006" s="610"/>
      <c r="AI2006" s="610"/>
      <c r="AJ2006" s="610"/>
      <c r="AK2006" s="610"/>
      <c r="AL2006" s="610"/>
      <c r="AM2006" s="610"/>
      <c r="AN2006" s="610"/>
      <c r="AO2006" s="610"/>
      <c r="AP2006" s="610"/>
      <c r="AQ2006" s="610"/>
      <c r="AR2006" s="610"/>
      <c r="AS2006" s="610"/>
      <c r="AT2006" s="610"/>
      <c r="AU2006" s="610"/>
      <c r="AV2006" s="610"/>
      <c r="AW2006" s="610"/>
      <c r="AX2006" s="610"/>
      <c r="AY2006" s="610"/>
      <c r="AZ2006" s="610"/>
      <c r="BA2006" s="610"/>
      <c r="BB2006" s="610"/>
      <c r="BC2006" s="610"/>
      <c r="BD2006" s="610"/>
      <c r="BE2006" s="610"/>
      <c r="BF2006" s="610"/>
      <c r="BG2006" s="610"/>
      <c r="BH2006" s="610"/>
      <c r="BI2006" s="610"/>
      <c r="BJ2006" s="610"/>
    </row>
    <row r="2007" spans="2:62" ht="39" customHeight="1">
      <c r="B2007" s="609" t="s">
        <v>94</v>
      </c>
      <c r="C2007" s="609"/>
      <c r="D2007" s="609"/>
      <c r="E2007" s="609"/>
      <c r="F2007" s="609"/>
      <c r="G2007" s="609"/>
      <c r="H2007" s="609"/>
      <c r="I2007" s="609"/>
      <c r="J2007" s="609"/>
      <c r="K2007" s="609"/>
      <c r="L2007" s="609"/>
      <c r="M2007" s="609"/>
      <c r="N2007" s="609"/>
      <c r="O2007" s="609"/>
      <c r="P2007" s="609"/>
      <c r="Q2007" s="609"/>
      <c r="R2007" s="609"/>
      <c r="S2007" s="609"/>
      <c r="T2007" s="609"/>
      <c r="U2007" s="609"/>
      <c r="V2007" s="609"/>
      <c r="W2007" s="609"/>
      <c r="X2007" s="609"/>
      <c r="Y2007" s="609"/>
      <c r="Z2007" s="609"/>
      <c r="AA2007" s="59"/>
      <c r="AB2007" s="60"/>
      <c r="AC2007" s="61"/>
      <c r="AD2007" s="61"/>
      <c r="AE2007" s="610" t="str">
        <f>GI!$A$50</f>
        <v xml:space="preserve">ኣካዳሚ ሸባ ሓፈሻዊ ካልኣይ ብርኪ ቤት ት/ቲ </v>
      </c>
      <c r="AF2007" s="610"/>
      <c r="AG2007" s="610"/>
      <c r="AH2007" s="610"/>
      <c r="AI2007" s="610"/>
      <c r="AJ2007" s="610"/>
      <c r="AK2007" s="610"/>
      <c r="AL2007" s="610"/>
      <c r="AM2007" s="610"/>
      <c r="AN2007" s="610"/>
      <c r="AO2007" s="610"/>
      <c r="AP2007" s="610"/>
      <c r="AQ2007" s="610"/>
      <c r="AR2007" s="610"/>
      <c r="AS2007" s="610"/>
      <c r="AT2007" s="610"/>
      <c r="AU2007" s="610"/>
      <c r="AV2007" s="610"/>
      <c r="AW2007" s="610"/>
      <c r="AX2007" s="610"/>
      <c r="AY2007" s="610"/>
      <c r="AZ2007" s="610"/>
      <c r="BA2007" s="610"/>
      <c r="BB2007" s="610"/>
      <c r="BC2007" s="610"/>
      <c r="BD2007" s="610"/>
      <c r="BE2007" s="610"/>
      <c r="BF2007" s="610"/>
      <c r="BG2007" s="610"/>
      <c r="BH2007" s="610"/>
      <c r="BI2007" s="610"/>
      <c r="BJ2007" s="610"/>
    </row>
    <row r="2008" spans="2:62" ht="39" customHeight="1">
      <c r="B2008" s="609" t="s">
        <v>95</v>
      </c>
      <c r="C2008" s="609"/>
      <c r="D2008" s="609"/>
      <c r="E2008" s="609"/>
      <c r="F2008" s="609"/>
      <c r="G2008" s="609"/>
      <c r="H2008" s="609"/>
      <c r="I2008" s="609"/>
      <c r="J2008" s="609"/>
      <c r="K2008" s="609"/>
      <c r="L2008" s="609"/>
      <c r="M2008" s="609"/>
      <c r="N2008" s="609"/>
      <c r="O2008" s="609"/>
      <c r="P2008" s="609"/>
      <c r="Q2008" s="609"/>
      <c r="R2008" s="609"/>
      <c r="S2008" s="609"/>
      <c r="T2008" s="609"/>
      <c r="U2008" s="609"/>
      <c r="V2008" s="609"/>
      <c r="W2008" s="609"/>
      <c r="X2008" s="609"/>
      <c r="Y2008" s="609"/>
      <c r="Z2008" s="609"/>
      <c r="AA2008" s="62"/>
      <c r="AB2008" s="60"/>
      <c r="AC2008" s="61"/>
      <c r="AD2008" s="61"/>
      <c r="AE2008" s="610"/>
      <c r="AF2008" s="610"/>
      <c r="AG2008" s="610"/>
      <c r="AH2008" s="610"/>
      <c r="AI2008" s="610"/>
      <c r="AJ2008" s="610"/>
      <c r="AK2008" s="610"/>
      <c r="AL2008" s="610"/>
      <c r="AM2008" s="610"/>
      <c r="AN2008" s="610"/>
      <c r="AO2008" s="610"/>
      <c r="AP2008" s="610"/>
      <c r="AQ2008" s="610"/>
      <c r="AR2008" s="610"/>
      <c r="AS2008" s="610"/>
      <c r="AT2008" s="610"/>
      <c r="AU2008" s="610"/>
      <c r="AV2008" s="610"/>
      <c r="AW2008" s="610"/>
      <c r="AX2008" s="610"/>
      <c r="AY2008" s="610"/>
      <c r="AZ2008" s="610"/>
      <c r="BA2008" s="610"/>
      <c r="BB2008" s="610"/>
      <c r="BC2008" s="610"/>
      <c r="BD2008" s="610"/>
      <c r="BE2008" s="610"/>
      <c r="BF2008" s="610"/>
      <c r="BG2008" s="610"/>
      <c r="BH2008" s="610"/>
      <c r="BI2008" s="610"/>
      <c r="BJ2008" s="610"/>
    </row>
    <row r="2009" spans="2:62" ht="39" customHeight="1">
      <c r="B2009" s="609" t="s">
        <v>96</v>
      </c>
      <c r="C2009" s="609"/>
      <c r="D2009" s="609"/>
      <c r="E2009" s="609"/>
      <c r="F2009" s="609"/>
      <c r="G2009" s="609"/>
      <c r="H2009" s="609"/>
      <c r="I2009" s="609"/>
      <c r="J2009" s="609"/>
      <c r="K2009" s="609"/>
      <c r="L2009" s="609"/>
      <c r="M2009" s="609"/>
      <c r="N2009" s="609"/>
      <c r="O2009" s="609"/>
      <c r="P2009" s="609"/>
      <c r="Q2009" s="609"/>
      <c r="R2009" s="609"/>
      <c r="S2009" s="609"/>
      <c r="T2009" s="609"/>
      <c r="U2009" s="609"/>
      <c r="V2009" s="609"/>
      <c r="W2009" s="609"/>
      <c r="X2009" s="609"/>
      <c r="Y2009" s="609"/>
      <c r="Z2009" s="609"/>
      <c r="AA2009" s="62"/>
      <c r="AB2009" s="60"/>
      <c r="AC2009" s="61"/>
      <c r="AD2009" s="61"/>
      <c r="AE2009" s="61"/>
      <c r="AF2009" s="61"/>
      <c r="AG2009" s="61"/>
      <c r="AH2009" s="61"/>
      <c r="AI2009" s="61"/>
      <c r="AJ2009" s="61"/>
      <c r="AK2009" s="61"/>
      <c r="AL2009" s="61"/>
      <c r="AM2009" s="61"/>
      <c r="AN2009" s="61"/>
      <c r="AO2009" s="61"/>
      <c r="AP2009" s="61"/>
      <c r="AQ2009" s="61"/>
      <c r="AR2009" s="61"/>
      <c r="AS2009" s="61"/>
      <c r="AT2009" s="61"/>
      <c r="AU2009" s="61"/>
      <c r="AV2009" s="61"/>
      <c r="AW2009" s="61"/>
      <c r="AX2009" s="61"/>
      <c r="AY2009" s="61"/>
      <c r="AZ2009" s="61"/>
      <c r="BA2009" s="61"/>
      <c r="BB2009" s="61"/>
      <c r="BC2009" s="61"/>
      <c r="BD2009" s="61"/>
      <c r="BE2009" s="61"/>
      <c r="BF2009" s="61"/>
      <c r="BG2009" s="61"/>
      <c r="BH2009" s="61"/>
      <c r="BI2009" s="61"/>
      <c r="BJ2009" s="61"/>
    </row>
    <row r="2010" spans="2:62" ht="39" customHeight="1">
      <c r="B2010" s="611" t="s">
        <v>138</v>
      </c>
      <c r="C2010" s="611"/>
      <c r="D2010" s="611"/>
      <c r="E2010" s="611"/>
      <c r="F2010" s="611"/>
      <c r="G2010" s="611"/>
      <c r="H2010" s="611"/>
      <c r="I2010" s="611"/>
      <c r="J2010" s="611"/>
      <c r="K2010" s="611"/>
      <c r="L2010" s="611"/>
      <c r="M2010" s="611"/>
      <c r="N2010" s="611"/>
      <c r="O2010" s="611"/>
      <c r="P2010" s="611"/>
      <c r="Q2010" s="611"/>
      <c r="R2010" s="611"/>
      <c r="S2010" s="611"/>
      <c r="T2010" s="611"/>
      <c r="U2010" s="611"/>
      <c r="V2010" s="611"/>
      <c r="W2010" s="611"/>
      <c r="X2010" s="611"/>
      <c r="Y2010" s="611"/>
      <c r="Z2010" s="611"/>
      <c r="AA2010" s="612"/>
      <c r="AB2010" s="62"/>
      <c r="AD2010" s="61"/>
      <c r="AE2010" s="613" t="str">
        <f>GI!$A$52</f>
        <v>Sheba Academy Comprehensive Secondary School Student's Grade Report Card</v>
      </c>
      <c r="AF2010" s="613"/>
      <c r="AG2010" s="613"/>
      <c r="AH2010" s="613"/>
      <c r="AI2010" s="613"/>
      <c r="AJ2010" s="613"/>
      <c r="AK2010" s="613"/>
      <c r="AL2010" s="613"/>
      <c r="AM2010" s="613"/>
      <c r="AN2010" s="613"/>
      <c r="AO2010" s="613"/>
      <c r="AP2010" s="613"/>
      <c r="AQ2010" s="613"/>
      <c r="AR2010" s="613"/>
      <c r="AS2010" s="613"/>
      <c r="AT2010" s="613"/>
      <c r="AU2010" s="613"/>
      <c r="AV2010" s="613"/>
      <c r="AW2010" s="613"/>
      <c r="AX2010" s="613"/>
      <c r="AY2010" s="613"/>
      <c r="AZ2010" s="613"/>
      <c r="BA2010" s="613"/>
      <c r="BB2010" s="613"/>
      <c r="BC2010" s="613"/>
      <c r="BD2010" s="613"/>
      <c r="BE2010" s="613"/>
      <c r="BF2010" s="613"/>
      <c r="BG2010" s="613"/>
      <c r="BH2010" s="613"/>
      <c r="BI2010" s="613"/>
      <c r="BJ2010" s="613"/>
    </row>
    <row r="2011" spans="2:62" ht="39" customHeight="1">
      <c r="B2011" s="611"/>
      <c r="C2011" s="611"/>
      <c r="D2011" s="611"/>
      <c r="E2011" s="611"/>
      <c r="F2011" s="611"/>
      <c r="G2011" s="611"/>
      <c r="H2011" s="611"/>
      <c r="I2011" s="611"/>
      <c r="J2011" s="611"/>
      <c r="K2011" s="611"/>
      <c r="L2011" s="611"/>
      <c r="M2011" s="611"/>
      <c r="N2011" s="611"/>
      <c r="O2011" s="611"/>
      <c r="P2011" s="611"/>
      <c r="Q2011" s="611"/>
      <c r="R2011" s="611"/>
      <c r="S2011" s="611"/>
      <c r="T2011" s="611"/>
      <c r="U2011" s="611"/>
      <c r="V2011" s="611"/>
      <c r="W2011" s="611"/>
      <c r="X2011" s="611"/>
      <c r="Y2011" s="611"/>
      <c r="Z2011" s="611"/>
      <c r="AA2011" s="612"/>
      <c r="AB2011" s="62"/>
      <c r="AC2011" s="61"/>
      <c r="AD2011" s="61"/>
      <c r="AE2011" s="613"/>
      <c r="AF2011" s="613"/>
      <c r="AG2011" s="613"/>
      <c r="AH2011" s="613"/>
      <c r="AI2011" s="613"/>
      <c r="AJ2011" s="613"/>
      <c r="AK2011" s="613"/>
      <c r="AL2011" s="613"/>
      <c r="AM2011" s="613"/>
      <c r="AN2011" s="613"/>
      <c r="AO2011" s="613"/>
      <c r="AP2011" s="613"/>
      <c r="AQ2011" s="613"/>
      <c r="AR2011" s="613"/>
      <c r="AS2011" s="613"/>
      <c r="AT2011" s="613"/>
      <c r="AU2011" s="613"/>
      <c r="AV2011" s="613"/>
      <c r="AW2011" s="613"/>
      <c r="AX2011" s="613"/>
      <c r="AY2011" s="613"/>
      <c r="AZ2011" s="613"/>
      <c r="BA2011" s="613"/>
      <c r="BB2011" s="613"/>
      <c r="BC2011" s="613"/>
      <c r="BD2011" s="613"/>
      <c r="BE2011" s="613"/>
      <c r="BF2011" s="613"/>
      <c r="BG2011" s="613"/>
      <c r="BH2011" s="613"/>
      <c r="BI2011" s="613"/>
      <c r="BJ2011" s="613"/>
    </row>
    <row r="2012" spans="2:62" ht="39" customHeight="1">
      <c r="B2012" s="611" t="s">
        <v>65</v>
      </c>
      <c r="C2012" s="611"/>
      <c r="D2012" s="611"/>
      <c r="E2012" s="611"/>
      <c r="F2012" s="611"/>
      <c r="G2012" s="611"/>
      <c r="H2012" s="611"/>
      <c r="I2012" s="611"/>
      <c r="J2012" s="611"/>
      <c r="K2012" s="611"/>
      <c r="L2012" s="611"/>
      <c r="M2012" s="611"/>
      <c r="N2012" s="611"/>
      <c r="O2012" s="611"/>
      <c r="P2012" s="611"/>
      <c r="Q2012" s="611"/>
      <c r="R2012" s="611"/>
      <c r="S2012" s="611"/>
      <c r="T2012" s="611"/>
      <c r="U2012" s="611"/>
      <c r="V2012" s="611"/>
      <c r="W2012" s="611"/>
      <c r="X2012" s="611"/>
      <c r="Y2012" s="611"/>
      <c r="Z2012" s="611"/>
      <c r="AA2012" s="612"/>
      <c r="AB2012" s="62"/>
      <c r="AC2012" s="61"/>
      <c r="AD2012" s="61"/>
      <c r="AE2012" s="613"/>
      <c r="AF2012" s="613"/>
      <c r="AG2012" s="613"/>
      <c r="AH2012" s="613"/>
      <c r="AI2012" s="613"/>
      <c r="AJ2012" s="613"/>
      <c r="AK2012" s="613"/>
      <c r="AL2012" s="613"/>
      <c r="AM2012" s="613"/>
      <c r="AN2012" s="613"/>
      <c r="AO2012" s="613"/>
      <c r="AP2012" s="613"/>
      <c r="AQ2012" s="613"/>
      <c r="AR2012" s="613"/>
      <c r="AS2012" s="613"/>
      <c r="AT2012" s="613"/>
      <c r="AU2012" s="613"/>
      <c r="AV2012" s="613"/>
      <c r="AW2012" s="613"/>
      <c r="AX2012" s="613"/>
      <c r="AY2012" s="613"/>
      <c r="AZ2012" s="613"/>
      <c r="BA2012" s="613"/>
      <c r="BB2012" s="613"/>
      <c r="BC2012" s="613"/>
      <c r="BD2012" s="613"/>
      <c r="BE2012" s="613"/>
      <c r="BF2012" s="613"/>
      <c r="BG2012" s="613"/>
      <c r="BH2012" s="613"/>
      <c r="BI2012" s="613"/>
      <c r="BJ2012" s="613"/>
    </row>
    <row r="2013" spans="2:62" ht="39" customHeight="1">
      <c r="B2013" s="611"/>
      <c r="C2013" s="611"/>
      <c r="D2013" s="611"/>
      <c r="E2013" s="611"/>
      <c r="F2013" s="611"/>
      <c r="G2013" s="611"/>
      <c r="H2013" s="611"/>
      <c r="I2013" s="611"/>
      <c r="J2013" s="611"/>
      <c r="K2013" s="611"/>
      <c r="L2013" s="611"/>
      <c r="M2013" s="611"/>
      <c r="N2013" s="611"/>
      <c r="O2013" s="611"/>
      <c r="P2013" s="611"/>
      <c r="Q2013" s="611"/>
      <c r="R2013" s="611"/>
      <c r="S2013" s="611"/>
      <c r="T2013" s="611"/>
      <c r="U2013" s="611"/>
      <c r="V2013" s="611"/>
      <c r="W2013" s="611"/>
      <c r="X2013" s="611"/>
      <c r="Y2013" s="611"/>
      <c r="Z2013" s="611"/>
      <c r="AA2013" s="612"/>
      <c r="AB2013" s="62"/>
      <c r="AC2013" s="62"/>
      <c r="AD2013" s="62"/>
      <c r="AE2013" s="63"/>
      <c r="AF2013" s="63"/>
      <c r="AG2013" s="63"/>
      <c r="AH2013" s="63"/>
      <c r="AI2013" s="63"/>
      <c r="AJ2013" s="63"/>
      <c r="AK2013" s="63"/>
      <c r="AL2013" s="63"/>
      <c r="AM2013" s="63"/>
      <c r="AN2013" s="63"/>
      <c r="AO2013" s="63"/>
      <c r="AP2013" s="63"/>
      <c r="AQ2013" s="63"/>
      <c r="AR2013" s="63"/>
      <c r="AS2013" s="63"/>
      <c r="AT2013" s="63"/>
      <c r="AU2013" s="63"/>
      <c r="AV2013" s="63"/>
      <c r="AW2013" s="63"/>
      <c r="AX2013" s="63"/>
      <c r="AY2013" s="63"/>
      <c r="AZ2013" s="63"/>
      <c r="BA2013" s="63"/>
      <c r="BB2013" s="63"/>
      <c r="BC2013" s="63"/>
      <c r="BD2013" s="63"/>
      <c r="BE2013" s="63"/>
      <c r="BF2013" s="63"/>
      <c r="BG2013" s="63"/>
      <c r="BH2013" s="63"/>
      <c r="BI2013" s="63"/>
      <c r="BJ2013" s="63"/>
    </row>
    <row r="2014" spans="2:62" ht="39" customHeight="1">
      <c r="B2014" s="64" t="s">
        <v>50</v>
      </c>
      <c r="C2014" s="64"/>
      <c r="D2014" s="64"/>
      <c r="E2014" s="64"/>
      <c r="F2014" s="64"/>
      <c r="G2014" s="64"/>
      <c r="H2014" s="64"/>
      <c r="I2014" s="64"/>
      <c r="J2014" s="64"/>
      <c r="K2014" s="64"/>
      <c r="L2014" s="64"/>
      <c r="M2014" s="64"/>
      <c r="N2014" s="64"/>
      <c r="O2014" s="64"/>
      <c r="P2014" s="64"/>
      <c r="Q2014" s="64"/>
      <c r="R2014" s="64"/>
      <c r="S2014" s="64"/>
      <c r="T2014" s="64"/>
      <c r="U2014" s="64"/>
      <c r="V2014" s="64"/>
      <c r="W2014" s="64"/>
      <c r="X2014" s="64"/>
      <c r="Y2014" s="64"/>
      <c r="Z2014" s="64"/>
      <c r="AA2014" s="62"/>
      <c r="AB2014" s="62"/>
      <c r="AC2014" s="62"/>
      <c r="AD2014" s="62"/>
      <c r="AE2014" s="613" t="str">
        <f>GI!$A$51</f>
        <v>መቐለ, ኢትዮጵያ/Mekelle, Ethiopia</v>
      </c>
      <c r="AF2014" s="613"/>
      <c r="AG2014" s="613"/>
      <c r="AH2014" s="613"/>
      <c r="AI2014" s="613"/>
      <c r="AJ2014" s="613"/>
      <c r="AK2014" s="613"/>
      <c r="AL2014" s="613"/>
      <c r="AM2014" s="613"/>
      <c r="AN2014" s="613"/>
      <c r="AO2014" s="613"/>
      <c r="AP2014" s="613"/>
      <c r="AQ2014" s="613"/>
      <c r="AR2014" s="613"/>
      <c r="AS2014" s="613"/>
      <c r="AT2014" s="613"/>
      <c r="AU2014" s="613"/>
      <c r="AV2014" s="613"/>
      <c r="AW2014" s="613"/>
      <c r="AX2014" s="613"/>
      <c r="AY2014" s="613"/>
      <c r="AZ2014" s="613"/>
      <c r="BA2014" s="613"/>
      <c r="BB2014" s="613"/>
      <c r="BC2014" s="613"/>
      <c r="BD2014" s="613"/>
      <c r="BE2014" s="613"/>
      <c r="BF2014" s="613"/>
      <c r="BG2014" s="613"/>
      <c r="BH2014" s="613"/>
      <c r="BI2014" s="613"/>
      <c r="BJ2014" s="613"/>
    </row>
    <row r="2015" spans="2:62" ht="39" customHeight="1">
      <c r="B2015" s="64" t="s">
        <v>51</v>
      </c>
      <c r="C2015" s="64"/>
      <c r="D2015" s="64"/>
      <c r="E2015" s="64"/>
      <c r="F2015" s="64"/>
      <c r="G2015" s="64"/>
      <c r="H2015" s="64"/>
      <c r="I2015" s="64"/>
      <c r="J2015" s="64"/>
      <c r="K2015" s="64"/>
      <c r="L2015" s="64"/>
      <c r="M2015" s="64"/>
      <c r="N2015" s="64"/>
      <c r="O2015" s="64"/>
      <c r="P2015" s="64"/>
      <c r="Q2015" s="64"/>
      <c r="R2015" s="64"/>
      <c r="S2015" s="64"/>
      <c r="T2015" s="64"/>
      <c r="U2015" s="64"/>
      <c r="V2015" s="64"/>
      <c r="W2015" s="64"/>
      <c r="X2015" s="64"/>
      <c r="Y2015" s="64"/>
      <c r="Z2015" s="64"/>
      <c r="AA2015" s="62"/>
      <c r="AB2015" s="62"/>
      <c r="AC2015" s="62"/>
      <c r="AD2015" s="62"/>
      <c r="AE2015" s="613"/>
      <c r="AF2015" s="613"/>
      <c r="AG2015" s="613"/>
      <c r="AH2015" s="613"/>
      <c r="AI2015" s="613"/>
      <c r="AJ2015" s="613"/>
      <c r="AK2015" s="613"/>
      <c r="AL2015" s="613"/>
      <c r="AM2015" s="613"/>
      <c r="AN2015" s="613"/>
      <c r="AO2015" s="613"/>
      <c r="AP2015" s="613"/>
      <c r="AQ2015" s="613"/>
      <c r="AR2015" s="613"/>
      <c r="AS2015" s="613"/>
      <c r="AT2015" s="613"/>
      <c r="AU2015" s="613"/>
      <c r="AV2015" s="613"/>
      <c r="AW2015" s="613"/>
      <c r="AX2015" s="613"/>
      <c r="AY2015" s="613"/>
      <c r="AZ2015" s="613"/>
      <c r="BA2015" s="613"/>
      <c r="BB2015" s="613"/>
      <c r="BC2015" s="613"/>
      <c r="BD2015" s="613"/>
      <c r="BE2015" s="613"/>
      <c r="BF2015" s="613"/>
      <c r="BG2015" s="613"/>
      <c r="BH2015" s="613"/>
      <c r="BI2015" s="613"/>
      <c r="BJ2015" s="613"/>
    </row>
    <row r="2016" spans="2:62" ht="39" customHeight="1">
      <c r="B2016" s="611" t="s">
        <v>139</v>
      </c>
      <c r="C2016" s="611"/>
      <c r="D2016" s="611"/>
      <c r="E2016" s="611"/>
      <c r="F2016" s="611"/>
      <c r="G2016" s="611"/>
      <c r="H2016" s="611"/>
      <c r="I2016" s="611"/>
      <c r="J2016" s="611"/>
      <c r="K2016" s="611"/>
      <c r="L2016" s="611"/>
      <c r="M2016" s="611"/>
      <c r="N2016" s="611"/>
      <c r="O2016" s="611"/>
      <c r="P2016" s="611"/>
      <c r="Q2016" s="611"/>
      <c r="R2016" s="611"/>
      <c r="S2016" s="611"/>
      <c r="T2016" s="611"/>
      <c r="U2016" s="611"/>
      <c r="V2016" s="611"/>
      <c r="W2016" s="611"/>
      <c r="X2016" s="611"/>
      <c r="Y2016" s="611"/>
      <c r="Z2016" s="611"/>
      <c r="AA2016" s="612"/>
      <c r="AB2016" s="62"/>
      <c r="AC2016" s="62"/>
      <c r="AD2016" s="62"/>
      <c r="AE2016" s="91"/>
      <c r="AF2016" s="91"/>
      <c r="AG2016" s="91"/>
      <c r="AH2016" s="91"/>
      <c r="AI2016" s="91"/>
      <c r="AJ2016" s="91"/>
      <c r="AK2016" s="91"/>
      <c r="AL2016" s="91"/>
      <c r="AM2016" s="91"/>
      <c r="AN2016" s="91"/>
      <c r="AO2016" s="91"/>
      <c r="AP2016" s="91"/>
      <c r="AQ2016" s="91"/>
      <c r="AR2016" s="91"/>
      <c r="AS2016" s="91"/>
      <c r="AT2016" s="91"/>
      <c r="AU2016" s="91"/>
      <c r="AV2016" s="91"/>
      <c r="AW2016" s="91"/>
      <c r="AX2016" s="91"/>
      <c r="AY2016" s="91"/>
      <c r="AZ2016" s="91"/>
      <c r="BA2016" s="91"/>
      <c r="BB2016" s="91"/>
      <c r="BC2016" s="91"/>
      <c r="BD2016" s="91"/>
      <c r="BE2016" s="91"/>
      <c r="BF2016" s="91"/>
      <c r="BG2016" s="91"/>
      <c r="BH2016" s="91"/>
      <c r="BI2016" s="91"/>
      <c r="BJ2016" s="91"/>
    </row>
    <row r="2017" spans="2:62" ht="39" customHeight="1">
      <c r="B2017" s="611"/>
      <c r="C2017" s="611"/>
      <c r="D2017" s="611"/>
      <c r="E2017" s="611"/>
      <c r="F2017" s="611"/>
      <c r="G2017" s="611"/>
      <c r="H2017" s="611"/>
      <c r="I2017" s="611"/>
      <c r="J2017" s="611"/>
      <c r="K2017" s="611"/>
      <c r="L2017" s="611"/>
      <c r="M2017" s="611"/>
      <c r="N2017" s="611"/>
      <c r="O2017" s="611"/>
      <c r="P2017" s="611"/>
      <c r="Q2017" s="611"/>
      <c r="R2017" s="611"/>
      <c r="S2017" s="611"/>
      <c r="T2017" s="611"/>
      <c r="U2017" s="611"/>
      <c r="V2017" s="611"/>
      <c r="W2017" s="611"/>
      <c r="X2017" s="611"/>
      <c r="Y2017" s="611"/>
      <c r="Z2017" s="611"/>
      <c r="AA2017" s="612"/>
      <c r="AB2017" s="62"/>
      <c r="AC2017" s="62"/>
      <c r="AD2017" s="62"/>
      <c r="AE2017" s="614" t="str">
        <f>GI!$A$47</f>
        <v>ዘበነ ት/ቲ፡ 2018 ዓ/ም Academic Year: 2025/26 G.C</v>
      </c>
      <c r="AF2017" s="614"/>
      <c r="AG2017" s="614"/>
      <c r="AH2017" s="614"/>
      <c r="AI2017" s="614"/>
      <c r="AJ2017" s="614"/>
      <c r="AK2017" s="614"/>
      <c r="AL2017" s="614"/>
      <c r="AM2017" s="614"/>
      <c r="AN2017" s="614"/>
      <c r="AO2017" s="614"/>
      <c r="AP2017" s="614"/>
      <c r="AQ2017" s="614"/>
      <c r="AR2017" s="614"/>
      <c r="AS2017" s="614"/>
      <c r="AT2017" s="614"/>
      <c r="AU2017" s="614"/>
      <c r="AV2017" s="614"/>
      <c r="AW2017" s="614"/>
      <c r="AX2017" s="614"/>
      <c r="AY2017" s="614"/>
      <c r="AZ2017" s="614"/>
      <c r="BA2017" s="614"/>
      <c r="BB2017" s="614"/>
      <c r="BC2017" s="614"/>
      <c r="BD2017" s="614"/>
      <c r="BE2017" s="614"/>
      <c r="BF2017" s="614"/>
      <c r="BG2017" s="614"/>
      <c r="BH2017" s="614"/>
      <c r="BI2017" s="614"/>
      <c r="BJ2017" s="614"/>
    </row>
    <row r="2018" spans="2:62" ht="39" customHeight="1">
      <c r="B2018" s="609" t="s">
        <v>97</v>
      </c>
      <c r="C2018" s="609"/>
      <c r="D2018" s="609"/>
      <c r="E2018" s="609"/>
      <c r="F2018" s="609"/>
      <c r="G2018" s="609"/>
      <c r="H2018" s="609"/>
      <c r="I2018" s="609"/>
      <c r="J2018" s="609"/>
      <c r="K2018" s="609"/>
      <c r="L2018" s="609"/>
      <c r="M2018" s="609"/>
      <c r="N2018" s="609"/>
      <c r="O2018" s="609"/>
      <c r="P2018" s="609"/>
      <c r="Q2018" s="609"/>
      <c r="R2018" s="609"/>
      <c r="S2018" s="609"/>
      <c r="T2018" s="609"/>
      <c r="U2018" s="609"/>
      <c r="V2018" s="609"/>
      <c r="W2018" s="609"/>
      <c r="X2018" s="609"/>
      <c r="Y2018" s="609"/>
      <c r="Z2018" s="609"/>
      <c r="AA2018" s="62"/>
      <c r="AB2018" s="62"/>
      <c r="AC2018" s="62"/>
      <c r="AD2018" s="62"/>
      <c r="AE2018" s="614"/>
      <c r="AF2018" s="614"/>
      <c r="AG2018" s="614"/>
      <c r="AH2018" s="614"/>
      <c r="AI2018" s="614"/>
      <c r="AJ2018" s="614"/>
      <c r="AK2018" s="614"/>
      <c r="AL2018" s="614"/>
      <c r="AM2018" s="614"/>
      <c r="AN2018" s="614"/>
      <c r="AO2018" s="614"/>
      <c r="AP2018" s="614"/>
      <c r="AQ2018" s="614"/>
      <c r="AR2018" s="614"/>
      <c r="AS2018" s="614"/>
      <c r="AT2018" s="614"/>
      <c r="AU2018" s="614"/>
      <c r="AV2018" s="614"/>
      <c r="AW2018" s="614"/>
      <c r="AX2018" s="614"/>
      <c r="AY2018" s="614"/>
      <c r="AZ2018" s="614"/>
      <c r="BA2018" s="614"/>
      <c r="BB2018" s="614"/>
      <c r="BC2018" s="614"/>
      <c r="BD2018" s="614"/>
      <c r="BE2018" s="614"/>
      <c r="BF2018" s="614"/>
      <c r="BG2018" s="614"/>
      <c r="BH2018" s="614"/>
      <c r="BI2018" s="614"/>
      <c r="BJ2018" s="614"/>
    </row>
    <row r="2019" spans="2:62" ht="39" customHeight="1">
      <c r="AA2019" s="62"/>
      <c r="AB2019" s="62"/>
      <c r="AC2019" s="62"/>
      <c r="AD2019" s="62"/>
      <c r="AE2019" s="614"/>
      <c r="AF2019" s="614"/>
      <c r="AG2019" s="614"/>
      <c r="AH2019" s="614"/>
      <c r="AI2019" s="614"/>
      <c r="AJ2019" s="614"/>
      <c r="AK2019" s="614"/>
      <c r="AL2019" s="614"/>
      <c r="AM2019" s="614"/>
      <c r="AN2019" s="614"/>
      <c r="AO2019" s="614"/>
      <c r="AP2019" s="614"/>
      <c r="AQ2019" s="614"/>
      <c r="AR2019" s="614"/>
      <c r="AS2019" s="614"/>
      <c r="AT2019" s="614"/>
      <c r="AU2019" s="614"/>
      <c r="AV2019" s="614"/>
      <c r="AW2019" s="614"/>
      <c r="AX2019" s="614"/>
      <c r="AY2019" s="614"/>
      <c r="AZ2019" s="614"/>
      <c r="BA2019" s="614"/>
      <c r="BB2019" s="614"/>
      <c r="BC2019" s="614"/>
      <c r="BD2019" s="614"/>
      <c r="BE2019" s="614"/>
      <c r="BF2019" s="614"/>
      <c r="BG2019" s="614"/>
      <c r="BH2019" s="614"/>
      <c r="BI2019" s="614"/>
      <c r="BJ2019" s="614"/>
    </row>
    <row r="2020" spans="2:62" ht="39" customHeight="1">
      <c r="AB2020" s="62"/>
      <c r="AC2020" s="62"/>
      <c r="AD2020" s="62"/>
      <c r="AE2020" s="62"/>
      <c r="AF2020" s="62"/>
      <c r="AG2020" s="552" t="s">
        <v>63</v>
      </c>
      <c r="AH2020" s="552"/>
      <c r="AI2020" s="552"/>
      <c r="AJ2020" s="552"/>
      <c r="AK2020" s="552"/>
      <c r="AL2020" s="552"/>
      <c r="AM2020" s="552"/>
      <c r="AN2020" s="552"/>
      <c r="AO2020" s="552"/>
      <c r="AP2020" s="552"/>
      <c r="AQ2020" s="552"/>
      <c r="AR2020" s="552"/>
      <c r="AS2020" s="552"/>
      <c r="AT2020" s="552"/>
      <c r="AU2020" s="552"/>
      <c r="AV2020" s="552"/>
      <c r="AW2020" s="552"/>
      <c r="AX2020" s="552"/>
      <c r="AY2020" s="552"/>
      <c r="AZ2020" s="552"/>
      <c r="BA2020" s="552"/>
      <c r="BB2020" s="552"/>
      <c r="BC2020" s="552"/>
      <c r="BD2020" s="552"/>
      <c r="BE2020" s="552"/>
      <c r="BF2020" s="552"/>
      <c r="BG2020" s="552"/>
      <c r="BH2020" s="552"/>
      <c r="BI2020" s="552"/>
      <c r="BJ2020" s="65"/>
    </row>
    <row r="2021" spans="2:62" ht="39" customHeight="1">
      <c r="AB2021" s="62"/>
      <c r="AC2021" s="62"/>
      <c r="AD2021" s="62"/>
      <c r="AE2021" s="62"/>
      <c r="AF2021" s="62"/>
      <c r="AG2021" s="552"/>
      <c r="AH2021" s="552"/>
      <c r="AI2021" s="552"/>
      <c r="AJ2021" s="552"/>
      <c r="AK2021" s="552"/>
      <c r="AL2021" s="552"/>
      <c r="AM2021" s="552"/>
      <c r="AN2021" s="552"/>
      <c r="AO2021" s="552"/>
      <c r="AP2021" s="552"/>
      <c r="AQ2021" s="552"/>
      <c r="AR2021" s="552"/>
      <c r="AS2021" s="552"/>
      <c r="AT2021" s="552"/>
      <c r="AU2021" s="552"/>
      <c r="AV2021" s="552"/>
      <c r="AW2021" s="552"/>
      <c r="AX2021" s="552"/>
      <c r="AY2021" s="552"/>
      <c r="AZ2021" s="552"/>
      <c r="BA2021" s="552"/>
      <c r="BB2021" s="552"/>
      <c r="BC2021" s="552"/>
      <c r="BD2021" s="552"/>
      <c r="BE2021" s="552"/>
      <c r="BF2021" s="552"/>
      <c r="BG2021" s="552"/>
      <c r="BH2021" s="552"/>
      <c r="BI2021" s="552"/>
      <c r="BJ2021" s="65"/>
    </row>
    <row r="2022" spans="2:62" ht="39" customHeight="1">
      <c r="B2022" s="66"/>
      <c r="C2022" s="66"/>
      <c r="D2022" s="66"/>
      <c r="E2022" s="66"/>
      <c r="F2022" s="66"/>
      <c r="G2022" s="66"/>
      <c r="H2022" s="66"/>
      <c r="I2022" s="66"/>
      <c r="J2022" s="66"/>
      <c r="K2022" s="66"/>
      <c r="L2022" s="66"/>
      <c r="M2022" s="66"/>
      <c r="N2022" s="66"/>
      <c r="O2022" s="66"/>
      <c r="P2022" s="66"/>
      <c r="Q2022" s="66"/>
      <c r="R2022" s="66"/>
      <c r="S2022" s="66"/>
      <c r="T2022" s="66"/>
      <c r="U2022" s="66"/>
      <c r="V2022" s="66"/>
      <c r="W2022" s="66"/>
      <c r="X2022" s="66"/>
      <c r="Y2022" s="66"/>
      <c r="Z2022" s="66"/>
      <c r="AB2022" s="62"/>
      <c r="AC2022" s="62"/>
      <c r="AD2022" s="62"/>
      <c r="AE2022" s="62"/>
      <c r="AF2022" s="62"/>
      <c r="AG2022" s="552"/>
      <c r="AH2022" s="552"/>
      <c r="AI2022" s="552"/>
      <c r="AJ2022" s="552"/>
      <c r="AK2022" s="552"/>
      <c r="AL2022" s="552"/>
      <c r="AM2022" s="552"/>
      <c r="AN2022" s="552"/>
      <c r="AO2022" s="552"/>
      <c r="AP2022" s="552"/>
      <c r="AQ2022" s="552"/>
      <c r="AR2022" s="552"/>
      <c r="AS2022" s="552"/>
      <c r="AT2022" s="552"/>
      <c r="AU2022" s="552"/>
      <c r="AV2022" s="552"/>
      <c r="AW2022" s="552"/>
      <c r="AX2022" s="552"/>
      <c r="AY2022" s="552"/>
      <c r="AZ2022" s="552"/>
      <c r="BA2022" s="552"/>
      <c r="BB2022" s="552"/>
      <c r="BC2022" s="552"/>
      <c r="BD2022" s="552"/>
      <c r="BE2022" s="552"/>
      <c r="BF2022" s="552"/>
      <c r="BG2022" s="552"/>
      <c r="BH2022" s="552"/>
      <c r="BI2022" s="552"/>
      <c r="BJ2022" s="65"/>
    </row>
    <row r="2023" spans="2:62" ht="39" customHeight="1" thickBot="1">
      <c r="L2023" s="554" t="s">
        <v>66</v>
      </c>
      <c r="M2023" s="555"/>
      <c r="N2023" s="558" t="s">
        <v>45</v>
      </c>
      <c r="O2023" s="559"/>
      <c r="P2023" s="559"/>
      <c r="Q2023" s="559"/>
      <c r="R2023" s="559"/>
      <c r="S2023" s="559"/>
      <c r="T2023" s="559"/>
      <c r="U2023" s="559"/>
      <c r="V2023" s="559"/>
      <c r="W2023" s="559"/>
      <c r="X2023" s="560"/>
      <c r="AB2023" s="62"/>
      <c r="AC2023" s="62"/>
      <c r="AD2023" s="62"/>
      <c r="AE2023" s="62"/>
      <c r="AF2023" s="62"/>
      <c r="AG2023" s="553"/>
      <c r="AH2023" s="553"/>
      <c r="AI2023" s="553"/>
      <c r="AJ2023" s="553"/>
      <c r="AK2023" s="553"/>
      <c r="AL2023" s="553"/>
      <c r="AM2023" s="553"/>
      <c r="AN2023" s="553"/>
      <c r="AO2023" s="553"/>
      <c r="AP2023" s="553"/>
      <c r="AQ2023" s="553"/>
      <c r="AR2023" s="553"/>
      <c r="AS2023" s="553"/>
      <c r="AT2023" s="553"/>
      <c r="AU2023" s="553"/>
      <c r="AV2023" s="553"/>
      <c r="AW2023" s="553"/>
      <c r="AX2023" s="553"/>
      <c r="AY2023" s="553"/>
      <c r="AZ2023" s="553"/>
      <c r="BA2023" s="553"/>
      <c r="BB2023" s="553"/>
      <c r="BC2023" s="553"/>
      <c r="BD2023" s="553"/>
      <c r="BE2023" s="553"/>
      <c r="BF2023" s="553"/>
      <c r="BG2023" s="553"/>
      <c r="BH2023" s="553"/>
      <c r="BI2023" s="553"/>
      <c r="BJ2023" s="65"/>
    </row>
    <row r="2024" spans="2:62" ht="39" customHeight="1" thickBot="1">
      <c r="L2024" s="556"/>
      <c r="M2024" s="557"/>
      <c r="N2024" s="561"/>
      <c r="O2024" s="562"/>
      <c r="P2024" s="562"/>
      <c r="Q2024" s="562"/>
      <c r="R2024" s="562"/>
      <c r="S2024" s="562"/>
      <c r="T2024" s="562"/>
      <c r="U2024" s="562"/>
      <c r="V2024" s="562"/>
      <c r="W2024" s="562"/>
      <c r="X2024" s="563"/>
      <c r="AB2024" s="62"/>
      <c r="AC2024" s="62"/>
      <c r="AD2024" s="62"/>
      <c r="AE2024" s="62"/>
      <c r="AF2024" s="62"/>
      <c r="AG2024" s="67"/>
      <c r="AH2024" s="68"/>
      <c r="AI2024" s="68"/>
      <c r="AJ2024" s="69"/>
      <c r="AK2024" s="69"/>
      <c r="AL2024" s="69"/>
      <c r="AM2024" s="69"/>
      <c r="AN2024" s="69"/>
      <c r="AO2024" s="69"/>
      <c r="AP2024" s="69"/>
      <c r="AQ2024" s="69"/>
      <c r="AR2024" s="70"/>
      <c r="AS2024" s="70"/>
      <c r="AT2024" s="70"/>
      <c r="AU2024" s="70"/>
      <c r="AV2024" s="70"/>
      <c r="AW2024" s="70"/>
      <c r="AX2024" s="70"/>
      <c r="AY2024" s="70"/>
      <c r="AZ2024" s="70"/>
      <c r="BA2024" s="70"/>
      <c r="BB2024" s="70"/>
      <c r="BC2024" s="70"/>
      <c r="BD2024" s="70"/>
      <c r="BE2024" s="70"/>
      <c r="BF2024" s="70"/>
      <c r="BG2024" s="70"/>
      <c r="BH2024" s="70"/>
      <c r="BI2024" s="70"/>
      <c r="BJ2024" s="69"/>
    </row>
    <row r="2025" spans="2:62" ht="39" customHeight="1">
      <c r="E2025" s="62"/>
      <c r="F2025" s="62"/>
      <c r="G2025" s="62"/>
      <c r="H2025" s="62"/>
      <c r="I2025" s="62"/>
      <c r="J2025" s="62"/>
      <c r="K2025" s="62"/>
      <c r="L2025" s="564" t="s">
        <v>21</v>
      </c>
      <c r="M2025" s="565"/>
      <c r="N2025" s="558" t="s">
        <v>46</v>
      </c>
      <c r="O2025" s="559"/>
      <c r="P2025" s="559"/>
      <c r="Q2025" s="559"/>
      <c r="R2025" s="559"/>
      <c r="S2025" s="559"/>
      <c r="T2025" s="559"/>
      <c r="U2025" s="559"/>
      <c r="V2025" s="559"/>
      <c r="W2025" s="559"/>
      <c r="X2025" s="560"/>
      <c r="AB2025" s="62"/>
      <c r="AC2025" s="62"/>
      <c r="AD2025" s="62"/>
      <c r="AE2025" s="62"/>
      <c r="AF2025" s="62"/>
      <c r="AG2025" s="568" t="s">
        <v>22</v>
      </c>
      <c r="AH2025" s="569"/>
      <c r="AI2025" s="569"/>
      <c r="AJ2025" s="569"/>
      <c r="AK2025" s="569"/>
      <c r="AL2025" s="569"/>
      <c r="AM2025" s="569"/>
      <c r="AN2025" s="570"/>
      <c r="AO2025" s="571" t="str">
        <f>GI!$H$42</f>
        <v xml:space="preserve">Yordanos Weldeslassie Kidane </v>
      </c>
      <c r="AP2025" s="572"/>
      <c r="AQ2025" s="572"/>
      <c r="AR2025" s="572"/>
      <c r="AS2025" s="572"/>
      <c r="AT2025" s="572"/>
      <c r="AU2025" s="572"/>
      <c r="AV2025" s="572"/>
      <c r="AW2025" s="572"/>
      <c r="AX2025" s="572"/>
      <c r="AY2025" s="572"/>
      <c r="AZ2025" s="572"/>
      <c r="BA2025" s="572"/>
      <c r="BB2025" s="572"/>
      <c r="BC2025" s="572"/>
      <c r="BD2025" s="572"/>
      <c r="BE2025" s="572"/>
      <c r="BF2025" s="572"/>
      <c r="BG2025" s="572"/>
      <c r="BH2025" s="573"/>
      <c r="BI2025" s="72"/>
      <c r="BJ2025" s="72"/>
    </row>
    <row r="2026" spans="2:62" ht="39" customHeight="1">
      <c r="L2026" s="566"/>
      <c r="M2026" s="567"/>
      <c r="N2026" s="561"/>
      <c r="O2026" s="562"/>
      <c r="P2026" s="562"/>
      <c r="Q2026" s="562"/>
      <c r="R2026" s="562"/>
      <c r="S2026" s="562"/>
      <c r="T2026" s="562"/>
      <c r="U2026" s="562"/>
      <c r="V2026" s="562"/>
      <c r="W2026" s="562"/>
      <c r="X2026" s="563"/>
      <c r="AB2026" s="62"/>
      <c r="AC2026" s="62"/>
      <c r="AD2026" s="62"/>
      <c r="AE2026" s="62"/>
      <c r="AF2026" s="62"/>
      <c r="AG2026" s="568"/>
      <c r="AH2026" s="569"/>
      <c r="AI2026" s="569"/>
      <c r="AJ2026" s="569"/>
      <c r="AK2026" s="569"/>
      <c r="AL2026" s="569"/>
      <c r="AM2026" s="569"/>
      <c r="AN2026" s="570"/>
      <c r="AO2026" s="574"/>
      <c r="AP2026" s="575"/>
      <c r="AQ2026" s="575"/>
      <c r="AR2026" s="575"/>
      <c r="AS2026" s="575"/>
      <c r="AT2026" s="575"/>
      <c r="AU2026" s="575"/>
      <c r="AV2026" s="575"/>
      <c r="AW2026" s="575"/>
      <c r="AX2026" s="575"/>
      <c r="AY2026" s="575"/>
      <c r="AZ2026" s="575"/>
      <c r="BA2026" s="575"/>
      <c r="BB2026" s="575"/>
      <c r="BC2026" s="575"/>
      <c r="BD2026" s="575"/>
      <c r="BE2026" s="575"/>
      <c r="BF2026" s="575"/>
      <c r="BG2026" s="575"/>
      <c r="BH2026" s="576"/>
      <c r="BI2026" s="72"/>
      <c r="BJ2026" s="72"/>
    </row>
    <row r="2027" spans="2:62" ht="39" customHeight="1" thickBot="1">
      <c r="AB2027" s="62"/>
      <c r="AC2027" s="62"/>
      <c r="AD2027" s="62"/>
      <c r="AE2027" s="62"/>
      <c r="AF2027" s="62"/>
      <c r="AG2027" s="73"/>
      <c r="AH2027" s="580" t="s">
        <v>8</v>
      </c>
      <c r="AI2027" s="580"/>
      <c r="AJ2027" s="580"/>
      <c r="AK2027" s="580"/>
      <c r="AL2027" s="580"/>
      <c r="AM2027" s="580"/>
      <c r="AN2027" s="580"/>
      <c r="AO2027" s="577"/>
      <c r="AP2027" s="578"/>
      <c r="AQ2027" s="578"/>
      <c r="AR2027" s="578"/>
      <c r="AS2027" s="578"/>
      <c r="AT2027" s="578"/>
      <c r="AU2027" s="578"/>
      <c r="AV2027" s="578"/>
      <c r="AW2027" s="578"/>
      <c r="AX2027" s="578"/>
      <c r="AY2027" s="578"/>
      <c r="AZ2027" s="578"/>
      <c r="BA2027" s="578"/>
      <c r="BB2027" s="578"/>
      <c r="BC2027" s="578"/>
      <c r="BD2027" s="578"/>
      <c r="BE2027" s="578"/>
      <c r="BF2027" s="578"/>
      <c r="BG2027" s="578"/>
      <c r="BH2027" s="579"/>
      <c r="BI2027" s="72"/>
      <c r="BJ2027" s="72"/>
    </row>
    <row r="2028" spans="2:62" ht="39" customHeight="1">
      <c r="AG2028" s="71"/>
      <c r="AH2028" s="580"/>
      <c r="AI2028" s="580"/>
      <c r="AJ2028" s="580"/>
      <c r="AK2028" s="580"/>
      <c r="AL2028" s="580"/>
      <c r="AM2028" s="580"/>
      <c r="AN2028" s="580"/>
      <c r="AO2028" s="74"/>
      <c r="AP2028" s="74"/>
      <c r="AQ2028" s="74"/>
      <c r="AR2028" s="72"/>
      <c r="AS2028" s="72"/>
      <c r="AT2028" s="72"/>
      <c r="AU2028" s="72"/>
      <c r="AV2028" s="72"/>
      <c r="AW2028" s="72"/>
      <c r="AX2028" s="72"/>
      <c r="AY2028" s="72"/>
      <c r="AZ2028" s="72"/>
      <c r="BA2028" s="72"/>
      <c r="BB2028" s="72"/>
      <c r="BC2028" s="72"/>
      <c r="BD2028" s="72"/>
      <c r="BE2028" s="72"/>
      <c r="BF2028" s="72"/>
      <c r="BG2028" s="72"/>
      <c r="BH2028" s="72"/>
      <c r="BI2028" s="72"/>
    </row>
    <row r="2029" spans="2:62" ht="39" customHeight="1" thickBot="1">
      <c r="B2029" s="581" t="s">
        <v>99</v>
      </c>
      <c r="C2029" s="581"/>
      <c r="D2029" s="581"/>
      <c r="E2029" s="581"/>
      <c r="F2029" s="581"/>
      <c r="G2029" s="581"/>
      <c r="H2029" s="581"/>
      <c r="I2029" s="581"/>
      <c r="J2029" s="581"/>
      <c r="K2029" s="581"/>
      <c r="L2029" s="581"/>
      <c r="M2029" s="581"/>
      <c r="N2029" s="581"/>
      <c r="O2029" s="581"/>
      <c r="P2029" s="581"/>
      <c r="Q2029" s="581"/>
      <c r="R2029" s="581"/>
      <c r="S2029" s="581"/>
      <c r="T2029" s="581"/>
      <c r="U2029" s="581"/>
      <c r="V2029" s="581"/>
      <c r="W2029" s="581"/>
      <c r="X2029" s="581"/>
      <c r="Y2029" s="581"/>
      <c r="Z2029" s="581"/>
      <c r="AA2029" s="581"/>
      <c r="AG2029" s="71"/>
    </row>
    <row r="2030" spans="2:62" ht="39" customHeight="1">
      <c r="B2030" s="581"/>
      <c r="C2030" s="581"/>
      <c r="D2030" s="581"/>
      <c r="E2030" s="581"/>
      <c r="F2030" s="581"/>
      <c r="G2030" s="581"/>
      <c r="H2030" s="581"/>
      <c r="I2030" s="581"/>
      <c r="J2030" s="581"/>
      <c r="K2030" s="581"/>
      <c r="L2030" s="581"/>
      <c r="M2030" s="581"/>
      <c r="N2030" s="581"/>
      <c r="O2030" s="581"/>
      <c r="P2030" s="581"/>
      <c r="Q2030" s="581"/>
      <c r="R2030" s="581"/>
      <c r="S2030" s="581"/>
      <c r="T2030" s="581"/>
      <c r="U2030" s="581"/>
      <c r="V2030" s="581"/>
      <c r="W2030" s="581"/>
      <c r="X2030" s="581"/>
      <c r="Y2030" s="581"/>
      <c r="Z2030" s="581"/>
      <c r="AA2030" s="581"/>
      <c r="AG2030" s="71"/>
      <c r="AH2030" s="582" t="s">
        <v>23</v>
      </c>
      <c r="AI2030" s="582"/>
      <c r="AJ2030" s="582"/>
      <c r="AK2030" s="582"/>
      <c r="AL2030" s="582"/>
      <c r="AM2030" s="582"/>
      <c r="AN2030" s="583"/>
      <c r="AO2030" s="584">
        <f>GI!$J$42</f>
        <v>0</v>
      </c>
      <c r="AP2030" s="585"/>
      <c r="AQ2030" s="585"/>
      <c r="AR2030" s="585"/>
      <c r="AS2030" s="585"/>
      <c r="AT2030" s="586"/>
      <c r="AV2030" s="72"/>
      <c r="AW2030" s="582" t="s">
        <v>24</v>
      </c>
      <c r="AX2030" s="582"/>
      <c r="AY2030" s="582"/>
      <c r="AZ2030" s="582"/>
      <c r="BB2030" s="584" t="str">
        <f>GI!$I$42</f>
        <v>F</v>
      </c>
      <c r="BC2030" s="585"/>
      <c r="BD2030" s="585"/>
      <c r="BE2030" s="585"/>
      <c r="BF2030" s="586"/>
    </row>
    <row r="2031" spans="2:62" ht="39" customHeight="1">
      <c r="B2031" s="581"/>
      <c r="C2031" s="581"/>
      <c r="D2031" s="581"/>
      <c r="E2031" s="581"/>
      <c r="F2031" s="581"/>
      <c r="G2031" s="581"/>
      <c r="H2031" s="581"/>
      <c r="I2031" s="581"/>
      <c r="J2031" s="581"/>
      <c r="K2031" s="581"/>
      <c r="L2031" s="581"/>
      <c r="M2031" s="581"/>
      <c r="N2031" s="581"/>
      <c r="O2031" s="581"/>
      <c r="P2031" s="581"/>
      <c r="Q2031" s="581"/>
      <c r="R2031" s="581"/>
      <c r="S2031" s="581"/>
      <c r="T2031" s="581"/>
      <c r="U2031" s="581"/>
      <c r="V2031" s="581"/>
      <c r="W2031" s="581"/>
      <c r="X2031" s="581"/>
      <c r="Y2031" s="581"/>
      <c r="Z2031" s="581"/>
      <c r="AA2031" s="581"/>
      <c r="AG2031" s="71"/>
      <c r="AH2031" s="582"/>
      <c r="AI2031" s="582"/>
      <c r="AJ2031" s="582"/>
      <c r="AK2031" s="582"/>
      <c r="AL2031" s="582"/>
      <c r="AM2031" s="582"/>
      <c r="AN2031" s="583"/>
      <c r="AO2031" s="587"/>
      <c r="AP2031" s="588"/>
      <c r="AQ2031" s="588"/>
      <c r="AR2031" s="588"/>
      <c r="AS2031" s="588"/>
      <c r="AT2031" s="589"/>
      <c r="AU2031" s="72"/>
      <c r="AV2031" s="72"/>
      <c r="AW2031" s="582"/>
      <c r="AX2031" s="582"/>
      <c r="AY2031" s="582"/>
      <c r="AZ2031" s="582"/>
      <c r="BB2031" s="587"/>
      <c r="BC2031" s="588"/>
      <c r="BD2031" s="588"/>
      <c r="BE2031" s="588"/>
      <c r="BF2031" s="589"/>
    </row>
    <row r="2032" spans="2:62" ht="39" customHeight="1">
      <c r="B2032" s="581"/>
      <c r="C2032" s="581"/>
      <c r="D2032" s="581"/>
      <c r="E2032" s="581"/>
      <c r="F2032" s="581"/>
      <c r="G2032" s="581"/>
      <c r="H2032" s="581"/>
      <c r="I2032" s="581"/>
      <c r="J2032" s="581"/>
      <c r="K2032" s="581"/>
      <c r="L2032" s="581"/>
      <c r="M2032" s="581"/>
      <c r="N2032" s="581"/>
      <c r="O2032" s="581"/>
      <c r="P2032" s="581"/>
      <c r="Q2032" s="581"/>
      <c r="R2032" s="581"/>
      <c r="S2032" s="581"/>
      <c r="T2032" s="581"/>
      <c r="U2032" s="581"/>
      <c r="V2032" s="581"/>
      <c r="W2032" s="581"/>
      <c r="X2032" s="581"/>
      <c r="Y2032" s="581"/>
      <c r="Z2032" s="581"/>
      <c r="AA2032" s="581"/>
      <c r="AG2032" s="71"/>
      <c r="AH2032" s="593" t="s">
        <v>3</v>
      </c>
      <c r="AI2032" s="593"/>
      <c r="AJ2032" s="593"/>
      <c r="AK2032" s="593"/>
      <c r="AL2032" s="593"/>
      <c r="AM2032" s="593"/>
      <c r="AN2032" s="594"/>
      <c r="AO2032" s="587"/>
      <c r="AP2032" s="588"/>
      <c r="AQ2032" s="588"/>
      <c r="AR2032" s="588"/>
      <c r="AS2032" s="588"/>
      <c r="AT2032" s="589"/>
      <c r="AV2032" s="72"/>
      <c r="AW2032" s="593" t="s">
        <v>4</v>
      </c>
      <c r="AX2032" s="593"/>
      <c r="AY2032" s="593"/>
      <c r="AZ2032" s="593"/>
      <c r="BB2032" s="587"/>
      <c r="BC2032" s="588"/>
      <c r="BD2032" s="588"/>
      <c r="BE2032" s="588"/>
      <c r="BF2032" s="589"/>
    </row>
    <row r="2033" spans="2:62" ht="39" customHeight="1" thickBot="1">
      <c r="B2033" s="595" t="s">
        <v>148</v>
      </c>
      <c r="C2033" s="595"/>
      <c r="D2033" s="595"/>
      <c r="E2033" s="595"/>
      <c r="F2033" s="595"/>
      <c r="G2033" s="595"/>
      <c r="H2033" s="595"/>
      <c r="I2033" s="595"/>
      <c r="J2033" s="595"/>
      <c r="K2033" s="595"/>
      <c r="L2033" s="75"/>
      <c r="M2033" s="75"/>
      <c r="N2033" s="75"/>
      <c r="O2033" s="75"/>
      <c r="P2033" s="75"/>
      <c r="Q2033" s="75"/>
      <c r="R2033" s="75"/>
      <c r="S2033" s="75"/>
      <c r="T2033" s="75"/>
      <c r="U2033" s="75"/>
      <c r="V2033" s="75"/>
      <c r="W2033" s="76"/>
      <c r="X2033" s="76"/>
      <c r="Y2033" s="76"/>
      <c r="Z2033" s="76"/>
      <c r="AA2033" s="76"/>
      <c r="AG2033" s="71"/>
      <c r="AH2033" s="593"/>
      <c r="AI2033" s="593"/>
      <c r="AJ2033" s="593"/>
      <c r="AK2033" s="593"/>
      <c r="AL2033" s="593"/>
      <c r="AM2033" s="593"/>
      <c r="AN2033" s="594"/>
      <c r="AO2033" s="590"/>
      <c r="AP2033" s="591"/>
      <c r="AQ2033" s="591"/>
      <c r="AR2033" s="591"/>
      <c r="AS2033" s="591"/>
      <c r="AT2033" s="592"/>
      <c r="AU2033" s="72"/>
      <c r="AV2033" s="72"/>
      <c r="AW2033" s="593"/>
      <c r="AX2033" s="593"/>
      <c r="AY2033" s="593"/>
      <c r="AZ2033" s="593"/>
      <c r="BA2033" s="77"/>
      <c r="BB2033" s="590"/>
      <c r="BC2033" s="591"/>
      <c r="BD2033" s="591"/>
      <c r="BE2033" s="591"/>
      <c r="BF2033" s="592"/>
      <c r="BG2033" s="77"/>
      <c r="BH2033" s="77"/>
      <c r="BI2033" s="77"/>
    </row>
    <row r="2034" spans="2:62" ht="39" customHeight="1" thickBot="1">
      <c r="B2034" s="533"/>
      <c r="C2034" s="533"/>
      <c r="D2034" s="533"/>
      <c r="E2034" s="533"/>
      <c r="F2034" s="533"/>
      <c r="G2034" s="533"/>
      <c r="H2034" s="533"/>
      <c r="I2034" s="533"/>
      <c r="J2034" s="533"/>
      <c r="K2034" s="533"/>
      <c r="L2034" s="533"/>
      <c r="M2034" s="533"/>
      <c r="N2034" s="533"/>
      <c r="O2034" s="533"/>
      <c r="P2034" s="533"/>
      <c r="Q2034" s="533"/>
      <c r="R2034" s="533"/>
      <c r="S2034" s="533"/>
      <c r="T2034" s="533"/>
      <c r="U2034" s="533"/>
      <c r="V2034" s="533"/>
      <c r="W2034" s="533"/>
      <c r="X2034" s="533"/>
      <c r="Y2034" s="533"/>
      <c r="Z2034" s="533"/>
      <c r="AA2034" s="533"/>
      <c r="AG2034" s="71"/>
      <c r="AK2034" s="78"/>
      <c r="AL2034" s="78"/>
      <c r="AM2034" s="78"/>
      <c r="AN2034" s="78"/>
      <c r="AO2034" s="78"/>
      <c r="AP2034" s="78"/>
      <c r="AQ2034" s="78"/>
      <c r="AR2034" s="72"/>
      <c r="AS2034" s="72"/>
      <c r="AT2034" s="72"/>
      <c r="AU2034" s="72"/>
      <c r="AV2034" s="72"/>
      <c r="AW2034" s="72"/>
      <c r="AX2034" s="72"/>
      <c r="AY2034" s="72"/>
      <c r="AZ2034" s="72"/>
      <c r="BA2034" s="72"/>
      <c r="BB2034" s="72"/>
      <c r="BC2034" s="72"/>
      <c r="BD2034" s="72"/>
      <c r="BE2034" s="77"/>
      <c r="BF2034" s="77"/>
      <c r="BG2034" s="77"/>
      <c r="BH2034" s="77"/>
      <c r="BI2034" s="77"/>
    </row>
    <row r="2035" spans="2:62" ht="39" customHeight="1">
      <c r="B2035" s="534"/>
      <c r="C2035" s="534"/>
      <c r="D2035" s="534"/>
      <c r="E2035" s="534"/>
      <c r="F2035" s="534"/>
      <c r="G2035" s="534"/>
      <c r="H2035" s="534"/>
      <c r="I2035" s="534"/>
      <c r="J2035" s="534"/>
      <c r="K2035" s="534"/>
      <c r="L2035" s="534"/>
      <c r="M2035" s="534"/>
      <c r="N2035" s="534"/>
      <c r="O2035" s="534"/>
      <c r="P2035" s="534"/>
      <c r="Q2035" s="534"/>
      <c r="R2035" s="534"/>
      <c r="S2035" s="534"/>
      <c r="T2035" s="534"/>
      <c r="U2035" s="534"/>
      <c r="V2035" s="534"/>
      <c r="W2035" s="534"/>
      <c r="X2035" s="534"/>
      <c r="Y2035" s="534"/>
      <c r="Z2035" s="534"/>
      <c r="AA2035" s="534"/>
      <c r="AG2035" s="71"/>
      <c r="AH2035" s="582" t="s">
        <v>25</v>
      </c>
      <c r="AI2035" s="582"/>
      <c r="AJ2035" s="582"/>
      <c r="AK2035" s="582"/>
      <c r="AL2035" s="582"/>
      <c r="AM2035" s="582"/>
      <c r="AN2035" s="583"/>
      <c r="AO2035" s="596">
        <f>GI!$A$3</f>
        <v>11</v>
      </c>
      <c r="AP2035" s="597"/>
      <c r="AQ2035" s="597"/>
      <c r="AR2035" s="597"/>
      <c r="AS2035" s="598"/>
      <c r="AT2035" s="596" t="str">
        <f>GI!$C$3</f>
        <v>D</v>
      </c>
      <c r="AU2035" s="597"/>
      <c r="AV2035" s="597"/>
      <c r="AW2035" s="597"/>
      <c r="AX2035" s="598"/>
      <c r="AY2035" s="79"/>
      <c r="AZ2035" s="79"/>
      <c r="BA2035" s="79"/>
      <c r="BB2035" s="80"/>
      <c r="BC2035" s="80"/>
      <c r="BD2035" s="80"/>
      <c r="BE2035" s="80"/>
      <c r="BF2035" s="80"/>
      <c r="BG2035" s="80"/>
      <c r="BH2035" s="80"/>
      <c r="BI2035" s="80"/>
    </row>
    <row r="2036" spans="2:62" ht="39" customHeight="1">
      <c r="B2036" s="533"/>
      <c r="C2036" s="533"/>
      <c r="D2036" s="533"/>
      <c r="E2036" s="533"/>
      <c r="F2036" s="533"/>
      <c r="G2036" s="533"/>
      <c r="H2036" s="533"/>
      <c r="I2036" s="533"/>
      <c r="J2036" s="533"/>
      <c r="K2036" s="533"/>
      <c r="L2036" s="533"/>
      <c r="M2036" s="533"/>
      <c r="N2036" s="533"/>
      <c r="O2036" s="533"/>
      <c r="P2036" s="533"/>
      <c r="Q2036" s="533"/>
      <c r="R2036" s="533"/>
      <c r="S2036" s="533"/>
      <c r="T2036" s="533"/>
      <c r="U2036" s="533"/>
      <c r="V2036" s="533"/>
      <c r="W2036" s="533"/>
      <c r="X2036" s="533"/>
      <c r="Y2036" s="533"/>
      <c r="Z2036" s="533"/>
      <c r="AA2036" s="533"/>
      <c r="AG2036" s="71"/>
      <c r="AH2036" s="582"/>
      <c r="AI2036" s="582"/>
      <c r="AJ2036" s="582"/>
      <c r="AK2036" s="582"/>
      <c r="AL2036" s="582"/>
      <c r="AM2036" s="582"/>
      <c r="AN2036" s="583"/>
      <c r="AO2036" s="599"/>
      <c r="AP2036" s="600"/>
      <c r="AQ2036" s="600"/>
      <c r="AR2036" s="600"/>
      <c r="AS2036" s="601"/>
      <c r="AT2036" s="599"/>
      <c r="AU2036" s="600"/>
      <c r="AV2036" s="600"/>
      <c r="AW2036" s="600"/>
      <c r="AX2036" s="601"/>
      <c r="AY2036" s="79"/>
      <c r="AZ2036" s="79"/>
      <c r="BA2036" s="79"/>
      <c r="BB2036" s="80"/>
      <c r="BC2036" s="80"/>
      <c r="BD2036" s="80"/>
      <c r="BE2036" s="80"/>
      <c r="BF2036" s="80"/>
      <c r="BG2036" s="80"/>
      <c r="BH2036" s="80"/>
      <c r="BI2036" s="80"/>
    </row>
    <row r="2037" spans="2:62" ht="39" customHeight="1">
      <c r="B2037" s="534"/>
      <c r="C2037" s="534"/>
      <c r="D2037" s="534"/>
      <c r="E2037" s="534"/>
      <c r="F2037" s="534"/>
      <c r="G2037" s="534"/>
      <c r="H2037" s="534"/>
      <c r="I2037" s="534"/>
      <c r="J2037" s="534"/>
      <c r="K2037" s="534"/>
      <c r="L2037" s="534"/>
      <c r="M2037" s="534"/>
      <c r="N2037" s="534"/>
      <c r="O2037" s="534"/>
      <c r="P2037" s="534"/>
      <c r="Q2037" s="534"/>
      <c r="R2037" s="534"/>
      <c r="S2037" s="534"/>
      <c r="T2037" s="534"/>
      <c r="U2037" s="534"/>
      <c r="V2037" s="534"/>
      <c r="W2037" s="534"/>
      <c r="X2037" s="534"/>
      <c r="Y2037" s="534"/>
      <c r="Z2037" s="534"/>
      <c r="AA2037" s="534"/>
      <c r="AG2037" s="71"/>
      <c r="AH2037" s="605" t="s">
        <v>6</v>
      </c>
      <c r="AI2037" s="605"/>
      <c r="AJ2037" s="605"/>
      <c r="AK2037" s="605"/>
      <c r="AL2037" s="605"/>
      <c r="AM2037" s="605"/>
      <c r="AN2037" s="606"/>
      <c r="AO2037" s="599"/>
      <c r="AP2037" s="600"/>
      <c r="AQ2037" s="600"/>
      <c r="AR2037" s="600"/>
      <c r="AS2037" s="601"/>
      <c r="AT2037" s="599"/>
      <c r="AU2037" s="600"/>
      <c r="AV2037" s="600"/>
      <c r="AW2037" s="600"/>
      <c r="AX2037" s="601"/>
      <c r="AY2037" s="79"/>
      <c r="AZ2037" s="79"/>
      <c r="BA2037" s="79"/>
      <c r="BB2037" s="80"/>
      <c r="BC2037" s="80"/>
      <c r="BD2037" s="80"/>
      <c r="BE2037" s="80"/>
      <c r="BF2037" s="80"/>
      <c r="BG2037" s="80"/>
      <c r="BH2037" s="80"/>
      <c r="BI2037" s="80"/>
    </row>
    <row r="2038" spans="2:62" ht="39" customHeight="1" thickBot="1">
      <c r="B2038" s="607" t="s">
        <v>149</v>
      </c>
      <c r="C2038" s="607"/>
      <c r="D2038" s="607"/>
      <c r="E2038" s="607"/>
      <c r="F2038" s="607"/>
      <c r="G2038" s="607"/>
      <c r="H2038" s="607"/>
      <c r="I2038" s="607"/>
      <c r="J2038" s="607"/>
      <c r="K2038" s="607"/>
      <c r="L2038" s="607"/>
      <c r="M2038" s="607"/>
      <c r="N2038" s="607"/>
      <c r="O2038" s="607"/>
      <c r="P2038" s="607"/>
      <c r="Q2038" s="607"/>
      <c r="R2038" s="607"/>
      <c r="S2038" s="607"/>
      <c r="T2038" s="607"/>
      <c r="U2038" s="607"/>
      <c r="V2038" s="607"/>
      <c r="W2038" s="607"/>
      <c r="X2038" s="607"/>
      <c r="Y2038" s="607"/>
      <c r="Z2038" s="607"/>
      <c r="AA2038" s="607"/>
      <c r="AG2038" s="71"/>
      <c r="AH2038" s="605"/>
      <c r="AI2038" s="605"/>
      <c r="AJ2038" s="605"/>
      <c r="AK2038" s="605"/>
      <c r="AL2038" s="605"/>
      <c r="AM2038" s="605"/>
      <c r="AN2038" s="606"/>
      <c r="AO2038" s="602"/>
      <c r="AP2038" s="603"/>
      <c r="AQ2038" s="603"/>
      <c r="AR2038" s="603"/>
      <c r="AS2038" s="604"/>
      <c r="AT2038" s="602"/>
      <c r="AU2038" s="603"/>
      <c r="AV2038" s="603"/>
      <c r="AW2038" s="603"/>
      <c r="AX2038" s="604"/>
      <c r="AY2038" s="79"/>
      <c r="AZ2038" s="79"/>
      <c r="BA2038" s="79"/>
      <c r="BB2038" s="80"/>
      <c r="BC2038" s="80"/>
      <c r="BD2038" s="80"/>
      <c r="BE2038" s="80"/>
      <c r="BF2038" s="80"/>
      <c r="BG2038" s="80"/>
      <c r="BH2038" s="80"/>
      <c r="BI2038" s="80"/>
    </row>
    <row r="2039" spans="2:62" ht="39" customHeight="1">
      <c r="B2039" s="608"/>
      <c r="C2039" s="608"/>
      <c r="D2039" s="608"/>
      <c r="E2039" s="608"/>
      <c r="F2039" s="608"/>
      <c r="G2039" s="608"/>
      <c r="H2039" s="608"/>
      <c r="I2039" s="608"/>
      <c r="J2039" s="608"/>
      <c r="K2039" s="608"/>
      <c r="L2039" s="608"/>
      <c r="M2039" s="608"/>
      <c r="N2039" s="608"/>
      <c r="O2039" s="608"/>
      <c r="P2039" s="608"/>
      <c r="Q2039" s="608"/>
      <c r="R2039" s="608"/>
      <c r="S2039" s="608"/>
      <c r="T2039" s="608"/>
      <c r="U2039" s="608"/>
      <c r="V2039" s="608"/>
      <c r="W2039" s="608"/>
      <c r="X2039" s="608"/>
      <c r="Y2039" s="608"/>
      <c r="Z2039" s="608"/>
      <c r="AA2039" s="608"/>
      <c r="AG2039" s="71"/>
    </row>
    <row r="2040" spans="2:62" ht="39" customHeight="1" thickBot="1">
      <c r="B2040" s="533"/>
      <c r="C2040" s="533"/>
      <c r="D2040" s="533"/>
      <c r="E2040" s="533"/>
      <c r="F2040" s="533"/>
      <c r="G2040" s="533"/>
      <c r="H2040" s="533"/>
      <c r="I2040" s="533"/>
      <c r="J2040" s="533"/>
      <c r="K2040" s="533"/>
      <c r="L2040" s="533"/>
      <c r="M2040" s="533"/>
      <c r="N2040" s="533"/>
      <c r="O2040" s="533"/>
      <c r="P2040" s="533"/>
      <c r="Q2040" s="533"/>
      <c r="R2040" s="533"/>
      <c r="S2040" s="533"/>
      <c r="T2040" s="533"/>
      <c r="U2040" s="533"/>
      <c r="V2040" s="533"/>
      <c r="W2040" s="533"/>
      <c r="X2040" s="533"/>
      <c r="Y2040" s="533"/>
      <c r="Z2040" s="533"/>
      <c r="AA2040" s="533"/>
      <c r="AG2040" s="81"/>
      <c r="AH2040" s="82"/>
      <c r="AI2040" s="82"/>
      <c r="AJ2040" s="82"/>
      <c r="AK2040" s="82"/>
      <c r="AL2040" s="82"/>
      <c r="AM2040" s="82"/>
      <c r="AN2040" s="82"/>
      <c r="AO2040" s="82"/>
      <c r="AP2040" s="82"/>
      <c r="AQ2040" s="82"/>
      <c r="AR2040" s="83"/>
      <c r="AS2040" s="83"/>
      <c r="AT2040" s="83"/>
      <c r="AU2040" s="83"/>
      <c r="AV2040" s="83"/>
      <c r="AW2040" s="83"/>
      <c r="AX2040" s="83"/>
      <c r="AY2040" s="83"/>
      <c r="AZ2040" s="83"/>
      <c r="BA2040" s="83"/>
      <c r="BB2040" s="83"/>
      <c r="BC2040" s="83"/>
      <c r="BD2040" s="83"/>
      <c r="BE2040" s="83"/>
      <c r="BF2040" s="83"/>
      <c r="BG2040" s="83"/>
      <c r="BH2040" s="83"/>
      <c r="BI2040" s="83"/>
      <c r="BJ2040" s="84"/>
    </row>
    <row r="2041" spans="2:62" ht="39" customHeight="1">
      <c r="B2041" s="534"/>
      <c r="C2041" s="534"/>
      <c r="D2041" s="534"/>
      <c r="E2041" s="534"/>
      <c r="F2041" s="534"/>
      <c r="G2041" s="534"/>
      <c r="H2041" s="534"/>
      <c r="I2041" s="534"/>
      <c r="J2041" s="534"/>
      <c r="K2041" s="534"/>
      <c r="L2041" s="534"/>
      <c r="M2041" s="534"/>
      <c r="N2041" s="534"/>
      <c r="O2041" s="534"/>
      <c r="P2041" s="534"/>
      <c r="Q2041" s="534"/>
      <c r="R2041" s="534"/>
      <c r="S2041" s="534"/>
      <c r="T2041" s="534"/>
      <c r="U2041" s="534"/>
      <c r="V2041" s="534"/>
      <c r="W2041" s="534"/>
      <c r="X2041" s="534"/>
      <c r="Y2041" s="534"/>
      <c r="Z2041" s="534"/>
      <c r="AA2041" s="534"/>
      <c r="BJ2041" s="85"/>
    </row>
    <row r="2042" spans="2:62" ht="39" customHeight="1">
      <c r="B2042" s="86"/>
      <c r="C2042" s="86"/>
      <c r="D2042" s="86"/>
      <c r="E2042" s="86"/>
      <c r="F2042" s="86"/>
      <c r="G2042" s="86"/>
      <c r="H2042" s="86"/>
      <c r="I2042" s="86"/>
      <c r="J2042" s="86"/>
      <c r="K2042" s="86"/>
      <c r="L2042" s="86"/>
      <c r="M2042" s="86"/>
      <c r="N2042" s="86"/>
      <c r="O2042" s="86"/>
      <c r="P2042" s="86"/>
      <c r="Q2042" s="86"/>
      <c r="R2042" s="86"/>
      <c r="S2042" s="86"/>
      <c r="T2042" s="86"/>
      <c r="U2042" s="86"/>
      <c r="V2042" s="86"/>
      <c r="W2042" s="86"/>
      <c r="X2042" s="86"/>
      <c r="Y2042" s="86"/>
      <c r="Z2042" s="86"/>
      <c r="AA2042" s="86"/>
      <c r="AK2042" s="87"/>
      <c r="AL2042" s="87"/>
      <c r="AM2042" s="87"/>
      <c r="AN2042" s="87"/>
      <c r="AO2042" s="87"/>
      <c r="AP2042" s="87"/>
      <c r="AQ2042" s="87"/>
      <c r="AR2042" s="87"/>
      <c r="AS2042" s="87"/>
      <c r="AT2042" s="87"/>
      <c r="AU2042" s="87"/>
      <c r="AV2042" s="87"/>
      <c r="AW2042" s="87"/>
      <c r="AX2042" s="87"/>
      <c r="AY2042" s="87"/>
      <c r="AZ2042" s="87"/>
      <c r="BA2042" s="87"/>
      <c r="BB2042" s="87"/>
      <c r="BC2042" s="87"/>
      <c r="BD2042" s="87"/>
      <c r="BE2042" s="87"/>
      <c r="BF2042" s="87"/>
      <c r="BJ2042" s="85"/>
    </row>
    <row r="2043" spans="2:62" ht="39" customHeight="1">
      <c r="B2043" s="535" t="s">
        <v>80</v>
      </c>
      <c r="C2043" s="535"/>
      <c r="D2043" s="535"/>
      <c r="E2043" s="535"/>
      <c r="F2043" s="535"/>
      <c r="G2043" s="535"/>
      <c r="H2043" s="535"/>
      <c r="I2043" s="535"/>
      <c r="J2043" s="535"/>
      <c r="K2043" s="535"/>
      <c r="L2043" s="535"/>
      <c r="M2043" s="535"/>
      <c r="N2043" s="535"/>
      <c r="O2043" s="536" t="str">
        <f>GI!$E$31</f>
        <v xml:space="preserve">Biniam Desta </v>
      </c>
      <c r="P2043" s="536"/>
      <c r="Q2043" s="536"/>
      <c r="R2043" s="536"/>
      <c r="S2043" s="536"/>
      <c r="T2043" s="536"/>
      <c r="U2043" s="536"/>
      <c r="V2043" s="536"/>
      <c r="W2043" s="536"/>
      <c r="X2043" s="536"/>
      <c r="Y2043" s="536"/>
      <c r="Z2043" s="536"/>
      <c r="AA2043" s="536"/>
      <c r="AB2043" s="88"/>
      <c r="AJ2043" s="538" t="s">
        <v>212</v>
      </c>
      <c r="AK2043" s="539"/>
      <c r="AL2043" s="539"/>
      <c r="AM2043" s="539"/>
      <c r="AN2043" s="539"/>
      <c r="AO2043" s="539"/>
      <c r="AP2043" s="539"/>
      <c r="AQ2043" s="539"/>
      <c r="AR2043" s="539"/>
      <c r="AS2043" s="539"/>
      <c r="AT2043" s="539"/>
      <c r="AU2043" s="539"/>
      <c r="AV2043" s="539"/>
      <c r="AW2043" s="539"/>
      <c r="AX2043" s="539"/>
      <c r="AY2043" s="539"/>
      <c r="AZ2043" s="539"/>
      <c r="BA2043" s="539"/>
      <c r="BB2043" s="539"/>
      <c r="BC2043" s="539"/>
      <c r="BD2043" s="539"/>
      <c r="BE2043" s="539"/>
      <c r="BF2043" s="540"/>
      <c r="BG2043" s="87"/>
      <c r="BH2043" s="87"/>
      <c r="BI2043" s="87"/>
      <c r="BJ2043" s="89"/>
    </row>
    <row r="2044" spans="2:62" ht="39" customHeight="1">
      <c r="B2044" s="535"/>
      <c r="C2044" s="535"/>
      <c r="D2044" s="535"/>
      <c r="E2044" s="535"/>
      <c r="F2044" s="535"/>
      <c r="G2044" s="535"/>
      <c r="H2044" s="535"/>
      <c r="I2044" s="535"/>
      <c r="J2044" s="535"/>
      <c r="K2044" s="535"/>
      <c r="L2044" s="535"/>
      <c r="M2044" s="535"/>
      <c r="N2044" s="535"/>
      <c r="O2044" s="537"/>
      <c r="P2044" s="537"/>
      <c r="Q2044" s="537"/>
      <c r="R2044" s="537"/>
      <c r="S2044" s="537"/>
      <c r="T2044" s="537"/>
      <c r="U2044" s="537"/>
      <c r="V2044" s="537"/>
      <c r="W2044" s="537"/>
      <c r="X2044" s="537"/>
      <c r="Y2044" s="537"/>
      <c r="Z2044" s="537"/>
      <c r="AA2044" s="537"/>
      <c r="AB2044" s="88"/>
      <c r="AJ2044" s="541"/>
      <c r="AK2044" s="542"/>
      <c r="AL2044" s="542"/>
      <c r="AM2044" s="542"/>
      <c r="AN2044" s="542"/>
      <c r="AO2044" s="542"/>
      <c r="AP2044" s="542"/>
      <c r="AQ2044" s="542"/>
      <c r="AR2044" s="542"/>
      <c r="AS2044" s="542"/>
      <c r="AT2044" s="542"/>
      <c r="AU2044" s="542"/>
      <c r="AV2044" s="542"/>
      <c r="AW2044" s="542"/>
      <c r="AX2044" s="542"/>
      <c r="AY2044" s="542"/>
      <c r="AZ2044" s="542"/>
      <c r="BA2044" s="542"/>
      <c r="BB2044" s="542"/>
      <c r="BC2044" s="542"/>
      <c r="BD2044" s="542"/>
      <c r="BE2044" s="542"/>
      <c r="BF2044" s="543"/>
      <c r="BG2044" s="87"/>
      <c r="BH2044" s="87"/>
      <c r="BI2044" s="87"/>
      <c r="BJ2044" s="89"/>
    </row>
    <row r="2045" spans="2:62" ht="39" customHeight="1">
      <c r="B2045" s="544" t="s">
        <v>79</v>
      </c>
      <c r="C2045" s="544"/>
      <c r="D2045" s="544"/>
      <c r="E2045" s="544"/>
      <c r="F2045" s="544"/>
      <c r="G2045" s="544"/>
      <c r="H2045" s="544"/>
      <c r="I2045" s="544"/>
      <c r="J2045" s="544"/>
      <c r="K2045" s="544"/>
      <c r="L2045" s="544"/>
      <c r="M2045" s="544"/>
      <c r="N2045" s="544"/>
      <c r="O2045" s="545"/>
      <c r="P2045" s="545"/>
      <c r="Q2045" s="545"/>
      <c r="R2045" s="545"/>
      <c r="S2045" s="545"/>
      <c r="T2045" s="545"/>
      <c r="U2045" s="545"/>
      <c r="V2045" s="545"/>
      <c r="W2045" s="545"/>
      <c r="X2045" s="545"/>
      <c r="Y2045" s="545"/>
      <c r="Z2045" s="545"/>
      <c r="AA2045" s="545"/>
      <c r="AB2045" s="88"/>
      <c r="AJ2045" s="541" t="s">
        <v>210</v>
      </c>
      <c r="AK2045" s="542"/>
      <c r="AL2045" s="542"/>
      <c r="AM2045" s="542"/>
      <c r="AN2045" s="542"/>
      <c r="AO2045" s="542"/>
      <c r="AP2045" s="542"/>
      <c r="AQ2045" s="542"/>
      <c r="AR2045" s="542"/>
      <c r="AS2045" s="542"/>
      <c r="AT2045" s="542"/>
      <c r="AU2045" s="542"/>
      <c r="AV2045" s="542"/>
      <c r="AW2045" s="542"/>
      <c r="AX2045" s="542"/>
      <c r="AY2045" s="542"/>
      <c r="AZ2045" s="542"/>
      <c r="BA2045" s="542"/>
      <c r="BB2045" s="542"/>
      <c r="BC2045" s="542"/>
      <c r="BD2045" s="542"/>
      <c r="BE2045" s="542"/>
      <c r="BF2045" s="543"/>
      <c r="BG2045" s="87"/>
      <c r="BH2045" s="87"/>
      <c r="BI2045" s="87"/>
      <c r="BJ2045" s="87"/>
    </row>
    <row r="2046" spans="2:62" ht="39" customHeight="1">
      <c r="B2046" s="544"/>
      <c r="C2046" s="544"/>
      <c r="D2046" s="544"/>
      <c r="E2046" s="544"/>
      <c r="F2046" s="544"/>
      <c r="G2046" s="544"/>
      <c r="H2046" s="544"/>
      <c r="I2046" s="544"/>
      <c r="J2046" s="544"/>
      <c r="K2046" s="544"/>
      <c r="L2046" s="544"/>
      <c r="M2046" s="544"/>
      <c r="N2046" s="544"/>
      <c r="O2046" s="546"/>
      <c r="P2046" s="546"/>
      <c r="Q2046" s="546"/>
      <c r="R2046" s="546"/>
      <c r="S2046" s="546"/>
      <c r="T2046" s="546"/>
      <c r="U2046" s="546"/>
      <c r="V2046" s="546"/>
      <c r="W2046" s="546"/>
      <c r="X2046" s="546"/>
      <c r="Y2046" s="546"/>
      <c r="Z2046" s="546"/>
      <c r="AA2046" s="546"/>
      <c r="AB2046" s="88"/>
      <c r="AJ2046" s="541"/>
      <c r="AK2046" s="542"/>
      <c r="AL2046" s="542"/>
      <c r="AM2046" s="542"/>
      <c r="AN2046" s="542"/>
      <c r="AO2046" s="542"/>
      <c r="AP2046" s="542"/>
      <c r="AQ2046" s="542"/>
      <c r="AR2046" s="542"/>
      <c r="AS2046" s="542"/>
      <c r="AT2046" s="542"/>
      <c r="AU2046" s="542"/>
      <c r="AV2046" s="542"/>
      <c r="AW2046" s="542"/>
      <c r="AX2046" s="542"/>
      <c r="AY2046" s="542"/>
      <c r="AZ2046" s="542"/>
      <c r="BA2046" s="542"/>
      <c r="BB2046" s="542"/>
      <c r="BC2046" s="542"/>
      <c r="BD2046" s="542"/>
      <c r="BE2046" s="542"/>
      <c r="BF2046" s="543"/>
      <c r="BG2046" s="87"/>
      <c r="BH2046" s="87"/>
      <c r="BI2046" s="87"/>
      <c r="BJ2046" s="87"/>
    </row>
    <row r="2047" spans="2:62" ht="39" customHeight="1">
      <c r="B2047" s="535" t="s">
        <v>81</v>
      </c>
      <c r="C2047" s="535"/>
      <c r="D2047" s="535"/>
      <c r="E2047" s="535"/>
      <c r="F2047" s="535"/>
      <c r="G2047" s="535"/>
      <c r="H2047" s="535"/>
      <c r="I2047" s="535"/>
      <c r="J2047" s="535"/>
      <c r="K2047" s="535"/>
      <c r="L2047" s="535"/>
      <c r="M2047" s="535"/>
      <c r="N2047" s="535"/>
      <c r="O2047" s="547"/>
      <c r="P2047" s="547"/>
      <c r="Q2047" s="547"/>
      <c r="R2047" s="547"/>
      <c r="S2047" s="547"/>
      <c r="T2047" s="547"/>
      <c r="U2047" s="547"/>
      <c r="V2047" s="547"/>
      <c r="W2047" s="547"/>
      <c r="X2047" s="547"/>
      <c r="Y2047" s="547"/>
      <c r="Z2047" s="547"/>
      <c r="AA2047" s="547"/>
      <c r="AB2047" s="88"/>
      <c r="AJ2047" s="541" t="s">
        <v>74</v>
      </c>
      <c r="AK2047" s="542"/>
      <c r="AL2047" s="542"/>
      <c r="AM2047" s="542"/>
      <c r="AN2047" s="542"/>
      <c r="AO2047" s="542"/>
      <c r="AP2047" s="542"/>
      <c r="AQ2047" s="542"/>
      <c r="AR2047" s="542"/>
      <c r="AS2047" s="542"/>
      <c r="AT2047" s="542"/>
      <c r="AU2047" s="542"/>
      <c r="AV2047" s="542"/>
      <c r="AW2047" s="542"/>
      <c r="AX2047" s="542"/>
      <c r="AY2047" s="542"/>
      <c r="AZ2047" s="542"/>
      <c r="BA2047" s="542"/>
      <c r="BB2047" s="542"/>
      <c r="BC2047" s="542"/>
      <c r="BD2047" s="542"/>
      <c r="BE2047" s="542"/>
      <c r="BF2047" s="543"/>
      <c r="BG2047" s="87"/>
      <c r="BH2047" s="87"/>
      <c r="BI2047" s="87"/>
      <c r="BJ2047" s="87"/>
    </row>
    <row r="2048" spans="2:62" ht="39" customHeight="1">
      <c r="B2048" s="535"/>
      <c r="C2048" s="535"/>
      <c r="D2048" s="535"/>
      <c r="E2048" s="535"/>
      <c r="F2048" s="535"/>
      <c r="G2048" s="535"/>
      <c r="H2048" s="535"/>
      <c r="I2048" s="535"/>
      <c r="J2048" s="535"/>
      <c r="K2048" s="535"/>
      <c r="L2048" s="535"/>
      <c r="M2048" s="535"/>
      <c r="N2048" s="535"/>
      <c r="O2048" s="548"/>
      <c r="P2048" s="548"/>
      <c r="Q2048" s="548"/>
      <c r="R2048" s="548"/>
      <c r="S2048" s="548"/>
      <c r="T2048" s="548"/>
      <c r="U2048" s="548"/>
      <c r="V2048" s="548"/>
      <c r="W2048" s="548"/>
      <c r="X2048" s="548"/>
      <c r="Y2048" s="548"/>
      <c r="Z2048" s="548"/>
      <c r="AA2048" s="548"/>
      <c r="AB2048" s="88"/>
      <c r="AJ2048" s="541"/>
      <c r="AK2048" s="542"/>
      <c r="AL2048" s="542"/>
      <c r="AM2048" s="542"/>
      <c r="AN2048" s="542"/>
      <c r="AO2048" s="542"/>
      <c r="AP2048" s="542"/>
      <c r="AQ2048" s="542"/>
      <c r="AR2048" s="542"/>
      <c r="AS2048" s="542"/>
      <c r="AT2048" s="542"/>
      <c r="AU2048" s="542"/>
      <c r="AV2048" s="542"/>
      <c r="AW2048" s="542"/>
      <c r="AX2048" s="542"/>
      <c r="AY2048" s="542"/>
      <c r="AZ2048" s="542"/>
      <c r="BA2048" s="542"/>
      <c r="BB2048" s="542"/>
      <c r="BC2048" s="542"/>
      <c r="BD2048" s="542"/>
      <c r="BE2048" s="542"/>
      <c r="BF2048" s="543"/>
      <c r="BG2048" s="87"/>
      <c r="BH2048" s="87"/>
      <c r="BI2048" s="87"/>
      <c r="BJ2048" s="87"/>
    </row>
    <row r="2049" spans="2:62" ht="39" customHeight="1">
      <c r="B2049" s="544" t="s">
        <v>79</v>
      </c>
      <c r="C2049" s="544"/>
      <c r="D2049" s="544"/>
      <c r="E2049" s="544"/>
      <c r="F2049" s="544"/>
      <c r="G2049" s="544"/>
      <c r="H2049" s="544"/>
      <c r="I2049" s="544"/>
      <c r="J2049" s="544"/>
      <c r="K2049" s="544"/>
      <c r="L2049" s="544"/>
      <c r="M2049" s="544"/>
      <c r="N2049" s="544"/>
      <c r="O2049" s="545"/>
      <c r="P2049" s="545"/>
      <c r="Q2049" s="545"/>
      <c r="R2049" s="545"/>
      <c r="S2049" s="545"/>
      <c r="T2049" s="545"/>
      <c r="U2049" s="545"/>
      <c r="V2049" s="545"/>
      <c r="W2049" s="545"/>
      <c r="X2049" s="545"/>
      <c r="Y2049" s="545"/>
      <c r="Z2049" s="545"/>
      <c r="AA2049" s="545"/>
      <c r="AB2049" s="90"/>
      <c r="AJ2049" s="541" t="s">
        <v>211</v>
      </c>
      <c r="AK2049" s="542"/>
      <c r="AL2049" s="542"/>
      <c r="AM2049" s="542"/>
      <c r="AN2049" s="542"/>
      <c r="AO2049" s="542"/>
      <c r="AP2049" s="542"/>
      <c r="AQ2049" s="542"/>
      <c r="AR2049" s="542"/>
      <c r="AS2049" s="542"/>
      <c r="AT2049" s="542"/>
      <c r="AU2049" s="542"/>
      <c r="AV2049" s="542"/>
      <c r="AW2049" s="542"/>
      <c r="AX2049" s="542"/>
      <c r="AY2049" s="542"/>
      <c r="AZ2049" s="542"/>
      <c r="BA2049" s="542"/>
      <c r="BB2049" s="542"/>
      <c r="BC2049" s="542"/>
      <c r="BD2049" s="542"/>
      <c r="BE2049" s="542"/>
      <c r="BF2049" s="543"/>
      <c r="BG2049" s="87"/>
      <c r="BH2049" s="87"/>
      <c r="BI2049" s="87"/>
      <c r="BJ2049" s="87"/>
    </row>
    <row r="2050" spans="2:62" ht="1.5" customHeight="1">
      <c r="B2050" s="544"/>
      <c r="C2050" s="544"/>
      <c r="D2050" s="544"/>
      <c r="E2050" s="544"/>
      <c r="F2050" s="544"/>
      <c r="G2050" s="544"/>
      <c r="H2050" s="544"/>
      <c r="I2050" s="544"/>
      <c r="J2050" s="544"/>
      <c r="K2050" s="544"/>
      <c r="L2050" s="544"/>
      <c r="M2050" s="544"/>
      <c r="N2050" s="544"/>
      <c r="O2050" s="546"/>
      <c r="P2050" s="546"/>
      <c r="Q2050" s="546"/>
      <c r="R2050" s="546"/>
      <c r="S2050" s="546"/>
      <c r="T2050" s="546"/>
      <c r="U2050" s="546"/>
      <c r="V2050" s="546"/>
      <c r="W2050" s="546"/>
      <c r="X2050" s="546"/>
      <c r="Y2050" s="546"/>
      <c r="Z2050" s="546"/>
      <c r="AA2050" s="546"/>
      <c r="AB2050" s="90"/>
      <c r="AJ2050" s="549"/>
      <c r="AK2050" s="550"/>
      <c r="AL2050" s="550"/>
      <c r="AM2050" s="550"/>
      <c r="AN2050" s="550"/>
      <c r="AO2050" s="550"/>
      <c r="AP2050" s="550"/>
      <c r="AQ2050" s="550"/>
      <c r="AR2050" s="550"/>
      <c r="AS2050" s="550"/>
      <c r="AT2050" s="550"/>
      <c r="AU2050" s="550"/>
      <c r="AV2050" s="550"/>
      <c r="AW2050" s="550"/>
      <c r="AX2050" s="550"/>
      <c r="AY2050" s="550"/>
      <c r="AZ2050" s="550"/>
      <c r="BA2050" s="550"/>
      <c r="BB2050" s="550"/>
      <c r="BC2050" s="550"/>
      <c r="BD2050" s="550"/>
      <c r="BE2050" s="550"/>
      <c r="BF2050" s="551"/>
      <c r="BG2050" s="87"/>
      <c r="BH2050" s="87"/>
      <c r="BI2050" s="87"/>
      <c r="BJ2050" s="87"/>
    </row>
    <row r="2051" spans="2:62" ht="72.75" customHeight="1">
      <c r="C2051" s="615"/>
      <c r="D2051" s="615"/>
      <c r="E2051" s="615"/>
      <c r="F2051" s="615"/>
      <c r="G2051" s="615"/>
      <c r="H2051" s="615"/>
      <c r="I2051" s="615"/>
      <c r="J2051" s="615"/>
      <c r="K2051" s="615"/>
      <c r="L2051" s="615"/>
      <c r="M2051" s="615"/>
      <c r="N2051" s="615"/>
      <c r="O2051" s="615"/>
      <c r="P2051" s="615"/>
      <c r="Q2051" s="615"/>
      <c r="R2051" s="615"/>
      <c r="S2051" s="615"/>
      <c r="T2051" s="615"/>
      <c r="U2051" s="615"/>
      <c r="V2051" s="615"/>
      <c r="W2051" s="615"/>
      <c r="X2051" s="615"/>
    </row>
    <row r="2052" spans="2:62" ht="39" customHeight="1">
      <c r="B2052" s="616" t="s">
        <v>20</v>
      </c>
      <c r="C2052" s="616"/>
      <c r="D2052" s="616"/>
      <c r="E2052" s="616"/>
      <c r="F2052" s="616"/>
      <c r="G2052" s="616"/>
      <c r="H2052" s="616"/>
      <c r="I2052" s="616"/>
      <c r="J2052" s="616"/>
      <c r="K2052" s="616"/>
      <c r="L2052" s="616"/>
      <c r="M2052" s="616"/>
      <c r="N2052" s="616"/>
      <c r="O2052" s="616"/>
      <c r="P2052" s="616"/>
      <c r="Q2052" s="616"/>
      <c r="R2052" s="616"/>
      <c r="S2052" s="616"/>
      <c r="T2052" s="616"/>
      <c r="U2052" s="616"/>
      <c r="V2052" s="616"/>
      <c r="W2052" s="616"/>
      <c r="X2052" s="616"/>
      <c r="Y2052" s="616"/>
      <c r="Z2052" s="616"/>
      <c r="AA2052" s="59"/>
      <c r="AG2052" s="60"/>
      <c r="AH2052" s="60"/>
      <c r="AI2052" s="60"/>
      <c r="AL2052" s="617"/>
      <c r="AM2052" s="617"/>
      <c r="AN2052" s="617"/>
      <c r="AO2052" s="617"/>
      <c r="AP2052" s="617"/>
      <c r="AQ2052" s="617"/>
      <c r="AR2052" s="617"/>
      <c r="AS2052" s="617"/>
      <c r="AT2052" s="617"/>
      <c r="AU2052" s="617"/>
      <c r="AV2052" s="617"/>
      <c r="AW2052" s="617"/>
      <c r="AX2052" s="617"/>
      <c r="AY2052" s="617"/>
      <c r="AZ2052" s="617"/>
      <c r="BA2052" s="617"/>
      <c r="BB2052" s="617"/>
      <c r="BC2052" s="617"/>
    </row>
    <row r="2053" spans="2:62" ht="39" customHeight="1">
      <c r="B2053" s="616"/>
      <c r="C2053" s="616"/>
      <c r="D2053" s="616"/>
      <c r="E2053" s="616"/>
      <c r="F2053" s="616"/>
      <c r="G2053" s="616"/>
      <c r="H2053" s="616"/>
      <c r="I2053" s="616"/>
      <c r="J2053" s="616"/>
      <c r="K2053" s="616"/>
      <c r="L2053" s="616"/>
      <c r="M2053" s="616"/>
      <c r="N2053" s="616"/>
      <c r="O2053" s="616"/>
      <c r="P2053" s="616"/>
      <c r="Q2053" s="616"/>
      <c r="R2053" s="616"/>
      <c r="S2053" s="616"/>
      <c r="T2053" s="616"/>
      <c r="U2053" s="616"/>
      <c r="V2053" s="616"/>
      <c r="W2053" s="616"/>
      <c r="X2053" s="616"/>
      <c r="Y2053" s="616"/>
      <c r="Z2053" s="616"/>
      <c r="AA2053" s="59"/>
      <c r="AG2053" s="60"/>
      <c r="AH2053" s="60"/>
      <c r="AI2053" s="60"/>
      <c r="AL2053" s="617"/>
      <c r="AM2053" s="617"/>
      <c r="AN2053" s="617"/>
      <c r="AO2053" s="617"/>
      <c r="AP2053" s="617"/>
      <c r="AQ2053" s="617"/>
      <c r="AR2053" s="617"/>
      <c r="AS2053" s="617"/>
      <c r="AT2053" s="617"/>
      <c r="AU2053" s="617"/>
      <c r="AV2053" s="617"/>
      <c r="AW2053" s="617"/>
      <c r="AX2053" s="617"/>
      <c r="AY2053" s="617"/>
      <c r="AZ2053" s="617"/>
      <c r="BA2053" s="617"/>
      <c r="BB2053" s="617"/>
      <c r="BC2053" s="617"/>
    </row>
    <row r="2054" spans="2:62" ht="39" customHeight="1">
      <c r="B2054" s="618"/>
      <c r="C2054" s="618"/>
      <c r="D2054" s="618"/>
      <c r="E2054" s="618"/>
      <c r="F2054" s="618"/>
      <c r="G2054" s="618"/>
      <c r="H2054" s="618"/>
      <c r="I2054" s="618"/>
      <c r="J2054" s="618"/>
      <c r="K2054" s="618"/>
      <c r="L2054" s="618"/>
      <c r="M2054" s="618"/>
      <c r="N2054" s="618"/>
      <c r="O2054" s="618"/>
      <c r="P2054" s="618"/>
      <c r="Q2054" s="618"/>
      <c r="R2054" s="618"/>
      <c r="S2054" s="618"/>
      <c r="T2054" s="618"/>
      <c r="U2054" s="618"/>
      <c r="V2054" s="618"/>
      <c r="W2054" s="618"/>
      <c r="X2054" s="618"/>
      <c r="Y2054" s="618"/>
      <c r="Z2054" s="618"/>
      <c r="AA2054" s="59"/>
      <c r="AB2054" s="60"/>
      <c r="AC2054" s="60"/>
      <c r="AD2054" s="60"/>
      <c r="AE2054" s="60"/>
      <c r="AF2054" s="60"/>
      <c r="AG2054" s="60"/>
      <c r="AH2054" s="60"/>
      <c r="AI2054" s="60"/>
      <c r="AL2054" s="617"/>
      <c r="AM2054" s="617"/>
      <c r="AN2054" s="617"/>
      <c r="AO2054" s="617"/>
      <c r="AP2054" s="617"/>
      <c r="AQ2054" s="617"/>
      <c r="AR2054" s="617"/>
      <c r="AS2054" s="617"/>
      <c r="AT2054" s="617"/>
      <c r="AU2054" s="617"/>
      <c r="AV2054" s="617"/>
      <c r="AW2054" s="617"/>
      <c r="AX2054" s="617"/>
      <c r="AY2054" s="617"/>
      <c r="AZ2054" s="617"/>
      <c r="BA2054" s="617"/>
      <c r="BB2054" s="617"/>
      <c r="BC2054" s="617"/>
    </row>
    <row r="2055" spans="2:62" ht="39" customHeight="1">
      <c r="B2055" s="609" t="s">
        <v>92</v>
      </c>
      <c r="C2055" s="609"/>
      <c r="D2055" s="609"/>
      <c r="E2055" s="609"/>
      <c r="F2055" s="609"/>
      <c r="G2055" s="609"/>
      <c r="H2055" s="609"/>
      <c r="I2055" s="609"/>
      <c r="J2055" s="609"/>
      <c r="K2055" s="609"/>
      <c r="L2055" s="609"/>
      <c r="M2055" s="609"/>
      <c r="N2055" s="609"/>
      <c r="O2055" s="609"/>
      <c r="P2055" s="609"/>
      <c r="Q2055" s="609"/>
      <c r="R2055" s="609"/>
      <c r="S2055" s="609"/>
      <c r="T2055" s="609"/>
      <c r="U2055" s="609"/>
      <c r="V2055" s="609"/>
      <c r="W2055" s="609"/>
      <c r="X2055" s="609"/>
      <c r="Y2055" s="609"/>
      <c r="Z2055" s="609"/>
      <c r="AA2055" s="59"/>
      <c r="AB2055" s="60"/>
      <c r="AE2055" s="610" t="str">
        <f>GI!$A$49</f>
        <v>መግለፂ ውፅኢት ተምሃራይ</v>
      </c>
      <c r="AF2055" s="610"/>
      <c r="AG2055" s="610"/>
      <c r="AH2055" s="610"/>
      <c r="AI2055" s="610"/>
      <c r="AJ2055" s="610"/>
      <c r="AK2055" s="610"/>
      <c r="AL2055" s="610"/>
      <c r="AM2055" s="610"/>
      <c r="AN2055" s="610"/>
      <c r="AO2055" s="610"/>
      <c r="AP2055" s="610"/>
      <c r="AQ2055" s="610"/>
      <c r="AR2055" s="610"/>
      <c r="AS2055" s="610"/>
      <c r="AT2055" s="610"/>
      <c r="AU2055" s="610"/>
      <c r="AV2055" s="610"/>
      <c r="AW2055" s="610"/>
      <c r="AX2055" s="610"/>
      <c r="AY2055" s="610"/>
      <c r="AZ2055" s="610"/>
      <c r="BA2055" s="610"/>
      <c r="BB2055" s="610"/>
      <c r="BC2055" s="610"/>
      <c r="BD2055" s="610"/>
      <c r="BE2055" s="610"/>
      <c r="BF2055" s="610"/>
      <c r="BG2055" s="610"/>
      <c r="BH2055" s="610"/>
      <c r="BI2055" s="610"/>
      <c r="BJ2055" s="610"/>
    </row>
    <row r="2056" spans="2:62" ht="39" customHeight="1">
      <c r="B2056" s="609" t="s">
        <v>93</v>
      </c>
      <c r="C2056" s="609"/>
      <c r="D2056" s="609"/>
      <c r="E2056" s="609"/>
      <c r="F2056" s="609"/>
      <c r="G2056" s="609"/>
      <c r="H2056" s="609"/>
      <c r="I2056" s="609"/>
      <c r="J2056" s="609"/>
      <c r="K2056" s="609"/>
      <c r="L2056" s="609"/>
      <c r="M2056" s="609"/>
      <c r="N2056" s="609"/>
      <c r="O2056" s="609"/>
      <c r="P2056" s="609"/>
      <c r="Q2056" s="609"/>
      <c r="R2056" s="609"/>
      <c r="S2056" s="609"/>
      <c r="T2056" s="609"/>
      <c r="U2056" s="609"/>
      <c r="V2056" s="609"/>
      <c r="W2056" s="609"/>
      <c r="X2056" s="609"/>
      <c r="Y2056" s="609"/>
      <c r="Z2056" s="609"/>
      <c r="AA2056" s="59"/>
      <c r="AB2056" s="60"/>
      <c r="AC2056" s="61"/>
      <c r="AD2056" s="61"/>
      <c r="AE2056" s="610"/>
      <c r="AF2056" s="610"/>
      <c r="AG2056" s="610"/>
      <c r="AH2056" s="610"/>
      <c r="AI2056" s="610"/>
      <c r="AJ2056" s="610"/>
      <c r="AK2056" s="610"/>
      <c r="AL2056" s="610"/>
      <c r="AM2056" s="610"/>
      <c r="AN2056" s="610"/>
      <c r="AO2056" s="610"/>
      <c r="AP2056" s="610"/>
      <c r="AQ2056" s="610"/>
      <c r="AR2056" s="610"/>
      <c r="AS2056" s="610"/>
      <c r="AT2056" s="610"/>
      <c r="AU2056" s="610"/>
      <c r="AV2056" s="610"/>
      <c r="AW2056" s="610"/>
      <c r="AX2056" s="610"/>
      <c r="AY2056" s="610"/>
      <c r="AZ2056" s="610"/>
      <c r="BA2056" s="610"/>
      <c r="BB2056" s="610"/>
      <c r="BC2056" s="610"/>
      <c r="BD2056" s="610"/>
      <c r="BE2056" s="610"/>
      <c r="BF2056" s="610"/>
      <c r="BG2056" s="610"/>
      <c r="BH2056" s="610"/>
      <c r="BI2056" s="610"/>
      <c r="BJ2056" s="610"/>
    </row>
    <row r="2057" spans="2:62" ht="39" customHeight="1">
      <c r="B2057" s="609" t="s">
        <v>94</v>
      </c>
      <c r="C2057" s="609"/>
      <c r="D2057" s="609"/>
      <c r="E2057" s="609"/>
      <c r="F2057" s="609"/>
      <c r="G2057" s="609"/>
      <c r="H2057" s="609"/>
      <c r="I2057" s="609"/>
      <c r="J2057" s="609"/>
      <c r="K2057" s="609"/>
      <c r="L2057" s="609"/>
      <c r="M2057" s="609"/>
      <c r="N2057" s="609"/>
      <c r="O2057" s="609"/>
      <c r="P2057" s="609"/>
      <c r="Q2057" s="609"/>
      <c r="R2057" s="609"/>
      <c r="S2057" s="609"/>
      <c r="T2057" s="609"/>
      <c r="U2057" s="609"/>
      <c r="V2057" s="609"/>
      <c r="W2057" s="609"/>
      <c r="X2057" s="609"/>
      <c r="Y2057" s="609"/>
      <c r="Z2057" s="609"/>
      <c r="AA2057" s="59"/>
      <c r="AB2057" s="60"/>
      <c r="AC2057" s="61"/>
      <c r="AD2057" s="61"/>
      <c r="AE2057" s="610" t="str">
        <f>GI!$A$50</f>
        <v xml:space="preserve">ኣካዳሚ ሸባ ሓፈሻዊ ካልኣይ ብርኪ ቤት ት/ቲ </v>
      </c>
      <c r="AF2057" s="610"/>
      <c r="AG2057" s="610"/>
      <c r="AH2057" s="610"/>
      <c r="AI2057" s="610"/>
      <c r="AJ2057" s="610"/>
      <c r="AK2057" s="610"/>
      <c r="AL2057" s="610"/>
      <c r="AM2057" s="610"/>
      <c r="AN2057" s="610"/>
      <c r="AO2057" s="610"/>
      <c r="AP2057" s="610"/>
      <c r="AQ2057" s="610"/>
      <c r="AR2057" s="610"/>
      <c r="AS2057" s="610"/>
      <c r="AT2057" s="610"/>
      <c r="AU2057" s="610"/>
      <c r="AV2057" s="610"/>
      <c r="AW2057" s="610"/>
      <c r="AX2057" s="610"/>
      <c r="AY2057" s="610"/>
      <c r="AZ2057" s="610"/>
      <c r="BA2057" s="610"/>
      <c r="BB2057" s="610"/>
      <c r="BC2057" s="610"/>
      <c r="BD2057" s="610"/>
      <c r="BE2057" s="610"/>
      <c r="BF2057" s="610"/>
      <c r="BG2057" s="610"/>
      <c r="BH2057" s="610"/>
      <c r="BI2057" s="610"/>
      <c r="BJ2057" s="610"/>
    </row>
    <row r="2058" spans="2:62" ht="39" customHeight="1">
      <c r="B2058" s="609" t="s">
        <v>95</v>
      </c>
      <c r="C2058" s="609"/>
      <c r="D2058" s="609"/>
      <c r="E2058" s="609"/>
      <c r="F2058" s="609"/>
      <c r="G2058" s="609"/>
      <c r="H2058" s="609"/>
      <c r="I2058" s="609"/>
      <c r="J2058" s="609"/>
      <c r="K2058" s="609"/>
      <c r="L2058" s="609"/>
      <c r="M2058" s="609"/>
      <c r="N2058" s="609"/>
      <c r="O2058" s="609"/>
      <c r="P2058" s="609"/>
      <c r="Q2058" s="609"/>
      <c r="R2058" s="609"/>
      <c r="S2058" s="609"/>
      <c r="T2058" s="609"/>
      <c r="U2058" s="609"/>
      <c r="V2058" s="609"/>
      <c r="W2058" s="609"/>
      <c r="X2058" s="609"/>
      <c r="Y2058" s="609"/>
      <c r="Z2058" s="609"/>
      <c r="AA2058" s="62"/>
      <c r="AB2058" s="60"/>
      <c r="AC2058" s="61"/>
      <c r="AD2058" s="61"/>
      <c r="AE2058" s="610"/>
      <c r="AF2058" s="610"/>
      <c r="AG2058" s="610"/>
      <c r="AH2058" s="610"/>
      <c r="AI2058" s="610"/>
      <c r="AJ2058" s="610"/>
      <c r="AK2058" s="610"/>
      <c r="AL2058" s="610"/>
      <c r="AM2058" s="610"/>
      <c r="AN2058" s="610"/>
      <c r="AO2058" s="610"/>
      <c r="AP2058" s="610"/>
      <c r="AQ2058" s="610"/>
      <c r="AR2058" s="610"/>
      <c r="AS2058" s="610"/>
      <c r="AT2058" s="610"/>
      <c r="AU2058" s="610"/>
      <c r="AV2058" s="610"/>
      <c r="AW2058" s="610"/>
      <c r="AX2058" s="610"/>
      <c r="AY2058" s="610"/>
      <c r="AZ2058" s="610"/>
      <c r="BA2058" s="610"/>
      <c r="BB2058" s="610"/>
      <c r="BC2058" s="610"/>
      <c r="BD2058" s="610"/>
      <c r="BE2058" s="610"/>
      <c r="BF2058" s="610"/>
      <c r="BG2058" s="610"/>
      <c r="BH2058" s="610"/>
      <c r="BI2058" s="610"/>
      <c r="BJ2058" s="610"/>
    </row>
    <row r="2059" spans="2:62" ht="39" customHeight="1">
      <c r="B2059" s="609" t="s">
        <v>96</v>
      </c>
      <c r="C2059" s="609"/>
      <c r="D2059" s="609"/>
      <c r="E2059" s="609"/>
      <c r="F2059" s="609"/>
      <c r="G2059" s="609"/>
      <c r="H2059" s="609"/>
      <c r="I2059" s="609"/>
      <c r="J2059" s="609"/>
      <c r="K2059" s="609"/>
      <c r="L2059" s="609"/>
      <c r="M2059" s="609"/>
      <c r="N2059" s="609"/>
      <c r="O2059" s="609"/>
      <c r="P2059" s="609"/>
      <c r="Q2059" s="609"/>
      <c r="R2059" s="609"/>
      <c r="S2059" s="609"/>
      <c r="T2059" s="609"/>
      <c r="U2059" s="609"/>
      <c r="V2059" s="609"/>
      <c r="W2059" s="609"/>
      <c r="X2059" s="609"/>
      <c r="Y2059" s="609"/>
      <c r="Z2059" s="609"/>
      <c r="AA2059" s="62"/>
      <c r="AB2059" s="60"/>
      <c r="AC2059" s="61"/>
      <c r="AD2059" s="61"/>
      <c r="AE2059" s="61"/>
      <c r="AF2059" s="61"/>
      <c r="AG2059" s="61"/>
      <c r="AH2059" s="61"/>
      <c r="AI2059" s="61"/>
      <c r="AJ2059" s="61"/>
      <c r="AK2059" s="61"/>
      <c r="AL2059" s="61"/>
      <c r="AM2059" s="61"/>
      <c r="AN2059" s="61"/>
      <c r="AO2059" s="61"/>
      <c r="AP2059" s="61"/>
      <c r="AQ2059" s="61"/>
      <c r="AR2059" s="61"/>
      <c r="AS2059" s="61"/>
      <c r="AT2059" s="61"/>
      <c r="AU2059" s="61"/>
      <c r="AV2059" s="61"/>
      <c r="AW2059" s="61"/>
      <c r="AX2059" s="61"/>
      <c r="AY2059" s="61"/>
      <c r="AZ2059" s="61"/>
      <c r="BA2059" s="61"/>
      <c r="BB2059" s="61"/>
      <c r="BC2059" s="61"/>
      <c r="BD2059" s="61"/>
      <c r="BE2059" s="61"/>
      <c r="BF2059" s="61"/>
      <c r="BG2059" s="61"/>
      <c r="BH2059" s="61"/>
      <c r="BI2059" s="61"/>
      <c r="BJ2059" s="61"/>
    </row>
    <row r="2060" spans="2:62" ht="39" customHeight="1">
      <c r="B2060" s="611" t="s">
        <v>138</v>
      </c>
      <c r="C2060" s="611"/>
      <c r="D2060" s="611"/>
      <c r="E2060" s="611"/>
      <c r="F2060" s="611"/>
      <c r="G2060" s="611"/>
      <c r="H2060" s="611"/>
      <c r="I2060" s="611"/>
      <c r="J2060" s="611"/>
      <c r="K2060" s="611"/>
      <c r="L2060" s="611"/>
      <c r="M2060" s="611"/>
      <c r="N2060" s="611"/>
      <c r="O2060" s="611"/>
      <c r="P2060" s="611"/>
      <c r="Q2060" s="611"/>
      <c r="R2060" s="611"/>
      <c r="S2060" s="611"/>
      <c r="T2060" s="611"/>
      <c r="U2060" s="611"/>
      <c r="V2060" s="611"/>
      <c r="W2060" s="611"/>
      <c r="X2060" s="611"/>
      <c r="Y2060" s="611"/>
      <c r="Z2060" s="611"/>
      <c r="AA2060" s="612"/>
      <c r="AB2060" s="62"/>
      <c r="AD2060" s="61"/>
      <c r="AE2060" s="613" t="str">
        <f>GI!$A$52</f>
        <v>Sheba Academy Comprehensive Secondary School Student's Grade Report Card</v>
      </c>
      <c r="AF2060" s="613"/>
      <c r="AG2060" s="613"/>
      <c r="AH2060" s="613"/>
      <c r="AI2060" s="613"/>
      <c r="AJ2060" s="613"/>
      <c r="AK2060" s="613"/>
      <c r="AL2060" s="613"/>
      <c r="AM2060" s="613"/>
      <c r="AN2060" s="613"/>
      <c r="AO2060" s="613"/>
      <c r="AP2060" s="613"/>
      <c r="AQ2060" s="613"/>
      <c r="AR2060" s="613"/>
      <c r="AS2060" s="613"/>
      <c r="AT2060" s="613"/>
      <c r="AU2060" s="613"/>
      <c r="AV2060" s="613"/>
      <c r="AW2060" s="613"/>
      <c r="AX2060" s="613"/>
      <c r="AY2060" s="613"/>
      <c r="AZ2060" s="613"/>
      <c r="BA2060" s="613"/>
      <c r="BB2060" s="613"/>
      <c r="BC2060" s="613"/>
      <c r="BD2060" s="613"/>
      <c r="BE2060" s="613"/>
      <c r="BF2060" s="613"/>
      <c r="BG2060" s="613"/>
      <c r="BH2060" s="613"/>
      <c r="BI2060" s="613"/>
      <c r="BJ2060" s="613"/>
    </row>
    <row r="2061" spans="2:62" ht="39" customHeight="1">
      <c r="B2061" s="611"/>
      <c r="C2061" s="611"/>
      <c r="D2061" s="611"/>
      <c r="E2061" s="611"/>
      <c r="F2061" s="611"/>
      <c r="G2061" s="611"/>
      <c r="H2061" s="611"/>
      <c r="I2061" s="611"/>
      <c r="J2061" s="611"/>
      <c r="K2061" s="611"/>
      <c r="L2061" s="611"/>
      <c r="M2061" s="611"/>
      <c r="N2061" s="611"/>
      <c r="O2061" s="611"/>
      <c r="P2061" s="611"/>
      <c r="Q2061" s="611"/>
      <c r="R2061" s="611"/>
      <c r="S2061" s="611"/>
      <c r="T2061" s="611"/>
      <c r="U2061" s="611"/>
      <c r="V2061" s="611"/>
      <c r="W2061" s="611"/>
      <c r="X2061" s="611"/>
      <c r="Y2061" s="611"/>
      <c r="Z2061" s="611"/>
      <c r="AA2061" s="612"/>
      <c r="AB2061" s="62"/>
      <c r="AC2061" s="61"/>
      <c r="AD2061" s="61"/>
      <c r="AE2061" s="613"/>
      <c r="AF2061" s="613"/>
      <c r="AG2061" s="613"/>
      <c r="AH2061" s="613"/>
      <c r="AI2061" s="613"/>
      <c r="AJ2061" s="613"/>
      <c r="AK2061" s="613"/>
      <c r="AL2061" s="613"/>
      <c r="AM2061" s="613"/>
      <c r="AN2061" s="613"/>
      <c r="AO2061" s="613"/>
      <c r="AP2061" s="613"/>
      <c r="AQ2061" s="613"/>
      <c r="AR2061" s="613"/>
      <c r="AS2061" s="613"/>
      <c r="AT2061" s="613"/>
      <c r="AU2061" s="613"/>
      <c r="AV2061" s="613"/>
      <c r="AW2061" s="613"/>
      <c r="AX2061" s="613"/>
      <c r="AY2061" s="613"/>
      <c r="AZ2061" s="613"/>
      <c r="BA2061" s="613"/>
      <c r="BB2061" s="613"/>
      <c r="BC2061" s="613"/>
      <c r="BD2061" s="613"/>
      <c r="BE2061" s="613"/>
      <c r="BF2061" s="613"/>
      <c r="BG2061" s="613"/>
      <c r="BH2061" s="613"/>
      <c r="BI2061" s="613"/>
      <c r="BJ2061" s="613"/>
    </row>
    <row r="2062" spans="2:62" ht="39" customHeight="1">
      <c r="B2062" s="611" t="s">
        <v>65</v>
      </c>
      <c r="C2062" s="611"/>
      <c r="D2062" s="611"/>
      <c r="E2062" s="611"/>
      <c r="F2062" s="611"/>
      <c r="G2062" s="611"/>
      <c r="H2062" s="611"/>
      <c r="I2062" s="611"/>
      <c r="J2062" s="611"/>
      <c r="K2062" s="611"/>
      <c r="L2062" s="611"/>
      <c r="M2062" s="611"/>
      <c r="N2062" s="611"/>
      <c r="O2062" s="611"/>
      <c r="P2062" s="611"/>
      <c r="Q2062" s="611"/>
      <c r="R2062" s="611"/>
      <c r="S2062" s="611"/>
      <c r="T2062" s="611"/>
      <c r="U2062" s="611"/>
      <c r="V2062" s="611"/>
      <c r="W2062" s="611"/>
      <c r="X2062" s="611"/>
      <c r="Y2062" s="611"/>
      <c r="Z2062" s="611"/>
      <c r="AA2062" s="612"/>
      <c r="AB2062" s="62"/>
      <c r="AC2062" s="61"/>
      <c r="AD2062" s="61"/>
      <c r="AE2062" s="613"/>
      <c r="AF2062" s="613"/>
      <c r="AG2062" s="613"/>
      <c r="AH2062" s="613"/>
      <c r="AI2062" s="613"/>
      <c r="AJ2062" s="613"/>
      <c r="AK2062" s="613"/>
      <c r="AL2062" s="613"/>
      <c r="AM2062" s="613"/>
      <c r="AN2062" s="613"/>
      <c r="AO2062" s="613"/>
      <c r="AP2062" s="613"/>
      <c r="AQ2062" s="613"/>
      <c r="AR2062" s="613"/>
      <c r="AS2062" s="613"/>
      <c r="AT2062" s="613"/>
      <c r="AU2062" s="613"/>
      <c r="AV2062" s="613"/>
      <c r="AW2062" s="613"/>
      <c r="AX2062" s="613"/>
      <c r="AY2062" s="613"/>
      <c r="AZ2062" s="613"/>
      <c r="BA2062" s="613"/>
      <c r="BB2062" s="613"/>
      <c r="BC2062" s="613"/>
      <c r="BD2062" s="613"/>
      <c r="BE2062" s="613"/>
      <c r="BF2062" s="613"/>
      <c r="BG2062" s="613"/>
      <c r="BH2062" s="613"/>
      <c r="BI2062" s="613"/>
      <c r="BJ2062" s="613"/>
    </row>
    <row r="2063" spans="2:62" ht="39" customHeight="1">
      <c r="B2063" s="611"/>
      <c r="C2063" s="611"/>
      <c r="D2063" s="611"/>
      <c r="E2063" s="611"/>
      <c r="F2063" s="611"/>
      <c r="G2063" s="611"/>
      <c r="H2063" s="611"/>
      <c r="I2063" s="611"/>
      <c r="J2063" s="611"/>
      <c r="K2063" s="611"/>
      <c r="L2063" s="611"/>
      <c r="M2063" s="611"/>
      <c r="N2063" s="611"/>
      <c r="O2063" s="611"/>
      <c r="P2063" s="611"/>
      <c r="Q2063" s="611"/>
      <c r="R2063" s="611"/>
      <c r="S2063" s="611"/>
      <c r="T2063" s="611"/>
      <c r="U2063" s="611"/>
      <c r="V2063" s="611"/>
      <c r="W2063" s="611"/>
      <c r="X2063" s="611"/>
      <c r="Y2063" s="611"/>
      <c r="Z2063" s="611"/>
      <c r="AA2063" s="612"/>
      <c r="AB2063" s="62"/>
      <c r="AC2063" s="62"/>
      <c r="AD2063" s="62"/>
      <c r="AE2063" s="63"/>
      <c r="AF2063" s="63"/>
      <c r="AG2063" s="63"/>
      <c r="AH2063" s="63"/>
      <c r="AI2063" s="63"/>
      <c r="AJ2063" s="63"/>
      <c r="AK2063" s="63"/>
      <c r="AL2063" s="63"/>
      <c r="AM2063" s="63"/>
      <c r="AN2063" s="63"/>
      <c r="AO2063" s="63"/>
      <c r="AP2063" s="63"/>
      <c r="AQ2063" s="63"/>
      <c r="AR2063" s="63"/>
      <c r="AS2063" s="63"/>
      <c r="AT2063" s="63"/>
      <c r="AU2063" s="63"/>
      <c r="AV2063" s="63"/>
      <c r="AW2063" s="63"/>
      <c r="AX2063" s="63"/>
      <c r="AY2063" s="63"/>
      <c r="AZ2063" s="63"/>
      <c r="BA2063" s="63"/>
      <c r="BB2063" s="63"/>
      <c r="BC2063" s="63"/>
      <c r="BD2063" s="63"/>
      <c r="BE2063" s="63"/>
      <c r="BF2063" s="63"/>
      <c r="BG2063" s="63"/>
      <c r="BH2063" s="63"/>
      <c r="BI2063" s="63"/>
      <c r="BJ2063" s="63"/>
    </row>
    <row r="2064" spans="2:62" ht="39" customHeight="1">
      <c r="B2064" s="64" t="s">
        <v>50</v>
      </c>
      <c r="C2064" s="64"/>
      <c r="D2064" s="64"/>
      <c r="E2064" s="64"/>
      <c r="F2064" s="64"/>
      <c r="G2064" s="64"/>
      <c r="H2064" s="64"/>
      <c r="I2064" s="64"/>
      <c r="J2064" s="64"/>
      <c r="K2064" s="64"/>
      <c r="L2064" s="64"/>
      <c r="M2064" s="64"/>
      <c r="N2064" s="64"/>
      <c r="O2064" s="64"/>
      <c r="P2064" s="64"/>
      <c r="Q2064" s="64"/>
      <c r="R2064" s="64"/>
      <c r="S2064" s="64"/>
      <c r="T2064" s="64"/>
      <c r="U2064" s="64"/>
      <c r="V2064" s="64"/>
      <c r="W2064" s="64"/>
      <c r="X2064" s="64"/>
      <c r="Y2064" s="64"/>
      <c r="Z2064" s="64"/>
      <c r="AA2064" s="62"/>
      <c r="AB2064" s="62"/>
      <c r="AC2064" s="62"/>
      <c r="AD2064" s="62"/>
      <c r="AE2064" s="613" t="str">
        <f>GI!$A$51</f>
        <v>መቐለ, ኢትዮጵያ/Mekelle, Ethiopia</v>
      </c>
      <c r="AF2064" s="613"/>
      <c r="AG2064" s="613"/>
      <c r="AH2064" s="613"/>
      <c r="AI2064" s="613"/>
      <c r="AJ2064" s="613"/>
      <c r="AK2064" s="613"/>
      <c r="AL2064" s="613"/>
      <c r="AM2064" s="613"/>
      <c r="AN2064" s="613"/>
      <c r="AO2064" s="613"/>
      <c r="AP2064" s="613"/>
      <c r="AQ2064" s="613"/>
      <c r="AR2064" s="613"/>
      <c r="AS2064" s="613"/>
      <c r="AT2064" s="613"/>
      <c r="AU2064" s="613"/>
      <c r="AV2064" s="613"/>
      <c r="AW2064" s="613"/>
      <c r="AX2064" s="613"/>
      <c r="AY2064" s="613"/>
      <c r="AZ2064" s="613"/>
      <c r="BA2064" s="613"/>
      <c r="BB2064" s="613"/>
      <c r="BC2064" s="613"/>
      <c r="BD2064" s="613"/>
      <c r="BE2064" s="613"/>
      <c r="BF2064" s="613"/>
      <c r="BG2064" s="613"/>
      <c r="BH2064" s="613"/>
      <c r="BI2064" s="613"/>
      <c r="BJ2064" s="613"/>
    </row>
    <row r="2065" spans="2:62" ht="39" customHeight="1">
      <c r="B2065" s="64" t="s">
        <v>51</v>
      </c>
      <c r="C2065" s="64"/>
      <c r="D2065" s="64"/>
      <c r="E2065" s="64"/>
      <c r="F2065" s="64"/>
      <c r="G2065" s="64"/>
      <c r="H2065" s="64"/>
      <c r="I2065" s="64"/>
      <c r="J2065" s="64"/>
      <c r="K2065" s="64"/>
      <c r="L2065" s="64"/>
      <c r="M2065" s="64"/>
      <c r="N2065" s="64"/>
      <c r="O2065" s="64"/>
      <c r="P2065" s="64"/>
      <c r="Q2065" s="64"/>
      <c r="R2065" s="64"/>
      <c r="S2065" s="64"/>
      <c r="T2065" s="64"/>
      <c r="U2065" s="64"/>
      <c r="V2065" s="64"/>
      <c r="W2065" s="64"/>
      <c r="X2065" s="64"/>
      <c r="Y2065" s="64"/>
      <c r="Z2065" s="64"/>
      <c r="AA2065" s="62"/>
      <c r="AB2065" s="62"/>
      <c r="AC2065" s="62"/>
      <c r="AD2065" s="62"/>
      <c r="AE2065" s="613"/>
      <c r="AF2065" s="613"/>
      <c r="AG2065" s="613"/>
      <c r="AH2065" s="613"/>
      <c r="AI2065" s="613"/>
      <c r="AJ2065" s="613"/>
      <c r="AK2065" s="613"/>
      <c r="AL2065" s="613"/>
      <c r="AM2065" s="613"/>
      <c r="AN2065" s="613"/>
      <c r="AO2065" s="613"/>
      <c r="AP2065" s="613"/>
      <c r="AQ2065" s="613"/>
      <c r="AR2065" s="613"/>
      <c r="AS2065" s="613"/>
      <c r="AT2065" s="613"/>
      <c r="AU2065" s="613"/>
      <c r="AV2065" s="613"/>
      <c r="AW2065" s="613"/>
      <c r="AX2065" s="613"/>
      <c r="AY2065" s="613"/>
      <c r="AZ2065" s="613"/>
      <c r="BA2065" s="613"/>
      <c r="BB2065" s="613"/>
      <c r="BC2065" s="613"/>
      <c r="BD2065" s="613"/>
      <c r="BE2065" s="613"/>
      <c r="BF2065" s="613"/>
      <c r="BG2065" s="613"/>
      <c r="BH2065" s="613"/>
      <c r="BI2065" s="613"/>
      <c r="BJ2065" s="613"/>
    </row>
    <row r="2066" spans="2:62" ht="39" customHeight="1">
      <c r="B2066" s="611" t="s">
        <v>139</v>
      </c>
      <c r="C2066" s="611"/>
      <c r="D2066" s="611"/>
      <c r="E2066" s="611"/>
      <c r="F2066" s="611"/>
      <c r="G2066" s="611"/>
      <c r="H2066" s="611"/>
      <c r="I2066" s="611"/>
      <c r="J2066" s="611"/>
      <c r="K2066" s="611"/>
      <c r="L2066" s="611"/>
      <c r="M2066" s="611"/>
      <c r="N2066" s="611"/>
      <c r="O2066" s="611"/>
      <c r="P2066" s="611"/>
      <c r="Q2066" s="611"/>
      <c r="R2066" s="611"/>
      <c r="S2066" s="611"/>
      <c r="T2066" s="611"/>
      <c r="U2066" s="611"/>
      <c r="V2066" s="611"/>
      <c r="W2066" s="611"/>
      <c r="X2066" s="611"/>
      <c r="Y2066" s="611"/>
      <c r="Z2066" s="611"/>
      <c r="AA2066" s="612"/>
      <c r="AB2066" s="62"/>
      <c r="AC2066" s="62"/>
      <c r="AD2066" s="62"/>
      <c r="AE2066" s="91"/>
      <c r="AF2066" s="91"/>
      <c r="AG2066" s="91"/>
      <c r="AH2066" s="91"/>
      <c r="AI2066" s="91"/>
      <c r="AJ2066" s="91"/>
      <c r="AK2066" s="91"/>
      <c r="AL2066" s="91"/>
      <c r="AM2066" s="91"/>
      <c r="AN2066" s="91"/>
      <c r="AO2066" s="91"/>
      <c r="AP2066" s="91"/>
      <c r="AQ2066" s="91"/>
      <c r="AR2066" s="91"/>
      <c r="AS2066" s="91"/>
      <c r="AT2066" s="91"/>
      <c r="AU2066" s="91"/>
      <c r="AV2066" s="91"/>
      <c r="AW2066" s="91"/>
      <c r="AX2066" s="91"/>
      <c r="AY2066" s="91"/>
      <c r="AZ2066" s="91"/>
      <c r="BA2066" s="91"/>
      <c r="BB2066" s="91"/>
      <c r="BC2066" s="91"/>
      <c r="BD2066" s="91"/>
      <c r="BE2066" s="91"/>
      <c r="BF2066" s="91"/>
      <c r="BG2066" s="91"/>
      <c r="BH2066" s="91"/>
      <c r="BI2066" s="91"/>
      <c r="BJ2066" s="91"/>
    </row>
    <row r="2067" spans="2:62" ht="39" customHeight="1">
      <c r="B2067" s="611"/>
      <c r="C2067" s="611"/>
      <c r="D2067" s="611"/>
      <c r="E2067" s="611"/>
      <c r="F2067" s="611"/>
      <c r="G2067" s="611"/>
      <c r="H2067" s="611"/>
      <c r="I2067" s="611"/>
      <c r="J2067" s="611"/>
      <c r="K2067" s="611"/>
      <c r="L2067" s="611"/>
      <c r="M2067" s="611"/>
      <c r="N2067" s="611"/>
      <c r="O2067" s="611"/>
      <c r="P2067" s="611"/>
      <c r="Q2067" s="611"/>
      <c r="R2067" s="611"/>
      <c r="S2067" s="611"/>
      <c r="T2067" s="611"/>
      <c r="U2067" s="611"/>
      <c r="V2067" s="611"/>
      <c r="W2067" s="611"/>
      <c r="X2067" s="611"/>
      <c r="Y2067" s="611"/>
      <c r="Z2067" s="611"/>
      <c r="AA2067" s="612"/>
      <c r="AB2067" s="62"/>
      <c r="AC2067" s="62"/>
      <c r="AD2067" s="62"/>
      <c r="AE2067" s="614" t="str">
        <f>GI!$A$47</f>
        <v>ዘበነ ት/ቲ፡ 2018 ዓ/ም Academic Year: 2025/26 G.C</v>
      </c>
      <c r="AF2067" s="614"/>
      <c r="AG2067" s="614"/>
      <c r="AH2067" s="614"/>
      <c r="AI2067" s="614"/>
      <c r="AJ2067" s="614"/>
      <c r="AK2067" s="614"/>
      <c r="AL2067" s="614"/>
      <c r="AM2067" s="614"/>
      <c r="AN2067" s="614"/>
      <c r="AO2067" s="614"/>
      <c r="AP2067" s="614"/>
      <c r="AQ2067" s="614"/>
      <c r="AR2067" s="614"/>
      <c r="AS2067" s="614"/>
      <c r="AT2067" s="614"/>
      <c r="AU2067" s="614"/>
      <c r="AV2067" s="614"/>
      <c r="AW2067" s="614"/>
      <c r="AX2067" s="614"/>
      <c r="AY2067" s="614"/>
      <c r="AZ2067" s="614"/>
      <c r="BA2067" s="614"/>
      <c r="BB2067" s="614"/>
      <c r="BC2067" s="614"/>
      <c r="BD2067" s="614"/>
      <c r="BE2067" s="614"/>
      <c r="BF2067" s="614"/>
      <c r="BG2067" s="614"/>
      <c r="BH2067" s="614"/>
      <c r="BI2067" s="614"/>
      <c r="BJ2067" s="614"/>
    </row>
    <row r="2068" spans="2:62" ht="39" customHeight="1">
      <c r="B2068" s="609" t="s">
        <v>97</v>
      </c>
      <c r="C2068" s="609"/>
      <c r="D2068" s="609"/>
      <c r="E2068" s="609"/>
      <c r="F2068" s="609"/>
      <c r="G2068" s="609"/>
      <c r="H2068" s="609"/>
      <c r="I2068" s="609"/>
      <c r="J2068" s="609"/>
      <c r="K2068" s="609"/>
      <c r="L2068" s="609"/>
      <c r="M2068" s="609"/>
      <c r="N2068" s="609"/>
      <c r="O2068" s="609"/>
      <c r="P2068" s="609"/>
      <c r="Q2068" s="609"/>
      <c r="R2068" s="609"/>
      <c r="S2068" s="609"/>
      <c r="T2068" s="609"/>
      <c r="U2068" s="609"/>
      <c r="V2068" s="609"/>
      <c r="W2068" s="609"/>
      <c r="X2068" s="609"/>
      <c r="Y2068" s="609"/>
      <c r="Z2068" s="609"/>
      <c r="AA2068" s="62"/>
      <c r="AB2068" s="62"/>
      <c r="AC2068" s="62"/>
      <c r="AD2068" s="62"/>
      <c r="AE2068" s="614"/>
      <c r="AF2068" s="614"/>
      <c r="AG2068" s="614"/>
      <c r="AH2068" s="614"/>
      <c r="AI2068" s="614"/>
      <c r="AJ2068" s="614"/>
      <c r="AK2068" s="614"/>
      <c r="AL2068" s="614"/>
      <c r="AM2068" s="614"/>
      <c r="AN2068" s="614"/>
      <c r="AO2068" s="614"/>
      <c r="AP2068" s="614"/>
      <c r="AQ2068" s="614"/>
      <c r="AR2068" s="614"/>
      <c r="AS2068" s="614"/>
      <c r="AT2068" s="614"/>
      <c r="AU2068" s="614"/>
      <c r="AV2068" s="614"/>
      <c r="AW2068" s="614"/>
      <c r="AX2068" s="614"/>
      <c r="AY2068" s="614"/>
      <c r="AZ2068" s="614"/>
      <c r="BA2068" s="614"/>
      <c r="BB2068" s="614"/>
      <c r="BC2068" s="614"/>
      <c r="BD2068" s="614"/>
      <c r="BE2068" s="614"/>
      <c r="BF2068" s="614"/>
      <c r="BG2068" s="614"/>
      <c r="BH2068" s="614"/>
      <c r="BI2068" s="614"/>
      <c r="BJ2068" s="614"/>
    </row>
    <row r="2069" spans="2:62" ht="39" customHeight="1">
      <c r="AA2069" s="62"/>
      <c r="AB2069" s="62"/>
      <c r="AC2069" s="62"/>
      <c r="AD2069" s="62"/>
      <c r="AE2069" s="614"/>
      <c r="AF2069" s="614"/>
      <c r="AG2069" s="614"/>
      <c r="AH2069" s="614"/>
      <c r="AI2069" s="614"/>
      <c r="AJ2069" s="614"/>
      <c r="AK2069" s="614"/>
      <c r="AL2069" s="614"/>
      <c r="AM2069" s="614"/>
      <c r="AN2069" s="614"/>
      <c r="AO2069" s="614"/>
      <c r="AP2069" s="614"/>
      <c r="AQ2069" s="614"/>
      <c r="AR2069" s="614"/>
      <c r="AS2069" s="614"/>
      <c r="AT2069" s="614"/>
      <c r="AU2069" s="614"/>
      <c r="AV2069" s="614"/>
      <c r="AW2069" s="614"/>
      <c r="AX2069" s="614"/>
      <c r="AY2069" s="614"/>
      <c r="AZ2069" s="614"/>
      <c r="BA2069" s="614"/>
      <c r="BB2069" s="614"/>
      <c r="BC2069" s="614"/>
      <c r="BD2069" s="614"/>
      <c r="BE2069" s="614"/>
      <c r="BF2069" s="614"/>
      <c r="BG2069" s="614"/>
      <c r="BH2069" s="614"/>
      <c r="BI2069" s="614"/>
      <c r="BJ2069" s="614"/>
    </row>
    <row r="2070" spans="2:62" ht="39" customHeight="1">
      <c r="AB2070" s="62"/>
      <c r="AC2070" s="62"/>
      <c r="AD2070" s="62"/>
      <c r="AE2070" s="62"/>
      <c r="AF2070" s="62"/>
      <c r="AG2070" s="552" t="s">
        <v>63</v>
      </c>
      <c r="AH2070" s="552"/>
      <c r="AI2070" s="552"/>
      <c r="AJ2070" s="552"/>
      <c r="AK2070" s="552"/>
      <c r="AL2070" s="552"/>
      <c r="AM2070" s="552"/>
      <c r="AN2070" s="552"/>
      <c r="AO2070" s="552"/>
      <c r="AP2070" s="552"/>
      <c r="AQ2070" s="552"/>
      <c r="AR2070" s="552"/>
      <c r="AS2070" s="552"/>
      <c r="AT2070" s="552"/>
      <c r="AU2070" s="552"/>
      <c r="AV2070" s="552"/>
      <c r="AW2070" s="552"/>
      <c r="AX2070" s="552"/>
      <c r="AY2070" s="552"/>
      <c r="AZ2070" s="552"/>
      <c r="BA2070" s="552"/>
      <c r="BB2070" s="552"/>
      <c r="BC2070" s="552"/>
      <c r="BD2070" s="552"/>
      <c r="BE2070" s="552"/>
      <c r="BF2070" s="552"/>
      <c r="BG2070" s="552"/>
      <c r="BH2070" s="552"/>
      <c r="BI2070" s="552"/>
      <c r="BJ2070" s="65"/>
    </row>
    <row r="2071" spans="2:62" ht="39" customHeight="1">
      <c r="AB2071" s="62"/>
      <c r="AC2071" s="62"/>
      <c r="AD2071" s="62"/>
      <c r="AE2071" s="62"/>
      <c r="AF2071" s="62"/>
      <c r="AG2071" s="552"/>
      <c r="AH2071" s="552"/>
      <c r="AI2071" s="552"/>
      <c r="AJ2071" s="552"/>
      <c r="AK2071" s="552"/>
      <c r="AL2071" s="552"/>
      <c r="AM2071" s="552"/>
      <c r="AN2071" s="552"/>
      <c r="AO2071" s="552"/>
      <c r="AP2071" s="552"/>
      <c r="AQ2071" s="552"/>
      <c r="AR2071" s="552"/>
      <c r="AS2071" s="552"/>
      <c r="AT2071" s="552"/>
      <c r="AU2071" s="552"/>
      <c r="AV2071" s="552"/>
      <c r="AW2071" s="552"/>
      <c r="AX2071" s="552"/>
      <c r="AY2071" s="552"/>
      <c r="AZ2071" s="552"/>
      <c r="BA2071" s="552"/>
      <c r="BB2071" s="552"/>
      <c r="BC2071" s="552"/>
      <c r="BD2071" s="552"/>
      <c r="BE2071" s="552"/>
      <c r="BF2071" s="552"/>
      <c r="BG2071" s="552"/>
      <c r="BH2071" s="552"/>
      <c r="BI2071" s="552"/>
      <c r="BJ2071" s="65"/>
    </row>
    <row r="2072" spans="2:62" ht="39" customHeight="1">
      <c r="B2072" s="66"/>
      <c r="C2072" s="66"/>
      <c r="D2072" s="66"/>
      <c r="E2072" s="66"/>
      <c r="F2072" s="66"/>
      <c r="G2072" s="66"/>
      <c r="H2072" s="66"/>
      <c r="I2072" s="66"/>
      <c r="J2072" s="66"/>
      <c r="K2072" s="66"/>
      <c r="L2072" s="66"/>
      <c r="M2072" s="66"/>
      <c r="N2072" s="66"/>
      <c r="O2072" s="66"/>
      <c r="P2072" s="66"/>
      <c r="Q2072" s="66"/>
      <c r="R2072" s="66"/>
      <c r="S2072" s="66"/>
      <c r="T2072" s="66"/>
      <c r="U2072" s="66"/>
      <c r="V2072" s="66"/>
      <c r="W2072" s="66"/>
      <c r="X2072" s="66"/>
      <c r="Y2072" s="66"/>
      <c r="Z2072" s="66"/>
      <c r="AB2072" s="62"/>
      <c r="AC2072" s="62"/>
      <c r="AD2072" s="62"/>
      <c r="AE2072" s="62"/>
      <c r="AF2072" s="62"/>
      <c r="AG2072" s="552"/>
      <c r="AH2072" s="552"/>
      <c r="AI2072" s="552"/>
      <c r="AJ2072" s="552"/>
      <c r="AK2072" s="552"/>
      <c r="AL2072" s="552"/>
      <c r="AM2072" s="552"/>
      <c r="AN2072" s="552"/>
      <c r="AO2072" s="552"/>
      <c r="AP2072" s="552"/>
      <c r="AQ2072" s="552"/>
      <c r="AR2072" s="552"/>
      <c r="AS2072" s="552"/>
      <c r="AT2072" s="552"/>
      <c r="AU2072" s="552"/>
      <c r="AV2072" s="552"/>
      <c r="AW2072" s="552"/>
      <c r="AX2072" s="552"/>
      <c r="AY2072" s="552"/>
      <c r="AZ2072" s="552"/>
      <c r="BA2072" s="552"/>
      <c r="BB2072" s="552"/>
      <c r="BC2072" s="552"/>
      <c r="BD2072" s="552"/>
      <c r="BE2072" s="552"/>
      <c r="BF2072" s="552"/>
      <c r="BG2072" s="552"/>
      <c r="BH2072" s="552"/>
      <c r="BI2072" s="552"/>
      <c r="BJ2072" s="65"/>
    </row>
    <row r="2073" spans="2:62" ht="39" customHeight="1" thickBot="1">
      <c r="L2073" s="554" t="s">
        <v>66</v>
      </c>
      <c r="M2073" s="555"/>
      <c r="N2073" s="558" t="s">
        <v>45</v>
      </c>
      <c r="O2073" s="559"/>
      <c r="P2073" s="559"/>
      <c r="Q2073" s="559"/>
      <c r="R2073" s="559"/>
      <c r="S2073" s="559"/>
      <c r="T2073" s="559"/>
      <c r="U2073" s="559"/>
      <c r="V2073" s="559"/>
      <c r="W2073" s="559"/>
      <c r="X2073" s="560"/>
      <c r="AB2073" s="62"/>
      <c r="AC2073" s="62"/>
      <c r="AD2073" s="62"/>
      <c r="AE2073" s="62"/>
      <c r="AF2073" s="62"/>
      <c r="AG2073" s="553"/>
      <c r="AH2073" s="553"/>
      <c r="AI2073" s="553"/>
      <c r="AJ2073" s="553"/>
      <c r="AK2073" s="553"/>
      <c r="AL2073" s="553"/>
      <c r="AM2073" s="553"/>
      <c r="AN2073" s="553"/>
      <c r="AO2073" s="553"/>
      <c r="AP2073" s="553"/>
      <c r="AQ2073" s="553"/>
      <c r="AR2073" s="553"/>
      <c r="AS2073" s="553"/>
      <c r="AT2073" s="553"/>
      <c r="AU2073" s="553"/>
      <c r="AV2073" s="553"/>
      <c r="AW2073" s="553"/>
      <c r="AX2073" s="553"/>
      <c r="AY2073" s="553"/>
      <c r="AZ2073" s="553"/>
      <c r="BA2073" s="553"/>
      <c r="BB2073" s="553"/>
      <c r="BC2073" s="553"/>
      <c r="BD2073" s="553"/>
      <c r="BE2073" s="553"/>
      <c r="BF2073" s="553"/>
      <c r="BG2073" s="553"/>
      <c r="BH2073" s="553"/>
      <c r="BI2073" s="553"/>
      <c r="BJ2073" s="65"/>
    </row>
    <row r="2074" spans="2:62" ht="39" customHeight="1" thickBot="1">
      <c r="L2074" s="556"/>
      <c r="M2074" s="557"/>
      <c r="N2074" s="561"/>
      <c r="O2074" s="562"/>
      <c r="P2074" s="562"/>
      <c r="Q2074" s="562"/>
      <c r="R2074" s="562"/>
      <c r="S2074" s="562"/>
      <c r="T2074" s="562"/>
      <c r="U2074" s="562"/>
      <c r="V2074" s="562"/>
      <c r="W2074" s="562"/>
      <c r="X2074" s="563"/>
      <c r="AB2074" s="62"/>
      <c r="AC2074" s="62"/>
      <c r="AD2074" s="62"/>
      <c r="AE2074" s="62"/>
      <c r="AF2074" s="62"/>
      <c r="AG2074" s="67"/>
      <c r="AH2074" s="68"/>
      <c r="AI2074" s="68"/>
      <c r="AJ2074" s="69"/>
      <c r="AK2074" s="69"/>
      <c r="AL2074" s="69"/>
      <c r="AM2074" s="69"/>
      <c r="AN2074" s="69"/>
      <c r="AO2074" s="69"/>
      <c r="AP2074" s="69"/>
      <c r="AQ2074" s="69"/>
      <c r="AR2074" s="70"/>
      <c r="AS2074" s="70"/>
      <c r="AT2074" s="70"/>
      <c r="AU2074" s="70"/>
      <c r="AV2074" s="70"/>
      <c r="AW2074" s="70"/>
      <c r="AX2074" s="70"/>
      <c r="AY2074" s="70"/>
      <c r="AZ2074" s="70"/>
      <c r="BA2074" s="70"/>
      <c r="BB2074" s="70"/>
      <c r="BC2074" s="70"/>
      <c r="BD2074" s="70"/>
      <c r="BE2074" s="70"/>
      <c r="BF2074" s="70"/>
      <c r="BG2074" s="70"/>
      <c r="BH2074" s="70"/>
      <c r="BI2074" s="70"/>
      <c r="BJ2074" s="69"/>
    </row>
    <row r="2075" spans="2:62" ht="39" customHeight="1">
      <c r="E2075" s="62"/>
      <c r="F2075" s="62"/>
      <c r="G2075" s="62"/>
      <c r="H2075" s="62"/>
      <c r="I2075" s="62"/>
      <c r="J2075" s="62"/>
      <c r="K2075" s="62"/>
      <c r="L2075" s="564" t="s">
        <v>21</v>
      </c>
      <c r="M2075" s="565"/>
      <c r="N2075" s="558" t="s">
        <v>46</v>
      </c>
      <c r="O2075" s="559"/>
      <c r="P2075" s="559"/>
      <c r="Q2075" s="559"/>
      <c r="R2075" s="559"/>
      <c r="S2075" s="559"/>
      <c r="T2075" s="559"/>
      <c r="U2075" s="559"/>
      <c r="V2075" s="559"/>
      <c r="W2075" s="559"/>
      <c r="X2075" s="560"/>
      <c r="AB2075" s="62"/>
      <c r="AC2075" s="62"/>
      <c r="AD2075" s="62"/>
      <c r="AE2075" s="62"/>
      <c r="AF2075" s="62"/>
      <c r="AG2075" s="568" t="s">
        <v>22</v>
      </c>
      <c r="AH2075" s="569"/>
      <c r="AI2075" s="569"/>
      <c r="AJ2075" s="569"/>
      <c r="AK2075" s="569"/>
      <c r="AL2075" s="569"/>
      <c r="AM2075" s="569"/>
      <c r="AN2075" s="570"/>
      <c r="AO2075" s="571" t="str">
        <f>GI!$H$43</f>
        <v xml:space="preserve">Yosef Mesfin Hailemicheal </v>
      </c>
      <c r="AP2075" s="572"/>
      <c r="AQ2075" s="572"/>
      <c r="AR2075" s="572"/>
      <c r="AS2075" s="572"/>
      <c r="AT2075" s="572"/>
      <c r="AU2075" s="572"/>
      <c r="AV2075" s="572"/>
      <c r="AW2075" s="572"/>
      <c r="AX2075" s="572"/>
      <c r="AY2075" s="572"/>
      <c r="AZ2075" s="572"/>
      <c r="BA2075" s="572"/>
      <c r="BB2075" s="572"/>
      <c r="BC2075" s="572"/>
      <c r="BD2075" s="572"/>
      <c r="BE2075" s="572"/>
      <c r="BF2075" s="572"/>
      <c r="BG2075" s="572"/>
      <c r="BH2075" s="573"/>
      <c r="BI2075" s="72"/>
      <c r="BJ2075" s="72"/>
    </row>
    <row r="2076" spans="2:62" ht="39" customHeight="1">
      <c r="L2076" s="566"/>
      <c r="M2076" s="567"/>
      <c r="N2076" s="561"/>
      <c r="O2076" s="562"/>
      <c r="P2076" s="562"/>
      <c r="Q2076" s="562"/>
      <c r="R2076" s="562"/>
      <c r="S2076" s="562"/>
      <c r="T2076" s="562"/>
      <c r="U2076" s="562"/>
      <c r="V2076" s="562"/>
      <c r="W2076" s="562"/>
      <c r="X2076" s="563"/>
      <c r="AB2076" s="62"/>
      <c r="AC2076" s="62"/>
      <c r="AD2076" s="62"/>
      <c r="AE2076" s="62"/>
      <c r="AF2076" s="62"/>
      <c r="AG2076" s="568"/>
      <c r="AH2076" s="569"/>
      <c r="AI2076" s="569"/>
      <c r="AJ2076" s="569"/>
      <c r="AK2076" s="569"/>
      <c r="AL2076" s="569"/>
      <c r="AM2076" s="569"/>
      <c r="AN2076" s="570"/>
      <c r="AO2076" s="574"/>
      <c r="AP2076" s="575"/>
      <c r="AQ2076" s="575"/>
      <c r="AR2076" s="575"/>
      <c r="AS2076" s="575"/>
      <c r="AT2076" s="575"/>
      <c r="AU2076" s="575"/>
      <c r="AV2076" s="575"/>
      <c r="AW2076" s="575"/>
      <c r="AX2076" s="575"/>
      <c r="AY2076" s="575"/>
      <c r="AZ2076" s="575"/>
      <c r="BA2076" s="575"/>
      <c r="BB2076" s="575"/>
      <c r="BC2076" s="575"/>
      <c r="BD2076" s="575"/>
      <c r="BE2076" s="575"/>
      <c r="BF2076" s="575"/>
      <c r="BG2076" s="575"/>
      <c r="BH2076" s="576"/>
      <c r="BI2076" s="72"/>
      <c r="BJ2076" s="72"/>
    </row>
    <row r="2077" spans="2:62" ht="39" customHeight="1" thickBot="1">
      <c r="AB2077" s="62"/>
      <c r="AC2077" s="62"/>
      <c r="AD2077" s="62"/>
      <c r="AE2077" s="62"/>
      <c r="AF2077" s="62"/>
      <c r="AG2077" s="73"/>
      <c r="AH2077" s="580" t="s">
        <v>8</v>
      </c>
      <c r="AI2077" s="580"/>
      <c r="AJ2077" s="580"/>
      <c r="AK2077" s="580"/>
      <c r="AL2077" s="580"/>
      <c r="AM2077" s="580"/>
      <c r="AN2077" s="580"/>
      <c r="AO2077" s="577"/>
      <c r="AP2077" s="578"/>
      <c r="AQ2077" s="578"/>
      <c r="AR2077" s="578"/>
      <c r="AS2077" s="578"/>
      <c r="AT2077" s="578"/>
      <c r="AU2077" s="578"/>
      <c r="AV2077" s="578"/>
      <c r="AW2077" s="578"/>
      <c r="AX2077" s="578"/>
      <c r="AY2077" s="578"/>
      <c r="AZ2077" s="578"/>
      <c r="BA2077" s="578"/>
      <c r="BB2077" s="578"/>
      <c r="BC2077" s="578"/>
      <c r="BD2077" s="578"/>
      <c r="BE2077" s="578"/>
      <c r="BF2077" s="578"/>
      <c r="BG2077" s="578"/>
      <c r="BH2077" s="579"/>
      <c r="BI2077" s="72"/>
      <c r="BJ2077" s="72"/>
    </row>
    <row r="2078" spans="2:62" ht="39" customHeight="1">
      <c r="AG2078" s="71"/>
      <c r="AH2078" s="580"/>
      <c r="AI2078" s="580"/>
      <c r="AJ2078" s="580"/>
      <c r="AK2078" s="580"/>
      <c r="AL2078" s="580"/>
      <c r="AM2078" s="580"/>
      <c r="AN2078" s="580"/>
      <c r="AO2078" s="74"/>
      <c r="AP2078" s="74"/>
      <c r="AQ2078" s="74"/>
      <c r="AR2078" s="72"/>
      <c r="AS2078" s="72"/>
      <c r="AT2078" s="72"/>
      <c r="AU2078" s="72"/>
      <c r="AV2078" s="72"/>
      <c r="AW2078" s="72"/>
      <c r="AX2078" s="72"/>
      <c r="AY2078" s="72"/>
      <c r="AZ2078" s="72"/>
      <c r="BA2078" s="72"/>
      <c r="BB2078" s="72"/>
      <c r="BC2078" s="72"/>
      <c r="BD2078" s="72"/>
      <c r="BE2078" s="72"/>
      <c r="BF2078" s="72"/>
      <c r="BG2078" s="72"/>
      <c r="BH2078" s="72"/>
      <c r="BI2078" s="72"/>
    </row>
    <row r="2079" spans="2:62" ht="39" customHeight="1" thickBot="1">
      <c r="B2079" s="581" t="s">
        <v>99</v>
      </c>
      <c r="C2079" s="581"/>
      <c r="D2079" s="581"/>
      <c r="E2079" s="581"/>
      <c r="F2079" s="581"/>
      <c r="G2079" s="581"/>
      <c r="H2079" s="581"/>
      <c r="I2079" s="581"/>
      <c r="J2079" s="581"/>
      <c r="K2079" s="581"/>
      <c r="L2079" s="581"/>
      <c r="M2079" s="581"/>
      <c r="N2079" s="581"/>
      <c r="O2079" s="581"/>
      <c r="P2079" s="581"/>
      <c r="Q2079" s="581"/>
      <c r="R2079" s="581"/>
      <c r="S2079" s="581"/>
      <c r="T2079" s="581"/>
      <c r="U2079" s="581"/>
      <c r="V2079" s="581"/>
      <c r="W2079" s="581"/>
      <c r="X2079" s="581"/>
      <c r="Y2079" s="581"/>
      <c r="Z2079" s="581"/>
      <c r="AA2079" s="581"/>
      <c r="AG2079" s="71"/>
    </row>
    <row r="2080" spans="2:62" ht="39" customHeight="1">
      <c r="B2080" s="581"/>
      <c r="C2080" s="581"/>
      <c r="D2080" s="581"/>
      <c r="E2080" s="581"/>
      <c r="F2080" s="581"/>
      <c r="G2080" s="581"/>
      <c r="H2080" s="581"/>
      <c r="I2080" s="581"/>
      <c r="J2080" s="581"/>
      <c r="K2080" s="581"/>
      <c r="L2080" s="581"/>
      <c r="M2080" s="581"/>
      <c r="N2080" s="581"/>
      <c r="O2080" s="581"/>
      <c r="P2080" s="581"/>
      <c r="Q2080" s="581"/>
      <c r="R2080" s="581"/>
      <c r="S2080" s="581"/>
      <c r="T2080" s="581"/>
      <c r="U2080" s="581"/>
      <c r="V2080" s="581"/>
      <c r="W2080" s="581"/>
      <c r="X2080" s="581"/>
      <c r="Y2080" s="581"/>
      <c r="Z2080" s="581"/>
      <c r="AA2080" s="581"/>
      <c r="AG2080" s="71"/>
      <c r="AH2080" s="582" t="s">
        <v>23</v>
      </c>
      <c r="AI2080" s="582"/>
      <c r="AJ2080" s="582"/>
      <c r="AK2080" s="582"/>
      <c r="AL2080" s="582"/>
      <c r="AM2080" s="582"/>
      <c r="AN2080" s="583"/>
      <c r="AO2080" s="584">
        <f>GI!$J$43</f>
        <v>0</v>
      </c>
      <c r="AP2080" s="585"/>
      <c r="AQ2080" s="585"/>
      <c r="AR2080" s="585"/>
      <c r="AS2080" s="585"/>
      <c r="AT2080" s="586"/>
      <c r="AV2080" s="72"/>
      <c r="AW2080" s="582" t="s">
        <v>24</v>
      </c>
      <c r="AX2080" s="582"/>
      <c r="AY2080" s="582"/>
      <c r="AZ2080" s="582"/>
      <c r="BB2080" s="584" t="str">
        <f>GI!$I$43</f>
        <v>M</v>
      </c>
      <c r="BC2080" s="585"/>
      <c r="BD2080" s="585"/>
      <c r="BE2080" s="585"/>
      <c r="BF2080" s="586"/>
    </row>
    <row r="2081" spans="2:62" ht="39" customHeight="1">
      <c r="B2081" s="581"/>
      <c r="C2081" s="581"/>
      <c r="D2081" s="581"/>
      <c r="E2081" s="581"/>
      <c r="F2081" s="581"/>
      <c r="G2081" s="581"/>
      <c r="H2081" s="581"/>
      <c r="I2081" s="581"/>
      <c r="J2081" s="581"/>
      <c r="K2081" s="581"/>
      <c r="L2081" s="581"/>
      <c r="M2081" s="581"/>
      <c r="N2081" s="581"/>
      <c r="O2081" s="581"/>
      <c r="P2081" s="581"/>
      <c r="Q2081" s="581"/>
      <c r="R2081" s="581"/>
      <c r="S2081" s="581"/>
      <c r="T2081" s="581"/>
      <c r="U2081" s="581"/>
      <c r="V2081" s="581"/>
      <c r="W2081" s="581"/>
      <c r="X2081" s="581"/>
      <c r="Y2081" s="581"/>
      <c r="Z2081" s="581"/>
      <c r="AA2081" s="581"/>
      <c r="AG2081" s="71"/>
      <c r="AH2081" s="582"/>
      <c r="AI2081" s="582"/>
      <c r="AJ2081" s="582"/>
      <c r="AK2081" s="582"/>
      <c r="AL2081" s="582"/>
      <c r="AM2081" s="582"/>
      <c r="AN2081" s="583"/>
      <c r="AO2081" s="587"/>
      <c r="AP2081" s="588"/>
      <c r="AQ2081" s="588"/>
      <c r="AR2081" s="588"/>
      <c r="AS2081" s="588"/>
      <c r="AT2081" s="589"/>
      <c r="AU2081" s="72"/>
      <c r="AV2081" s="72"/>
      <c r="AW2081" s="582"/>
      <c r="AX2081" s="582"/>
      <c r="AY2081" s="582"/>
      <c r="AZ2081" s="582"/>
      <c r="BB2081" s="587"/>
      <c r="BC2081" s="588"/>
      <c r="BD2081" s="588"/>
      <c r="BE2081" s="588"/>
      <c r="BF2081" s="589"/>
    </row>
    <row r="2082" spans="2:62" ht="39" customHeight="1">
      <c r="B2082" s="581"/>
      <c r="C2082" s="581"/>
      <c r="D2082" s="581"/>
      <c r="E2082" s="581"/>
      <c r="F2082" s="581"/>
      <c r="G2082" s="581"/>
      <c r="H2082" s="581"/>
      <c r="I2082" s="581"/>
      <c r="J2082" s="581"/>
      <c r="K2082" s="581"/>
      <c r="L2082" s="581"/>
      <c r="M2082" s="581"/>
      <c r="N2082" s="581"/>
      <c r="O2082" s="581"/>
      <c r="P2082" s="581"/>
      <c r="Q2082" s="581"/>
      <c r="R2082" s="581"/>
      <c r="S2082" s="581"/>
      <c r="T2082" s="581"/>
      <c r="U2082" s="581"/>
      <c r="V2082" s="581"/>
      <c r="W2082" s="581"/>
      <c r="X2082" s="581"/>
      <c r="Y2082" s="581"/>
      <c r="Z2082" s="581"/>
      <c r="AA2082" s="581"/>
      <c r="AG2082" s="71"/>
      <c r="AH2082" s="593" t="s">
        <v>3</v>
      </c>
      <c r="AI2082" s="593"/>
      <c r="AJ2082" s="593"/>
      <c r="AK2082" s="593"/>
      <c r="AL2082" s="593"/>
      <c r="AM2082" s="593"/>
      <c r="AN2082" s="594"/>
      <c r="AO2082" s="587"/>
      <c r="AP2082" s="588"/>
      <c r="AQ2082" s="588"/>
      <c r="AR2082" s="588"/>
      <c r="AS2082" s="588"/>
      <c r="AT2082" s="589"/>
      <c r="AV2082" s="72"/>
      <c r="AW2082" s="593" t="s">
        <v>4</v>
      </c>
      <c r="AX2082" s="593"/>
      <c r="AY2082" s="593"/>
      <c r="AZ2082" s="593"/>
      <c r="BB2082" s="587"/>
      <c r="BC2082" s="588"/>
      <c r="BD2082" s="588"/>
      <c r="BE2082" s="588"/>
      <c r="BF2082" s="589"/>
    </row>
    <row r="2083" spans="2:62" ht="39" customHeight="1" thickBot="1">
      <c r="B2083" s="595" t="s">
        <v>148</v>
      </c>
      <c r="C2083" s="595"/>
      <c r="D2083" s="595"/>
      <c r="E2083" s="595"/>
      <c r="F2083" s="595"/>
      <c r="G2083" s="595"/>
      <c r="H2083" s="595"/>
      <c r="I2083" s="595"/>
      <c r="J2083" s="595"/>
      <c r="K2083" s="595"/>
      <c r="L2083" s="75"/>
      <c r="M2083" s="75"/>
      <c r="N2083" s="75"/>
      <c r="O2083" s="75"/>
      <c r="P2083" s="75"/>
      <c r="Q2083" s="75"/>
      <c r="R2083" s="75"/>
      <c r="S2083" s="75"/>
      <c r="T2083" s="75"/>
      <c r="U2083" s="75"/>
      <c r="V2083" s="75"/>
      <c r="W2083" s="76"/>
      <c r="X2083" s="76"/>
      <c r="Y2083" s="76"/>
      <c r="Z2083" s="76"/>
      <c r="AA2083" s="76"/>
      <c r="AG2083" s="71"/>
      <c r="AH2083" s="593"/>
      <c r="AI2083" s="593"/>
      <c r="AJ2083" s="593"/>
      <c r="AK2083" s="593"/>
      <c r="AL2083" s="593"/>
      <c r="AM2083" s="593"/>
      <c r="AN2083" s="594"/>
      <c r="AO2083" s="590"/>
      <c r="AP2083" s="591"/>
      <c r="AQ2083" s="591"/>
      <c r="AR2083" s="591"/>
      <c r="AS2083" s="591"/>
      <c r="AT2083" s="592"/>
      <c r="AU2083" s="72"/>
      <c r="AV2083" s="72"/>
      <c r="AW2083" s="593"/>
      <c r="AX2083" s="593"/>
      <c r="AY2083" s="593"/>
      <c r="AZ2083" s="593"/>
      <c r="BA2083" s="77"/>
      <c r="BB2083" s="590"/>
      <c r="BC2083" s="591"/>
      <c r="BD2083" s="591"/>
      <c r="BE2083" s="591"/>
      <c r="BF2083" s="592"/>
      <c r="BG2083" s="77"/>
      <c r="BH2083" s="77"/>
      <c r="BI2083" s="77"/>
    </row>
    <row r="2084" spans="2:62" ht="39" customHeight="1" thickBot="1">
      <c r="B2084" s="533"/>
      <c r="C2084" s="533"/>
      <c r="D2084" s="533"/>
      <c r="E2084" s="533"/>
      <c r="F2084" s="533"/>
      <c r="G2084" s="533"/>
      <c r="H2084" s="533"/>
      <c r="I2084" s="533"/>
      <c r="J2084" s="533"/>
      <c r="K2084" s="533"/>
      <c r="L2084" s="533"/>
      <c r="M2084" s="533"/>
      <c r="N2084" s="533"/>
      <c r="O2084" s="533"/>
      <c r="P2084" s="533"/>
      <c r="Q2084" s="533"/>
      <c r="R2084" s="533"/>
      <c r="S2084" s="533"/>
      <c r="T2084" s="533"/>
      <c r="U2084" s="533"/>
      <c r="V2084" s="533"/>
      <c r="W2084" s="533"/>
      <c r="X2084" s="533"/>
      <c r="Y2084" s="533"/>
      <c r="Z2084" s="533"/>
      <c r="AA2084" s="533"/>
      <c r="AG2084" s="71"/>
      <c r="AK2084" s="78"/>
      <c r="AL2084" s="78"/>
      <c r="AM2084" s="78"/>
      <c r="AN2084" s="78"/>
      <c r="AO2084" s="78"/>
      <c r="AP2084" s="78"/>
      <c r="AQ2084" s="78"/>
      <c r="AR2084" s="72"/>
      <c r="AS2084" s="72"/>
      <c r="AT2084" s="72"/>
      <c r="AU2084" s="72"/>
      <c r="AV2084" s="72"/>
      <c r="AW2084" s="72"/>
      <c r="AX2084" s="72"/>
      <c r="AY2084" s="72"/>
      <c r="AZ2084" s="72"/>
      <c r="BA2084" s="72"/>
      <c r="BB2084" s="72"/>
      <c r="BC2084" s="72"/>
      <c r="BD2084" s="72"/>
      <c r="BE2084" s="77"/>
      <c r="BF2084" s="77"/>
      <c r="BG2084" s="77"/>
      <c r="BH2084" s="77"/>
      <c r="BI2084" s="77"/>
    </row>
    <row r="2085" spans="2:62" ht="39" customHeight="1">
      <c r="B2085" s="534"/>
      <c r="C2085" s="534"/>
      <c r="D2085" s="534"/>
      <c r="E2085" s="534"/>
      <c r="F2085" s="534"/>
      <c r="G2085" s="534"/>
      <c r="H2085" s="534"/>
      <c r="I2085" s="534"/>
      <c r="J2085" s="534"/>
      <c r="K2085" s="534"/>
      <c r="L2085" s="534"/>
      <c r="M2085" s="534"/>
      <c r="N2085" s="534"/>
      <c r="O2085" s="534"/>
      <c r="P2085" s="534"/>
      <c r="Q2085" s="534"/>
      <c r="R2085" s="534"/>
      <c r="S2085" s="534"/>
      <c r="T2085" s="534"/>
      <c r="U2085" s="534"/>
      <c r="V2085" s="534"/>
      <c r="W2085" s="534"/>
      <c r="X2085" s="534"/>
      <c r="Y2085" s="534"/>
      <c r="Z2085" s="534"/>
      <c r="AA2085" s="534"/>
      <c r="AG2085" s="71"/>
      <c r="AH2085" s="582" t="s">
        <v>25</v>
      </c>
      <c r="AI2085" s="582"/>
      <c r="AJ2085" s="582"/>
      <c r="AK2085" s="582"/>
      <c r="AL2085" s="582"/>
      <c r="AM2085" s="582"/>
      <c r="AN2085" s="583"/>
      <c r="AO2085" s="596">
        <f>GI!$A$3</f>
        <v>11</v>
      </c>
      <c r="AP2085" s="597"/>
      <c r="AQ2085" s="597"/>
      <c r="AR2085" s="597"/>
      <c r="AS2085" s="598"/>
      <c r="AT2085" s="596" t="str">
        <f>GI!$C$3</f>
        <v>D</v>
      </c>
      <c r="AU2085" s="597"/>
      <c r="AV2085" s="597"/>
      <c r="AW2085" s="597"/>
      <c r="AX2085" s="598"/>
      <c r="AY2085" s="79"/>
      <c r="AZ2085" s="79"/>
      <c r="BA2085" s="79"/>
      <c r="BB2085" s="80"/>
      <c r="BC2085" s="80"/>
      <c r="BD2085" s="80"/>
      <c r="BE2085" s="80"/>
      <c r="BF2085" s="80"/>
      <c r="BG2085" s="80"/>
      <c r="BH2085" s="80"/>
      <c r="BI2085" s="80"/>
    </row>
    <row r="2086" spans="2:62" ht="39" customHeight="1">
      <c r="B2086" s="533"/>
      <c r="C2086" s="533"/>
      <c r="D2086" s="533"/>
      <c r="E2086" s="533"/>
      <c r="F2086" s="533"/>
      <c r="G2086" s="533"/>
      <c r="H2086" s="533"/>
      <c r="I2086" s="533"/>
      <c r="J2086" s="533"/>
      <c r="K2086" s="533"/>
      <c r="L2086" s="533"/>
      <c r="M2086" s="533"/>
      <c r="N2086" s="533"/>
      <c r="O2086" s="533"/>
      <c r="P2086" s="533"/>
      <c r="Q2086" s="533"/>
      <c r="R2086" s="533"/>
      <c r="S2086" s="533"/>
      <c r="T2086" s="533"/>
      <c r="U2086" s="533"/>
      <c r="V2086" s="533"/>
      <c r="W2086" s="533"/>
      <c r="X2086" s="533"/>
      <c r="Y2086" s="533"/>
      <c r="Z2086" s="533"/>
      <c r="AA2086" s="533"/>
      <c r="AG2086" s="71"/>
      <c r="AH2086" s="582"/>
      <c r="AI2086" s="582"/>
      <c r="AJ2086" s="582"/>
      <c r="AK2086" s="582"/>
      <c r="AL2086" s="582"/>
      <c r="AM2086" s="582"/>
      <c r="AN2086" s="583"/>
      <c r="AO2086" s="599"/>
      <c r="AP2086" s="600"/>
      <c r="AQ2086" s="600"/>
      <c r="AR2086" s="600"/>
      <c r="AS2086" s="601"/>
      <c r="AT2086" s="599"/>
      <c r="AU2086" s="600"/>
      <c r="AV2086" s="600"/>
      <c r="AW2086" s="600"/>
      <c r="AX2086" s="601"/>
      <c r="AY2086" s="79"/>
      <c r="AZ2086" s="79"/>
      <c r="BA2086" s="79"/>
      <c r="BB2086" s="80"/>
      <c r="BC2086" s="80"/>
      <c r="BD2086" s="80"/>
      <c r="BE2086" s="80"/>
      <c r="BF2086" s="80"/>
      <c r="BG2086" s="80"/>
      <c r="BH2086" s="80"/>
      <c r="BI2086" s="80"/>
    </row>
    <row r="2087" spans="2:62" ht="39" customHeight="1">
      <c r="B2087" s="534"/>
      <c r="C2087" s="534"/>
      <c r="D2087" s="534"/>
      <c r="E2087" s="534"/>
      <c r="F2087" s="534"/>
      <c r="G2087" s="534"/>
      <c r="H2087" s="534"/>
      <c r="I2087" s="534"/>
      <c r="J2087" s="534"/>
      <c r="K2087" s="534"/>
      <c r="L2087" s="534"/>
      <c r="M2087" s="534"/>
      <c r="N2087" s="534"/>
      <c r="O2087" s="534"/>
      <c r="P2087" s="534"/>
      <c r="Q2087" s="534"/>
      <c r="R2087" s="534"/>
      <c r="S2087" s="534"/>
      <c r="T2087" s="534"/>
      <c r="U2087" s="534"/>
      <c r="V2087" s="534"/>
      <c r="W2087" s="534"/>
      <c r="X2087" s="534"/>
      <c r="Y2087" s="534"/>
      <c r="Z2087" s="534"/>
      <c r="AA2087" s="534"/>
      <c r="AG2087" s="71"/>
      <c r="AH2087" s="605" t="s">
        <v>6</v>
      </c>
      <c r="AI2087" s="605"/>
      <c r="AJ2087" s="605"/>
      <c r="AK2087" s="605"/>
      <c r="AL2087" s="605"/>
      <c r="AM2087" s="605"/>
      <c r="AN2087" s="606"/>
      <c r="AO2087" s="599"/>
      <c r="AP2087" s="600"/>
      <c r="AQ2087" s="600"/>
      <c r="AR2087" s="600"/>
      <c r="AS2087" s="601"/>
      <c r="AT2087" s="599"/>
      <c r="AU2087" s="600"/>
      <c r="AV2087" s="600"/>
      <c r="AW2087" s="600"/>
      <c r="AX2087" s="601"/>
      <c r="AY2087" s="79"/>
      <c r="AZ2087" s="79"/>
      <c r="BA2087" s="79"/>
      <c r="BB2087" s="80"/>
      <c r="BC2087" s="80"/>
      <c r="BD2087" s="80"/>
      <c r="BE2087" s="80"/>
      <c r="BF2087" s="80"/>
      <c r="BG2087" s="80"/>
      <c r="BH2087" s="80"/>
      <c r="BI2087" s="80"/>
    </row>
    <row r="2088" spans="2:62" ht="39" customHeight="1" thickBot="1">
      <c r="B2088" s="607" t="s">
        <v>149</v>
      </c>
      <c r="C2088" s="607"/>
      <c r="D2088" s="607"/>
      <c r="E2088" s="607"/>
      <c r="F2088" s="607"/>
      <c r="G2088" s="607"/>
      <c r="H2088" s="607"/>
      <c r="I2088" s="607"/>
      <c r="J2088" s="607"/>
      <c r="K2088" s="607"/>
      <c r="L2088" s="607"/>
      <c r="M2088" s="607"/>
      <c r="N2088" s="607"/>
      <c r="O2088" s="607"/>
      <c r="P2088" s="607"/>
      <c r="Q2088" s="607"/>
      <c r="R2088" s="607"/>
      <c r="S2088" s="607"/>
      <c r="T2088" s="607"/>
      <c r="U2088" s="607"/>
      <c r="V2088" s="607"/>
      <c r="W2088" s="607"/>
      <c r="X2088" s="607"/>
      <c r="Y2088" s="607"/>
      <c r="Z2088" s="607"/>
      <c r="AA2088" s="607"/>
      <c r="AG2088" s="71"/>
      <c r="AH2088" s="605"/>
      <c r="AI2088" s="605"/>
      <c r="AJ2088" s="605"/>
      <c r="AK2088" s="605"/>
      <c r="AL2088" s="605"/>
      <c r="AM2088" s="605"/>
      <c r="AN2088" s="606"/>
      <c r="AO2088" s="602"/>
      <c r="AP2088" s="603"/>
      <c r="AQ2088" s="603"/>
      <c r="AR2088" s="603"/>
      <c r="AS2088" s="604"/>
      <c r="AT2088" s="602"/>
      <c r="AU2088" s="603"/>
      <c r="AV2088" s="603"/>
      <c r="AW2088" s="603"/>
      <c r="AX2088" s="604"/>
      <c r="AY2088" s="79"/>
      <c r="AZ2088" s="79"/>
      <c r="BA2088" s="79"/>
      <c r="BB2088" s="80"/>
      <c r="BC2088" s="80"/>
      <c r="BD2088" s="80"/>
      <c r="BE2088" s="80"/>
      <c r="BF2088" s="80"/>
      <c r="BG2088" s="80"/>
      <c r="BH2088" s="80"/>
      <c r="BI2088" s="80"/>
    </row>
    <row r="2089" spans="2:62" ht="39" customHeight="1">
      <c r="B2089" s="608"/>
      <c r="C2089" s="608"/>
      <c r="D2089" s="608"/>
      <c r="E2089" s="608"/>
      <c r="F2089" s="608"/>
      <c r="G2089" s="608"/>
      <c r="H2089" s="608"/>
      <c r="I2089" s="608"/>
      <c r="J2089" s="608"/>
      <c r="K2089" s="608"/>
      <c r="L2089" s="608"/>
      <c r="M2089" s="608"/>
      <c r="N2089" s="608"/>
      <c r="O2089" s="608"/>
      <c r="P2089" s="608"/>
      <c r="Q2089" s="608"/>
      <c r="R2089" s="608"/>
      <c r="S2089" s="608"/>
      <c r="T2089" s="608"/>
      <c r="U2089" s="608"/>
      <c r="V2089" s="608"/>
      <c r="W2089" s="608"/>
      <c r="X2089" s="608"/>
      <c r="Y2089" s="608"/>
      <c r="Z2089" s="608"/>
      <c r="AA2089" s="608"/>
      <c r="AG2089" s="71"/>
    </row>
    <row r="2090" spans="2:62" ht="39" customHeight="1" thickBot="1">
      <c r="B2090" s="533"/>
      <c r="C2090" s="533"/>
      <c r="D2090" s="533"/>
      <c r="E2090" s="533"/>
      <c r="F2090" s="533"/>
      <c r="G2090" s="533"/>
      <c r="H2090" s="533"/>
      <c r="I2090" s="533"/>
      <c r="J2090" s="533"/>
      <c r="K2090" s="533"/>
      <c r="L2090" s="533"/>
      <c r="M2090" s="533"/>
      <c r="N2090" s="533"/>
      <c r="O2090" s="533"/>
      <c r="P2090" s="533"/>
      <c r="Q2090" s="533"/>
      <c r="R2090" s="533"/>
      <c r="S2090" s="533"/>
      <c r="T2090" s="533"/>
      <c r="U2090" s="533"/>
      <c r="V2090" s="533"/>
      <c r="W2090" s="533"/>
      <c r="X2090" s="533"/>
      <c r="Y2090" s="533"/>
      <c r="Z2090" s="533"/>
      <c r="AA2090" s="533"/>
      <c r="AG2090" s="81"/>
      <c r="AH2090" s="82"/>
      <c r="AI2090" s="82"/>
      <c r="AJ2090" s="82"/>
      <c r="AK2090" s="82"/>
      <c r="AL2090" s="82"/>
      <c r="AM2090" s="82"/>
      <c r="AN2090" s="82"/>
      <c r="AO2090" s="82"/>
      <c r="AP2090" s="82"/>
      <c r="AQ2090" s="82"/>
      <c r="AR2090" s="83"/>
      <c r="AS2090" s="83"/>
      <c r="AT2090" s="83"/>
      <c r="AU2090" s="83"/>
      <c r="AV2090" s="83"/>
      <c r="AW2090" s="83"/>
      <c r="AX2090" s="83"/>
      <c r="AY2090" s="83"/>
      <c r="AZ2090" s="83"/>
      <c r="BA2090" s="83"/>
      <c r="BB2090" s="83"/>
      <c r="BC2090" s="83"/>
      <c r="BD2090" s="83"/>
      <c r="BE2090" s="83"/>
      <c r="BF2090" s="83"/>
      <c r="BG2090" s="83"/>
      <c r="BH2090" s="83"/>
      <c r="BI2090" s="83"/>
      <c r="BJ2090" s="84"/>
    </row>
    <row r="2091" spans="2:62" ht="39" customHeight="1">
      <c r="B2091" s="534"/>
      <c r="C2091" s="534"/>
      <c r="D2091" s="534"/>
      <c r="E2091" s="534"/>
      <c r="F2091" s="534"/>
      <c r="G2091" s="534"/>
      <c r="H2091" s="534"/>
      <c r="I2091" s="534"/>
      <c r="J2091" s="534"/>
      <c r="K2091" s="534"/>
      <c r="L2091" s="534"/>
      <c r="M2091" s="534"/>
      <c r="N2091" s="534"/>
      <c r="O2091" s="534"/>
      <c r="P2091" s="534"/>
      <c r="Q2091" s="534"/>
      <c r="R2091" s="534"/>
      <c r="S2091" s="534"/>
      <c r="T2091" s="534"/>
      <c r="U2091" s="534"/>
      <c r="V2091" s="534"/>
      <c r="W2091" s="534"/>
      <c r="X2091" s="534"/>
      <c r="Y2091" s="534"/>
      <c r="Z2091" s="534"/>
      <c r="AA2091" s="534"/>
      <c r="BJ2091" s="85"/>
    </row>
    <row r="2092" spans="2:62" ht="39" customHeight="1">
      <c r="B2092" s="86"/>
      <c r="C2092" s="86"/>
      <c r="D2092" s="86"/>
      <c r="E2092" s="86"/>
      <c r="F2092" s="86"/>
      <c r="G2092" s="86"/>
      <c r="H2092" s="86"/>
      <c r="I2092" s="86"/>
      <c r="J2092" s="86"/>
      <c r="K2092" s="86"/>
      <c r="L2092" s="86"/>
      <c r="M2092" s="86"/>
      <c r="N2092" s="86"/>
      <c r="O2092" s="86"/>
      <c r="P2092" s="86"/>
      <c r="Q2092" s="86"/>
      <c r="R2092" s="86"/>
      <c r="S2092" s="86"/>
      <c r="T2092" s="86"/>
      <c r="U2092" s="86"/>
      <c r="V2092" s="86"/>
      <c r="W2092" s="86"/>
      <c r="X2092" s="86"/>
      <c r="Y2092" s="86"/>
      <c r="Z2092" s="86"/>
      <c r="AA2092" s="86"/>
      <c r="AK2092" s="87"/>
      <c r="AL2092" s="87"/>
      <c r="AM2092" s="87"/>
      <c r="AN2092" s="87"/>
      <c r="AO2092" s="87"/>
      <c r="AP2092" s="87"/>
      <c r="AQ2092" s="87"/>
      <c r="AR2092" s="87"/>
      <c r="AS2092" s="87"/>
      <c r="AT2092" s="87"/>
      <c r="AU2092" s="87"/>
      <c r="AV2092" s="87"/>
      <c r="AW2092" s="87"/>
      <c r="AX2092" s="87"/>
      <c r="AY2092" s="87"/>
      <c r="AZ2092" s="87"/>
      <c r="BA2092" s="87"/>
      <c r="BB2092" s="87"/>
      <c r="BC2092" s="87"/>
      <c r="BD2092" s="87"/>
      <c r="BE2092" s="87"/>
      <c r="BF2092" s="87"/>
      <c r="BJ2092" s="85"/>
    </row>
    <row r="2093" spans="2:62" ht="39" customHeight="1">
      <c r="B2093" s="535" t="s">
        <v>80</v>
      </c>
      <c r="C2093" s="535"/>
      <c r="D2093" s="535"/>
      <c r="E2093" s="535"/>
      <c r="F2093" s="535"/>
      <c r="G2093" s="535"/>
      <c r="H2093" s="535"/>
      <c r="I2093" s="535"/>
      <c r="J2093" s="535"/>
      <c r="K2093" s="535"/>
      <c r="L2093" s="535"/>
      <c r="M2093" s="535"/>
      <c r="N2093" s="535"/>
      <c r="O2093" s="536" t="str">
        <f>GI!$E$31</f>
        <v xml:space="preserve">Biniam Desta </v>
      </c>
      <c r="P2093" s="536"/>
      <c r="Q2093" s="536"/>
      <c r="R2093" s="536"/>
      <c r="S2093" s="536"/>
      <c r="T2093" s="536"/>
      <c r="U2093" s="536"/>
      <c r="V2093" s="536"/>
      <c r="W2093" s="536"/>
      <c r="X2093" s="536"/>
      <c r="Y2093" s="536"/>
      <c r="Z2093" s="536"/>
      <c r="AA2093" s="536"/>
      <c r="AB2093" s="88"/>
      <c r="AJ2093" s="538" t="s">
        <v>212</v>
      </c>
      <c r="AK2093" s="539"/>
      <c r="AL2093" s="539"/>
      <c r="AM2093" s="539"/>
      <c r="AN2093" s="539"/>
      <c r="AO2093" s="539"/>
      <c r="AP2093" s="539"/>
      <c r="AQ2093" s="539"/>
      <c r="AR2093" s="539"/>
      <c r="AS2093" s="539"/>
      <c r="AT2093" s="539"/>
      <c r="AU2093" s="539"/>
      <c r="AV2093" s="539"/>
      <c r="AW2093" s="539"/>
      <c r="AX2093" s="539"/>
      <c r="AY2093" s="539"/>
      <c r="AZ2093" s="539"/>
      <c r="BA2093" s="539"/>
      <c r="BB2093" s="539"/>
      <c r="BC2093" s="539"/>
      <c r="BD2093" s="539"/>
      <c r="BE2093" s="539"/>
      <c r="BF2093" s="540"/>
      <c r="BG2093" s="87"/>
      <c r="BH2093" s="87"/>
      <c r="BI2093" s="87"/>
      <c r="BJ2093" s="89"/>
    </row>
    <row r="2094" spans="2:62" ht="39" customHeight="1">
      <c r="B2094" s="535"/>
      <c r="C2094" s="535"/>
      <c r="D2094" s="535"/>
      <c r="E2094" s="535"/>
      <c r="F2094" s="535"/>
      <c r="G2094" s="535"/>
      <c r="H2094" s="535"/>
      <c r="I2094" s="535"/>
      <c r="J2094" s="535"/>
      <c r="K2094" s="535"/>
      <c r="L2094" s="535"/>
      <c r="M2094" s="535"/>
      <c r="N2094" s="535"/>
      <c r="O2094" s="537"/>
      <c r="P2094" s="537"/>
      <c r="Q2094" s="537"/>
      <c r="R2094" s="537"/>
      <c r="S2094" s="537"/>
      <c r="T2094" s="537"/>
      <c r="U2094" s="537"/>
      <c r="V2094" s="537"/>
      <c r="W2094" s="537"/>
      <c r="X2094" s="537"/>
      <c r="Y2094" s="537"/>
      <c r="Z2094" s="537"/>
      <c r="AA2094" s="537"/>
      <c r="AB2094" s="88"/>
      <c r="AJ2094" s="541"/>
      <c r="AK2094" s="542"/>
      <c r="AL2094" s="542"/>
      <c r="AM2094" s="542"/>
      <c r="AN2094" s="542"/>
      <c r="AO2094" s="542"/>
      <c r="AP2094" s="542"/>
      <c r="AQ2094" s="542"/>
      <c r="AR2094" s="542"/>
      <c r="AS2094" s="542"/>
      <c r="AT2094" s="542"/>
      <c r="AU2094" s="542"/>
      <c r="AV2094" s="542"/>
      <c r="AW2094" s="542"/>
      <c r="AX2094" s="542"/>
      <c r="AY2094" s="542"/>
      <c r="AZ2094" s="542"/>
      <c r="BA2094" s="542"/>
      <c r="BB2094" s="542"/>
      <c r="BC2094" s="542"/>
      <c r="BD2094" s="542"/>
      <c r="BE2094" s="542"/>
      <c r="BF2094" s="543"/>
      <c r="BG2094" s="87"/>
      <c r="BH2094" s="87"/>
      <c r="BI2094" s="87"/>
      <c r="BJ2094" s="89"/>
    </row>
    <row r="2095" spans="2:62" ht="39" customHeight="1">
      <c r="B2095" s="544" t="s">
        <v>79</v>
      </c>
      <c r="C2095" s="544"/>
      <c r="D2095" s="544"/>
      <c r="E2095" s="544"/>
      <c r="F2095" s="544"/>
      <c r="G2095" s="544"/>
      <c r="H2095" s="544"/>
      <c r="I2095" s="544"/>
      <c r="J2095" s="544"/>
      <c r="K2095" s="544"/>
      <c r="L2095" s="544"/>
      <c r="M2095" s="544"/>
      <c r="N2095" s="544"/>
      <c r="O2095" s="545"/>
      <c r="P2095" s="545"/>
      <c r="Q2095" s="545"/>
      <c r="R2095" s="545"/>
      <c r="S2095" s="545"/>
      <c r="T2095" s="545"/>
      <c r="U2095" s="545"/>
      <c r="V2095" s="545"/>
      <c r="W2095" s="545"/>
      <c r="X2095" s="545"/>
      <c r="Y2095" s="545"/>
      <c r="Z2095" s="545"/>
      <c r="AA2095" s="545"/>
      <c r="AB2095" s="88"/>
      <c r="AJ2095" s="541" t="s">
        <v>210</v>
      </c>
      <c r="AK2095" s="542"/>
      <c r="AL2095" s="542"/>
      <c r="AM2095" s="542"/>
      <c r="AN2095" s="542"/>
      <c r="AO2095" s="542"/>
      <c r="AP2095" s="542"/>
      <c r="AQ2095" s="542"/>
      <c r="AR2095" s="542"/>
      <c r="AS2095" s="542"/>
      <c r="AT2095" s="542"/>
      <c r="AU2095" s="542"/>
      <c r="AV2095" s="542"/>
      <c r="AW2095" s="542"/>
      <c r="AX2095" s="542"/>
      <c r="AY2095" s="542"/>
      <c r="AZ2095" s="542"/>
      <c r="BA2095" s="542"/>
      <c r="BB2095" s="542"/>
      <c r="BC2095" s="542"/>
      <c r="BD2095" s="542"/>
      <c r="BE2095" s="542"/>
      <c r="BF2095" s="543"/>
      <c r="BG2095" s="87"/>
      <c r="BH2095" s="87"/>
      <c r="BI2095" s="87"/>
      <c r="BJ2095" s="87"/>
    </row>
    <row r="2096" spans="2:62" ht="39" customHeight="1">
      <c r="B2096" s="544"/>
      <c r="C2096" s="544"/>
      <c r="D2096" s="544"/>
      <c r="E2096" s="544"/>
      <c r="F2096" s="544"/>
      <c r="G2096" s="544"/>
      <c r="H2096" s="544"/>
      <c r="I2096" s="544"/>
      <c r="J2096" s="544"/>
      <c r="K2096" s="544"/>
      <c r="L2096" s="544"/>
      <c r="M2096" s="544"/>
      <c r="N2096" s="544"/>
      <c r="O2096" s="546"/>
      <c r="P2096" s="546"/>
      <c r="Q2096" s="546"/>
      <c r="R2096" s="546"/>
      <c r="S2096" s="546"/>
      <c r="T2096" s="546"/>
      <c r="U2096" s="546"/>
      <c r="V2096" s="546"/>
      <c r="W2096" s="546"/>
      <c r="X2096" s="546"/>
      <c r="Y2096" s="546"/>
      <c r="Z2096" s="546"/>
      <c r="AA2096" s="546"/>
      <c r="AB2096" s="88"/>
      <c r="AJ2096" s="541"/>
      <c r="AK2096" s="542"/>
      <c r="AL2096" s="542"/>
      <c r="AM2096" s="542"/>
      <c r="AN2096" s="542"/>
      <c r="AO2096" s="542"/>
      <c r="AP2096" s="542"/>
      <c r="AQ2096" s="542"/>
      <c r="AR2096" s="542"/>
      <c r="AS2096" s="542"/>
      <c r="AT2096" s="542"/>
      <c r="AU2096" s="542"/>
      <c r="AV2096" s="542"/>
      <c r="AW2096" s="542"/>
      <c r="AX2096" s="542"/>
      <c r="AY2096" s="542"/>
      <c r="AZ2096" s="542"/>
      <c r="BA2096" s="542"/>
      <c r="BB2096" s="542"/>
      <c r="BC2096" s="542"/>
      <c r="BD2096" s="542"/>
      <c r="BE2096" s="542"/>
      <c r="BF2096" s="543"/>
      <c r="BG2096" s="87"/>
      <c r="BH2096" s="87"/>
      <c r="BI2096" s="87"/>
      <c r="BJ2096" s="87"/>
    </row>
    <row r="2097" spans="2:62" ht="39" customHeight="1">
      <c r="B2097" s="535" t="s">
        <v>81</v>
      </c>
      <c r="C2097" s="535"/>
      <c r="D2097" s="535"/>
      <c r="E2097" s="535"/>
      <c r="F2097" s="535"/>
      <c r="G2097" s="535"/>
      <c r="H2097" s="535"/>
      <c r="I2097" s="535"/>
      <c r="J2097" s="535"/>
      <c r="K2097" s="535"/>
      <c r="L2097" s="535"/>
      <c r="M2097" s="535"/>
      <c r="N2097" s="535"/>
      <c r="O2097" s="547"/>
      <c r="P2097" s="547"/>
      <c r="Q2097" s="547"/>
      <c r="R2097" s="547"/>
      <c r="S2097" s="547"/>
      <c r="T2097" s="547"/>
      <c r="U2097" s="547"/>
      <c r="V2097" s="547"/>
      <c r="W2097" s="547"/>
      <c r="X2097" s="547"/>
      <c r="Y2097" s="547"/>
      <c r="Z2097" s="547"/>
      <c r="AA2097" s="547"/>
      <c r="AB2097" s="88"/>
      <c r="AJ2097" s="541" t="s">
        <v>74</v>
      </c>
      <c r="AK2097" s="542"/>
      <c r="AL2097" s="542"/>
      <c r="AM2097" s="542"/>
      <c r="AN2097" s="542"/>
      <c r="AO2097" s="542"/>
      <c r="AP2097" s="542"/>
      <c r="AQ2097" s="542"/>
      <c r="AR2097" s="542"/>
      <c r="AS2097" s="542"/>
      <c r="AT2097" s="542"/>
      <c r="AU2097" s="542"/>
      <c r="AV2097" s="542"/>
      <c r="AW2097" s="542"/>
      <c r="AX2097" s="542"/>
      <c r="AY2097" s="542"/>
      <c r="AZ2097" s="542"/>
      <c r="BA2097" s="542"/>
      <c r="BB2097" s="542"/>
      <c r="BC2097" s="542"/>
      <c r="BD2097" s="542"/>
      <c r="BE2097" s="542"/>
      <c r="BF2097" s="543"/>
      <c r="BG2097" s="87"/>
      <c r="BH2097" s="87"/>
      <c r="BI2097" s="87"/>
      <c r="BJ2097" s="87"/>
    </row>
    <row r="2098" spans="2:62" ht="39" customHeight="1">
      <c r="B2098" s="535"/>
      <c r="C2098" s="535"/>
      <c r="D2098" s="535"/>
      <c r="E2098" s="535"/>
      <c r="F2098" s="535"/>
      <c r="G2098" s="535"/>
      <c r="H2098" s="535"/>
      <c r="I2098" s="535"/>
      <c r="J2098" s="535"/>
      <c r="K2098" s="535"/>
      <c r="L2098" s="535"/>
      <c r="M2098" s="535"/>
      <c r="N2098" s="535"/>
      <c r="O2098" s="548"/>
      <c r="P2098" s="548"/>
      <c r="Q2098" s="548"/>
      <c r="R2098" s="548"/>
      <c r="S2098" s="548"/>
      <c r="T2098" s="548"/>
      <c r="U2098" s="548"/>
      <c r="V2098" s="548"/>
      <c r="W2098" s="548"/>
      <c r="X2098" s="548"/>
      <c r="Y2098" s="548"/>
      <c r="Z2098" s="548"/>
      <c r="AA2098" s="548"/>
      <c r="AB2098" s="88"/>
      <c r="AJ2098" s="541"/>
      <c r="AK2098" s="542"/>
      <c r="AL2098" s="542"/>
      <c r="AM2098" s="542"/>
      <c r="AN2098" s="542"/>
      <c r="AO2098" s="542"/>
      <c r="AP2098" s="542"/>
      <c r="AQ2098" s="542"/>
      <c r="AR2098" s="542"/>
      <c r="AS2098" s="542"/>
      <c r="AT2098" s="542"/>
      <c r="AU2098" s="542"/>
      <c r="AV2098" s="542"/>
      <c r="AW2098" s="542"/>
      <c r="AX2098" s="542"/>
      <c r="AY2098" s="542"/>
      <c r="AZ2098" s="542"/>
      <c r="BA2098" s="542"/>
      <c r="BB2098" s="542"/>
      <c r="BC2098" s="542"/>
      <c r="BD2098" s="542"/>
      <c r="BE2098" s="542"/>
      <c r="BF2098" s="543"/>
      <c r="BG2098" s="87"/>
      <c r="BH2098" s="87"/>
      <c r="BI2098" s="87"/>
      <c r="BJ2098" s="87"/>
    </row>
    <row r="2099" spans="2:62" ht="39" customHeight="1">
      <c r="B2099" s="544" t="s">
        <v>79</v>
      </c>
      <c r="C2099" s="544"/>
      <c r="D2099" s="544"/>
      <c r="E2099" s="544"/>
      <c r="F2099" s="544"/>
      <c r="G2099" s="544"/>
      <c r="H2099" s="544"/>
      <c r="I2099" s="544"/>
      <c r="J2099" s="544"/>
      <c r="K2099" s="544"/>
      <c r="L2099" s="544"/>
      <c r="M2099" s="544"/>
      <c r="N2099" s="544"/>
      <c r="O2099" s="545"/>
      <c r="P2099" s="545"/>
      <c r="Q2099" s="545"/>
      <c r="R2099" s="545"/>
      <c r="S2099" s="545"/>
      <c r="T2099" s="545"/>
      <c r="U2099" s="545"/>
      <c r="V2099" s="545"/>
      <c r="W2099" s="545"/>
      <c r="X2099" s="545"/>
      <c r="Y2099" s="545"/>
      <c r="Z2099" s="545"/>
      <c r="AA2099" s="545"/>
      <c r="AB2099" s="90"/>
      <c r="AJ2099" s="541" t="s">
        <v>211</v>
      </c>
      <c r="AK2099" s="542"/>
      <c r="AL2099" s="542"/>
      <c r="AM2099" s="542"/>
      <c r="AN2099" s="542"/>
      <c r="AO2099" s="542"/>
      <c r="AP2099" s="542"/>
      <c r="AQ2099" s="542"/>
      <c r="AR2099" s="542"/>
      <c r="AS2099" s="542"/>
      <c r="AT2099" s="542"/>
      <c r="AU2099" s="542"/>
      <c r="AV2099" s="542"/>
      <c r="AW2099" s="542"/>
      <c r="AX2099" s="542"/>
      <c r="AY2099" s="542"/>
      <c r="AZ2099" s="542"/>
      <c r="BA2099" s="542"/>
      <c r="BB2099" s="542"/>
      <c r="BC2099" s="542"/>
      <c r="BD2099" s="542"/>
      <c r="BE2099" s="542"/>
      <c r="BF2099" s="543"/>
      <c r="BG2099" s="87"/>
      <c r="BH2099" s="87"/>
      <c r="BI2099" s="87"/>
      <c r="BJ2099" s="87"/>
    </row>
    <row r="2100" spans="2:62" ht="1.5" customHeight="1">
      <c r="B2100" s="544"/>
      <c r="C2100" s="544"/>
      <c r="D2100" s="544"/>
      <c r="E2100" s="544"/>
      <c r="F2100" s="544"/>
      <c r="G2100" s="544"/>
      <c r="H2100" s="544"/>
      <c r="I2100" s="544"/>
      <c r="J2100" s="544"/>
      <c r="K2100" s="544"/>
      <c r="L2100" s="544"/>
      <c r="M2100" s="544"/>
      <c r="N2100" s="544"/>
      <c r="O2100" s="546"/>
      <c r="P2100" s="546"/>
      <c r="Q2100" s="546"/>
      <c r="R2100" s="546"/>
      <c r="S2100" s="546"/>
      <c r="T2100" s="546"/>
      <c r="U2100" s="546"/>
      <c r="V2100" s="546"/>
      <c r="W2100" s="546"/>
      <c r="X2100" s="546"/>
      <c r="Y2100" s="546"/>
      <c r="Z2100" s="546"/>
      <c r="AA2100" s="546"/>
      <c r="AB2100" s="90"/>
      <c r="AJ2100" s="549"/>
      <c r="AK2100" s="550"/>
      <c r="AL2100" s="550"/>
      <c r="AM2100" s="550"/>
      <c r="AN2100" s="550"/>
      <c r="AO2100" s="550"/>
      <c r="AP2100" s="550"/>
      <c r="AQ2100" s="550"/>
      <c r="AR2100" s="550"/>
      <c r="AS2100" s="550"/>
      <c r="AT2100" s="550"/>
      <c r="AU2100" s="550"/>
      <c r="AV2100" s="550"/>
      <c r="AW2100" s="550"/>
      <c r="AX2100" s="550"/>
      <c r="AY2100" s="550"/>
      <c r="AZ2100" s="550"/>
      <c r="BA2100" s="550"/>
      <c r="BB2100" s="550"/>
      <c r="BC2100" s="550"/>
      <c r="BD2100" s="550"/>
      <c r="BE2100" s="550"/>
      <c r="BF2100" s="551"/>
      <c r="BG2100" s="87"/>
      <c r="BH2100" s="87"/>
      <c r="BI2100" s="87"/>
      <c r="BJ2100" s="87"/>
    </row>
    <row r="2101" spans="2:62" ht="39" customHeight="1">
      <c r="C2101" s="615"/>
      <c r="D2101" s="615"/>
      <c r="E2101" s="615"/>
      <c r="F2101" s="615"/>
      <c r="G2101" s="615"/>
      <c r="H2101" s="615"/>
      <c r="I2101" s="615"/>
      <c r="J2101" s="615"/>
      <c r="K2101" s="615"/>
      <c r="L2101" s="615"/>
      <c r="M2101" s="615"/>
      <c r="N2101" s="615"/>
      <c r="O2101" s="615"/>
      <c r="P2101" s="615"/>
      <c r="Q2101" s="615"/>
      <c r="R2101" s="615"/>
      <c r="S2101" s="615"/>
      <c r="T2101" s="615"/>
      <c r="U2101" s="615"/>
      <c r="V2101" s="615"/>
      <c r="W2101" s="615"/>
      <c r="X2101" s="615"/>
    </row>
    <row r="2102" spans="2:62" ht="39" customHeight="1">
      <c r="B2102" s="616" t="s">
        <v>20</v>
      </c>
      <c r="C2102" s="616"/>
      <c r="D2102" s="616"/>
      <c r="E2102" s="616"/>
      <c r="F2102" s="616"/>
      <c r="G2102" s="616"/>
      <c r="H2102" s="616"/>
      <c r="I2102" s="616"/>
      <c r="J2102" s="616"/>
      <c r="K2102" s="616"/>
      <c r="L2102" s="616"/>
      <c r="M2102" s="616"/>
      <c r="N2102" s="616"/>
      <c r="O2102" s="616"/>
      <c r="P2102" s="616"/>
      <c r="Q2102" s="616"/>
      <c r="R2102" s="616"/>
      <c r="S2102" s="616"/>
      <c r="T2102" s="616"/>
      <c r="U2102" s="616"/>
      <c r="V2102" s="616"/>
      <c r="W2102" s="616"/>
      <c r="X2102" s="616"/>
      <c r="Y2102" s="616"/>
      <c r="Z2102" s="616"/>
      <c r="AA2102" s="59"/>
      <c r="AG2102" s="60"/>
      <c r="AH2102" s="60"/>
      <c r="AI2102" s="60"/>
      <c r="AL2102" s="617"/>
      <c r="AM2102" s="617"/>
      <c r="AN2102" s="617"/>
      <c r="AO2102" s="617"/>
      <c r="AP2102" s="617"/>
      <c r="AQ2102" s="617"/>
      <c r="AR2102" s="617"/>
      <c r="AS2102" s="617"/>
      <c r="AT2102" s="617"/>
      <c r="AU2102" s="617"/>
      <c r="AV2102" s="617"/>
      <c r="AW2102" s="617"/>
      <c r="AX2102" s="617"/>
      <c r="AY2102" s="617"/>
      <c r="AZ2102" s="617"/>
      <c r="BA2102" s="617"/>
      <c r="BB2102" s="617"/>
      <c r="BC2102" s="617"/>
    </row>
    <row r="2103" spans="2:62" ht="39" customHeight="1">
      <c r="B2103" s="616"/>
      <c r="C2103" s="616"/>
      <c r="D2103" s="616"/>
      <c r="E2103" s="616"/>
      <c r="F2103" s="616"/>
      <c r="G2103" s="616"/>
      <c r="H2103" s="616"/>
      <c r="I2103" s="616"/>
      <c r="J2103" s="616"/>
      <c r="K2103" s="616"/>
      <c r="L2103" s="616"/>
      <c r="M2103" s="616"/>
      <c r="N2103" s="616"/>
      <c r="O2103" s="616"/>
      <c r="P2103" s="616"/>
      <c r="Q2103" s="616"/>
      <c r="R2103" s="616"/>
      <c r="S2103" s="616"/>
      <c r="T2103" s="616"/>
      <c r="U2103" s="616"/>
      <c r="V2103" s="616"/>
      <c r="W2103" s="616"/>
      <c r="X2103" s="616"/>
      <c r="Y2103" s="616"/>
      <c r="Z2103" s="616"/>
      <c r="AA2103" s="59"/>
      <c r="AG2103" s="60"/>
      <c r="AH2103" s="60"/>
      <c r="AI2103" s="60"/>
      <c r="AL2103" s="617"/>
      <c r="AM2103" s="617"/>
      <c r="AN2103" s="617"/>
      <c r="AO2103" s="617"/>
      <c r="AP2103" s="617"/>
      <c r="AQ2103" s="617"/>
      <c r="AR2103" s="617"/>
      <c r="AS2103" s="617"/>
      <c r="AT2103" s="617"/>
      <c r="AU2103" s="617"/>
      <c r="AV2103" s="617"/>
      <c r="AW2103" s="617"/>
      <c r="AX2103" s="617"/>
      <c r="AY2103" s="617"/>
      <c r="AZ2103" s="617"/>
      <c r="BA2103" s="617"/>
      <c r="BB2103" s="617"/>
      <c r="BC2103" s="617"/>
    </row>
    <row r="2104" spans="2:62" ht="39" customHeight="1">
      <c r="B2104" s="618"/>
      <c r="C2104" s="618"/>
      <c r="D2104" s="618"/>
      <c r="E2104" s="618"/>
      <c r="F2104" s="618"/>
      <c r="G2104" s="618"/>
      <c r="H2104" s="618"/>
      <c r="I2104" s="618"/>
      <c r="J2104" s="618"/>
      <c r="K2104" s="618"/>
      <c r="L2104" s="618"/>
      <c r="M2104" s="618"/>
      <c r="N2104" s="618"/>
      <c r="O2104" s="618"/>
      <c r="P2104" s="618"/>
      <c r="Q2104" s="618"/>
      <c r="R2104" s="618"/>
      <c r="S2104" s="618"/>
      <c r="T2104" s="618"/>
      <c r="U2104" s="618"/>
      <c r="V2104" s="618"/>
      <c r="W2104" s="618"/>
      <c r="X2104" s="618"/>
      <c r="Y2104" s="618"/>
      <c r="Z2104" s="618"/>
      <c r="AA2104" s="59"/>
      <c r="AB2104" s="60"/>
      <c r="AC2104" s="60"/>
      <c r="AD2104" s="60"/>
      <c r="AE2104" s="60"/>
      <c r="AF2104" s="60"/>
      <c r="AG2104" s="60"/>
      <c r="AH2104" s="60"/>
      <c r="AI2104" s="60"/>
      <c r="AL2104" s="617"/>
      <c r="AM2104" s="617"/>
      <c r="AN2104" s="617"/>
      <c r="AO2104" s="617"/>
      <c r="AP2104" s="617"/>
      <c r="AQ2104" s="617"/>
      <c r="AR2104" s="617"/>
      <c r="AS2104" s="617"/>
      <c r="AT2104" s="617"/>
      <c r="AU2104" s="617"/>
      <c r="AV2104" s="617"/>
      <c r="AW2104" s="617"/>
      <c r="AX2104" s="617"/>
      <c r="AY2104" s="617"/>
      <c r="AZ2104" s="617"/>
      <c r="BA2104" s="617"/>
      <c r="BB2104" s="617"/>
      <c r="BC2104" s="617"/>
    </row>
    <row r="2105" spans="2:62" ht="39" customHeight="1">
      <c r="B2105" s="609" t="s">
        <v>92</v>
      </c>
      <c r="C2105" s="609"/>
      <c r="D2105" s="609"/>
      <c r="E2105" s="609"/>
      <c r="F2105" s="609"/>
      <c r="G2105" s="609"/>
      <c r="H2105" s="609"/>
      <c r="I2105" s="609"/>
      <c r="J2105" s="609"/>
      <c r="K2105" s="609"/>
      <c r="L2105" s="609"/>
      <c r="M2105" s="609"/>
      <c r="N2105" s="609"/>
      <c r="O2105" s="609"/>
      <c r="P2105" s="609"/>
      <c r="Q2105" s="609"/>
      <c r="R2105" s="609"/>
      <c r="S2105" s="609"/>
      <c r="T2105" s="609"/>
      <c r="U2105" s="609"/>
      <c r="V2105" s="609"/>
      <c r="W2105" s="609"/>
      <c r="X2105" s="609"/>
      <c r="Y2105" s="609"/>
      <c r="Z2105" s="609"/>
      <c r="AA2105" s="59"/>
      <c r="AB2105" s="60"/>
      <c r="AE2105" s="610" t="str">
        <f>GI!$A$49</f>
        <v>መግለፂ ውፅኢት ተምሃራይ</v>
      </c>
      <c r="AF2105" s="610"/>
      <c r="AG2105" s="610"/>
      <c r="AH2105" s="610"/>
      <c r="AI2105" s="610"/>
      <c r="AJ2105" s="610"/>
      <c r="AK2105" s="610"/>
      <c r="AL2105" s="610"/>
      <c r="AM2105" s="610"/>
      <c r="AN2105" s="610"/>
      <c r="AO2105" s="610"/>
      <c r="AP2105" s="610"/>
      <c r="AQ2105" s="610"/>
      <c r="AR2105" s="610"/>
      <c r="AS2105" s="610"/>
      <c r="AT2105" s="610"/>
      <c r="AU2105" s="610"/>
      <c r="AV2105" s="610"/>
      <c r="AW2105" s="610"/>
      <c r="AX2105" s="610"/>
      <c r="AY2105" s="610"/>
      <c r="AZ2105" s="610"/>
      <c r="BA2105" s="610"/>
      <c r="BB2105" s="610"/>
      <c r="BC2105" s="610"/>
      <c r="BD2105" s="610"/>
      <c r="BE2105" s="610"/>
      <c r="BF2105" s="610"/>
      <c r="BG2105" s="610"/>
      <c r="BH2105" s="610"/>
      <c r="BI2105" s="610"/>
      <c r="BJ2105" s="610"/>
    </row>
    <row r="2106" spans="2:62" ht="39" customHeight="1">
      <c r="B2106" s="609" t="s">
        <v>93</v>
      </c>
      <c r="C2106" s="609"/>
      <c r="D2106" s="609"/>
      <c r="E2106" s="609"/>
      <c r="F2106" s="609"/>
      <c r="G2106" s="609"/>
      <c r="H2106" s="609"/>
      <c r="I2106" s="609"/>
      <c r="J2106" s="609"/>
      <c r="K2106" s="609"/>
      <c r="L2106" s="609"/>
      <c r="M2106" s="609"/>
      <c r="N2106" s="609"/>
      <c r="O2106" s="609"/>
      <c r="P2106" s="609"/>
      <c r="Q2106" s="609"/>
      <c r="R2106" s="609"/>
      <c r="S2106" s="609"/>
      <c r="T2106" s="609"/>
      <c r="U2106" s="609"/>
      <c r="V2106" s="609"/>
      <c r="W2106" s="609"/>
      <c r="X2106" s="609"/>
      <c r="Y2106" s="609"/>
      <c r="Z2106" s="609"/>
      <c r="AA2106" s="59"/>
      <c r="AB2106" s="60"/>
      <c r="AC2106" s="61"/>
      <c r="AD2106" s="61"/>
      <c r="AE2106" s="610"/>
      <c r="AF2106" s="610"/>
      <c r="AG2106" s="610"/>
      <c r="AH2106" s="610"/>
      <c r="AI2106" s="610"/>
      <c r="AJ2106" s="610"/>
      <c r="AK2106" s="610"/>
      <c r="AL2106" s="610"/>
      <c r="AM2106" s="610"/>
      <c r="AN2106" s="610"/>
      <c r="AO2106" s="610"/>
      <c r="AP2106" s="610"/>
      <c r="AQ2106" s="610"/>
      <c r="AR2106" s="610"/>
      <c r="AS2106" s="610"/>
      <c r="AT2106" s="610"/>
      <c r="AU2106" s="610"/>
      <c r="AV2106" s="610"/>
      <c r="AW2106" s="610"/>
      <c r="AX2106" s="610"/>
      <c r="AY2106" s="610"/>
      <c r="AZ2106" s="610"/>
      <c r="BA2106" s="610"/>
      <c r="BB2106" s="610"/>
      <c r="BC2106" s="610"/>
      <c r="BD2106" s="610"/>
      <c r="BE2106" s="610"/>
      <c r="BF2106" s="610"/>
      <c r="BG2106" s="610"/>
      <c r="BH2106" s="610"/>
      <c r="BI2106" s="610"/>
      <c r="BJ2106" s="610"/>
    </row>
    <row r="2107" spans="2:62" ht="39" customHeight="1">
      <c r="B2107" s="609" t="s">
        <v>94</v>
      </c>
      <c r="C2107" s="609"/>
      <c r="D2107" s="609"/>
      <c r="E2107" s="609"/>
      <c r="F2107" s="609"/>
      <c r="G2107" s="609"/>
      <c r="H2107" s="609"/>
      <c r="I2107" s="609"/>
      <c r="J2107" s="609"/>
      <c r="K2107" s="609"/>
      <c r="L2107" s="609"/>
      <c r="M2107" s="609"/>
      <c r="N2107" s="609"/>
      <c r="O2107" s="609"/>
      <c r="P2107" s="609"/>
      <c r="Q2107" s="609"/>
      <c r="R2107" s="609"/>
      <c r="S2107" s="609"/>
      <c r="T2107" s="609"/>
      <c r="U2107" s="609"/>
      <c r="V2107" s="609"/>
      <c r="W2107" s="609"/>
      <c r="X2107" s="609"/>
      <c r="Y2107" s="609"/>
      <c r="Z2107" s="609"/>
      <c r="AA2107" s="59"/>
      <c r="AB2107" s="60"/>
      <c r="AC2107" s="61"/>
      <c r="AD2107" s="61"/>
      <c r="AE2107" s="610" t="str">
        <f>GI!$A$50</f>
        <v xml:space="preserve">ኣካዳሚ ሸባ ሓፈሻዊ ካልኣይ ብርኪ ቤት ት/ቲ </v>
      </c>
      <c r="AF2107" s="610"/>
      <c r="AG2107" s="610"/>
      <c r="AH2107" s="610"/>
      <c r="AI2107" s="610"/>
      <c r="AJ2107" s="610"/>
      <c r="AK2107" s="610"/>
      <c r="AL2107" s="610"/>
      <c r="AM2107" s="610"/>
      <c r="AN2107" s="610"/>
      <c r="AO2107" s="610"/>
      <c r="AP2107" s="610"/>
      <c r="AQ2107" s="610"/>
      <c r="AR2107" s="610"/>
      <c r="AS2107" s="610"/>
      <c r="AT2107" s="610"/>
      <c r="AU2107" s="610"/>
      <c r="AV2107" s="610"/>
      <c r="AW2107" s="610"/>
      <c r="AX2107" s="610"/>
      <c r="AY2107" s="610"/>
      <c r="AZ2107" s="610"/>
      <c r="BA2107" s="610"/>
      <c r="BB2107" s="610"/>
      <c r="BC2107" s="610"/>
      <c r="BD2107" s="610"/>
      <c r="BE2107" s="610"/>
      <c r="BF2107" s="610"/>
      <c r="BG2107" s="610"/>
      <c r="BH2107" s="610"/>
      <c r="BI2107" s="610"/>
      <c r="BJ2107" s="610"/>
    </row>
    <row r="2108" spans="2:62" ht="39" customHeight="1">
      <c r="B2108" s="609" t="s">
        <v>95</v>
      </c>
      <c r="C2108" s="609"/>
      <c r="D2108" s="609"/>
      <c r="E2108" s="609"/>
      <c r="F2108" s="609"/>
      <c r="G2108" s="609"/>
      <c r="H2108" s="609"/>
      <c r="I2108" s="609"/>
      <c r="J2108" s="609"/>
      <c r="K2108" s="609"/>
      <c r="L2108" s="609"/>
      <c r="M2108" s="609"/>
      <c r="N2108" s="609"/>
      <c r="O2108" s="609"/>
      <c r="P2108" s="609"/>
      <c r="Q2108" s="609"/>
      <c r="R2108" s="609"/>
      <c r="S2108" s="609"/>
      <c r="T2108" s="609"/>
      <c r="U2108" s="609"/>
      <c r="V2108" s="609"/>
      <c r="W2108" s="609"/>
      <c r="X2108" s="609"/>
      <c r="Y2108" s="609"/>
      <c r="Z2108" s="609"/>
      <c r="AA2108" s="62"/>
      <c r="AB2108" s="60"/>
      <c r="AC2108" s="61"/>
      <c r="AD2108" s="61"/>
      <c r="AE2108" s="610"/>
      <c r="AF2108" s="610"/>
      <c r="AG2108" s="610"/>
      <c r="AH2108" s="610"/>
      <c r="AI2108" s="610"/>
      <c r="AJ2108" s="610"/>
      <c r="AK2108" s="610"/>
      <c r="AL2108" s="610"/>
      <c r="AM2108" s="610"/>
      <c r="AN2108" s="610"/>
      <c r="AO2108" s="610"/>
      <c r="AP2108" s="610"/>
      <c r="AQ2108" s="610"/>
      <c r="AR2108" s="610"/>
      <c r="AS2108" s="610"/>
      <c r="AT2108" s="610"/>
      <c r="AU2108" s="610"/>
      <c r="AV2108" s="610"/>
      <c r="AW2108" s="610"/>
      <c r="AX2108" s="610"/>
      <c r="AY2108" s="610"/>
      <c r="AZ2108" s="610"/>
      <c r="BA2108" s="610"/>
      <c r="BB2108" s="610"/>
      <c r="BC2108" s="610"/>
      <c r="BD2108" s="610"/>
      <c r="BE2108" s="610"/>
      <c r="BF2108" s="610"/>
      <c r="BG2108" s="610"/>
      <c r="BH2108" s="610"/>
      <c r="BI2108" s="610"/>
      <c r="BJ2108" s="610"/>
    </row>
    <row r="2109" spans="2:62" ht="39" customHeight="1">
      <c r="B2109" s="609" t="s">
        <v>96</v>
      </c>
      <c r="C2109" s="609"/>
      <c r="D2109" s="609"/>
      <c r="E2109" s="609"/>
      <c r="F2109" s="609"/>
      <c r="G2109" s="609"/>
      <c r="H2109" s="609"/>
      <c r="I2109" s="609"/>
      <c r="J2109" s="609"/>
      <c r="K2109" s="609"/>
      <c r="L2109" s="609"/>
      <c r="M2109" s="609"/>
      <c r="N2109" s="609"/>
      <c r="O2109" s="609"/>
      <c r="P2109" s="609"/>
      <c r="Q2109" s="609"/>
      <c r="R2109" s="609"/>
      <c r="S2109" s="609"/>
      <c r="T2109" s="609"/>
      <c r="U2109" s="609"/>
      <c r="V2109" s="609"/>
      <c r="W2109" s="609"/>
      <c r="X2109" s="609"/>
      <c r="Y2109" s="609"/>
      <c r="Z2109" s="609"/>
      <c r="AA2109" s="62"/>
      <c r="AB2109" s="60"/>
      <c r="AC2109" s="61"/>
      <c r="AD2109" s="61"/>
      <c r="AE2109" s="61"/>
      <c r="AF2109" s="61"/>
      <c r="AG2109" s="61"/>
      <c r="AH2109" s="61"/>
      <c r="AI2109" s="61"/>
      <c r="AJ2109" s="61"/>
      <c r="AK2109" s="61"/>
      <c r="AL2109" s="61"/>
      <c r="AM2109" s="61"/>
      <c r="AN2109" s="61"/>
      <c r="AO2109" s="61"/>
      <c r="AP2109" s="61"/>
      <c r="AQ2109" s="61"/>
      <c r="AR2109" s="61"/>
      <c r="AS2109" s="61"/>
      <c r="AT2109" s="61"/>
      <c r="AU2109" s="61"/>
      <c r="AV2109" s="61"/>
      <c r="AW2109" s="61"/>
      <c r="AX2109" s="61"/>
      <c r="AY2109" s="61"/>
      <c r="AZ2109" s="61"/>
      <c r="BA2109" s="61"/>
      <c r="BB2109" s="61"/>
      <c r="BC2109" s="61"/>
      <c r="BD2109" s="61"/>
      <c r="BE2109" s="61"/>
      <c r="BF2109" s="61"/>
      <c r="BG2109" s="61"/>
      <c r="BH2109" s="61"/>
      <c r="BI2109" s="61"/>
      <c r="BJ2109" s="61"/>
    </row>
    <row r="2110" spans="2:62" ht="39" customHeight="1">
      <c r="B2110" s="611" t="s">
        <v>138</v>
      </c>
      <c r="C2110" s="611"/>
      <c r="D2110" s="611"/>
      <c r="E2110" s="611"/>
      <c r="F2110" s="611"/>
      <c r="G2110" s="611"/>
      <c r="H2110" s="611"/>
      <c r="I2110" s="611"/>
      <c r="J2110" s="611"/>
      <c r="K2110" s="611"/>
      <c r="L2110" s="611"/>
      <c r="M2110" s="611"/>
      <c r="N2110" s="611"/>
      <c r="O2110" s="611"/>
      <c r="P2110" s="611"/>
      <c r="Q2110" s="611"/>
      <c r="R2110" s="611"/>
      <c r="S2110" s="611"/>
      <c r="T2110" s="611"/>
      <c r="U2110" s="611"/>
      <c r="V2110" s="611"/>
      <c r="W2110" s="611"/>
      <c r="X2110" s="611"/>
      <c r="Y2110" s="611"/>
      <c r="Z2110" s="611"/>
      <c r="AA2110" s="612"/>
      <c r="AB2110" s="62"/>
      <c r="AD2110" s="61"/>
      <c r="AE2110" s="613" t="str">
        <f>GI!$A$52</f>
        <v>Sheba Academy Comprehensive Secondary School Student's Grade Report Card</v>
      </c>
      <c r="AF2110" s="613"/>
      <c r="AG2110" s="613"/>
      <c r="AH2110" s="613"/>
      <c r="AI2110" s="613"/>
      <c r="AJ2110" s="613"/>
      <c r="AK2110" s="613"/>
      <c r="AL2110" s="613"/>
      <c r="AM2110" s="613"/>
      <c r="AN2110" s="613"/>
      <c r="AO2110" s="613"/>
      <c r="AP2110" s="613"/>
      <c r="AQ2110" s="613"/>
      <c r="AR2110" s="613"/>
      <c r="AS2110" s="613"/>
      <c r="AT2110" s="613"/>
      <c r="AU2110" s="613"/>
      <c r="AV2110" s="613"/>
      <c r="AW2110" s="613"/>
      <c r="AX2110" s="613"/>
      <c r="AY2110" s="613"/>
      <c r="AZ2110" s="613"/>
      <c r="BA2110" s="613"/>
      <c r="BB2110" s="613"/>
      <c r="BC2110" s="613"/>
      <c r="BD2110" s="613"/>
      <c r="BE2110" s="613"/>
      <c r="BF2110" s="613"/>
      <c r="BG2110" s="613"/>
      <c r="BH2110" s="613"/>
      <c r="BI2110" s="613"/>
      <c r="BJ2110" s="613"/>
    </row>
    <row r="2111" spans="2:62" ht="39" customHeight="1">
      <c r="B2111" s="611"/>
      <c r="C2111" s="611"/>
      <c r="D2111" s="611"/>
      <c r="E2111" s="611"/>
      <c r="F2111" s="611"/>
      <c r="G2111" s="611"/>
      <c r="H2111" s="611"/>
      <c r="I2111" s="611"/>
      <c r="J2111" s="611"/>
      <c r="K2111" s="611"/>
      <c r="L2111" s="611"/>
      <c r="M2111" s="611"/>
      <c r="N2111" s="611"/>
      <c r="O2111" s="611"/>
      <c r="P2111" s="611"/>
      <c r="Q2111" s="611"/>
      <c r="R2111" s="611"/>
      <c r="S2111" s="611"/>
      <c r="T2111" s="611"/>
      <c r="U2111" s="611"/>
      <c r="V2111" s="611"/>
      <c r="W2111" s="611"/>
      <c r="X2111" s="611"/>
      <c r="Y2111" s="611"/>
      <c r="Z2111" s="611"/>
      <c r="AA2111" s="612"/>
      <c r="AB2111" s="62"/>
      <c r="AC2111" s="61"/>
      <c r="AD2111" s="61"/>
      <c r="AE2111" s="613"/>
      <c r="AF2111" s="613"/>
      <c r="AG2111" s="613"/>
      <c r="AH2111" s="613"/>
      <c r="AI2111" s="613"/>
      <c r="AJ2111" s="613"/>
      <c r="AK2111" s="613"/>
      <c r="AL2111" s="613"/>
      <c r="AM2111" s="613"/>
      <c r="AN2111" s="613"/>
      <c r="AO2111" s="613"/>
      <c r="AP2111" s="613"/>
      <c r="AQ2111" s="613"/>
      <c r="AR2111" s="613"/>
      <c r="AS2111" s="613"/>
      <c r="AT2111" s="613"/>
      <c r="AU2111" s="613"/>
      <c r="AV2111" s="613"/>
      <c r="AW2111" s="613"/>
      <c r="AX2111" s="613"/>
      <c r="AY2111" s="613"/>
      <c r="AZ2111" s="613"/>
      <c r="BA2111" s="613"/>
      <c r="BB2111" s="613"/>
      <c r="BC2111" s="613"/>
      <c r="BD2111" s="613"/>
      <c r="BE2111" s="613"/>
      <c r="BF2111" s="613"/>
      <c r="BG2111" s="613"/>
      <c r="BH2111" s="613"/>
      <c r="BI2111" s="613"/>
      <c r="BJ2111" s="613"/>
    </row>
    <row r="2112" spans="2:62" ht="39" customHeight="1">
      <c r="B2112" s="611" t="s">
        <v>65</v>
      </c>
      <c r="C2112" s="611"/>
      <c r="D2112" s="611"/>
      <c r="E2112" s="611"/>
      <c r="F2112" s="611"/>
      <c r="G2112" s="611"/>
      <c r="H2112" s="611"/>
      <c r="I2112" s="611"/>
      <c r="J2112" s="611"/>
      <c r="K2112" s="611"/>
      <c r="L2112" s="611"/>
      <c r="M2112" s="611"/>
      <c r="N2112" s="611"/>
      <c r="O2112" s="611"/>
      <c r="P2112" s="611"/>
      <c r="Q2112" s="611"/>
      <c r="R2112" s="611"/>
      <c r="S2112" s="611"/>
      <c r="T2112" s="611"/>
      <c r="U2112" s="611"/>
      <c r="V2112" s="611"/>
      <c r="W2112" s="611"/>
      <c r="X2112" s="611"/>
      <c r="Y2112" s="611"/>
      <c r="Z2112" s="611"/>
      <c r="AA2112" s="612"/>
      <c r="AB2112" s="62"/>
      <c r="AC2112" s="61"/>
      <c r="AD2112" s="61"/>
      <c r="AE2112" s="613"/>
      <c r="AF2112" s="613"/>
      <c r="AG2112" s="613"/>
      <c r="AH2112" s="613"/>
      <c r="AI2112" s="613"/>
      <c r="AJ2112" s="613"/>
      <c r="AK2112" s="613"/>
      <c r="AL2112" s="613"/>
      <c r="AM2112" s="613"/>
      <c r="AN2112" s="613"/>
      <c r="AO2112" s="613"/>
      <c r="AP2112" s="613"/>
      <c r="AQ2112" s="613"/>
      <c r="AR2112" s="613"/>
      <c r="AS2112" s="613"/>
      <c r="AT2112" s="613"/>
      <c r="AU2112" s="613"/>
      <c r="AV2112" s="613"/>
      <c r="AW2112" s="613"/>
      <c r="AX2112" s="613"/>
      <c r="AY2112" s="613"/>
      <c r="AZ2112" s="613"/>
      <c r="BA2112" s="613"/>
      <c r="BB2112" s="613"/>
      <c r="BC2112" s="613"/>
      <c r="BD2112" s="613"/>
      <c r="BE2112" s="613"/>
      <c r="BF2112" s="613"/>
      <c r="BG2112" s="613"/>
      <c r="BH2112" s="613"/>
      <c r="BI2112" s="613"/>
      <c r="BJ2112" s="613"/>
    </row>
    <row r="2113" spans="2:62" ht="39" customHeight="1">
      <c r="B2113" s="611"/>
      <c r="C2113" s="611"/>
      <c r="D2113" s="611"/>
      <c r="E2113" s="611"/>
      <c r="F2113" s="611"/>
      <c r="G2113" s="611"/>
      <c r="H2113" s="611"/>
      <c r="I2113" s="611"/>
      <c r="J2113" s="611"/>
      <c r="K2113" s="611"/>
      <c r="L2113" s="611"/>
      <c r="M2113" s="611"/>
      <c r="N2113" s="611"/>
      <c r="O2113" s="611"/>
      <c r="P2113" s="611"/>
      <c r="Q2113" s="611"/>
      <c r="R2113" s="611"/>
      <c r="S2113" s="611"/>
      <c r="T2113" s="611"/>
      <c r="U2113" s="611"/>
      <c r="V2113" s="611"/>
      <c r="W2113" s="611"/>
      <c r="X2113" s="611"/>
      <c r="Y2113" s="611"/>
      <c r="Z2113" s="611"/>
      <c r="AA2113" s="612"/>
      <c r="AB2113" s="62"/>
      <c r="AC2113" s="62"/>
      <c r="AD2113" s="62"/>
      <c r="AE2113" s="63"/>
      <c r="AF2113" s="63"/>
      <c r="AG2113" s="63"/>
      <c r="AH2113" s="63"/>
      <c r="AI2113" s="63"/>
      <c r="AJ2113" s="63"/>
      <c r="AK2113" s="63"/>
      <c r="AL2113" s="63"/>
      <c r="AM2113" s="63"/>
      <c r="AN2113" s="63"/>
      <c r="AO2113" s="63"/>
      <c r="AP2113" s="63"/>
      <c r="AQ2113" s="63"/>
      <c r="AR2113" s="63"/>
      <c r="AS2113" s="63"/>
      <c r="AT2113" s="63"/>
      <c r="AU2113" s="63"/>
      <c r="AV2113" s="63"/>
      <c r="AW2113" s="63"/>
      <c r="AX2113" s="63"/>
      <c r="AY2113" s="63"/>
      <c r="AZ2113" s="63"/>
      <c r="BA2113" s="63"/>
      <c r="BB2113" s="63"/>
      <c r="BC2113" s="63"/>
      <c r="BD2113" s="63"/>
      <c r="BE2113" s="63"/>
      <c r="BF2113" s="63"/>
      <c r="BG2113" s="63"/>
      <c r="BH2113" s="63"/>
      <c r="BI2113" s="63"/>
      <c r="BJ2113" s="63"/>
    </row>
    <row r="2114" spans="2:62" ht="39" customHeight="1">
      <c r="B2114" s="64" t="s">
        <v>50</v>
      </c>
      <c r="C2114" s="64"/>
      <c r="D2114" s="64"/>
      <c r="E2114" s="64"/>
      <c r="F2114" s="64"/>
      <c r="G2114" s="64"/>
      <c r="H2114" s="64"/>
      <c r="I2114" s="64"/>
      <c r="J2114" s="64"/>
      <c r="K2114" s="64"/>
      <c r="L2114" s="64"/>
      <c r="M2114" s="64"/>
      <c r="N2114" s="64"/>
      <c r="O2114" s="64"/>
      <c r="P2114" s="64"/>
      <c r="Q2114" s="64"/>
      <c r="R2114" s="64"/>
      <c r="S2114" s="64"/>
      <c r="T2114" s="64"/>
      <c r="U2114" s="64"/>
      <c r="V2114" s="64"/>
      <c r="W2114" s="64"/>
      <c r="X2114" s="64"/>
      <c r="Y2114" s="64"/>
      <c r="Z2114" s="64"/>
      <c r="AA2114" s="62"/>
      <c r="AB2114" s="62"/>
      <c r="AC2114" s="62"/>
      <c r="AD2114" s="62"/>
      <c r="AE2114" s="613" t="str">
        <f>GI!$A$51</f>
        <v>መቐለ, ኢትዮጵያ/Mekelle, Ethiopia</v>
      </c>
      <c r="AF2114" s="613"/>
      <c r="AG2114" s="613"/>
      <c r="AH2114" s="613"/>
      <c r="AI2114" s="613"/>
      <c r="AJ2114" s="613"/>
      <c r="AK2114" s="613"/>
      <c r="AL2114" s="613"/>
      <c r="AM2114" s="613"/>
      <c r="AN2114" s="613"/>
      <c r="AO2114" s="613"/>
      <c r="AP2114" s="613"/>
      <c r="AQ2114" s="613"/>
      <c r="AR2114" s="613"/>
      <c r="AS2114" s="613"/>
      <c r="AT2114" s="613"/>
      <c r="AU2114" s="613"/>
      <c r="AV2114" s="613"/>
      <c r="AW2114" s="613"/>
      <c r="AX2114" s="613"/>
      <c r="AY2114" s="613"/>
      <c r="AZ2114" s="613"/>
      <c r="BA2114" s="613"/>
      <c r="BB2114" s="613"/>
      <c r="BC2114" s="613"/>
      <c r="BD2114" s="613"/>
      <c r="BE2114" s="613"/>
      <c r="BF2114" s="613"/>
      <c r="BG2114" s="613"/>
      <c r="BH2114" s="613"/>
      <c r="BI2114" s="613"/>
      <c r="BJ2114" s="613"/>
    </row>
    <row r="2115" spans="2:62" ht="39" customHeight="1">
      <c r="B2115" s="64" t="s">
        <v>51</v>
      </c>
      <c r="C2115" s="64"/>
      <c r="D2115" s="64"/>
      <c r="E2115" s="64"/>
      <c r="F2115" s="64"/>
      <c r="G2115" s="64"/>
      <c r="H2115" s="64"/>
      <c r="I2115" s="64"/>
      <c r="J2115" s="64"/>
      <c r="K2115" s="64"/>
      <c r="L2115" s="64"/>
      <c r="M2115" s="64"/>
      <c r="N2115" s="64"/>
      <c r="O2115" s="64"/>
      <c r="P2115" s="64"/>
      <c r="Q2115" s="64"/>
      <c r="R2115" s="64"/>
      <c r="S2115" s="64"/>
      <c r="T2115" s="64"/>
      <c r="U2115" s="64"/>
      <c r="V2115" s="64"/>
      <c r="W2115" s="64"/>
      <c r="X2115" s="64"/>
      <c r="Y2115" s="64"/>
      <c r="Z2115" s="64"/>
      <c r="AA2115" s="62"/>
      <c r="AB2115" s="62"/>
      <c r="AC2115" s="62"/>
      <c r="AD2115" s="62"/>
      <c r="AE2115" s="613"/>
      <c r="AF2115" s="613"/>
      <c r="AG2115" s="613"/>
      <c r="AH2115" s="613"/>
      <c r="AI2115" s="613"/>
      <c r="AJ2115" s="613"/>
      <c r="AK2115" s="613"/>
      <c r="AL2115" s="613"/>
      <c r="AM2115" s="613"/>
      <c r="AN2115" s="613"/>
      <c r="AO2115" s="613"/>
      <c r="AP2115" s="613"/>
      <c r="AQ2115" s="613"/>
      <c r="AR2115" s="613"/>
      <c r="AS2115" s="613"/>
      <c r="AT2115" s="613"/>
      <c r="AU2115" s="613"/>
      <c r="AV2115" s="613"/>
      <c r="AW2115" s="613"/>
      <c r="AX2115" s="613"/>
      <c r="AY2115" s="613"/>
      <c r="AZ2115" s="613"/>
      <c r="BA2115" s="613"/>
      <c r="BB2115" s="613"/>
      <c r="BC2115" s="613"/>
      <c r="BD2115" s="613"/>
      <c r="BE2115" s="613"/>
      <c r="BF2115" s="613"/>
      <c r="BG2115" s="613"/>
      <c r="BH2115" s="613"/>
      <c r="BI2115" s="613"/>
      <c r="BJ2115" s="613"/>
    </row>
    <row r="2116" spans="2:62" ht="39" customHeight="1">
      <c r="B2116" s="611" t="s">
        <v>139</v>
      </c>
      <c r="C2116" s="611"/>
      <c r="D2116" s="611"/>
      <c r="E2116" s="611"/>
      <c r="F2116" s="611"/>
      <c r="G2116" s="611"/>
      <c r="H2116" s="611"/>
      <c r="I2116" s="611"/>
      <c r="J2116" s="611"/>
      <c r="K2116" s="611"/>
      <c r="L2116" s="611"/>
      <c r="M2116" s="611"/>
      <c r="N2116" s="611"/>
      <c r="O2116" s="611"/>
      <c r="P2116" s="611"/>
      <c r="Q2116" s="611"/>
      <c r="R2116" s="611"/>
      <c r="S2116" s="611"/>
      <c r="T2116" s="611"/>
      <c r="U2116" s="611"/>
      <c r="V2116" s="611"/>
      <c r="W2116" s="611"/>
      <c r="X2116" s="611"/>
      <c r="Y2116" s="611"/>
      <c r="Z2116" s="611"/>
      <c r="AA2116" s="612"/>
      <c r="AB2116" s="62"/>
      <c r="AC2116" s="62"/>
      <c r="AD2116" s="62"/>
      <c r="AE2116" s="91"/>
      <c r="AF2116" s="91"/>
      <c r="AG2116" s="91"/>
      <c r="AH2116" s="91"/>
      <c r="AI2116" s="91"/>
      <c r="AJ2116" s="91"/>
      <c r="AK2116" s="91"/>
      <c r="AL2116" s="91"/>
      <c r="AM2116" s="91"/>
      <c r="AN2116" s="91"/>
      <c r="AO2116" s="91"/>
      <c r="AP2116" s="91"/>
      <c r="AQ2116" s="91"/>
      <c r="AR2116" s="91"/>
      <c r="AS2116" s="91"/>
      <c r="AT2116" s="91"/>
      <c r="AU2116" s="91"/>
      <c r="AV2116" s="91"/>
      <c r="AW2116" s="91"/>
      <c r="AX2116" s="91"/>
      <c r="AY2116" s="91"/>
      <c r="AZ2116" s="91"/>
      <c r="BA2116" s="91"/>
      <c r="BB2116" s="91"/>
      <c r="BC2116" s="91"/>
      <c r="BD2116" s="91"/>
      <c r="BE2116" s="91"/>
      <c r="BF2116" s="91"/>
      <c r="BG2116" s="91"/>
      <c r="BH2116" s="91"/>
      <c r="BI2116" s="91"/>
      <c r="BJ2116" s="91"/>
    </row>
    <row r="2117" spans="2:62" ht="39" customHeight="1">
      <c r="B2117" s="611"/>
      <c r="C2117" s="611"/>
      <c r="D2117" s="611"/>
      <c r="E2117" s="611"/>
      <c r="F2117" s="611"/>
      <c r="G2117" s="611"/>
      <c r="H2117" s="611"/>
      <c r="I2117" s="611"/>
      <c r="J2117" s="611"/>
      <c r="K2117" s="611"/>
      <c r="L2117" s="611"/>
      <c r="M2117" s="611"/>
      <c r="N2117" s="611"/>
      <c r="O2117" s="611"/>
      <c r="P2117" s="611"/>
      <c r="Q2117" s="611"/>
      <c r="R2117" s="611"/>
      <c r="S2117" s="611"/>
      <c r="T2117" s="611"/>
      <c r="U2117" s="611"/>
      <c r="V2117" s="611"/>
      <c r="W2117" s="611"/>
      <c r="X2117" s="611"/>
      <c r="Y2117" s="611"/>
      <c r="Z2117" s="611"/>
      <c r="AA2117" s="612"/>
      <c r="AB2117" s="62"/>
      <c r="AC2117" s="62"/>
      <c r="AD2117" s="62"/>
      <c r="AE2117" s="614" t="str">
        <f>GI!$A$47</f>
        <v>ዘበነ ት/ቲ፡ 2018 ዓ/ም Academic Year: 2025/26 G.C</v>
      </c>
      <c r="AF2117" s="614"/>
      <c r="AG2117" s="614"/>
      <c r="AH2117" s="614"/>
      <c r="AI2117" s="614"/>
      <c r="AJ2117" s="614"/>
      <c r="AK2117" s="614"/>
      <c r="AL2117" s="614"/>
      <c r="AM2117" s="614"/>
      <c r="AN2117" s="614"/>
      <c r="AO2117" s="614"/>
      <c r="AP2117" s="614"/>
      <c r="AQ2117" s="614"/>
      <c r="AR2117" s="614"/>
      <c r="AS2117" s="614"/>
      <c r="AT2117" s="614"/>
      <c r="AU2117" s="614"/>
      <c r="AV2117" s="614"/>
      <c r="AW2117" s="614"/>
      <c r="AX2117" s="614"/>
      <c r="AY2117" s="614"/>
      <c r="AZ2117" s="614"/>
      <c r="BA2117" s="614"/>
      <c r="BB2117" s="614"/>
      <c r="BC2117" s="614"/>
      <c r="BD2117" s="614"/>
      <c r="BE2117" s="614"/>
      <c r="BF2117" s="614"/>
      <c r="BG2117" s="614"/>
      <c r="BH2117" s="614"/>
      <c r="BI2117" s="614"/>
      <c r="BJ2117" s="614"/>
    </row>
    <row r="2118" spans="2:62" ht="39" customHeight="1">
      <c r="B2118" s="609" t="s">
        <v>97</v>
      </c>
      <c r="C2118" s="609"/>
      <c r="D2118" s="609"/>
      <c r="E2118" s="609"/>
      <c r="F2118" s="609"/>
      <c r="G2118" s="609"/>
      <c r="H2118" s="609"/>
      <c r="I2118" s="609"/>
      <c r="J2118" s="609"/>
      <c r="K2118" s="609"/>
      <c r="L2118" s="609"/>
      <c r="M2118" s="609"/>
      <c r="N2118" s="609"/>
      <c r="O2118" s="609"/>
      <c r="P2118" s="609"/>
      <c r="Q2118" s="609"/>
      <c r="R2118" s="609"/>
      <c r="S2118" s="609"/>
      <c r="T2118" s="609"/>
      <c r="U2118" s="609"/>
      <c r="V2118" s="609"/>
      <c r="W2118" s="609"/>
      <c r="X2118" s="609"/>
      <c r="Y2118" s="609"/>
      <c r="Z2118" s="609"/>
      <c r="AA2118" s="62"/>
      <c r="AB2118" s="62"/>
      <c r="AC2118" s="62"/>
      <c r="AD2118" s="62"/>
      <c r="AE2118" s="614"/>
      <c r="AF2118" s="614"/>
      <c r="AG2118" s="614"/>
      <c r="AH2118" s="614"/>
      <c r="AI2118" s="614"/>
      <c r="AJ2118" s="614"/>
      <c r="AK2118" s="614"/>
      <c r="AL2118" s="614"/>
      <c r="AM2118" s="614"/>
      <c r="AN2118" s="614"/>
      <c r="AO2118" s="614"/>
      <c r="AP2118" s="614"/>
      <c r="AQ2118" s="614"/>
      <c r="AR2118" s="614"/>
      <c r="AS2118" s="614"/>
      <c r="AT2118" s="614"/>
      <c r="AU2118" s="614"/>
      <c r="AV2118" s="614"/>
      <c r="AW2118" s="614"/>
      <c r="AX2118" s="614"/>
      <c r="AY2118" s="614"/>
      <c r="AZ2118" s="614"/>
      <c r="BA2118" s="614"/>
      <c r="BB2118" s="614"/>
      <c r="BC2118" s="614"/>
      <c r="BD2118" s="614"/>
      <c r="BE2118" s="614"/>
      <c r="BF2118" s="614"/>
      <c r="BG2118" s="614"/>
      <c r="BH2118" s="614"/>
      <c r="BI2118" s="614"/>
      <c r="BJ2118" s="614"/>
    </row>
    <row r="2119" spans="2:62" ht="39" customHeight="1">
      <c r="AA2119" s="62"/>
      <c r="AB2119" s="62"/>
      <c r="AC2119" s="62"/>
      <c r="AD2119" s="62"/>
      <c r="AE2119" s="614"/>
      <c r="AF2119" s="614"/>
      <c r="AG2119" s="614"/>
      <c r="AH2119" s="614"/>
      <c r="AI2119" s="614"/>
      <c r="AJ2119" s="614"/>
      <c r="AK2119" s="614"/>
      <c r="AL2119" s="614"/>
      <c r="AM2119" s="614"/>
      <c r="AN2119" s="614"/>
      <c r="AO2119" s="614"/>
      <c r="AP2119" s="614"/>
      <c r="AQ2119" s="614"/>
      <c r="AR2119" s="614"/>
      <c r="AS2119" s="614"/>
      <c r="AT2119" s="614"/>
      <c r="AU2119" s="614"/>
      <c r="AV2119" s="614"/>
      <c r="AW2119" s="614"/>
      <c r="AX2119" s="614"/>
      <c r="AY2119" s="614"/>
      <c r="AZ2119" s="614"/>
      <c r="BA2119" s="614"/>
      <c r="BB2119" s="614"/>
      <c r="BC2119" s="614"/>
      <c r="BD2119" s="614"/>
      <c r="BE2119" s="614"/>
      <c r="BF2119" s="614"/>
      <c r="BG2119" s="614"/>
      <c r="BH2119" s="614"/>
      <c r="BI2119" s="614"/>
      <c r="BJ2119" s="614"/>
    </row>
    <row r="2120" spans="2:62" ht="39" customHeight="1">
      <c r="AB2120" s="62"/>
      <c r="AC2120" s="62"/>
      <c r="AD2120" s="62"/>
      <c r="AE2120" s="62"/>
      <c r="AF2120" s="62"/>
      <c r="AG2120" s="552" t="s">
        <v>63</v>
      </c>
      <c r="AH2120" s="552"/>
      <c r="AI2120" s="552"/>
      <c r="AJ2120" s="552"/>
      <c r="AK2120" s="552"/>
      <c r="AL2120" s="552"/>
      <c r="AM2120" s="552"/>
      <c r="AN2120" s="552"/>
      <c r="AO2120" s="552"/>
      <c r="AP2120" s="552"/>
      <c r="AQ2120" s="552"/>
      <c r="AR2120" s="552"/>
      <c r="AS2120" s="552"/>
      <c r="AT2120" s="552"/>
      <c r="AU2120" s="552"/>
      <c r="AV2120" s="552"/>
      <c r="AW2120" s="552"/>
      <c r="AX2120" s="552"/>
      <c r="AY2120" s="552"/>
      <c r="AZ2120" s="552"/>
      <c r="BA2120" s="552"/>
      <c r="BB2120" s="552"/>
      <c r="BC2120" s="552"/>
      <c r="BD2120" s="552"/>
      <c r="BE2120" s="552"/>
      <c r="BF2120" s="552"/>
      <c r="BG2120" s="552"/>
      <c r="BH2120" s="552"/>
      <c r="BI2120" s="552"/>
      <c r="BJ2120" s="65"/>
    </row>
    <row r="2121" spans="2:62" ht="39" customHeight="1">
      <c r="AB2121" s="62"/>
      <c r="AC2121" s="62"/>
      <c r="AD2121" s="62"/>
      <c r="AE2121" s="62"/>
      <c r="AF2121" s="62"/>
      <c r="AG2121" s="552"/>
      <c r="AH2121" s="552"/>
      <c r="AI2121" s="552"/>
      <c r="AJ2121" s="552"/>
      <c r="AK2121" s="552"/>
      <c r="AL2121" s="552"/>
      <c r="AM2121" s="552"/>
      <c r="AN2121" s="552"/>
      <c r="AO2121" s="552"/>
      <c r="AP2121" s="552"/>
      <c r="AQ2121" s="552"/>
      <c r="AR2121" s="552"/>
      <c r="AS2121" s="552"/>
      <c r="AT2121" s="552"/>
      <c r="AU2121" s="552"/>
      <c r="AV2121" s="552"/>
      <c r="AW2121" s="552"/>
      <c r="AX2121" s="552"/>
      <c r="AY2121" s="552"/>
      <c r="AZ2121" s="552"/>
      <c r="BA2121" s="552"/>
      <c r="BB2121" s="552"/>
      <c r="BC2121" s="552"/>
      <c r="BD2121" s="552"/>
      <c r="BE2121" s="552"/>
      <c r="BF2121" s="552"/>
      <c r="BG2121" s="552"/>
      <c r="BH2121" s="552"/>
      <c r="BI2121" s="552"/>
      <c r="BJ2121" s="65"/>
    </row>
    <row r="2122" spans="2:62" ht="39" customHeight="1">
      <c r="B2122" s="66"/>
      <c r="C2122" s="66"/>
      <c r="D2122" s="66"/>
      <c r="E2122" s="66"/>
      <c r="F2122" s="66"/>
      <c r="G2122" s="66"/>
      <c r="H2122" s="66"/>
      <c r="I2122" s="66"/>
      <c r="J2122" s="66"/>
      <c r="K2122" s="66"/>
      <c r="L2122" s="66"/>
      <c r="M2122" s="66"/>
      <c r="N2122" s="66"/>
      <c r="O2122" s="66"/>
      <c r="P2122" s="66"/>
      <c r="Q2122" s="66"/>
      <c r="R2122" s="66"/>
      <c r="S2122" s="66"/>
      <c r="T2122" s="66"/>
      <c r="U2122" s="66"/>
      <c r="V2122" s="66"/>
      <c r="W2122" s="66"/>
      <c r="X2122" s="66"/>
      <c r="Y2122" s="66"/>
      <c r="Z2122" s="66"/>
      <c r="AB2122" s="62"/>
      <c r="AC2122" s="62"/>
      <c r="AD2122" s="62"/>
      <c r="AE2122" s="62"/>
      <c r="AF2122" s="62"/>
      <c r="AG2122" s="552"/>
      <c r="AH2122" s="552"/>
      <c r="AI2122" s="552"/>
      <c r="AJ2122" s="552"/>
      <c r="AK2122" s="552"/>
      <c r="AL2122" s="552"/>
      <c r="AM2122" s="552"/>
      <c r="AN2122" s="552"/>
      <c r="AO2122" s="552"/>
      <c r="AP2122" s="552"/>
      <c r="AQ2122" s="552"/>
      <c r="AR2122" s="552"/>
      <c r="AS2122" s="552"/>
      <c r="AT2122" s="552"/>
      <c r="AU2122" s="552"/>
      <c r="AV2122" s="552"/>
      <c r="AW2122" s="552"/>
      <c r="AX2122" s="552"/>
      <c r="AY2122" s="552"/>
      <c r="AZ2122" s="552"/>
      <c r="BA2122" s="552"/>
      <c r="BB2122" s="552"/>
      <c r="BC2122" s="552"/>
      <c r="BD2122" s="552"/>
      <c r="BE2122" s="552"/>
      <c r="BF2122" s="552"/>
      <c r="BG2122" s="552"/>
      <c r="BH2122" s="552"/>
      <c r="BI2122" s="552"/>
      <c r="BJ2122" s="65"/>
    </row>
    <row r="2123" spans="2:62" ht="39" customHeight="1" thickBot="1">
      <c r="L2123" s="554" t="s">
        <v>66</v>
      </c>
      <c r="M2123" s="555"/>
      <c r="N2123" s="558" t="s">
        <v>45</v>
      </c>
      <c r="O2123" s="559"/>
      <c r="P2123" s="559"/>
      <c r="Q2123" s="559"/>
      <c r="R2123" s="559"/>
      <c r="S2123" s="559"/>
      <c r="T2123" s="559"/>
      <c r="U2123" s="559"/>
      <c r="V2123" s="559"/>
      <c r="W2123" s="559"/>
      <c r="X2123" s="560"/>
      <c r="AB2123" s="62"/>
      <c r="AC2123" s="62"/>
      <c r="AD2123" s="62"/>
      <c r="AE2123" s="62"/>
      <c r="AF2123" s="62"/>
      <c r="AG2123" s="553"/>
      <c r="AH2123" s="553"/>
      <c r="AI2123" s="553"/>
      <c r="AJ2123" s="553"/>
      <c r="AK2123" s="553"/>
      <c r="AL2123" s="553"/>
      <c r="AM2123" s="553"/>
      <c r="AN2123" s="553"/>
      <c r="AO2123" s="553"/>
      <c r="AP2123" s="553"/>
      <c r="AQ2123" s="553"/>
      <c r="AR2123" s="553"/>
      <c r="AS2123" s="553"/>
      <c r="AT2123" s="553"/>
      <c r="AU2123" s="553"/>
      <c r="AV2123" s="553"/>
      <c r="AW2123" s="553"/>
      <c r="AX2123" s="553"/>
      <c r="AY2123" s="553"/>
      <c r="AZ2123" s="553"/>
      <c r="BA2123" s="553"/>
      <c r="BB2123" s="553"/>
      <c r="BC2123" s="553"/>
      <c r="BD2123" s="553"/>
      <c r="BE2123" s="553"/>
      <c r="BF2123" s="553"/>
      <c r="BG2123" s="553"/>
      <c r="BH2123" s="553"/>
      <c r="BI2123" s="553"/>
      <c r="BJ2123" s="65"/>
    </row>
    <row r="2124" spans="2:62" ht="39" customHeight="1" thickBot="1">
      <c r="L2124" s="556"/>
      <c r="M2124" s="557"/>
      <c r="N2124" s="561"/>
      <c r="O2124" s="562"/>
      <c r="P2124" s="562"/>
      <c r="Q2124" s="562"/>
      <c r="R2124" s="562"/>
      <c r="S2124" s="562"/>
      <c r="T2124" s="562"/>
      <c r="U2124" s="562"/>
      <c r="V2124" s="562"/>
      <c r="W2124" s="562"/>
      <c r="X2124" s="563"/>
      <c r="AB2124" s="62"/>
      <c r="AC2124" s="62"/>
      <c r="AD2124" s="62"/>
      <c r="AE2124" s="62"/>
      <c r="AF2124" s="62"/>
      <c r="AG2124" s="67"/>
      <c r="AH2124" s="68"/>
      <c r="AI2124" s="68"/>
      <c r="AJ2124" s="69"/>
      <c r="AK2124" s="69"/>
      <c r="AL2124" s="69"/>
      <c r="AM2124" s="69"/>
      <c r="AN2124" s="69"/>
      <c r="AO2124" s="69"/>
      <c r="AP2124" s="69"/>
      <c r="AQ2124" s="69"/>
      <c r="AR2124" s="70"/>
      <c r="AS2124" s="70"/>
      <c r="AT2124" s="70"/>
      <c r="AU2124" s="70"/>
      <c r="AV2124" s="70"/>
      <c r="AW2124" s="70"/>
      <c r="AX2124" s="70"/>
      <c r="AY2124" s="70"/>
      <c r="AZ2124" s="70"/>
      <c r="BA2124" s="70"/>
      <c r="BB2124" s="70"/>
      <c r="BC2124" s="70"/>
      <c r="BD2124" s="70"/>
      <c r="BE2124" s="70"/>
      <c r="BF2124" s="70"/>
      <c r="BG2124" s="70"/>
      <c r="BH2124" s="70"/>
      <c r="BI2124" s="70"/>
      <c r="BJ2124" s="69"/>
    </row>
    <row r="2125" spans="2:62" ht="39" customHeight="1">
      <c r="E2125" s="62"/>
      <c r="F2125" s="62"/>
      <c r="G2125" s="62"/>
      <c r="H2125" s="62"/>
      <c r="I2125" s="62"/>
      <c r="J2125" s="62"/>
      <c r="K2125" s="62"/>
      <c r="L2125" s="564" t="s">
        <v>21</v>
      </c>
      <c r="M2125" s="565"/>
      <c r="N2125" s="558" t="s">
        <v>46</v>
      </c>
      <c r="O2125" s="559"/>
      <c r="P2125" s="559"/>
      <c r="Q2125" s="559"/>
      <c r="R2125" s="559"/>
      <c r="S2125" s="559"/>
      <c r="T2125" s="559"/>
      <c r="U2125" s="559"/>
      <c r="V2125" s="559"/>
      <c r="W2125" s="559"/>
      <c r="X2125" s="560"/>
      <c r="AB2125" s="62"/>
      <c r="AC2125" s="62"/>
      <c r="AD2125" s="62"/>
      <c r="AE2125" s="62"/>
      <c r="AF2125" s="62"/>
      <c r="AG2125" s="568" t="s">
        <v>22</v>
      </c>
      <c r="AH2125" s="569"/>
      <c r="AI2125" s="569"/>
      <c r="AJ2125" s="569"/>
      <c r="AK2125" s="569"/>
      <c r="AL2125" s="569"/>
      <c r="AM2125" s="569"/>
      <c r="AN2125" s="570"/>
      <c r="AO2125" s="571" t="str">
        <f>GI!$H$44</f>
        <v xml:space="preserve">Yudana Dawit Tsegay </v>
      </c>
      <c r="AP2125" s="572"/>
      <c r="AQ2125" s="572"/>
      <c r="AR2125" s="572"/>
      <c r="AS2125" s="572"/>
      <c r="AT2125" s="572"/>
      <c r="AU2125" s="572"/>
      <c r="AV2125" s="572"/>
      <c r="AW2125" s="572"/>
      <c r="AX2125" s="572"/>
      <c r="AY2125" s="572"/>
      <c r="AZ2125" s="572"/>
      <c r="BA2125" s="572"/>
      <c r="BB2125" s="572"/>
      <c r="BC2125" s="572"/>
      <c r="BD2125" s="572"/>
      <c r="BE2125" s="572"/>
      <c r="BF2125" s="572"/>
      <c r="BG2125" s="572"/>
      <c r="BH2125" s="573"/>
      <c r="BI2125" s="72"/>
      <c r="BJ2125" s="72"/>
    </row>
    <row r="2126" spans="2:62" ht="39" customHeight="1">
      <c r="L2126" s="566"/>
      <c r="M2126" s="567"/>
      <c r="N2126" s="561"/>
      <c r="O2126" s="562"/>
      <c r="P2126" s="562"/>
      <c r="Q2126" s="562"/>
      <c r="R2126" s="562"/>
      <c r="S2126" s="562"/>
      <c r="T2126" s="562"/>
      <c r="U2126" s="562"/>
      <c r="V2126" s="562"/>
      <c r="W2126" s="562"/>
      <c r="X2126" s="563"/>
      <c r="AB2126" s="62"/>
      <c r="AC2126" s="62"/>
      <c r="AD2126" s="62"/>
      <c r="AE2126" s="62"/>
      <c r="AF2126" s="62"/>
      <c r="AG2126" s="568"/>
      <c r="AH2126" s="569"/>
      <c r="AI2126" s="569"/>
      <c r="AJ2126" s="569"/>
      <c r="AK2126" s="569"/>
      <c r="AL2126" s="569"/>
      <c r="AM2126" s="569"/>
      <c r="AN2126" s="570"/>
      <c r="AO2126" s="574"/>
      <c r="AP2126" s="575"/>
      <c r="AQ2126" s="575"/>
      <c r="AR2126" s="575"/>
      <c r="AS2126" s="575"/>
      <c r="AT2126" s="575"/>
      <c r="AU2126" s="575"/>
      <c r="AV2126" s="575"/>
      <c r="AW2126" s="575"/>
      <c r="AX2126" s="575"/>
      <c r="AY2126" s="575"/>
      <c r="AZ2126" s="575"/>
      <c r="BA2126" s="575"/>
      <c r="BB2126" s="575"/>
      <c r="BC2126" s="575"/>
      <c r="BD2126" s="575"/>
      <c r="BE2126" s="575"/>
      <c r="BF2126" s="575"/>
      <c r="BG2126" s="575"/>
      <c r="BH2126" s="576"/>
      <c r="BI2126" s="72"/>
      <c r="BJ2126" s="72"/>
    </row>
    <row r="2127" spans="2:62" ht="39" customHeight="1" thickBot="1">
      <c r="AB2127" s="62"/>
      <c r="AC2127" s="62"/>
      <c r="AD2127" s="62"/>
      <c r="AE2127" s="62"/>
      <c r="AF2127" s="62"/>
      <c r="AG2127" s="73"/>
      <c r="AH2127" s="580" t="s">
        <v>8</v>
      </c>
      <c r="AI2127" s="580"/>
      <c r="AJ2127" s="580"/>
      <c r="AK2127" s="580"/>
      <c r="AL2127" s="580"/>
      <c r="AM2127" s="580"/>
      <c r="AN2127" s="580"/>
      <c r="AO2127" s="577"/>
      <c r="AP2127" s="578"/>
      <c r="AQ2127" s="578"/>
      <c r="AR2127" s="578"/>
      <c r="AS2127" s="578"/>
      <c r="AT2127" s="578"/>
      <c r="AU2127" s="578"/>
      <c r="AV2127" s="578"/>
      <c r="AW2127" s="578"/>
      <c r="AX2127" s="578"/>
      <c r="AY2127" s="578"/>
      <c r="AZ2127" s="578"/>
      <c r="BA2127" s="578"/>
      <c r="BB2127" s="578"/>
      <c r="BC2127" s="578"/>
      <c r="BD2127" s="578"/>
      <c r="BE2127" s="578"/>
      <c r="BF2127" s="578"/>
      <c r="BG2127" s="578"/>
      <c r="BH2127" s="579"/>
      <c r="BI2127" s="72"/>
      <c r="BJ2127" s="72"/>
    </row>
    <row r="2128" spans="2:62" ht="39" customHeight="1">
      <c r="AG2128" s="71"/>
      <c r="AH2128" s="580"/>
      <c r="AI2128" s="580"/>
      <c r="AJ2128" s="580"/>
      <c r="AK2128" s="580"/>
      <c r="AL2128" s="580"/>
      <c r="AM2128" s="580"/>
      <c r="AN2128" s="580"/>
      <c r="AO2128" s="74"/>
      <c r="AP2128" s="74"/>
      <c r="AQ2128" s="74"/>
      <c r="AR2128" s="72"/>
      <c r="AS2128" s="72"/>
      <c r="AT2128" s="72"/>
      <c r="AU2128" s="72"/>
      <c r="AV2128" s="72"/>
      <c r="AW2128" s="72"/>
      <c r="AX2128" s="72"/>
      <c r="AY2128" s="72"/>
      <c r="AZ2128" s="72"/>
      <c r="BA2128" s="72"/>
      <c r="BB2128" s="72"/>
      <c r="BC2128" s="72"/>
      <c r="BD2128" s="72"/>
      <c r="BE2128" s="72"/>
      <c r="BF2128" s="72"/>
      <c r="BG2128" s="72"/>
      <c r="BH2128" s="72"/>
      <c r="BI2128" s="72"/>
    </row>
    <row r="2129" spans="2:62" ht="39" customHeight="1" thickBot="1">
      <c r="B2129" s="581" t="s">
        <v>99</v>
      </c>
      <c r="C2129" s="581"/>
      <c r="D2129" s="581"/>
      <c r="E2129" s="581"/>
      <c r="F2129" s="581"/>
      <c r="G2129" s="581"/>
      <c r="H2129" s="581"/>
      <c r="I2129" s="581"/>
      <c r="J2129" s="581"/>
      <c r="K2129" s="581"/>
      <c r="L2129" s="581"/>
      <c r="M2129" s="581"/>
      <c r="N2129" s="581"/>
      <c r="O2129" s="581"/>
      <c r="P2129" s="581"/>
      <c r="Q2129" s="581"/>
      <c r="R2129" s="581"/>
      <c r="S2129" s="581"/>
      <c r="T2129" s="581"/>
      <c r="U2129" s="581"/>
      <c r="V2129" s="581"/>
      <c r="W2129" s="581"/>
      <c r="X2129" s="581"/>
      <c r="Y2129" s="581"/>
      <c r="Z2129" s="581"/>
      <c r="AA2129" s="581"/>
      <c r="AG2129" s="71"/>
    </row>
    <row r="2130" spans="2:62" ht="39" customHeight="1">
      <c r="B2130" s="581"/>
      <c r="C2130" s="581"/>
      <c r="D2130" s="581"/>
      <c r="E2130" s="581"/>
      <c r="F2130" s="581"/>
      <c r="G2130" s="581"/>
      <c r="H2130" s="581"/>
      <c r="I2130" s="581"/>
      <c r="J2130" s="581"/>
      <c r="K2130" s="581"/>
      <c r="L2130" s="581"/>
      <c r="M2130" s="581"/>
      <c r="N2130" s="581"/>
      <c r="O2130" s="581"/>
      <c r="P2130" s="581"/>
      <c r="Q2130" s="581"/>
      <c r="R2130" s="581"/>
      <c r="S2130" s="581"/>
      <c r="T2130" s="581"/>
      <c r="U2130" s="581"/>
      <c r="V2130" s="581"/>
      <c r="W2130" s="581"/>
      <c r="X2130" s="581"/>
      <c r="Y2130" s="581"/>
      <c r="Z2130" s="581"/>
      <c r="AA2130" s="581"/>
      <c r="AG2130" s="71"/>
      <c r="AH2130" s="582" t="s">
        <v>23</v>
      </c>
      <c r="AI2130" s="582"/>
      <c r="AJ2130" s="582"/>
      <c r="AK2130" s="582"/>
      <c r="AL2130" s="582"/>
      <c r="AM2130" s="582"/>
      <c r="AN2130" s="583"/>
      <c r="AO2130" s="584">
        <f>GI!$J$44</f>
        <v>0</v>
      </c>
      <c r="AP2130" s="585"/>
      <c r="AQ2130" s="585"/>
      <c r="AR2130" s="585"/>
      <c r="AS2130" s="585"/>
      <c r="AT2130" s="586"/>
      <c r="AV2130" s="72"/>
      <c r="AW2130" s="582" t="s">
        <v>24</v>
      </c>
      <c r="AX2130" s="582"/>
      <c r="AY2130" s="582"/>
      <c r="AZ2130" s="582"/>
      <c r="BB2130" s="584" t="str">
        <f>GI!$I$44</f>
        <v>F</v>
      </c>
      <c r="BC2130" s="585"/>
      <c r="BD2130" s="585"/>
      <c r="BE2130" s="585"/>
      <c r="BF2130" s="586"/>
    </row>
    <row r="2131" spans="2:62" ht="39" customHeight="1">
      <c r="B2131" s="581"/>
      <c r="C2131" s="581"/>
      <c r="D2131" s="581"/>
      <c r="E2131" s="581"/>
      <c r="F2131" s="581"/>
      <c r="G2131" s="581"/>
      <c r="H2131" s="581"/>
      <c r="I2131" s="581"/>
      <c r="J2131" s="581"/>
      <c r="K2131" s="581"/>
      <c r="L2131" s="581"/>
      <c r="M2131" s="581"/>
      <c r="N2131" s="581"/>
      <c r="O2131" s="581"/>
      <c r="P2131" s="581"/>
      <c r="Q2131" s="581"/>
      <c r="R2131" s="581"/>
      <c r="S2131" s="581"/>
      <c r="T2131" s="581"/>
      <c r="U2131" s="581"/>
      <c r="V2131" s="581"/>
      <c r="W2131" s="581"/>
      <c r="X2131" s="581"/>
      <c r="Y2131" s="581"/>
      <c r="Z2131" s="581"/>
      <c r="AA2131" s="581"/>
      <c r="AG2131" s="71"/>
      <c r="AH2131" s="582"/>
      <c r="AI2131" s="582"/>
      <c r="AJ2131" s="582"/>
      <c r="AK2131" s="582"/>
      <c r="AL2131" s="582"/>
      <c r="AM2131" s="582"/>
      <c r="AN2131" s="583"/>
      <c r="AO2131" s="587"/>
      <c r="AP2131" s="588"/>
      <c r="AQ2131" s="588"/>
      <c r="AR2131" s="588"/>
      <c r="AS2131" s="588"/>
      <c r="AT2131" s="589"/>
      <c r="AU2131" s="72"/>
      <c r="AV2131" s="72"/>
      <c r="AW2131" s="582"/>
      <c r="AX2131" s="582"/>
      <c r="AY2131" s="582"/>
      <c r="AZ2131" s="582"/>
      <c r="BB2131" s="587"/>
      <c r="BC2131" s="588"/>
      <c r="BD2131" s="588"/>
      <c r="BE2131" s="588"/>
      <c r="BF2131" s="589"/>
    </row>
    <row r="2132" spans="2:62" ht="39" customHeight="1">
      <c r="B2132" s="581"/>
      <c r="C2132" s="581"/>
      <c r="D2132" s="581"/>
      <c r="E2132" s="581"/>
      <c r="F2132" s="581"/>
      <c r="G2132" s="581"/>
      <c r="H2132" s="581"/>
      <c r="I2132" s="581"/>
      <c r="J2132" s="581"/>
      <c r="K2132" s="581"/>
      <c r="L2132" s="581"/>
      <c r="M2132" s="581"/>
      <c r="N2132" s="581"/>
      <c r="O2132" s="581"/>
      <c r="P2132" s="581"/>
      <c r="Q2132" s="581"/>
      <c r="R2132" s="581"/>
      <c r="S2132" s="581"/>
      <c r="T2132" s="581"/>
      <c r="U2132" s="581"/>
      <c r="V2132" s="581"/>
      <c r="W2132" s="581"/>
      <c r="X2132" s="581"/>
      <c r="Y2132" s="581"/>
      <c r="Z2132" s="581"/>
      <c r="AA2132" s="581"/>
      <c r="AG2132" s="71"/>
      <c r="AH2132" s="593" t="s">
        <v>3</v>
      </c>
      <c r="AI2132" s="593"/>
      <c r="AJ2132" s="593"/>
      <c r="AK2132" s="593"/>
      <c r="AL2132" s="593"/>
      <c r="AM2132" s="593"/>
      <c r="AN2132" s="594"/>
      <c r="AO2132" s="587"/>
      <c r="AP2132" s="588"/>
      <c r="AQ2132" s="588"/>
      <c r="AR2132" s="588"/>
      <c r="AS2132" s="588"/>
      <c r="AT2132" s="589"/>
      <c r="AV2132" s="72"/>
      <c r="AW2132" s="593" t="s">
        <v>4</v>
      </c>
      <c r="AX2132" s="593"/>
      <c r="AY2132" s="593"/>
      <c r="AZ2132" s="593"/>
      <c r="BB2132" s="587"/>
      <c r="BC2132" s="588"/>
      <c r="BD2132" s="588"/>
      <c r="BE2132" s="588"/>
      <c r="BF2132" s="589"/>
    </row>
    <row r="2133" spans="2:62" ht="39" customHeight="1" thickBot="1">
      <c r="B2133" s="595" t="s">
        <v>148</v>
      </c>
      <c r="C2133" s="595"/>
      <c r="D2133" s="595"/>
      <c r="E2133" s="595"/>
      <c r="F2133" s="595"/>
      <c r="G2133" s="595"/>
      <c r="H2133" s="595"/>
      <c r="I2133" s="595"/>
      <c r="J2133" s="595"/>
      <c r="K2133" s="595"/>
      <c r="L2133" s="75"/>
      <c r="M2133" s="75"/>
      <c r="N2133" s="75"/>
      <c r="O2133" s="75"/>
      <c r="P2133" s="75"/>
      <c r="Q2133" s="75"/>
      <c r="R2133" s="75"/>
      <c r="S2133" s="75"/>
      <c r="T2133" s="75"/>
      <c r="U2133" s="75"/>
      <c r="V2133" s="75"/>
      <c r="W2133" s="76"/>
      <c r="X2133" s="76"/>
      <c r="Y2133" s="76"/>
      <c r="Z2133" s="76"/>
      <c r="AA2133" s="76"/>
      <c r="AG2133" s="71"/>
      <c r="AH2133" s="593"/>
      <c r="AI2133" s="593"/>
      <c r="AJ2133" s="593"/>
      <c r="AK2133" s="593"/>
      <c r="AL2133" s="593"/>
      <c r="AM2133" s="593"/>
      <c r="AN2133" s="594"/>
      <c r="AO2133" s="590"/>
      <c r="AP2133" s="591"/>
      <c r="AQ2133" s="591"/>
      <c r="AR2133" s="591"/>
      <c r="AS2133" s="591"/>
      <c r="AT2133" s="592"/>
      <c r="AU2133" s="72"/>
      <c r="AV2133" s="72"/>
      <c r="AW2133" s="593"/>
      <c r="AX2133" s="593"/>
      <c r="AY2133" s="593"/>
      <c r="AZ2133" s="593"/>
      <c r="BA2133" s="77"/>
      <c r="BB2133" s="590"/>
      <c r="BC2133" s="591"/>
      <c r="BD2133" s="591"/>
      <c r="BE2133" s="591"/>
      <c r="BF2133" s="592"/>
      <c r="BG2133" s="77"/>
      <c r="BH2133" s="77"/>
      <c r="BI2133" s="77"/>
    </row>
    <row r="2134" spans="2:62" ht="39" customHeight="1" thickBot="1">
      <c r="B2134" s="533"/>
      <c r="C2134" s="533"/>
      <c r="D2134" s="533"/>
      <c r="E2134" s="533"/>
      <c r="F2134" s="533"/>
      <c r="G2134" s="533"/>
      <c r="H2134" s="533"/>
      <c r="I2134" s="533"/>
      <c r="J2134" s="533"/>
      <c r="K2134" s="533"/>
      <c r="L2134" s="533"/>
      <c r="M2134" s="533"/>
      <c r="N2134" s="533"/>
      <c r="O2134" s="533"/>
      <c r="P2134" s="533"/>
      <c r="Q2134" s="533"/>
      <c r="R2134" s="533"/>
      <c r="S2134" s="533"/>
      <c r="T2134" s="533"/>
      <c r="U2134" s="533"/>
      <c r="V2134" s="533"/>
      <c r="W2134" s="533"/>
      <c r="X2134" s="533"/>
      <c r="Y2134" s="533"/>
      <c r="Z2134" s="533"/>
      <c r="AA2134" s="533"/>
      <c r="AG2134" s="71"/>
      <c r="AK2134" s="78"/>
      <c r="AL2134" s="78"/>
      <c r="AM2134" s="78"/>
      <c r="AN2134" s="78"/>
      <c r="AO2134" s="78"/>
      <c r="AP2134" s="78"/>
      <c r="AQ2134" s="78"/>
      <c r="AR2134" s="72"/>
      <c r="AS2134" s="72"/>
      <c r="AT2134" s="72"/>
      <c r="AU2134" s="72"/>
      <c r="AV2134" s="72"/>
      <c r="AW2134" s="72"/>
      <c r="AX2134" s="72"/>
      <c r="AY2134" s="72"/>
      <c r="AZ2134" s="72"/>
      <c r="BA2134" s="72"/>
      <c r="BB2134" s="72"/>
      <c r="BC2134" s="72"/>
      <c r="BD2134" s="72"/>
      <c r="BE2134" s="77"/>
      <c r="BF2134" s="77"/>
      <c r="BG2134" s="77"/>
      <c r="BH2134" s="77"/>
      <c r="BI2134" s="77"/>
    </row>
    <row r="2135" spans="2:62" ht="39" customHeight="1">
      <c r="B2135" s="534"/>
      <c r="C2135" s="534"/>
      <c r="D2135" s="534"/>
      <c r="E2135" s="534"/>
      <c r="F2135" s="534"/>
      <c r="G2135" s="534"/>
      <c r="H2135" s="534"/>
      <c r="I2135" s="534"/>
      <c r="J2135" s="534"/>
      <c r="K2135" s="534"/>
      <c r="L2135" s="534"/>
      <c r="M2135" s="534"/>
      <c r="N2135" s="534"/>
      <c r="O2135" s="534"/>
      <c r="P2135" s="534"/>
      <c r="Q2135" s="534"/>
      <c r="R2135" s="534"/>
      <c r="S2135" s="534"/>
      <c r="T2135" s="534"/>
      <c r="U2135" s="534"/>
      <c r="V2135" s="534"/>
      <c r="W2135" s="534"/>
      <c r="X2135" s="534"/>
      <c r="Y2135" s="534"/>
      <c r="Z2135" s="534"/>
      <c r="AA2135" s="534"/>
      <c r="AG2135" s="71"/>
      <c r="AH2135" s="582" t="s">
        <v>25</v>
      </c>
      <c r="AI2135" s="582"/>
      <c r="AJ2135" s="582"/>
      <c r="AK2135" s="582"/>
      <c r="AL2135" s="582"/>
      <c r="AM2135" s="582"/>
      <c r="AN2135" s="583"/>
      <c r="AO2135" s="596">
        <f>GI!$A$3</f>
        <v>11</v>
      </c>
      <c r="AP2135" s="597"/>
      <c r="AQ2135" s="597"/>
      <c r="AR2135" s="597"/>
      <c r="AS2135" s="598"/>
      <c r="AT2135" s="596" t="str">
        <f>GI!$C$3</f>
        <v>D</v>
      </c>
      <c r="AU2135" s="597"/>
      <c r="AV2135" s="597"/>
      <c r="AW2135" s="597"/>
      <c r="AX2135" s="598"/>
      <c r="AY2135" s="79"/>
      <c r="AZ2135" s="79"/>
      <c r="BA2135" s="79"/>
      <c r="BB2135" s="80"/>
      <c r="BC2135" s="80"/>
      <c r="BD2135" s="80"/>
      <c r="BE2135" s="80"/>
      <c r="BF2135" s="80"/>
      <c r="BG2135" s="80"/>
      <c r="BH2135" s="80"/>
      <c r="BI2135" s="80"/>
    </row>
    <row r="2136" spans="2:62" ht="39" customHeight="1">
      <c r="B2136" s="533"/>
      <c r="C2136" s="533"/>
      <c r="D2136" s="533"/>
      <c r="E2136" s="533"/>
      <c r="F2136" s="533"/>
      <c r="G2136" s="533"/>
      <c r="H2136" s="533"/>
      <c r="I2136" s="533"/>
      <c r="J2136" s="533"/>
      <c r="K2136" s="533"/>
      <c r="L2136" s="533"/>
      <c r="M2136" s="533"/>
      <c r="N2136" s="533"/>
      <c r="O2136" s="533"/>
      <c r="P2136" s="533"/>
      <c r="Q2136" s="533"/>
      <c r="R2136" s="533"/>
      <c r="S2136" s="533"/>
      <c r="T2136" s="533"/>
      <c r="U2136" s="533"/>
      <c r="V2136" s="533"/>
      <c r="W2136" s="533"/>
      <c r="X2136" s="533"/>
      <c r="Y2136" s="533"/>
      <c r="Z2136" s="533"/>
      <c r="AA2136" s="533"/>
      <c r="AG2136" s="71"/>
      <c r="AH2136" s="582"/>
      <c r="AI2136" s="582"/>
      <c r="AJ2136" s="582"/>
      <c r="AK2136" s="582"/>
      <c r="AL2136" s="582"/>
      <c r="AM2136" s="582"/>
      <c r="AN2136" s="583"/>
      <c r="AO2136" s="599"/>
      <c r="AP2136" s="600"/>
      <c r="AQ2136" s="600"/>
      <c r="AR2136" s="600"/>
      <c r="AS2136" s="601"/>
      <c r="AT2136" s="599"/>
      <c r="AU2136" s="600"/>
      <c r="AV2136" s="600"/>
      <c r="AW2136" s="600"/>
      <c r="AX2136" s="601"/>
      <c r="AY2136" s="79"/>
      <c r="AZ2136" s="79"/>
      <c r="BA2136" s="79"/>
      <c r="BB2136" s="80"/>
      <c r="BC2136" s="80"/>
      <c r="BD2136" s="80"/>
      <c r="BE2136" s="80"/>
      <c r="BF2136" s="80"/>
      <c r="BG2136" s="80"/>
      <c r="BH2136" s="80"/>
      <c r="BI2136" s="80"/>
    </row>
    <row r="2137" spans="2:62" ht="39" customHeight="1">
      <c r="B2137" s="534"/>
      <c r="C2137" s="534"/>
      <c r="D2137" s="534"/>
      <c r="E2137" s="534"/>
      <c r="F2137" s="534"/>
      <c r="G2137" s="534"/>
      <c r="H2137" s="534"/>
      <c r="I2137" s="534"/>
      <c r="J2137" s="534"/>
      <c r="K2137" s="534"/>
      <c r="L2137" s="534"/>
      <c r="M2137" s="534"/>
      <c r="N2137" s="534"/>
      <c r="O2137" s="534"/>
      <c r="P2137" s="534"/>
      <c r="Q2137" s="534"/>
      <c r="R2137" s="534"/>
      <c r="S2137" s="534"/>
      <c r="T2137" s="534"/>
      <c r="U2137" s="534"/>
      <c r="V2137" s="534"/>
      <c r="W2137" s="534"/>
      <c r="X2137" s="534"/>
      <c r="Y2137" s="534"/>
      <c r="Z2137" s="534"/>
      <c r="AA2137" s="534"/>
      <c r="AG2137" s="71"/>
      <c r="AH2137" s="605" t="s">
        <v>6</v>
      </c>
      <c r="AI2137" s="605"/>
      <c r="AJ2137" s="605"/>
      <c r="AK2137" s="605"/>
      <c r="AL2137" s="605"/>
      <c r="AM2137" s="605"/>
      <c r="AN2137" s="606"/>
      <c r="AO2137" s="599"/>
      <c r="AP2137" s="600"/>
      <c r="AQ2137" s="600"/>
      <c r="AR2137" s="600"/>
      <c r="AS2137" s="601"/>
      <c r="AT2137" s="599"/>
      <c r="AU2137" s="600"/>
      <c r="AV2137" s="600"/>
      <c r="AW2137" s="600"/>
      <c r="AX2137" s="601"/>
      <c r="AY2137" s="79"/>
      <c r="AZ2137" s="79"/>
      <c r="BA2137" s="79"/>
      <c r="BB2137" s="80"/>
      <c r="BC2137" s="80"/>
      <c r="BD2137" s="80"/>
      <c r="BE2137" s="80"/>
      <c r="BF2137" s="80"/>
      <c r="BG2137" s="80"/>
      <c r="BH2137" s="80"/>
      <c r="BI2137" s="80"/>
    </row>
    <row r="2138" spans="2:62" ht="39" customHeight="1" thickBot="1">
      <c r="B2138" s="607" t="s">
        <v>149</v>
      </c>
      <c r="C2138" s="607"/>
      <c r="D2138" s="607"/>
      <c r="E2138" s="607"/>
      <c r="F2138" s="607"/>
      <c r="G2138" s="607"/>
      <c r="H2138" s="607"/>
      <c r="I2138" s="607"/>
      <c r="J2138" s="607"/>
      <c r="K2138" s="607"/>
      <c r="L2138" s="607"/>
      <c r="M2138" s="607"/>
      <c r="N2138" s="607"/>
      <c r="O2138" s="607"/>
      <c r="P2138" s="607"/>
      <c r="Q2138" s="607"/>
      <c r="R2138" s="607"/>
      <c r="S2138" s="607"/>
      <c r="T2138" s="607"/>
      <c r="U2138" s="607"/>
      <c r="V2138" s="607"/>
      <c r="W2138" s="607"/>
      <c r="X2138" s="607"/>
      <c r="Y2138" s="607"/>
      <c r="Z2138" s="607"/>
      <c r="AA2138" s="607"/>
      <c r="AG2138" s="71"/>
      <c r="AH2138" s="605"/>
      <c r="AI2138" s="605"/>
      <c r="AJ2138" s="605"/>
      <c r="AK2138" s="605"/>
      <c r="AL2138" s="605"/>
      <c r="AM2138" s="605"/>
      <c r="AN2138" s="606"/>
      <c r="AO2138" s="602"/>
      <c r="AP2138" s="603"/>
      <c r="AQ2138" s="603"/>
      <c r="AR2138" s="603"/>
      <c r="AS2138" s="604"/>
      <c r="AT2138" s="602"/>
      <c r="AU2138" s="603"/>
      <c r="AV2138" s="603"/>
      <c r="AW2138" s="603"/>
      <c r="AX2138" s="604"/>
      <c r="AY2138" s="79"/>
      <c r="AZ2138" s="79"/>
      <c r="BA2138" s="79"/>
      <c r="BB2138" s="80"/>
      <c r="BC2138" s="80"/>
      <c r="BD2138" s="80"/>
      <c r="BE2138" s="80"/>
      <c r="BF2138" s="80"/>
      <c r="BG2138" s="80"/>
      <c r="BH2138" s="80"/>
      <c r="BI2138" s="80"/>
    </row>
    <row r="2139" spans="2:62" ht="39" customHeight="1">
      <c r="B2139" s="608"/>
      <c r="C2139" s="608"/>
      <c r="D2139" s="608"/>
      <c r="E2139" s="608"/>
      <c r="F2139" s="608"/>
      <c r="G2139" s="608"/>
      <c r="H2139" s="608"/>
      <c r="I2139" s="608"/>
      <c r="J2139" s="608"/>
      <c r="K2139" s="608"/>
      <c r="L2139" s="608"/>
      <c r="M2139" s="608"/>
      <c r="N2139" s="608"/>
      <c r="O2139" s="608"/>
      <c r="P2139" s="608"/>
      <c r="Q2139" s="608"/>
      <c r="R2139" s="608"/>
      <c r="S2139" s="608"/>
      <c r="T2139" s="608"/>
      <c r="U2139" s="608"/>
      <c r="V2139" s="608"/>
      <c r="W2139" s="608"/>
      <c r="X2139" s="608"/>
      <c r="Y2139" s="608"/>
      <c r="Z2139" s="608"/>
      <c r="AA2139" s="608"/>
      <c r="AG2139" s="71"/>
    </row>
    <row r="2140" spans="2:62" ht="39" customHeight="1" thickBot="1">
      <c r="B2140" s="533"/>
      <c r="C2140" s="533"/>
      <c r="D2140" s="533"/>
      <c r="E2140" s="533"/>
      <c r="F2140" s="533"/>
      <c r="G2140" s="533"/>
      <c r="H2140" s="533"/>
      <c r="I2140" s="533"/>
      <c r="J2140" s="533"/>
      <c r="K2140" s="533"/>
      <c r="L2140" s="533"/>
      <c r="M2140" s="533"/>
      <c r="N2140" s="533"/>
      <c r="O2140" s="533"/>
      <c r="P2140" s="533"/>
      <c r="Q2140" s="533"/>
      <c r="R2140" s="533"/>
      <c r="S2140" s="533"/>
      <c r="T2140" s="533"/>
      <c r="U2140" s="533"/>
      <c r="V2140" s="533"/>
      <c r="W2140" s="533"/>
      <c r="X2140" s="533"/>
      <c r="Y2140" s="533"/>
      <c r="Z2140" s="533"/>
      <c r="AA2140" s="533"/>
      <c r="AG2140" s="81"/>
      <c r="AH2140" s="82"/>
      <c r="AI2140" s="82"/>
      <c r="AJ2140" s="82"/>
      <c r="AK2140" s="82"/>
      <c r="AL2140" s="82"/>
      <c r="AM2140" s="82"/>
      <c r="AN2140" s="82"/>
      <c r="AO2140" s="82"/>
      <c r="AP2140" s="82"/>
      <c r="AQ2140" s="82"/>
      <c r="AR2140" s="83"/>
      <c r="AS2140" s="83"/>
      <c r="AT2140" s="83"/>
      <c r="AU2140" s="83"/>
      <c r="AV2140" s="83"/>
      <c r="AW2140" s="83"/>
      <c r="AX2140" s="83"/>
      <c r="AY2140" s="83"/>
      <c r="AZ2140" s="83"/>
      <c r="BA2140" s="83"/>
      <c r="BB2140" s="83"/>
      <c r="BC2140" s="83"/>
      <c r="BD2140" s="83"/>
      <c r="BE2140" s="83"/>
      <c r="BF2140" s="83"/>
      <c r="BG2140" s="83"/>
      <c r="BH2140" s="83"/>
      <c r="BI2140" s="83"/>
      <c r="BJ2140" s="84"/>
    </row>
    <row r="2141" spans="2:62" ht="39" customHeight="1">
      <c r="B2141" s="534"/>
      <c r="C2141" s="534"/>
      <c r="D2141" s="534"/>
      <c r="E2141" s="534"/>
      <c r="F2141" s="534"/>
      <c r="G2141" s="534"/>
      <c r="H2141" s="534"/>
      <c r="I2141" s="534"/>
      <c r="J2141" s="534"/>
      <c r="K2141" s="534"/>
      <c r="L2141" s="534"/>
      <c r="M2141" s="534"/>
      <c r="N2141" s="534"/>
      <c r="O2141" s="534"/>
      <c r="P2141" s="534"/>
      <c r="Q2141" s="534"/>
      <c r="R2141" s="534"/>
      <c r="S2141" s="534"/>
      <c r="T2141" s="534"/>
      <c r="U2141" s="534"/>
      <c r="V2141" s="534"/>
      <c r="W2141" s="534"/>
      <c r="X2141" s="534"/>
      <c r="Y2141" s="534"/>
      <c r="Z2141" s="534"/>
      <c r="AA2141" s="534"/>
      <c r="BJ2141" s="85"/>
    </row>
    <row r="2142" spans="2:62" ht="39" customHeight="1">
      <c r="B2142" s="86"/>
      <c r="C2142" s="86"/>
      <c r="D2142" s="86"/>
      <c r="E2142" s="86"/>
      <c r="F2142" s="86"/>
      <c r="G2142" s="86"/>
      <c r="H2142" s="86"/>
      <c r="I2142" s="86"/>
      <c r="J2142" s="86"/>
      <c r="K2142" s="86"/>
      <c r="L2142" s="86"/>
      <c r="M2142" s="86"/>
      <c r="N2142" s="86"/>
      <c r="O2142" s="86"/>
      <c r="P2142" s="86"/>
      <c r="Q2142" s="86"/>
      <c r="R2142" s="86"/>
      <c r="S2142" s="86"/>
      <c r="T2142" s="86"/>
      <c r="U2142" s="86"/>
      <c r="V2142" s="86"/>
      <c r="W2142" s="86"/>
      <c r="X2142" s="86"/>
      <c r="Y2142" s="86"/>
      <c r="Z2142" s="86"/>
      <c r="AA2142" s="86"/>
      <c r="AK2142" s="87"/>
      <c r="AL2142" s="87"/>
      <c r="AM2142" s="87"/>
      <c r="AN2142" s="87"/>
      <c r="AO2142" s="87"/>
      <c r="AP2142" s="87"/>
      <c r="AQ2142" s="87"/>
      <c r="AR2142" s="87"/>
      <c r="AS2142" s="87"/>
      <c r="AT2142" s="87"/>
      <c r="AU2142" s="87"/>
      <c r="AV2142" s="87"/>
      <c r="AW2142" s="87"/>
      <c r="AX2142" s="87"/>
      <c r="AY2142" s="87"/>
      <c r="AZ2142" s="87"/>
      <c r="BA2142" s="87"/>
      <c r="BB2142" s="87"/>
      <c r="BC2142" s="87"/>
      <c r="BD2142" s="87"/>
      <c r="BE2142" s="87"/>
      <c r="BF2142" s="87"/>
      <c r="BJ2142" s="85"/>
    </row>
    <row r="2143" spans="2:62" ht="39" customHeight="1">
      <c r="B2143" s="535" t="s">
        <v>80</v>
      </c>
      <c r="C2143" s="535"/>
      <c r="D2143" s="535"/>
      <c r="E2143" s="535"/>
      <c r="F2143" s="535"/>
      <c r="G2143" s="535"/>
      <c r="H2143" s="535"/>
      <c r="I2143" s="535"/>
      <c r="J2143" s="535"/>
      <c r="K2143" s="535"/>
      <c r="L2143" s="535"/>
      <c r="M2143" s="535"/>
      <c r="N2143" s="535"/>
      <c r="O2143" s="536" t="str">
        <f>GI!$E$31</f>
        <v xml:space="preserve">Biniam Desta </v>
      </c>
      <c r="P2143" s="536"/>
      <c r="Q2143" s="536"/>
      <c r="R2143" s="536"/>
      <c r="S2143" s="536"/>
      <c r="T2143" s="536"/>
      <c r="U2143" s="536"/>
      <c r="V2143" s="536"/>
      <c r="W2143" s="536"/>
      <c r="X2143" s="536"/>
      <c r="Y2143" s="536"/>
      <c r="Z2143" s="536"/>
      <c r="AA2143" s="536"/>
      <c r="AB2143" s="88"/>
      <c r="AJ2143" s="538" t="s">
        <v>212</v>
      </c>
      <c r="AK2143" s="539"/>
      <c r="AL2143" s="539"/>
      <c r="AM2143" s="539"/>
      <c r="AN2143" s="539"/>
      <c r="AO2143" s="539"/>
      <c r="AP2143" s="539"/>
      <c r="AQ2143" s="539"/>
      <c r="AR2143" s="539"/>
      <c r="AS2143" s="539"/>
      <c r="AT2143" s="539"/>
      <c r="AU2143" s="539"/>
      <c r="AV2143" s="539"/>
      <c r="AW2143" s="539"/>
      <c r="AX2143" s="539"/>
      <c r="AY2143" s="539"/>
      <c r="AZ2143" s="539"/>
      <c r="BA2143" s="539"/>
      <c r="BB2143" s="539"/>
      <c r="BC2143" s="539"/>
      <c r="BD2143" s="539"/>
      <c r="BE2143" s="539"/>
      <c r="BF2143" s="540"/>
      <c r="BG2143" s="87"/>
      <c r="BH2143" s="87"/>
      <c r="BI2143" s="87"/>
      <c r="BJ2143" s="89"/>
    </row>
    <row r="2144" spans="2:62" ht="39" customHeight="1">
      <c r="B2144" s="535"/>
      <c r="C2144" s="535"/>
      <c r="D2144" s="535"/>
      <c r="E2144" s="535"/>
      <c r="F2144" s="535"/>
      <c r="G2144" s="535"/>
      <c r="H2144" s="535"/>
      <c r="I2144" s="535"/>
      <c r="J2144" s="535"/>
      <c r="K2144" s="535"/>
      <c r="L2144" s="535"/>
      <c r="M2144" s="535"/>
      <c r="N2144" s="535"/>
      <c r="O2144" s="537"/>
      <c r="P2144" s="537"/>
      <c r="Q2144" s="537"/>
      <c r="R2144" s="537"/>
      <c r="S2144" s="537"/>
      <c r="T2144" s="537"/>
      <c r="U2144" s="537"/>
      <c r="V2144" s="537"/>
      <c r="W2144" s="537"/>
      <c r="X2144" s="537"/>
      <c r="Y2144" s="537"/>
      <c r="Z2144" s="537"/>
      <c r="AA2144" s="537"/>
      <c r="AB2144" s="88"/>
      <c r="AJ2144" s="541"/>
      <c r="AK2144" s="542"/>
      <c r="AL2144" s="542"/>
      <c r="AM2144" s="542"/>
      <c r="AN2144" s="542"/>
      <c r="AO2144" s="542"/>
      <c r="AP2144" s="542"/>
      <c r="AQ2144" s="542"/>
      <c r="AR2144" s="542"/>
      <c r="AS2144" s="542"/>
      <c r="AT2144" s="542"/>
      <c r="AU2144" s="542"/>
      <c r="AV2144" s="542"/>
      <c r="AW2144" s="542"/>
      <c r="AX2144" s="542"/>
      <c r="AY2144" s="542"/>
      <c r="AZ2144" s="542"/>
      <c r="BA2144" s="542"/>
      <c r="BB2144" s="542"/>
      <c r="BC2144" s="542"/>
      <c r="BD2144" s="542"/>
      <c r="BE2144" s="542"/>
      <c r="BF2144" s="543"/>
      <c r="BG2144" s="87"/>
      <c r="BH2144" s="87"/>
      <c r="BI2144" s="87"/>
      <c r="BJ2144" s="89"/>
    </row>
    <row r="2145" spans="2:62" ht="39" customHeight="1">
      <c r="B2145" s="544" t="s">
        <v>79</v>
      </c>
      <c r="C2145" s="544"/>
      <c r="D2145" s="544"/>
      <c r="E2145" s="544"/>
      <c r="F2145" s="544"/>
      <c r="G2145" s="544"/>
      <c r="H2145" s="544"/>
      <c r="I2145" s="544"/>
      <c r="J2145" s="544"/>
      <c r="K2145" s="544"/>
      <c r="L2145" s="544"/>
      <c r="M2145" s="544"/>
      <c r="N2145" s="544"/>
      <c r="O2145" s="545"/>
      <c r="P2145" s="545"/>
      <c r="Q2145" s="545"/>
      <c r="R2145" s="545"/>
      <c r="S2145" s="545"/>
      <c r="T2145" s="545"/>
      <c r="U2145" s="545"/>
      <c r="V2145" s="545"/>
      <c r="W2145" s="545"/>
      <c r="X2145" s="545"/>
      <c r="Y2145" s="545"/>
      <c r="Z2145" s="545"/>
      <c r="AA2145" s="545"/>
      <c r="AB2145" s="88"/>
      <c r="AJ2145" s="541" t="s">
        <v>210</v>
      </c>
      <c r="AK2145" s="542"/>
      <c r="AL2145" s="542"/>
      <c r="AM2145" s="542"/>
      <c r="AN2145" s="542"/>
      <c r="AO2145" s="542"/>
      <c r="AP2145" s="542"/>
      <c r="AQ2145" s="542"/>
      <c r="AR2145" s="542"/>
      <c r="AS2145" s="542"/>
      <c r="AT2145" s="542"/>
      <c r="AU2145" s="542"/>
      <c r="AV2145" s="542"/>
      <c r="AW2145" s="542"/>
      <c r="AX2145" s="542"/>
      <c r="AY2145" s="542"/>
      <c r="AZ2145" s="542"/>
      <c r="BA2145" s="542"/>
      <c r="BB2145" s="542"/>
      <c r="BC2145" s="542"/>
      <c r="BD2145" s="542"/>
      <c r="BE2145" s="542"/>
      <c r="BF2145" s="543"/>
      <c r="BG2145" s="87"/>
      <c r="BH2145" s="87"/>
      <c r="BI2145" s="87"/>
      <c r="BJ2145" s="87"/>
    </row>
    <row r="2146" spans="2:62" ht="39" customHeight="1">
      <c r="B2146" s="544"/>
      <c r="C2146" s="544"/>
      <c r="D2146" s="544"/>
      <c r="E2146" s="544"/>
      <c r="F2146" s="544"/>
      <c r="G2146" s="544"/>
      <c r="H2146" s="544"/>
      <c r="I2146" s="544"/>
      <c r="J2146" s="544"/>
      <c r="K2146" s="544"/>
      <c r="L2146" s="544"/>
      <c r="M2146" s="544"/>
      <c r="N2146" s="544"/>
      <c r="O2146" s="546"/>
      <c r="P2146" s="546"/>
      <c r="Q2146" s="546"/>
      <c r="R2146" s="546"/>
      <c r="S2146" s="546"/>
      <c r="T2146" s="546"/>
      <c r="U2146" s="546"/>
      <c r="V2146" s="546"/>
      <c r="W2146" s="546"/>
      <c r="X2146" s="546"/>
      <c r="Y2146" s="546"/>
      <c r="Z2146" s="546"/>
      <c r="AA2146" s="546"/>
      <c r="AB2146" s="88"/>
      <c r="AJ2146" s="541"/>
      <c r="AK2146" s="542"/>
      <c r="AL2146" s="542"/>
      <c r="AM2146" s="542"/>
      <c r="AN2146" s="542"/>
      <c r="AO2146" s="542"/>
      <c r="AP2146" s="542"/>
      <c r="AQ2146" s="542"/>
      <c r="AR2146" s="542"/>
      <c r="AS2146" s="542"/>
      <c r="AT2146" s="542"/>
      <c r="AU2146" s="542"/>
      <c r="AV2146" s="542"/>
      <c r="AW2146" s="542"/>
      <c r="AX2146" s="542"/>
      <c r="AY2146" s="542"/>
      <c r="AZ2146" s="542"/>
      <c r="BA2146" s="542"/>
      <c r="BB2146" s="542"/>
      <c r="BC2146" s="542"/>
      <c r="BD2146" s="542"/>
      <c r="BE2146" s="542"/>
      <c r="BF2146" s="543"/>
      <c r="BG2146" s="87"/>
      <c r="BH2146" s="87"/>
      <c r="BI2146" s="87"/>
      <c r="BJ2146" s="87"/>
    </row>
    <row r="2147" spans="2:62" ht="39" customHeight="1">
      <c r="B2147" s="535" t="s">
        <v>81</v>
      </c>
      <c r="C2147" s="535"/>
      <c r="D2147" s="535"/>
      <c r="E2147" s="535"/>
      <c r="F2147" s="535"/>
      <c r="G2147" s="535"/>
      <c r="H2147" s="535"/>
      <c r="I2147" s="535"/>
      <c r="J2147" s="535"/>
      <c r="K2147" s="535"/>
      <c r="L2147" s="535"/>
      <c r="M2147" s="535"/>
      <c r="N2147" s="535"/>
      <c r="O2147" s="547"/>
      <c r="P2147" s="547"/>
      <c r="Q2147" s="547"/>
      <c r="R2147" s="547"/>
      <c r="S2147" s="547"/>
      <c r="T2147" s="547"/>
      <c r="U2147" s="547"/>
      <c r="V2147" s="547"/>
      <c r="W2147" s="547"/>
      <c r="X2147" s="547"/>
      <c r="Y2147" s="547"/>
      <c r="Z2147" s="547"/>
      <c r="AA2147" s="547"/>
      <c r="AB2147" s="88"/>
      <c r="AJ2147" s="541" t="s">
        <v>74</v>
      </c>
      <c r="AK2147" s="542"/>
      <c r="AL2147" s="542"/>
      <c r="AM2147" s="542"/>
      <c r="AN2147" s="542"/>
      <c r="AO2147" s="542"/>
      <c r="AP2147" s="542"/>
      <c r="AQ2147" s="542"/>
      <c r="AR2147" s="542"/>
      <c r="AS2147" s="542"/>
      <c r="AT2147" s="542"/>
      <c r="AU2147" s="542"/>
      <c r="AV2147" s="542"/>
      <c r="AW2147" s="542"/>
      <c r="AX2147" s="542"/>
      <c r="AY2147" s="542"/>
      <c r="AZ2147" s="542"/>
      <c r="BA2147" s="542"/>
      <c r="BB2147" s="542"/>
      <c r="BC2147" s="542"/>
      <c r="BD2147" s="542"/>
      <c r="BE2147" s="542"/>
      <c r="BF2147" s="543"/>
      <c r="BG2147" s="87"/>
      <c r="BH2147" s="87"/>
      <c r="BI2147" s="87"/>
      <c r="BJ2147" s="87"/>
    </row>
    <row r="2148" spans="2:62" ht="39" customHeight="1">
      <c r="B2148" s="535"/>
      <c r="C2148" s="535"/>
      <c r="D2148" s="535"/>
      <c r="E2148" s="535"/>
      <c r="F2148" s="535"/>
      <c r="G2148" s="535"/>
      <c r="H2148" s="535"/>
      <c r="I2148" s="535"/>
      <c r="J2148" s="535"/>
      <c r="K2148" s="535"/>
      <c r="L2148" s="535"/>
      <c r="M2148" s="535"/>
      <c r="N2148" s="535"/>
      <c r="O2148" s="548"/>
      <c r="P2148" s="548"/>
      <c r="Q2148" s="548"/>
      <c r="R2148" s="548"/>
      <c r="S2148" s="548"/>
      <c r="T2148" s="548"/>
      <c r="U2148" s="548"/>
      <c r="V2148" s="548"/>
      <c r="W2148" s="548"/>
      <c r="X2148" s="548"/>
      <c r="Y2148" s="548"/>
      <c r="Z2148" s="548"/>
      <c r="AA2148" s="548"/>
      <c r="AB2148" s="88"/>
      <c r="AJ2148" s="541"/>
      <c r="AK2148" s="542"/>
      <c r="AL2148" s="542"/>
      <c r="AM2148" s="542"/>
      <c r="AN2148" s="542"/>
      <c r="AO2148" s="542"/>
      <c r="AP2148" s="542"/>
      <c r="AQ2148" s="542"/>
      <c r="AR2148" s="542"/>
      <c r="AS2148" s="542"/>
      <c r="AT2148" s="542"/>
      <c r="AU2148" s="542"/>
      <c r="AV2148" s="542"/>
      <c r="AW2148" s="542"/>
      <c r="AX2148" s="542"/>
      <c r="AY2148" s="542"/>
      <c r="AZ2148" s="542"/>
      <c r="BA2148" s="542"/>
      <c r="BB2148" s="542"/>
      <c r="BC2148" s="542"/>
      <c r="BD2148" s="542"/>
      <c r="BE2148" s="542"/>
      <c r="BF2148" s="543"/>
      <c r="BG2148" s="87"/>
      <c r="BH2148" s="87"/>
      <c r="BI2148" s="87"/>
      <c r="BJ2148" s="87"/>
    </row>
    <row r="2149" spans="2:62" ht="39" customHeight="1">
      <c r="B2149" s="544" t="s">
        <v>79</v>
      </c>
      <c r="C2149" s="544"/>
      <c r="D2149" s="544"/>
      <c r="E2149" s="544"/>
      <c r="F2149" s="544"/>
      <c r="G2149" s="544"/>
      <c r="H2149" s="544"/>
      <c r="I2149" s="544"/>
      <c r="J2149" s="544"/>
      <c r="K2149" s="544"/>
      <c r="L2149" s="544"/>
      <c r="M2149" s="544"/>
      <c r="N2149" s="544"/>
      <c r="O2149" s="545"/>
      <c r="P2149" s="545"/>
      <c r="Q2149" s="545"/>
      <c r="R2149" s="545"/>
      <c r="S2149" s="545"/>
      <c r="T2149" s="545"/>
      <c r="U2149" s="545"/>
      <c r="V2149" s="545"/>
      <c r="W2149" s="545"/>
      <c r="X2149" s="545"/>
      <c r="Y2149" s="545"/>
      <c r="Z2149" s="545"/>
      <c r="AA2149" s="545"/>
      <c r="AB2149" s="90"/>
      <c r="AJ2149" s="541" t="s">
        <v>211</v>
      </c>
      <c r="AK2149" s="542"/>
      <c r="AL2149" s="542"/>
      <c r="AM2149" s="542"/>
      <c r="AN2149" s="542"/>
      <c r="AO2149" s="542"/>
      <c r="AP2149" s="542"/>
      <c r="AQ2149" s="542"/>
      <c r="AR2149" s="542"/>
      <c r="AS2149" s="542"/>
      <c r="AT2149" s="542"/>
      <c r="AU2149" s="542"/>
      <c r="AV2149" s="542"/>
      <c r="AW2149" s="542"/>
      <c r="AX2149" s="542"/>
      <c r="AY2149" s="542"/>
      <c r="AZ2149" s="542"/>
      <c r="BA2149" s="542"/>
      <c r="BB2149" s="542"/>
      <c r="BC2149" s="542"/>
      <c r="BD2149" s="542"/>
      <c r="BE2149" s="542"/>
      <c r="BF2149" s="543"/>
      <c r="BG2149" s="87"/>
      <c r="BH2149" s="87"/>
      <c r="BI2149" s="87"/>
      <c r="BJ2149" s="87"/>
    </row>
    <row r="2150" spans="2:62" ht="46.5" customHeight="1">
      <c r="B2150" s="544"/>
      <c r="C2150" s="544"/>
      <c r="D2150" s="544"/>
      <c r="E2150" s="544"/>
      <c r="F2150" s="544"/>
      <c r="G2150" s="544"/>
      <c r="H2150" s="544"/>
      <c r="I2150" s="544"/>
      <c r="J2150" s="544"/>
      <c r="K2150" s="544"/>
      <c r="L2150" s="544"/>
      <c r="M2150" s="544"/>
      <c r="N2150" s="544"/>
      <c r="O2150" s="546"/>
      <c r="P2150" s="546"/>
      <c r="Q2150" s="546"/>
      <c r="R2150" s="546"/>
      <c r="S2150" s="546"/>
      <c r="T2150" s="546"/>
      <c r="U2150" s="546"/>
      <c r="V2150" s="546"/>
      <c r="W2150" s="546"/>
      <c r="X2150" s="546"/>
      <c r="Y2150" s="546"/>
      <c r="Z2150" s="546"/>
      <c r="AA2150" s="546"/>
      <c r="AB2150" s="90"/>
      <c r="AJ2150" s="549"/>
      <c r="AK2150" s="550"/>
      <c r="AL2150" s="550"/>
      <c r="AM2150" s="550"/>
      <c r="AN2150" s="550"/>
      <c r="AO2150" s="550"/>
      <c r="AP2150" s="550"/>
      <c r="AQ2150" s="550"/>
      <c r="AR2150" s="550"/>
      <c r="AS2150" s="550"/>
      <c r="AT2150" s="550"/>
      <c r="AU2150" s="550"/>
      <c r="AV2150" s="550"/>
      <c r="AW2150" s="550"/>
      <c r="AX2150" s="550"/>
      <c r="AY2150" s="550"/>
      <c r="AZ2150" s="550"/>
      <c r="BA2150" s="550"/>
      <c r="BB2150" s="550"/>
      <c r="BC2150" s="550"/>
      <c r="BD2150" s="550"/>
      <c r="BE2150" s="550"/>
      <c r="BF2150" s="551"/>
      <c r="BG2150" s="87"/>
      <c r="BH2150" s="87"/>
      <c r="BI2150" s="87"/>
      <c r="BJ2150" s="87"/>
    </row>
    <row r="2151" spans="2:62" ht="39" customHeight="1">
      <c r="C2151" s="615"/>
      <c r="D2151" s="615"/>
      <c r="E2151" s="615"/>
      <c r="F2151" s="615"/>
      <c r="G2151" s="615"/>
      <c r="H2151" s="615"/>
      <c r="I2151" s="615"/>
      <c r="J2151" s="615"/>
      <c r="K2151" s="615"/>
      <c r="L2151" s="615"/>
      <c r="M2151" s="615"/>
      <c r="N2151" s="615"/>
      <c r="O2151" s="615"/>
      <c r="P2151" s="615"/>
      <c r="Q2151" s="615"/>
      <c r="R2151" s="615"/>
      <c r="S2151" s="615"/>
      <c r="T2151" s="615"/>
      <c r="U2151" s="615"/>
      <c r="V2151" s="615"/>
      <c r="W2151" s="615"/>
      <c r="X2151" s="615"/>
    </row>
    <row r="2152" spans="2:62" ht="39" customHeight="1">
      <c r="B2152" s="616" t="s">
        <v>20</v>
      </c>
      <c r="C2152" s="616"/>
      <c r="D2152" s="616"/>
      <c r="E2152" s="616"/>
      <c r="F2152" s="616"/>
      <c r="G2152" s="616"/>
      <c r="H2152" s="616"/>
      <c r="I2152" s="616"/>
      <c r="J2152" s="616"/>
      <c r="K2152" s="616"/>
      <c r="L2152" s="616"/>
      <c r="M2152" s="616"/>
      <c r="N2152" s="616"/>
      <c r="O2152" s="616"/>
      <c r="P2152" s="616"/>
      <c r="Q2152" s="616"/>
      <c r="R2152" s="616"/>
      <c r="S2152" s="616"/>
      <c r="T2152" s="616"/>
      <c r="U2152" s="616"/>
      <c r="V2152" s="616"/>
      <c r="W2152" s="616"/>
      <c r="X2152" s="616"/>
      <c r="Y2152" s="616"/>
      <c r="Z2152" s="616"/>
      <c r="AA2152" s="59"/>
      <c r="AG2152" s="60"/>
      <c r="AH2152" s="60"/>
      <c r="AI2152" s="60"/>
      <c r="AL2152" s="617"/>
      <c r="AM2152" s="617"/>
      <c r="AN2152" s="617"/>
      <c r="AO2152" s="617"/>
      <c r="AP2152" s="617"/>
      <c r="AQ2152" s="617"/>
      <c r="AR2152" s="617"/>
      <c r="AS2152" s="617"/>
      <c r="AT2152" s="617"/>
      <c r="AU2152" s="617"/>
      <c r="AV2152" s="617"/>
      <c r="AW2152" s="617"/>
      <c r="AX2152" s="617"/>
      <c r="AY2152" s="617"/>
      <c r="AZ2152" s="617"/>
      <c r="BA2152" s="617"/>
      <c r="BB2152" s="617"/>
      <c r="BC2152" s="617"/>
    </row>
    <row r="2153" spans="2:62" ht="39" customHeight="1">
      <c r="B2153" s="616"/>
      <c r="C2153" s="616"/>
      <c r="D2153" s="616"/>
      <c r="E2153" s="616"/>
      <c r="F2153" s="616"/>
      <c r="G2153" s="616"/>
      <c r="H2153" s="616"/>
      <c r="I2153" s="616"/>
      <c r="J2153" s="616"/>
      <c r="K2153" s="616"/>
      <c r="L2153" s="616"/>
      <c r="M2153" s="616"/>
      <c r="N2153" s="616"/>
      <c r="O2153" s="616"/>
      <c r="P2153" s="616"/>
      <c r="Q2153" s="616"/>
      <c r="R2153" s="616"/>
      <c r="S2153" s="616"/>
      <c r="T2153" s="616"/>
      <c r="U2153" s="616"/>
      <c r="V2153" s="616"/>
      <c r="W2153" s="616"/>
      <c r="X2153" s="616"/>
      <c r="Y2153" s="616"/>
      <c r="Z2153" s="616"/>
      <c r="AA2153" s="59"/>
      <c r="AG2153" s="60"/>
      <c r="AH2153" s="60"/>
      <c r="AI2153" s="60"/>
      <c r="AL2153" s="617"/>
      <c r="AM2153" s="617"/>
      <c r="AN2153" s="617"/>
      <c r="AO2153" s="617"/>
      <c r="AP2153" s="617"/>
      <c r="AQ2153" s="617"/>
      <c r="AR2153" s="617"/>
      <c r="AS2153" s="617"/>
      <c r="AT2153" s="617"/>
      <c r="AU2153" s="617"/>
      <c r="AV2153" s="617"/>
      <c r="AW2153" s="617"/>
      <c r="AX2153" s="617"/>
      <c r="AY2153" s="617"/>
      <c r="AZ2153" s="617"/>
      <c r="BA2153" s="617"/>
      <c r="BB2153" s="617"/>
      <c r="BC2153" s="617"/>
    </row>
    <row r="2154" spans="2:62" ht="39" customHeight="1">
      <c r="B2154" s="618"/>
      <c r="C2154" s="618"/>
      <c r="D2154" s="618"/>
      <c r="E2154" s="618"/>
      <c r="F2154" s="618"/>
      <c r="G2154" s="618"/>
      <c r="H2154" s="618"/>
      <c r="I2154" s="618"/>
      <c r="J2154" s="618"/>
      <c r="K2154" s="618"/>
      <c r="L2154" s="618"/>
      <c r="M2154" s="618"/>
      <c r="N2154" s="618"/>
      <c r="O2154" s="618"/>
      <c r="P2154" s="618"/>
      <c r="Q2154" s="618"/>
      <c r="R2154" s="618"/>
      <c r="S2154" s="618"/>
      <c r="T2154" s="618"/>
      <c r="U2154" s="618"/>
      <c r="V2154" s="618"/>
      <c r="W2154" s="618"/>
      <c r="X2154" s="618"/>
      <c r="Y2154" s="618"/>
      <c r="Z2154" s="618"/>
      <c r="AA2154" s="59"/>
      <c r="AB2154" s="60"/>
      <c r="AC2154" s="60"/>
      <c r="AD2154" s="60"/>
      <c r="AE2154" s="60"/>
      <c r="AF2154" s="60"/>
      <c r="AG2154" s="60"/>
      <c r="AH2154" s="60"/>
      <c r="AI2154" s="60"/>
      <c r="AL2154" s="617"/>
      <c r="AM2154" s="617"/>
      <c r="AN2154" s="617"/>
      <c r="AO2154" s="617"/>
      <c r="AP2154" s="617"/>
      <c r="AQ2154" s="617"/>
      <c r="AR2154" s="617"/>
      <c r="AS2154" s="617"/>
      <c r="AT2154" s="617"/>
      <c r="AU2154" s="617"/>
      <c r="AV2154" s="617"/>
      <c r="AW2154" s="617"/>
      <c r="AX2154" s="617"/>
      <c r="AY2154" s="617"/>
      <c r="AZ2154" s="617"/>
      <c r="BA2154" s="617"/>
      <c r="BB2154" s="617"/>
      <c r="BC2154" s="617"/>
    </row>
    <row r="2155" spans="2:62" ht="39" customHeight="1">
      <c r="B2155" s="609" t="s">
        <v>92</v>
      </c>
      <c r="C2155" s="609"/>
      <c r="D2155" s="609"/>
      <c r="E2155" s="609"/>
      <c r="F2155" s="609"/>
      <c r="G2155" s="609"/>
      <c r="H2155" s="609"/>
      <c r="I2155" s="609"/>
      <c r="J2155" s="609"/>
      <c r="K2155" s="609"/>
      <c r="L2155" s="609"/>
      <c r="M2155" s="609"/>
      <c r="N2155" s="609"/>
      <c r="O2155" s="609"/>
      <c r="P2155" s="609"/>
      <c r="Q2155" s="609"/>
      <c r="R2155" s="609"/>
      <c r="S2155" s="609"/>
      <c r="T2155" s="609"/>
      <c r="U2155" s="609"/>
      <c r="V2155" s="609"/>
      <c r="W2155" s="609"/>
      <c r="X2155" s="609"/>
      <c r="Y2155" s="609"/>
      <c r="Z2155" s="609"/>
      <c r="AA2155" s="59"/>
      <c r="AB2155" s="60"/>
      <c r="AE2155" s="610" t="str">
        <f>GI!$A$49</f>
        <v>መግለፂ ውፅኢት ተምሃራይ</v>
      </c>
      <c r="AF2155" s="610"/>
      <c r="AG2155" s="610"/>
      <c r="AH2155" s="610"/>
      <c r="AI2155" s="610"/>
      <c r="AJ2155" s="610"/>
      <c r="AK2155" s="610"/>
      <c r="AL2155" s="610"/>
      <c r="AM2155" s="610"/>
      <c r="AN2155" s="610"/>
      <c r="AO2155" s="610"/>
      <c r="AP2155" s="610"/>
      <c r="AQ2155" s="610"/>
      <c r="AR2155" s="610"/>
      <c r="AS2155" s="610"/>
      <c r="AT2155" s="610"/>
      <c r="AU2155" s="610"/>
      <c r="AV2155" s="610"/>
      <c r="AW2155" s="610"/>
      <c r="AX2155" s="610"/>
      <c r="AY2155" s="610"/>
      <c r="AZ2155" s="610"/>
      <c r="BA2155" s="610"/>
      <c r="BB2155" s="610"/>
      <c r="BC2155" s="610"/>
      <c r="BD2155" s="610"/>
      <c r="BE2155" s="610"/>
      <c r="BF2155" s="610"/>
      <c r="BG2155" s="610"/>
      <c r="BH2155" s="610"/>
      <c r="BI2155" s="610"/>
      <c r="BJ2155" s="610"/>
    </row>
    <row r="2156" spans="2:62" ht="39" customHeight="1">
      <c r="B2156" s="609" t="s">
        <v>93</v>
      </c>
      <c r="C2156" s="609"/>
      <c r="D2156" s="609"/>
      <c r="E2156" s="609"/>
      <c r="F2156" s="609"/>
      <c r="G2156" s="609"/>
      <c r="H2156" s="609"/>
      <c r="I2156" s="609"/>
      <c r="J2156" s="609"/>
      <c r="K2156" s="609"/>
      <c r="L2156" s="609"/>
      <c r="M2156" s="609"/>
      <c r="N2156" s="609"/>
      <c r="O2156" s="609"/>
      <c r="P2156" s="609"/>
      <c r="Q2156" s="609"/>
      <c r="R2156" s="609"/>
      <c r="S2156" s="609"/>
      <c r="T2156" s="609"/>
      <c r="U2156" s="609"/>
      <c r="V2156" s="609"/>
      <c r="W2156" s="609"/>
      <c r="X2156" s="609"/>
      <c r="Y2156" s="609"/>
      <c r="Z2156" s="609"/>
      <c r="AA2156" s="59"/>
      <c r="AB2156" s="60"/>
      <c r="AC2156" s="61"/>
      <c r="AD2156" s="61"/>
      <c r="AE2156" s="610"/>
      <c r="AF2156" s="610"/>
      <c r="AG2156" s="610"/>
      <c r="AH2156" s="610"/>
      <c r="AI2156" s="610"/>
      <c r="AJ2156" s="610"/>
      <c r="AK2156" s="610"/>
      <c r="AL2156" s="610"/>
      <c r="AM2156" s="610"/>
      <c r="AN2156" s="610"/>
      <c r="AO2156" s="610"/>
      <c r="AP2156" s="610"/>
      <c r="AQ2156" s="610"/>
      <c r="AR2156" s="610"/>
      <c r="AS2156" s="610"/>
      <c r="AT2156" s="610"/>
      <c r="AU2156" s="610"/>
      <c r="AV2156" s="610"/>
      <c r="AW2156" s="610"/>
      <c r="AX2156" s="610"/>
      <c r="AY2156" s="610"/>
      <c r="AZ2156" s="610"/>
      <c r="BA2156" s="610"/>
      <c r="BB2156" s="610"/>
      <c r="BC2156" s="610"/>
      <c r="BD2156" s="610"/>
      <c r="BE2156" s="610"/>
      <c r="BF2156" s="610"/>
      <c r="BG2156" s="610"/>
      <c r="BH2156" s="610"/>
      <c r="BI2156" s="610"/>
      <c r="BJ2156" s="610"/>
    </row>
    <row r="2157" spans="2:62" ht="39" customHeight="1">
      <c r="B2157" s="609" t="s">
        <v>94</v>
      </c>
      <c r="C2157" s="609"/>
      <c r="D2157" s="609"/>
      <c r="E2157" s="609"/>
      <c r="F2157" s="609"/>
      <c r="G2157" s="609"/>
      <c r="H2157" s="609"/>
      <c r="I2157" s="609"/>
      <c r="J2157" s="609"/>
      <c r="K2157" s="609"/>
      <c r="L2157" s="609"/>
      <c r="M2157" s="609"/>
      <c r="N2157" s="609"/>
      <c r="O2157" s="609"/>
      <c r="P2157" s="609"/>
      <c r="Q2157" s="609"/>
      <c r="R2157" s="609"/>
      <c r="S2157" s="609"/>
      <c r="T2157" s="609"/>
      <c r="U2157" s="609"/>
      <c r="V2157" s="609"/>
      <c r="W2157" s="609"/>
      <c r="X2157" s="609"/>
      <c r="Y2157" s="609"/>
      <c r="Z2157" s="609"/>
      <c r="AA2157" s="59"/>
      <c r="AB2157" s="60"/>
      <c r="AC2157" s="61"/>
      <c r="AD2157" s="61"/>
      <c r="AE2157" s="610" t="str">
        <f>GI!$A$50</f>
        <v xml:space="preserve">ኣካዳሚ ሸባ ሓፈሻዊ ካልኣይ ብርኪ ቤት ት/ቲ </v>
      </c>
      <c r="AF2157" s="610"/>
      <c r="AG2157" s="610"/>
      <c r="AH2157" s="610"/>
      <c r="AI2157" s="610"/>
      <c r="AJ2157" s="610"/>
      <c r="AK2157" s="610"/>
      <c r="AL2157" s="610"/>
      <c r="AM2157" s="610"/>
      <c r="AN2157" s="610"/>
      <c r="AO2157" s="610"/>
      <c r="AP2157" s="610"/>
      <c r="AQ2157" s="610"/>
      <c r="AR2157" s="610"/>
      <c r="AS2157" s="610"/>
      <c r="AT2157" s="610"/>
      <c r="AU2157" s="610"/>
      <c r="AV2157" s="610"/>
      <c r="AW2157" s="610"/>
      <c r="AX2157" s="610"/>
      <c r="AY2157" s="610"/>
      <c r="AZ2157" s="610"/>
      <c r="BA2157" s="610"/>
      <c r="BB2157" s="610"/>
      <c r="BC2157" s="610"/>
      <c r="BD2157" s="610"/>
      <c r="BE2157" s="610"/>
      <c r="BF2157" s="610"/>
      <c r="BG2157" s="610"/>
      <c r="BH2157" s="610"/>
      <c r="BI2157" s="610"/>
      <c r="BJ2157" s="610"/>
    </row>
    <row r="2158" spans="2:62" ht="39" customHeight="1">
      <c r="B2158" s="609" t="s">
        <v>95</v>
      </c>
      <c r="C2158" s="609"/>
      <c r="D2158" s="609"/>
      <c r="E2158" s="609"/>
      <c r="F2158" s="609"/>
      <c r="G2158" s="609"/>
      <c r="H2158" s="609"/>
      <c r="I2158" s="609"/>
      <c r="J2158" s="609"/>
      <c r="K2158" s="609"/>
      <c r="L2158" s="609"/>
      <c r="M2158" s="609"/>
      <c r="N2158" s="609"/>
      <c r="O2158" s="609"/>
      <c r="P2158" s="609"/>
      <c r="Q2158" s="609"/>
      <c r="R2158" s="609"/>
      <c r="S2158" s="609"/>
      <c r="T2158" s="609"/>
      <c r="U2158" s="609"/>
      <c r="V2158" s="609"/>
      <c r="W2158" s="609"/>
      <c r="X2158" s="609"/>
      <c r="Y2158" s="609"/>
      <c r="Z2158" s="609"/>
      <c r="AA2158" s="62"/>
      <c r="AB2158" s="60"/>
      <c r="AC2158" s="61"/>
      <c r="AD2158" s="61"/>
      <c r="AE2158" s="610"/>
      <c r="AF2158" s="610"/>
      <c r="AG2158" s="610"/>
      <c r="AH2158" s="610"/>
      <c r="AI2158" s="610"/>
      <c r="AJ2158" s="610"/>
      <c r="AK2158" s="610"/>
      <c r="AL2158" s="610"/>
      <c r="AM2158" s="610"/>
      <c r="AN2158" s="610"/>
      <c r="AO2158" s="610"/>
      <c r="AP2158" s="610"/>
      <c r="AQ2158" s="610"/>
      <c r="AR2158" s="610"/>
      <c r="AS2158" s="610"/>
      <c r="AT2158" s="610"/>
      <c r="AU2158" s="610"/>
      <c r="AV2158" s="610"/>
      <c r="AW2158" s="610"/>
      <c r="AX2158" s="610"/>
      <c r="AY2158" s="610"/>
      <c r="AZ2158" s="610"/>
      <c r="BA2158" s="610"/>
      <c r="BB2158" s="610"/>
      <c r="BC2158" s="610"/>
      <c r="BD2158" s="610"/>
      <c r="BE2158" s="610"/>
      <c r="BF2158" s="610"/>
      <c r="BG2158" s="610"/>
      <c r="BH2158" s="610"/>
      <c r="BI2158" s="610"/>
      <c r="BJ2158" s="610"/>
    </row>
    <row r="2159" spans="2:62" ht="39" customHeight="1">
      <c r="B2159" s="609" t="s">
        <v>96</v>
      </c>
      <c r="C2159" s="609"/>
      <c r="D2159" s="609"/>
      <c r="E2159" s="609"/>
      <c r="F2159" s="609"/>
      <c r="G2159" s="609"/>
      <c r="H2159" s="609"/>
      <c r="I2159" s="609"/>
      <c r="J2159" s="609"/>
      <c r="K2159" s="609"/>
      <c r="L2159" s="609"/>
      <c r="M2159" s="609"/>
      <c r="N2159" s="609"/>
      <c r="O2159" s="609"/>
      <c r="P2159" s="609"/>
      <c r="Q2159" s="609"/>
      <c r="R2159" s="609"/>
      <c r="S2159" s="609"/>
      <c r="T2159" s="609"/>
      <c r="U2159" s="609"/>
      <c r="V2159" s="609"/>
      <c r="W2159" s="609"/>
      <c r="X2159" s="609"/>
      <c r="Y2159" s="609"/>
      <c r="Z2159" s="609"/>
      <c r="AA2159" s="62"/>
      <c r="AB2159" s="60"/>
      <c r="AC2159" s="61"/>
      <c r="AD2159" s="61"/>
      <c r="AE2159" s="61"/>
      <c r="AF2159" s="61"/>
      <c r="AG2159" s="61"/>
      <c r="AH2159" s="61"/>
      <c r="AI2159" s="61"/>
      <c r="AJ2159" s="61"/>
      <c r="AK2159" s="61"/>
      <c r="AL2159" s="61"/>
      <c r="AM2159" s="61"/>
      <c r="AN2159" s="61"/>
      <c r="AO2159" s="61"/>
      <c r="AP2159" s="61"/>
      <c r="AQ2159" s="61"/>
      <c r="AR2159" s="61"/>
      <c r="AS2159" s="61"/>
      <c r="AT2159" s="61"/>
      <c r="AU2159" s="61"/>
      <c r="AV2159" s="61"/>
      <c r="AW2159" s="61"/>
      <c r="AX2159" s="61"/>
      <c r="AY2159" s="61"/>
      <c r="AZ2159" s="61"/>
      <c r="BA2159" s="61"/>
      <c r="BB2159" s="61"/>
      <c r="BC2159" s="61"/>
      <c r="BD2159" s="61"/>
      <c r="BE2159" s="61"/>
      <c r="BF2159" s="61"/>
      <c r="BG2159" s="61"/>
      <c r="BH2159" s="61"/>
      <c r="BI2159" s="61"/>
      <c r="BJ2159" s="61"/>
    </row>
    <row r="2160" spans="2:62" ht="39" customHeight="1">
      <c r="B2160" s="611" t="s">
        <v>138</v>
      </c>
      <c r="C2160" s="611"/>
      <c r="D2160" s="611"/>
      <c r="E2160" s="611"/>
      <c r="F2160" s="611"/>
      <c r="G2160" s="611"/>
      <c r="H2160" s="611"/>
      <c r="I2160" s="611"/>
      <c r="J2160" s="611"/>
      <c r="K2160" s="611"/>
      <c r="L2160" s="611"/>
      <c r="M2160" s="611"/>
      <c r="N2160" s="611"/>
      <c r="O2160" s="611"/>
      <c r="P2160" s="611"/>
      <c r="Q2160" s="611"/>
      <c r="R2160" s="611"/>
      <c r="S2160" s="611"/>
      <c r="T2160" s="611"/>
      <c r="U2160" s="611"/>
      <c r="V2160" s="611"/>
      <c r="W2160" s="611"/>
      <c r="X2160" s="611"/>
      <c r="Y2160" s="611"/>
      <c r="Z2160" s="611"/>
      <c r="AA2160" s="612"/>
      <c r="AB2160" s="62"/>
      <c r="AD2160" s="61"/>
      <c r="AE2160" s="613" t="str">
        <f>GI!$A$52</f>
        <v>Sheba Academy Comprehensive Secondary School Student's Grade Report Card</v>
      </c>
      <c r="AF2160" s="613"/>
      <c r="AG2160" s="613"/>
      <c r="AH2160" s="613"/>
      <c r="AI2160" s="613"/>
      <c r="AJ2160" s="613"/>
      <c r="AK2160" s="613"/>
      <c r="AL2160" s="613"/>
      <c r="AM2160" s="613"/>
      <c r="AN2160" s="613"/>
      <c r="AO2160" s="613"/>
      <c r="AP2160" s="613"/>
      <c r="AQ2160" s="613"/>
      <c r="AR2160" s="613"/>
      <c r="AS2160" s="613"/>
      <c r="AT2160" s="613"/>
      <c r="AU2160" s="613"/>
      <c r="AV2160" s="613"/>
      <c r="AW2160" s="613"/>
      <c r="AX2160" s="613"/>
      <c r="AY2160" s="613"/>
      <c r="AZ2160" s="613"/>
      <c r="BA2160" s="613"/>
      <c r="BB2160" s="613"/>
      <c r="BC2160" s="613"/>
      <c r="BD2160" s="613"/>
      <c r="BE2160" s="613"/>
      <c r="BF2160" s="613"/>
      <c r="BG2160" s="613"/>
      <c r="BH2160" s="613"/>
      <c r="BI2160" s="613"/>
      <c r="BJ2160" s="613"/>
    </row>
    <row r="2161" spans="2:62" ht="39" customHeight="1">
      <c r="B2161" s="611"/>
      <c r="C2161" s="611"/>
      <c r="D2161" s="611"/>
      <c r="E2161" s="611"/>
      <c r="F2161" s="611"/>
      <c r="G2161" s="611"/>
      <c r="H2161" s="611"/>
      <c r="I2161" s="611"/>
      <c r="J2161" s="611"/>
      <c r="K2161" s="611"/>
      <c r="L2161" s="611"/>
      <c r="M2161" s="611"/>
      <c r="N2161" s="611"/>
      <c r="O2161" s="611"/>
      <c r="P2161" s="611"/>
      <c r="Q2161" s="611"/>
      <c r="R2161" s="611"/>
      <c r="S2161" s="611"/>
      <c r="T2161" s="611"/>
      <c r="U2161" s="611"/>
      <c r="V2161" s="611"/>
      <c r="W2161" s="611"/>
      <c r="X2161" s="611"/>
      <c r="Y2161" s="611"/>
      <c r="Z2161" s="611"/>
      <c r="AA2161" s="612"/>
      <c r="AB2161" s="62"/>
      <c r="AC2161" s="61"/>
      <c r="AD2161" s="61"/>
      <c r="AE2161" s="613"/>
      <c r="AF2161" s="613"/>
      <c r="AG2161" s="613"/>
      <c r="AH2161" s="613"/>
      <c r="AI2161" s="613"/>
      <c r="AJ2161" s="613"/>
      <c r="AK2161" s="613"/>
      <c r="AL2161" s="613"/>
      <c r="AM2161" s="613"/>
      <c r="AN2161" s="613"/>
      <c r="AO2161" s="613"/>
      <c r="AP2161" s="613"/>
      <c r="AQ2161" s="613"/>
      <c r="AR2161" s="613"/>
      <c r="AS2161" s="613"/>
      <c r="AT2161" s="613"/>
      <c r="AU2161" s="613"/>
      <c r="AV2161" s="613"/>
      <c r="AW2161" s="613"/>
      <c r="AX2161" s="613"/>
      <c r="AY2161" s="613"/>
      <c r="AZ2161" s="613"/>
      <c r="BA2161" s="613"/>
      <c r="BB2161" s="613"/>
      <c r="BC2161" s="613"/>
      <c r="BD2161" s="613"/>
      <c r="BE2161" s="613"/>
      <c r="BF2161" s="613"/>
      <c r="BG2161" s="613"/>
      <c r="BH2161" s="613"/>
      <c r="BI2161" s="613"/>
      <c r="BJ2161" s="613"/>
    </row>
    <row r="2162" spans="2:62" ht="39" customHeight="1">
      <c r="B2162" s="611" t="s">
        <v>65</v>
      </c>
      <c r="C2162" s="611"/>
      <c r="D2162" s="611"/>
      <c r="E2162" s="611"/>
      <c r="F2162" s="611"/>
      <c r="G2162" s="611"/>
      <c r="H2162" s="611"/>
      <c r="I2162" s="611"/>
      <c r="J2162" s="611"/>
      <c r="K2162" s="611"/>
      <c r="L2162" s="611"/>
      <c r="M2162" s="611"/>
      <c r="N2162" s="611"/>
      <c r="O2162" s="611"/>
      <c r="P2162" s="611"/>
      <c r="Q2162" s="611"/>
      <c r="R2162" s="611"/>
      <c r="S2162" s="611"/>
      <c r="T2162" s="611"/>
      <c r="U2162" s="611"/>
      <c r="V2162" s="611"/>
      <c r="W2162" s="611"/>
      <c r="X2162" s="611"/>
      <c r="Y2162" s="611"/>
      <c r="Z2162" s="611"/>
      <c r="AA2162" s="612"/>
      <c r="AB2162" s="62"/>
      <c r="AC2162" s="61"/>
      <c r="AD2162" s="61"/>
      <c r="AE2162" s="613"/>
      <c r="AF2162" s="613"/>
      <c r="AG2162" s="613"/>
      <c r="AH2162" s="613"/>
      <c r="AI2162" s="613"/>
      <c r="AJ2162" s="613"/>
      <c r="AK2162" s="613"/>
      <c r="AL2162" s="613"/>
      <c r="AM2162" s="613"/>
      <c r="AN2162" s="613"/>
      <c r="AO2162" s="613"/>
      <c r="AP2162" s="613"/>
      <c r="AQ2162" s="613"/>
      <c r="AR2162" s="613"/>
      <c r="AS2162" s="613"/>
      <c r="AT2162" s="613"/>
      <c r="AU2162" s="613"/>
      <c r="AV2162" s="613"/>
      <c r="AW2162" s="613"/>
      <c r="AX2162" s="613"/>
      <c r="AY2162" s="613"/>
      <c r="AZ2162" s="613"/>
      <c r="BA2162" s="613"/>
      <c r="BB2162" s="613"/>
      <c r="BC2162" s="613"/>
      <c r="BD2162" s="613"/>
      <c r="BE2162" s="613"/>
      <c r="BF2162" s="613"/>
      <c r="BG2162" s="613"/>
      <c r="BH2162" s="613"/>
      <c r="BI2162" s="613"/>
      <c r="BJ2162" s="613"/>
    </row>
    <row r="2163" spans="2:62" ht="39" customHeight="1">
      <c r="B2163" s="611"/>
      <c r="C2163" s="611"/>
      <c r="D2163" s="611"/>
      <c r="E2163" s="611"/>
      <c r="F2163" s="611"/>
      <c r="G2163" s="611"/>
      <c r="H2163" s="611"/>
      <c r="I2163" s="611"/>
      <c r="J2163" s="611"/>
      <c r="K2163" s="611"/>
      <c r="L2163" s="611"/>
      <c r="M2163" s="611"/>
      <c r="N2163" s="611"/>
      <c r="O2163" s="611"/>
      <c r="P2163" s="611"/>
      <c r="Q2163" s="611"/>
      <c r="R2163" s="611"/>
      <c r="S2163" s="611"/>
      <c r="T2163" s="611"/>
      <c r="U2163" s="611"/>
      <c r="V2163" s="611"/>
      <c r="W2163" s="611"/>
      <c r="X2163" s="611"/>
      <c r="Y2163" s="611"/>
      <c r="Z2163" s="611"/>
      <c r="AA2163" s="612"/>
      <c r="AB2163" s="62"/>
      <c r="AC2163" s="62"/>
      <c r="AD2163" s="62"/>
      <c r="AE2163" s="63"/>
      <c r="AF2163" s="63"/>
      <c r="AG2163" s="63"/>
      <c r="AH2163" s="63"/>
      <c r="AI2163" s="63"/>
      <c r="AJ2163" s="63"/>
      <c r="AK2163" s="63"/>
      <c r="AL2163" s="63"/>
      <c r="AM2163" s="63"/>
      <c r="AN2163" s="63"/>
      <c r="AO2163" s="63"/>
      <c r="AP2163" s="63"/>
      <c r="AQ2163" s="63"/>
      <c r="AR2163" s="63"/>
      <c r="AS2163" s="63"/>
      <c r="AT2163" s="63"/>
      <c r="AU2163" s="63"/>
      <c r="AV2163" s="63"/>
      <c r="AW2163" s="63"/>
      <c r="AX2163" s="63"/>
      <c r="AY2163" s="63"/>
      <c r="AZ2163" s="63"/>
      <c r="BA2163" s="63"/>
      <c r="BB2163" s="63"/>
      <c r="BC2163" s="63"/>
      <c r="BD2163" s="63"/>
      <c r="BE2163" s="63"/>
      <c r="BF2163" s="63"/>
      <c r="BG2163" s="63"/>
      <c r="BH2163" s="63"/>
      <c r="BI2163" s="63"/>
      <c r="BJ2163" s="63"/>
    </row>
    <row r="2164" spans="2:62" ht="39" customHeight="1">
      <c r="B2164" s="64" t="s">
        <v>50</v>
      </c>
      <c r="C2164" s="64"/>
      <c r="D2164" s="64"/>
      <c r="E2164" s="64"/>
      <c r="F2164" s="64"/>
      <c r="G2164" s="64"/>
      <c r="H2164" s="64"/>
      <c r="I2164" s="64"/>
      <c r="J2164" s="64"/>
      <c r="K2164" s="64"/>
      <c r="L2164" s="64"/>
      <c r="M2164" s="64"/>
      <c r="N2164" s="64"/>
      <c r="O2164" s="64"/>
      <c r="P2164" s="64"/>
      <c r="Q2164" s="64"/>
      <c r="R2164" s="64"/>
      <c r="S2164" s="64"/>
      <c r="T2164" s="64"/>
      <c r="U2164" s="64"/>
      <c r="V2164" s="64"/>
      <c r="W2164" s="64"/>
      <c r="X2164" s="64"/>
      <c r="Y2164" s="64"/>
      <c r="Z2164" s="64"/>
      <c r="AA2164" s="62"/>
      <c r="AB2164" s="62"/>
      <c r="AC2164" s="62"/>
      <c r="AD2164" s="62"/>
      <c r="AE2164" s="613" t="str">
        <f>GI!$A$51</f>
        <v>መቐለ, ኢትዮጵያ/Mekelle, Ethiopia</v>
      </c>
      <c r="AF2164" s="613"/>
      <c r="AG2164" s="613"/>
      <c r="AH2164" s="613"/>
      <c r="AI2164" s="613"/>
      <c r="AJ2164" s="613"/>
      <c r="AK2164" s="613"/>
      <c r="AL2164" s="613"/>
      <c r="AM2164" s="613"/>
      <c r="AN2164" s="613"/>
      <c r="AO2164" s="613"/>
      <c r="AP2164" s="613"/>
      <c r="AQ2164" s="613"/>
      <c r="AR2164" s="613"/>
      <c r="AS2164" s="613"/>
      <c r="AT2164" s="613"/>
      <c r="AU2164" s="613"/>
      <c r="AV2164" s="613"/>
      <c r="AW2164" s="613"/>
      <c r="AX2164" s="613"/>
      <c r="AY2164" s="613"/>
      <c r="AZ2164" s="613"/>
      <c r="BA2164" s="613"/>
      <c r="BB2164" s="613"/>
      <c r="BC2164" s="613"/>
      <c r="BD2164" s="613"/>
      <c r="BE2164" s="613"/>
      <c r="BF2164" s="613"/>
      <c r="BG2164" s="613"/>
      <c r="BH2164" s="613"/>
      <c r="BI2164" s="613"/>
      <c r="BJ2164" s="613"/>
    </row>
    <row r="2165" spans="2:62" ht="39" customHeight="1">
      <c r="B2165" s="64" t="s">
        <v>51</v>
      </c>
      <c r="C2165" s="64"/>
      <c r="D2165" s="64"/>
      <c r="E2165" s="64"/>
      <c r="F2165" s="64"/>
      <c r="G2165" s="64"/>
      <c r="H2165" s="64"/>
      <c r="I2165" s="64"/>
      <c r="J2165" s="64"/>
      <c r="K2165" s="64"/>
      <c r="L2165" s="64"/>
      <c r="M2165" s="64"/>
      <c r="N2165" s="64"/>
      <c r="O2165" s="64"/>
      <c r="P2165" s="64"/>
      <c r="Q2165" s="64"/>
      <c r="R2165" s="64"/>
      <c r="S2165" s="64"/>
      <c r="T2165" s="64"/>
      <c r="U2165" s="64"/>
      <c r="V2165" s="64"/>
      <c r="W2165" s="64"/>
      <c r="X2165" s="64"/>
      <c r="Y2165" s="64"/>
      <c r="Z2165" s="64"/>
      <c r="AA2165" s="62"/>
      <c r="AB2165" s="62"/>
      <c r="AC2165" s="62"/>
      <c r="AD2165" s="62"/>
      <c r="AE2165" s="613"/>
      <c r="AF2165" s="613"/>
      <c r="AG2165" s="613"/>
      <c r="AH2165" s="613"/>
      <c r="AI2165" s="613"/>
      <c r="AJ2165" s="613"/>
      <c r="AK2165" s="613"/>
      <c r="AL2165" s="613"/>
      <c r="AM2165" s="613"/>
      <c r="AN2165" s="613"/>
      <c r="AO2165" s="613"/>
      <c r="AP2165" s="613"/>
      <c r="AQ2165" s="613"/>
      <c r="AR2165" s="613"/>
      <c r="AS2165" s="613"/>
      <c r="AT2165" s="613"/>
      <c r="AU2165" s="613"/>
      <c r="AV2165" s="613"/>
      <c r="AW2165" s="613"/>
      <c r="AX2165" s="613"/>
      <c r="AY2165" s="613"/>
      <c r="AZ2165" s="613"/>
      <c r="BA2165" s="613"/>
      <c r="BB2165" s="613"/>
      <c r="BC2165" s="613"/>
      <c r="BD2165" s="613"/>
      <c r="BE2165" s="613"/>
      <c r="BF2165" s="613"/>
      <c r="BG2165" s="613"/>
      <c r="BH2165" s="613"/>
      <c r="BI2165" s="613"/>
      <c r="BJ2165" s="613"/>
    </row>
    <row r="2166" spans="2:62" ht="39" customHeight="1">
      <c r="B2166" s="611" t="s">
        <v>139</v>
      </c>
      <c r="C2166" s="611"/>
      <c r="D2166" s="611"/>
      <c r="E2166" s="611"/>
      <c r="F2166" s="611"/>
      <c r="G2166" s="611"/>
      <c r="H2166" s="611"/>
      <c r="I2166" s="611"/>
      <c r="J2166" s="611"/>
      <c r="K2166" s="611"/>
      <c r="L2166" s="611"/>
      <c r="M2166" s="611"/>
      <c r="N2166" s="611"/>
      <c r="O2166" s="611"/>
      <c r="P2166" s="611"/>
      <c r="Q2166" s="611"/>
      <c r="R2166" s="611"/>
      <c r="S2166" s="611"/>
      <c r="T2166" s="611"/>
      <c r="U2166" s="611"/>
      <c r="V2166" s="611"/>
      <c r="W2166" s="611"/>
      <c r="X2166" s="611"/>
      <c r="Y2166" s="611"/>
      <c r="Z2166" s="611"/>
      <c r="AA2166" s="612"/>
      <c r="AB2166" s="62"/>
      <c r="AC2166" s="62"/>
      <c r="AD2166" s="62"/>
      <c r="AE2166" s="91"/>
      <c r="AF2166" s="91"/>
      <c r="AG2166" s="91"/>
      <c r="AH2166" s="91"/>
      <c r="AI2166" s="91"/>
      <c r="AJ2166" s="91"/>
      <c r="AK2166" s="91"/>
      <c r="AL2166" s="91"/>
      <c r="AM2166" s="91"/>
      <c r="AN2166" s="91"/>
      <c r="AO2166" s="91"/>
      <c r="AP2166" s="91"/>
      <c r="AQ2166" s="91"/>
      <c r="AR2166" s="91"/>
      <c r="AS2166" s="91"/>
      <c r="AT2166" s="91"/>
      <c r="AU2166" s="91"/>
      <c r="AV2166" s="91"/>
      <c r="AW2166" s="91"/>
      <c r="AX2166" s="91"/>
      <c r="AY2166" s="91"/>
      <c r="AZ2166" s="91"/>
      <c r="BA2166" s="91"/>
      <c r="BB2166" s="91"/>
      <c r="BC2166" s="91"/>
      <c r="BD2166" s="91"/>
      <c r="BE2166" s="91"/>
      <c r="BF2166" s="91"/>
      <c r="BG2166" s="91"/>
      <c r="BH2166" s="91"/>
      <c r="BI2166" s="91"/>
      <c r="BJ2166" s="91"/>
    </row>
    <row r="2167" spans="2:62" ht="39" customHeight="1">
      <c r="B2167" s="611"/>
      <c r="C2167" s="611"/>
      <c r="D2167" s="611"/>
      <c r="E2167" s="611"/>
      <c r="F2167" s="611"/>
      <c r="G2167" s="611"/>
      <c r="H2167" s="611"/>
      <c r="I2167" s="611"/>
      <c r="J2167" s="611"/>
      <c r="K2167" s="611"/>
      <c r="L2167" s="611"/>
      <c r="M2167" s="611"/>
      <c r="N2167" s="611"/>
      <c r="O2167" s="611"/>
      <c r="P2167" s="611"/>
      <c r="Q2167" s="611"/>
      <c r="R2167" s="611"/>
      <c r="S2167" s="611"/>
      <c r="T2167" s="611"/>
      <c r="U2167" s="611"/>
      <c r="V2167" s="611"/>
      <c r="W2167" s="611"/>
      <c r="X2167" s="611"/>
      <c r="Y2167" s="611"/>
      <c r="Z2167" s="611"/>
      <c r="AA2167" s="612"/>
      <c r="AB2167" s="62"/>
      <c r="AC2167" s="62"/>
      <c r="AD2167" s="62"/>
      <c r="AE2167" s="614" t="str">
        <f>GI!$A$47</f>
        <v>ዘበነ ት/ቲ፡ 2018 ዓ/ም Academic Year: 2025/26 G.C</v>
      </c>
      <c r="AF2167" s="614"/>
      <c r="AG2167" s="614"/>
      <c r="AH2167" s="614"/>
      <c r="AI2167" s="614"/>
      <c r="AJ2167" s="614"/>
      <c r="AK2167" s="614"/>
      <c r="AL2167" s="614"/>
      <c r="AM2167" s="614"/>
      <c r="AN2167" s="614"/>
      <c r="AO2167" s="614"/>
      <c r="AP2167" s="614"/>
      <c r="AQ2167" s="614"/>
      <c r="AR2167" s="614"/>
      <c r="AS2167" s="614"/>
      <c r="AT2167" s="614"/>
      <c r="AU2167" s="614"/>
      <c r="AV2167" s="614"/>
      <c r="AW2167" s="614"/>
      <c r="AX2167" s="614"/>
      <c r="AY2167" s="614"/>
      <c r="AZ2167" s="614"/>
      <c r="BA2167" s="614"/>
      <c r="BB2167" s="614"/>
      <c r="BC2167" s="614"/>
      <c r="BD2167" s="614"/>
      <c r="BE2167" s="614"/>
      <c r="BF2167" s="614"/>
      <c r="BG2167" s="614"/>
      <c r="BH2167" s="614"/>
      <c r="BI2167" s="614"/>
      <c r="BJ2167" s="614"/>
    </row>
    <row r="2168" spans="2:62" ht="39" customHeight="1">
      <c r="B2168" s="609" t="s">
        <v>97</v>
      </c>
      <c r="C2168" s="609"/>
      <c r="D2168" s="609"/>
      <c r="E2168" s="609"/>
      <c r="F2168" s="609"/>
      <c r="G2168" s="609"/>
      <c r="H2168" s="609"/>
      <c r="I2168" s="609"/>
      <c r="J2168" s="609"/>
      <c r="K2168" s="609"/>
      <c r="L2168" s="609"/>
      <c r="M2168" s="609"/>
      <c r="N2168" s="609"/>
      <c r="O2168" s="609"/>
      <c r="P2168" s="609"/>
      <c r="Q2168" s="609"/>
      <c r="R2168" s="609"/>
      <c r="S2168" s="609"/>
      <c r="T2168" s="609"/>
      <c r="U2168" s="609"/>
      <c r="V2168" s="609"/>
      <c r="W2168" s="609"/>
      <c r="X2168" s="609"/>
      <c r="Y2168" s="609"/>
      <c r="Z2168" s="609"/>
      <c r="AA2168" s="62"/>
      <c r="AB2168" s="62"/>
      <c r="AC2168" s="62"/>
      <c r="AD2168" s="62"/>
      <c r="AE2168" s="614"/>
      <c r="AF2168" s="614"/>
      <c r="AG2168" s="614"/>
      <c r="AH2168" s="614"/>
      <c r="AI2168" s="614"/>
      <c r="AJ2168" s="614"/>
      <c r="AK2168" s="614"/>
      <c r="AL2168" s="614"/>
      <c r="AM2168" s="614"/>
      <c r="AN2168" s="614"/>
      <c r="AO2168" s="614"/>
      <c r="AP2168" s="614"/>
      <c r="AQ2168" s="614"/>
      <c r="AR2168" s="614"/>
      <c r="AS2168" s="614"/>
      <c r="AT2168" s="614"/>
      <c r="AU2168" s="614"/>
      <c r="AV2168" s="614"/>
      <c r="AW2168" s="614"/>
      <c r="AX2168" s="614"/>
      <c r="AY2168" s="614"/>
      <c r="AZ2168" s="614"/>
      <c r="BA2168" s="614"/>
      <c r="BB2168" s="614"/>
      <c r="BC2168" s="614"/>
      <c r="BD2168" s="614"/>
      <c r="BE2168" s="614"/>
      <c r="BF2168" s="614"/>
      <c r="BG2168" s="614"/>
      <c r="BH2168" s="614"/>
      <c r="BI2168" s="614"/>
      <c r="BJ2168" s="614"/>
    </row>
    <row r="2169" spans="2:62" ht="39" customHeight="1">
      <c r="AA2169" s="62"/>
      <c r="AB2169" s="62"/>
      <c r="AC2169" s="62"/>
      <c r="AD2169" s="62"/>
      <c r="AE2169" s="614"/>
      <c r="AF2169" s="614"/>
      <c r="AG2169" s="614"/>
      <c r="AH2169" s="614"/>
      <c r="AI2169" s="614"/>
      <c r="AJ2169" s="614"/>
      <c r="AK2169" s="614"/>
      <c r="AL2169" s="614"/>
      <c r="AM2169" s="614"/>
      <c r="AN2169" s="614"/>
      <c r="AO2169" s="614"/>
      <c r="AP2169" s="614"/>
      <c r="AQ2169" s="614"/>
      <c r="AR2169" s="614"/>
      <c r="AS2169" s="614"/>
      <c r="AT2169" s="614"/>
      <c r="AU2169" s="614"/>
      <c r="AV2169" s="614"/>
      <c r="AW2169" s="614"/>
      <c r="AX2169" s="614"/>
      <c r="AY2169" s="614"/>
      <c r="AZ2169" s="614"/>
      <c r="BA2169" s="614"/>
      <c r="BB2169" s="614"/>
      <c r="BC2169" s="614"/>
      <c r="BD2169" s="614"/>
      <c r="BE2169" s="614"/>
      <c r="BF2169" s="614"/>
      <c r="BG2169" s="614"/>
      <c r="BH2169" s="614"/>
      <c r="BI2169" s="614"/>
      <c r="BJ2169" s="614"/>
    </row>
    <row r="2170" spans="2:62" ht="39" customHeight="1">
      <c r="AB2170" s="62"/>
      <c r="AC2170" s="62"/>
      <c r="AD2170" s="62"/>
      <c r="AE2170" s="62"/>
      <c r="AF2170" s="62"/>
      <c r="AG2170" s="552" t="s">
        <v>63</v>
      </c>
      <c r="AH2170" s="552"/>
      <c r="AI2170" s="552"/>
      <c r="AJ2170" s="552"/>
      <c r="AK2170" s="552"/>
      <c r="AL2170" s="552"/>
      <c r="AM2170" s="552"/>
      <c r="AN2170" s="552"/>
      <c r="AO2170" s="552"/>
      <c r="AP2170" s="552"/>
      <c r="AQ2170" s="552"/>
      <c r="AR2170" s="552"/>
      <c r="AS2170" s="552"/>
      <c r="AT2170" s="552"/>
      <c r="AU2170" s="552"/>
      <c r="AV2170" s="552"/>
      <c r="AW2170" s="552"/>
      <c r="AX2170" s="552"/>
      <c r="AY2170" s="552"/>
      <c r="AZ2170" s="552"/>
      <c r="BA2170" s="552"/>
      <c r="BB2170" s="552"/>
      <c r="BC2170" s="552"/>
      <c r="BD2170" s="552"/>
      <c r="BE2170" s="552"/>
      <c r="BF2170" s="552"/>
      <c r="BG2170" s="552"/>
      <c r="BH2170" s="552"/>
      <c r="BI2170" s="552"/>
      <c r="BJ2170" s="65"/>
    </row>
    <row r="2171" spans="2:62" ht="39" customHeight="1">
      <c r="AB2171" s="62"/>
      <c r="AC2171" s="62"/>
      <c r="AD2171" s="62"/>
      <c r="AE2171" s="62"/>
      <c r="AF2171" s="62"/>
      <c r="AG2171" s="552"/>
      <c r="AH2171" s="552"/>
      <c r="AI2171" s="552"/>
      <c r="AJ2171" s="552"/>
      <c r="AK2171" s="552"/>
      <c r="AL2171" s="552"/>
      <c r="AM2171" s="552"/>
      <c r="AN2171" s="552"/>
      <c r="AO2171" s="552"/>
      <c r="AP2171" s="552"/>
      <c r="AQ2171" s="552"/>
      <c r="AR2171" s="552"/>
      <c r="AS2171" s="552"/>
      <c r="AT2171" s="552"/>
      <c r="AU2171" s="552"/>
      <c r="AV2171" s="552"/>
      <c r="AW2171" s="552"/>
      <c r="AX2171" s="552"/>
      <c r="AY2171" s="552"/>
      <c r="AZ2171" s="552"/>
      <c r="BA2171" s="552"/>
      <c r="BB2171" s="552"/>
      <c r="BC2171" s="552"/>
      <c r="BD2171" s="552"/>
      <c r="BE2171" s="552"/>
      <c r="BF2171" s="552"/>
      <c r="BG2171" s="552"/>
      <c r="BH2171" s="552"/>
      <c r="BI2171" s="552"/>
      <c r="BJ2171" s="65"/>
    </row>
    <row r="2172" spans="2:62" ht="39" customHeight="1">
      <c r="B2172" s="66"/>
      <c r="C2172" s="66"/>
      <c r="D2172" s="66"/>
      <c r="E2172" s="66"/>
      <c r="F2172" s="66"/>
      <c r="G2172" s="66"/>
      <c r="H2172" s="66"/>
      <c r="I2172" s="66"/>
      <c r="J2172" s="66"/>
      <c r="K2172" s="66"/>
      <c r="L2172" s="66"/>
      <c r="M2172" s="66"/>
      <c r="N2172" s="66"/>
      <c r="O2172" s="66"/>
      <c r="P2172" s="66"/>
      <c r="Q2172" s="66"/>
      <c r="R2172" s="66"/>
      <c r="S2172" s="66"/>
      <c r="T2172" s="66"/>
      <c r="U2172" s="66"/>
      <c r="V2172" s="66"/>
      <c r="W2172" s="66"/>
      <c r="X2172" s="66"/>
      <c r="Y2172" s="66"/>
      <c r="Z2172" s="66"/>
      <c r="AB2172" s="62"/>
      <c r="AC2172" s="62"/>
      <c r="AD2172" s="62"/>
      <c r="AE2172" s="62"/>
      <c r="AF2172" s="62"/>
      <c r="AG2172" s="552"/>
      <c r="AH2172" s="552"/>
      <c r="AI2172" s="552"/>
      <c r="AJ2172" s="552"/>
      <c r="AK2172" s="552"/>
      <c r="AL2172" s="552"/>
      <c r="AM2172" s="552"/>
      <c r="AN2172" s="552"/>
      <c r="AO2172" s="552"/>
      <c r="AP2172" s="552"/>
      <c r="AQ2172" s="552"/>
      <c r="AR2172" s="552"/>
      <c r="AS2172" s="552"/>
      <c r="AT2172" s="552"/>
      <c r="AU2172" s="552"/>
      <c r="AV2172" s="552"/>
      <c r="AW2172" s="552"/>
      <c r="AX2172" s="552"/>
      <c r="AY2172" s="552"/>
      <c r="AZ2172" s="552"/>
      <c r="BA2172" s="552"/>
      <c r="BB2172" s="552"/>
      <c r="BC2172" s="552"/>
      <c r="BD2172" s="552"/>
      <c r="BE2172" s="552"/>
      <c r="BF2172" s="552"/>
      <c r="BG2172" s="552"/>
      <c r="BH2172" s="552"/>
      <c r="BI2172" s="552"/>
      <c r="BJ2172" s="65"/>
    </row>
    <row r="2173" spans="2:62" ht="39" customHeight="1" thickBot="1">
      <c r="L2173" s="554" t="s">
        <v>66</v>
      </c>
      <c r="M2173" s="555"/>
      <c r="N2173" s="558" t="s">
        <v>45</v>
      </c>
      <c r="O2173" s="559"/>
      <c r="P2173" s="559"/>
      <c r="Q2173" s="559"/>
      <c r="R2173" s="559"/>
      <c r="S2173" s="559"/>
      <c r="T2173" s="559"/>
      <c r="U2173" s="559"/>
      <c r="V2173" s="559"/>
      <c r="W2173" s="559"/>
      <c r="X2173" s="560"/>
      <c r="AB2173" s="62"/>
      <c r="AC2173" s="62"/>
      <c r="AD2173" s="62"/>
      <c r="AE2173" s="62"/>
      <c r="AF2173" s="62"/>
      <c r="AG2173" s="553"/>
      <c r="AH2173" s="553"/>
      <c r="AI2173" s="553"/>
      <c r="AJ2173" s="553"/>
      <c r="AK2173" s="553"/>
      <c r="AL2173" s="553"/>
      <c r="AM2173" s="553"/>
      <c r="AN2173" s="553"/>
      <c r="AO2173" s="553"/>
      <c r="AP2173" s="553"/>
      <c r="AQ2173" s="553"/>
      <c r="AR2173" s="553"/>
      <c r="AS2173" s="553"/>
      <c r="AT2173" s="553"/>
      <c r="AU2173" s="553"/>
      <c r="AV2173" s="553"/>
      <c r="AW2173" s="553"/>
      <c r="AX2173" s="553"/>
      <c r="AY2173" s="553"/>
      <c r="AZ2173" s="553"/>
      <c r="BA2173" s="553"/>
      <c r="BB2173" s="553"/>
      <c r="BC2173" s="553"/>
      <c r="BD2173" s="553"/>
      <c r="BE2173" s="553"/>
      <c r="BF2173" s="553"/>
      <c r="BG2173" s="553"/>
      <c r="BH2173" s="553"/>
      <c r="BI2173" s="553"/>
      <c r="BJ2173" s="65"/>
    </row>
    <row r="2174" spans="2:62" ht="39" customHeight="1" thickBot="1">
      <c r="L2174" s="556"/>
      <c r="M2174" s="557"/>
      <c r="N2174" s="561"/>
      <c r="O2174" s="562"/>
      <c r="P2174" s="562"/>
      <c r="Q2174" s="562"/>
      <c r="R2174" s="562"/>
      <c r="S2174" s="562"/>
      <c r="T2174" s="562"/>
      <c r="U2174" s="562"/>
      <c r="V2174" s="562"/>
      <c r="W2174" s="562"/>
      <c r="X2174" s="563"/>
      <c r="AB2174" s="62"/>
      <c r="AC2174" s="62"/>
      <c r="AD2174" s="62"/>
      <c r="AE2174" s="62"/>
      <c r="AF2174" s="62"/>
      <c r="AG2174" s="67"/>
      <c r="AH2174" s="68"/>
      <c r="AI2174" s="68"/>
      <c r="AJ2174" s="69"/>
      <c r="AK2174" s="69"/>
      <c r="AL2174" s="69"/>
      <c r="AM2174" s="69"/>
      <c r="AN2174" s="69"/>
      <c r="AO2174" s="69"/>
      <c r="AP2174" s="69"/>
      <c r="AQ2174" s="69"/>
      <c r="AR2174" s="70"/>
      <c r="AS2174" s="70"/>
      <c r="AT2174" s="70"/>
      <c r="AU2174" s="70"/>
      <c r="AV2174" s="70"/>
      <c r="AW2174" s="70"/>
      <c r="AX2174" s="70"/>
      <c r="AY2174" s="70"/>
      <c r="AZ2174" s="70"/>
      <c r="BA2174" s="70"/>
      <c r="BB2174" s="70"/>
      <c r="BC2174" s="70"/>
      <c r="BD2174" s="70"/>
      <c r="BE2174" s="70"/>
      <c r="BF2174" s="70"/>
      <c r="BG2174" s="70"/>
      <c r="BH2174" s="70"/>
      <c r="BI2174" s="70"/>
      <c r="BJ2174" s="69"/>
    </row>
    <row r="2175" spans="2:62" ht="39" customHeight="1">
      <c r="E2175" s="62"/>
      <c r="F2175" s="62"/>
      <c r="G2175" s="62"/>
      <c r="H2175" s="62"/>
      <c r="I2175" s="62"/>
      <c r="J2175" s="62"/>
      <c r="K2175" s="62"/>
      <c r="L2175" s="564" t="s">
        <v>21</v>
      </c>
      <c r="M2175" s="565"/>
      <c r="N2175" s="558" t="s">
        <v>46</v>
      </c>
      <c r="O2175" s="559"/>
      <c r="P2175" s="559"/>
      <c r="Q2175" s="559"/>
      <c r="R2175" s="559"/>
      <c r="S2175" s="559"/>
      <c r="T2175" s="559"/>
      <c r="U2175" s="559"/>
      <c r="V2175" s="559"/>
      <c r="W2175" s="559"/>
      <c r="X2175" s="560"/>
      <c r="AB2175" s="62"/>
      <c r="AC2175" s="62"/>
      <c r="AD2175" s="62"/>
      <c r="AE2175" s="62"/>
      <c r="AF2175" s="62"/>
      <c r="AG2175" s="568" t="s">
        <v>22</v>
      </c>
      <c r="AH2175" s="569"/>
      <c r="AI2175" s="569"/>
      <c r="AJ2175" s="569"/>
      <c r="AK2175" s="569"/>
      <c r="AL2175" s="569"/>
      <c r="AM2175" s="569"/>
      <c r="AN2175" s="570"/>
      <c r="AO2175" s="571">
        <f>GI!$H$45</f>
        <v>0</v>
      </c>
      <c r="AP2175" s="572"/>
      <c r="AQ2175" s="572"/>
      <c r="AR2175" s="572"/>
      <c r="AS2175" s="572"/>
      <c r="AT2175" s="572"/>
      <c r="AU2175" s="572"/>
      <c r="AV2175" s="572"/>
      <c r="AW2175" s="572"/>
      <c r="AX2175" s="572"/>
      <c r="AY2175" s="572"/>
      <c r="AZ2175" s="572"/>
      <c r="BA2175" s="572"/>
      <c r="BB2175" s="572"/>
      <c r="BC2175" s="572"/>
      <c r="BD2175" s="572"/>
      <c r="BE2175" s="572"/>
      <c r="BF2175" s="572"/>
      <c r="BG2175" s="572"/>
      <c r="BH2175" s="573"/>
      <c r="BI2175" s="72"/>
      <c r="BJ2175" s="72"/>
    </row>
    <row r="2176" spans="2:62" ht="39" customHeight="1">
      <c r="L2176" s="566"/>
      <c r="M2176" s="567"/>
      <c r="N2176" s="561"/>
      <c r="O2176" s="562"/>
      <c r="P2176" s="562"/>
      <c r="Q2176" s="562"/>
      <c r="R2176" s="562"/>
      <c r="S2176" s="562"/>
      <c r="T2176" s="562"/>
      <c r="U2176" s="562"/>
      <c r="V2176" s="562"/>
      <c r="W2176" s="562"/>
      <c r="X2176" s="563"/>
      <c r="AB2176" s="62"/>
      <c r="AC2176" s="62"/>
      <c r="AD2176" s="62"/>
      <c r="AE2176" s="62"/>
      <c r="AF2176" s="62"/>
      <c r="AG2176" s="568"/>
      <c r="AH2176" s="569"/>
      <c r="AI2176" s="569"/>
      <c r="AJ2176" s="569"/>
      <c r="AK2176" s="569"/>
      <c r="AL2176" s="569"/>
      <c r="AM2176" s="569"/>
      <c r="AN2176" s="570"/>
      <c r="AO2176" s="574"/>
      <c r="AP2176" s="575"/>
      <c r="AQ2176" s="575"/>
      <c r="AR2176" s="575"/>
      <c r="AS2176" s="575"/>
      <c r="AT2176" s="575"/>
      <c r="AU2176" s="575"/>
      <c r="AV2176" s="575"/>
      <c r="AW2176" s="575"/>
      <c r="AX2176" s="575"/>
      <c r="AY2176" s="575"/>
      <c r="AZ2176" s="575"/>
      <c r="BA2176" s="575"/>
      <c r="BB2176" s="575"/>
      <c r="BC2176" s="575"/>
      <c r="BD2176" s="575"/>
      <c r="BE2176" s="575"/>
      <c r="BF2176" s="575"/>
      <c r="BG2176" s="575"/>
      <c r="BH2176" s="576"/>
      <c r="BI2176" s="72"/>
      <c r="BJ2176" s="72"/>
    </row>
    <row r="2177" spans="2:62" ht="39" customHeight="1" thickBot="1">
      <c r="AB2177" s="62"/>
      <c r="AC2177" s="62"/>
      <c r="AD2177" s="62"/>
      <c r="AE2177" s="62"/>
      <c r="AF2177" s="62"/>
      <c r="AG2177" s="73"/>
      <c r="AH2177" s="580" t="s">
        <v>8</v>
      </c>
      <c r="AI2177" s="580"/>
      <c r="AJ2177" s="580"/>
      <c r="AK2177" s="580"/>
      <c r="AL2177" s="580"/>
      <c r="AM2177" s="580"/>
      <c r="AN2177" s="580"/>
      <c r="AO2177" s="577"/>
      <c r="AP2177" s="578"/>
      <c r="AQ2177" s="578"/>
      <c r="AR2177" s="578"/>
      <c r="AS2177" s="578"/>
      <c r="AT2177" s="578"/>
      <c r="AU2177" s="578"/>
      <c r="AV2177" s="578"/>
      <c r="AW2177" s="578"/>
      <c r="AX2177" s="578"/>
      <c r="AY2177" s="578"/>
      <c r="AZ2177" s="578"/>
      <c r="BA2177" s="578"/>
      <c r="BB2177" s="578"/>
      <c r="BC2177" s="578"/>
      <c r="BD2177" s="578"/>
      <c r="BE2177" s="578"/>
      <c r="BF2177" s="578"/>
      <c r="BG2177" s="578"/>
      <c r="BH2177" s="579"/>
      <c r="BI2177" s="72"/>
      <c r="BJ2177" s="72"/>
    </row>
    <row r="2178" spans="2:62" ht="39" customHeight="1">
      <c r="AG2178" s="71"/>
      <c r="AH2178" s="580"/>
      <c r="AI2178" s="580"/>
      <c r="AJ2178" s="580"/>
      <c r="AK2178" s="580"/>
      <c r="AL2178" s="580"/>
      <c r="AM2178" s="580"/>
      <c r="AN2178" s="580"/>
      <c r="AO2178" s="74"/>
      <c r="AP2178" s="74"/>
      <c r="AQ2178" s="74"/>
      <c r="AR2178" s="72"/>
      <c r="AS2178" s="72"/>
      <c r="AT2178" s="72"/>
      <c r="AU2178" s="72"/>
      <c r="AV2178" s="72"/>
      <c r="AW2178" s="72"/>
      <c r="AX2178" s="72"/>
      <c r="AY2178" s="72"/>
      <c r="AZ2178" s="72"/>
      <c r="BA2178" s="72"/>
      <c r="BB2178" s="72"/>
      <c r="BC2178" s="72"/>
      <c r="BD2178" s="72"/>
      <c r="BE2178" s="72"/>
      <c r="BF2178" s="72"/>
      <c r="BG2178" s="72"/>
      <c r="BH2178" s="72"/>
      <c r="BI2178" s="72"/>
    </row>
    <row r="2179" spans="2:62" ht="39" customHeight="1" thickBot="1">
      <c r="B2179" s="581" t="s">
        <v>99</v>
      </c>
      <c r="C2179" s="581"/>
      <c r="D2179" s="581"/>
      <c r="E2179" s="581"/>
      <c r="F2179" s="581"/>
      <c r="G2179" s="581"/>
      <c r="H2179" s="581"/>
      <c r="I2179" s="581"/>
      <c r="J2179" s="581"/>
      <c r="K2179" s="581"/>
      <c r="L2179" s="581"/>
      <c r="M2179" s="581"/>
      <c r="N2179" s="581"/>
      <c r="O2179" s="581"/>
      <c r="P2179" s="581"/>
      <c r="Q2179" s="581"/>
      <c r="R2179" s="581"/>
      <c r="S2179" s="581"/>
      <c r="T2179" s="581"/>
      <c r="U2179" s="581"/>
      <c r="V2179" s="581"/>
      <c r="W2179" s="581"/>
      <c r="X2179" s="581"/>
      <c r="Y2179" s="581"/>
      <c r="Z2179" s="581"/>
      <c r="AA2179" s="581"/>
      <c r="AG2179" s="71"/>
    </row>
    <row r="2180" spans="2:62" ht="39" customHeight="1">
      <c r="B2180" s="581"/>
      <c r="C2180" s="581"/>
      <c r="D2180" s="581"/>
      <c r="E2180" s="581"/>
      <c r="F2180" s="581"/>
      <c r="G2180" s="581"/>
      <c r="H2180" s="581"/>
      <c r="I2180" s="581"/>
      <c r="J2180" s="581"/>
      <c r="K2180" s="581"/>
      <c r="L2180" s="581"/>
      <c r="M2180" s="581"/>
      <c r="N2180" s="581"/>
      <c r="O2180" s="581"/>
      <c r="P2180" s="581"/>
      <c r="Q2180" s="581"/>
      <c r="R2180" s="581"/>
      <c r="S2180" s="581"/>
      <c r="T2180" s="581"/>
      <c r="U2180" s="581"/>
      <c r="V2180" s="581"/>
      <c r="W2180" s="581"/>
      <c r="X2180" s="581"/>
      <c r="Y2180" s="581"/>
      <c r="Z2180" s="581"/>
      <c r="AA2180" s="581"/>
      <c r="AG2180" s="71"/>
      <c r="AH2180" s="582" t="s">
        <v>23</v>
      </c>
      <c r="AI2180" s="582"/>
      <c r="AJ2180" s="582"/>
      <c r="AK2180" s="582"/>
      <c r="AL2180" s="582"/>
      <c r="AM2180" s="582"/>
      <c r="AN2180" s="583"/>
      <c r="AO2180" s="584">
        <f>GI!$J$45</f>
        <v>0</v>
      </c>
      <c r="AP2180" s="585"/>
      <c r="AQ2180" s="585"/>
      <c r="AR2180" s="585"/>
      <c r="AS2180" s="585"/>
      <c r="AT2180" s="586"/>
      <c r="AV2180" s="72"/>
      <c r="AW2180" s="582" t="s">
        <v>24</v>
      </c>
      <c r="AX2180" s="582"/>
      <c r="AY2180" s="582"/>
      <c r="AZ2180" s="582"/>
      <c r="BB2180" s="584">
        <f>GI!$I$45</f>
        <v>0</v>
      </c>
      <c r="BC2180" s="585"/>
      <c r="BD2180" s="585"/>
      <c r="BE2180" s="585"/>
      <c r="BF2180" s="586"/>
    </row>
    <row r="2181" spans="2:62" ht="39" customHeight="1">
      <c r="B2181" s="581"/>
      <c r="C2181" s="581"/>
      <c r="D2181" s="581"/>
      <c r="E2181" s="581"/>
      <c r="F2181" s="581"/>
      <c r="G2181" s="581"/>
      <c r="H2181" s="581"/>
      <c r="I2181" s="581"/>
      <c r="J2181" s="581"/>
      <c r="K2181" s="581"/>
      <c r="L2181" s="581"/>
      <c r="M2181" s="581"/>
      <c r="N2181" s="581"/>
      <c r="O2181" s="581"/>
      <c r="P2181" s="581"/>
      <c r="Q2181" s="581"/>
      <c r="R2181" s="581"/>
      <c r="S2181" s="581"/>
      <c r="T2181" s="581"/>
      <c r="U2181" s="581"/>
      <c r="V2181" s="581"/>
      <c r="W2181" s="581"/>
      <c r="X2181" s="581"/>
      <c r="Y2181" s="581"/>
      <c r="Z2181" s="581"/>
      <c r="AA2181" s="581"/>
      <c r="AG2181" s="71"/>
      <c r="AH2181" s="582"/>
      <c r="AI2181" s="582"/>
      <c r="AJ2181" s="582"/>
      <c r="AK2181" s="582"/>
      <c r="AL2181" s="582"/>
      <c r="AM2181" s="582"/>
      <c r="AN2181" s="583"/>
      <c r="AO2181" s="587"/>
      <c r="AP2181" s="588"/>
      <c r="AQ2181" s="588"/>
      <c r="AR2181" s="588"/>
      <c r="AS2181" s="588"/>
      <c r="AT2181" s="589"/>
      <c r="AU2181" s="72"/>
      <c r="AV2181" s="72"/>
      <c r="AW2181" s="582"/>
      <c r="AX2181" s="582"/>
      <c r="AY2181" s="582"/>
      <c r="AZ2181" s="582"/>
      <c r="BB2181" s="587"/>
      <c r="BC2181" s="588"/>
      <c r="BD2181" s="588"/>
      <c r="BE2181" s="588"/>
      <c r="BF2181" s="589"/>
    </row>
    <row r="2182" spans="2:62" ht="39" customHeight="1">
      <c r="B2182" s="581"/>
      <c r="C2182" s="581"/>
      <c r="D2182" s="581"/>
      <c r="E2182" s="581"/>
      <c r="F2182" s="581"/>
      <c r="G2182" s="581"/>
      <c r="H2182" s="581"/>
      <c r="I2182" s="581"/>
      <c r="J2182" s="581"/>
      <c r="K2182" s="581"/>
      <c r="L2182" s="581"/>
      <c r="M2182" s="581"/>
      <c r="N2182" s="581"/>
      <c r="O2182" s="581"/>
      <c r="P2182" s="581"/>
      <c r="Q2182" s="581"/>
      <c r="R2182" s="581"/>
      <c r="S2182" s="581"/>
      <c r="T2182" s="581"/>
      <c r="U2182" s="581"/>
      <c r="V2182" s="581"/>
      <c r="W2182" s="581"/>
      <c r="X2182" s="581"/>
      <c r="Y2182" s="581"/>
      <c r="Z2182" s="581"/>
      <c r="AA2182" s="581"/>
      <c r="AG2182" s="71"/>
      <c r="AH2182" s="593" t="s">
        <v>3</v>
      </c>
      <c r="AI2182" s="593"/>
      <c r="AJ2182" s="593"/>
      <c r="AK2182" s="593"/>
      <c r="AL2182" s="593"/>
      <c r="AM2182" s="593"/>
      <c r="AN2182" s="594"/>
      <c r="AO2182" s="587"/>
      <c r="AP2182" s="588"/>
      <c r="AQ2182" s="588"/>
      <c r="AR2182" s="588"/>
      <c r="AS2182" s="588"/>
      <c r="AT2182" s="589"/>
      <c r="AV2182" s="72"/>
      <c r="AW2182" s="593" t="s">
        <v>4</v>
      </c>
      <c r="AX2182" s="593"/>
      <c r="AY2182" s="593"/>
      <c r="AZ2182" s="593"/>
      <c r="BB2182" s="587"/>
      <c r="BC2182" s="588"/>
      <c r="BD2182" s="588"/>
      <c r="BE2182" s="588"/>
      <c r="BF2182" s="589"/>
    </row>
    <row r="2183" spans="2:62" ht="39" customHeight="1" thickBot="1">
      <c r="B2183" s="595" t="s">
        <v>148</v>
      </c>
      <c r="C2183" s="595"/>
      <c r="D2183" s="595"/>
      <c r="E2183" s="595"/>
      <c r="F2183" s="595"/>
      <c r="G2183" s="595"/>
      <c r="H2183" s="595"/>
      <c r="I2183" s="595"/>
      <c r="J2183" s="595"/>
      <c r="K2183" s="595"/>
      <c r="L2183" s="75"/>
      <c r="M2183" s="75"/>
      <c r="N2183" s="75"/>
      <c r="O2183" s="75"/>
      <c r="P2183" s="75"/>
      <c r="Q2183" s="75"/>
      <c r="R2183" s="75"/>
      <c r="S2183" s="75"/>
      <c r="T2183" s="75"/>
      <c r="U2183" s="75"/>
      <c r="V2183" s="75"/>
      <c r="W2183" s="76"/>
      <c r="X2183" s="76"/>
      <c r="Y2183" s="76"/>
      <c r="Z2183" s="76"/>
      <c r="AA2183" s="76"/>
      <c r="AG2183" s="71"/>
      <c r="AH2183" s="593"/>
      <c r="AI2183" s="593"/>
      <c r="AJ2183" s="593"/>
      <c r="AK2183" s="593"/>
      <c r="AL2183" s="593"/>
      <c r="AM2183" s="593"/>
      <c r="AN2183" s="594"/>
      <c r="AO2183" s="590"/>
      <c r="AP2183" s="591"/>
      <c r="AQ2183" s="591"/>
      <c r="AR2183" s="591"/>
      <c r="AS2183" s="591"/>
      <c r="AT2183" s="592"/>
      <c r="AU2183" s="72"/>
      <c r="AV2183" s="72"/>
      <c r="AW2183" s="593"/>
      <c r="AX2183" s="593"/>
      <c r="AY2183" s="593"/>
      <c r="AZ2183" s="593"/>
      <c r="BA2183" s="77"/>
      <c r="BB2183" s="590"/>
      <c r="BC2183" s="591"/>
      <c r="BD2183" s="591"/>
      <c r="BE2183" s="591"/>
      <c r="BF2183" s="592"/>
      <c r="BG2183" s="77"/>
      <c r="BH2183" s="77"/>
      <c r="BI2183" s="77"/>
    </row>
    <row r="2184" spans="2:62" ht="39" customHeight="1" thickBot="1">
      <c r="B2184" s="533"/>
      <c r="C2184" s="533"/>
      <c r="D2184" s="533"/>
      <c r="E2184" s="533"/>
      <c r="F2184" s="533"/>
      <c r="G2184" s="533"/>
      <c r="H2184" s="533"/>
      <c r="I2184" s="533"/>
      <c r="J2184" s="533"/>
      <c r="K2184" s="533"/>
      <c r="L2184" s="533"/>
      <c r="M2184" s="533"/>
      <c r="N2184" s="533"/>
      <c r="O2184" s="533"/>
      <c r="P2184" s="533"/>
      <c r="Q2184" s="533"/>
      <c r="R2184" s="533"/>
      <c r="S2184" s="533"/>
      <c r="T2184" s="533"/>
      <c r="U2184" s="533"/>
      <c r="V2184" s="533"/>
      <c r="W2184" s="533"/>
      <c r="X2184" s="533"/>
      <c r="Y2184" s="533"/>
      <c r="Z2184" s="533"/>
      <c r="AA2184" s="533"/>
      <c r="AG2184" s="71"/>
      <c r="AK2184" s="78"/>
      <c r="AL2184" s="78"/>
      <c r="AM2184" s="78"/>
      <c r="AN2184" s="78"/>
      <c r="AO2184" s="78"/>
      <c r="AP2184" s="78"/>
      <c r="AQ2184" s="78"/>
      <c r="AR2184" s="72"/>
      <c r="AS2184" s="72"/>
      <c r="AT2184" s="72"/>
      <c r="AU2184" s="72"/>
      <c r="AV2184" s="72"/>
      <c r="AW2184" s="72"/>
      <c r="AX2184" s="72"/>
      <c r="AY2184" s="72"/>
      <c r="AZ2184" s="72"/>
      <c r="BA2184" s="72"/>
      <c r="BB2184" s="72"/>
      <c r="BC2184" s="72"/>
      <c r="BD2184" s="72"/>
      <c r="BE2184" s="77"/>
      <c r="BF2184" s="77"/>
      <c r="BG2184" s="77"/>
      <c r="BH2184" s="77"/>
      <c r="BI2184" s="77"/>
    </row>
    <row r="2185" spans="2:62" ht="39" customHeight="1">
      <c r="B2185" s="534"/>
      <c r="C2185" s="534"/>
      <c r="D2185" s="534"/>
      <c r="E2185" s="534"/>
      <c r="F2185" s="534"/>
      <c r="G2185" s="534"/>
      <c r="H2185" s="534"/>
      <c r="I2185" s="534"/>
      <c r="J2185" s="534"/>
      <c r="K2185" s="534"/>
      <c r="L2185" s="534"/>
      <c r="M2185" s="534"/>
      <c r="N2185" s="534"/>
      <c r="O2185" s="534"/>
      <c r="P2185" s="534"/>
      <c r="Q2185" s="534"/>
      <c r="R2185" s="534"/>
      <c r="S2185" s="534"/>
      <c r="T2185" s="534"/>
      <c r="U2185" s="534"/>
      <c r="V2185" s="534"/>
      <c r="W2185" s="534"/>
      <c r="X2185" s="534"/>
      <c r="Y2185" s="534"/>
      <c r="Z2185" s="534"/>
      <c r="AA2185" s="534"/>
      <c r="AG2185" s="71"/>
      <c r="AH2185" s="582" t="s">
        <v>25</v>
      </c>
      <c r="AI2185" s="582"/>
      <c r="AJ2185" s="582"/>
      <c r="AK2185" s="582"/>
      <c r="AL2185" s="582"/>
      <c r="AM2185" s="582"/>
      <c r="AN2185" s="583"/>
      <c r="AO2185" s="596">
        <f>GI!$A$3</f>
        <v>11</v>
      </c>
      <c r="AP2185" s="597"/>
      <c r="AQ2185" s="597"/>
      <c r="AR2185" s="597"/>
      <c r="AS2185" s="598"/>
      <c r="AT2185" s="596" t="str">
        <f>GI!$C$3</f>
        <v>D</v>
      </c>
      <c r="AU2185" s="597"/>
      <c r="AV2185" s="597"/>
      <c r="AW2185" s="597"/>
      <c r="AX2185" s="598"/>
      <c r="AY2185" s="79"/>
      <c r="AZ2185" s="79"/>
      <c r="BA2185" s="79"/>
      <c r="BB2185" s="80"/>
      <c r="BC2185" s="80"/>
      <c r="BD2185" s="80"/>
      <c r="BE2185" s="80"/>
      <c r="BF2185" s="80"/>
      <c r="BG2185" s="80"/>
      <c r="BH2185" s="80"/>
      <c r="BI2185" s="80"/>
    </row>
    <row r="2186" spans="2:62" ht="39" customHeight="1">
      <c r="B2186" s="533"/>
      <c r="C2186" s="533"/>
      <c r="D2186" s="533"/>
      <c r="E2186" s="533"/>
      <c r="F2186" s="533"/>
      <c r="G2186" s="533"/>
      <c r="H2186" s="533"/>
      <c r="I2186" s="533"/>
      <c r="J2186" s="533"/>
      <c r="K2186" s="533"/>
      <c r="L2186" s="533"/>
      <c r="M2186" s="533"/>
      <c r="N2186" s="533"/>
      <c r="O2186" s="533"/>
      <c r="P2186" s="533"/>
      <c r="Q2186" s="533"/>
      <c r="R2186" s="533"/>
      <c r="S2186" s="533"/>
      <c r="T2186" s="533"/>
      <c r="U2186" s="533"/>
      <c r="V2186" s="533"/>
      <c r="W2186" s="533"/>
      <c r="X2186" s="533"/>
      <c r="Y2186" s="533"/>
      <c r="Z2186" s="533"/>
      <c r="AA2186" s="533"/>
      <c r="AG2186" s="71"/>
      <c r="AH2186" s="582"/>
      <c r="AI2186" s="582"/>
      <c r="AJ2186" s="582"/>
      <c r="AK2186" s="582"/>
      <c r="AL2186" s="582"/>
      <c r="AM2186" s="582"/>
      <c r="AN2186" s="583"/>
      <c r="AO2186" s="599"/>
      <c r="AP2186" s="600"/>
      <c r="AQ2186" s="600"/>
      <c r="AR2186" s="600"/>
      <c r="AS2186" s="601"/>
      <c r="AT2186" s="599"/>
      <c r="AU2186" s="600"/>
      <c r="AV2186" s="600"/>
      <c r="AW2186" s="600"/>
      <c r="AX2186" s="601"/>
      <c r="AY2186" s="79"/>
      <c r="AZ2186" s="79"/>
      <c r="BA2186" s="79"/>
      <c r="BB2186" s="80"/>
      <c r="BC2186" s="80"/>
      <c r="BD2186" s="80"/>
      <c r="BE2186" s="80"/>
      <c r="BF2186" s="80"/>
      <c r="BG2186" s="80"/>
      <c r="BH2186" s="80"/>
      <c r="BI2186" s="80"/>
    </row>
    <row r="2187" spans="2:62" ht="39" customHeight="1">
      <c r="B2187" s="534"/>
      <c r="C2187" s="534"/>
      <c r="D2187" s="534"/>
      <c r="E2187" s="534"/>
      <c r="F2187" s="534"/>
      <c r="G2187" s="534"/>
      <c r="H2187" s="534"/>
      <c r="I2187" s="534"/>
      <c r="J2187" s="534"/>
      <c r="K2187" s="534"/>
      <c r="L2187" s="534"/>
      <c r="M2187" s="534"/>
      <c r="N2187" s="534"/>
      <c r="O2187" s="534"/>
      <c r="P2187" s="534"/>
      <c r="Q2187" s="534"/>
      <c r="R2187" s="534"/>
      <c r="S2187" s="534"/>
      <c r="T2187" s="534"/>
      <c r="U2187" s="534"/>
      <c r="V2187" s="534"/>
      <c r="W2187" s="534"/>
      <c r="X2187" s="534"/>
      <c r="Y2187" s="534"/>
      <c r="Z2187" s="534"/>
      <c r="AA2187" s="534"/>
      <c r="AG2187" s="71"/>
      <c r="AH2187" s="605" t="s">
        <v>6</v>
      </c>
      <c r="AI2187" s="605"/>
      <c r="AJ2187" s="605"/>
      <c r="AK2187" s="605"/>
      <c r="AL2187" s="605"/>
      <c r="AM2187" s="605"/>
      <c r="AN2187" s="606"/>
      <c r="AO2187" s="599"/>
      <c r="AP2187" s="600"/>
      <c r="AQ2187" s="600"/>
      <c r="AR2187" s="600"/>
      <c r="AS2187" s="601"/>
      <c r="AT2187" s="599"/>
      <c r="AU2187" s="600"/>
      <c r="AV2187" s="600"/>
      <c r="AW2187" s="600"/>
      <c r="AX2187" s="601"/>
      <c r="AY2187" s="79"/>
      <c r="AZ2187" s="79"/>
      <c r="BA2187" s="79"/>
      <c r="BB2187" s="80"/>
      <c r="BC2187" s="80"/>
      <c r="BD2187" s="80"/>
      <c r="BE2187" s="80"/>
      <c r="BF2187" s="80"/>
      <c r="BG2187" s="80"/>
      <c r="BH2187" s="80"/>
      <c r="BI2187" s="80"/>
    </row>
    <row r="2188" spans="2:62" ht="39" customHeight="1" thickBot="1">
      <c r="B2188" s="607" t="s">
        <v>149</v>
      </c>
      <c r="C2188" s="607"/>
      <c r="D2188" s="607"/>
      <c r="E2188" s="607"/>
      <c r="F2188" s="607"/>
      <c r="G2188" s="607"/>
      <c r="H2188" s="607"/>
      <c r="I2188" s="607"/>
      <c r="J2188" s="607"/>
      <c r="K2188" s="607"/>
      <c r="L2188" s="607"/>
      <c r="M2188" s="607"/>
      <c r="N2188" s="607"/>
      <c r="O2188" s="607"/>
      <c r="P2188" s="607"/>
      <c r="Q2188" s="607"/>
      <c r="R2188" s="607"/>
      <c r="S2188" s="607"/>
      <c r="T2188" s="607"/>
      <c r="U2188" s="607"/>
      <c r="V2188" s="607"/>
      <c r="W2188" s="607"/>
      <c r="X2188" s="607"/>
      <c r="Y2188" s="607"/>
      <c r="Z2188" s="607"/>
      <c r="AA2188" s="607"/>
      <c r="AG2188" s="71"/>
      <c r="AH2188" s="605"/>
      <c r="AI2188" s="605"/>
      <c r="AJ2188" s="605"/>
      <c r="AK2188" s="605"/>
      <c r="AL2188" s="605"/>
      <c r="AM2188" s="605"/>
      <c r="AN2188" s="606"/>
      <c r="AO2188" s="602"/>
      <c r="AP2188" s="603"/>
      <c r="AQ2188" s="603"/>
      <c r="AR2188" s="603"/>
      <c r="AS2188" s="604"/>
      <c r="AT2188" s="602"/>
      <c r="AU2188" s="603"/>
      <c r="AV2188" s="603"/>
      <c r="AW2188" s="603"/>
      <c r="AX2188" s="604"/>
      <c r="AY2188" s="79"/>
      <c r="AZ2188" s="79"/>
      <c r="BA2188" s="79"/>
      <c r="BB2188" s="80"/>
      <c r="BC2188" s="80"/>
      <c r="BD2188" s="80"/>
      <c r="BE2188" s="80"/>
      <c r="BF2188" s="80"/>
      <c r="BG2188" s="80"/>
      <c r="BH2188" s="80"/>
      <c r="BI2188" s="80"/>
    </row>
    <row r="2189" spans="2:62" ht="39" customHeight="1">
      <c r="B2189" s="608"/>
      <c r="C2189" s="608"/>
      <c r="D2189" s="608"/>
      <c r="E2189" s="608"/>
      <c r="F2189" s="608"/>
      <c r="G2189" s="608"/>
      <c r="H2189" s="608"/>
      <c r="I2189" s="608"/>
      <c r="J2189" s="608"/>
      <c r="K2189" s="608"/>
      <c r="L2189" s="608"/>
      <c r="M2189" s="608"/>
      <c r="N2189" s="608"/>
      <c r="O2189" s="608"/>
      <c r="P2189" s="608"/>
      <c r="Q2189" s="608"/>
      <c r="R2189" s="608"/>
      <c r="S2189" s="608"/>
      <c r="T2189" s="608"/>
      <c r="U2189" s="608"/>
      <c r="V2189" s="608"/>
      <c r="W2189" s="608"/>
      <c r="X2189" s="608"/>
      <c r="Y2189" s="608"/>
      <c r="Z2189" s="608"/>
      <c r="AA2189" s="608"/>
      <c r="AG2189" s="71"/>
    </row>
    <row r="2190" spans="2:62" ht="39" customHeight="1" thickBot="1">
      <c r="B2190" s="533"/>
      <c r="C2190" s="533"/>
      <c r="D2190" s="533"/>
      <c r="E2190" s="533"/>
      <c r="F2190" s="533"/>
      <c r="G2190" s="533"/>
      <c r="H2190" s="533"/>
      <c r="I2190" s="533"/>
      <c r="J2190" s="533"/>
      <c r="K2190" s="533"/>
      <c r="L2190" s="533"/>
      <c r="M2190" s="533"/>
      <c r="N2190" s="533"/>
      <c r="O2190" s="533"/>
      <c r="P2190" s="533"/>
      <c r="Q2190" s="533"/>
      <c r="R2190" s="533"/>
      <c r="S2190" s="533"/>
      <c r="T2190" s="533"/>
      <c r="U2190" s="533"/>
      <c r="V2190" s="533"/>
      <c r="W2190" s="533"/>
      <c r="X2190" s="533"/>
      <c r="Y2190" s="533"/>
      <c r="Z2190" s="533"/>
      <c r="AA2190" s="533"/>
      <c r="AG2190" s="81"/>
      <c r="AH2190" s="82"/>
      <c r="AI2190" s="82"/>
      <c r="AJ2190" s="82"/>
      <c r="AK2190" s="82"/>
      <c r="AL2190" s="82"/>
      <c r="AM2190" s="82"/>
      <c r="AN2190" s="82"/>
      <c r="AO2190" s="82"/>
      <c r="AP2190" s="82"/>
      <c r="AQ2190" s="82"/>
      <c r="AR2190" s="83"/>
      <c r="AS2190" s="83"/>
      <c r="AT2190" s="83"/>
      <c r="AU2190" s="83"/>
      <c r="AV2190" s="83"/>
      <c r="AW2190" s="83"/>
      <c r="AX2190" s="83"/>
      <c r="AY2190" s="83"/>
      <c r="AZ2190" s="83"/>
      <c r="BA2190" s="83"/>
      <c r="BB2190" s="83"/>
      <c r="BC2190" s="83"/>
      <c r="BD2190" s="83"/>
      <c r="BE2190" s="83"/>
      <c r="BF2190" s="83"/>
      <c r="BG2190" s="83"/>
      <c r="BH2190" s="83"/>
      <c r="BI2190" s="83"/>
      <c r="BJ2190" s="84"/>
    </row>
    <row r="2191" spans="2:62" ht="39" customHeight="1">
      <c r="B2191" s="534"/>
      <c r="C2191" s="534"/>
      <c r="D2191" s="534"/>
      <c r="E2191" s="534"/>
      <c r="F2191" s="534"/>
      <c r="G2191" s="534"/>
      <c r="H2191" s="534"/>
      <c r="I2191" s="534"/>
      <c r="J2191" s="534"/>
      <c r="K2191" s="534"/>
      <c r="L2191" s="534"/>
      <c r="M2191" s="534"/>
      <c r="N2191" s="534"/>
      <c r="O2191" s="534"/>
      <c r="P2191" s="534"/>
      <c r="Q2191" s="534"/>
      <c r="R2191" s="534"/>
      <c r="S2191" s="534"/>
      <c r="T2191" s="534"/>
      <c r="U2191" s="534"/>
      <c r="V2191" s="534"/>
      <c r="W2191" s="534"/>
      <c r="X2191" s="534"/>
      <c r="Y2191" s="534"/>
      <c r="Z2191" s="534"/>
      <c r="AA2191" s="534"/>
      <c r="BJ2191" s="85"/>
    </row>
    <row r="2192" spans="2:62" ht="39" customHeight="1">
      <c r="B2192" s="86"/>
      <c r="C2192" s="86"/>
      <c r="D2192" s="86"/>
      <c r="E2192" s="86"/>
      <c r="F2192" s="86"/>
      <c r="G2192" s="86"/>
      <c r="H2192" s="86"/>
      <c r="I2192" s="86"/>
      <c r="J2192" s="86"/>
      <c r="K2192" s="86"/>
      <c r="L2192" s="86"/>
      <c r="M2192" s="86"/>
      <c r="N2192" s="86"/>
      <c r="O2192" s="86"/>
      <c r="P2192" s="86"/>
      <c r="Q2192" s="86"/>
      <c r="R2192" s="86"/>
      <c r="S2192" s="86"/>
      <c r="T2192" s="86"/>
      <c r="U2192" s="86"/>
      <c r="V2192" s="86"/>
      <c r="W2192" s="86"/>
      <c r="X2192" s="86"/>
      <c r="Y2192" s="86"/>
      <c r="Z2192" s="86"/>
      <c r="AA2192" s="86"/>
      <c r="AK2192" s="87"/>
      <c r="AL2192" s="87"/>
      <c r="AM2192" s="87"/>
      <c r="AN2192" s="87"/>
      <c r="AO2192" s="87"/>
      <c r="AP2192" s="87"/>
      <c r="AQ2192" s="87"/>
      <c r="AR2192" s="87"/>
      <c r="AS2192" s="87"/>
      <c r="AT2192" s="87"/>
      <c r="AU2192" s="87"/>
      <c r="AV2192" s="87"/>
      <c r="AW2192" s="87"/>
      <c r="AX2192" s="87"/>
      <c r="AY2192" s="87"/>
      <c r="AZ2192" s="87"/>
      <c r="BA2192" s="87"/>
      <c r="BB2192" s="87"/>
      <c r="BC2192" s="87"/>
      <c r="BD2192" s="87"/>
      <c r="BE2192" s="87"/>
      <c r="BF2192" s="87"/>
      <c r="BJ2192" s="85"/>
    </row>
    <row r="2193" spans="2:62" ht="39" customHeight="1">
      <c r="B2193" s="535" t="s">
        <v>80</v>
      </c>
      <c r="C2193" s="535"/>
      <c r="D2193" s="535"/>
      <c r="E2193" s="535"/>
      <c r="F2193" s="535"/>
      <c r="G2193" s="535"/>
      <c r="H2193" s="535"/>
      <c r="I2193" s="535"/>
      <c r="J2193" s="535"/>
      <c r="K2193" s="535"/>
      <c r="L2193" s="535"/>
      <c r="M2193" s="535"/>
      <c r="N2193" s="535"/>
      <c r="O2193" s="536" t="str">
        <f>GI!$E$31</f>
        <v xml:space="preserve">Biniam Desta </v>
      </c>
      <c r="P2193" s="536"/>
      <c r="Q2193" s="536"/>
      <c r="R2193" s="536"/>
      <c r="S2193" s="536"/>
      <c r="T2193" s="536"/>
      <c r="U2193" s="536"/>
      <c r="V2193" s="536"/>
      <c r="W2193" s="536"/>
      <c r="X2193" s="536"/>
      <c r="Y2193" s="536"/>
      <c r="Z2193" s="536"/>
      <c r="AA2193" s="536"/>
      <c r="AB2193" s="88"/>
      <c r="AJ2193" s="538" t="s">
        <v>212</v>
      </c>
      <c r="AK2193" s="539"/>
      <c r="AL2193" s="539"/>
      <c r="AM2193" s="539"/>
      <c r="AN2193" s="539"/>
      <c r="AO2193" s="539"/>
      <c r="AP2193" s="539"/>
      <c r="AQ2193" s="539"/>
      <c r="AR2193" s="539"/>
      <c r="AS2193" s="539"/>
      <c r="AT2193" s="539"/>
      <c r="AU2193" s="539"/>
      <c r="AV2193" s="539"/>
      <c r="AW2193" s="539"/>
      <c r="AX2193" s="539"/>
      <c r="AY2193" s="539"/>
      <c r="AZ2193" s="539"/>
      <c r="BA2193" s="539"/>
      <c r="BB2193" s="539"/>
      <c r="BC2193" s="539"/>
      <c r="BD2193" s="539"/>
      <c r="BE2193" s="539"/>
      <c r="BF2193" s="540"/>
      <c r="BG2193" s="87"/>
      <c r="BH2193" s="87"/>
      <c r="BI2193" s="87"/>
      <c r="BJ2193" s="89"/>
    </row>
    <row r="2194" spans="2:62" ht="39" customHeight="1">
      <c r="B2194" s="535"/>
      <c r="C2194" s="535"/>
      <c r="D2194" s="535"/>
      <c r="E2194" s="535"/>
      <c r="F2194" s="535"/>
      <c r="G2194" s="535"/>
      <c r="H2194" s="535"/>
      <c r="I2194" s="535"/>
      <c r="J2194" s="535"/>
      <c r="K2194" s="535"/>
      <c r="L2194" s="535"/>
      <c r="M2194" s="535"/>
      <c r="N2194" s="535"/>
      <c r="O2194" s="537"/>
      <c r="P2194" s="537"/>
      <c r="Q2194" s="537"/>
      <c r="R2194" s="537"/>
      <c r="S2194" s="537"/>
      <c r="T2194" s="537"/>
      <c r="U2194" s="537"/>
      <c r="V2194" s="537"/>
      <c r="W2194" s="537"/>
      <c r="X2194" s="537"/>
      <c r="Y2194" s="537"/>
      <c r="Z2194" s="537"/>
      <c r="AA2194" s="537"/>
      <c r="AB2194" s="88"/>
      <c r="AJ2194" s="541"/>
      <c r="AK2194" s="542"/>
      <c r="AL2194" s="542"/>
      <c r="AM2194" s="542"/>
      <c r="AN2194" s="542"/>
      <c r="AO2194" s="542"/>
      <c r="AP2194" s="542"/>
      <c r="AQ2194" s="542"/>
      <c r="AR2194" s="542"/>
      <c r="AS2194" s="542"/>
      <c r="AT2194" s="542"/>
      <c r="AU2194" s="542"/>
      <c r="AV2194" s="542"/>
      <c r="AW2194" s="542"/>
      <c r="AX2194" s="542"/>
      <c r="AY2194" s="542"/>
      <c r="AZ2194" s="542"/>
      <c r="BA2194" s="542"/>
      <c r="BB2194" s="542"/>
      <c r="BC2194" s="542"/>
      <c r="BD2194" s="542"/>
      <c r="BE2194" s="542"/>
      <c r="BF2194" s="543"/>
      <c r="BG2194" s="87"/>
      <c r="BH2194" s="87"/>
      <c r="BI2194" s="87"/>
      <c r="BJ2194" s="89"/>
    </row>
    <row r="2195" spans="2:62" ht="39" customHeight="1">
      <c r="B2195" s="544" t="s">
        <v>79</v>
      </c>
      <c r="C2195" s="544"/>
      <c r="D2195" s="544"/>
      <c r="E2195" s="544"/>
      <c r="F2195" s="544"/>
      <c r="G2195" s="544"/>
      <c r="H2195" s="544"/>
      <c r="I2195" s="544"/>
      <c r="J2195" s="544"/>
      <c r="K2195" s="544"/>
      <c r="L2195" s="544"/>
      <c r="M2195" s="544"/>
      <c r="N2195" s="544"/>
      <c r="O2195" s="545"/>
      <c r="P2195" s="545"/>
      <c r="Q2195" s="545"/>
      <c r="R2195" s="545"/>
      <c r="S2195" s="545"/>
      <c r="T2195" s="545"/>
      <c r="U2195" s="545"/>
      <c r="V2195" s="545"/>
      <c r="W2195" s="545"/>
      <c r="X2195" s="545"/>
      <c r="Y2195" s="545"/>
      <c r="Z2195" s="545"/>
      <c r="AA2195" s="545"/>
      <c r="AB2195" s="88"/>
      <c r="AJ2195" s="541" t="s">
        <v>210</v>
      </c>
      <c r="AK2195" s="542"/>
      <c r="AL2195" s="542"/>
      <c r="AM2195" s="542"/>
      <c r="AN2195" s="542"/>
      <c r="AO2195" s="542"/>
      <c r="AP2195" s="542"/>
      <c r="AQ2195" s="542"/>
      <c r="AR2195" s="542"/>
      <c r="AS2195" s="542"/>
      <c r="AT2195" s="542"/>
      <c r="AU2195" s="542"/>
      <c r="AV2195" s="542"/>
      <c r="AW2195" s="542"/>
      <c r="AX2195" s="542"/>
      <c r="AY2195" s="542"/>
      <c r="AZ2195" s="542"/>
      <c r="BA2195" s="542"/>
      <c r="BB2195" s="542"/>
      <c r="BC2195" s="542"/>
      <c r="BD2195" s="542"/>
      <c r="BE2195" s="542"/>
      <c r="BF2195" s="543"/>
      <c r="BG2195" s="87"/>
      <c r="BH2195" s="87"/>
      <c r="BI2195" s="87"/>
      <c r="BJ2195" s="87"/>
    </row>
    <row r="2196" spans="2:62" ht="39" customHeight="1">
      <c r="B2196" s="544"/>
      <c r="C2196" s="544"/>
      <c r="D2196" s="544"/>
      <c r="E2196" s="544"/>
      <c r="F2196" s="544"/>
      <c r="G2196" s="544"/>
      <c r="H2196" s="544"/>
      <c r="I2196" s="544"/>
      <c r="J2196" s="544"/>
      <c r="K2196" s="544"/>
      <c r="L2196" s="544"/>
      <c r="M2196" s="544"/>
      <c r="N2196" s="544"/>
      <c r="O2196" s="546"/>
      <c r="P2196" s="546"/>
      <c r="Q2196" s="546"/>
      <c r="R2196" s="546"/>
      <c r="S2196" s="546"/>
      <c r="T2196" s="546"/>
      <c r="U2196" s="546"/>
      <c r="V2196" s="546"/>
      <c r="W2196" s="546"/>
      <c r="X2196" s="546"/>
      <c r="Y2196" s="546"/>
      <c r="Z2196" s="546"/>
      <c r="AA2196" s="546"/>
      <c r="AB2196" s="88"/>
      <c r="AJ2196" s="541"/>
      <c r="AK2196" s="542"/>
      <c r="AL2196" s="542"/>
      <c r="AM2196" s="542"/>
      <c r="AN2196" s="542"/>
      <c r="AO2196" s="542"/>
      <c r="AP2196" s="542"/>
      <c r="AQ2196" s="542"/>
      <c r="AR2196" s="542"/>
      <c r="AS2196" s="542"/>
      <c r="AT2196" s="542"/>
      <c r="AU2196" s="542"/>
      <c r="AV2196" s="542"/>
      <c r="AW2196" s="542"/>
      <c r="AX2196" s="542"/>
      <c r="AY2196" s="542"/>
      <c r="AZ2196" s="542"/>
      <c r="BA2196" s="542"/>
      <c r="BB2196" s="542"/>
      <c r="BC2196" s="542"/>
      <c r="BD2196" s="542"/>
      <c r="BE2196" s="542"/>
      <c r="BF2196" s="543"/>
      <c r="BG2196" s="87"/>
      <c r="BH2196" s="87"/>
      <c r="BI2196" s="87"/>
      <c r="BJ2196" s="87"/>
    </row>
    <row r="2197" spans="2:62" ht="39" customHeight="1">
      <c r="B2197" s="535" t="s">
        <v>81</v>
      </c>
      <c r="C2197" s="535"/>
      <c r="D2197" s="535"/>
      <c r="E2197" s="535"/>
      <c r="F2197" s="535"/>
      <c r="G2197" s="535"/>
      <c r="H2197" s="535"/>
      <c r="I2197" s="535"/>
      <c r="J2197" s="535"/>
      <c r="K2197" s="535"/>
      <c r="L2197" s="535"/>
      <c r="M2197" s="535"/>
      <c r="N2197" s="535"/>
      <c r="O2197" s="547"/>
      <c r="P2197" s="547"/>
      <c r="Q2197" s="547"/>
      <c r="R2197" s="547"/>
      <c r="S2197" s="547"/>
      <c r="T2197" s="547"/>
      <c r="U2197" s="547"/>
      <c r="V2197" s="547"/>
      <c r="W2197" s="547"/>
      <c r="X2197" s="547"/>
      <c r="Y2197" s="547"/>
      <c r="Z2197" s="547"/>
      <c r="AA2197" s="547"/>
      <c r="AB2197" s="88"/>
      <c r="AJ2197" s="541" t="s">
        <v>74</v>
      </c>
      <c r="AK2197" s="542"/>
      <c r="AL2197" s="542"/>
      <c r="AM2197" s="542"/>
      <c r="AN2197" s="542"/>
      <c r="AO2197" s="542"/>
      <c r="AP2197" s="542"/>
      <c r="AQ2197" s="542"/>
      <c r="AR2197" s="542"/>
      <c r="AS2197" s="542"/>
      <c r="AT2197" s="542"/>
      <c r="AU2197" s="542"/>
      <c r="AV2197" s="542"/>
      <c r="AW2197" s="542"/>
      <c r="AX2197" s="542"/>
      <c r="AY2197" s="542"/>
      <c r="AZ2197" s="542"/>
      <c r="BA2197" s="542"/>
      <c r="BB2197" s="542"/>
      <c r="BC2197" s="542"/>
      <c r="BD2197" s="542"/>
      <c r="BE2197" s="542"/>
      <c r="BF2197" s="543"/>
      <c r="BG2197" s="87"/>
      <c r="BH2197" s="87"/>
      <c r="BI2197" s="87"/>
      <c r="BJ2197" s="87"/>
    </row>
    <row r="2198" spans="2:62" ht="39" customHeight="1">
      <c r="B2198" s="535"/>
      <c r="C2198" s="535"/>
      <c r="D2198" s="535"/>
      <c r="E2198" s="535"/>
      <c r="F2198" s="535"/>
      <c r="G2198" s="535"/>
      <c r="H2198" s="535"/>
      <c r="I2198" s="535"/>
      <c r="J2198" s="535"/>
      <c r="K2198" s="535"/>
      <c r="L2198" s="535"/>
      <c r="M2198" s="535"/>
      <c r="N2198" s="535"/>
      <c r="O2198" s="548"/>
      <c r="P2198" s="548"/>
      <c r="Q2198" s="548"/>
      <c r="R2198" s="548"/>
      <c r="S2198" s="548"/>
      <c r="T2198" s="548"/>
      <c r="U2198" s="548"/>
      <c r="V2198" s="548"/>
      <c r="W2198" s="548"/>
      <c r="X2198" s="548"/>
      <c r="Y2198" s="548"/>
      <c r="Z2198" s="548"/>
      <c r="AA2198" s="548"/>
      <c r="AB2198" s="88"/>
      <c r="AJ2198" s="541"/>
      <c r="AK2198" s="542"/>
      <c r="AL2198" s="542"/>
      <c r="AM2198" s="542"/>
      <c r="AN2198" s="542"/>
      <c r="AO2198" s="542"/>
      <c r="AP2198" s="542"/>
      <c r="AQ2198" s="542"/>
      <c r="AR2198" s="542"/>
      <c r="AS2198" s="542"/>
      <c r="AT2198" s="542"/>
      <c r="AU2198" s="542"/>
      <c r="AV2198" s="542"/>
      <c r="AW2198" s="542"/>
      <c r="AX2198" s="542"/>
      <c r="AY2198" s="542"/>
      <c r="AZ2198" s="542"/>
      <c r="BA2198" s="542"/>
      <c r="BB2198" s="542"/>
      <c r="BC2198" s="542"/>
      <c r="BD2198" s="542"/>
      <c r="BE2198" s="542"/>
      <c r="BF2198" s="543"/>
      <c r="BG2198" s="87"/>
      <c r="BH2198" s="87"/>
      <c r="BI2198" s="87"/>
      <c r="BJ2198" s="87"/>
    </row>
    <row r="2199" spans="2:62" ht="76.5" customHeight="1">
      <c r="B2199" s="544" t="s">
        <v>79</v>
      </c>
      <c r="C2199" s="544"/>
      <c r="D2199" s="544"/>
      <c r="E2199" s="544"/>
      <c r="F2199" s="544"/>
      <c r="G2199" s="544"/>
      <c r="H2199" s="544"/>
      <c r="I2199" s="544"/>
      <c r="J2199" s="544"/>
      <c r="K2199" s="544"/>
      <c r="L2199" s="544"/>
      <c r="M2199" s="544"/>
      <c r="N2199" s="544"/>
      <c r="O2199" s="545"/>
      <c r="P2199" s="545"/>
      <c r="Q2199" s="545"/>
      <c r="R2199" s="545"/>
      <c r="S2199" s="545"/>
      <c r="T2199" s="545"/>
      <c r="U2199" s="545"/>
      <c r="V2199" s="545"/>
      <c r="W2199" s="545"/>
      <c r="X2199" s="545"/>
      <c r="Y2199" s="545"/>
      <c r="Z2199" s="545"/>
      <c r="AA2199" s="545"/>
      <c r="AB2199" s="90"/>
      <c r="AJ2199" s="541" t="s">
        <v>211</v>
      </c>
      <c r="AK2199" s="542"/>
      <c r="AL2199" s="542"/>
      <c r="AM2199" s="542"/>
      <c r="AN2199" s="542"/>
      <c r="AO2199" s="542"/>
      <c r="AP2199" s="542"/>
      <c r="AQ2199" s="542"/>
      <c r="AR2199" s="542"/>
      <c r="AS2199" s="542"/>
      <c r="AT2199" s="542"/>
      <c r="AU2199" s="542"/>
      <c r="AV2199" s="542"/>
      <c r="AW2199" s="542"/>
      <c r="AX2199" s="542"/>
      <c r="AY2199" s="542"/>
      <c r="AZ2199" s="542"/>
      <c r="BA2199" s="542"/>
      <c r="BB2199" s="542"/>
      <c r="BC2199" s="542"/>
      <c r="BD2199" s="542"/>
      <c r="BE2199" s="542"/>
      <c r="BF2199" s="543"/>
      <c r="BG2199" s="87"/>
      <c r="BH2199" s="87"/>
      <c r="BI2199" s="87"/>
      <c r="BJ2199" s="87"/>
    </row>
    <row r="2200" spans="2:62" ht="9" customHeight="1">
      <c r="B2200" s="544"/>
      <c r="C2200" s="544"/>
      <c r="D2200" s="544"/>
      <c r="E2200" s="544"/>
      <c r="F2200" s="544"/>
      <c r="G2200" s="544"/>
      <c r="H2200" s="544"/>
      <c r="I2200" s="544"/>
      <c r="J2200" s="544"/>
      <c r="K2200" s="544"/>
      <c r="L2200" s="544"/>
      <c r="M2200" s="544"/>
      <c r="N2200" s="544"/>
      <c r="O2200" s="546"/>
      <c r="P2200" s="546"/>
      <c r="Q2200" s="546"/>
      <c r="R2200" s="546"/>
      <c r="S2200" s="546"/>
      <c r="T2200" s="546"/>
      <c r="U2200" s="546"/>
      <c r="V2200" s="546"/>
      <c r="W2200" s="546"/>
      <c r="X2200" s="546"/>
      <c r="Y2200" s="546"/>
      <c r="Z2200" s="546"/>
      <c r="AA2200" s="546"/>
      <c r="AB2200" s="90"/>
      <c r="AJ2200" s="549"/>
      <c r="AK2200" s="550"/>
      <c r="AL2200" s="550"/>
      <c r="AM2200" s="550"/>
      <c r="AN2200" s="550"/>
      <c r="AO2200" s="550"/>
      <c r="AP2200" s="550"/>
      <c r="AQ2200" s="550"/>
      <c r="AR2200" s="550"/>
      <c r="AS2200" s="550"/>
      <c r="AT2200" s="550"/>
      <c r="AU2200" s="550"/>
      <c r="AV2200" s="550"/>
      <c r="AW2200" s="550"/>
      <c r="AX2200" s="550"/>
      <c r="AY2200" s="550"/>
      <c r="AZ2200" s="550"/>
      <c r="BA2200" s="550"/>
      <c r="BB2200" s="550"/>
      <c r="BC2200" s="550"/>
      <c r="BD2200" s="550"/>
      <c r="BE2200" s="550"/>
      <c r="BF2200" s="551"/>
      <c r="BG2200" s="87"/>
      <c r="BH2200" s="87"/>
      <c r="BI2200" s="87"/>
      <c r="BJ2200" s="87"/>
    </row>
    <row r="2201" spans="2:62" ht="39" customHeight="1">
      <c r="C2201" s="615"/>
      <c r="D2201" s="615"/>
      <c r="E2201" s="615"/>
      <c r="F2201" s="615"/>
      <c r="G2201" s="615"/>
      <c r="H2201" s="615"/>
      <c r="I2201" s="615"/>
      <c r="J2201" s="615"/>
      <c r="K2201" s="615"/>
      <c r="L2201" s="615"/>
      <c r="M2201" s="615"/>
      <c r="N2201" s="615"/>
      <c r="O2201" s="615"/>
      <c r="P2201" s="615"/>
      <c r="Q2201" s="615"/>
      <c r="R2201" s="615"/>
      <c r="S2201" s="615"/>
      <c r="T2201" s="615"/>
      <c r="U2201" s="615"/>
      <c r="V2201" s="615"/>
      <c r="W2201" s="615"/>
      <c r="X2201" s="615"/>
    </row>
    <row r="2202" spans="2:62" ht="39" customHeight="1">
      <c r="B2202" s="616" t="s">
        <v>20</v>
      </c>
      <c r="C2202" s="616"/>
      <c r="D2202" s="616"/>
      <c r="E2202" s="616"/>
      <c r="F2202" s="616"/>
      <c r="G2202" s="616"/>
      <c r="H2202" s="616"/>
      <c r="I2202" s="616"/>
      <c r="J2202" s="616"/>
      <c r="K2202" s="616"/>
      <c r="L2202" s="616"/>
      <c r="M2202" s="616"/>
      <c r="N2202" s="616"/>
      <c r="O2202" s="616"/>
      <c r="P2202" s="616"/>
      <c r="Q2202" s="616"/>
      <c r="R2202" s="616"/>
      <c r="S2202" s="616"/>
      <c r="T2202" s="616"/>
      <c r="U2202" s="616"/>
      <c r="V2202" s="616"/>
      <c r="W2202" s="616"/>
      <c r="X2202" s="616"/>
      <c r="Y2202" s="616"/>
      <c r="Z2202" s="616"/>
      <c r="AA2202" s="59"/>
      <c r="AG2202" s="60"/>
      <c r="AH2202" s="60"/>
      <c r="AI2202" s="60"/>
      <c r="AL2202" s="617"/>
      <c r="AM2202" s="617"/>
      <c r="AN2202" s="617"/>
      <c r="AO2202" s="617"/>
      <c r="AP2202" s="617"/>
      <c r="AQ2202" s="617"/>
      <c r="AR2202" s="617"/>
      <c r="AS2202" s="617"/>
      <c r="AT2202" s="617"/>
      <c r="AU2202" s="617"/>
      <c r="AV2202" s="617"/>
      <c r="AW2202" s="617"/>
      <c r="AX2202" s="617"/>
      <c r="AY2202" s="617"/>
      <c r="AZ2202" s="617"/>
      <c r="BA2202" s="617"/>
      <c r="BB2202" s="617"/>
      <c r="BC2202" s="617"/>
    </row>
    <row r="2203" spans="2:62" ht="39" customHeight="1">
      <c r="B2203" s="616"/>
      <c r="C2203" s="616"/>
      <c r="D2203" s="616"/>
      <c r="E2203" s="616"/>
      <c r="F2203" s="616"/>
      <c r="G2203" s="616"/>
      <c r="H2203" s="616"/>
      <c r="I2203" s="616"/>
      <c r="J2203" s="616"/>
      <c r="K2203" s="616"/>
      <c r="L2203" s="616"/>
      <c r="M2203" s="616"/>
      <c r="N2203" s="616"/>
      <c r="O2203" s="616"/>
      <c r="P2203" s="616"/>
      <c r="Q2203" s="616"/>
      <c r="R2203" s="616"/>
      <c r="S2203" s="616"/>
      <c r="T2203" s="616"/>
      <c r="U2203" s="616"/>
      <c r="V2203" s="616"/>
      <c r="W2203" s="616"/>
      <c r="X2203" s="616"/>
      <c r="Y2203" s="616"/>
      <c r="Z2203" s="616"/>
      <c r="AA2203" s="59"/>
      <c r="AG2203" s="60"/>
      <c r="AH2203" s="60"/>
      <c r="AI2203" s="60"/>
      <c r="AL2203" s="617"/>
      <c r="AM2203" s="617"/>
      <c r="AN2203" s="617"/>
      <c r="AO2203" s="617"/>
      <c r="AP2203" s="617"/>
      <c r="AQ2203" s="617"/>
      <c r="AR2203" s="617"/>
      <c r="AS2203" s="617"/>
      <c r="AT2203" s="617"/>
      <c r="AU2203" s="617"/>
      <c r="AV2203" s="617"/>
      <c r="AW2203" s="617"/>
      <c r="AX2203" s="617"/>
      <c r="AY2203" s="617"/>
      <c r="AZ2203" s="617"/>
      <c r="BA2203" s="617"/>
      <c r="BB2203" s="617"/>
      <c r="BC2203" s="617"/>
    </row>
    <row r="2204" spans="2:62" ht="39" customHeight="1">
      <c r="B2204" s="618"/>
      <c r="C2204" s="618"/>
      <c r="D2204" s="618"/>
      <c r="E2204" s="618"/>
      <c r="F2204" s="618"/>
      <c r="G2204" s="618"/>
      <c r="H2204" s="618"/>
      <c r="I2204" s="618"/>
      <c r="J2204" s="618"/>
      <c r="K2204" s="618"/>
      <c r="L2204" s="618"/>
      <c r="M2204" s="618"/>
      <c r="N2204" s="618"/>
      <c r="O2204" s="618"/>
      <c r="P2204" s="618"/>
      <c r="Q2204" s="618"/>
      <c r="R2204" s="618"/>
      <c r="S2204" s="618"/>
      <c r="T2204" s="618"/>
      <c r="U2204" s="618"/>
      <c r="V2204" s="618"/>
      <c r="W2204" s="618"/>
      <c r="X2204" s="618"/>
      <c r="Y2204" s="618"/>
      <c r="Z2204" s="618"/>
      <c r="AA2204" s="59"/>
      <c r="AB2204" s="60"/>
      <c r="AC2204" s="60"/>
      <c r="AD2204" s="60"/>
      <c r="AE2204" s="60"/>
      <c r="AF2204" s="60"/>
      <c r="AG2204" s="60"/>
      <c r="AH2204" s="60"/>
      <c r="AI2204" s="60"/>
      <c r="AL2204" s="617"/>
      <c r="AM2204" s="617"/>
      <c r="AN2204" s="617"/>
      <c r="AO2204" s="617"/>
      <c r="AP2204" s="617"/>
      <c r="AQ2204" s="617"/>
      <c r="AR2204" s="617"/>
      <c r="AS2204" s="617"/>
      <c r="AT2204" s="617"/>
      <c r="AU2204" s="617"/>
      <c r="AV2204" s="617"/>
      <c r="AW2204" s="617"/>
      <c r="AX2204" s="617"/>
      <c r="AY2204" s="617"/>
      <c r="AZ2204" s="617"/>
      <c r="BA2204" s="617"/>
      <c r="BB2204" s="617"/>
      <c r="BC2204" s="617"/>
    </row>
    <row r="2205" spans="2:62" ht="39" customHeight="1">
      <c r="B2205" s="609" t="s">
        <v>92</v>
      </c>
      <c r="C2205" s="609"/>
      <c r="D2205" s="609"/>
      <c r="E2205" s="609"/>
      <c r="F2205" s="609"/>
      <c r="G2205" s="609"/>
      <c r="H2205" s="609"/>
      <c r="I2205" s="609"/>
      <c r="J2205" s="609"/>
      <c r="K2205" s="609"/>
      <c r="L2205" s="609"/>
      <c r="M2205" s="609"/>
      <c r="N2205" s="609"/>
      <c r="O2205" s="609"/>
      <c r="P2205" s="609"/>
      <c r="Q2205" s="609"/>
      <c r="R2205" s="609"/>
      <c r="S2205" s="609"/>
      <c r="T2205" s="609"/>
      <c r="U2205" s="609"/>
      <c r="V2205" s="609"/>
      <c r="W2205" s="609"/>
      <c r="X2205" s="609"/>
      <c r="Y2205" s="609"/>
      <c r="Z2205" s="609"/>
      <c r="AA2205" s="59"/>
      <c r="AB2205" s="60"/>
      <c r="AE2205" s="610" t="str">
        <f>GI!$A$49</f>
        <v>መግለፂ ውፅኢት ተምሃራይ</v>
      </c>
      <c r="AF2205" s="610"/>
      <c r="AG2205" s="610"/>
      <c r="AH2205" s="610"/>
      <c r="AI2205" s="610"/>
      <c r="AJ2205" s="610"/>
      <c r="AK2205" s="610"/>
      <c r="AL2205" s="610"/>
      <c r="AM2205" s="610"/>
      <c r="AN2205" s="610"/>
      <c r="AO2205" s="610"/>
      <c r="AP2205" s="610"/>
      <c r="AQ2205" s="610"/>
      <c r="AR2205" s="610"/>
      <c r="AS2205" s="610"/>
      <c r="AT2205" s="610"/>
      <c r="AU2205" s="610"/>
      <c r="AV2205" s="610"/>
      <c r="AW2205" s="610"/>
      <c r="AX2205" s="610"/>
      <c r="AY2205" s="610"/>
      <c r="AZ2205" s="610"/>
      <c r="BA2205" s="610"/>
      <c r="BB2205" s="610"/>
      <c r="BC2205" s="610"/>
      <c r="BD2205" s="610"/>
      <c r="BE2205" s="610"/>
      <c r="BF2205" s="610"/>
      <c r="BG2205" s="610"/>
      <c r="BH2205" s="610"/>
      <c r="BI2205" s="610"/>
      <c r="BJ2205" s="610"/>
    </row>
    <row r="2206" spans="2:62" ht="39" customHeight="1">
      <c r="B2206" s="609" t="s">
        <v>93</v>
      </c>
      <c r="C2206" s="609"/>
      <c r="D2206" s="609"/>
      <c r="E2206" s="609"/>
      <c r="F2206" s="609"/>
      <c r="G2206" s="609"/>
      <c r="H2206" s="609"/>
      <c r="I2206" s="609"/>
      <c r="J2206" s="609"/>
      <c r="K2206" s="609"/>
      <c r="L2206" s="609"/>
      <c r="M2206" s="609"/>
      <c r="N2206" s="609"/>
      <c r="O2206" s="609"/>
      <c r="P2206" s="609"/>
      <c r="Q2206" s="609"/>
      <c r="R2206" s="609"/>
      <c r="S2206" s="609"/>
      <c r="T2206" s="609"/>
      <c r="U2206" s="609"/>
      <c r="V2206" s="609"/>
      <c r="W2206" s="609"/>
      <c r="X2206" s="609"/>
      <c r="Y2206" s="609"/>
      <c r="Z2206" s="609"/>
      <c r="AA2206" s="59"/>
      <c r="AB2206" s="60"/>
      <c r="AC2206" s="61"/>
      <c r="AD2206" s="61"/>
      <c r="AE2206" s="610"/>
      <c r="AF2206" s="610"/>
      <c r="AG2206" s="610"/>
      <c r="AH2206" s="610"/>
      <c r="AI2206" s="610"/>
      <c r="AJ2206" s="610"/>
      <c r="AK2206" s="610"/>
      <c r="AL2206" s="610"/>
      <c r="AM2206" s="610"/>
      <c r="AN2206" s="610"/>
      <c r="AO2206" s="610"/>
      <c r="AP2206" s="610"/>
      <c r="AQ2206" s="610"/>
      <c r="AR2206" s="610"/>
      <c r="AS2206" s="610"/>
      <c r="AT2206" s="610"/>
      <c r="AU2206" s="610"/>
      <c r="AV2206" s="610"/>
      <c r="AW2206" s="610"/>
      <c r="AX2206" s="610"/>
      <c r="AY2206" s="610"/>
      <c r="AZ2206" s="610"/>
      <c r="BA2206" s="610"/>
      <c r="BB2206" s="610"/>
      <c r="BC2206" s="610"/>
      <c r="BD2206" s="610"/>
      <c r="BE2206" s="610"/>
      <c r="BF2206" s="610"/>
      <c r="BG2206" s="610"/>
      <c r="BH2206" s="610"/>
      <c r="BI2206" s="610"/>
      <c r="BJ2206" s="610"/>
    </row>
    <row r="2207" spans="2:62" ht="39" customHeight="1">
      <c r="B2207" s="609" t="s">
        <v>94</v>
      </c>
      <c r="C2207" s="609"/>
      <c r="D2207" s="609"/>
      <c r="E2207" s="609"/>
      <c r="F2207" s="609"/>
      <c r="G2207" s="609"/>
      <c r="H2207" s="609"/>
      <c r="I2207" s="609"/>
      <c r="J2207" s="609"/>
      <c r="K2207" s="609"/>
      <c r="L2207" s="609"/>
      <c r="M2207" s="609"/>
      <c r="N2207" s="609"/>
      <c r="O2207" s="609"/>
      <c r="P2207" s="609"/>
      <c r="Q2207" s="609"/>
      <c r="R2207" s="609"/>
      <c r="S2207" s="609"/>
      <c r="T2207" s="609"/>
      <c r="U2207" s="609"/>
      <c r="V2207" s="609"/>
      <c r="W2207" s="609"/>
      <c r="X2207" s="609"/>
      <c r="Y2207" s="609"/>
      <c r="Z2207" s="609"/>
      <c r="AA2207" s="59"/>
      <c r="AB2207" s="60"/>
      <c r="AC2207" s="61"/>
      <c r="AD2207" s="61"/>
      <c r="AE2207" s="610" t="str">
        <f>GI!$A$50</f>
        <v xml:space="preserve">ኣካዳሚ ሸባ ሓፈሻዊ ካልኣይ ብርኪ ቤት ት/ቲ </v>
      </c>
      <c r="AF2207" s="610"/>
      <c r="AG2207" s="610"/>
      <c r="AH2207" s="610"/>
      <c r="AI2207" s="610"/>
      <c r="AJ2207" s="610"/>
      <c r="AK2207" s="610"/>
      <c r="AL2207" s="610"/>
      <c r="AM2207" s="610"/>
      <c r="AN2207" s="610"/>
      <c r="AO2207" s="610"/>
      <c r="AP2207" s="610"/>
      <c r="AQ2207" s="610"/>
      <c r="AR2207" s="610"/>
      <c r="AS2207" s="610"/>
      <c r="AT2207" s="610"/>
      <c r="AU2207" s="610"/>
      <c r="AV2207" s="610"/>
      <c r="AW2207" s="610"/>
      <c r="AX2207" s="610"/>
      <c r="AY2207" s="610"/>
      <c r="AZ2207" s="610"/>
      <c r="BA2207" s="610"/>
      <c r="BB2207" s="610"/>
      <c r="BC2207" s="610"/>
      <c r="BD2207" s="610"/>
      <c r="BE2207" s="610"/>
      <c r="BF2207" s="610"/>
      <c r="BG2207" s="610"/>
      <c r="BH2207" s="610"/>
      <c r="BI2207" s="610"/>
      <c r="BJ2207" s="610"/>
    </row>
    <row r="2208" spans="2:62" ht="39" customHeight="1">
      <c r="B2208" s="609" t="s">
        <v>95</v>
      </c>
      <c r="C2208" s="609"/>
      <c r="D2208" s="609"/>
      <c r="E2208" s="609"/>
      <c r="F2208" s="609"/>
      <c r="G2208" s="609"/>
      <c r="H2208" s="609"/>
      <c r="I2208" s="609"/>
      <c r="J2208" s="609"/>
      <c r="K2208" s="609"/>
      <c r="L2208" s="609"/>
      <c r="M2208" s="609"/>
      <c r="N2208" s="609"/>
      <c r="O2208" s="609"/>
      <c r="P2208" s="609"/>
      <c r="Q2208" s="609"/>
      <c r="R2208" s="609"/>
      <c r="S2208" s="609"/>
      <c r="T2208" s="609"/>
      <c r="U2208" s="609"/>
      <c r="V2208" s="609"/>
      <c r="W2208" s="609"/>
      <c r="X2208" s="609"/>
      <c r="Y2208" s="609"/>
      <c r="Z2208" s="609"/>
      <c r="AA2208" s="62"/>
      <c r="AB2208" s="60"/>
      <c r="AC2208" s="61"/>
      <c r="AD2208" s="61"/>
      <c r="AE2208" s="610"/>
      <c r="AF2208" s="610"/>
      <c r="AG2208" s="610"/>
      <c r="AH2208" s="610"/>
      <c r="AI2208" s="610"/>
      <c r="AJ2208" s="610"/>
      <c r="AK2208" s="610"/>
      <c r="AL2208" s="610"/>
      <c r="AM2208" s="610"/>
      <c r="AN2208" s="610"/>
      <c r="AO2208" s="610"/>
      <c r="AP2208" s="610"/>
      <c r="AQ2208" s="610"/>
      <c r="AR2208" s="610"/>
      <c r="AS2208" s="610"/>
      <c r="AT2208" s="610"/>
      <c r="AU2208" s="610"/>
      <c r="AV2208" s="610"/>
      <c r="AW2208" s="610"/>
      <c r="AX2208" s="610"/>
      <c r="AY2208" s="610"/>
      <c r="AZ2208" s="610"/>
      <c r="BA2208" s="610"/>
      <c r="BB2208" s="610"/>
      <c r="BC2208" s="610"/>
      <c r="BD2208" s="610"/>
      <c r="BE2208" s="610"/>
      <c r="BF2208" s="610"/>
      <c r="BG2208" s="610"/>
      <c r="BH2208" s="610"/>
      <c r="BI2208" s="610"/>
      <c r="BJ2208" s="610"/>
    </row>
    <row r="2209" spans="2:62" ht="39" customHeight="1">
      <c r="B2209" s="609" t="s">
        <v>96</v>
      </c>
      <c r="C2209" s="609"/>
      <c r="D2209" s="609"/>
      <c r="E2209" s="609"/>
      <c r="F2209" s="609"/>
      <c r="G2209" s="609"/>
      <c r="H2209" s="609"/>
      <c r="I2209" s="609"/>
      <c r="J2209" s="609"/>
      <c r="K2209" s="609"/>
      <c r="L2209" s="609"/>
      <c r="M2209" s="609"/>
      <c r="N2209" s="609"/>
      <c r="O2209" s="609"/>
      <c r="P2209" s="609"/>
      <c r="Q2209" s="609"/>
      <c r="R2209" s="609"/>
      <c r="S2209" s="609"/>
      <c r="T2209" s="609"/>
      <c r="U2209" s="609"/>
      <c r="V2209" s="609"/>
      <c r="W2209" s="609"/>
      <c r="X2209" s="609"/>
      <c r="Y2209" s="609"/>
      <c r="Z2209" s="609"/>
      <c r="AA2209" s="62"/>
      <c r="AB2209" s="60"/>
      <c r="AC2209" s="61"/>
      <c r="AD2209" s="61"/>
      <c r="AE2209" s="61"/>
      <c r="AF2209" s="61"/>
      <c r="AG2209" s="61"/>
      <c r="AH2209" s="61"/>
      <c r="AI2209" s="61"/>
      <c r="AJ2209" s="61"/>
      <c r="AK2209" s="61"/>
      <c r="AL2209" s="61"/>
      <c r="AM2209" s="61"/>
      <c r="AN2209" s="61"/>
      <c r="AO2209" s="61"/>
      <c r="AP2209" s="61"/>
      <c r="AQ2209" s="61"/>
      <c r="AR2209" s="61"/>
      <c r="AS2209" s="61"/>
      <c r="AT2209" s="61"/>
      <c r="AU2209" s="61"/>
      <c r="AV2209" s="61"/>
      <c r="AW2209" s="61"/>
      <c r="AX2209" s="61"/>
      <c r="AY2209" s="61"/>
      <c r="AZ2209" s="61"/>
      <c r="BA2209" s="61"/>
      <c r="BB2209" s="61"/>
      <c r="BC2209" s="61"/>
      <c r="BD2209" s="61"/>
      <c r="BE2209" s="61"/>
      <c r="BF2209" s="61"/>
      <c r="BG2209" s="61"/>
      <c r="BH2209" s="61"/>
      <c r="BI2209" s="61"/>
      <c r="BJ2209" s="61"/>
    </row>
    <row r="2210" spans="2:62" ht="39" customHeight="1">
      <c r="B2210" s="611" t="s">
        <v>138</v>
      </c>
      <c r="C2210" s="611"/>
      <c r="D2210" s="611"/>
      <c r="E2210" s="611"/>
      <c r="F2210" s="611"/>
      <c r="G2210" s="611"/>
      <c r="H2210" s="611"/>
      <c r="I2210" s="611"/>
      <c r="J2210" s="611"/>
      <c r="K2210" s="611"/>
      <c r="L2210" s="611"/>
      <c r="M2210" s="611"/>
      <c r="N2210" s="611"/>
      <c r="O2210" s="611"/>
      <c r="P2210" s="611"/>
      <c r="Q2210" s="611"/>
      <c r="R2210" s="611"/>
      <c r="S2210" s="611"/>
      <c r="T2210" s="611"/>
      <c r="U2210" s="611"/>
      <c r="V2210" s="611"/>
      <c r="W2210" s="611"/>
      <c r="X2210" s="611"/>
      <c r="Y2210" s="611"/>
      <c r="Z2210" s="611"/>
      <c r="AA2210" s="612"/>
      <c r="AB2210" s="62"/>
      <c r="AD2210" s="61"/>
      <c r="AE2210" s="613" t="str">
        <f>GI!$A$52</f>
        <v>Sheba Academy Comprehensive Secondary School Student's Grade Report Card</v>
      </c>
      <c r="AF2210" s="613"/>
      <c r="AG2210" s="613"/>
      <c r="AH2210" s="613"/>
      <c r="AI2210" s="613"/>
      <c r="AJ2210" s="613"/>
      <c r="AK2210" s="613"/>
      <c r="AL2210" s="613"/>
      <c r="AM2210" s="613"/>
      <c r="AN2210" s="613"/>
      <c r="AO2210" s="613"/>
      <c r="AP2210" s="613"/>
      <c r="AQ2210" s="613"/>
      <c r="AR2210" s="613"/>
      <c r="AS2210" s="613"/>
      <c r="AT2210" s="613"/>
      <c r="AU2210" s="613"/>
      <c r="AV2210" s="613"/>
      <c r="AW2210" s="613"/>
      <c r="AX2210" s="613"/>
      <c r="AY2210" s="613"/>
      <c r="AZ2210" s="613"/>
      <c r="BA2210" s="613"/>
      <c r="BB2210" s="613"/>
      <c r="BC2210" s="613"/>
      <c r="BD2210" s="613"/>
      <c r="BE2210" s="613"/>
      <c r="BF2210" s="613"/>
      <c r="BG2210" s="613"/>
      <c r="BH2210" s="613"/>
      <c r="BI2210" s="613"/>
      <c r="BJ2210" s="613"/>
    </row>
    <row r="2211" spans="2:62" ht="39" customHeight="1">
      <c r="B2211" s="611"/>
      <c r="C2211" s="611"/>
      <c r="D2211" s="611"/>
      <c r="E2211" s="611"/>
      <c r="F2211" s="611"/>
      <c r="G2211" s="611"/>
      <c r="H2211" s="611"/>
      <c r="I2211" s="611"/>
      <c r="J2211" s="611"/>
      <c r="K2211" s="611"/>
      <c r="L2211" s="611"/>
      <c r="M2211" s="611"/>
      <c r="N2211" s="611"/>
      <c r="O2211" s="611"/>
      <c r="P2211" s="611"/>
      <c r="Q2211" s="611"/>
      <c r="R2211" s="611"/>
      <c r="S2211" s="611"/>
      <c r="T2211" s="611"/>
      <c r="U2211" s="611"/>
      <c r="V2211" s="611"/>
      <c r="W2211" s="611"/>
      <c r="X2211" s="611"/>
      <c r="Y2211" s="611"/>
      <c r="Z2211" s="611"/>
      <c r="AA2211" s="612"/>
      <c r="AB2211" s="62"/>
      <c r="AC2211" s="61"/>
      <c r="AD2211" s="61"/>
      <c r="AE2211" s="613"/>
      <c r="AF2211" s="613"/>
      <c r="AG2211" s="613"/>
      <c r="AH2211" s="613"/>
      <c r="AI2211" s="613"/>
      <c r="AJ2211" s="613"/>
      <c r="AK2211" s="613"/>
      <c r="AL2211" s="613"/>
      <c r="AM2211" s="613"/>
      <c r="AN2211" s="613"/>
      <c r="AO2211" s="613"/>
      <c r="AP2211" s="613"/>
      <c r="AQ2211" s="613"/>
      <c r="AR2211" s="613"/>
      <c r="AS2211" s="613"/>
      <c r="AT2211" s="613"/>
      <c r="AU2211" s="613"/>
      <c r="AV2211" s="613"/>
      <c r="AW2211" s="613"/>
      <c r="AX2211" s="613"/>
      <c r="AY2211" s="613"/>
      <c r="AZ2211" s="613"/>
      <c r="BA2211" s="613"/>
      <c r="BB2211" s="613"/>
      <c r="BC2211" s="613"/>
      <c r="BD2211" s="613"/>
      <c r="BE2211" s="613"/>
      <c r="BF2211" s="613"/>
      <c r="BG2211" s="613"/>
      <c r="BH2211" s="613"/>
      <c r="BI2211" s="613"/>
      <c r="BJ2211" s="613"/>
    </row>
    <row r="2212" spans="2:62" ht="39" customHeight="1">
      <c r="B2212" s="611" t="s">
        <v>65</v>
      </c>
      <c r="C2212" s="611"/>
      <c r="D2212" s="611"/>
      <c r="E2212" s="611"/>
      <c r="F2212" s="611"/>
      <c r="G2212" s="611"/>
      <c r="H2212" s="611"/>
      <c r="I2212" s="611"/>
      <c r="J2212" s="611"/>
      <c r="K2212" s="611"/>
      <c r="L2212" s="611"/>
      <c r="M2212" s="611"/>
      <c r="N2212" s="611"/>
      <c r="O2212" s="611"/>
      <c r="P2212" s="611"/>
      <c r="Q2212" s="611"/>
      <c r="R2212" s="611"/>
      <c r="S2212" s="611"/>
      <c r="T2212" s="611"/>
      <c r="U2212" s="611"/>
      <c r="V2212" s="611"/>
      <c r="W2212" s="611"/>
      <c r="X2212" s="611"/>
      <c r="Y2212" s="611"/>
      <c r="Z2212" s="611"/>
      <c r="AA2212" s="612"/>
      <c r="AB2212" s="62"/>
      <c r="AC2212" s="61"/>
      <c r="AD2212" s="61"/>
      <c r="AE2212" s="613"/>
      <c r="AF2212" s="613"/>
      <c r="AG2212" s="613"/>
      <c r="AH2212" s="613"/>
      <c r="AI2212" s="613"/>
      <c r="AJ2212" s="613"/>
      <c r="AK2212" s="613"/>
      <c r="AL2212" s="613"/>
      <c r="AM2212" s="613"/>
      <c r="AN2212" s="613"/>
      <c r="AO2212" s="613"/>
      <c r="AP2212" s="613"/>
      <c r="AQ2212" s="613"/>
      <c r="AR2212" s="613"/>
      <c r="AS2212" s="613"/>
      <c r="AT2212" s="613"/>
      <c r="AU2212" s="613"/>
      <c r="AV2212" s="613"/>
      <c r="AW2212" s="613"/>
      <c r="AX2212" s="613"/>
      <c r="AY2212" s="613"/>
      <c r="AZ2212" s="613"/>
      <c r="BA2212" s="613"/>
      <c r="BB2212" s="613"/>
      <c r="BC2212" s="613"/>
      <c r="BD2212" s="613"/>
      <c r="BE2212" s="613"/>
      <c r="BF2212" s="613"/>
      <c r="BG2212" s="613"/>
      <c r="BH2212" s="613"/>
      <c r="BI2212" s="613"/>
      <c r="BJ2212" s="613"/>
    </row>
    <row r="2213" spans="2:62" ht="39" customHeight="1">
      <c r="B2213" s="611"/>
      <c r="C2213" s="611"/>
      <c r="D2213" s="611"/>
      <c r="E2213" s="611"/>
      <c r="F2213" s="611"/>
      <c r="G2213" s="611"/>
      <c r="H2213" s="611"/>
      <c r="I2213" s="611"/>
      <c r="J2213" s="611"/>
      <c r="K2213" s="611"/>
      <c r="L2213" s="611"/>
      <c r="M2213" s="611"/>
      <c r="N2213" s="611"/>
      <c r="O2213" s="611"/>
      <c r="P2213" s="611"/>
      <c r="Q2213" s="611"/>
      <c r="R2213" s="611"/>
      <c r="S2213" s="611"/>
      <c r="T2213" s="611"/>
      <c r="U2213" s="611"/>
      <c r="V2213" s="611"/>
      <c r="W2213" s="611"/>
      <c r="X2213" s="611"/>
      <c r="Y2213" s="611"/>
      <c r="Z2213" s="611"/>
      <c r="AA2213" s="612"/>
      <c r="AB2213" s="62"/>
      <c r="AC2213" s="62"/>
      <c r="AD2213" s="62"/>
      <c r="AE2213" s="63"/>
      <c r="AF2213" s="63"/>
      <c r="AG2213" s="63"/>
      <c r="AH2213" s="63"/>
      <c r="AI2213" s="63"/>
      <c r="AJ2213" s="63"/>
      <c r="AK2213" s="63"/>
      <c r="AL2213" s="63"/>
      <c r="AM2213" s="63"/>
      <c r="AN2213" s="63"/>
      <c r="AO2213" s="63"/>
      <c r="AP2213" s="63"/>
      <c r="AQ2213" s="63"/>
      <c r="AR2213" s="63"/>
      <c r="AS2213" s="63"/>
      <c r="AT2213" s="63"/>
      <c r="AU2213" s="63"/>
      <c r="AV2213" s="63"/>
      <c r="AW2213" s="63"/>
      <c r="AX2213" s="63"/>
      <c r="AY2213" s="63"/>
      <c r="AZ2213" s="63"/>
      <c r="BA2213" s="63"/>
      <c r="BB2213" s="63"/>
      <c r="BC2213" s="63"/>
      <c r="BD2213" s="63"/>
      <c r="BE2213" s="63"/>
      <c r="BF2213" s="63"/>
      <c r="BG2213" s="63"/>
      <c r="BH2213" s="63"/>
      <c r="BI2213" s="63"/>
      <c r="BJ2213" s="63"/>
    </row>
    <row r="2214" spans="2:62" ht="39" customHeight="1">
      <c r="B2214" s="64" t="s">
        <v>50</v>
      </c>
      <c r="C2214" s="64"/>
      <c r="D2214" s="64"/>
      <c r="E2214" s="64"/>
      <c r="F2214" s="64"/>
      <c r="G2214" s="64"/>
      <c r="H2214" s="64"/>
      <c r="I2214" s="64"/>
      <c r="J2214" s="64"/>
      <c r="K2214" s="64"/>
      <c r="L2214" s="64"/>
      <c r="M2214" s="64"/>
      <c r="N2214" s="64"/>
      <c r="O2214" s="64"/>
      <c r="P2214" s="64"/>
      <c r="Q2214" s="64"/>
      <c r="R2214" s="64"/>
      <c r="S2214" s="64"/>
      <c r="T2214" s="64"/>
      <c r="U2214" s="64"/>
      <c r="V2214" s="64"/>
      <c r="W2214" s="64"/>
      <c r="X2214" s="64"/>
      <c r="Y2214" s="64"/>
      <c r="Z2214" s="64"/>
      <c r="AA2214" s="62"/>
      <c r="AB2214" s="62"/>
      <c r="AC2214" s="62"/>
      <c r="AD2214" s="62"/>
      <c r="AE2214" s="613" t="str">
        <f>GI!$A$51</f>
        <v>መቐለ, ኢትዮጵያ/Mekelle, Ethiopia</v>
      </c>
      <c r="AF2214" s="613"/>
      <c r="AG2214" s="613"/>
      <c r="AH2214" s="613"/>
      <c r="AI2214" s="613"/>
      <c r="AJ2214" s="613"/>
      <c r="AK2214" s="613"/>
      <c r="AL2214" s="613"/>
      <c r="AM2214" s="613"/>
      <c r="AN2214" s="613"/>
      <c r="AO2214" s="613"/>
      <c r="AP2214" s="613"/>
      <c r="AQ2214" s="613"/>
      <c r="AR2214" s="613"/>
      <c r="AS2214" s="613"/>
      <c r="AT2214" s="613"/>
      <c r="AU2214" s="613"/>
      <c r="AV2214" s="613"/>
      <c r="AW2214" s="613"/>
      <c r="AX2214" s="613"/>
      <c r="AY2214" s="613"/>
      <c r="AZ2214" s="613"/>
      <c r="BA2214" s="613"/>
      <c r="BB2214" s="613"/>
      <c r="BC2214" s="613"/>
      <c r="BD2214" s="613"/>
      <c r="BE2214" s="613"/>
      <c r="BF2214" s="613"/>
      <c r="BG2214" s="613"/>
      <c r="BH2214" s="613"/>
      <c r="BI2214" s="613"/>
      <c r="BJ2214" s="613"/>
    </row>
    <row r="2215" spans="2:62" ht="39" customHeight="1">
      <c r="B2215" s="64" t="s">
        <v>51</v>
      </c>
      <c r="C2215" s="64"/>
      <c r="D2215" s="64"/>
      <c r="E2215" s="64"/>
      <c r="F2215" s="64"/>
      <c r="G2215" s="64"/>
      <c r="H2215" s="64"/>
      <c r="I2215" s="64"/>
      <c r="J2215" s="64"/>
      <c r="K2215" s="64"/>
      <c r="L2215" s="64"/>
      <c r="M2215" s="64"/>
      <c r="N2215" s="64"/>
      <c r="O2215" s="64"/>
      <c r="P2215" s="64"/>
      <c r="Q2215" s="64"/>
      <c r="R2215" s="64"/>
      <c r="S2215" s="64"/>
      <c r="T2215" s="64"/>
      <c r="U2215" s="64"/>
      <c r="V2215" s="64"/>
      <c r="W2215" s="64"/>
      <c r="X2215" s="64"/>
      <c r="Y2215" s="64"/>
      <c r="Z2215" s="64"/>
      <c r="AA2215" s="62"/>
      <c r="AB2215" s="62"/>
      <c r="AC2215" s="62"/>
      <c r="AD2215" s="62"/>
      <c r="AE2215" s="613"/>
      <c r="AF2215" s="613"/>
      <c r="AG2215" s="613"/>
      <c r="AH2215" s="613"/>
      <c r="AI2215" s="613"/>
      <c r="AJ2215" s="613"/>
      <c r="AK2215" s="613"/>
      <c r="AL2215" s="613"/>
      <c r="AM2215" s="613"/>
      <c r="AN2215" s="613"/>
      <c r="AO2215" s="613"/>
      <c r="AP2215" s="613"/>
      <c r="AQ2215" s="613"/>
      <c r="AR2215" s="613"/>
      <c r="AS2215" s="613"/>
      <c r="AT2215" s="613"/>
      <c r="AU2215" s="613"/>
      <c r="AV2215" s="613"/>
      <c r="AW2215" s="613"/>
      <c r="AX2215" s="613"/>
      <c r="AY2215" s="613"/>
      <c r="AZ2215" s="613"/>
      <c r="BA2215" s="613"/>
      <c r="BB2215" s="613"/>
      <c r="BC2215" s="613"/>
      <c r="BD2215" s="613"/>
      <c r="BE2215" s="613"/>
      <c r="BF2215" s="613"/>
      <c r="BG2215" s="613"/>
      <c r="BH2215" s="613"/>
      <c r="BI2215" s="613"/>
      <c r="BJ2215" s="613"/>
    </row>
    <row r="2216" spans="2:62" ht="39" customHeight="1">
      <c r="B2216" s="611" t="s">
        <v>139</v>
      </c>
      <c r="C2216" s="611"/>
      <c r="D2216" s="611"/>
      <c r="E2216" s="611"/>
      <c r="F2216" s="611"/>
      <c r="G2216" s="611"/>
      <c r="H2216" s="611"/>
      <c r="I2216" s="611"/>
      <c r="J2216" s="611"/>
      <c r="K2216" s="611"/>
      <c r="L2216" s="611"/>
      <c r="M2216" s="611"/>
      <c r="N2216" s="611"/>
      <c r="O2216" s="611"/>
      <c r="P2216" s="611"/>
      <c r="Q2216" s="611"/>
      <c r="R2216" s="611"/>
      <c r="S2216" s="611"/>
      <c r="T2216" s="611"/>
      <c r="U2216" s="611"/>
      <c r="V2216" s="611"/>
      <c r="W2216" s="611"/>
      <c r="X2216" s="611"/>
      <c r="Y2216" s="611"/>
      <c r="Z2216" s="611"/>
      <c r="AA2216" s="612"/>
      <c r="AB2216" s="62"/>
      <c r="AC2216" s="62"/>
      <c r="AD2216" s="62"/>
      <c r="AE2216" s="91"/>
      <c r="AF2216" s="91"/>
      <c r="AG2216" s="91"/>
      <c r="AH2216" s="91"/>
      <c r="AI2216" s="91"/>
      <c r="AJ2216" s="91"/>
      <c r="AK2216" s="91"/>
      <c r="AL2216" s="91"/>
      <c r="AM2216" s="91"/>
      <c r="AN2216" s="91"/>
      <c r="AO2216" s="91"/>
      <c r="AP2216" s="91"/>
      <c r="AQ2216" s="91"/>
      <c r="AR2216" s="91"/>
      <c r="AS2216" s="91"/>
      <c r="AT2216" s="91"/>
      <c r="AU2216" s="91"/>
      <c r="AV2216" s="91"/>
      <c r="AW2216" s="91"/>
      <c r="AX2216" s="91"/>
      <c r="AY2216" s="91"/>
      <c r="AZ2216" s="91"/>
      <c r="BA2216" s="91"/>
      <c r="BB2216" s="91"/>
      <c r="BC2216" s="91"/>
      <c r="BD2216" s="91"/>
      <c r="BE2216" s="91"/>
      <c r="BF2216" s="91"/>
      <c r="BG2216" s="91"/>
      <c r="BH2216" s="91"/>
      <c r="BI2216" s="91"/>
      <c r="BJ2216" s="91"/>
    </row>
    <row r="2217" spans="2:62" ht="39" customHeight="1">
      <c r="B2217" s="611"/>
      <c r="C2217" s="611"/>
      <c r="D2217" s="611"/>
      <c r="E2217" s="611"/>
      <c r="F2217" s="611"/>
      <c r="G2217" s="611"/>
      <c r="H2217" s="611"/>
      <c r="I2217" s="611"/>
      <c r="J2217" s="611"/>
      <c r="K2217" s="611"/>
      <c r="L2217" s="611"/>
      <c r="M2217" s="611"/>
      <c r="N2217" s="611"/>
      <c r="O2217" s="611"/>
      <c r="P2217" s="611"/>
      <c r="Q2217" s="611"/>
      <c r="R2217" s="611"/>
      <c r="S2217" s="611"/>
      <c r="T2217" s="611"/>
      <c r="U2217" s="611"/>
      <c r="V2217" s="611"/>
      <c r="W2217" s="611"/>
      <c r="X2217" s="611"/>
      <c r="Y2217" s="611"/>
      <c r="Z2217" s="611"/>
      <c r="AA2217" s="612"/>
      <c r="AB2217" s="62"/>
      <c r="AC2217" s="62"/>
      <c r="AD2217" s="62"/>
      <c r="AE2217" s="614" t="str">
        <f>GI!$A$47</f>
        <v>ዘበነ ት/ቲ፡ 2018 ዓ/ም Academic Year: 2025/26 G.C</v>
      </c>
      <c r="AF2217" s="614"/>
      <c r="AG2217" s="614"/>
      <c r="AH2217" s="614"/>
      <c r="AI2217" s="614"/>
      <c r="AJ2217" s="614"/>
      <c r="AK2217" s="614"/>
      <c r="AL2217" s="614"/>
      <c r="AM2217" s="614"/>
      <c r="AN2217" s="614"/>
      <c r="AO2217" s="614"/>
      <c r="AP2217" s="614"/>
      <c r="AQ2217" s="614"/>
      <c r="AR2217" s="614"/>
      <c r="AS2217" s="614"/>
      <c r="AT2217" s="614"/>
      <c r="AU2217" s="614"/>
      <c r="AV2217" s="614"/>
      <c r="AW2217" s="614"/>
      <c r="AX2217" s="614"/>
      <c r="AY2217" s="614"/>
      <c r="AZ2217" s="614"/>
      <c r="BA2217" s="614"/>
      <c r="BB2217" s="614"/>
      <c r="BC2217" s="614"/>
      <c r="BD2217" s="614"/>
      <c r="BE2217" s="614"/>
      <c r="BF2217" s="614"/>
      <c r="BG2217" s="614"/>
      <c r="BH2217" s="614"/>
      <c r="BI2217" s="614"/>
      <c r="BJ2217" s="614"/>
    </row>
    <row r="2218" spans="2:62" ht="39" customHeight="1">
      <c r="B2218" s="609" t="s">
        <v>97</v>
      </c>
      <c r="C2218" s="609"/>
      <c r="D2218" s="609"/>
      <c r="E2218" s="609"/>
      <c r="F2218" s="609"/>
      <c r="G2218" s="609"/>
      <c r="H2218" s="609"/>
      <c r="I2218" s="609"/>
      <c r="J2218" s="609"/>
      <c r="K2218" s="609"/>
      <c r="L2218" s="609"/>
      <c r="M2218" s="609"/>
      <c r="N2218" s="609"/>
      <c r="O2218" s="609"/>
      <c r="P2218" s="609"/>
      <c r="Q2218" s="609"/>
      <c r="R2218" s="609"/>
      <c r="S2218" s="609"/>
      <c r="T2218" s="609"/>
      <c r="U2218" s="609"/>
      <c r="V2218" s="609"/>
      <c r="W2218" s="609"/>
      <c r="X2218" s="609"/>
      <c r="Y2218" s="609"/>
      <c r="Z2218" s="609"/>
      <c r="AA2218" s="62"/>
      <c r="AB2218" s="62"/>
      <c r="AC2218" s="62"/>
      <c r="AD2218" s="62"/>
      <c r="AE2218" s="614"/>
      <c r="AF2218" s="614"/>
      <c r="AG2218" s="614"/>
      <c r="AH2218" s="614"/>
      <c r="AI2218" s="614"/>
      <c r="AJ2218" s="614"/>
      <c r="AK2218" s="614"/>
      <c r="AL2218" s="614"/>
      <c r="AM2218" s="614"/>
      <c r="AN2218" s="614"/>
      <c r="AO2218" s="614"/>
      <c r="AP2218" s="614"/>
      <c r="AQ2218" s="614"/>
      <c r="AR2218" s="614"/>
      <c r="AS2218" s="614"/>
      <c r="AT2218" s="614"/>
      <c r="AU2218" s="614"/>
      <c r="AV2218" s="614"/>
      <c r="AW2218" s="614"/>
      <c r="AX2218" s="614"/>
      <c r="AY2218" s="614"/>
      <c r="AZ2218" s="614"/>
      <c r="BA2218" s="614"/>
      <c r="BB2218" s="614"/>
      <c r="BC2218" s="614"/>
      <c r="BD2218" s="614"/>
      <c r="BE2218" s="614"/>
      <c r="BF2218" s="614"/>
      <c r="BG2218" s="614"/>
      <c r="BH2218" s="614"/>
      <c r="BI2218" s="614"/>
      <c r="BJ2218" s="614"/>
    </row>
    <row r="2219" spans="2:62" ht="39" customHeight="1">
      <c r="AA2219" s="62"/>
      <c r="AB2219" s="62"/>
      <c r="AC2219" s="62"/>
      <c r="AD2219" s="62"/>
      <c r="AE2219" s="614"/>
      <c r="AF2219" s="614"/>
      <c r="AG2219" s="614"/>
      <c r="AH2219" s="614"/>
      <c r="AI2219" s="614"/>
      <c r="AJ2219" s="614"/>
      <c r="AK2219" s="614"/>
      <c r="AL2219" s="614"/>
      <c r="AM2219" s="614"/>
      <c r="AN2219" s="614"/>
      <c r="AO2219" s="614"/>
      <c r="AP2219" s="614"/>
      <c r="AQ2219" s="614"/>
      <c r="AR2219" s="614"/>
      <c r="AS2219" s="614"/>
      <c r="AT2219" s="614"/>
      <c r="AU2219" s="614"/>
      <c r="AV2219" s="614"/>
      <c r="AW2219" s="614"/>
      <c r="AX2219" s="614"/>
      <c r="AY2219" s="614"/>
      <c r="AZ2219" s="614"/>
      <c r="BA2219" s="614"/>
      <c r="BB2219" s="614"/>
      <c r="BC2219" s="614"/>
      <c r="BD2219" s="614"/>
      <c r="BE2219" s="614"/>
      <c r="BF2219" s="614"/>
      <c r="BG2219" s="614"/>
      <c r="BH2219" s="614"/>
      <c r="BI2219" s="614"/>
      <c r="BJ2219" s="614"/>
    </row>
    <row r="2220" spans="2:62" ht="39" customHeight="1">
      <c r="AB2220" s="62"/>
      <c r="AC2220" s="62"/>
      <c r="AD2220" s="62"/>
      <c r="AE2220" s="62"/>
      <c r="AF2220" s="62"/>
      <c r="AG2220" s="552" t="s">
        <v>63</v>
      </c>
      <c r="AH2220" s="552"/>
      <c r="AI2220" s="552"/>
      <c r="AJ2220" s="552"/>
      <c r="AK2220" s="552"/>
      <c r="AL2220" s="552"/>
      <c r="AM2220" s="552"/>
      <c r="AN2220" s="552"/>
      <c r="AO2220" s="552"/>
      <c r="AP2220" s="552"/>
      <c r="AQ2220" s="552"/>
      <c r="AR2220" s="552"/>
      <c r="AS2220" s="552"/>
      <c r="AT2220" s="552"/>
      <c r="AU2220" s="552"/>
      <c r="AV2220" s="552"/>
      <c r="AW2220" s="552"/>
      <c r="AX2220" s="552"/>
      <c r="AY2220" s="552"/>
      <c r="AZ2220" s="552"/>
      <c r="BA2220" s="552"/>
      <c r="BB2220" s="552"/>
      <c r="BC2220" s="552"/>
      <c r="BD2220" s="552"/>
      <c r="BE2220" s="552"/>
      <c r="BF2220" s="552"/>
      <c r="BG2220" s="552"/>
      <c r="BH2220" s="552"/>
      <c r="BI2220" s="552"/>
      <c r="BJ2220" s="65"/>
    </row>
    <row r="2221" spans="2:62" ht="39" customHeight="1">
      <c r="AB2221" s="62"/>
      <c r="AC2221" s="62"/>
      <c r="AD2221" s="62"/>
      <c r="AE2221" s="62"/>
      <c r="AF2221" s="62"/>
      <c r="AG2221" s="552"/>
      <c r="AH2221" s="552"/>
      <c r="AI2221" s="552"/>
      <c r="AJ2221" s="552"/>
      <c r="AK2221" s="552"/>
      <c r="AL2221" s="552"/>
      <c r="AM2221" s="552"/>
      <c r="AN2221" s="552"/>
      <c r="AO2221" s="552"/>
      <c r="AP2221" s="552"/>
      <c r="AQ2221" s="552"/>
      <c r="AR2221" s="552"/>
      <c r="AS2221" s="552"/>
      <c r="AT2221" s="552"/>
      <c r="AU2221" s="552"/>
      <c r="AV2221" s="552"/>
      <c r="AW2221" s="552"/>
      <c r="AX2221" s="552"/>
      <c r="AY2221" s="552"/>
      <c r="AZ2221" s="552"/>
      <c r="BA2221" s="552"/>
      <c r="BB2221" s="552"/>
      <c r="BC2221" s="552"/>
      <c r="BD2221" s="552"/>
      <c r="BE2221" s="552"/>
      <c r="BF2221" s="552"/>
      <c r="BG2221" s="552"/>
      <c r="BH2221" s="552"/>
      <c r="BI2221" s="552"/>
      <c r="BJ2221" s="65"/>
    </row>
    <row r="2222" spans="2:62" ht="39" customHeight="1">
      <c r="B2222" s="66"/>
      <c r="C2222" s="66"/>
      <c r="D2222" s="66"/>
      <c r="E2222" s="66"/>
      <c r="F2222" s="66"/>
      <c r="G2222" s="66"/>
      <c r="H2222" s="66"/>
      <c r="I2222" s="66"/>
      <c r="J2222" s="66"/>
      <c r="K2222" s="66"/>
      <c r="L2222" s="66"/>
      <c r="M2222" s="66"/>
      <c r="N2222" s="66"/>
      <c r="O2222" s="66"/>
      <c r="P2222" s="66"/>
      <c r="Q2222" s="66"/>
      <c r="R2222" s="66"/>
      <c r="S2222" s="66"/>
      <c r="T2222" s="66"/>
      <c r="U2222" s="66"/>
      <c r="V2222" s="66"/>
      <c r="W2222" s="66"/>
      <c r="X2222" s="66"/>
      <c r="Y2222" s="66"/>
      <c r="Z2222" s="66"/>
      <c r="AB2222" s="62"/>
      <c r="AC2222" s="62"/>
      <c r="AD2222" s="62"/>
      <c r="AE2222" s="62"/>
      <c r="AF2222" s="62"/>
      <c r="AG2222" s="552"/>
      <c r="AH2222" s="552"/>
      <c r="AI2222" s="552"/>
      <c r="AJ2222" s="552"/>
      <c r="AK2222" s="552"/>
      <c r="AL2222" s="552"/>
      <c r="AM2222" s="552"/>
      <c r="AN2222" s="552"/>
      <c r="AO2222" s="552"/>
      <c r="AP2222" s="552"/>
      <c r="AQ2222" s="552"/>
      <c r="AR2222" s="552"/>
      <c r="AS2222" s="552"/>
      <c r="AT2222" s="552"/>
      <c r="AU2222" s="552"/>
      <c r="AV2222" s="552"/>
      <c r="AW2222" s="552"/>
      <c r="AX2222" s="552"/>
      <c r="AY2222" s="552"/>
      <c r="AZ2222" s="552"/>
      <c r="BA2222" s="552"/>
      <c r="BB2222" s="552"/>
      <c r="BC2222" s="552"/>
      <c r="BD2222" s="552"/>
      <c r="BE2222" s="552"/>
      <c r="BF2222" s="552"/>
      <c r="BG2222" s="552"/>
      <c r="BH2222" s="552"/>
      <c r="BI2222" s="552"/>
      <c r="BJ2222" s="65"/>
    </row>
    <row r="2223" spans="2:62" ht="39" customHeight="1" thickBot="1">
      <c r="L2223" s="554" t="s">
        <v>66</v>
      </c>
      <c r="M2223" s="555"/>
      <c r="N2223" s="558" t="s">
        <v>45</v>
      </c>
      <c r="O2223" s="559"/>
      <c r="P2223" s="559"/>
      <c r="Q2223" s="559"/>
      <c r="R2223" s="559"/>
      <c r="S2223" s="559"/>
      <c r="T2223" s="559"/>
      <c r="U2223" s="559"/>
      <c r="V2223" s="559"/>
      <c r="W2223" s="559"/>
      <c r="X2223" s="560"/>
      <c r="AB2223" s="62"/>
      <c r="AC2223" s="62"/>
      <c r="AD2223" s="62"/>
      <c r="AE2223" s="62"/>
      <c r="AF2223" s="62"/>
      <c r="AG2223" s="553"/>
      <c r="AH2223" s="553"/>
      <c r="AI2223" s="553"/>
      <c r="AJ2223" s="553"/>
      <c r="AK2223" s="553"/>
      <c r="AL2223" s="553"/>
      <c r="AM2223" s="553"/>
      <c r="AN2223" s="553"/>
      <c r="AO2223" s="553"/>
      <c r="AP2223" s="553"/>
      <c r="AQ2223" s="553"/>
      <c r="AR2223" s="553"/>
      <c r="AS2223" s="553"/>
      <c r="AT2223" s="553"/>
      <c r="AU2223" s="553"/>
      <c r="AV2223" s="553"/>
      <c r="AW2223" s="553"/>
      <c r="AX2223" s="553"/>
      <c r="AY2223" s="553"/>
      <c r="AZ2223" s="553"/>
      <c r="BA2223" s="553"/>
      <c r="BB2223" s="553"/>
      <c r="BC2223" s="553"/>
      <c r="BD2223" s="553"/>
      <c r="BE2223" s="553"/>
      <c r="BF2223" s="553"/>
      <c r="BG2223" s="553"/>
      <c r="BH2223" s="553"/>
      <c r="BI2223" s="553"/>
      <c r="BJ2223" s="65"/>
    </row>
    <row r="2224" spans="2:62" ht="39" customHeight="1" thickBot="1">
      <c r="L2224" s="556"/>
      <c r="M2224" s="557"/>
      <c r="N2224" s="561"/>
      <c r="O2224" s="562"/>
      <c r="P2224" s="562"/>
      <c r="Q2224" s="562"/>
      <c r="R2224" s="562"/>
      <c r="S2224" s="562"/>
      <c r="T2224" s="562"/>
      <c r="U2224" s="562"/>
      <c r="V2224" s="562"/>
      <c r="W2224" s="562"/>
      <c r="X2224" s="563"/>
      <c r="AB2224" s="62"/>
      <c r="AC2224" s="62"/>
      <c r="AD2224" s="62"/>
      <c r="AE2224" s="62"/>
      <c r="AF2224" s="62"/>
      <c r="AG2224" s="67"/>
      <c r="AH2224" s="68"/>
      <c r="AI2224" s="68"/>
      <c r="AJ2224" s="69"/>
      <c r="AK2224" s="69"/>
      <c r="AL2224" s="69"/>
      <c r="AM2224" s="69"/>
      <c r="AN2224" s="69"/>
      <c r="AO2224" s="69"/>
      <c r="AP2224" s="69"/>
      <c r="AQ2224" s="69"/>
      <c r="AR2224" s="70"/>
      <c r="AS2224" s="70"/>
      <c r="AT2224" s="70"/>
      <c r="AU2224" s="70"/>
      <c r="AV2224" s="70"/>
      <c r="AW2224" s="70"/>
      <c r="AX2224" s="70"/>
      <c r="AY2224" s="70"/>
      <c r="AZ2224" s="70"/>
      <c r="BA2224" s="70"/>
      <c r="BB2224" s="70"/>
      <c r="BC2224" s="70"/>
      <c r="BD2224" s="70"/>
      <c r="BE2224" s="70"/>
      <c r="BF2224" s="70"/>
      <c r="BG2224" s="70"/>
      <c r="BH2224" s="70"/>
      <c r="BI2224" s="70"/>
      <c r="BJ2224" s="69"/>
    </row>
    <row r="2225" spans="2:62" ht="39" customHeight="1">
      <c r="E2225" s="62"/>
      <c r="F2225" s="62"/>
      <c r="G2225" s="62"/>
      <c r="H2225" s="62"/>
      <c r="I2225" s="62"/>
      <c r="J2225" s="62"/>
      <c r="K2225" s="62"/>
      <c r="L2225" s="564" t="s">
        <v>21</v>
      </c>
      <c r="M2225" s="565"/>
      <c r="N2225" s="558" t="s">
        <v>46</v>
      </c>
      <c r="O2225" s="559"/>
      <c r="P2225" s="559"/>
      <c r="Q2225" s="559"/>
      <c r="R2225" s="559"/>
      <c r="S2225" s="559"/>
      <c r="T2225" s="559"/>
      <c r="U2225" s="559"/>
      <c r="V2225" s="559"/>
      <c r="W2225" s="559"/>
      <c r="X2225" s="560"/>
      <c r="AB2225" s="62"/>
      <c r="AC2225" s="62"/>
      <c r="AD2225" s="62"/>
      <c r="AE2225" s="62"/>
      <c r="AF2225" s="62"/>
      <c r="AG2225" s="568" t="s">
        <v>22</v>
      </c>
      <c r="AH2225" s="569"/>
      <c r="AI2225" s="569"/>
      <c r="AJ2225" s="569"/>
      <c r="AK2225" s="569"/>
      <c r="AL2225" s="569"/>
      <c r="AM2225" s="569"/>
      <c r="AN2225" s="570"/>
      <c r="AO2225" s="571">
        <f>GI!$H$46</f>
        <v>0</v>
      </c>
      <c r="AP2225" s="572"/>
      <c r="AQ2225" s="572"/>
      <c r="AR2225" s="572"/>
      <c r="AS2225" s="572"/>
      <c r="AT2225" s="572"/>
      <c r="AU2225" s="572"/>
      <c r="AV2225" s="572"/>
      <c r="AW2225" s="572"/>
      <c r="AX2225" s="572"/>
      <c r="AY2225" s="572"/>
      <c r="AZ2225" s="572"/>
      <c r="BA2225" s="572"/>
      <c r="BB2225" s="572"/>
      <c r="BC2225" s="572"/>
      <c r="BD2225" s="572"/>
      <c r="BE2225" s="572"/>
      <c r="BF2225" s="572"/>
      <c r="BG2225" s="572"/>
      <c r="BH2225" s="573"/>
      <c r="BI2225" s="72"/>
      <c r="BJ2225" s="72"/>
    </row>
    <row r="2226" spans="2:62" ht="39" customHeight="1">
      <c r="L2226" s="566"/>
      <c r="M2226" s="567"/>
      <c r="N2226" s="561"/>
      <c r="O2226" s="562"/>
      <c r="P2226" s="562"/>
      <c r="Q2226" s="562"/>
      <c r="R2226" s="562"/>
      <c r="S2226" s="562"/>
      <c r="T2226" s="562"/>
      <c r="U2226" s="562"/>
      <c r="V2226" s="562"/>
      <c r="W2226" s="562"/>
      <c r="X2226" s="563"/>
      <c r="AB2226" s="62"/>
      <c r="AC2226" s="62"/>
      <c r="AD2226" s="62"/>
      <c r="AE2226" s="62"/>
      <c r="AF2226" s="62"/>
      <c r="AG2226" s="568"/>
      <c r="AH2226" s="569"/>
      <c r="AI2226" s="569"/>
      <c r="AJ2226" s="569"/>
      <c r="AK2226" s="569"/>
      <c r="AL2226" s="569"/>
      <c r="AM2226" s="569"/>
      <c r="AN2226" s="570"/>
      <c r="AO2226" s="574"/>
      <c r="AP2226" s="575"/>
      <c r="AQ2226" s="575"/>
      <c r="AR2226" s="575"/>
      <c r="AS2226" s="575"/>
      <c r="AT2226" s="575"/>
      <c r="AU2226" s="575"/>
      <c r="AV2226" s="575"/>
      <c r="AW2226" s="575"/>
      <c r="AX2226" s="575"/>
      <c r="AY2226" s="575"/>
      <c r="AZ2226" s="575"/>
      <c r="BA2226" s="575"/>
      <c r="BB2226" s="575"/>
      <c r="BC2226" s="575"/>
      <c r="BD2226" s="575"/>
      <c r="BE2226" s="575"/>
      <c r="BF2226" s="575"/>
      <c r="BG2226" s="575"/>
      <c r="BH2226" s="576"/>
      <c r="BI2226" s="72"/>
      <c r="BJ2226" s="72"/>
    </row>
    <row r="2227" spans="2:62" ht="39" customHeight="1" thickBot="1">
      <c r="AB2227" s="62"/>
      <c r="AC2227" s="62"/>
      <c r="AD2227" s="62"/>
      <c r="AE2227" s="62"/>
      <c r="AF2227" s="62"/>
      <c r="AG2227" s="73"/>
      <c r="AH2227" s="580" t="s">
        <v>8</v>
      </c>
      <c r="AI2227" s="580"/>
      <c r="AJ2227" s="580"/>
      <c r="AK2227" s="580"/>
      <c r="AL2227" s="580"/>
      <c r="AM2227" s="580"/>
      <c r="AN2227" s="580"/>
      <c r="AO2227" s="577"/>
      <c r="AP2227" s="578"/>
      <c r="AQ2227" s="578"/>
      <c r="AR2227" s="578"/>
      <c r="AS2227" s="578"/>
      <c r="AT2227" s="578"/>
      <c r="AU2227" s="578"/>
      <c r="AV2227" s="578"/>
      <c r="AW2227" s="578"/>
      <c r="AX2227" s="578"/>
      <c r="AY2227" s="578"/>
      <c r="AZ2227" s="578"/>
      <c r="BA2227" s="578"/>
      <c r="BB2227" s="578"/>
      <c r="BC2227" s="578"/>
      <c r="BD2227" s="578"/>
      <c r="BE2227" s="578"/>
      <c r="BF2227" s="578"/>
      <c r="BG2227" s="578"/>
      <c r="BH2227" s="579"/>
      <c r="BI2227" s="72"/>
      <c r="BJ2227" s="72"/>
    </row>
    <row r="2228" spans="2:62" ht="39" customHeight="1">
      <c r="AG2228" s="71"/>
      <c r="AH2228" s="580"/>
      <c r="AI2228" s="580"/>
      <c r="AJ2228" s="580"/>
      <c r="AK2228" s="580"/>
      <c r="AL2228" s="580"/>
      <c r="AM2228" s="580"/>
      <c r="AN2228" s="580"/>
      <c r="AO2228" s="74"/>
      <c r="AP2228" s="74"/>
      <c r="AQ2228" s="74"/>
      <c r="AR2228" s="72"/>
      <c r="AS2228" s="72"/>
      <c r="AT2228" s="72"/>
      <c r="AU2228" s="72"/>
      <c r="AV2228" s="72"/>
      <c r="AW2228" s="72"/>
      <c r="AX2228" s="72"/>
      <c r="AY2228" s="72"/>
      <c r="AZ2228" s="72"/>
      <c r="BA2228" s="72"/>
      <c r="BB2228" s="72"/>
      <c r="BC2228" s="72"/>
      <c r="BD2228" s="72"/>
      <c r="BE2228" s="72"/>
      <c r="BF2228" s="72"/>
      <c r="BG2228" s="72"/>
      <c r="BH2228" s="72"/>
      <c r="BI2228" s="72"/>
    </row>
    <row r="2229" spans="2:62" ht="39" customHeight="1" thickBot="1">
      <c r="B2229" s="581" t="s">
        <v>99</v>
      </c>
      <c r="C2229" s="581"/>
      <c r="D2229" s="581"/>
      <c r="E2229" s="581"/>
      <c r="F2229" s="581"/>
      <c r="G2229" s="581"/>
      <c r="H2229" s="581"/>
      <c r="I2229" s="581"/>
      <c r="J2229" s="581"/>
      <c r="K2229" s="581"/>
      <c r="L2229" s="581"/>
      <c r="M2229" s="581"/>
      <c r="N2229" s="581"/>
      <c r="O2229" s="581"/>
      <c r="P2229" s="581"/>
      <c r="Q2229" s="581"/>
      <c r="R2229" s="581"/>
      <c r="S2229" s="581"/>
      <c r="T2229" s="581"/>
      <c r="U2229" s="581"/>
      <c r="V2229" s="581"/>
      <c r="W2229" s="581"/>
      <c r="X2229" s="581"/>
      <c r="Y2229" s="581"/>
      <c r="Z2229" s="581"/>
      <c r="AA2229" s="581"/>
      <c r="AG2229" s="71"/>
    </row>
    <row r="2230" spans="2:62" ht="39" customHeight="1">
      <c r="B2230" s="581"/>
      <c r="C2230" s="581"/>
      <c r="D2230" s="581"/>
      <c r="E2230" s="581"/>
      <c r="F2230" s="581"/>
      <c r="G2230" s="581"/>
      <c r="H2230" s="581"/>
      <c r="I2230" s="581"/>
      <c r="J2230" s="581"/>
      <c r="K2230" s="581"/>
      <c r="L2230" s="581"/>
      <c r="M2230" s="581"/>
      <c r="N2230" s="581"/>
      <c r="O2230" s="581"/>
      <c r="P2230" s="581"/>
      <c r="Q2230" s="581"/>
      <c r="R2230" s="581"/>
      <c r="S2230" s="581"/>
      <c r="T2230" s="581"/>
      <c r="U2230" s="581"/>
      <c r="V2230" s="581"/>
      <c r="W2230" s="581"/>
      <c r="X2230" s="581"/>
      <c r="Y2230" s="581"/>
      <c r="Z2230" s="581"/>
      <c r="AA2230" s="581"/>
      <c r="AG2230" s="71"/>
      <c r="AH2230" s="582" t="s">
        <v>23</v>
      </c>
      <c r="AI2230" s="582"/>
      <c r="AJ2230" s="582"/>
      <c r="AK2230" s="582"/>
      <c r="AL2230" s="582"/>
      <c r="AM2230" s="582"/>
      <c r="AN2230" s="583"/>
      <c r="AO2230" s="584">
        <f>GI!$J$46</f>
        <v>0</v>
      </c>
      <c r="AP2230" s="585"/>
      <c r="AQ2230" s="585"/>
      <c r="AR2230" s="585"/>
      <c r="AS2230" s="585"/>
      <c r="AT2230" s="586"/>
      <c r="AV2230" s="72"/>
      <c r="AW2230" s="582" t="s">
        <v>24</v>
      </c>
      <c r="AX2230" s="582"/>
      <c r="AY2230" s="582"/>
      <c r="AZ2230" s="582"/>
      <c r="BB2230" s="584">
        <f>GI!$I$46</f>
        <v>0</v>
      </c>
      <c r="BC2230" s="585"/>
      <c r="BD2230" s="585"/>
      <c r="BE2230" s="585"/>
      <c r="BF2230" s="586"/>
    </row>
    <row r="2231" spans="2:62" ht="39" customHeight="1">
      <c r="B2231" s="581"/>
      <c r="C2231" s="581"/>
      <c r="D2231" s="581"/>
      <c r="E2231" s="581"/>
      <c r="F2231" s="581"/>
      <c r="G2231" s="581"/>
      <c r="H2231" s="581"/>
      <c r="I2231" s="581"/>
      <c r="J2231" s="581"/>
      <c r="K2231" s="581"/>
      <c r="L2231" s="581"/>
      <c r="M2231" s="581"/>
      <c r="N2231" s="581"/>
      <c r="O2231" s="581"/>
      <c r="P2231" s="581"/>
      <c r="Q2231" s="581"/>
      <c r="R2231" s="581"/>
      <c r="S2231" s="581"/>
      <c r="T2231" s="581"/>
      <c r="U2231" s="581"/>
      <c r="V2231" s="581"/>
      <c r="W2231" s="581"/>
      <c r="X2231" s="581"/>
      <c r="Y2231" s="581"/>
      <c r="Z2231" s="581"/>
      <c r="AA2231" s="581"/>
      <c r="AG2231" s="71"/>
      <c r="AH2231" s="582"/>
      <c r="AI2231" s="582"/>
      <c r="AJ2231" s="582"/>
      <c r="AK2231" s="582"/>
      <c r="AL2231" s="582"/>
      <c r="AM2231" s="582"/>
      <c r="AN2231" s="583"/>
      <c r="AO2231" s="587"/>
      <c r="AP2231" s="588"/>
      <c r="AQ2231" s="588"/>
      <c r="AR2231" s="588"/>
      <c r="AS2231" s="588"/>
      <c r="AT2231" s="589"/>
      <c r="AU2231" s="72"/>
      <c r="AV2231" s="72"/>
      <c r="AW2231" s="582"/>
      <c r="AX2231" s="582"/>
      <c r="AY2231" s="582"/>
      <c r="AZ2231" s="582"/>
      <c r="BB2231" s="587"/>
      <c r="BC2231" s="588"/>
      <c r="BD2231" s="588"/>
      <c r="BE2231" s="588"/>
      <c r="BF2231" s="589"/>
    </row>
    <row r="2232" spans="2:62" ht="39" customHeight="1">
      <c r="B2232" s="581"/>
      <c r="C2232" s="581"/>
      <c r="D2232" s="581"/>
      <c r="E2232" s="581"/>
      <c r="F2232" s="581"/>
      <c r="G2232" s="581"/>
      <c r="H2232" s="581"/>
      <c r="I2232" s="581"/>
      <c r="J2232" s="581"/>
      <c r="K2232" s="581"/>
      <c r="L2232" s="581"/>
      <c r="M2232" s="581"/>
      <c r="N2232" s="581"/>
      <c r="O2232" s="581"/>
      <c r="P2232" s="581"/>
      <c r="Q2232" s="581"/>
      <c r="R2232" s="581"/>
      <c r="S2232" s="581"/>
      <c r="T2232" s="581"/>
      <c r="U2232" s="581"/>
      <c r="V2232" s="581"/>
      <c r="W2232" s="581"/>
      <c r="X2232" s="581"/>
      <c r="Y2232" s="581"/>
      <c r="Z2232" s="581"/>
      <c r="AA2232" s="581"/>
      <c r="AG2232" s="71"/>
      <c r="AH2232" s="593" t="s">
        <v>3</v>
      </c>
      <c r="AI2232" s="593"/>
      <c r="AJ2232" s="593"/>
      <c r="AK2232" s="593"/>
      <c r="AL2232" s="593"/>
      <c r="AM2232" s="593"/>
      <c r="AN2232" s="594"/>
      <c r="AO2232" s="587"/>
      <c r="AP2232" s="588"/>
      <c r="AQ2232" s="588"/>
      <c r="AR2232" s="588"/>
      <c r="AS2232" s="588"/>
      <c r="AT2232" s="589"/>
      <c r="AV2232" s="72"/>
      <c r="AW2232" s="593" t="s">
        <v>4</v>
      </c>
      <c r="AX2232" s="593"/>
      <c r="AY2232" s="593"/>
      <c r="AZ2232" s="593"/>
      <c r="BB2232" s="587"/>
      <c r="BC2232" s="588"/>
      <c r="BD2232" s="588"/>
      <c r="BE2232" s="588"/>
      <c r="BF2232" s="589"/>
    </row>
    <row r="2233" spans="2:62" ht="39" customHeight="1" thickBot="1">
      <c r="B2233" s="595" t="s">
        <v>148</v>
      </c>
      <c r="C2233" s="595"/>
      <c r="D2233" s="595"/>
      <c r="E2233" s="595"/>
      <c r="F2233" s="595"/>
      <c r="G2233" s="595"/>
      <c r="H2233" s="595"/>
      <c r="I2233" s="595"/>
      <c r="J2233" s="595"/>
      <c r="K2233" s="595"/>
      <c r="L2233" s="75"/>
      <c r="M2233" s="75"/>
      <c r="N2233" s="75"/>
      <c r="O2233" s="75"/>
      <c r="P2233" s="75"/>
      <c r="Q2233" s="75"/>
      <c r="R2233" s="75"/>
      <c r="S2233" s="75"/>
      <c r="T2233" s="75"/>
      <c r="U2233" s="75"/>
      <c r="V2233" s="75"/>
      <c r="W2233" s="76"/>
      <c r="X2233" s="76"/>
      <c r="Y2233" s="76"/>
      <c r="Z2233" s="76"/>
      <c r="AA2233" s="76"/>
      <c r="AG2233" s="71"/>
      <c r="AH2233" s="593"/>
      <c r="AI2233" s="593"/>
      <c r="AJ2233" s="593"/>
      <c r="AK2233" s="593"/>
      <c r="AL2233" s="593"/>
      <c r="AM2233" s="593"/>
      <c r="AN2233" s="594"/>
      <c r="AO2233" s="590"/>
      <c r="AP2233" s="591"/>
      <c r="AQ2233" s="591"/>
      <c r="AR2233" s="591"/>
      <c r="AS2233" s="591"/>
      <c r="AT2233" s="592"/>
      <c r="AU2233" s="72"/>
      <c r="AV2233" s="72"/>
      <c r="AW2233" s="593"/>
      <c r="AX2233" s="593"/>
      <c r="AY2233" s="593"/>
      <c r="AZ2233" s="593"/>
      <c r="BA2233" s="77"/>
      <c r="BB2233" s="590"/>
      <c r="BC2233" s="591"/>
      <c r="BD2233" s="591"/>
      <c r="BE2233" s="591"/>
      <c r="BF2233" s="592"/>
      <c r="BG2233" s="77"/>
      <c r="BH2233" s="77"/>
      <c r="BI2233" s="77"/>
    </row>
    <row r="2234" spans="2:62" ht="39" customHeight="1" thickBot="1">
      <c r="B2234" s="533"/>
      <c r="C2234" s="533"/>
      <c r="D2234" s="533"/>
      <c r="E2234" s="533"/>
      <c r="F2234" s="533"/>
      <c r="G2234" s="533"/>
      <c r="H2234" s="533"/>
      <c r="I2234" s="533"/>
      <c r="J2234" s="533"/>
      <c r="K2234" s="533"/>
      <c r="L2234" s="533"/>
      <c r="M2234" s="533"/>
      <c r="N2234" s="533"/>
      <c r="O2234" s="533"/>
      <c r="P2234" s="533"/>
      <c r="Q2234" s="533"/>
      <c r="R2234" s="533"/>
      <c r="S2234" s="533"/>
      <c r="T2234" s="533"/>
      <c r="U2234" s="533"/>
      <c r="V2234" s="533"/>
      <c r="W2234" s="533"/>
      <c r="X2234" s="533"/>
      <c r="Y2234" s="533"/>
      <c r="Z2234" s="533"/>
      <c r="AA2234" s="533"/>
      <c r="AG2234" s="71"/>
      <c r="AK2234" s="78"/>
      <c r="AL2234" s="78"/>
      <c r="AM2234" s="78"/>
      <c r="AN2234" s="78"/>
      <c r="AO2234" s="78"/>
      <c r="AP2234" s="78"/>
      <c r="AQ2234" s="78"/>
      <c r="AR2234" s="72"/>
      <c r="AS2234" s="72"/>
      <c r="AT2234" s="72"/>
      <c r="AU2234" s="72"/>
      <c r="AV2234" s="72"/>
      <c r="AW2234" s="72"/>
      <c r="AX2234" s="72"/>
      <c r="AY2234" s="72"/>
      <c r="AZ2234" s="72"/>
      <c r="BA2234" s="72"/>
      <c r="BB2234" s="72"/>
      <c r="BC2234" s="72"/>
      <c r="BD2234" s="72"/>
      <c r="BE2234" s="77"/>
      <c r="BF2234" s="77"/>
      <c r="BG2234" s="77"/>
      <c r="BH2234" s="77"/>
      <c r="BI2234" s="77"/>
    </row>
    <row r="2235" spans="2:62" ht="39" customHeight="1">
      <c r="B2235" s="534"/>
      <c r="C2235" s="534"/>
      <c r="D2235" s="534"/>
      <c r="E2235" s="534"/>
      <c r="F2235" s="534"/>
      <c r="G2235" s="534"/>
      <c r="H2235" s="534"/>
      <c r="I2235" s="534"/>
      <c r="J2235" s="534"/>
      <c r="K2235" s="534"/>
      <c r="L2235" s="534"/>
      <c r="M2235" s="534"/>
      <c r="N2235" s="534"/>
      <c r="O2235" s="534"/>
      <c r="P2235" s="534"/>
      <c r="Q2235" s="534"/>
      <c r="R2235" s="534"/>
      <c r="S2235" s="534"/>
      <c r="T2235" s="534"/>
      <c r="U2235" s="534"/>
      <c r="V2235" s="534"/>
      <c r="W2235" s="534"/>
      <c r="X2235" s="534"/>
      <c r="Y2235" s="534"/>
      <c r="Z2235" s="534"/>
      <c r="AA2235" s="534"/>
      <c r="AG2235" s="71"/>
      <c r="AH2235" s="582" t="s">
        <v>25</v>
      </c>
      <c r="AI2235" s="582"/>
      <c r="AJ2235" s="582"/>
      <c r="AK2235" s="582"/>
      <c r="AL2235" s="582"/>
      <c r="AM2235" s="582"/>
      <c r="AN2235" s="583"/>
      <c r="AO2235" s="596">
        <f>GI!$A$3</f>
        <v>11</v>
      </c>
      <c r="AP2235" s="597"/>
      <c r="AQ2235" s="597"/>
      <c r="AR2235" s="597"/>
      <c r="AS2235" s="598"/>
      <c r="AT2235" s="596" t="str">
        <f>GI!$C$3</f>
        <v>D</v>
      </c>
      <c r="AU2235" s="597"/>
      <c r="AV2235" s="597"/>
      <c r="AW2235" s="597"/>
      <c r="AX2235" s="598"/>
      <c r="AY2235" s="79"/>
      <c r="AZ2235" s="79"/>
      <c r="BA2235" s="79"/>
      <c r="BB2235" s="80"/>
      <c r="BC2235" s="80"/>
      <c r="BD2235" s="80"/>
      <c r="BE2235" s="80"/>
      <c r="BF2235" s="80"/>
      <c r="BG2235" s="80"/>
      <c r="BH2235" s="80"/>
      <c r="BI2235" s="80"/>
    </row>
    <row r="2236" spans="2:62" ht="39" customHeight="1">
      <c r="B2236" s="533"/>
      <c r="C2236" s="533"/>
      <c r="D2236" s="533"/>
      <c r="E2236" s="533"/>
      <c r="F2236" s="533"/>
      <c r="G2236" s="533"/>
      <c r="H2236" s="533"/>
      <c r="I2236" s="533"/>
      <c r="J2236" s="533"/>
      <c r="K2236" s="533"/>
      <c r="L2236" s="533"/>
      <c r="M2236" s="533"/>
      <c r="N2236" s="533"/>
      <c r="O2236" s="533"/>
      <c r="P2236" s="533"/>
      <c r="Q2236" s="533"/>
      <c r="R2236" s="533"/>
      <c r="S2236" s="533"/>
      <c r="T2236" s="533"/>
      <c r="U2236" s="533"/>
      <c r="V2236" s="533"/>
      <c r="W2236" s="533"/>
      <c r="X2236" s="533"/>
      <c r="Y2236" s="533"/>
      <c r="Z2236" s="533"/>
      <c r="AA2236" s="533"/>
      <c r="AG2236" s="71"/>
      <c r="AH2236" s="582"/>
      <c r="AI2236" s="582"/>
      <c r="AJ2236" s="582"/>
      <c r="AK2236" s="582"/>
      <c r="AL2236" s="582"/>
      <c r="AM2236" s="582"/>
      <c r="AN2236" s="583"/>
      <c r="AO2236" s="599"/>
      <c r="AP2236" s="600"/>
      <c r="AQ2236" s="600"/>
      <c r="AR2236" s="600"/>
      <c r="AS2236" s="601"/>
      <c r="AT2236" s="599"/>
      <c r="AU2236" s="600"/>
      <c r="AV2236" s="600"/>
      <c r="AW2236" s="600"/>
      <c r="AX2236" s="601"/>
      <c r="AY2236" s="79"/>
      <c r="AZ2236" s="79"/>
      <c r="BA2236" s="79"/>
      <c r="BB2236" s="80"/>
      <c r="BC2236" s="80"/>
      <c r="BD2236" s="80"/>
      <c r="BE2236" s="80"/>
      <c r="BF2236" s="80"/>
      <c r="BG2236" s="80"/>
      <c r="BH2236" s="80"/>
      <c r="BI2236" s="80"/>
    </row>
    <row r="2237" spans="2:62" ht="39" customHeight="1">
      <c r="B2237" s="534"/>
      <c r="C2237" s="534"/>
      <c r="D2237" s="534"/>
      <c r="E2237" s="534"/>
      <c r="F2237" s="534"/>
      <c r="G2237" s="534"/>
      <c r="H2237" s="534"/>
      <c r="I2237" s="534"/>
      <c r="J2237" s="534"/>
      <c r="K2237" s="534"/>
      <c r="L2237" s="534"/>
      <c r="M2237" s="534"/>
      <c r="N2237" s="534"/>
      <c r="O2237" s="534"/>
      <c r="P2237" s="534"/>
      <c r="Q2237" s="534"/>
      <c r="R2237" s="534"/>
      <c r="S2237" s="534"/>
      <c r="T2237" s="534"/>
      <c r="U2237" s="534"/>
      <c r="V2237" s="534"/>
      <c r="W2237" s="534"/>
      <c r="X2237" s="534"/>
      <c r="Y2237" s="534"/>
      <c r="Z2237" s="534"/>
      <c r="AA2237" s="534"/>
      <c r="AG2237" s="71"/>
      <c r="AH2237" s="605" t="s">
        <v>6</v>
      </c>
      <c r="AI2237" s="605"/>
      <c r="AJ2237" s="605"/>
      <c r="AK2237" s="605"/>
      <c r="AL2237" s="605"/>
      <c r="AM2237" s="605"/>
      <c r="AN2237" s="606"/>
      <c r="AO2237" s="599"/>
      <c r="AP2237" s="600"/>
      <c r="AQ2237" s="600"/>
      <c r="AR2237" s="600"/>
      <c r="AS2237" s="601"/>
      <c r="AT2237" s="599"/>
      <c r="AU2237" s="600"/>
      <c r="AV2237" s="600"/>
      <c r="AW2237" s="600"/>
      <c r="AX2237" s="601"/>
      <c r="AY2237" s="79"/>
      <c r="AZ2237" s="79"/>
      <c r="BA2237" s="79"/>
      <c r="BB2237" s="80"/>
      <c r="BC2237" s="80"/>
      <c r="BD2237" s="80"/>
      <c r="BE2237" s="80"/>
      <c r="BF2237" s="80"/>
      <c r="BG2237" s="80"/>
      <c r="BH2237" s="80"/>
      <c r="BI2237" s="80"/>
    </row>
    <row r="2238" spans="2:62" ht="39" customHeight="1" thickBot="1">
      <c r="B2238" s="607" t="s">
        <v>149</v>
      </c>
      <c r="C2238" s="607"/>
      <c r="D2238" s="607"/>
      <c r="E2238" s="607"/>
      <c r="F2238" s="607"/>
      <c r="G2238" s="607"/>
      <c r="H2238" s="607"/>
      <c r="I2238" s="607"/>
      <c r="J2238" s="607"/>
      <c r="K2238" s="607"/>
      <c r="L2238" s="607"/>
      <c r="M2238" s="607"/>
      <c r="N2238" s="607"/>
      <c r="O2238" s="607"/>
      <c r="P2238" s="607"/>
      <c r="Q2238" s="607"/>
      <c r="R2238" s="607"/>
      <c r="S2238" s="607"/>
      <c r="T2238" s="607"/>
      <c r="U2238" s="607"/>
      <c r="V2238" s="607"/>
      <c r="W2238" s="607"/>
      <c r="X2238" s="607"/>
      <c r="Y2238" s="607"/>
      <c r="Z2238" s="607"/>
      <c r="AA2238" s="607"/>
      <c r="AG2238" s="71"/>
      <c r="AH2238" s="605"/>
      <c r="AI2238" s="605"/>
      <c r="AJ2238" s="605"/>
      <c r="AK2238" s="605"/>
      <c r="AL2238" s="605"/>
      <c r="AM2238" s="605"/>
      <c r="AN2238" s="606"/>
      <c r="AO2238" s="602"/>
      <c r="AP2238" s="603"/>
      <c r="AQ2238" s="603"/>
      <c r="AR2238" s="603"/>
      <c r="AS2238" s="604"/>
      <c r="AT2238" s="602"/>
      <c r="AU2238" s="603"/>
      <c r="AV2238" s="603"/>
      <c r="AW2238" s="603"/>
      <c r="AX2238" s="604"/>
      <c r="AY2238" s="79"/>
      <c r="AZ2238" s="79"/>
      <c r="BA2238" s="79"/>
      <c r="BB2238" s="80"/>
      <c r="BC2238" s="80"/>
      <c r="BD2238" s="80"/>
      <c r="BE2238" s="80"/>
      <c r="BF2238" s="80"/>
      <c r="BG2238" s="80"/>
      <c r="BH2238" s="80"/>
      <c r="BI2238" s="80"/>
    </row>
    <row r="2239" spans="2:62" ht="39" customHeight="1">
      <c r="B2239" s="608"/>
      <c r="C2239" s="608"/>
      <c r="D2239" s="608"/>
      <c r="E2239" s="608"/>
      <c r="F2239" s="608"/>
      <c r="G2239" s="608"/>
      <c r="H2239" s="608"/>
      <c r="I2239" s="608"/>
      <c r="J2239" s="608"/>
      <c r="K2239" s="608"/>
      <c r="L2239" s="608"/>
      <c r="M2239" s="608"/>
      <c r="N2239" s="608"/>
      <c r="O2239" s="608"/>
      <c r="P2239" s="608"/>
      <c r="Q2239" s="608"/>
      <c r="R2239" s="608"/>
      <c r="S2239" s="608"/>
      <c r="T2239" s="608"/>
      <c r="U2239" s="608"/>
      <c r="V2239" s="608"/>
      <c r="W2239" s="608"/>
      <c r="X2239" s="608"/>
      <c r="Y2239" s="608"/>
      <c r="Z2239" s="608"/>
      <c r="AA2239" s="608"/>
      <c r="AG2239" s="71"/>
    </row>
    <row r="2240" spans="2:62" ht="39" customHeight="1" thickBot="1">
      <c r="B2240" s="533"/>
      <c r="C2240" s="533"/>
      <c r="D2240" s="533"/>
      <c r="E2240" s="533"/>
      <c r="F2240" s="533"/>
      <c r="G2240" s="533"/>
      <c r="H2240" s="533"/>
      <c r="I2240" s="533"/>
      <c r="J2240" s="533"/>
      <c r="K2240" s="533"/>
      <c r="L2240" s="533"/>
      <c r="M2240" s="533"/>
      <c r="N2240" s="533"/>
      <c r="O2240" s="533"/>
      <c r="P2240" s="533"/>
      <c r="Q2240" s="533"/>
      <c r="R2240" s="533"/>
      <c r="S2240" s="533"/>
      <c r="T2240" s="533"/>
      <c r="U2240" s="533"/>
      <c r="V2240" s="533"/>
      <c r="W2240" s="533"/>
      <c r="X2240" s="533"/>
      <c r="Y2240" s="533"/>
      <c r="Z2240" s="533"/>
      <c r="AA2240" s="533"/>
      <c r="AG2240" s="81"/>
      <c r="AH2240" s="82"/>
      <c r="AI2240" s="82"/>
      <c r="AJ2240" s="82"/>
      <c r="AK2240" s="82"/>
      <c r="AL2240" s="82"/>
      <c r="AM2240" s="82"/>
      <c r="AN2240" s="82"/>
      <c r="AO2240" s="82"/>
      <c r="AP2240" s="82"/>
      <c r="AQ2240" s="82"/>
      <c r="AR2240" s="83"/>
      <c r="AS2240" s="83"/>
      <c r="AT2240" s="83"/>
      <c r="AU2240" s="83"/>
      <c r="AV2240" s="83"/>
      <c r="AW2240" s="83"/>
      <c r="AX2240" s="83"/>
      <c r="AY2240" s="83"/>
      <c r="AZ2240" s="83"/>
      <c r="BA2240" s="83"/>
      <c r="BB2240" s="83"/>
      <c r="BC2240" s="83"/>
      <c r="BD2240" s="83"/>
      <c r="BE2240" s="83"/>
      <c r="BF2240" s="83"/>
      <c r="BG2240" s="83"/>
      <c r="BH2240" s="83"/>
      <c r="BI2240" s="83"/>
      <c r="BJ2240" s="84"/>
    </row>
    <row r="2241" spans="2:62" ht="39" customHeight="1">
      <c r="B2241" s="534"/>
      <c r="C2241" s="534"/>
      <c r="D2241" s="534"/>
      <c r="E2241" s="534"/>
      <c r="F2241" s="534"/>
      <c r="G2241" s="534"/>
      <c r="H2241" s="534"/>
      <c r="I2241" s="534"/>
      <c r="J2241" s="534"/>
      <c r="K2241" s="534"/>
      <c r="L2241" s="534"/>
      <c r="M2241" s="534"/>
      <c r="N2241" s="534"/>
      <c r="O2241" s="534"/>
      <c r="P2241" s="534"/>
      <c r="Q2241" s="534"/>
      <c r="R2241" s="534"/>
      <c r="S2241" s="534"/>
      <c r="T2241" s="534"/>
      <c r="U2241" s="534"/>
      <c r="V2241" s="534"/>
      <c r="W2241" s="534"/>
      <c r="X2241" s="534"/>
      <c r="Y2241" s="534"/>
      <c r="Z2241" s="534"/>
      <c r="AA2241" s="534"/>
      <c r="BJ2241" s="85"/>
    </row>
    <row r="2242" spans="2:62" ht="39" customHeight="1">
      <c r="B2242" s="86"/>
      <c r="C2242" s="86"/>
      <c r="D2242" s="86"/>
      <c r="E2242" s="86"/>
      <c r="F2242" s="86"/>
      <c r="G2242" s="86"/>
      <c r="H2242" s="86"/>
      <c r="I2242" s="86"/>
      <c r="J2242" s="86"/>
      <c r="K2242" s="86"/>
      <c r="L2242" s="86"/>
      <c r="M2242" s="86"/>
      <c r="N2242" s="86"/>
      <c r="O2242" s="86"/>
      <c r="P2242" s="86"/>
      <c r="Q2242" s="86"/>
      <c r="R2242" s="86"/>
      <c r="S2242" s="86"/>
      <c r="T2242" s="86"/>
      <c r="U2242" s="86"/>
      <c r="V2242" s="86"/>
      <c r="W2242" s="86"/>
      <c r="X2242" s="86"/>
      <c r="Y2242" s="86"/>
      <c r="Z2242" s="86"/>
      <c r="AA2242" s="86"/>
      <c r="AK2242" s="87"/>
      <c r="AL2242" s="87"/>
      <c r="AM2242" s="87"/>
      <c r="AN2242" s="87"/>
      <c r="AO2242" s="87"/>
      <c r="AP2242" s="87"/>
      <c r="AQ2242" s="87"/>
      <c r="AR2242" s="87"/>
      <c r="AS2242" s="87"/>
      <c r="AT2242" s="87"/>
      <c r="AU2242" s="87"/>
      <c r="AV2242" s="87"/>
      <c r="AW2242" s="87"/>
      <c r="AX2242" s="87"/>
      <c r="AY2242" s="87"/>
      <c r="AZ2242" s="87"/>
      <c r="BA2242" s="87"/>
      <c r="BB2242" s="87"/>
      <c r="BC2242" s="87"/>
      <c r="BD2242" s="87"/>
      <c r="BE2242" s="87"/>
      <c r="BF2242" s="87"/>
      <c r="BJ2242" s="85"/>
    </row>
    <row r="2243" spans="2:62" ht="39" customHeight="1">
      <c r="B2243" s="535" t="s">
        <v>80</v>
      </c>
      <c r="C2243" s="535"/>
      <c r="D2243" s="535"/>
      <c r="E2243" s="535"/>
      <c r="F2243" s="535"/>
      <c r="G2243" s="535"/>
      <c r="H2243" s="535"/>
      <c r="I2243" s="535"/>
      <c r="J2243" s="535"/>
      <c r="K2243" s="535"/>
      <c r="L2243" s="535"/>
      <c r="M2243" s="535"/>
      <c r="N2243" s="535"/>
      <c r="O2243" s="536" t="str">
        <f>GI!$E$31</f>
        <v xml:space="preserve">Biniam Desta </v>
      </c>
      <c r="P2243" s="536"/>
      <c r="Q2243" s="536"/>
      <c r="R2243" s="536"/>
      <c r="S2243" s="536"/>
      <c r="T2243" s="536"/>
      <c r="U2243" s="536"/>
      <c r="V2243" s="536"/>
      <c r="W2243" s="536"/>
      <c r="X2243" s="536"/>
      <c r="Y2243" s="536"/>
      <c r="Z2243" s="536"/>
      <c r="AA2243" s="536"/>
      <c r="AB2243" s="88"/>
      <c r="AJ2243" s="538" t="s">
        <v>212</v>
      </c>
      <c r="AK2243" s="539"/>
      <c r="AL2243" s="539"/>
      <c r="AM2243" s="539"/>
      <c r="AN2243" s="539"/>
      <c r="AO2243" s="539"/>
      <c r="AP2243" s="539"/>
      <c r="AQ2243" s="539"/>
      <c r="AR2243" s="539"/>
      <c r="AS2243" s="539"/>
      <c r="AT2243" s="539"/>
      <c r="AU2243" s="539"/>
      <c r="AV2243" s="539"/>
      <c r="AW2243" s="539"/>
      <c r="AX2243" s="539"/>
      <c r="AY2243" s="539"/>
      <c r="AZ2243" s="539"/>
      <c r="BA2243" s="539"/>
      <c r="BB2243" s="539"/>
      <c r="BC2243" s="539"/>
      <c r="BD2243" s="539"/>
      <c r="BE2243" s="539"/>
      <c r="BF2243" s="540"/>
      <c r="BG2243" s="87"/>
      <c r="BH2243" s="87"/>
      <c r="BI2243" s="87"/>
      <c r="BJ2243" s="89"/>
    </row>
    <row r="2244" spans="2:62" ht="39" customHeight="1">
      <c r="B2244" s="535"/>
      <c r="C2244" s="535"/>
      <c r="D2244" s="535"/>
      <c r="E2244" s="535"/>
      <c r="F2244" s="535"/>
      <c r="G2244" s="535"/>
      <c r="H2244" s="535"/>
      <c r="I2244" s="535"/>
      <c r="J2244" s="535"/>
      <c r="K2244" s="535"/>
      <c r="L2244" s="535"/>
      <c r="M2244" s="535"/>
      <c r="N2244" s="535"/>
      <c r="O2244" s="537"/>
      <c r="P2244" s="537"/>
      <c r="Q2244" s="537"/>
      <c r="R2244" s="537"/>
      <c r="S2244" s="537"/>
      <c r="T2244" s="537"/>
      <c r="U2244" s="537"/>
      <c r="V2244" s="537"/>
      <c r="W2244" s="537"/>
      <c r="X2244" s="537"/>
      <c r="Y2244" s="537"/>
      <c r="Z2244" s="537"/>
      <c r="AA2244" s="537"/>
      <c r="AB2244" s="88"/>
      <c r="AJ2244" s="541"/>
      <c r="AK2244" s="542"/>
      <c r="AL2244" s="542"/>
      <c r="AM2244" s="542"/>
      <c r="AN2244" s="542"/>
      <c r="AO2244" s="542"/>
      <c r="AP2244" s="542"/>
      <c r="AQ2244" s="542"/>
      <c r="AR2244" s="542"/>
      <c r="AS2244" s="542"/>
      <c r="AT2244" s="542"/>
      <c r="AU2244" s="542"/>
      <c r="AV2244" s="542"/>
      <c r="AW2244" s="542"/>
      <c r="AX2244" s="542"/>
      <c r="AY2244" s="542"/>
      <c r="AZ2244" s="542"/>
      <c r="BA2244" s="542"/>
      <c r="BB2244" s="542"/>
      <c r="BC2244" s="542"/>
      <c r="BD2244" s="542"/>
      <c r="BE2244" s="542"/>
      <c r="BF2244" s="543"/>
      <c r="BG2244" s="87"/>
      <c r="BH2244" s="87"/>
      <c r="BI2244" s="87"/>
      <c r="BJ2244" s="89"/>
    </row>
    <row r="2245" spans="2:62" ht="39" customHeight="1">
      <c r="B2245" s="544" t="s">
        <v>79</v>
      </c>
      <c r="C2245" s="544"/>
      <c r="D2245" s="544"/>
      <c r="E2245" s="544"/>
      <c r="F2245" s="544"/>
      <c r="G2245" s="544"/>
      <c r="H2245" s="544"/>
      <c r="I2245" s="544"/>
      <c r="J2245" s="544"/>
      <c r="K2245" s="544"/>
      <c r="L2245" s="544"/>
      <c r="M2245" s="544"/>
      <c r="N2245" s="544"/>
      <c r="O2245" s="545"/>
      <c r="P2245" s="545"/>
      <c r="Q2245" s="545"/>
      <c r="R2245" s="545"/>
      <c r="S2245" s="545"/>
      <c r="T2245" s="545"/>
      <c r="U2245" s="545"/>
      <c r="V2245" s="545"/>
      <c r="W2245" s="545"/>
      <c r="X2245" s="545"/>
      <c r="Y2245" s="545"/>
      <c r="Z2245" s="545"/>
      <c r="AA2245" s="545"/>
      <c r="AB2245" s="88"/>
      <c r="AJ2245" s="541" t="s">
        <v>210</v>
      </c>
      <c r="AK2245" s="542"/>
      <c r="AL2245" s="542"/>
      <c r="AM2245" s="542"/>
      <c r="AN2245" s="542"/>
      <c r="AO2245" s="542"/>
      <c r="AP2245" s="542"/>
      <c r="AQ2245" s="542"/>
      <c r="AR2245" s="542"/>
      <c r="AS2245" s="542"/>
      <c r="AT2245" s="542"/>
      <c r="AU2245" s="542"/>
      <c r="AV2245" s="542"/>
      <c r="AW2245" s="542"/>
      <c r="AX2245" s="542"/>
      <c r="AY2245" s="542"/>
      <c r="AZ2245" s="542"/>
      <c r="BA2245" s="542"/>
      <c r="BB2245" s="542"/>
      <c r="BC2245" s="542"/>
      <c r="BD2245" s="542"/>
      <c r="BE2245" s="542"/>
      <c r="BF2245" s="543"/>
      <c r="BG2245" s="87"/>
      <c r="BH2245" s="87"/>
      <c r="BI2245" s="87"/>
      <c r="BJ2245" s="87"/>
    </row>
    <row r="2246" spans="2:62" ht="39" customHeight="1">
      <c r="B2246" s="544"/>
      <c r="C2246" s="544"/>
      <c r="D2246" s="544"/>
      <c r="E2246" s="544"/>
      <c r="F2246" s="544"/>
      <c r="G2246" s="544"/>
      <c r="H2246" s="544"/>
      <c r="I2246" s="544"/>
      <c r="J2246" s="544"/>
      <c r="K2246" s="544"/>
      <c r="L2246" s="544"/>
      <c r="M2246" s="544"/>
      <c r="N2246" s="544"/>
      <c r="O2246" s="546"/>
      <c r="P2246" s="546"/>
      <c r="Q2246" s="546"/>
      <c r="R2246" s="546"/>
      <c r="S2246" s="546"/>
      <c r="T2246" s="546"/>
      <c r="U2246" s="546"/>
      <c r="V2246" s="546"/>
      <c r="W2246" s="546"/>
      <c r="X2246" s="546"/>
      <c r="Y2246" s="546"/>
      <c r="Z2246" s="546"/>
      <c r="AA2246" s="546"/>
      <c r="AB2246" s="88"/>
      <c r="AJ2246" s="541"/>
      <c r="AK2246" s="542"/>
      <c r="AL2246" s="542"/>
      <c r="AM2246" s="542"/>
      <c r="AN2246" s="542"/>
      <c r="AO2246" s="542"/>
      <c r="AP2246" s="542"/>
      <c r="AQ2246" s="542"/>
      <c r="AR2246" s="542"/>
      <c r="AS2246" s="542"/>
      <c r="AT2246" s="542"/>
      <c r="AU2246" s="542"/>
      <c r="AV2246" s="542"/>
      <c r="AW2246" s="542"/>
      <c r="AX2246" s="542"/>
      <c r="AY2246" s="542"/>
      <c r="AZ2246" s="542"/>
      <c r="BA2246" s="542"/>
      <c r="BB2246" s="542"/>
      <c r="BC2246" s="542"/>
      <c r="BD2246" s="542"/>
      <c r="BE2246" s="542"/>
      <c r="BF2246" s="543"/>
      <c r="BG2246" s="87"/>
      <c r="BH2246" s="87"/>
      <c r="BI2246" s="87"/>
      <c r="BJ2246" s="87"/>
    </row>
    <row r="2247" spans="2:62" ht="39" customHeight="1">
      <c r="B2247" s="535" t="s">
        <v>81</v>
      </c>
      <c r="C2247" s="535"/>
      <c r="D2247" s="535"/>
      <c r="E2247" s="535"/>
      <c r="F2247" s="535"/>
      <c r="G2247" s="535"/>
      <c r="H2247" s="535"/>
      <c r="I2247" s="535"/>
      <c r="J2247" s="535"/>
      <c r="K2247" s="535"/>
      <c r="L2247" s="535"/>
      <c r="M2247" s="535"/>
      <c r="N2247" s="535"/>
      <c r="O2247" s="547"/>
      <c r="P2247" s="547"/>
      <c r="Q2247" s="547"/>
      <c r="R2247" s="547"/>
      <c r="S2247" s="547"/>
      <c r="T2247" s="547"/>
      <c r="U2247" s="547"/>
      <c r="V2247" s="547"/>
      <c r="W2247" s="547"/>
      <c r="X2247" s="547"/>
      <c r="Y2247" s="547"/>
      <c r="Z2247" s="547"/>
      <c r="AA2247" s="547"/>
      <c r="AB2247" s="88"/>
      <c r="AJ2247" s="541" t="s">
        <v>74</v>
      </c>
      <c r="AK2247" s="542"/>
      <c r="AL2247" s="542"/>
      <c r="AM2247" s="542"/>
      <c r="AN2247" s="542"/>
      <c r="AO2247" s="542"/>
      <c r="AP2247" s="542"/>
      <c r="AQ2247" s="542"/>
      <c r="AR2247" s="542"/>
      <c r="AS2247" s="542"/>
      <c r="AT2247" s="542"/>
      <c r="AU2247" s="542"/>
      <c r="AV2247" s="542"/>
      <c r="AW2247" s="542"/>
      <c r="AX2247" s="542"/>
      <c r="AY2247" s="542"/>
      <c r="AZ2247" s="542"/>
      <c r="BA2247" s="542"/>
      <c r="BB2247" s="542"/>
      <c r="BC2247" s="542"/>
      <c r="BD2247" s="542"/>
      <c r="BE2247" s="542"/>
      <c r="BF2247" s="543"/>
      <c r="BG2247" s="87"/>
      <c r="BH2247" s="87"/>
      <c r="BI2247" s="87"/>
      <c r="BJ2247" s="87"/>
    </row>
    <row r="2248" spans="2:62" ht="39" customHeight="1">
      <c r="B2248" s="535"/>
      <c r="C2248" s="535"/>
      <c r="D2248" s="535"/>
      <c r="E2248" s="535"/>
      <c r="F2248" s="535"/>
      <c r="G2248" s="535"/>
      <c r="H2248" s="535"/>
      <c r="I2248" s="535"/>
      <c r="J2248" s="535"/>
      <c r="K2248" s="535"/>
      <c r="L2248" s="535"/>
      <c r="M2248" s="535"/>
      <c r="N2248" s="535"/>
      <c r="O2248" s="548"/>
      <c r="P2248" s="548"/>
      <c r="Q2248" s="548"/>
      <c r="R2248" s="548"/>
      <c r="S2248" s="548"/>
      <c r="T2248" s="548"/>
      <c r="U2248" s="548"/>
      <c r="V2248" s="548"/>
      <c r="W2248" s="548"/>
      <c r="X2248" s="548"/>
      <c r="Y2248" s="548"/>
      <c r="Z2248" s="548"/>
      <c r="AA2248" s="548"/>
      <c r="AB2248" s="88"/>
      <c r="AJ2248" s="541"/>
      <c r="AK2248" s="542"/>
      <c r="AL2248" s="542"/>
      <c r="AM2248" s="542"/>
      <c r="AN2248" s="542"/>
      <c r="AO2248" s="542"/>
      <c r="AP2248" s="542"/>
      <c r="AQ2248" s="542"/>
      <c r="AR2248" s="542"/>
      <c r="AS2248" s="542"/>
      <c r="AT2248" s="542"/>
      <c r="AU2248" s="542"/>
      <c r="AV2248" s="542"/>
      <c r="AW2248" s="542"/>
      <c r="AX2248" s="542"/>
      <c r="AY2248" s="542"/>
      <c r="AZ2248" s="542"/>
      <c r="BA2248" s="542"/>
      <c r="BB2248" s="542"/>
      <c r="BC2248" s="542"/>
      <c r="BD2248" s="542"/>
      <c r="BE2248" s="542"/>
      <c r="BF2248" s="543"/>
      <c r="BG2248" s="87"/>
      <c r="BH2248" s="87"/>
      <c r="BI2248" s="87"/>
      <c r="BJ2248" s="87"/>
    </row>
    <row r="2249" spans="2:62" ht="72.75" customHeight="1">
      <c r="B2249" s="544" t="s">
        <v>79</v>
      </c>
      <c r="C2249" s="544"/>
      <c r="D2249" s="544"/>
      <c r="E2249" s="544"/>
      <c r="F2249" s="544"/>
      <c r="G2249" s="544"/>
      <c r="H2249" s="544"/>
      <c r="I2249" s="544"/>
      <c r="J2249" s="544"/>
      <c r="K2249" s="544"/>
      <c r="L2249" s="544"/>
      <c r="M2249" s="544"/>
      <c r="N2249" s="544"/>
      <c r="O2249" s="545"/>
      <c r="P2249" s="545"/>
      <c r="Q2249" s="545"/>
      <c r="R2249" s="545"/>
      <c r="S2249" s="545"/>
      <c r="T2249" s="545"/>
      <c r="U2249" s="545"/>
      <c r="V2249" s="545"/>
      <c r="W2249" s="545"/>
      <c r="X2249" s="545"/>
      <c r="Y2249" s="545"/>
      <c r="Z2249" s="545"/>
      <c r="AA2249" s="545"/>
      <c r="AB2249" s="90"/>
      <c r="AJ2249" s="541" t="s">
        <v>211</v>
      </c>
      <c r="AK2249" s="542"/>
      <c r="AL2249" s="542"/>
      <c r="AM2249" s="542"/>
      <c r="AN2249" s="542"/>
      <c r="AO2249" s="542"/>
      <c r="AP2249" s="542"/>
      <c r="AQ2249" s="542"/>
      <c r="AR2249" s="542"/>
      <c r="AS2249" s="542"/>
      <c r="AT2249" s="542"/>
      <c r="AU2249" s="542"/>
      <c r="AV2249" s="542"/>
      <c r="AW2249" s="542"/>
      <c r="AX2249" s="542"/>
      <c r="AY2249" s="542"/>
      <c r="AZ2249" s="542"/>
      <c r="BA2249" s="542"/>
      <c r="BB2249" s="542"/>
      <c r="BC2249" s="542"/>
      <c r="BD2249" s="542"/>
      <c r="BE2249" s="542"/>
      <c r="BF2249" s="543"/>
      <c r="BG2249" s="87"/>
      <c r="BH2249" s="87"/>
      <c r="BI2249" s="87"/>
      <c r="BJ2249" s="87"/>
    </row>
    <row r="2250" spans="2:62" ht="1.5" customHeight="1">
      <c r="B2250" s="544"/>
      <c r="C2250" s="544"/>
      <c r="D2250" s="544"/>
      <c r="E2250" s="544"/>
      <c r="F2250" s="544"/>
      <c r="G2250" s="544"/>
      <c r="H2250" s="544"/>
      <c r="I2250" s="544"/>
      <c r="J2250" s="544"/>
      <c r="K2250" s="544"/>
      <c r="L2250" s="544"/>
      <c r="M2250" s="544"/>
      <c r="N2250" s="544"/>
      <c r="O2250" s="546"/>
      <c r="P2250" s="546"/>
      <c r="Q2250" s="546"/>
      <c r="R2250" s="546"/>
      <c r="S2250" s="546"/>
      <c r="T2250" s="546"/>
      <c r="U2250" s="546"/>
      <c r="V2250" s="546"/>
      <c r="W2250" s="546"/>
      <c r="X2250" s="546"/>
      <c r="Y2250" s="546"/>
      <c r="Z2250" s="546"/>
      <c r="AA2250" s="546"/>
      <c r="AB2250" s="90"/>
      <c r="AJ2250" s="549"/>
      <c r="AK2250" s="550"/>
      <c r="AL2250" s="550"/>
      <c r="AM2250" s="550"/>
      <c r="AN2250" s="550"/>
      <c r="AO2250" s="550"/>
      <c r="AP2250" s="550"/>
      <c r="AQ2250" s="550"/>
      <c r="AR2250" s="550"/>
      <c r="AS2250" s="550"/>
      <c r="AT2250" s="550"/>
      <c r="AU2250" s="550"/>
      <c r="AV2250" s="550"/>
      <c r="AW2250" s="550"/>
      <c r="AX2250" s="550"/>
      <c r="AY2250" s="550"/>
      <c r="AZ2250" s="550"/>
      <c r="BA2250" s="550"/>
      <c r="BB2250" s="550"/>
      <c r="BC2250" s="550"/>
      <c r="BD2250" s="550"/>
      <c r="BE2250" s="550"/>
      <c r="BF2250" s="551"/>
      <c r="BG2250" s="87"/>
      <c r="BH2250" s="87"/>
      <c r="BI2250" s="87"/>
      <c r="BJ2250" s="87"/>
    </row>
    <row r="2251" spans="2:62" ht="39" customHeight="1">
      <c r="C2251" s="615"/>
      <c r="D2251" s="615"/>
      <c r="E2251" s="615"/>
      <c r="F2251" s="615"/>
      <c r="G2251" s="615"/>
      <c r="H2251" s="615"/>
      <c r="I2251" s="615"/>
      <c r="J2251" s="615"/>
      <c r="K2251" s="615"/>
      <c r="L2251" s="615"/>
      <c r="M2251" s="615"/>
      <c r="N2251" s="615"/>
      <c r="O2251" s="615"/>
      <c r="P2251" s="615"/>
      <c r="Q2251" s="615"/>
      <c r="R2251" s="615"/>
      <c r="S2251" s="615"/>
      <c r="T2251" s="615"/>
      <c r="U2251" s="615"/>
      <c r="V2251" s="615"/>
      <c r="W2251" s="615"/>
      <c r="X2251" s="615"/>
    </row>
    <row r="2252" spans="2:62" ht="39" customHeight="1">
      <c r="B2252" s="616" t="s">
        <v>20</v>
      </c>
      <c r="C2252" s="616"/>
      <c r="D2252" s="616"/>
      <c r="E2252" s="616"/>
      <c r="F2252" s="616"/>
      <c r="G2252" s="616"/>
      <c r="H2252" s="616"/>
      <c r="I2252" s="616"/>
      <c r="J2252" s="616"/>
      <c r="K2252" s="616"/>
      <c r="L2252" s="616"/>
      <c r="M2252" s="616"/>
      <c r="N2252" s="616"/>
      <c r="O2252" s="616"/>
      <c r="P2252" s="616"/>
      <c r="Q2252" s="616"/>
      <c r="R2252" s="616"/>
      <c r="S2252" s="616"/>
      <c r="T2252" s="616"/>
      <c r="U2252" s="616"/>
      <c r="V2252" s="616"/>
      <c r="W2252" s="616"/>
      <c r="X2252" s="616"/>
      <c r="Y2252" s="616"/>
      <c r="Z2252" s="616"/>
      <c r="AA2252" s="59"/>
      <c r="AG2252" s="60"/>
      <c r="AH2252" s="60"/>
      <c r="AI2252" s="60"/>
      <c r="AL2252" s="617"/>
      <c r="AM2252" s="617"/>
      <c r="AN2252" s="617"/>
      <c r="AO2252" s="617"/>
      <c r="AP2252" s="617"/>
      <c r="AQ2252" s="617"/>
      <c r="AR2252" s="617"/>
      <c r="AS2252" s="617"/>
      <c r="AT2252" s="617"/>
      <c r="AU2252" s="617"/>
      <c r="AV2252" s="617"/>
      <c r="AW2252" s="617"/>
      <c r="AX2252" s="617"/>
      <c r="AY2252" s="617"/>
      <c r="AZ2252" s="617"/>
      <c r="BA2252" s="617"/>
      <c r="BB2252" s="617"/>
      <c r="BC2252" s="617"/>
    </row>
    <row r="2253" spans="2:62" ht="39" customHeight="1">
      <c r="B2253" s="616"/>
      <c r="C2253" s="616"/>
      <c r="D2253" s="616"/>
      <c r="E2253" s="616"/>
      <c r="F2253" s="616"/>
      <c r="G2253" s="616"/>
      <c r="H2253" s="616"/>
      <c r="I2253" s="616"/>
      <c r="J2253" s="616"/>
      <c r="K2253" s="616"/>
      <c r="L2253" s="616"/>
      <c r="M2253" s="616"/>
      <c r="N2253" s="616"/>
      <c r="O2253" s="616"/>
      <c r="P2253" s="616"/>
      <c r="Q2253" s="616"/>
      <c r="R2253" s="616"/>
      <c r="S2253" s="616"/>
      <c r="T2253" s="616"/>
      <c r="U2253" s="616"/>
      <c r="V2253" s="616"/>
      <c r="W2253" s="616"/>
      <c r="X2253" s="616"/>
      <c r="Y2253" s="616"/>
      <c r="Z2253" s="616"/>
      <c r="AA2253" s="59"/>
      <c r="AG2253" s="60"/>
      <c r="AH2253" s="60"/>
      <c r="AI2253" s="60"/>
      <c r="AL2253" s="617"/>
      <c r="AM2253" s="617"/>
      <c r="AN2253" s="617"/>
      <c r="AO2253" s="617"/>
      <c r="AP2253" s="617"/>
      <c r="AQ2253" s="617"/>
      <c r="AR2253" s="617"/>
      <c r="AS2253" s="617"/>
      <c r="AT2253" s="617"/>
      <c r="AU2253" s="617"/>
      <c r="AV2253" s="617"/>
      <c r="AW2253" s="617"/>
      <c r="AX2253" s="617"/>
      <c r="AY2253" s="617"/>
      <c r="AZ2253" s="617"/>
      <c r="BA2253" s="617"/>
      <c r="BB2253" s="617"/>
      <c r="BC2253" s="617"/>
    </row>
    <row r="2254" spans="2:62" ht="39" customHeight="1">
      <c r="B2254" s="618"/>
      <c r="C2254" s="618"/>
      <c r="D2254" s="618"/>
      <c r="E2254" s="618"/>
      <c r="F2254" s="618"/>
      <c r="G2254" s="618"/>
      <c r="H2254" s="618"/>
      <c r="I2254" s="618"/>
      <c r="J2254" s="618"/>
      <c r="K2254" s="618"/>
      <c r="L2254" s="618"/>
      <c r="M2254" s="618"/>
      <c r="N2254" s="618"/>
      <c r="O2254" s="618"/>
      <c r="P2254" s="618"/>
      <c r="Q2254" s="618"/>
      <c r="R2254" s="618"/>
      <c r="S2254" s="618"/>
      <c r="T2254" s="618"/>
      <c r="U2254" s="618"/>
      <c r="V2254" s="618"/>
      <c r="W2254" s="618"/>
      <c r="X2254" s="618"/>
      <c r="Y2254" s="618"/>
      <c r="Z2254" s="618"/>
      <c r="AA2254" s="59"/>
      <c r="AB2254" s="60"/>
      <c r="AC2254" s="60"/>
      <c r="AD2254" s="60"/>
      <c r="AE2254" s="60"/>
      <c r="AF2254" s="60"/>
      <c r="AG2254" s="60"/>
      <c r="AH2254" s="60"/>
      <c r="AI2254" s="60"/>
      <c r="AL2254" s="617"/>
      <c r="AM2254" s="617"/>
      <c r="AN2254" s="617"/>
      <c r="AO2254" s="617"/>
      <c r="AP2254" s="617"/>
      <c r="AQ2254" s="617"/>
      <c r="AR2254" s="617"/>
      <c r="AS2254" s="617"/>
      <c r="AT2254" s="617"/>
      <c r="AU2254" s="617"/>
      <c r="AV2254" s="617"/>
      <c r="AW2254" s="617"/>
      <c r="AX2254" s="617"/>
      <c r="AY2254" s="617"/>
      <c r="AZ2254" s="617"/>
      <c r="BA2254" s="617"/>
      <c r="BB2254" s="617"/>
      <c r="BC2254" s="617"/>
    </row>
    <row r="2255" spans="2:62" ht="39" customHeight="1">
      <c r="B2255" s="609" t="s">
        <v>92</v>
      </c>
      <c r="C2255" s="609"/>
      <c r="D2255" s="609"/>
      <c r="E2255" s="609"/>
      <c r="F2255" s="609"/>
      <c r="G2255" s="609"/>
      <c r="H2255" s="609"/>
      <c r="I2255" s="609"/>
      <c r="J2255" s="609"/>
      <c r="K2255" s="609"/>
      <c r="L2255" s="609"/>
      <c r="M2255" s="609"/>
      <c r="N2255" s="609"/>
      <c r="O2255" s="609"/>
      <c r="P2255" s="609"/>
      <c r="Q2255" s="609"/>
      <c r="R2255" s="609"/>
      <c r="S2255" s="609"/>
      <c r="T2255" s="609"/>
      <c r="U2255" s="609"/>
      <c r="V2255" s="609"/>
      <c r="W2255" s="609"/>
      <c r="X2255" s="609"/>
      <c r="Y2255" s="609"/>
      <c r="Z2255" s="609"/>
      <c r="AA2255" s="59"/>
      <c r="AB2255" s="60"/>
      <c r="AE2255" s="610" t="str">
        <f>GI!$A$49</f>
        <v>መግለፂ ውፅኢት ተምሃራይ</v>
      </c>
      <c r="AF2255" s="610"/>
      <c r="AG2255" s="610"/>
      <c r="AH2255" s="610"/>
      <c r="AI2255" s="610"/>
      <c r="AJ2255" s="610"/>
      <c r="AK2255" s="610"/>
      <c r="AL2255" s="610"/>
      <c r="AM2255" s="610"/>
      <c r="AN2255" s="610"/>
      <c r="AO2255" s="610"/>
      <c r="AP2255" s="610"/>
      <c r="AQ2255" s="610"/>
      <c r="AR2255" s="610"/>
      <c r="AS2255" s="610"/>
      <c r="AT2255" s="610"/>
      <c r="AU2255" s="610"/>
      <c r="AV2255" s="610"/>
      <c r="AW2255" s="610"/>
      <c r="AX2255" s="610"/>
      <c r="AY2255" s="610"/>
      <c r="AZ2255" s="610"/>
      <c r="BA2255" s="610"/>
      <c r="BB2255" s="610"/>
      <c r="BC2255" s="610"/>
      <c r="BD2255" s="610"/>
      <c r="BE2255" s="610"/>
      <c r="BF2255" s="610"/>
      <c r="BG2255" s="610"/>
      <c r="BH2255" s="610"/>
      <c r="BI2255" s="610"/>
      <c r="BJ2255" s="610"/>
    </row>
    <row r="2256" spans="2:62" ht="39" customHeight="1">
      <c r="B2256" s="609" t="s">
        <v>93</v>
      </c>
      <c r="C2256" s="609"/>
      <c r="D2256" s="609"/>
      <c r="E2256" s="609"/>
      <c r="F2256" s="609"/>
      <c r="G2256" s="609"/>
      <c r="H2256" s="609"/>
      <c r="I2256" s="609"/>
      <c r="J2256" s="609"/>
      <c r="K2256" s="609"/>
      <c r="L2256" s="609"/>
      <c r="M2256" s="609"/>
      <c r="N2256" s="609"/>
      <c r="O2256" s="609"/>
      <c r="P2256" s="609"/>
      <c r="Q2256" s="609"/>
      <c r="R2256" s="609"/>
      <c r="S2256" s="609"/>
      <c r="T2256" s="609"/>
      <c r="U2256" s="609"/>
      <c r="V2256" s="609"/>
      <c r="W2256" s="609"/>
      <c r="X2256" s="609"/>
      <c r="Y2256" s="609"/>
      <c r="Z2256" s="609"/>
      <c r="AA2256" s="59"/>
      <c r="AB2256" s="60"/>
      <c r="AC2256" s="61"/>
      <c r="AD2256" s="61"/>
      <c r="AE2256" s="610"/>
      <c r="AF2256" s="610"/>
      <c r="AG2256" s="610"/>
      <c r="AH2256" s="610"/>
      <c r="AI2256" s="610"/>
      <c r="AJ2256" s="610"/>
      <c r="AK2256" s="610"/>
      <c r="AL2256" s="610"/>
      <c r="AM2256" s="610"/>
      <c r="AN2256" s="610"/>
      <c r="AO2256" s="610"/>
      <c r="AP2256" s="610"/>
      <c r="AQ2256" s="610"/>
      <c r="AR2256" s="610"/>
      <c r="AS2256" s="610"/>
      <c r="AT2256" s="610"/>
      <c r="AU2256" s="610"/>
      <c r="AV2256" s="610"/>
      <c r="AW2256" s="610"/>
      <c r="AX2256" s="610"/>
      <c r="AY2256" s="610"/>
      <c r="AZ2256" s="610"/>
      <c r="BA2256" s="610"/>
      <c r="BB2256" s="610"/>
      <c r="BC2256" s="610"/>
      <c r="BD2256" s="610"/>
      <c r="BE2256" s="610"/>
      <c r="BF2256" s="610"/>
      <c r="BG2256" s="610"/>
      <c r="BH2256" s="610"/>
      <c r="BI2256" s="610"/>
      <c r="BJ2256" s="610"/>
    </row>
    <row r="2257" spans="2:62" ht="39" customHeight="1">
      <c r="B2257" s="609" t="s">
        <v>94</v>
      </c>
      <c r="C2257" s="609"/>
      <c r="D2257" s="609"/>
      <c r="E2257" s="609"/>
      <c r="F2257" s="609"/>
      <c r="G2257" s="609"/>
      <c r="H2257" s="609"/>
      <c r="I2257" s="609"/>
      <c r="J2257" s="609"/>
      <c r="K2257" s="609"/>
      <c r="L2257" s="609"/>
      <c r="M2257" s="609"/>
      <c r="N2257" s="609"/>
      <c r="O2257" s="609"/>
      <c r="P2257" s="609"/>
      <c r="Q2257" s="609"/>
      <c r="R2257" s="609"/>
      <c r="S2257" s="609"/>
      <c r="T2257" s="609"/>
      <c r="U2257" s="609"/>
      <c r="V2257" s="609"/>
      <c r="W2257" s="609"/>
      <c r="X2257" s="609"/>
      <c r="Y2257" s="609"/>
      <c r="Z2257" s="609"/>
      <c r="AA2257" s="59"/>
      <c r="AB2257" s="60"/>
      <c r="AC2257" s="61"/>
      <c r="AD2257" s="61"/>
      <c r="AE2257" s="610" t="str">
        <f>GI!$A$50</f>
        <v xml:space="preserve">ኣካዳሚ ሸባ ሓፈሻዊ ካልኣይ ብርኪ ቤት ት/ቲ </v>
      </c>
      <c r="AF2257" s="610"/>
      <c r="AG2257" s="610"/>
      <c r="AH2257" s="610"/>
      <c r="AI2257" s="610"/>
      <c r="AJ2257" s="610"/>
      <c r="AK2257" s="610"/>
      <c r="AL2257" s="610"/>
      <c r="AM2257" s="610"/>
      <c r="AN2257" s="610"/>
      <c r="AO2257" s="610"/>
      <c r="AP2257" s="610"/>
      <c r="AQ2257" s="610"/>
      <c r="AR2257" s="610"/>
      <c r="AS2257" s="610"/>
      <c r="AT2257" s="610"/>
      <c r="AU2257" s="610"/>
      <c r="AV2257" s="610"/>
      <c r="AW2257" s="610"/>
      <c r="AX2257" s="610"/>
      <c r="AY2257" s="610"/>
      <c r="AZ2257" s="610"/>
      <c r="BA2257" s="610"/>
      <c r="BB2257" s="610"/>
      <c r="BC2257" s="610"/>
      <c r="BD2257" s="610"/>
      <c r="BE2257" s="610"/>
      <c r="BF2257" s="610"/>
      <c r="BG2257" s="610"/>
      <c r="BH2257" s="610"/>
      <c r="BI2257" s="610"/>
      <c r="BJ2257" s="610"/>
    </row>
    <row r="2258" spans="2:62" ht="39" customHeight="1">
      <c r="B2258" s="609" t="s">
        <v>95</v>
      </c>
      <c r="C2258" s="609"/>
      <c r="D2258" s="609"/>
      <c r="E2258" s="609"/>
      <c r="F2258" s="609"/>
      <c r="G2258" s="609"/>
      <c r="H2258" s="609"/>
      <c r="I2258" s="609"/>
      <c r="J2258" s="609"/>
      <c r="K2258" s="609"/>
      <c r="L2258" s="609"/>
      <c r="M2258" s="609"/>
      <c r="N2258" s="609"/>
      <c r="O2258" s="609"/>
      <c r="P2258" s="609"/>
      <c r="Q2258" s="609"/>
      <c r="R2258" s="609"/>
      <c r="S2258" s="609"/>
      <c r="T2258" s="609"/>
      <c r="U2258" s="609"/>
      <c r="V2258" s="609"/>
      <c r="W2258" s="609"/>
      <c r="X2258" s="609"/>
      <c r="Y2258" s="609"/>
      <c r="Z2258" s="609"/>
      <c r="AA2258" s="62"/>
      <c r="AB2258" s="60"/>
      <c r="AC2258" s="61"/>
      <c r="AD2258" s="61"/>
      <c r="AE2258" s="610"/>
      <c r="AF2258" s="610"/>
      <c r="AG2258" s="610"/>
      <c r="AH2258" s="610"/>
      <c r="AI2258" s="610"/>
      <c r="AJ2258" s="610"/>
      <c r="AK2258" s="610"/>
      <c r="AL2258" s="610"/>
      <c r="AM2258" s="610"/>
      <c r="AN2258" s="610"/>
      <c r="AO2258" s="610"/>
      <c r="AP2258" s="610"/>
      <c r="AQ2258" s="610"/>
      <c r="AR2258" s="610"/>
      <c r="AS2258" s="610"/>
      <c r="AT2258" s="610"/>
      <c r="AU2258" s="610"/>
      <c r="AV2258" s="610"/>
      <c r="AW2258" s="610"/>
      <c r="AX2258" s="610"/>
      <c r="AY2258" s="610"/>
      <c r="AZ2258" s="610"/>
      <c r="BA2258" s="610"/>
      <c r="BB2258" s="610"/>
      <c r="BC2258" s="610"/>
      <c r="BD2258" s="610"/>
      <c r="BE2258" s="610"/>
      <c r="BF2258" s="610"/>
      <c r="BG2258" s="610"/>
      <c r="BH2258" s="610"/>
      <c r="BI2258" s="610"/>
      <c r="BJ2258" s="610"/>
    </row>
    <row r="2259" spans="2:62" ht="39" customHeight="1">
      <c r="B2259" s="609" t="s">
        <v>96</v>
      </c>
      <c r="C2259" s="609"/>
      <c r="D2259" s="609"/>
      <c r="E2259" s="609"/>
      <c r="F2259" s="609"/>
      <c r="G2259" s="609"/>
      <c r="H2259" s="609"/>
      <c r="I2259" s="609"/>
      <c r="J2259" s="609"/>
      <c r="K2259" s="609"/>
      <c r="L2259" s="609"/>
      <c r="M2259" s="609"/>
      <c r="N2259" s="609"/>
      <c r="O2259" s="609"/>
      <c r="P2259" s="609"/>
      <c r="Q2259" s="609"/>
      <c r="R2259" s="609"/>
      <c r="S2259" s="609"/>
      <c r="T2259" s="609"/>
      <c r="U2259" s="609"/>
      <c r="V2259" s="609"/>
      <c r="W2259" s="609"/>
      <c r="X2259" s="609"/>
      <c r="Y2259" s="609"/>
      <c r="Z2259" s="609"/>
      <c r="AA2259" s="62"/>
      <c r="AB2259" s="60"/>
      <c r="AC2259" s="61"/>
      <c r="AD2259" s="61"/>
      <c r="AE2259" s="61"/>
      <c r="AF2259" s="61"/>
      <c r="AG2259" s="61"/>
      <c r="AH2259" s="61"/>
      <c r="AI2259" s="61"/>
      <c r="AJ2259" s="61"/>
      <c r="AK2259" s="61"/>
      <c r="AL2259" s="61"/>
      <c r="AM2259" s="61"/>
      <c r="AN2259" s="61"/>
      <c r="AO2259" s="61"/>
      <c r="AP2259" s="61"/>
      <c r="AQ2259" s="61"/>
      <c r="AR2259" s="61"/>
      <c r="AS2259" s="61"/>
      <c r="AT2259" s="61"/>
      <c r="AU2259" s="61"/>
      <c r="AV2259" s="61"/>
      <c r="AW2259" s="61"/>
      <c r="AX2259" s="61"/>
      <c r="AY2259" s="61"/>
      <c r="AZ2259" s="61"/>
      <c r="BA2259" s="61"/>
      <c r="BB2259" s="61"/>
      <c r="BC2259" s="61"/>
      <c r="BD2259" s="61"/>
      <c r="BE2259" s="61"/>
      <c r="BF2259" s="61"/>
      <c r="BG2259" s="61"/>
      <c r="BH2259" s="61"/>
      <c r="BI2259" s="61"/>
      <c r="BJ2259" s="61"/>
    </row>
    <row r="2260" spans="2:62" ht="39" customHeight="1">
      <c r="B2260" s="611" t="s">
        <v>138</v>
      </c>
      <c r="C2260" s="611"/>
      <c r="D2260" s="611"/>
      <c r="E2260" s="611"/>
      <c r="F2260" s="611"/>
      <c r="G2260" s="611"/>
      <c r="H2260" s="611"/>
      <c r="I2260" s="611"/>
      <c r="J2260" s="611"/>
      <c r="K2260" s="611"/>
      <c r="L2260" s="611"/>
      <c r="M2260" s="611"/>
      <c r="N2260" s="611"/>
      <c r="O2260" s="611"/>
      <c r="P2260" s="611"/>
      <c r="Q2260" s="611"/>
      <c r="R2260" s="611"/>
      <c r="S2260" s="611"/>
      <c r="T2260" s="611"/>
      <c r="U2260" s="611"/>
      <c r="V2260" s="611"/>
      <c r="W2260" s="611"/>
      <c r="X2260" s="611"/>
      <c r="Y2260" s="611"/>
      <c r="Z2260" s="611"/>
      <c r="AA2260" s="612"/>
      <c r="AB2260" s="62"/>
      <c r="AD2260" s="61"/>
      <c r="AE2260" s="613" t="str">
        <f>GI!$A$52</f>
        <v>Sheba Academy Comprehensive Secondary School Student's Grade Report Card</v>
      </c>
      <c r="AF2260" s="613"/>
      <c r="AG2260" s="613"/>
      <c r="AH2260" s="613"/>
      <c r="AI2260" s="613"/>
      <c r="AJ2260" s="613"/>
      <c r="AK2260" s="613"/>
      <c r="AL2260" s="613"/>
      <c r="AM2260" s="613"/>
      <c r="AN2260" s="613"/>
      <c r="AO2260" s="613"/>
      <c r="AP2260" s="613"/>
      <c r="AQ2260" s="613"/>
      <c r="AR2260" s="613"/>
      <c r="AS2260" s="613"/>
      <c r="AT2260" s="613"/>
      <c r="AU2260" s="613"/>
      <c r="AV2260" s="613"/>
      <c r="AW2260" s="613"/>
      <c r="AX2260" s="613"/>
      <c r="AY2260" s="613"/>
      <c r="AZ2260" s="613"/>
      <c r="BA2260" s="613"/>
      <c r="BB2260" s="613"/>
      <c r="BC2260" s="613"/>
      <c r="BD2260" s="613"/>
      <c r="BE2260" s="613"/>
      <c r="BF2260" s="613"/>
      <c r="BG2260" s="613"/>
      <c r="BH2260" s="613"/>
      <c r="BI2260" s="613"/>
      <c r="BJ2260" s="613"/>
    </row>
    <row r="2261" spans="2:62" ht="39" customHeight="1">
      <c r="B2261" s="611"/>
      <c r="C2261" s="611"/>
      <c r="D2261" s="611"/>
      <c r="E2261" s="611"/>
      <c r="F2261" s="611"/>
      <c r="G2261" s="611"/>
      <c r="H2261" s="611"/>
      <c r="I2261" s="611"/>
      <c r="J2261" s="611"/>
      <c r="K2261" s="611"/>
      <c r="L2261" s="611"/>
      <c r="M2261" s="611"/>
      <c r="N2261" s="611"/>
      <c r="O2261" s="611"/>
      <c r="P2261" s="611"/>
      <c r="Q2261" s="611"/>
      <c r="R2261" s="611"/>
      <c r="S2261" s="611"/>
      <c r="T2261" s="611"/>
      <c r="U2261" s="611"/>
      <c r="V2261" s="611"/>
      <c r="W2261" s="611"/>
      <c r="X2261" s="611"/>
      <c r="Y2261" s="611"/>
      <c r="Z2261" s="611"/>
      <c r="AA2261" s="612"/>
      <c r="AB2261" s="62"/>
      <c r="AC2261" s="61"/>
      <c r="AD2261" s="61"/>
      <c r="AE2261" s="613"/>
      <c r="AF2261" s="613"/>
      <c r="AG2261" s="613"/>
      <c r="AH2261" s="613"/>
      <c r="AI2261" s="613"/>
      <c r="AJ2261" s="613"/>
      <c r="AK2261" s="613"/>
      <c r="AL2261" s="613"/>
      <c r="AM2261" s="613"/>
      <c r="AN2261" s="613"/>
      <c r="AO2261" s="613"/>
      <c r="AP2261" s="613"/>
      <c r="AQ2261" s="613"/>
      <c r="AR2261" s="613"/>
      <c r="AS2261" s="613"/>
      <c r="AT2261" s="613"/>
      <c r="AU2261" s="613"/>
      <c r="AV2261" s="613"/>
      <c r="AW2261" s="613"/>
      <c r="AX2261" s="613"/>
      <c r="AY2261" s="613"/>
      <c r="AZ2261" s="613"/>
      <c r="BA2261" s="613"/>
      <c r="BB2261" s="613"/>
      <c r="BC2261" s="613"/>
      <c r="BD2261" s="613"/>
      <c r="BE2261" s="613"/>
      <c r="BF2261" s="613"/>
      <c r="BG2261" s="613"/>
      <c r="BH2261" s="613"/>
      <c r="BI2261" s="613"/>
      <c r="BJ2261" s="613"/>
    </row>
    <row r="2262" spans="2:62" ht="39" customHeight="1">
      <c r="B2262" s="611" t="s">
        <v>65</v>
      </c>
      <c r="C2262" s="611"/>
      <c r="D2262" s="611"/>
      <c r="E2262" s="611"/>
      <c r="F2262" s="611"/>
      <c r="G2262" s="611"/>
      <c r="H2262" s="611"/>
      <c r="I2262" s="611"/>
      <c r="J2262" s="611"/>
      <c r="K2262" s="611"/>
      <c r="L2262" s="611"/>
      <c r="M2262" s="611"/>
      <c r="N2262" s="611"/>
      <c r="O2262" s="611"/>
      <c r="P2262" s="611"/>
      <c r="Q2262" s="611"/>
      <c r="R2262" s="611"/>
      <c r="S2262" s="611"/>
      <c r="T2262" s="611"/>
      <c r="U2262" s="611"/>
      <c r="V2262" s="611"/>
      <c r="W2262" s="611"/>
      <c r="X2262" s="611"/>
      <c r="Y2262" s="611"/>
      <c r="Z2262" s="611"/>
      <c r="AA2262" s="612"/>
      <c r="AB2262" s="62"/>
      <c r="AC2262" s="61"/>
      <c r="AD2262" s="61"/>
      <c r="AE2262" s="613"/>
      <c r="AF2262" s="613"/>
      <c r="AG2262" s="613"/>
      <c r="AH2262" s="613"/>
      <c r="AI2262" s="613"/>
      <c r="AJ2262" s="613"/>
      <c r="AK2262" s="613"/>
      <c r="AL2262" s="613"/>
      <c r="AM2262" s="613"/>
      <c r="AN2262" s="613"/>
      <c r="AO2262" s="613"/>
      <c r="AP2262" s="613"/>
      <c r="AQ2262" s="613"/>
      <c r="AR2262" s="613"/>
      <c r="AS2262" s="613"/>
      <c r="AT2262" s="613"/>
      <c r="AU2262" s="613"/>
      <c r="AV2262" s="613"/>
      <c r="AW2262" s="613"/>
      <c r="AX2262" s="613"/>
      <c r="AY2262" s="613"/>
      <c r="AZ2262" s="613"/>
      <c r="BA2262" s="613"/>
      <c r="BB2262" s="613"/>
      <c r="BC2262" s="613"/>
      <c r="BD2262" s="613"/>
      <c r="BE2262" s="613"/>
      <c r="BF2262" s="613"/>
      <c r="BG2262" s="613"/>
      <c r="BH2262" s="613"/>
      <c r="BI2262" s="613"/>
      <c r="BJ2262" s="613"/>
    </row>
    <row r="2263" spans="2:62" ht="39" customHeight="1">
      <c r="B2263" s="611"/>
      <c r="C2263" s="611"/>
      <c r="D2263" s="611"/>
      <c r="E2263" s="611"/>
      <c r="F2263" s="611"/>
      <c r="G2263" s="611"/>
      <c r="H2263" s="611"/>
      <c r="I2263" s="611"/>
      <c r="J2263" s="611"/>
      <c r="K2263" s="611"/>
      <c r="L2263" s="611"/>
      <c r="M2263" s="611"/>
      <c r="N2263" s="611"/>
      <c r="O2263" s="611"/>
      <c r="P2263" s="611"/>
      <c r="Q2263" s="611"/>
      <c r="R2263" s="611"/>
      <c r="S2263" s="611"/>
      <c r="T2263" s="611"/>
      <c r="U2263" s="611"/>
      <c r="V2263" s="611"/>
      <c r="W2263" s="611"/>
      <c r="X2263" s="611"/>
      <c r="Y2263" s="611"/>
      <c r="Z2263" s="611"/>
      <c r="AA2263" s="612"/>
      <c r="AB2263" s="62"/>
      <c r="AC2263" s="62"/>
      <c r="AD2263" s="62"/>
      <c r="AE2263" s="63"/>
      <c r="AF2263" s="63"/>
      <c r="AG2263" s="63"/>
      <c r="AH2263" s="63"/>
      <c r="AI2263" s="63"/>
      <c r="AJ2263" s="63"/>
      <c r="AK2263" s="63"/>
      <c r="AL2263" s="63"/>
      <c r="AM2263" s="63"/>
      <c r="AN2263" s="63"/>
      <c r="AO2263" s="63"/>
      <c r="AP2263" s="63"/>
      <c r="AQ2263" s="63"/>
      <c r="AR2263" s="63"/>
      <c r="AS2263" s="63"/>
      <c r="AT2263" s="63"/>
      <c r="AU2263" s="63"/>
      <c r="AV2263" s="63"/>
      <c r="AW2263" s="63"/>
      <c r="AX2263" s="63"/>
      <c r="AY2263" s="63"/>
      <c r="AZ2263" s="63"/>
      <c r="BA2263" s="63"/>
      <c r="BB2263" s="63"/>
      <c r="BC2263" s="63"/>
      <c r="BD2263" s="63"/>
      <c r="BE2263" s="63"/>
      <c r="BF2263" s="63"/>
      <c r="BG2263" s="63"/>
      <c r="BH2263" s="63"/>
      <c r="BI2263" s="63"/>
      <c r="BJ2263" s="63"/>
    </row>
    <row r="2264" spans="2:62" ht="39" customHeight="1">
      <c r="B2264" s="64" t="s">
        <v>50</v>
      </c>
      <c r="C2264" s="64"/>
      <c r="D2264" s="64"/>
      <c r="E2264" s="64"/>
      <c r="F2264" s="64"/>
      <c r="G2264" s="64"/>
      <c r="H2264" s="64"/>
      <c r="I2264" s="64"/>
      <c r="J2264" s="64"/>
      <c r="K2264" s="64"/>
      <c r="L2264" s="64"/>
      <c r="M2264" s="64"/>
      <c r="N2264" s="64"/>
      <c r="O2264" s="64"/>
      <c r="P2264" s="64"/>
      <c r="Q2264" s="64"/>
      <c r="R2264" s="64"/>
      <c r="S2264" s="64"/>
      <c r="T2264" s="64"/>
      <c r="U2264" s="64"/>
      <c r="V2264" s="64"/>
      <c r="W2264" s="64"/>
      <c r="X2264" s="64"/>
      <c r="Y2264" s="64"/>
      <c r="Z2264" s="64"/>
      <c r="AA2264" s="62"/>
      <c r="AB2264" s="62"/>
      <c r="AC2264" s="62"/>
      <c r="AD2264" s="62"/>
      <c r="AE2264" s="613" t="str">
        <f>GI!$A$51</f>
        <v>መቐለ, ኢትዮጵያ/Mekelle, Ethiopia</v>
      </c>
      <c r="AF2264" s="613"/>
      <c r="AG2264" s="613"/>
      <c r="AH2264" s="613"/>
      <c r="AI2264" s="613"/>
      <c r="AJ2264" s="613"/>
      <c r="AK2264" s="613"/>
      <c r="AL2264" s="613"/>
      <c r="AM2264" s="613"/>
      <c r="AN2264" s="613"/>
      <c r="AO2264" s="613"/>
      <c r="AP2264" s="613"/>
      <c r="AQ2264" s="613"/>
      <c r="AR2264" s="613"/>
      <c r="AS2264" s="613"/>
      <c r="AT2264" s="613"/>
      <c r="AU2264" s="613"/>
      <c r="AV2264" s="613"/>
      <c r="AW2264" s="613"/>
      <c r="AX2264" s="613"/>
      <c r="AY2264" s="613"/>
      <c r="AZ2264" s="613"/>
      <c r="BA2264" s="613"/>
      <c r="BB2264" s="613"/>
      <c r="BC2264" s="613"/>
      <c r="BD2264" s="613"/>
      <c r="BE2264" s="613"/>
      <c r="BF2264" s="613"/>
      <c r="BG2264" s="613"/>
      <c r="BH2264" s="613"/>
      <c r="BI2264" s="613"/>
      <c r="BJ2264" s="613"/>
    </row>
    <row r="2265" spans="2:62" ht="39" customHeight="1">
      <c r="B2265" s="64" t="s">
        <v>51</v>
      </c>
      <c r="C2265" s="64"/>
      <c r="D2265" s="64"/>
      <c r="E2265" s="64"/>
      <c r="F2265" s="64"/>
      <c r="G2265" s="64"/>
      <c r="H2265" s="64"/>
      <c r="I2265" s="64"/>
      <c r="J2265" s="64"/>
      <c r="K2265" s="64"/>
      <c r="L2265" s="64"/>
      <c r="M2265" s="64"/>
      <c r="N2265" s="64"/>
      <c r="O2265" s="64"/>
      <c r="P2265" s="64"/>
      <c r="Q2265" s="64"/>
      <c r="R2265" s="64"/>
      <c r="S2265" s="64"/>
      <c r="T2265" s="64"/>
      <c r="U2265" s="64"/>
      <c r="V2265" s="64"/>
      <c r="W2265" s="64"/>
      <c r="X2265" s="64"/>
      <c r="Y2265" s="64"/>
      <c r="Z2265" s="64"/>
      <c r="AA2265" s="62"/>
      <c r="AB2265" s="62"/>
      <c r="AC2265" s="62"/>
      <c r="AD2265" s="62"/>
      <c r="AE2265" s="613"/>
      <c r="AF2265" s="613"/>
      <c r="AG2265" s="613"/>
      <c r="AH2265" s="613"/>
      <c r="AI2265" s="613"/>
      <c r="AJ2265" s="613"/>
      <c r="AK2265" s="613"/>
      <c r="AL2265" s="613"/>
      <c r="AM2265" s="613"/>
      <c r="AN2265" s="613"/>
      <c r="AO2265" s="613"/>
      <c r="AP2265" s="613"/>
      <c r="AQ2265" s="613"/>
      <c r="AR2265" s="613"/>
      <c r="AS2265" s="613"/>
      <c r="AT2265" s="613"/>
      <c r="AU2265" s="613"/>
      <c r="AV2265" s="613"/>
      <c r="AW2265" s="613"/>
      <c r="AX2265" s="613"/>
      <c r="AY2265" s="613"/>
      <c r="AZ2265" s="613"/>
      <c r="BA2265" s="613"/>
      <c r="BB2265" s="613"/>
      <c r="BC2265" s="613"/>
      <c r="BD2265" s="613"/>
      <c r="BE2265" s="613"/>
      <c r="BF2265" s="613"/>
      <c r="BG2265" s="613"/>
      <c r="BH2265" s="613"/>
      <c r="BI2265" s="613"/>
      <c r="BJ2265" s="613"/>
    </row>
    <row r="2266" spans="2:62" ht="39" customHeight="1">
      <c r="B2266" s="611" t="s">
        <v>139</v>
      </c>
      <c r="C2266" s="611"/>
      <c r="D2266" s="611"/>
      <c r="E2266" s="611"/>
      <c r="F2266" s="611"/>
      <c r="G2266" s="611"/>
      <c r="H2266" s="611"/>
      <c r="I2266" s="611"/>
      <c r="J2266" s="611"/>
      <c r="K2266" s="611"/>
      <c r="L2266" s="611"/>
      <c r="M2266" s="611"/>
      <c r="N2266" s="611"/>
      <c r="O2266" s="611"/>
      <c r="P2266" s="611"/>
      <c r="Q2266" s="611"/>
      <c r="R2266" s="611"/>
      <c r="S2266" s="611"/>
      <c r="T2266" s="611"/>
      <c r="U2266" s="611"/>
      <c r="V2266" s="611"/>
      <c r="W2266" s="611"/>
      <c r="X2266" s="611"/>
      <c r="Y2266" s="611"/>
      <c r="Z2266" s="611"/>
      <c r="AA2266" s="612"/>
      <c r="AB2266" s="62"/>
      <c r="AC2266" s="62"/>
      <c r="AD2266" s="62"/>
      <c r="AE2266" s="91"/>
      <c r="AF2266" s="91"/>
      <c r="AG2266" s="91"/>
      <c r="AH2266" s="91"/>
      <c r="AI2266" s="91"/>
      <c r="AJ2266" s="91"/>
      <c r="AK2266" s="91"/>
      <c r="AL2266" s="91"/>
      <c r="AM2266" s="91"/>
      <c r="AN2266" s="91"/>
      <c r="AO2266" s="91"/>
      <c r="AP2266" s="91"/>
      <c r="AQ2266" s="91"/>
      <c r="AR2266" s="91"/>
      <c r="AS2266" s="91"/>
      <c r="AT2266" s="91"/>
      <c r="AU2266" s="91"/>
      <c r="AV2266" s="91"/>
      <c r="AW2266" s="91"/>
      <c r="AX2266" s="91"/>
      <c r="AY2266" s="91"/>
      <c r="AZ2266" s="91"/>
      <c r="BA2266" s="91"/>
      <c r="BB2266" s="91"/>
      <c r="BC2266" s="91"/>
      <c r="BD2266" s="91"/>
      <c r="BE2266" s="91"/>
      <c r="BF2266" s="91"/>
      <c r="BG2266" s="91"/>
      <c r="BH2266" s="91"/>
      <c r="BI2266" s="91"/>
      <c r="BJ2266" s="91"/>
    </row>
    <row r="2267" spans="2:62" ht="39" customHeight="1">
      <c r="B2267" s="611"/>
      <c r="C2267" s="611"/>
      <c r="D2267" s="611"/>
      <c r="E2267" s="611"/>
      <c r="F2267" s="611"/>
      <c r="G2267" s="611"/>
      <c r="H2267" s="611"/>
      <c r="I2267" s="611"/>
      <c r="J2267" s="611"/>
      <c r="K2267" s="611"/>
      <c r="L2267" s="611"/>
      <c r="M2267" s="611"/>
      <c r="N2267" s="611"/>
      <c r="O2267" s="611"/>
      <c r="P2267" s="611"/>
      <c r="Q2267" s="611"/>
      <c r="R2267" s="611"/>
      <c r="S2267" s="611"/>
      <c r="T2267" s="611"/>
      <c r="U2267" s="611"/>
      <c r="V2267" s="611"/>
      <c r="W2267" s="611"/>
      <c r="X2267" s="611"/>
      <c r="Y2267" s="611"/>
      <c r="Z2267" s="611"/>
      <c r="AA2267" s="612"/>
      <c r="AB2267" s="62"/>
      <c r="AC2267" s="62"/>
      <c r="AD2267" s="62"/>
      <c r="AE2267" s="614" t="str">
        <f>GI!$A$47</f>
        <v>ዘበነ ት/ቲ፡ 2018 ዓ/ም Academic Year: 2025/26 G.C</v>
      </c>
      <c r="AF2267" s="614"/>
      <c r="AG2267" s="614"/>
      <c r="AH2267" s="614"/>
      <c r="AI2267" s="614"/>
      <c r="AJ2267" s="614"/>
      <c r="AK2267" s="614"/>
      <c r="AL2267" s="614"/>
      <c r="AM2267" s="614"/>
      <c r="AN2267" s="614"/>
      <c r="AO2267" s="614"/>
      <c r="AP2267" s="614"/>
      <c r="AQ2267" s="614"/>
      <c r="AR2267" s="614"/>
      <c r="AS2267" s="614"/>
      <c r="AT2267" s="614"/>
      <c r="AU2267" s="614"/>
      <c r="AV2267" s="614"/>
      <c r="AW2267" s="614"/>
      <c r="AX2267" s="614"/>
      <c r="AY2267" s="614"/>
      <c r="AZ2267" s="614"/>
      <c r="BA2267" s="614"/>
      <c r="BB2267" s="614"/>
      <c r="BC2267" s="614"/>
      <c r="BD2267" s="614"/>
      <c r="BE2267" s="614"/>
      <c r="BF2267" s="614"/>
      <c r="BG2267" s="614"/>
      <c r="BH2267" s="614"/>
      <c r="BI2267" s="614"/>
      <c r="BJ2267" s="614"/>
    </row>
    <row r="2268" spans="2:62" ht="39" customHeight="1">
      <c r="B2268" s="609" t="s">
        <v>97</v>
      </c>
      <c r="C2268" s="609"/>
      <c r="D2268" s="609"/>
      <c r="E2268" s="609"/>
      <c r="F2268" s="609"/>
      <c r="G2268" s="609"/>
      <c r="H2268" s="609"/>
      <c r="I2268" s="609"/>
      <c r="J2268" s="609"/>
      <c r="K2268" s="609"/>
      <c r="L2268" s="609"/>
      <c r="M2268" s="609"/>
      <c r="N2268" s="609"/>
      <c r="O2268" s="609"/>
      <c r="P2268" s="609"/>
      <c r="Q2268" s="609"/>
      <c r="R2268" s="609"/>
      <c r="S2268" s="609"/>
      <c r="T2268" s="609"/>
      <c r="U2268" s="609"/>
      <c r="V2268" s="609"/>
      <c r="W2268" s="609"/>
      <c r="X2268" s="609"/>
      <c r="Y2268" s="609"/>
      <c r="Z2268" s="609"/>
      <c r="AA2268" s="62"/>
      <c r="AB2268" s="62"/>
      <c r="AC2268" s="62"/>
      <c r="AD2268" s="62"/>
      <c r="AE2268" s="614"/>
      <c r="AF2268" s="614"/>
      <c r="AG2268" s="614"/>
      <c r="AH2268" s="614"/>
      <c r="AI2268" s="614"/>
      <c r="AJ2268" s="614"/>
      <c r="AK2268" s="614"/>
      <c r="AL2268" s="614"/>
      <c r="AM2268" s="614"/>
      <c r="AN2268" s="614"/>
      <c r="AO2268" s="614"/>
      <c r="AP2268" s="614"/>
      <c r="AQ2268" s="614"/>
      <c r="AR2268" s="614"/>
      <c r="AS2268" s="614"/>
      <c r="AT2268" s="614"/>
      <c r="AU2268" s="614"/>
      <c r="AV2268" s="614"/>
      <c r="AW2268" s="614"/>
      <c r="AX2268" s="614"/>
      <c r="AY2268" s="614"/>
      <c r="AZ2268" s="614"/>
      <c r="BA2268" s="614"/>
      <c r="BB2268" s="614"/>
      <c r="BC2268" s="614"/>
      <c r="BD2268" s="614"/>
      <c r="BE2268" s="614"/>
      <c r="BF2268" s="614"/>
      <c r="BG2268" s="614"/>
      <c r="BH2268" s="614"/>
      <c r="BI2268" s="614"/>
      <c r="BJ2268" s="614"/>
    </row>
    <row r="2269" spans="2:62" ht="39" customHeight="1">
      <c r="AA2269" s="62"/>
      <c r="AB2269" s="62"/>
      <c r="AC2269" s="62"/>
      <c r="AD2269" s="62"/>
      <c r="AE2269" s="614"/>
      <c r="AF2269" s="614"/>
      <c r="AG2269" s="614"/>
      <c r="AH2269" s="614"/>
      <c r="AI2269" s="614"/>
      <c r="AJ2269" s="614"/>
      <c r="AK2269" s="614"/>
      <c r="AL2269" s="614"/>
      <c r="AM2269" s="614"/>
      <c r="AN2269" s="614"/>
      <c r="AO2269" s="614"/>
      <c r="AP2269" s="614"/>
      <c r="AQ2269" s="614"/>
      <c r="AR2269" s="614"/>
      <c r="AS2269" s="614"/>
      <c r="AT2269" s="614"/>
      <c r="AU2269" s="614"/>
      <c r="AV2269" s="614"/>
      <c r="AW2269" s="614"/>
      <c r="AX2269" s="614"/>
      <c r="AY2269" s="614"/>
      <c r="AZ2269" s="614"/>
      <c r="BA2269" s="614"/>
      <c r="BB2269" s="614"/>
      <c r="BC2269" s="614"/>
      <c r="BD2269" s="614"/>
      <c r="BE2269" s="614"/>
      <c r="BF2269" s="614"/>
      <c r="BG2269" s="614"/>
      <c r="BH2269" s="614"/>
      <c r="BI2269" s="614"/>
      <c r="BJ2269" s="614"/>
    </row>
    <row r="2270" spans="2:62" ht="39" customHeight="1">
      <c r="AB2270" s="62"/>
      <c r="AC2270" s="62"/>
      <c r="AD2270" s="62"/>
      <c r="AE2270" s="62"/>
      <c r="AF2270" s="62"/>
      <c r="AG2270" s="552" t="s">
        <v>63</v>
      </c>
      <c r="AH2270" s="552"/>
      <c r="AI2270" s="552"/>
      <c r="AJ2270" s="552"/>
      <c r="AK2270" s="552"/>
      <c r="AL2270" s="552"/>
      <c r="AM2270" s="552"/>
      <c r="AN2270" s="552"/>
      <c r="AO2270" s="552"/>
      <c r="AP2270" s="552"/>
      <c r="AQ2270" s="552"/>
      <c r="AR2270" s="552"/>
      <c r="AS2270" s="552"/>
      <c r="AT2270" s="552"/>
      <c r="AU2270" s="552"/>
      <c r="AV2270" s="552"/>
      <c r="AW2270" s="552"/>
      <c r="AX2270" s="552"/>
      <c r="AY2270" s="552"/>
      <c r="AZ2270" s="552"/>
      <c r="BA2270" s="552"/>
      <c r="BB2270" s="552"/>
      <c r="BC2270" s="552"/>
      <c r="BD2270" s="552"/>
      <c r="BE2270" s="552"/>
      <c r="BF2270" s="552"/>
      <c r="BG2270" s="552"/>
      <c r="BH2270" s="552"/>
      <c r="BI2270" s="552"/>
      <c r="BJ2270" s="65"/>
    </row>
    <row r="2271" spans="2:62" ht="39" customHeight="1">
      <c r="AB2271" s="62"/>
      <c r="AC2271" s="62"/>
      <c r="AD2271" s="62"/>
      <c r="AE2271" s="62"/>
      <c r="AF2271" s="62"/>
      <c r="AG2271" s="552"/>
      <c r="AH2271" s="552"/>
      <c r="AI2271" s="552"/>
      <c r="AJ2271" s="552"/>
      <c r="AK2271" s="552"/>
      <c r="AL2271" s="552"/>
      <c r="AM2271" s="552"/>
      <c r="AN2271" s="552"/>
      <c r="AO2271" s="552"/>
      <c r="AP2271" s="552"/>
      <c r="AQ2271" s="552"/>
      <c r="AR2271" s="552"/>
      <c r="AS2271" s="552"/>
      <c r="AT2271" s="552"/>
      <c r="AU2271" s="552"/>
      <c r="AV2271" s="552"/>
      <c r="AW2271" s="552"/>
      <c r="AX2271" s="552"/>
      <c r="AY2271" s="552"/>
      <c r="AZ2271" s="552"/>
      <c r="BA2271" s="552"/>
      <c r="BB2271" s="552"/>
      <c r="BC2271" s="552"/>
      <c r="BD2271" s="552"/>
      <c r="BE2271" s="552"/>
      <c r="BF2271" s="552"/>
      <c r="BG2271" s="552"/>
      <c r="BH2271" s="552"/>
      <c r="BI2271" s="552"/>
      <c r="BJ2271" s="65"/>
    </row>
    <row r="2272" spans="2:62" ht="39" customHeight="1">
      <c r="B2272" s="66"/>
      <c r="C2272" s="66"/>
      <c r="D2272" s="66"/>
      <c r="E2272" s="66"/>
      <c r="F2272" s="66"/>
      <c r="G2272" s="66"/>
      <c r="H2272" s="66"/>
      <c r="I2272" s="66"/>
      <c r="J2272" s="66"/>
      <c r="K2272" s="66"/>
      <c r="L2272" s="66"/>
      <c r="M2272" s="66"/>
      <c r="N2272" s="66"/>
      <c r="O2272" s="66"/>
      <c r="P2272" s="66"/>
      <c r="Q2272" s="66"/>
      <c r="R2272" s="66"/>
      <c r="S2272" s="66"/>
      <c r="T2272" s="66"/>
      <c r="U2272" s="66"/>
      <c r="V2272" s="66"/>
      <c r="W2272" s="66"/>
      <c r="X2272" s="66"/>
      <c r="Y2272" s="66"/>
      <c r="Z2272" s="66"/>
      <c r="AB2272" s="62"/>
      <c r="AC2272" s="62"/>
      <c r="AD2272" s="62"/>
      <c r="AE2272" s="62"/>
      <c r="AF2272" s="62"/>
      <c r="AG2272" s="552"/>
      <c r="AH2272" s="552"/>
      <c r="AI2272" s="552"/>
      <c r="AJ2272" s="552"/>
      <c r="AK2272" s="552"/>
      <c r="AL2272" s="552"/>
      <c r="AM2272" s="552"/>
      <c r="AN2272" s="552"/>
      <c r="AO2272" s="552"/>
      <c r="AP2272" s="552"/>
      <c r="AQ2272" s="552"/>
      <c r="AR2272" s="552"/>
      <c r="AS2272" s="552"/>
      <c r="AT2272" s="552"/>
      <c r="AU2272" s="552"/>
      <c r="AV2272" s="552"/>
      <c r="AW2272" s="552"/>
      <c r="AX2272" s="552"/>
      <c r="AY2272" s="552"/>
      <c r="AZ2272" s="552"/>
      <c r="BA2272" s="552"/>
      <c r="BB2272" s="552"/>
      <c r="BC2272" s="552"/>
      <c r="BD2272" s="552"/>
      <c r="BE2272" s="552"/>
      <c r="BF2272" s="552"/>
      <c r="BG2272" s="552"/>
      <c r="BH2272" s="552"/>
      <c r="BI2272" s="552"/>
      <c r="BJ2272" s="65"/>
    </row>
    <row r="2273" spans="2:62" ht="39" customHeight="1" thickBot="1">
      <c r="L2273" s="554" t="s">
        <v>66</v>
      </c>
      <c r="M2273" s="555"/>
      <c r="N2273" s="558" t="s">
        <v>45</v>
      </c>
      <c r="O2273" s="559"/>
      <c r="P2273" s="559"/>
      <c r="Q2273" s="559"/>
      <c r="R2273" s="559"/>
      <c r="S2273" s="559"/>
      <c r="T2273" s="559"/>
      <c r="U2273" s="559"/>
      <c r="V2273" s="559"/>
      <c r="W2273" s="559"/>
      <c r="X2273" s="560"/>
      <c r="AB2273" s="62"/>
      <c r="AC2273" s="62"/>
      <c r="AD2273" s="62"/>
      <c r="AE2273" s="62"/>
      <c r="AF2273" s="62"/>
      <c r="AG2273" s="553"/>
      <c r="AH2273" s="553"/>
      <c r="AI2273" s="553"/>
      <c r="AJ2273" s="553"/>
      <c r="AK2273" s="553"/>
      <c r="AL2273" s="553"/>
      <c r="AM2273" s="553"/>
      <c r="AN2273" s="553"/>
      <c r="AO2273" s="553"/>
      <c r="AP2273" s="553"/>
      <c r="AQ2273" s="553"/>
      <c r="AR2273" s="553"/>
      <c r="AS2273" s="553"/>
      <c r="AT2273" s="553"/>
      <c r="AU2273" s="553"/>
      <c r="AV2273" s="553"/>
      <c r="AW2273" s="553"/>
      <c r="AX2273" s="553"/>
      <c r="AY2273" s="553"/>
      <c r="AZ2273" s="553"/>
      <c r="BA2273" s="553"/>
      <c r="BB2273" s="553"/>
      <c r="BC2273" s="553"/>
      <c r="BD2273" s="553"/>
      <c r="BE2273" s="553"/>
      <c r="BF2273" s="553"/>
      <c r="BG2273" s="553"/>
      <c r="BH2273" s="553"/>
      <c r="BI2273" s="553"/>
      <c r="BJ2273" s="65"/>
    </row>
    <row r="2274" spans="2:62" ht="39" customHeight="1" thickBot="1">
      <c r="L2274" s="556"/>
      <c r="M2274" s="557"/>
      <c r="N2274" s="561"/>
      <c r="O2274" s="562"/>
      <c r="P2274" s="562"/>
      <c r="Q2274" s="562"/>
      <c r="R2274" s="562"/>
      <c r="S2274" s="562"/>
      <c r="T2274" s="562"/>
      <c r="U2274" s="562"/>
      <c r="V2274" s="562"/>
      <c r="W2274" s="562"/>
      <c r="X2274" s="563"/>
      <c r="AB2274" s="62"/>
      <c r="AC2274" s="62"/>
      <c r="AD2274" s="62"/>
      <c r="AE2274" s="62"/>
      <c r="AF2274" s="62"/>
      <c r="AG2274" s="67"/>
      <c r="AH2274" s="68"/>
      <c r="AI2274" s="68"/>
      <c r="AJ2274" s="69"/>
      <c r="AK2274" s="69"/>
      <c r="AL2274" s="69"/>
      <c r="AM2274" s="69"/>
      <c r="AN2274" s="69"/>
      <c r="AO2274" s="69"/>
      <c r="AP2274" s="69"/>
      <c r="AQ2274" s="69"/>
      <c r="AR2274" s="70"/>
      <c r="AS2274" s="70"/>
      <c r="AT2274" s="70"/>
      <c r="AU2274" s="70"/>
      <c r="AV2274" s="70"/>
      <c r="AW2274" s="70"/>
      <c r="AX2274" s="70"/>
      <c r="AY2274" s="70"/>
      <c r="AZ2274" s="70"/>
      <c r="BA2274" s="70"/>
      <c r="BB2274" s="70"/>
      <c r="BC2274" s="70"/>
      <c r="BD2274" s="70"/>
      <c r="BE2274" s="70"/>
      <c r="BF2274" s="70"/>
      <c r="BG2274" s="70"/>
      <c r="BH2274" s="70"/>
      <c r="BI2274" s="70"/>
      <c r="BJ2274" s="69"/>
    </row>
    <row r="2275" spans="2:62" ht="39" customHeight="1">
      <c r="E2275" s="62"/>
      <c r="F2275" s="62"/>
      <c r="G2275" s="62"/>
      <c r="H2275" s="62"/>
      <c r="I2275" s="62"/>
      <c r="J2275" s="62"/>
      <c r="K2275" s="62"/>
      <c r="L2275" s="564" t="s">
        <v>21</v>
      </c>
      <c r="M2275" s="565"/>
      <c r="N2275" s="558" t="s">
        <v>46</v>
      </c>
      <c r="O2275" s="559"/>
      <c r="P2275" s="559"/>
      <c r="Q2275" s="559"/>
      <c r="R2275" s="559"/>
      <c r="S2275" s="559"/>
      <c r="T2275" s="559"/>
      <c r="U2275" s="559"/>
      <c r="V2275" s="559"/>
      <c r="W2275" s="559"/>
      <c r="X2275" s="560"/>
      <c r="AB2275" s="62"/>
      <c r="AC2275" s="62"/>
      <c r="AD2275" s="62"/>
      <c r="AE2275" s="62"/>
      <c r="AF2275" s="62"/>
      <c r="AG2275" s="568" t="s">
        <v>22</v>
      </c>
      <c r="AH2275" s="569"/>
      <c r="AI2275" s="569"/>
      <c r="AJ2275" s="569"/>
      <c r="AK2275" s="569"/>
      <c r="AL2275" s="569"/>
      <c r="AM2275" s="569"/>
      <c r="AN2275" s="570"/>
      <c r="AO2275" s="571">
        <f>GI!$H$47</f>
        <v>0</v>
      </c>
      <c r="AP2275" s="572"/>
      <c r="AQ2275" s="572"/>
      <c r="AR2275" s="572"/>
      <c r="AS2275" s="572"/>
      <c r="AT2275" s="572"/>
      <c r="AU2275" s="572"/>
      <c r="AV2275" s="572"/>
      <c r="AW2275" s="572"/>
      <c r="AX2275" s="572"/>
      <c r="AY2275" s="572"/>
      <c r="AZ2275" s="572"/>
      <c r="BA2275" s="572"/>
      <c r="BB2275" s="572"/>
      <c r="BC2275" s="572"/>
      <c r="BD2275" s="572"/>
      <c r="BE2275" s="572"/>
      <c r="BF2275" s="572"/>
      <c r="BG2275" s="572"/>
      <c r="BH2275" s="573"/>
      <c r="BI2275" s="72"/>
      <c r="BJ2275" s="72"/>
    </row>
    <row r="2276" spans="2:62" ht="39" customHeight="1">
      <c r="L2276" s="566"/>
      <c r="M2276" s="567"/>
      <c r="N2276" s="561"/>
      <c r="O2276" s="562"/>
      <c r="P2276" s="562"/>
      <c r="Q2276" s="562"/>
      <c r="R2276" s="562"/>
      <c r="S2276" s="562"/>
      <c r="T2276" s="562"/>
      <c r="U2276" s="562"/>
      <c r="V2276" s="562"/>
      <c r="W2276" s="562"/>
      <c r="X2276" s="563"/>
      <c r="AB2276" s="62"/>
      <c r="AC2276" s="62"/>
      <c r="AD2276" s="62"/>
      <c r="AE2276" s="62"/>
      <c r="AF2276" s="62"/>
      <c r="AG2276" s="568"/>
      <c r="AH2276" s="569"/>
      <c r="AI2276" s="569"/>
      <c r="AJ2276" s="569"/>
      <c r="AK2276" s="569"/>
      <c r="AL2276" s="569"/>
      <c r="AM2276" s="569"/>
      <c r="AN2276" s="570"/>
      <c r="AO2276" s="574"/>
      <c r="AP2276" s="575"/>
      <c r="AQ2276" s="575"/>
      <c r="AR2276" s="575"/>
      <c r="AS2276" s="575"/>
      <c r="AT2276" s="575"/>
      <c r="AU2276" s="575"/>
      <c r="AV2276" s="575"/>
      <c r="AW2276" s="575"/>
      <c r="AX2276" s="575"/>
      <c r="AY2276" s="575"/>
      <c r="AZ2276" s="575"/>
      <c r="BA2276" s="575"/>
      <c r="BB2276" s="575"/>
      <c r="BC2276" s="575"/>
      <c r="BD2276" s="575"/>
      <c r="BE2276" s="575"/>
      <c r="BF2276" s="575"/>
      <c r="BG2276" s="575"/>
      <c r="BH2276" s="576"/>
      <c r="BI2276" s="72"/>
      <c r="BJ2276" s="72"/>
    </row>
    <row r="2277" spans="2:62" ht="39" customHeight="1" thickBot="1">
      <c r="AB2277" s="62"/>
      <c r="AC2277" s="62"/>
      <c r="AD2277" s="62"/>
      <c r="AE2277" s="62"/>
      <c r="AF2277" s="62"/>
      <c r="AG2277" s="73"/>
      <c r="AH2277" s="580" t="s">
        <v>8</v>
      </c>
      <c r="AI2277" s="580"/>
      <c r="AJ2277" s="580"/>
      <c r="AK2277" s="580"/>
      <c r="AL2277" s="580"/>
      <c r="AM2277" s="580"/>
      <c r="AN2277" s="580"/>
      <c r="AO2277" s="577"/>
      <c r="AP2277" s="578"/>
      <c r="AQ2277" s="578"/>
      <c r="AR2277" s="578"/>
      <c r="AS2277" s="578"/>
      <c r="AT2277" s="578"/>
      <c r="AU2277" s="578"/>
      <c r="AV2277" s="578"/>
      <c r="AW2277" s="578"/>
      <c r="AX2277" s="578"/>
      <c r="AY2277" s="578"/>
      <c r="AZ2277" s="578"/>
      <c r="BA2277" s="578"/>
      <c r="BB2277" s="578"/>
      <c r="BC2277" s="578"/>
      <c r="BD2277" s="578"/>
      <c r="BE2277" s="578"/>
      <c r="BF2277" s="578"/>
      <c r="BG2277" s="578"/>
      <c r="BH2277" s="579"/>
      <c r="BI2277" s="72"/>
      <c r="BJ2277" s="72"/>
    </row>
    <row r="2278" spans="2:62" ht="39" customHeight="1">
      <c r="AG2278" s="71"/>
      <c r="AH2278" s="580"/>
      <c r="AI2278" s="580"/>
      <c r="AJ2278" s="580"/>
      <c r="AK2278" s="580"/>
      <c r="AL2278" s="580"/>
      <c r="AM2278" s="580"/>
      <c r="AN2278" s="580"/>
      <c r="AO2278" s="74"/>
      <c r="AP2278" s="74"/>
      <c r="AQ2278" s="74"/>
      <c r="AR2278" s="72"/>
      <c r="AS2278" s="72"/>
      <c r="AT2278" s="72"/>
      <c r="AU2278" s="72"/>
      <c r="AV2278" s="72"/>
      <c r="AW2278" s="72"/>
      <c r="AX2278" s="72"/>
      <c r="AY2278" s="72"/>
      <c r="AZ2278" s="72"/>
      <c r="BA2278" s="72"/>
      <c r="BB2278" s="72"/>
      <c r="BC2278" s="72"/>
      <c r="BD2278" s="72"/>
      <c r="BE2278" s="72"/>
      <c r="BF2278" s="72"/>
      <c r="BG2278" s="72"/>
      <c r="BH2278" s="72"/>
      <c r="BI2278" s="72"/>
    </row>
    <row r="2279" spans="2:62" ht="39" customHeight="1" thickBot="1">
      <c r="B2279" s="581" t="s">
        <v>99</v>
      </c>
      <c r="C2279" s="581"/>
      <c r="D2279" s="581"/>
      <c r="E2279" s="581"/>
      <c r="F2279" s="581"/>
      <c r="G2279" s="581"/>
      <c r="H2279" s="581"/>
      <c r="I2279" s="581"/>
      <c r="J2279" s="581"/>
      <c r="K2279" s="581"/>
      <c r="L2279" s="581"/>
      <c r="M2279" s="581"/>
      <c r="N2279" s="581"/>
      <c r="O2279" s="581"/>
      <c r="P2279" s="581"/>
      <c r="Q2279" s="581"/>
      <c r="R2279" s="581"/>
      <c r="S2279" s="581"/>
      <c r="T2279" s="581"/>
      <c r="U2279" s="581"/>
      <c r="V2279" s="581"/>
      <c r="W2279" s="581"/>
      <c r="X2279" s="581"/>
      <c r="Y2279" s="581"/>
      <c r="Z2279" s="581"/>
      <c r="AA2279" s="581"/>
      <c r="AG2279" s="71"/>
    </row>
    <row r="2280" spans="2:62" ht="39" customHeight="1">
      <c r="B2280" s="581"/>
      <c r="C2280" s="581"/>
      <c r="D2280" s="581"/>
      <c r="E2280" s="581"/>
      <c r="F2280" s="581"/>
      <c r="G2280" s="581"/>
      <c r="H2280" s="581"/>
      <c r="I2280" s="581"/>
      <c r="J2280" s="581"/>
      <c r="K2280" s="581"/>
      <c r="L2280" s="581"/>
      <c r="M2280" s="581"/>
      <c r="N2280" s="581"/>
      <c r="O2280" s="581"/>
      <c r="P2280" s="581"/>
      <c r="Q2280" s="581"/>
      <c r="R2280" s="581"/>
      <c r="S2280" s="581"/>
      <c r="T2280" s="581"/>
      <c r="U2280" s="581"/>
      <c r="V2280" s="581"/>
      <c r="W2280" s="581"/>
      <c r="X2280" s="581"/>
      <c r="Y2280" s="581"/>
      <c r="Z2280" s="581"/>
      <c r="AA2280" s="581"/>
      <c r="AG2280" s="71"/>
      <c r="AH2280" s="582" t="s">
        <v>23</v>
      </c>
      <c r="AI2280" s="582"/>
      <c r="AJ2280" s="582"/>
      <c r="AK2280" s="582"/>
      <c r="AL2280" s="582"/>
      <c r="AM2280" s="582"/>
      <c r="AN2280" s="583"/>
      <c r="AO2280" s="584">
        <f>GI!$J$47</f>
        <v>0</v>
      </c>
      <c r="AP2280" s="585"/>
      <c r="AQ2280" s="585"/>
      <c r="AR2280" s="585"/>
      <c r="AS2280" s="585"/>
      <c r="AT2280" s="586"/>
      <c r="AV2280" s="72"/>
      <c r="AW2280" s="582" t="s">
        <v>24</v>
      </c>
      <c r="AX2280" s="582"/>
      <c r="AY2280" s="582"/>
      <c r="AZ2280" s="582"/>
      <c r="BB2280" s="584">
        <f>GI!$I$47</f>
        <v>0</v>
      </c>
      <c r="BC2280" s="585"/>
      <c r="BD2280" s="585"/>
      <c r="BE2280" s="585"/>
      <c r="BF2280" s="586"/>
    </row>
    <row r="2281" spans="2:62" ht="39" customHeight="1">
      <c r="B2281" s="581"/>
      <c r="C2281" s="581"/>
      <c r="D2281" s="581"/>
      <c r="E2281" s="581"/>
      <c r="F2281" s="581"/>
      <c r="G2281" s="581"/>
      <c r="H2281" s="581"/>
      <c r="I2281" s="581"/>
      <c r="J2281" s="581"/>
      <c r="K2281" s="581"/>
      <c r="L2281" s="581"/>
      <c r="M2281" s="581"/>
      <c r="N2281" s="581"/>
      <c r="O2281" s="581"/>
      <c r="P2281" s="581"/>
      <c r="Q2281" s="581"/>
      <c r="R2281" s="581"/>
      <c r="S2281" s="581"/>
      <c r="T2281" s="581"/>
      <c r="U2281" s="581"/>
      <c r="V2281" s="581"/>
      <c r="W2281" s="581"/>
      <c r="X2281" s="581"/>
      <c r="Y2281" s="581"/>
      <c r="Z2281" s="581"/>
      <c r="AA2281" s="581"/>
      <c r="AG2281" s="71"/>
      <c r="AH2281" s="582"/>
      <c r="AI2281" s="582"/>
      <c r="AJ2281" s="582"/>
      <c r="AK2281" s="582"/>
      <c r="AL2281" s="582"/>
      <c r="AM2281" s="582"/>
      <c r="AN2281" s="583"/>
      <c r="AO2281" s="587"/>
      <c r="AP2281" s="588"/>
      <c r="AQ2281" s="588"/>
      <c r="AR2281" s="588"/>
      <c r="AS2281" s="588"/>
      <c r="AT2281" s="589"/>
      <c r="AU2281" s="72"/>
      <c r="AV2281" s="72"/>
      <c r="AW2281" s="582"/>
      <c r="AX2281" s="582"/>
      <c r="AY2281" s="582"/>
      <c r="AZ2281" s="582"/>
      <c r="BB2281" s="587"/>
      <c r="BC2281" s="588"/>
      <c r="BD2281" s="588"/>
      <c r="BE2281" s="588"/>
      <c r="BF2281" s="589"/>
    </row>
    <row r="2282" spans="2:62" ht="39" customHeight="1">
      <c r="B2282" s="581"/>
      <c r="C2282" s="581"/>
      <c r="D2282" s="581"/>
      <c r="E2282" s="581"/>
      <c r="F2282" s="581"/>
      <c r="G2282" s="581"/>
      <c r="H2282" s="581"/>
      <c r="I2282" s="581"/>
      <c r="J2282" s="581"/>
      <c r="K2282" s="581"/>
      <c r="L2282" s="581"/>
      <c r="M2282" s="581"/>
      <c r="N2282" s="581"/>
      <c r="O2282" s="581"/>
      <c r="P2282" s="581"/>
      <c r="Q2282" s="581"/>
      <c r="R2282" s="581"/>
      <c r="S2282" s="581"/>
      <c r="T2282" s="581"/>
      <c r="U2282" s="581"/>
      <c r="V2282" s="581"/>
      <c r="W2282" s="581"/>
      <c r="X2282" s="581"/>
      <c r="Y2282" s="581"/>
      <c r="Z2282" s="581"/>
      <c r="AA2282" s="581"/>
      <c r="AG2282" s="71"/>
      <c r="AH2282" s="593" t="s">
        <v>3</v>
      </c>
      <c r="AI2282" s="593"/>
      <c r="AJ2282" s="593"/>
      <c r="AK2282" s="593"/>
      <c r="AL2282" s="593"/>
      <c r="AM2282" s="593"/>
      <c r="AN2282" s="594"/>
      <c r="AO2282" s="587"/>
      <c r="AP2282" s="588"/>
      <c r="AQ2282" s="588"/>
      <c r="AR2282" s="588"/>
      <c r="AS2282" s="588"/>
      <c r="AT2282" s="589"/>
      <c r="AV2282" s="72"/>
      <c r="AW2282" s="593" t="s">
        <v>4</v>
      </c>
      <c r="AX2282" s="593"/>
      <c r="AY2282" s="593"/>
      <c r="AZ2282" s="593"/>
      <c r="BB2282" s="587"/>
      <c r="BC2282" s="588"/>
      <c r="BD2282" s="588"/>
      <c r="BE2282" s="588"/>
      <c r="BF2282" s="589"/>
    </row>
    <row r="2283" spans="2:62" ht="39" customHeight="1" thickBot="1">
      <c r="B2283" s="595" t="s">
        <v>148</v>
      </c>
      <c r="C2283" s="595"/>
      <c r="D2283" s="595"/>
      <c r="E2283" s="595"/>
      <c r="F2283" s="595"/>
      <c r="G2283" s="595"/>
      <c r="H2283" s="595"/>
      <c r="I2283" s="595"/>
      <c r="J2283" s="595"/>
      <c r="K2283" s="595"/>
      <c r="L2283" s="75"/>
      <c r="M2283" s="75"/>
      <c r="N2283" s="75"/>
      <c r="O2283" s="75"/>
      <c r="P2283" s="75"/>
      <c r="Q2283" s="75"/>
      <c r="R2283" s="75"/>
      <c r="S2283" s="75"/>
      <c r="T2283" s="75"/>
      <c r="U2283" s="75"/>
      <c r="V2283" s="75"/>
      <c r="W2283" s="76"/>
      <c r="X2283" s="76"/>
      <c r="Y2283" s="76"/>
      <c r="Z2283" s="76"/>
      <c r="AA2283" s="76"/>
      <c r="AG2283" s="71"/>
      <c r="AH2283" s="593"/>
      <c r="AI2283" s="593"/>
      <c r="AJ2283" s="593"/>
      <c r="AK2283" s="593"/>
      <c r="AL2283" s="593"/>
      <c r="AM2283" s="593"/>
      <c r="AN2283" s="594"/>
      <c r="AO2283" s="590"/>
      <c r="AP2283" s="591"/>
      <c r="AQ2283" s="591"/>
      <c r="AR2283" s="591"/>
      <c r="AS2283" s="591"/>
      <c r="AT2283" s="592"/>
      <c r="AU2283" s="72"/>
      <c r="AV2283" s="72"/>
      <c r="AW2283" s="593"/>
      <c r="AX2283" s="593"/>
      <c r="AY2283" s="593"/>
      <c r="AZ2283" s="593"/>
      <c r="BA2283" s="77"/>
      <c r="BB2283" s="590"/>
      <c r="BC2283" s="591"/>
      <c r="BD2283" s="591"/>
      <c r="BE2283" s="591"/>
      <c r="BF2283" s="592"/>
      <c r="BG2283" s="77"/>
      <c r="BH2283" s="77"/>
      <c r="BI2283" s="77"/>
    </row>
    <row r="2284" spans="2:62" ht="39" customHeight="1" thickBot="1">
      <c r="B2284" s="533"/>
      <c r="C2284" s="533"/>
      <c r="D2284" s="533"/>
      <c r="E2284" s="533"/>
      <c r="F2284" s="533"/>
      <c r="G2284" s="533"/>
      <c r="H2284" s="533"/>
      <c r="I2284" s="533"/>
      <c r="J2284" s="533"/>
      <c r="K2284" s="533"/>
      <c r="L2284" s="533"/>
      <c r="M2284" s="533"/>
      <c r="N2284" s="533"/>
      <c r="O2284" s="533"/>
      <c r="P2284" s="533"/>
      <c r="Q2284" s="533"/>
      <c r="R2284" s="533"/>
      <c r="S2284" s="533"/>
      <c r="T2284" s="533"/>
      <c r="U2284" s="533"/>
      <c r="V2284" s="533"/>
      <c r="W2284" s="533"/>
      <c r="X2284" s="533"/>
      <c r="Y2284" s="533"/>
      <c r="Z2284" s="533"/>
      <c r="AA2284" s="533"/>
      <c r="AG2284" s="71"/>
      <c r="AK2284" s="78"/>
      <c r="AL2284" s="78"/>
      <c r="AM2284" s="78"/>
      <c r="AN2284" s="78"/>
      <c r="AO2284" s="78"/>
      <c r="AP2284" s="78"/>
      <c r="AQ2284" s="78"/>
      <c r="AR2284" s="72"/>
      <c r="AS2284" s="72"/>
      <c r="AT2284" s="72"/>
      <c r="AU2284" s="72"/>
      <c r="AV2284" s="72"/>
      <c r="AW2284" s="72"/>
      <c r="AX2284" s="72"/>
      <c r="AY2284" s="72"/>
      <c r="AZ2284" s="72"/>
      <c r="BA2284" s="72"/>
      <c r="BB2284" s="72"/>
      <c r="BC2284" s="72"/>
      <c r="BD2284" s="72"/>
      <c r="BE2284" s="77"/>
      <c r="BF2284" s="77"/>
      <c r="BG2284" s="77"/>
      <c r="BH2284" s="77"/>
      <c r="BI2284" s="77"/>
    </row>
    <row r="2285" spans="2:62" ht="39" customHeight="1">
      <c r="B2285" s="534"/>
      <c r="C2285" s="534"/>
      <c r="D2285" s="534"/>
      <c r="E2285" s="534"/>
      <c r="F2285" s="534"/>
      <c r="G2285" s="534"/>
      <c r="H2285" s="534"/>
      <c r="I2285" s="534"/>
      <c r="J2285" s="534"/>
      <c r="K2285" s="534"/>
      <c r="L2285" s="534"/>
      <c r="M2285" s="534"/>
      <c r="N2285" s="534"/>
      <c r="O2285" s="534"/>
      <c r="P2285" s="534"/>
      <c r="Q2285" s="534"/>
      <c r="R2285" s="534"/>
      <c r="S2285" s="534"/>
      <c r="T2285" s="534"/>
      <c r="U2285" s="534"/>
      <c r="V2285" s="534"/>
      <c r="W2285" s="534"/>
      <c r="X2285" s="534"/>
      <c r="Y2285" s="534"/>
      <c r="Z2285" s="534"/>
      <c r="AA2285" s="534"/>
      <c r="AG2285" s="71"/>
      <c r="AH2285" s="582" t="s">
        <v>25</v>
      </c>
      <c r="AI2285" s="582"/>
      <c r="AJ2285" s="582"/>
      <c r="AK2285" s="582"/>
      <c r="AL2285" s="582"/>
      <c r="AM2285" s="582"/>
      <c r="AN2285" s="583"/>
      <c r="AO2285" s="596">
        <f>GI!$A$3</f>
        <v>11</v>
      </c>
      <c r="AP2285" s="597"/>
      <c r="AQ2285" s="597"/>
      <c r="AR2285" s="597"/>
      <c r="AS2285" s="598"/>
      <c r="AT2285" s="596" t="str">
        <f>GI!$C$3</f>
        <v>D</v>
      </c>
      <c r="AU2285" s="597"/>
      <c r="AV2285" s="597"/>
      <c r="AW2285" s="597"/>
      <c r="AX2285" s="598"/>
      <c r="AY2285" s="79"/>
      <c r="AZ2285" s="79"/>
      <c r="BA2285" s="79"/>
      <c r="BB2285" s="80"/>
      <c r="BC2285" s="80"/>
      <c r="BD2285" s="80"/>
      <c r="BE2285" s="80"/>
      <c r="BF2285" s="80"/>
      <c r="BG2285" s="80"/>
      <c r="BH2285" s="80"/>
      <c r="BI2285" s="80"/>
    </row>
    <row r="2286" spans="2:62" ht="39" customHeight="1">
      <c r="B2286" s="533"/>
      <c r="C2286" s="533"/>
      <c r="D2286" s="533"/>
      <c r="E2286" s="533"/>
      <c r="F2286" s="533"/>
      <c r="G2286" s="533"/>
      <c r="H2286" s="533"/>
      <c r="I2286" s="533"/>
      <c r="J2286" s="533"/>
      <c r="K2286" s="533"/>
      <c r="L2286" s="533"/>
      <c r="M2286" s="533"/>
      <c r="N2286" s="533"/>
      <c r="O2286" s="533"/>
      <c r="P2286" s="533"/>
      <c r="Q2286" s="533"/>
      <c r="R2286" s="533"/>
      <c r="S2286" s="533"/>
      <c r="T2286" s="533"/>
      <c r="U2286" s="533"/>
      <c r="V2286" s="533"/>
      <c r="W2286" s="533"/>
      <c r="X2286" s="533"/>
      <c r="Y2286" s="533"/>
      <c r="Z2286" s="533"/>
      <c r="AA2286" s="533"/>
      <c r="AG2286" s="71"/>
      <c r="AH2286" s="582"/>
      <c r="AI2286" s="582"/>
      <c r="AJ2286" s="582"/>
      <c r="AK2286" s="582"/>
      <c r="AL2286" s="582"/>
      <c r="AM2286" s="582"/>
      <c r="AN2286" s="583"/>
      <c r="AO2286" s="599"/>
      <c r="AP2286" s="600"/>
      <c r="AQ2286" s="600"/>
      <c r="AR2286" s="600"/>
      <c r="AS2286" s="601"/>
      <c r="AT2286" s="599"/>
      <c r="AU2286" s="600"/>
      <c r="AV2286" s="600"/>
      <c r="AW2286" s="600"/>
      <c r="AX2286" s="601"/>
      <c r="AY2286" s="79"/>
      <c r="AZ2286" s="79"/>
      <c r="BA2286" s="79"/>
      <c r="BB2286" s="80"/>
      <c r="BC2286" s="80"/>
      <c r="BD2286" s="80"/>
      <c r="BE2286" s="80"/>
      <c r="BF2286" s="80"/>
      <c r="BG2286" s="80"/>
      <c r="BH2286" s="80"/>
      <c r="BI2286" s="80"/>
    </row>
    <row r="2287" spans="2:62" ht="39" customHeight="1">
      <c r="B2287" s="534"/>
      <c r="C2287" s="534"/>
      <c r="D2287" s="534"/>
      <c r="E2287" s="534"/>
      <c r="F2287" s="534"/>
      <c r="G2287" s="534"/>
      <c r="H2287" s="534"/>
      <c r="I2287" s="534"/>
      <c r="J2287" s="534"/>
      <c r="K2287" s="534"/>
      <c r="L2287" s="534"/>
      <c r="M2287" s="534"/>
      <c r="N2287" s="534"/>
      <c r="O2287" s="534"/>
      <c r="P2287" s="534"/>
      <c r="Q2287" s="534"/>
      <c r="R2287" s="534"/>
      <c r="S2287" s="534"/>
      <c r="T2287" s="534"/>
      <c r="U2287" s="534"/>
      <c r="V2287" s="534"/>
      <c r="W2287" s="534"/>
      <c r="X2287" s="534"/>
      <c r="Y2287" s="534"/>
      <c r="Z2287" s="534"/>
      <c r="AA2287" s="534"/>
      <c r="AG2287" s="71"/>
      <c r="AH2287" s="605" t="s">
        <v>6</v>
      </c>
      <c r="AI2287" s="605"/>
      <c r="AJ2287" s="605"/>
      <c r="AK2287" s="605"/>
      <c r="AL2287" s="605"/>
      <c r="AM2287" s="605"/>
      <c r="AN2287" s="606"/>
      <c r="AO2287" s="599"/>
      <c r="AP2287" s="600"/>
      <c r="AQ2287" s="600"/>
      <c r="AR2287" s="600"/>
      <c r="AS2287" s="601"/>
      <c r="AT2287" s="599"/>
      <c r="AU2287" s="600"/>
      <c r="AV2287" s="600"/>
      <c r="AW2287" s="600"/>
      <c r="AX2287" s="601"/>
      <c r="AY2287" s="79"/>
      <c r="AZ2287" s="79"/>
      <c r="BA2287" s="79"/>
      <c r="BB2287" s="80"/>
      <c r="BC2287" s="80"/>
      <c r="BD2287" s="80"/>
      <c r="BE2287" s="80"/>
      <c r="BF2287" s="80"/>
      <c r="BG2287" s="80"/>
      <c r="BH2287" s="80"/>
      <c r="BI2287" s="80"/>
    </row>
    <row r="2288" spans="2:62" ht="39" customHeight="1" thickBot="1">
      <c r="B2288" s="607" t="s">
        <v>149</v>
      </c>
      <c r="C2288" s="607"/>
      <c r="D2288" s="607"/>
      <c r="E2288" s="607"/>
      <c r="F2288" s="607"/>
      <c r="G2288" s="607"/>
      <c r="H2288" s="607"/>
      <c r="I2288" s="607"/>
      <c r="J2288" s="607"/>
      <c r="K2288" s="607"/>
      <c r="L2288" s="607"/>
      <c r="M2288" s="607"/>
      <c r="N2288" s="607"/>
      <c r="O2288" s="607"/>
      <c r="P2288" s="607"/>
      <c r="Q2288" s="607"/>
      <c r="R2288" s="607"/>
      <c r="S2288" s="607"/>
      <c r="T2288" s="607"/>
      <c r="U2288" s="607"/>
      <c r="V2288" s="607"/>
      <c r="W2288" s="607"/>
      <c r="X2288" s="607"/>
      <c r="Y2288" s="607"/>
      <c r="Z2288" s="607"/>
      <c r="AA2288" s="607"/>
      <c r="AG2288" s="71"/>
      <c r="AH2288" s="605"/>
      <c r="AI2288" s="605"/>
      <c r="AJ2288" s="605"/>
      <c r="AK2288" s="605"/>
      <c r="AL2288" s="605"/>
      <c r="AM2288" s="605"/>
      <c r="AN2288" s="606"/>
      <c r="AO2288" s="602"/>
      <c r="AP2288" s="603"/>
      <c r="AQ2288" s="603"/>
      <c r="AR2288" s="603"/>
      <c r="AS2288" s="604"/>
      <c r="AT2288" s="602"/>
      <c r="AU2288" s="603"/>
      <c r="AV2288" s="603"/>
      <c r="AW2288" s="603"/>
      <c r="AX2288" s="604"/>
      <c r="AY2288" s="79"/>
      <c r="AZ2288" s="79"/>
      <c r="BA2288" s="79"/>
      <c r="BB2288" s="80"/>
      <c r="BC2288" s="80"/>
      <c r="BD2288" s="80"/>
      <c r="BE2288" s="80"/>
      <c r="BF2288" s="80"/>
      <c r="BG2288" s="80"/>
      <c r="BH2288" s="80"/>
      <c r="BI2288" s="80"/>
    </row>
    <row r="2289" spans="2:62" ht="39" customHeight="1">
      <c r="B2289" s="608"/>
      <c r="C2289" s="608"/>
      <c r="D2289" s="608"/>
      <c r="E2289" s="608"/>
      <c r="F2289" s="608"/>
      <c r="G2289" s="608"/>
      <c r="H2289" s="608"/>
      <c r="I2289" s="608"/>
      <c r="J2289" s="608"/>
      <c r="K2289" s="608"/>
      <c r="L2289" s="608"/>
      <c r="M2289" s="608"/>
      <c r="N2289" s="608"/>
      <c r="O2289" s="608"/>
      <c r="P2289" s="608"/>
      <c r="Q2289" s="608"/>
      <c r="R2289" s="608"/>
      <c r="S2289" s="608"/>
      <c r="T2289" s="608"/>
      <c r="U2289" s="608"/>
      <c r="V2289" s="608"/>
      <c r="W2289" s="608"/>
      <c r="X2289" s="608"/>
      <c r="Y2289" s="608"/>
      <c r="Z2289" s="608"/>
      <c r="AA2289" s="608"/>
      <c r="AG2289" s="71"/>
    </row>
    <row r="2290" spans="2:62" ht="39" customHeight="1" thickBot="1">
      <c r="B2290" s="533"/>
      <c r="C2290" s="533"/>
      <c r="D2290" s="533"/>
      <c r="E2290" s="533"/>
      <c r="F2290" s="533"/>
      <c r="G2290" s="533"/>
      <c r="H2290" s="533"/>
      <c r="I2290" s="533"/>
      <c r="J2290" s="533"/>
      <c r="K2290" s="533"/>
      <c r="L2290" s="533"/>
      <c r="M2290" s="533"/>
      <c r="N2290" s="533"/>
      <c r="O2290" s="533"/>
      <c r="P2290" s="533"/>
      <c r="Q2290" s="533"/>
      <c r="R2290" s="533"/>
      <c r="S2290" s="533"/>
      <c r="T2290" s="533"/>
      <c r="U2290" s="533"/>
      <c r="V2290" s="533"/>
      <c r="W2290" s="533"/>
      <c r="X2290" s="533"/>
      <c r="Y2290" s="533"/>
      <c r="Z2290" s="533"/>
      <c r="AA2290" s="533"/>
      <c r="AG2290" s="81"/>
      <c r="AH2290" s="82"/>
      <c r="AI2290" s="82"/>
      <c r="AJ2290" s="82"/>
      <c r="AK2290" s="82"/>
      <c r="AL2290" s="82"/>
      <c r="AM2290" s="82"/>
      <c r="AN2290" s="82"/>
      <c r="AO2290" s="82"/>
      <c r="AP2290" s="82"/>
      <c r="AQ2290" s="82"/>
      <c r="AR2290" s="83"/>
      <c r="AS2290" s="83"/>
      <c r="AT2290" s="83"/>
      <c r="AU2290" s="83"/>
      <c r="AV2290" s="83"/>
      <c r="AW2290" s="83"/>
      <c r="AX2290" s="83"/>
      <c r="AY2290" s="83"/>
      <c r="AZ2290" s="83"/>
      <c r="BA2290" s="83"/>
      <c r="BB2290" s="83"/>
      <c r="BC2290" s="83"/>
      <c r="BD2290" s="83"/>
      <c r="BE2290" s="83"/>
      <c r="BF2290" s="83"/>
      <c r="BG2290" s="83"/>
      <c r="BH2290" s="83"/>
      <c r="BI2290" s="83"/>
      <c r="BJ2290" s="84"/>
    </row>
    <row r="2291" spans="2:62" ht="39" customHeight="1">
      <c r="B2291" s="534"/>
      <c r="C2291" s="534"/>
      <c r="D2291" s="534"/>
      <c r="E2291" s="534"/>
      <c r="F2291" s="534"/>
      <c r="G2291" s="534"/>
      <c r="H2291" s="534"/>
      <c r="I2291" s="534"/>
      <c r="J2291" s="534"/>
      <c r="K2291" s="534"/>
      <c r="L2291" s="534"/>
      <c r="M2291" s="534"/>
      <c r="N2291" s="534"/>
      <c r="O2291" s="534"/>
      <c r="P2291" s="534"/>
      <c r="Q2291" s="534"/>
      <c r="R2291" s="534"/>
      <c r="S2291" s="534"/>
      <c r="T2291" s="534"/>
      <c r="U2291" s="534"/>
      <c r="V2291" s="534"/>
      <c r="W2291" s="534"/>
      <c r="X2291" s="534"/>
      <c r="Y2291" s="534"/>
      <c r="Z2291" s="534"/>
      <c r="AA2291" s="534"/>
      <c r="BJ2291" s="85"/>
    </row>
    <row r="2292" spans="2:62" ht="39" customHeight="1">
      <c r="B2292" s="86"/>
      <c r="C2292" s="86"/>
      <c r="D2292" s="86"/>
      <c r="E2292" s="86"/>
      <c r="F2292" s="86"/>
      <c r="G2292" s="86"/>
      <c r="H2292" s="86"/>
      <c r="I2292" s="86"/>
      <c r="J2292" s="86"/>
      <c r="K2292" s="86"/>
      <c r="L2292" s="86"/>
      <c r="M2292" s="86"/>
      <c r="N2292" s="86"/>
      <c r="O2292" s="86"/>
      <c r="P2292" s="86"/>
      <c r="Q2292" s="86"/>
      <c r="R2292" s="86"/>
      <c r="S2292" s="86"/>
      <c r="T2292" s="86"/>
      <c r="U2292" s="86"/>
      <c r="V2292" s="86"/>
      <c r="W2292" s="86"/>
      <c r="X2292" s="86"/>
      <c r="Y2292" s="86"/>
      <c r="Z2292" s="86"/>
      <c r="AA2292" s="86"/>
      <c r="AK2292" s="87"/>
      <c r="AL2292" s="87"/>
      <c r="AM2292" s="87"/>
      <c r="AN2292" s="87"/>
      <c r="AO2292" s="87"/>
      <c r="AP2292" s="87"/>
      <c r="AQ2292" s="87"/>
      <c r="AR2292" s="87"/>
      <c r="AS2292" s="87"/>
      <c r="AT2292" s="87"/>
      <c r="AU2292" s="87"/>
      <c r="AV2292" s="87"/>
      <c r="AW2292" s="87"/>
      <c r="AX2292" s="87"/>
      <c r="AY2292" s="87"/>
      <c r="AZ2292" s="87"/>
      <c r="BA2292" s="87"/>
      <c r="BB2292" s="87"/>
      <c r="BC2292" s="87"/>
      <c r="BD2292" s="87"/>
      <c r="BE2292" s="87"/>
      <c r="BF2292" s="87"/>
      <c r="BJ2292" s="85"/>
    </row>
    <row r="2293" spans="2:62" ht="39" customHeight="1">
      <c r="B2293" s="535" t="s">
        <v>80</v>
      </c>
      <c r="C2293" s="535"/>
      <c r="D2293" s="535"/>
      <c r="E2293" s="535"/>
      <c r="F2293" s="535"/>
      <c r="G2293" s="535"/>
      <c r="H2293" s="535"/>
      <c r="I2293" s="535"/>
      <c r="J2293" s="535"/>
      <c r="K2293" s="535"/>
      <c r="L2293" s="535"/>
      <c r="M2293" s="535"/>
      <c r="N2293" s="535"/>
      <c r="O2293" s="536" t="str">
        <f>GI!$E$31</f>
        <v xml:space="preserve">Biniam Desta </v>
      </c>
      <c r="P2293" s="536"/>
      <c r="Q2293" s="536"/>
      <c r="R2293" s="536"/>
      <c r="S2293" s="536"/>
      <c r="T2293" s="536"/>
      <c r="U2293" s="536"/>
      <c r="V2293" s="536"/>
      <c r="W2293" s="536"/>
      <c r="X2293" s="536"/>
      <c r="Y2293" s="536"/>
      <c r="Z2293" s="536"/>
      <c r="AA2293" s="536"/>
      <c r="AB2293" s="88"/>
      <c r="AJ2293" s="538" t="s">
        <v>212</v>
      </c>
      <c r="AK2293" s="539"/>
      <c r="AL2293" s="539"/>
      <c r="AM2293" s="539"/>
      <c r="AN2293" s="539"/>
      <c r="AO2293" s="539"/>
      <c r="AP2293" s="539"/>
      <c r="AQ2293" s="539"/>
      <c r="AR2293" s="539"/>
      <c r="AS2293" s="539"/>
      <c r="AT2293" s="539"/>
      <c r="AU2293" s="539"/>
      <c r="AV2293" s="539"/>
      <c r="AW2293" s="539"/>
      <c r="AX2293" s="539"/>
      <c r="AY2293" s="539"/>
      <c r="AZ2293" s="539"/>
      <c r="BA2293" s="539"/>
      <c r="BB2293" s="539"/>
      <c r="BC2293" s="539"/>
      <c r="BD2293" s="539"/>
      <c r="BE2293" s="539"/>
      <c r="BF2293" s="540"/>
      <c r="BG2293" s="87"/>
      <c r="BH2293" s="87"/>
      <c r="BI2293" s="87"/>
      <c r="BJ2293" s="89"/>
    </row>
    <row r="2294" spans="2:62" ht="39" customHeight="1">
      <c r="B2294" s="535"/>
      <c r="C2294" s="535"/>
      <c r="D2294" s="535"/>
      <c r="E2294" s="535"/>
      <c r="F2294" s="535"/>
      <c r="G2294" s="535"/>
      <c r="H2294" s="535"/>
      <c r="I2294" s="535"/>
      <c r="J2294" s="535"/>
      <c r="K2294" s="535"/>
      <c r="L2294" s="535"/>
      <c r="M2294" s="535"/>
      <c r="N2294" s="535"/>
      <c r="O2294" s="537"/>
      <c r="P2294" s="537"/>
      <c r="Q2294" s="537"/>
      <c r="R2294" s="537"/>
      <c r="S2294" s="537"/>
      <c r="T2294" s="537"/>
      <c r="U2294" s="537"/>
      <c r="V2294" s="537"/>
      <c r="W2294" s="537"/>
      <c r="X2294" s="537"/>
      <c r="Y2294" s="537"/>
      <c r="Z2294" s="537"/>
      <c r="AA2294" s="537"/>
      <c r="AB2294" s="88"/>
      <c r="AJ2294" s="541"/>
      <c r="AK2294" s="542"/>
      <c r="AL2294" s="542"/>
      <c r="AM2294" s="542"/>
      <c r="AN2294" s="542"/>
      <c r="AO2294" s="542"/>
      <c r="AP2294" s="542"/>
      <c r="AQ2294" s="542"/>
      <c r="AR2294" s="542"/>
      <c r="AS2294" s="542"/>
      <c r="AT2294" s="542"/>
      <c r="AU2294" s="542"/>
      <c r="AV2294" s="542"/>
      <c r="AW2294" s="542"/>
      <c r="AX2294" s="542"/>
      <c r="AY2294" s="542"/>
      <c r="AZ2294" s="542"/>
      <c r="BA2294" s="542"/>
      <c r="BB2294" s="542"/>
      <c r="BC2294" s="542"/>
      <c r="BD2294" s="542"/>
      <c r="BE2294" s="542"/>
      <c r="BF2294" s="543"/>
      <c r="BG2294" s="87"/>
      <c r="BH2294" s="87"/>
      <c r="BI2294" s="87"/>
      <c r="BJ2294" s="89"/>
    </row>
    <row r="2295" spans="2:62" ht="39" customHeight="1">
      <c r="B2295" s="544" t="s">
        <v>79</v>
      </c>
      <c r="C2295" s="544"/>
      <c r="D2295" s="544"/>
      <c r="E2295" s="544"/>
      <c r="F2295" s="544"/>
      <c r="G2295" s="544"/>
      <c r="H2295" s="544"/>
      <c r="I2295" s="544"/>
      <c r="J2295" s="544"/>
      <c r="K2295" s="544"/>
      <c r="L2295" s="544"/>
      <c r="M2295" s="544"/>
      <c r="N2295" s="544"/>
      <c r="O2295" s="545"/>
      <c r="P2295" s="545"/>
      <c r="Q2295" s="545"/>
      <c r="R2295" s="545"/>
      <c r="S2295" s="545"/>
      <c r="T2295" s="545"/>
      <c r="U2295" s="545"/>
      <c r="V2295" s="545"/>
      <c r="W2295" s="545"/>
      <c r="X2295" s="545"/>
      <c r="Y2295" s="545"/>
      <c r="Z2295" s="545"/>
      <c r="AA2295" s="545"/>
      <c r="AB2295" s="88"/>
      <c r="AJ2295" s="541" t="s">
        <v>210</v>
      </c>
      <c r="AK2295" s="542"/>
      <c r="AL2295" s="542"/>
      <c r="AM2295" s="542"/>
      <c r="AN2295" s="542"/>
      <c r="AO2295" s="542"/>
      <c r="AP2295" s="542"/>
      <c r="AQ2295" s="542"/>
      <c r="AR2295" s="542"/>
      <c r="AS2295" s="542"/>
      <c r="AT2295" s="542"/>
      <c r="AU2295" s="542"/>
      <c r="AV2295" s="542"/>
      <c r="AW2295" s="542"/>
      <c r="AX2295" s="542"/>
      <c r="AY2295" s="542"/>
      <c r="AZ2295" s="542"/>
      <c r="BA2295" s="542"/>
      <c r="BB2295" s="542"/>
      <c r="BC2295" s="542"/>
      <c r="BD2295" s="542"/>
      <c r="BE2295" s="542"/>
      <c r="BF2295" s="543"/>
      <c r="BG2295" s="87"/>
      <c r="BH2295" s="87"/>
      <c r="BI2295" s="87"/>
      <c r="BJ2295" s="87"/>
    </row>
    <row r="2296" spans="2:62" ht="39" customHeight="1">
      <c r="B2296" s="544"/>
      <c r="C2296" s="544"/>
      <c r="D2296" s="544"/>
      <c r="E2296" s="544"/>
      <c r="F2296" s="544"/>
      <c r="G2296" s="544"/>
      <c r="H2296" s="544"/>
      <c r="I2296" s="544"/>
      <c r="J2296" s="544"/>
      <c r="K2296" s="544"/>
      <c r="L2296" s="544"/>
      <c r="M2296" s="544"/>
      <c r="N2296" s="544"/>
      <c r="O2296" s="546"/>
      <c r="P2296" s="546"/>
      <c r="Q2296" s="546"/>
      <c r="R2296" s="546"/>
      <c r="S2296" s="546"/>
      <c r="T2296" s="546"/>
      <c r="U2296" s="546"/>
      <c r="V2296" s="546"/>
      <c r="W2296" s="546"/>
      <c r="X2296" s="546"/>
      <c r="Y2296" s="546"/>
      <c r="Z2296" s="546"/>
      <c r="AA2296" s="546"/>
      <c r="AB2296" s="88"/>
      <c r="AJ2296" s="541"/>
      <c r="AK2296" s="542"/>
      <c r="AL2296" s="542"/>
      <c r="AM2296" s="542"/>
      <c r="AN2296" s="542"/>
      <c r="AO2296" s="542"/>
      <c r="AP2296" s="542"/>
      <c r="AQ2296" s="542"/>
      <c r="AR2296" s="542"/>
      <c r="AS2296" s="542"/>
      <c r="AT2296" s="542"/>
      <c r="AU2296" s="542"/>
      <c r="AV2296" s="542"/>
      <c r="AW2296" s="542"/>
      <c r="AX2296" s="542"/>
      <c r="AY2296" s="542"/>
      <c r="AZ2296" s="542"/>
      <c r="BA2296" s="542"/>
      <c r="BB2296" s="542"/>
      <c r="BC2296" s="542"/>
      <c r="BD2296" s="542"/>
      <c r="BE2296" s="542"/>
      <c r="BF2296" s="543"/>
      <c r="BG2296" s="87"/>
      <c r="BH2296" s="87"/>
      <c r="BI2296" s="87"/>
      <c r="BJ2296" s="87"/>
    </row>
    <row r="2297" spans="2:62" ht="39" customHeight="1">
      <c r="B2297" s="535" t="s">
        <v>81</v>
      </c>
      <c r="C2297" s="535"/>
      <c r="D2297" s="535"/>
      <c r="E2297" s="535"/>
      <c r="F2297" s="535"/>
      <c r="G2297" s="535"/>
      <c r="H2297" s="535"/>
      <c r="I2297" s="535"/>
      <c r="J2297" s="535"/>
      <c r="K2297" s="535"/>
      <c r="L2297" s="535"/>
      <c r="M2297" s="535"/>
      <c r="N2297" s="535"/>
      <c r="O2297" s="547"/>
      <c r="P2297" s="547"/>
      <c r="Q2297" s="547"/>
      <c r="R2297" s="547"/>
      <c r="S2297" s="547"/>
      <c r="T2297" s="547"/>
      <c r="U2297" s="547"/>
      <c r="V2297" s="547"/>
      <c r="W2297" s="547"/>
      <c r="X2297" s="547"/>
      <c r="Y2297" s="547"/>
      <c r="Z2297" s="547"/>
      <c r="AA2297" s="547"/>
      <c r="AB2297" s="88"/>
      <c r="AJ2297" s="541" t="s">
        <v>74</v>
      </c>
      <c r="AK2297" s="542"/>
      <c r="AL2297" s="542"/>
      <c r="AM2297" s="542"/>
      <c r="AN2297" s="542"/>
      <c r="AO2297" s="542"/>
      <c r="AP2297" s="542"/>
      <c r="AQ2297" s="542"/>
      <c r="AR2297" s="542"/>
      <c r="AS2297" s="542"/>
      <c r="AT2297" s="542"/>
      <c r="AU2297" s="542"/>
      <c r="AV2297" s="542"/>
      <c r="AW2297" s="542"/>
      <c r="AX2297" s="542"/>
      <c r="AY2297" s="542"/>
      <c r="AZ2297" s="542"/>
      <c r="BA2297" s="542"/>
      <c r="BB2297" s="542"/>
      <c r="BC2297" s="542"/>
      <c r="BD2297" s="542"/>
      <c r="BE2297" s="542"/>
      <c r="BF2297" s="543"/>
      <c r="BG2297" s="87"/>
      <c r="BH2297" s="87"/>
      <c r="BI2297" s="87"/>
      <c r="BJ2297" s="87"/>
    </row>
    <row r="2298" spans="2:62" ht="39" customHeight="1">
      <c r="B2298" s="535"/>
      <c r="C2298" s="535"/>
      <c r="D2298" s="535"/>
      <c r="E2298" s="535"/>
      <c r="F2298" s="535"/>
      <c r="G2298" s="535"/>
      <c r="H2298" s="535"/>
      <c r="I2298" s="535"/>
      <c r="J2298" s="535"/>
      <c r="K2298" s="535"/>
      <c r="L2298" s="535"/>
      <c r="M2298" s="535"/>
      <c r="N2298" s="535"/>
      <c r="O2298" s="548"/>
      <c r="P2298" s="548"/>
      <c r="Q2298" s="548"/>
      <c r="R2298" s="548"/>
      <c r="S2298" s="548"/>
      <c r="T2298" s="548"/>
      <c r="U2298" s="548"/>
      <c r="V2298" s="548"/>
      <c r="W2298" s="548"/>
      <c r="X2298" s="548"/>
      <c r="Y2298" s="548"/>
      <c r="Z2298" s="548"/>
      <c r="AA2298" s="548"/>
      <c r="AB2298" s="88"/>
      <c r="AJ2298" s="541"/>
      <c r="AK2298" s="542"/>
      <c r="AL2298" s="542"/>
      <c r="AM2298" s="542"/>
      <c r="AN2298" s="542"/>
      <c r="AO2298" s="542"/>
      <c r="AP2298" s="542"/>
      <c r="AQ2298" s="542"/>
      <c r="AR2298" s="542"/>
      <c r="AS2298" s="542"/>
      <c r="AT2298" s="542"/>
      <c r="AU2298" s="542"/>
      <c r="AV2298" s="542"/>
      <c r="AW2298" s="542"/>
      <c r="AX2298" s="542"/>
      <c r="AY2298" s="542"/>
      <c r="AZ2298" s="542"/>
      <c r="BA2298" s="542"/>
      <c r="BB2298" s="542"/>
      <c r="BC2298" s="542"/>
      <c r="BD2298" s="542"/>
      <c r="BE2298" s="542"/>
      <c r="BF2298" s="543"/>
      <c r="BG2298" s="87"/>
      <c r="BH2298" s="87"/>
      <c r="BI2298" s="87"/>
      <c r="BJ2298" s="87"/>
    </row>
    <row r="2299" spans="2:62" ht="48" customHeight="1">
      <c r="B2299" s="544" t="s">
        <v>79</v>
      </c>
      <c r="C2299" s="544"/>
      <c r="D2299" s="544"/>
      <c r="E2299" s="544"/>
      <c r="F2299" s="544"/>
      <c r="G2299" s="544"/>
      <c r="H2299" s="544"/>
      <c r="I2299" s="544"/>
      <c r="J2299" s="544"/>
      <c r="K2299" s="544"/>
      <c r="L2299" s="544"/>
      <c r="M2299" s="544"/>
      <c r="N2299" s="544"/>
      <c r="O2299" s="545"/>
      <c r="P2299" s="545"/>
      <c r="Q2299" s="545"/>
      <c r="R2299" s="545"/>
      <c r="S2299" s="545"/>
      <c r="T2299" s="545"/>
      <c r="U2299" s="545"/>
      <c r="V2299" s="545"/>
      <c r="W2299" s="545"/>
      <c r="X2299" s="545"/>
      <c r="Y2299" s="545"/>
      <c r="Z2299" s="545"/>
      <c r="AA2299" s="545"/>
      <c r="AB2299" s="90"/>
      <c r="AJ2299" s="541" t="s">
        <v>211</v>
      </c>
      <c r="AK2299" s="542"/>
      <c r="AL2299" s="542"/>
      <c r="AM2299" s="542"/>
      <c r="AN2299" s="542"/>
      <c r="AO2299" s="542"/>
      <c r="AP2299" s="542"/>
      <c r="AQ2299" s="542"/>
      <c r="AR2299" s="542"/>
      <c r="AS2299" s="542"/>
      <c r="AT2299" s="542"/>
      <c r="AU2299" s="542"/>
      <c r="AV2299" s="542"/>
      <c r="AW2299" s="542"/>
      <c r="AX2299" s="542"/>
      <c r="AY2299" s="542"/>
      <c r="AZ2299" s="542"/>
      <c r="BA2299" s="542"/>
      <c r="BB2299" s="542"/>
      <c r="BC2299" s="542"/>
      <c r="BD2299" s="542"/>
      <c r="BE2299" s="542"/>
      <c r="BF2299" s="543"/>
      <c r="BG2299" s="87"/>
      <c r="BH2299" s="87"/>
      <c r="BI2299" s="87"/>
      <c r="BJ2299" s="87"/>
    </row>
    <row r="2300" spans="2:62" ht="15" customHeight="1">
      <c r="B2300" s="544"/>
      <c r="C2300" s="544"/>
      <c r="D2300" s="544"/>
      <c r="E2300" s="544"/>
      <c r="F2300" s="544"/>
      <c r="G2300" s="544"/>
      <c r="H2300" s="544"/>
      <c r="I2300" s="544"/>
      <c r="J2300" s="544"/>
      <c r="K2300" s="544"/>
      <c r="L2300" s="544"/>
      <c r="M2300" s="544"/>
      <c r="N2300" s="544"/>
      <c r="O2300" s="546"/>
      <c r="P2300" s="546"/>
      <c r="Q2300" s="546"/>
      <c r="R2300" s="546"/>
      <c r="S2300" s="546"/>
      <c r="T2300" s="546"/>
      <c r="U2300" s="546"/>
      <c r="V2300" s="546"/>
      <c r="W2300" s="546"/>
      <c r="X2300" s="546"/>
      <c r="Y2300" s="546"/>
      <c r="Z2300" s="546"/>
      <c r="AA2300" s="546"/>
      <c r="AB2300" s="90"/>
      <c r="AJ2300" s="549"/>
      <c r="AK2300" s="550"/>
      <c r="AL2300" s="550"/>
      <c r="AM2300" s="550"/>
      <c r="AN2300" s="550"/>
      <c r="AO2300" s="550"/>
      <c r="AP2300" s="550"/>
      <c r="AQ2300" s="550"/>
      <c r="AR2300" s="550"/>
      <c r="AS2300" s="550"/>
      <c r="AT2300" s="550"/>
      <c r="AU2300" s="550"/>
      <c r="AV2300" s="550"/>
      <c r="AW2300" s="550"/>
      <c r="AX2300" s="550"/>
      <c r="AY2300" s="550"/>
      <c r="AZ2300" s="550"/>
      <c r="BA2300" s="550"/>
      <c r="BB2300" s="550"/>
      <c r="BC2300" s="550"/>
      <c r="BD2300" s="550"/>
      <c r="BE2300" s="550"/>
      <c r="BF2300" s="551"/>
      <c r="BG2300" s="87"/>
      <c r="BH2300" s="87"/>
      <c r="BI2300" s="87"/>
      <c r="BJ2300" s="87"/>
    </row>
    <row r="2301" spans="2:62" ht="39" customHeight="1">
      <c r="C2301" s="615"/>
      <c r="D2301" s="615"/>
      <c r="E2301" s="615"/>
      <c r="F2301" s="615"/>
      <c r="G2301" s="615"/>
      <c r="H2301" s="615"/>
      <c r="I2301" s="615"/>
      <c r="J2301" s="615"/>
      <c r="K2301" s="615"/>
      <c r="L2301" s="615"/>
      <c r="M2301" s="615"/>
      <c r="N2301" s="615"/>
      <c r="O2301" s="615"/>
      <c r="P2301" s="615"/>
      <c r="Q2301" s="615"/>
      <c r="R2301" s="615"/>
      <c r="S2301" s="615"/>
      <c r="T2301" s="615"/>
      <c r="U2301" s="615"/>
      <c r="V2301" s="615"/>
      <c r="W2301" s="615"/>
      <c r="X2301" s="615"/>
    </row>
    <row r="2302" spans="2:62" ht="39" customHeight="1">
      <c r="B2302" s="616" t="s">
        <v>20</v>
      </c>
      <c r="C2302" s="616"/>
      <c r="D2302" s="616"/>
      <c r="E2302" s="616"/>
      <c r="F2302" s="616"/>
      <c r="G2302" s="616"/>
      <c r="H2302" s="616"/>
      <c r="I2302" s="616"/>
      <c r="J2302" s="616"/>
      <c r="K2302" s="616"/>
      <c r="L2302" s="616"/>
      <c r="M2302" s="616"/>
      <c r="N2302" s="616"/>
      <c r="O2302" s="616"/>
      <c r="P2302" s="616"/>
      <c r="Q2302" s="616"/>
      <c r="R2302" s="616"/>
      <c r="S2302" s="616"/>
      <c r="T2302" s="616"/>
      <c r="U2302" s="616"/>
      <c r="V2302" s="616"/>
      <c r="W2302" s="616"/>
      <c r="X2302" s="616"/>
      <c r="Y2302" s="616"/>
      <c r="Z2302" s="616"/>
      <c r="AA2302" s="59"/>
      <c r="AG2302" s="60"/>
      <c r="AH2302" s="60"/>
      <c r="AI2302" s="60"/>
      <c r="AL2302" s="617"/>
      <c r="AM2302" s="617"/>
      <c r="AN2302" s="617"/>
      <c r="AO2302" s="617"/>
      <c r="AP2302" s="617"/>
      <c r="AQ2302" s="617"/>
      <c r="AR2302" s="617"/>
      <c r="AS2302" s="617"/>
      <c r="AT2302" s="617"/>
      <c r="AU2302" s="617"/>
      <c r="AV2302" s="617"/>
      <c r="AW2302" s="617"/>
      <c r="AX2302" s="617"/>
      <c r="AY2302" s="617"/>
      <c r="AZ2302" s="617"/>
      <c r="BA2302" s="617"/>
      <c r="BB2302" s="617"/>
      <c r="BC2302" s="617"/>
    </row>
    <row r="2303" spans="2:62" ht="39" customHeight="1">
      <c r="B2303" s="616"/>
      <c r="C2303" s="616"/>
      <c r="D2303" s="616"/>
      <c r="E2303" s="616"/>
      <c r="F2303" s="616"/>
      <c r="G2303" s="616"/>
      <c r="H2303" s="616"/>
      <c r="I2303" s="616"/>
      <c r="J2303" s="616"/>
      <c r="K2303" s="616"/>
      <c r="L2303" s="616"/>
      <c r="M2303" s="616"/>
      <c r="N2303" s="616"/>
      <c r="O2303" s="616"/>
      <c r="P2303" s="616"/>
      <c r="Q2303" s="616"/>
      <c r="R2303" s="616"/>
      <c r="S2303" s="616"/>
      <c r="T2303" s="616"/>
      <c r="U2303" s="616"/>
      <c r="V2303" s="616"/>
      <c r="W2303" s="616"/>
      <c r="X2303" s="616"/>
      <c r="Y2303" s="616"/>
      <c r="Z2303" s="616"/>
      <c r="AA2303" s="59"/>
      <c r="AG2303" s="60"/>
      <c r="AH2303" s="60"/>
      <c r="AI2303" s="60"/>
      <c r="AL2303" s="617"/>
      <c r="AM2303" s="617"/>
      <c r="AN2303" s="617"/>
      <c r="AO2303" s="617"/>
      <c r="AP2303" s="617"/>
      <c r="AQ2303" s="617"/>
      <c r="AR2303" s="617"/>
      <c r="AS2303" s="617"/>
      <c r="AT2303" s="617"/>
      <c r="AU2303" s="617"/>
      <c r="AV2303" s="617"/>
      <c r="AW2303" s="617"/>
      <c r="AX2303" s="617"/>
      <c r="AY2303" s="617"/>
      <c r="AZ2303" s="617"/>
      <c r="BA2303" s="617"/>
      <c r="BB2303" s="617"/>
      <c r="BC2303" s="617"/>
    </row>
    <row r="2304" spans="2:62" ht="39" customHeight="1">
      <c r="B2304" s="618"/>
      <c r="C2304" s="618"/>
      <c r="D2304" s="618"/>
      <c r="E2304" s="618"/>
      <c r="F2304" s="618"/>
      <c r="G2304" s="618"/>
      <c r="H2304" s="618"/>
      <c r="I2304" s="618"/>
      <c r="J2304" s="618"/>
      <c r="K2304" s="618"/>
      <c r="L2304" s="618"/>
      <c r="M2304" s="618"/>
      <c r="N2304" s="618"/>
      <c r="O2304" s="618"/>
      <c r="P2304" s="618"/>
      <c r="Q2304" s="618"/>
      <c r="R2304" s="618"/>
      <c r="S2304" s="618"/>
      <c r="T2304" s="618"/>
      <c r="U2304" s="618"/>
      <c r="V2304" s="618"/>
      <c r="W2304" s="618"/>
      <c r="X2304" s="618"/>
      <c r="Y2304" s="618"/>
      <c r="Z2304" s="618"/>
      <c r="AA2304" s="59"/>
      <c r="AB2304" s="60"/>
      <c r="AC2304" s="60"/>
      <c r="AD2304" s="60"/>
      <c r="AE2304" s="60"/>
      <c r="AF2304" s="60"/>
      <c r="AG2304" s="60"/>
      <c r="AH2304" s="60"/>
      <c r="AI2304" s="60"/>
      <c r="AL2304" s="617"/>
      <c r="AM2304" s="617"/>
      <c r="AN2304" s="617"/>
      <c r="AO2304" s="617"/>
      <c r="AP2304" s="617"/>
      <c r="AQ2304" s="617"/>
      <c r="AR2304" s="617"/>
      <c r="AS2304" s="617"/>
      <c r="AT2304" s="617"/>
      <c r="AU2304" s="617"/>
      <c r="AV2304" s="617"/>
      <c r="AW2304" s="617"/>
      <c r="AX2304" s="617"/>
      <c r="AY2304" s="617"/>
      <c r="AZ2304" s="617"/>
      <c r="BA2304" s="617"/>
      <c r="BB2304" s="617"/>
      <c r="BC2304" s="617"/>
    </row>
    <row r="2305" spans="2:62" ht="39" customHeight="1">
      <c r="B2305" s="609" t="s">
        <v>92</v>
      </c>
      <c r="C2305" s="609"/>
      <c r="D2305" s="609"/>
      <c r="E2305" s="609"/>
      <c r="F2305" s="609"/>
      <c r="G2305" s="609"/>
      <c r="H2305" s="609"/>
      <c r="I2305" s="609"/>
      <c r="J2305" s="609"/>
      <c r="K2305" s="609"/>
      <c r="L2305" s="609"/>
      <c r="M2305" s="609"/>
      <c r="N2305" s="609"/>
      <c r="O2305" s="609"/>
      <c r="P2305" s="609"/>
      <c r="Q2305" s="609"/>
      <c r="R2305" s="609"/>
      <c r="S2305" s="609"/>
      <c r="T2305" s="609"/>
      <c r="U2305" s="609"/>
      <c r="V2305" s="609"/>
      <c r="W2305" s="609"/>
      <c r="X2305" s="609"/>
      <c r="Y2305" s="609"/>
      <c r="Z2305" s="609"/>
      <c r="AA2305" s="59"/>
      <c r="AB2305" s="60"/>
      <c r="AE2305" s="610" t="str">
        <f>GI!$A$49</f>
        <v>መግለፂ ውፅኢት ተምሃራይ</v>
      </c>
      <c r="AF2305" s="610"/>
      <c r="AG2305" s="610"/>
      <c r="AH2305" s="610"/>
      <c r="AI2305" s="610"/>
      <c r="AJ2305" s="610"/>
      <c r="AK2305" s="610"/>
      <c r="AL2305" s="610"/>
      <c r="AM2305" s="610"/>
      <c r="AN2305" s="610"/>
      <c r="AO2305" s="610"/>
      <c r="AP2305" s="610"/>
      <c r="AQ2305" s="610"/>
      <c r="AR2305" s="610"/>
      <c r="AS2305" s="610"/>
      <c r="AT2305" s="610"/>
      <c r="AU2305" s="610"/>
      <c r="AV2305" s="610"/>
      <c r="AW2305" s="610"/>
      <c r="AX2305" s="610"/>
      <c r="AY2305" s="610"/>
      <c r="AZ2305" s="610"/>
      <c r="BA2305" s="610"/>
      <c r="BB2305" s="610"/>
      <c r="BC2305" s="610"/>
      <c r="BD2305" s="610"/>
      <c r="BE2305" s="610"/>
      <c r="BF2305" s="610"/>
      <c r="BG2305" s="610"/>
      <c r="BH2305" s="610"/>
      <c r="BI2305" s="610"/>
      <c r="BJ2305" s="610"/>
    </row>
    <row r="2306" spans="2:62" ht="39" customHeight="1">
      <c r="B2306" s="609" t="s">
        <v>93</v>
      </c>
      <c r="C2306" s="609"/>
      <c r="D2306" s="609"/>
      <c r="E2306" s="609"/>
      <c r="F2306" s="609"/>
      <c r="G2306" s="609"/>
      <c r="H2306" s="609"/>
      <c r="I2306" s="609"/>
      <c r="J2306" s="609"/>
      <c r="K2306" s="609"/>
      <c r="L2306" s="609"/>
      <c r="M2306" s="609"/>
      <c r="N2306" s="609"/>
      <c r="O2306" s="609"/>
      <c r="P2306" s="609"/>
      <c r="Q2306" s="609"/>
      <c r="R2306" s="609"/>
      <c r="S2306" s="609"/>
      <c r="T2306" s="609"/>
      <c r="U2306" s="609"/>
      <c r="V2306" s="609"/>
      <c r="W2306" s="609"/>
      <c r="X2306" s="609"/>
      <c r="Y2306" s="609"/>
      <c r="Z2306" s="609"/>
      <c r="AA2306" s="59"/>
      <c r="AB2306" s="60"/>
      <c r="AC2306" s="61"/>
      <c r="AD2306" s="61"/>
      <c r="AE2306" s="610"/>
      <c r="AF2306" s="610"/>
      <c r="AG2306" s="610"/>
      <c r="AH2306" s="610"/>
      <c r="AI2306" s="610"/>
      <c r="AJ2306" s="610"/>
      <c r="AK2306" s="610"/>
      <c r="AL2306" s="610"/>
      <c r="AM2306" s="610"/>
      <c r="AN2306" s="610"/>
      <c r="AO2306" s="610"/>
      <c r="AP2306" s="610"/>
      <c r="AQ2306" s="610"/>
      <c r="AR2306" s="610"/>
      <c r="AS2306" s="610"/>
      <c r="AT2306" s="610"/>
      <c r="AU2306" s="610"/>
      <c r="AV2306" s="610"/>
      <c r="AW2306" s="610"/>
      <c r="AX2306" s="610"/>
      <c r="AY2306" s="610"/>
      <c r="AZ2306" s="610"/>
      <c r="BA2306" s="610"/>
      <c r="BB2306" s="610"/>
      <c r="BC2306" s="610"/>
      <c r="BD2306" s="610"/>
      <c r="BE2306" s="610"/>
      <c r="BF2306" s="610"/>
      <c r="BG2306" s="610"/>
      <c r="BH2306" s="610"/>
      <c r="BI2306" s="610"/>
      <c r="BJ2306" s="610"/>
    </row>
    <row r="2307" spans="2:62" ht="39" customHeight="1">
      <c r="B2307" s="609" t="s">
        <v>94</v>
      </c>
      <c r="C2307" s="609"/>
      <c r="D2307" s="609"/>
      <c r="E2307" s="609"/>
      <c r="F2307" s="609"/>
      <c r="G2307" s="609"/>
      <c r="H2307" s="609"/>
      <c r="I2307" s="609"/>
      <c r="J2307" s="609"/>
      <c r="K2307" s="609"/>
      <c r="L2307" s="609"/>
      <c r="M2307" s="609"/>
      <c r="N2307" s="609"/>
      <c r="O2307" s="609"/>
      <c r="P2307" s="609"/>
      <c r="Q2307" s="609"/>
      <c r="R2307" s="609"/>
      <c r="S2307" s="609"/>
      <c r="T2307" s="609"/>
      <c r="U2307" s="609"/>
      <c r="V2307" s="609"/>
      <c r="W2307" s="609"/>
      <c r="X2307" s="609"/>
      <c r="Y2307" s="609"/>
      <c r="Z2307" s="609"/>
      <c r="AA2307" s="59"/>
      <c r="AB2307" s="60"/>
      <c r="AC2307" s="61"/>
      <c r="AD2307" s="61"/>
      <c r="AE2307" s="610" t="str">
        <f>GI!$A$50</f>
        <v xml:space="preserve">ኣካዳሚ ሸባ ሓፈሻዊ ካልኣይ ብርኪ ቤት ት/ቲ </v>
      </c>
      <c r="AF2307" s="610"/>
      <c r="AG2307" s="610"/>
      <c r="AH2307" s="610"/>
      <c r="AI2307" s="610"/>
      <c r="AJ2307" s="610"/>
      <c r="AK2307" s="610"/>
      <c r="AL2307" s="610"/>
      <c r="AM2307" s="610"/>
      <c r="AN2307" s="610"/>
      <c r="AO2307" s="610"/>
      <c r="AP2307" s="610"/>
      <c r="AQ2307" s="610"/>
      <c r="AR2307" s="610"/>
      <c r="AS2307" s="610"/>
      <c r="AT2307" s="610"/>
      <c r="AU2307" s="610"/>
      <c r="AV2307" s="610"/>
      <c r="AW2307" s="610"/>
      <c r="AX2307" s="610"/>
      <c r="AY2307" s="610"/>
      <c r="AZ2307" s="610"/>
      <c r="BA2307" s="610"/>
      <c r="BB2307" s="610"/>
      <c r="BC2307" s="610"/>
      <c r="BD2307" s="610"/>
      <c r="BE2307" s="610"/>
      <c r="BF2307" s="610"/>
      <c r="BG2307" s="610"/>
      <c r="BH2307" s="610"/>
      <c r="BI2307" s="610"/>
      <c r="BJ2307" s="610"/>
    </row>
    <row r="2308" spans="2:62" ht="39" customHeight="1">
      <c r="B2308" s="609" t="s">
        <v>95</v>
      </c>
      <c r="C2308" s="609"/>
      <c r="D2308" s="609"/>
      <c r="E2308" s="609"/>
      <c r="F2308" s="609"/>
      <c r="G2308" s="609"/>
      <c r="H2308" s="609"/>
      <c r="I2308" s="609"/>
      <c r="J2308" s="609"/>
      <c r="K2308" s="609"/>
      <c r="L2308" s="609"/>
      <c r="M2308" s="609"/>
      <c r="N2308" s="609"/>
      <c r="O2308" s="609"/>
      <c r="P2308" s="609"/>
      <c r="Q2308" s="609"/>
      <c r="R2308" s="609"/>
      <c r="S2308" s="609"/>
      <c r="T2308" s="609"/>
      <c r="U2308" s="609"/>
      <c r="V2308" s="609"/>
      <c r="W2308" s="609"/>
      <c r="X2308" s="609"/>
      <c r="Y2308" s="609"/>
      <c r="Z2308" s="609"/>
      <c r="AA2308" s="62"/>
      <c r="AB2308" s="60"/>
      <c r="AC2308" s="61"/>
      <c r="AD2308" s="61"/>
      <c r="AE2308" s="610"/>
      <c r="AF2308" s="610"/>
      <c r="AG2308" s="610"/>
      <c r="AH2308" s="610"/>
      <c r="AI2308" s="610"/>
      <c r="AJ2308" s="610"/>
      <c r="AK2308" s="610"/>
      <c r="AL2308" s="610"/>
      <c r="AM2308" s="610"/>
      <c r="AN2308" s="610"/>
      <c r="AO2308" s="610"/>
      <c r="AP2308" s="610"/>
      <c r="AQ2308" s="610"/>
      <c r="AR2308" s="610"/>
      <c r="AS2308" s="610"/>
      <c r="AT2308" s="610"/>
      <c r="AU2308" s="610"/>
      <c r="AV2308" s="610"/>
      <c r="AW2308" s="610"/>
      <c r="AX2308" s="610"/>
      <c r="AY2308" s="610"/>
      <c r="AZ2308" s="610"/>
      <c r="BA2308" s="610"/>
      <c r="BB2308" s="610"/>
      <c r="BC2308" s="610"/>
      <c r="BD2308" s="610"/>
      <c r="BE2308" s="610"/>
      <c r="BF2308" s="610"/>
      <c r="BG2308" s="610"/>
      <c r="BH2308" s="610"/>
      <c r="BI2308" s="610"/>
      <c r="BJ2308" s="610"/>
    </row>
    <row r="2309" spans="2:62" ht="39" customHeight="1">
      <c r="B2309" s="609" t="s">
        <v>96</v>
      </c>
      <c r="C2309" s="609"/>
      <c r="D2309" s="609"/>
      <c r="E2309" s="609"/>
      <c r="F2309" s="609"/>
      <c r="G2309" s="609"/>
      <c r="H2309" s="609"/>
      <c r="I2309" s="609"/>
      <c r="J2309" s="609"/>
      <c r="K2309" s="609"/>
      <c r="L2309" s="609"/>
      <c r="M2309" s="609"/>
      <c r="N2309" s="609"/>
      <c r="O2309" s="609"/>
      <c r="P2309" s="609"/>
      <c r="Q2309" s="609"/>
      <c r="R2309" s="609"/>
      <c r="S2309" s="609"/>
      <c r="T2309" s="609"/>
      <c r="U2309" s="609"/>
      <c r="V2309" s="609"/>
      <c r="W2309" s="609"/>
      <c r="X2309" s="609"/>
      <c r="Y2309" s="609"/>
      <c r="Z2309" s="609"/>
      <c r="AA2309" s="62"/>
      <c r="AB2309" s="60"/>
      <c r="AC2309" s="61"/>
      <c r="AD2309" s="61"/>
      <c r="AE2309" s="61"/>
      <c r="AF2309" s="61"/>
      <c r="AG2309" s="61"/>
      <c r="AH2309" s="61"/>
      <c r="AI2309" s="61"/>
      <c r="AJ2309" s="61"/>
      <c r="AK2309" s="61"/>
      <c r="AL2309" s="61"/>
      <c r="AM2309" s="61"/>
      <c r="AN2309" s="61"/>
      <c r="AO2309" s="61"/>
      <c r="AP2309" s="61"/>
      <c r="AQ2309" s="61"/>
      <c r="AR2309" s="61"/>
      <c r="AS2309" s="61"/>
      <c r="AT2309" s="61"/>
      <c r="AU2309" s="61"/>
      <c r="AV2309" s="61"/>
      <c r="AW2309" s="61"/>
      <c r="AX2309" s="61"/>
      <c r="AY2309" s="61"/>
      <c r="AZ2309" s="61"/>
      <c r="BA2309" s="61"/>
      <c r="BB2309" s="61"/>
      <c r="BC2309" s="61"/>
      <c r="BD2309" s="61"/>
      <c r="BE2309" s="61"/>
      <c r="BF2309" s="61"/>
      <c r="BG2309" s="61"/>
      <c r="BH2309" s="61"/>
      <c r="BI2309" s="61"/>
      <c r="BJ2309" s="61"/>
    </row>
    <row r="2310" spans="2:62" ht="39" customHeight="1">
      <c r="B2310" s="611" t="s">
        <v>138</v>
      </c>
      <c r="C2310" s="611"/>
      <c r="D2310" s="611"/>
      <c r="E2310" s="611"/>
      <c r="F2310" s="611"/>
      <c r="G2310" s="611"/>
      <c r="H2310" s="611"/>
      <c r="I2310" s="611"/>
      <c r="J2310" s="611"/>
      <c r="K2310" s="611"/>
      <c r="L2310" s="611"/>
      <c r="M2310" s="611"/>
      <c r="N2310" s="611"/>
      <c r="O2310" s="611"/>
      <c r="P2310" s="611"/>
      <c r="Q2310" s="611"/>
      <c r="R2310" s="611"/>
      <c r="S2310" s="611"/>
      <c r="T2310" s="611"/>
      <c r="U2310" s="611"/>
      <c r="V2310" s="611"/>
      <c r="W2310" s="611"/>
      <c r="X2310" s="611"/>
      <c r="Y2310" s="611"/>
      <c r="Z2310" s="611"/>
      <c r="AA2310" s="612"/>
      <c r="AB2310" s="62"/>
      <c r="AD2310" s="61"/>
      <c r="AE2310" s="613" t="str">
        <f>GI!$A$52</f>
        <v>Sheba Academy Comprehensive Secondary School Student's Grade Report Card</v>
      </c>
      <c r="AF2310" s="613"/>
      <c r="AG2310" s="613"/>
      <c r="AH2310" s="613"/>
      <c r="AI2310" s="613"/>
      <c r="AJ2310" s="613"/>
      <c r="AK2310" s="613"/>
      <c r="AL2310" s="613"/>
      <c r="AM2310" s="613"/>
      <c r="AN2310" s="613"/>
      <c r="AO2310" s="613"/>
      <c r="AP2310" s="613"/>
      <c r="AQ2310" s="613"/>
      <c r="AR2310" s="613"/>
      <c r="AS2310" s="613"/>
      <c r="AT2310" s="613"/>
      <c r="AU2310" s="613"/>
      <c r="AV2310" s="613"/>
      <c r="AW2310" s="613"/>
      <c r="AX2310" s="613"/>
      <c r="AY2310" s="613"/>
      <c r="AZ2310" s="613"/>
      <c r="BA2310" s="613"/>
      <c r="BB2310" s="613"/>
      <c r="BC2310" s="613"/>
      <c r="BD2310" s="613"/>
      <c r="BE2310" s="613"/>
      <c r="BF2310" s="613"/>
      <c r="BG2310" s="613"/>
      <c r="BH2310" s="613"/>
      <c r="BI2310" s="613"/>
      <c r="BJ2310" s="613"/>
    </row>
    <row r="2311" spans="2:62" ht="39" customHeight="1">
      <c r="B2311" s="611"/>
      <c r="C2311" s="611"/>
      <c r="D2311" s="611"/>
      <c r="E2311" s="611"/>
      <c r="F2311" s="611"/>
      <c r="G2311" s="611"/>
      <c r="H2311" s="611"/>
      <c r="I2311" s="611"/>
      <c r="J2311" s="611"/>
      <c r="K2311" s="611"/>
      <c r="L2311" s="611"/>
      <c r="M2311" s="611"/>
      <c r="N2311" s="611"/>
      <c r="O2311" s="611"/>
      <c r="P2311" s="611"/>
      <c r="Q2311" s="611"/>
      <c r="R2311" s="611"/>
      <c r="S2311" s="611"/>
      <c r="T2311" s="611"/>
      <c r="U2311" s="611"/>
      <c r="V2311" s="611"/>
      <c r="W2311" s="611"/>
      <c r="X2311" s="611"/>
      <c r="Y2311" s="611"/>
      <c r="Z2311" s="611"/>
      <c r="AA2311" s="612"/>
      <c r="AB2311" s="62"/>
      <c r="AC2311" s="61"/>
      <c r="AD2311" s="61"/>
      <c r="AE2311" s="613"/>
      <c r="AF2311" s="613"/>
      <c r="AG2311" s="613"/>
      <c r="AH2311" s="613"/>
      <c r="AI2311" s="613"/>
      <c r="AJ2311" s="613"/>
      <c r="AK2311" s="613"/>
      <c r="AL2311" s="613"/>
      <c r="AM2311" s="613"/>
      <c r="AN2311" s="613"/>
      <c r="AO2311" s="613"/>
      <c r="AP2311" s="613"/>
      <c r="AQ2311" s="613"/>
      <c r="AR2311" s="613"/>
      <c r="AS2311" s="613"/>
      <c r="AT2311" s="613"/>
      <c r="AU2311" s="613"/>
      <c r="AV2311" s="613"/>
      <c r="AW2311" s="613"/>
      <c r="AX2311" s="613"/>
      <c r="AY2311" s="613"/>
      <c r="AZ2311" s="613"/>
      <c r="BA2311" s="613"/>
      <c r="BB2311" s="613"/>
      <c r="BC2311" s="613"/>
      <c r="BD2311" s="613"/>
      <c r="BE2311" s="613"/>
      <c r="BF2311" s="613"/>
      <c r="BG2311" s="613"/>
      <c r="BH2311" s="613"/>
      <c r="BI2311" s="613"/>
      <c r="BJ2311" s="613"/>
    </row>
    <row r="2312" spans="2:62" ht="39" customHeight="1">
      <c r="B2312" s="611" t="s">
        <v>65</v>
      </c>
      <c r="C2312" s="611"/>
      <c r="D2312" s="611"/>
      <c r="E2312" s="611"/>
      <c r="F2312" s="611"/>
      <c r="G2312" s="611"/>
      <c r="H2312" s="611"/>
      <c r="I2312" s="611"/>
      <c r="J2312" s="611"/>
      <c r="K2312" s="611"/>
      <c r="L2312" s="611"/>
      <c r="M2312" s="611"/>
      <c r="N2312" s="611"/>
      <c r="O2312" s="611"/>
      <c r="P2312" s="611"/>
      <c r="Q2312" s="611"/>
      <c r="R2312" s="611"/>
      <c r="S2312" s="611"/>
      <c r="T2312" s="611"/>
      <c r="U2312" s="611"/>
      <c r="V2312" s="611"/>
      <c r="W2312" s="611"/>
      <c r="X2312" s="611"/>
      <c r="Y2312" s="611"/>
      <c r="Z2312" s="611"/>
      <c r="AA2312" s="612"/>
      <c r="AB2312" s="62"/>
      <c r="AC2312" s="61"/>
      <c r="AD2312" s="61"/>
      <c r="AE2312" s="613"/>
      <c r="AF2312" s="613"/>
      <c r="AG2312" s="613"/>
      <c r="AH2312" s="613"/>
      <c r="AI2312" s="613"/>
      <c r="AJ2312" s="613"/>
      <c r="AK2312" s="613"/>
      <c r="AL2312" s="613"/>
      <c r="AM2312" s="613"/>
      <c r="AN2312" s="613"/>
      <c r="AO2312" s="613"/>
      <c r="AP2312" s="613"/>
      <c r="AQ2312" s="613"/>
      <c r="AR2312" s="613"/>
      <c r="AS2312" s="613"/>
      <c r="AT2312" s="613"/>
      <c r="AU2312" s="613"/>
      <c r="AV2312" s="613"/>
      <c r="AW2312" s="613"/>
      <c r="AX2312" s="613"/>
      <c r="AY2312" s="613"/>
      <c r="AZ2312" s="613"/>
      <c r="BA2312" s="613"/>
      <c r="BB2312" s="613"/>
      <c r="BC2312" s="613"/>
      <c r="BD2312" s="613"/>
      <c r="BE2312" s="613"/>
      <c r="BF2312" s="613"/>
      <c r="BG2312" s="613"/>
      <c r="BH2312" s="613"/>
      <c r="BI2312" s="613"/>
      <c r="BJ2312" s="613"/>
    </row>
    <row r="2313" spans="2:62" ht="39" customHeight="1">
      <c r="B2313" s="611"/>
      <c r="C2313" s="611"/>
      <c r="D2313" s="611"/>
      <c r="E2313" s="611"/>
      <c r="F2313" s="611"/>
      <c r="G2313" s="611"/>
      <c r="H2313" s="611"/>
      <c r="I2313" s="611"/>
      <c r="J2313" s="611"/>
      <c r="K2313" s="611"/>
      <c r="L2313" s="611"/>
      <c r="M2313" s="611"/>
      <c r="N2313" s="611"/>
      <c r="O2313" s="611"/>
      <c r="P2313" s="611"/>
      <c r="Q2313" s="611"/>
      <c r="R2313" s="611"/>
      <c r="S2313" s="611"/>
      <c r="T2313" s="611"/>
      <c r="U2313" s="611"/>
      <c r="V2313" s="611"/>
      <c r="W2313" s="611"/>
      <c r="X2313" s="611"/>
      <c r="Y2313" s="611"/>
      <c r="Z2313" s="611"/>
      <c r="AA2313" s="612"/>
      <c r="AB2313" s="62"/>
      <c r="AC2313" s="62"/>
      <c r="AD2313" s="62"/>
      <c r="AE2313" s="63"/>
      <c r="AF2313" s="63"/>
      <c r="AG2313" s="63"/>
      <c r="AH2313" s="63"/>
      <c r="AI2313" s="63"/>
      <c r="AJ2313" s="63"/>
      <c r="AK2313" s="63"/>
      <c r="AL2313" s="63"/>
      <c r="AM2313" s="63"/>
      <c r="AN2313" s="63"/>
      <c r="AO2313" s="63"/>
      <c r="AP2313" s="63"/>
      <c r="AQ2313" s="63"/>
      <c r="AR2313" s="63"/>
      <c r="AS2313" s="63"/>
      <c r="AT2313" s="63"/>
      <c r="AU2313" s="63"/>
      <c r="AV2313" s="63"/>
      <c r="AW2313" s="63"/>
      <c r="AX2313" s="63"/>
      <c r="AY2313" s="63"/>
      <c r="AZ2313" s="63"/>
      <c r="BA2313" s="63"/>
      <c r="BB2313" s="63"/>
      <c r="BC2313" s="63"/>
      <c r="BD2313" s="63"/>
      <c r="BE2313" s="63"/>
      <c r="BF2313" s="63"/>
      <c r="BG2313" s="63"/>
      <c r="BH2313" s="63"/>
      <c r="BI2313" s="63"/>
      <c r="BJ2313" s="63"/>
    </row>
    <row r="2314" spans="2:62" ht="39" customHeight="1">
      <c r="B2314" s="64" t="s">
        <v>50</v>
      </c>
      <c r="C2314" s="64"/>
      <c r="D2314" s="64"/>
      <c r="E2314" s="64"/>
      <c r="F2314" s="64"/>
      <c r="G2314" s="64"/>
      <c r="H2314" s="64"/>
      <c r="I2314" s="64"/>
      <c r="J2314" s="64"/>
      <c r="K2314" s="64"/>
      <c r="L2314" s="64"/>
      <c r="M2314" s="64"/>
      <c r="N2314" s="64"/>
      <c r="O2314" s="64"/>
      <c r="P2314" s="64"/>
      <c r="Q2314" s="64"/>
      <c r="R2314" s="64"/>
      <c r="S2314" s="64"/>
      <c r="T2314" s="64"/>
      <c r="U2314" s="64"/>
      <c r="V2314" s="64"/>
      <c r="W2314" s="64"/>
      <c r="X2314" s="64"/>
      <c r="Y2314" s="64"/>
      <c r="Z2314" s="64"/>
      <c r="AA2314" s="62"/>
      <c r="AB2314" s="62"/>
      <c r="AC2314" s="62"/>
      <c r="AD2314" s="62"/>
      <c r="AE2314" s="613" t="str">
        <f>GI!$A$51</f>
        <v>መቐለ, ኢትዮጵያ/Mekelle, Ethiopia</v>
      </c>
      <c r="AF2314" s="613"/>
      <c r="AG2314" s="613"/>
      <c r="AH2314" s="613"/>
      <c r="AI2314" s="613"/>
      <c r="AJ2314" s="613"/>
      <c r="AK2314" s="613"/>
      <c r="AL2314" s="613"/>
      <c r="AM2314" s="613"/>
      <c r="AN2314" s="613"/>
      <c r="AO2314" s="613"/>
      <c r="AP2314" s="613"/>
      <c r="AQ2314" s="613"/>
      <c r="AR2314" s="613"/>
      <c r="AS2314" s="613"/>
      <c r="AT2314" s="613"/>
      <c r="AU2314" s="613"/>
      <c r="AV2314" s="613"/>
      <c r="AW2314" s="613"/>
      <c r="AX2314" s="613"/>
      <c r="AY2314" s="613"/>
      <c r="AZ2314" s="613"/>
      <c r="BA2314" s="613"/>
      <c r="BB2314" s="613"/>
      <c r="BC2314" s="613"/>
      <c r="BD2314" s="613"/>
      <c r="BE2314" s="613"/>
      <c r="BF2314" s="613"/>
      <c r="BG2314" s="613"/>
      <c r="BH2314" s="613"/>
      <c r="BI2314" s="613"/>
      <c r="BJ2314" s="613"/>
    </row>
    <row r="2315" spans="2:62" ht="39" customHeight="1">
      <c r="B2315" s="64" t="s">
        <v>51</v>
      </c>
      <c r="C2315" s="64"/>
      <c r="D2315" s="64"/>
      <c r="E2315" s="64"/>
      <c r="F2315" s="64"/>
      <c r="G2315" s="64"/>
      <c r="H2315" s="64"/>
      <c r="I2315" s="64"/>
      <c r="J2315" s="64"/>
      <c r="K2315" s="64"/>
      <c r="L2315" s="64"/>
      <c r="M2315" s="64"/>
      <c r="N2315" s="64"/>
      <c r="O2315" s="64"/>
      <c r="P2315" s="64"/>
      <c r="Q2315" s="64"/>
      <c r="R2315" s="64"/>
      <c r="S2315" s="64"/>
      <c r="T2315" s="64"/>
      <c r="U2315" s="64"/>
      <c r="V2315" s="64"/>
      <c r="W2315" s="64"/>
      <c r="X2315" s="64"/>
      <c r="Y2315" s="64"/>
      <c r="Z2315" s="64"/>
      <c r="AA2315" s="62"/>
      <c r="AB2315" s="62"/>
      <c r="AC2315" s="62"/>
      <c r="AD2315" s="62"/>
      <c r="AE2315" s="613"/>
      <c r="AF2315" s="613"/>
      <c r="AG2315" s="613"/>
      <c r="AH2315" s="613"/>
      <c r="AI2315" s="613"/>
      <c r="AJ2315" s="613"/>
      <c r="AK2315" s="613"/>
      <c r="AL2315" s="613"/>
      <c r="AM2315" s="613"/>
      <c r="AN2315" s="613"/>
      <c r="AO2315" s="613"/>
      <c r="AP2315" s="613"/>
      <c r="AQ2315" s="613"/>
      <c r="AR2315" s="613"/>
      <c r="AS2315" s="613"/>
      <c r="AT2315" s="613"/>
      <c r="AU2315" s="613"/>
      <c r="AV2315" s="613"/>
      <c r="AW2315" s="613"/>
      <c r="AX2315" s="613"/>
      <c r="AY2315" s="613"/>
      <c r="AZ2315" s="613"/>
      <c r="BA2315" s="613"/>
      <c r="BB2315" s="613"/>
      <c r="BC2315" s="613"/>
      <c r="BD2315" s="613"/>
      <c r="BE2315" s="613"/>
      <c r="BF2315" s="613"/>
      <c r="BG2315" s="613"/>
      <c r="BH2315" s="613"/>
      <c r="BI2315" s="613"/>
      <c r="BJ2315" s="613"/>
    </row>
    <row r="2316" spans="2:62" ht="39" customHeight="1">
      <c r="B2316" s="611" t="s">
        <v>139</v>
      </c>
      <c r="C2316" s="611"/>
      <c r="D2316" s="611"/>
      <c r="E2316" s="611"/>
      <c r="F2316" s="611"/>
      <c r="G2316" s="611"/>
      <c r="H2316" s="611"/>
      <c r="I2316" s="611"/>
      <c r="J2316" s="611"/>
      <c r="K2316" s="611"/>
      <c r="L2316" s="611"/>
      <c r="M2316" s="611"/>
      <c r="N2316" s="611"/>
      <c r="O2316" s="611"/>
      <c r="P2316" s="611"/>
      <c r="Q2316" s="611"/>
      <c r="R2316" s="611"/>
      <c r="S2316" s="611"/>
      <c r="T2316" s="611"/>
      <c r="U2316" s="611"/>
      <c r="V2316" s="611"/>
      <c r="W2316" s="611"/>
      <c r="X2316" s="611"/>
      <c r="Y2316" s="611"/>
      <c r="Z2316" s="611"/>
      <c r="AA2316" s="612"/>
      <c r="AB2316" s="62"/>
      <c r="AC2316" s="62"/>
      <c r="AD2316" s="62"/>
      <c r="AE2316" s="91"/>
      <c r="AF2316" s="91"/>
      <c r="AG2316" s="91"/>
      <c r="AH2316" s="91"/>
      <c r="AI2316" s="91"/>
      <c r="AJ2316" s="91"/>
      <c r="AK2316" s="91"/>
      <c r="AL2316" s="91"/>
      <c r="AM2316" s="91"/>
      <c r="AN2316" s="91"/>
      <c r="AO2316" s="91"/>
      <c r="AP2316" s="91"/>
      <c r="AQ2316" s="91"/>
      <c r="AR2316" s="91"/>
      <c r="AS2316" s="91"/>
      <c r="AT2316" s="91"/>
      <c r="AU2316" s="91"/>
      <c r="AV2316" s="91"/>
      <c r="AW2316" s="91"/>
      <c r="AX2316" s="91"/>
      <c r="AY2316" s="91"/>
      <c r="AZ2316" s="91"/>
      <c r="BA2316" s="91"/>
      <c r="BB2316" s="91"/>
      <c r="BC2316" s="91"/>
      <c r="BD2316" s="91"/>
      <c r="BE2316" s="91"/>
      <c r="BF2316" s="91"/>
      <c r="BG2316" s="91"/>
      <c r="BH2316" s="91"/>
      <c r="BI2316" s="91"/>
      <c r="BJ2316" s="91"/>
    </row>
    <row r="2317" spans="2:62" ht="39" customHeight="1">
      <c r="B2317" s="611"/>
      <c r="C2317" s="611"/>
      <c r="D2317" s="611"/>
      <c r="E2317" s="611"/>
      <c r="F2317" s="611"/>
      <c r="G2317" s="611"/>
      <c r="H2317" s="611"/>
      <c r="I2317" s="611"/>
      <c r="J2317" s="611"/>
      <c r="K2317" s="611"/>
      <c r="L2317" s="611"/>
      <c r="M2317" s="611"/>
      <c r="N2317" s="611"/>
      <c r="O2317" s="611"/>
      <c r="P2317" s="611"/>
      <c r="Q2317" s="611"/>
      <c r="R2317" s="611"/>
      <c r="S2317" s="611"/>
      <c r="T2317" s="611"/>
      <c r="U2317" s="611"/>
      <c r="V2317" s="611"/>
      <c r="W2317" s="611"/>
      <c r="X2317" s="611"/>
      <c r="Y2317" s="611"/>
      <c r="Z2317" s="611"/>
      <c r="AA2317" s="612"/>
      <c r="AB2317" s="62"/>
      <c r="AC2317" s="62"/>
      <c r="AD2317" s="62"/>
      <c r="AE2317" s="614" t="str">
        <f>GI!$A$47</f>
        <v>ዘበነ ት/ቲ፡ 2018 ዓ/ም Academic Year: 2025/26 G.C</v>
      </c>
      <c r="AF2317" s="614"/>
      <c r="AG2317" s="614"/>
      <c r="AH2317" s="614"/>
      <c r="AI2317" s="614"/>
      <c r="AJ2317" s="614"/>
      <c r="AK2317" s="614"/>
      <c r="AL2317" s="614"/>
      <c r="AM2317" s="614"/>
      <c r="AN2317" s="614"/>
      <c r="AO2317" s="614"/>
      <c r="AP2317" s="614"/>
      <c r="AQ2317" s="614"/>
      <c r="AR2317" s="614"/>
      <c r="AS2317" s="614"/>
      <c r="AT2317" s="614"/>
      <c r="AU2317" s="614"/>
      <c r="AV2317" s="614"/>
      <c r="AW2317" s="614"/>
      <c r="AX2317" s="614"/>
      <c r="AY2317" s="614"/>
      <c r="AZ2317" s="614"/>
      <c r="BA2317" s="614"/>
      <c r="BB2317" s="614"/>
      <c r="BC2317" s="614"/>
      <c r="BD2317" s="614"/>
      <c r="BE2317" s="614"/>
      <c r="BF2317" s="614"/>
      <c r="BG2317" s="614"/>
      <c r="BH2317" s="614"/>
      <c r="BI2317" s="614"/>
      <c r="BJ2317" s="614"/>
    </row>
    <row r="2318" spans="2:62" ht="39" customHeight="1">
      <c r="B2318" s="609" t="s">
        <v>97</v>
      </c>
      <c r="C2318" s="609"/>
      <c r="D2318" s="609"/>
      <c r="E2318" s="609"/>
      <c r="F2318" s="609"/>
      <c r="G2318" s="609"/>
      <c r="H2318" s="609"/>
      <c r="I2318" s="609"/>
      <c r="J2318" s="609"/>
      <c r="K2318" s="609"/>
      <c r="L2318" s="609"/>
      <c r="M2318" s="609"/>
      <c r="N2318" s="609"/>
      <c r="O2318" s="609"/>
      <c r="P2318" s="609"/>
      <c r="Q2318" s="609"/>
      <c r="R2318" s="609"/>
      <c r="S2318" s="609"/>
      <c r="T2318" s="609"/>
      <c r="U2318" s="609"/>
      <c r="V2318" s="609"/>
      <c r="W2318" s="609"/>
      <c r="X2318" s="609"/>
      <c r="Y2318" s="609"/>
      <c r="Z2318" s="609"/>
      <c r="AA2318" s="62"/>
      <c r="AB2318" s="62"/>
      <c r="AC2318" s="62"/>
      <c r="AD2318" s="62"/>
      <c r="AE2318" s="614"/>
      <c r="AF2318" s="614"/>
      <c r="AG2318" s="614"/>
      <c r="AH2318" s="614"/>
      <c r="AI2318" s="614"/>
      <c r="AJ2318" s="614"/>
      <c r="AK2318" s="614"/>
      <c r="AL2318" s="614"/>
      <c r="AM2318" s="614"/>
      <c r="AN2318" s="614"/>
      <c r="AO2318" s="614"/>
      <c r="AP2318" s="614"/>
      <c r="AQ2318" s="614"/>
      <c r="AR2318" s="614"/>
      <c r="AS2318" s="614"/>
      <c r="AT2318" s="614"/>
      <c r="AU2318" s="614"/>
      <c r="AV2318" s="614"/>
      <c r="AW2318" s="614"/>
      <c r="AX2318" s="614"/>
      <c r="AY2318" s="614"/>
      <c r="AZ2318" s="614"/>
      <c r="BA2318" s="614"/>
      <c r="BB2318" s="614"/>
      <c r="BC2318" s="614"/>
      <c r="BD2318" s="614"/>
      <c r="BE2318" s="614"/>
      <c r="BF2318" s="614"/>
      <c r="BG2318" s="614"/>
      <c r="BH2318" s="614"/>
      <c r="BI2318" s="614"/>
      <c r="BJ2318" s="614"/>
    </row>
    <row r="2319" spans="2:62" ht="39" customHeight="1">
      <c r="AA2319" s="62"/>
      <c r="AB2319" s="62"/>
      <c r="AC2319" s="62"/>
      <c r="AD2319" s="62"/>
      <c r="AE2319" s="614"/>
      <c r="AF2319" s="614"/>
      <c r="AG2319" s="614"/>
      <c r="AH2319" s="614"/>
      <c r="AI2319" s="614"/>
      <c r="AJ2319" s="614"/>
      <c r="AK2319" s="614"/>
      <c r="AL2319" s="614"/>
      <c r="AM2319" s="614"/>
      <c r="AN2319" s="614"/>
      <c r="AO2319" s="614"/>
      <c r="AP2319" s="614"/>
      <c r="AQ2319" s="614"/>
      <c r="AR2319" s="614"/>
      <c r="AS2319" s="614"/>
      <c r="AT2319" s="614"/>
      <c r="AU2319" s="614"/>
      <c r="AV2319" s="614"/>
      <c r="AW2319" s="614"/>
      <c r="AX2319" s="614"/>
      <c r="AY2319" s="614"/>
      <c r="AZ2319" s="614"/>
      <c r="BA2319" s="614"/>
      <c r="BB2319" s="614"/>
      <c r="BC2319" s="614"/>
      <c r="BD2319" s="614"/>
      <c r="BE2319" s="614"/>
      <c r="BF2319" s="614"/>
      <c r="BG2319" s="614"/>
      <c r="BH2319" s="614"/>
      <c r="BI2319" s="614"/>
      <c r="BJ2319" s="614"/>
    </row>
    <row r="2320" spans="2:62" ht="39" customHeight="1">
      <c r="AB2320" s="62"/>
      <c r="AC2320" s="62"/>
      <c r="AD2320" s="62"/>
      <c r="AE2320" s="62"/>
      <c r="AF2320" s="62"/>
      <c r="AG2320" s="552" t="s">
        <v>63</v>
      </c>
      <c r="AH2320" s="552"/>
      <c r="AI2320" s="552"/>
      <c r="AJ2320" s="552"/>
      <c r="AK2320" s="552"/>
      <c r="AL2320" s="552"/>
      <c r="AM2320" s="552"/>
      <c r="AN2320" s="552"/>
      <c r="AO2320" s="552"/>
      <c r="AP2320" s="552"/>
      <c r="AQ2320" s="552"/>
      <c r="AR2320" s="552"/>
      <c r="AS2320" s="552"/>
      <c r="AT2320" s="552"/>
      <c r="AU2320" s="552"/>
      <c r="AV2320" s="552"/>
      <c r="AW2320" s="552"/>
      <c r="AX2320" s="552"/>
      <c r="AY2320" s="552"/>
      <c r="AZ2320" s="552"/>
      <c r="BA2320" s="552"/>
      <c r="BB2320" s="552"/>
      <c r="BC2320" s="552"/>
      <c r="BD2320" s="552"/>
      <c r="BE2320" s="552"/>
      <c r="BF2320" s="552"/>
      <c r="BG2320" s="552"/>
      <c r="BH2320" s="552"/>
      <c r="BI2320" s="552"/>
      <c r="BJ2320" s="65"/>
    </row>
    <row r="2321" spans="2:62" ht="39" customHeight="1">
      <c r="AB2321" s="62"/>
      <c r="AC2321" s="62"/>
      <c r="AD2321" s="62"/>
      <c r="AE2321" s="62"/>
      <c r="AF2321" s="62"/>
      <c r="AG2321" s="552"/>
      <c r="AH2321" s="552"/>
      <c r="AI2321" s="552"/>
      <c r="AJ2321" s="552"/>
      <c r="AK2321" s="552"/>
      <c r="AL2321" s="552"/>
      <c r="AM2321" s="552"/>
      <c r="AN2321" s="552"/>
      <c r="AO2321" s="552"/>
      <c r="AP2321" s="552"/>
      <c r="AQ2321" s="552"/>
      <c r="AR2321" s="552"/>
      <c r="AS2321" s="552"/>
      <c r="AT2321" s="552"/>
      <c r="AU2321" s="552"/>
      <c r="AV2321" s="552"/>
      <c r="AW2321" s="552"/>
      <c r="AX2321" s="552"/>
      <c r="AY2321" s="552"/>
      <c r="AZ2321" s="552"/>
      <c r="BA2321" s="552"/>
      <c r="BB2321" s="552"/>
      <c r="BC2321" s="552"/>
      <c r="BD2321" s="552"/>
      <c r="BE2321" s="552"/>
      <c r="BF2321" s="552"/>
      <c r="BG2321" s="552"/>
      <c r="BH2321" s="552"/>
      <c r="BI2321" s="552"/>
      <c r="BJ2321" s="65"/>
    </row>
    <row r="2322" spans="2:62" ht="39" customHeight="1">
      <c r="B2322" s="66"/>
      <c r="C2322" s="66"/>
      <c r="D2322" s="66"/>
      <c r="E2322" s="66"/>
      <c r="F2322" s="66"/>
      <c r="G2322" s="66"/>
      <c r="H2322" s="66"/>
      <c r="I2322" s="66"/>
      <c r="J2322" s="66"/>
      <c r="K2322" s="66"/>
      <c r="L2322" s="66"/>
      <c r="M2322" s="66"/>
      <c r="N2322" s="66"/>
      <c r="O2322" s="66"/>
      <c r="P2322" s="66"/>
      <c r="Q2322" s="66"/>
      <c r="R2322" s="66"/>
      <c r="S2322" s="66"/>
      <c r="T2322" s="66"/>
      <c r="U2322" s="66"/>
      <c r="V2322" s="66"/>
      <c r="W2322" s="66"/>
      <c r="X2322" s="66"/>
      <c r="Y2322" s="66"/>
      <c r="Z2322" s="66"/>
      <c r="AB2322" s="62"/>
      <c r="AC2322" s="62"/>
      <c r="AD2322" s="62"/>
      <c r="AE2322" s="62"/>
      <c r="AF2322" s="62"/>
      <c r="AG2322" s="552"/>
      <c r="AH2322" s="552"/>
      <c r="AI2322" s="552"/>
      <c r="AJ2322" s="552"/>
      <c r="AK2322" s="552"/>
      <c r="AL2322" s="552"/>
      <c r="AM2322" s="552"/>
      <c r="AN2322" s="552"/>
      <c r="AO2322" s="552"/>
      <c r="AP2322" s="552"/>
      <c r="AQ2322" s="552"/>
      <c r="AR2322" s="552"/>
      <c r="AS2322" s="552"/>
      <c r="AT2322" s="552"/>
      <c r="AU2322" s="552"/>
      <c r="AV2322" s="552"/>
      <c r="AW2322" s="552"/>
      <c r="AX2322" s="552"/>
      <c r="AY2322" s="552"/>
      <c r="AZ2322" s="552"/>
      <c r="BA2322" s="552"/>
      <c r="BB2322" s="552"/>
      <c r="BC2322" s="552"/>
      <c r="BD2322" s="552"/>
      <c r="BE2322" s="552"/>
      <c r="BF2322" s="552"/>
      <c r="BG2322" s="552"/>
      <c r="BH2322" s="552"/>
      <c r="BI2322" s="552"/>
      <c r="BJ2322" s="65"/>
    </row>
    <row r="2323" spans="2:62" ht="39" customHeight="1" thickBot="1">
      <c r="L2323" s="554" t="s">
        <v>66</v>
      </c>
      <c r="M2323" s="555"/>
      <c r="N2323" s="558" t="s">
        <v>45</v>
      </c>
      <c r="O2323" s="559"/>
      <c r="P2323" s="559"/>
      <c r="Q2323" s="559"/>
      <c r="R2323" s="559"/>
      <c r="S2323" s="559"/>
      <c r="T2323" s="559"/>
      <c r="U2323" s="559"/>
      <c r="V2323" s="559"/>
      <c r="W2323" s="559"/>
      <c r="X2323" s="560"/>
      <c r="AB2323" s="62"/>
      <c r="AC2323" s="62"/>
      <c r="AD2323" s="62"/>
      <c r="AE2323" s="62"/>
      <c r="AF2323" s="62"/>
      <c r="AG2323" s="553"/>
      <c r="AH2323" s="553"/>
      <c r="AI2323" s="553"/>
      <c r="AJ2323" s="553"/>
      <c r="AK2323" s="553"/>
      <c r="AL2323" s="553"/>
      <c r="AM2323" s="553"/>
      <c r="AN2323" s="553"/>
      <c r="AO2323" s="553"/>
      <c r="AP2323" s="553"/>
      <c r="AQ2323" s="553"/>
      <c r="AR2323" s="553"/>
      <c r="AS2323" s="553"/>
      <c r="AT2323" s="553"/>
      <c r="AU2323" s="553"/>
      <c r="AV2323" s="553"/>
      <c r="AW2323" s="553"/>
      <c r="AX2323" s="553"/>
      <c r="AY2323" s="553"/>
      <c r="AZ2323" s="553"/>
      <c r="BA2323" s="553"/>
      <c r="BB2323" s="553"/>
      <c r="BC2323" s="553"/>
      <c r="BD2323" s="553"/>
      <c r="BE2323" s="553"/>
      <c r="BF2323" s="553"/>
      <c r="BG2323" s="553"/>
      <c r="BH2323" s="553"/>
      <c r="BI2323" s="553"/>
      <c r="BJ2323" s="65"/>
    </row>
    <row r="2324" spans="2:62" ht="39" customHeight="1" thickBot="1">
      <c r="L2324" s="556"/>
      <c r="M2324" s="557"/>
      <c r="N2324" s="561"/>
      <c r="O2324" s="562"/>
      <c r="P2324" s="562"/>
      <c r="Q2324" s="562"/>
      <c r="R2324" s="562"/>
      <c r="S2324" s="562"/>
      <c r="T2324" s="562"/>
      <c r="U2324" s="562"/>
      <c r="V2324" s="562"/>
      <c r="W2324" s="562"/>
      <c r="X2324" s="563"/>
      <c r="AB2324" s="62"/>
      <c r="AC2324" s="62"/>
      <c r="AD2324" s="62"/>
      <c r="AE2324" s="62"/>
      <c r="AF2324" s="62"/>
      <c r="AG2324" s="67"/>
      <c r="AH2324" s="68"/>
      <c r="AI2324" s="68"/>
      <c r="AJ2324" s="69"/>
      <c r="AK2324" s="69"/>
      <c r="AL2324" s="69"/>
      <c r="AM2324" s="69"/>
      <c r="AN2324" s="69"/>
      <c r="AO2324" s="69"/>
      <c r="AP2324" s="69"/>
      <c r="AQ2324" s="69"/>
      <c r="AR2324" s="70"/>
      <c r="AS2324" s="70"/>
      <c r="AT2324" s="70"/>
      <c r="AU2324" s="70"/>
      <c r="AV2324" s="70"/>
      <c r="AW2324" s="70"/>
      <c r="AX2324" s="70"/>
      <c r="AY2324" s="70"/>
      <c r="AZ2324" s="70"/>
      <c r="BA2324" s="70"/>
      <c r="BB2324" s="70"/>
      <c r="BC2324" s="70"/>
      <c r="BD2324" s="70"/>
      <c r="BE2324" s="70"/>
      <c r="BF2324" s="70"/>
      <c r="BG2324" s="70"/>
      <c r="BH2324" s="70"/>
      <c r="BI2324" s="70"/>
      <c r="BJ2324" s="69"/>
    </row>
    <row r="2325" spans="2:62" ht="39" customHeight="1">
      <c r="E2325" s="62"/>
      <c r="F2325" s="62"/>
      <c r="G2325" s="62"/>
      <c r="H2325" s="62"/>
      <c r="I2325" s="62"/>
      <c r="J2325" s="62"/>
      <c r="K2325" s="62"/>
      <c r="L2325" s="564" t="s">
        <v>21</v>
      </c>
      <c r="M2325" s="565"/>
      <c r="N2325" s="558" t="s">
        <v>46</v>
      </c>
      <c r="O2325" s="559"/>
      <c r="P2325" s="559"/>
      <c r="Q2325" s="559"/>
      <c r="R2325" s="559"/>
      <c r="S2325" s="559"/>
      <c r="T2325" s="559"/>
      <c r="U2325" s="559"/>
      <c r="V2325" s="559"/>
      <c r="W2325" s="559"/>
      <c r="X2325" s="560"/>
      <c r="AB2325" s="62"/>
      <c r="AC2325" s="62"/>
      <c r="AD2325" s="62"/>
      <c r="AE2325" s="62"/>
      <c r="AF2325" s="62"/>
      <c r="AG2325" s="568" t="s">
        <v>22</v>
      </c>
      <c r="AH2325" s="569"/>
      <c r="AI2325" s="569"/>
      <c r="AJ2325" s="569"/>
      <c r="AK2325" s="569"/>
      <c r="AL2325" s="569"/>
      <c r="AM2325" s="569"/>
      <c r="AN2325" s="570"/>
      <c r="AO2325" s="571">
        <f>GI!$H$48</f>
        <v>0</v>
      </c>
      <c r="AP2325" s="572"/>
      <c r="AQ2325" s="572"/>
      <c r="AR2325" s="572"/>
      <c r="AS2325" s="572"/>
      <c r="AT2325" s="572"/>
      <c r="AU2325" s="572"/>
      <c r="AV2325" s="572"/>
      <c r="AW2325" s="572"/>
      <c r="AX2325" s="572"/>
      <c r="AY2325" s="572"/>
      <c r="AZ2325" s="572"/>
      <c r="BA2325" s="572"/>
      <c r="BB2325" s="572"/>
      <c r="BC2325" s="572"/>
      <c r="BD2325" s="572"/>
      <c r="BE2325" s="572"/>
      <c r="BF2325" s="572"/>
      <c r="BG2325" s="572"/>
      <c r="BH2325" s="573"/>
      <c r="BI2325" s="72"/>
      <c r="BJ2325" s="72"/>
    </row>
    <row r="2326" spans="2:62" ht="39" customHeight="1">
      <c r="L2326" s="566"/>
      <c r="M2326" s="567"/>
      <c r="N2326" s="561"/>
      <c r="O2326" s="562"/>
      <c r="P2326" s="562"/>
      <c r="Q2326" s="562"/>
      <c r="R2326" s="562"/>
      <c r="S2326" s="562"/>
      <c r="T2326" s="562"/>
      <c r="U2326" s="562"/>
      <c r="V2326" s="562"/>
      <c r="W2326" s="562"/>
      <c r="X2326" s="563"/>
      <c r="AB2326" s="62"/>
      <c r="AC2326" s="62"/>
      <c r="AD2326" s="62"/>
      <c r="AE2326" s="62"/>
      <c r="AF2326" s="62"/>
      <c r="AG2326" s="568"/>
      <c r="AH2326" s="569"/>
      <c r="AI2326" s="569"/>
      <c r="AJ2326" s="569"/>
      <c r="AK2326" s="569"/>
      <c r="AL2326" s="569"/>
      <c r="AM2326" s="569"/>
      <c r="AN2326" s="570"/>
      <c r="AO2326" s="574"/>
      <c r="AP2326" s="575"/>
      <c r="AQ2326" s="575"/>
      <c r="AR2326" s="575"/>
      <c r="AS2326" s="575"/>
      <c r="AT2326" s="575"/>
      <c r="AU2326" s="575"/>
      <c r="AV2326" s="575"/>
      <c r="AW2326" s="575"/>
      <c r="AX2326" s="575"/>
      <c r="AY2326" s="575"/>
      <c r="AZ2326" s="575"/>
      <c r="BA2326" s="575"/>
      <c r="BB2326" s="575"/>
      <c r="BC2326" s="575"/>
      <c r="BD2326" s="575"/>
      <c r="BE2326" s="575"/>
      <c r="BF2326" s="575"/>
      <c r="BG2326" s="575"/>
      <c r="BH2326" s="576"/>
      <c r="BI2326" s="72"/>
      <c r="BJ2326" s="72"/>
    </row>
    <row r="2327" spans="2:62" ht="39" customHeight="1" thickBot="1">
      <c r="AB2327" s="62"/>
      <c r="AC2327" s="62"/>
      <c r="AD2327" s="62"/>
      <c r="AE2327" s="62"/>
      <c r="AF2327" s="62"/>
      <c r="AG2327" s="73"/>
      <c r="AH2327" s="580" t="s">
        <v>8</v>
      </c>
      <c r="AI2327" s="580"/>
      <c r="AJ2327" s="580"/>
      <c r="AK2327" s="580"/>
      <c r="AL2327" s="580"/>
      <c r="AM2327" s="580"/>
      <c r="AN2327" s="580"/>
      <c r="AO2327" s="577"/>
      <c r="AP2327" s="578"/>
      <c r="AQ2327" s="578"/>
      <c r="AR2327" s="578"/>
      <c r="AS2327" s="578"/>
      <c r="AT2327" s="578"/>
      <c r="AU2327" s="578"/>
      <c r="AV2327" s="578"/>
      <c r="AW2327" s="578"/>
      <c r="AX2327" s="578"/>
      <c r="AY2327" s="578"/>
      <c r="AZ2327" s="578"/>
      <c r="BA2327" s="578"/>
      <c r="BB2327" s="578"/>
      <c r="BC2327" s="578"/>
      <c r="BD2327" s="578"/>
      <c r="BE2327" s="578"/>
      <c r="BF2327" s="578"/>
      <c r="BG2327" s="578"/>
      <c r="BH2327" s="579"/>
      <c r="BI2327" s="72"/>
      <c r="BJ2327" s="72"/>
    </row>
    <row r="2328" spans="2:62" ht="39" customHeight="1">
      <c r="AG2328" s="71"/>
      <c r="AH2328" s="580"/>
      <c r="AI2328" s="580"/>
      <c r="AJ2328" s="580"/>
      <c r="AK2328" s="580"/>
      <c r="AL2328" s="580"/>
      <c r="AM2328" s="580"/>
      <c r="AN2328" s="580"/>
      <c r="AO2328" s="74"/>
      <c r="AP2328" s="74"/>
      <c r="AQ2328" s="74"/>
      <c r="AR2328" s="72"/>
      <c r="AS2328" s="72"/>
      <c r="AT2328" s="72"/>
      <c r="AU2328" s="72"/>
      <c r="AV2328" s="72"/>
      <c r="AW2328" s="72"/>
      <c r="AX2328" s="72"/>
      <c r="AY2328" s="72"/>
      <c r="AZ2328" s="72"/>
      <c r="BA2328" s="72"/>
      <c r="BB2328" s="72"/>
      <c r="BC2328" s="72"/>
      <c r="BD2328" s="72"/>
      <c r="BE2328" s="72"/>
      <c r="BF2328" s="72"/>
      <c r="BG2328" s="72"/>
      <c r="BH2328" s="72"/>
      <c r="BI2328" s="72"/>
    </row>
    <row r="2329" spans="2:62" ht="39" customHeight="1" thickBot="1">
      <c r="B2329" s="581" t="s">
        <v>99</v>
      </c>
      <c r="C2329" s="581"/>
      <c r="D2329" s="581"/>
      <c r="E2329" s="581"/>
      <c r="F2329" s="581"/>
      <c r="G2329" s="581"/>
      <c r="H2329" s="581"/>
      <c r="I2329" s="581"/>
      <c r="J2329" s="581"/>
      <c r="K2329" s="581"/>
      <c r="L2329" s="581"/>
      <c r="M2329" s="581"/>
      <c r="N2329" s="581"/>
      <c r="O2329" s="581"/>
      <c r="P2329" s="581"/>
      <c r="Q2329" s="581"/>
      <c r="R2329" s="581"/>
      <c r="S2329" s="581"/>
      <c r="T2329" s="581"/>
      <c r="U2329" s="581"/>
      <c r="V2329" s="581"/>
      <c r="W2329" s="581"/>
      <c r="X2329" s="581"/>
      <c r="Y2329" s="581"/>
      <c r="Z2329" s="581"/>
      <c r="AA2329" s="581"/>
      <c r="AG2329" s="71"/>
    </row>
    <row r="2330" spans="2:62" ht="39" customHeight="1">
      <c r="B2330" s="581"/>
      <c r="C2330" s="581"/>
      <c r="D2330" s="581"/>
      <c r="E2330" s="581"/>
      <c r="F2330" s="581"/>
      <c r="G2330" s="581"/>
      <c r="H2330" s="581"/>
      <c r="I2330" s="581"/>
      <c r="J2330" s="581"/>
      <c r="K2330" s="581"/>
      <c r="L2330" s="581"/>
      <c r="M2330" s="581"/>
      <c r="N2330" s="581"/>
      <c r="O2330" s="581"/>
      <c r="P2330" s="581"/>
      <c r="Q2330" s="581"/>
      <c r="R2330" s="581"/>
      <c r="S2330" s="581"/>
      <c r="T2330" s="581"/>
      <c r="U2330" s="581"/>
      <c r="V2330" s="581"/>
      <c r="W2330" s="581"/>
      <c r="X2330" s="581"/>
      <c r="Y2330" s="581"/>
      <c r="Z2330" s="581"/>
      <c r="AA2330" s="581"/>
      <c r="AG2330" s="71"/>
      <c r="AH2330" s="582" t="s">
        <v>23</v>
      </c>
      <c r="AI2330" s="582"/>
      <c r="AJ2330" s="582"/>
      <c r="AK2330" s="582"/>
      <c r="AL2330" s="582"/>
      <c r="AM2330" s="582"/>
      <c r="AN2330" s="583"/>
      <c r="AO2330" s="584">
        <f>GI!$J$48</f>
        <v>0</v>
      </c>
      <c r="AP2330" s="585"/>
      <c r="AQ2330" s="585"/>
      <c r="AR2330" s="585"/>
      <c r="AS2330" s="585"/>
      <c r="AT2330" s="586"/>
      <c r="AV2330" s="72"/>
      <c r="AW2330" s="582" t="s">
        <v>24</v>
      </c>
      <c r="AX2330" s="582"/>
      <c r="AY2330" s="582"/>
      <c r="AZ2330" s="582"/>
      <c r="BB2330" s="584">
        <f>GI!$I$48</f>
        <v>0</v>
      </c>
      <c r="BC2330" s="585"/>
      <c r="BD2330" s="585"/>
      <c r="BE2330" s="585"/>
      <c r="BF2330" s="586"/>
    </row>
    <row r="2331" spans="2:62" ht="39" customHeight="1">
      <c r="B2331" s="581"/>
      <c r="C2331" s="581"/>
      <c r="D2331" s="581"/>
      <c r="E2331" s="581"/>
      <c r="F2331" s="581"/>
      <c r="G2331" s="581"/>
      <c r="H2331" s="581"/>
      <c r="I2331" s="581"/>
      <c r="J2331" s="581"/>
      <c r="K2331" s="581"/>
      <c r="L2331" s="581"/>
      <c r="M2331" s="581"/>
      <c r="N2331" s="581"/>
      <c r="O2331" s="581"/>
      <c r="P2331" s="581"/>
      <c r="Q2331" s="581"/>
      <c r="R2331" s="581"/>
      <c r="S2331" s="581"/>
      <c r="T2331" s="581"/>
      <c r="U2331" s="581"/>
      <c r="V2331" s="581"/>
      <c r="W2331" s="581"/>
      <c r="X2331" s="581"/>
      <c r="Y2331" s="581"/>
      <c r="Z2331" s="581"/>
      <c r="AA2331" s="581"/>
      <c r="AG2331" s="71"/>
      <c r="AH2331" s="582"/>
      <c r="AI2331" s="582"/>
      <c r="AJ2331" s="582"/>
      <c r="AK2331" s="582"/>
      <c r="AL2331" s="582"/>
      <c r="AM2331" s="582"/>
      <c r="AN2331" s="583"/>
      <c r="AO2331" s="587"/>
      <c r="AP2331" s="588"/>
      <c r="AQ2331" s="588"/>
      <c r="AR2331" s="588"/>
      <c r="AS2331" s="588"/>
      <c r="AT2331" s="589"/>
      <c r="AU2331" s="72"/>
      <c r="AV2331" s="72"/>
      <c r="AW2331" s="582"/>
      <c r="AX2331" s="582"/>
      <c r="AY2331" s="582"/>
      <c r="AZ2331" s="582"/>
      <c r="BB2331" s="587"/>
      <c r="BC2331" s="588"/>
      <c r="BD2331" s="588"/>
      <c r="BE2331" s="588"/>
      <c r="BF2331" s="589"/>
    </row>
    <row r="2332" spans="2:62" ht="39" customHeight="1">
      <c r="B2332" s="581"/>
      <c r="C2332" s="581"/>
      <c r="D2332" s="581"/>
      <c r="E2332" s="581"/>
      <c r="F2332" s="581"/>
      <c r="G2332" s="581"/>
      <c r="H2332" s="581"/>
      <c r="I2332" s="581"/>
      <c r="J2332" s="581"/>
      <c r="K2332" s="581"/>
      <c r="L2332" s="581"/>
      <c r="M2332" s="581"/>
      <c r="N2332" s="581"/>
      <c r="O2332" s="581"/>
      <c r="P2332" s="581"/>
      <c r="Q2332" s="581"/>
      <c r="R2332" s="581"/>
      <c r="S2332" s="581"/>
      <c r="T2332" s="581"/>
      <c r="U2332" s="581"/>
      <c r="V2332" s="581"/>
      <c r="W2332" s="581"/>
      <c r="X2332" s="581"/>
      <c r="Y2332" s="581"/>
      <c r="Z2332" s="581"/>
      <c r="AA2332" s="581"/>
      <c r="AG2332" s="71"/>
      <c r="AH2332" s="593" t="s">
        <v>3</v>
      </c>
      <c r="AI2332" s="593"/>
      <c r="AJ2332" s="593"/>
      <c r="AK2332" s="593"/>
      <c r="AL2332" s="593"/>
      <c r="AM2332" s="593"/>
      <c r="AN2332" s="594"/>
      <c r="AO2332" s="587"/>
      <c r="AP2332" s="588"/>
      <c r="AQ2332" s="588"/>
      <c r="AR2332" s="588"/>
      <c r="AS2332" s="588"/>
      <c r="AT2332" s="589"/>
      <c r="AV2332" s="72"/>
      <c r="AW2332" s="593" t="s">
        <v>4</v>
      </c>
      <c r="AX2332" s="593"/>
      <c r="AY2332" s="593"/>
      <c r="AZ2332" s="593"/>
      <c r="BB2332" s="587"/>
      <c r="BC2332" s="588"/>
      <c r="BD2332" s="588"/>
      <c r="BE2332" s="588"/>
      <c r="BF2332" s="589"/>
    </row>
    <row r="2333" spans="2:62" ht="39" customHeight="1" thickBot="1">
      <c r="B2333" s="595" t="s">
        <v>148</v>
      </c>
      <c r="C2333" s="595"/>
      <c r="D2333" s="595"/>
      <c r="E2333" s="595"/>
      <c r="F2333" s="595"/>
      <c r="G2333" s="595"/>
      <c r="H2333" s="595"/>
      <c r="I2333" s="595"/>
      <c r="J2333" s="595"/>
      <c r="K2333" s="595"/>
      <c r="L2333" s="75"/>
      <c r="M2333" s="75"/>
      <c r="N2333" s="75"/>
      <c r="O2333" s="75"/>
      <c r="P2333" s="75"/>
      <c r="Q2333" s="75"/>
      <c r="R2333" s="75"/>
      <c r="S2333" s="75"/>
      <c r="T2333" s="75"/>
      <c r="U2333" s="75"/>
      <c r="V2333" s="75"/>
      <c r="W2333" s="76"/>
      <c r="X2333" s="76"/>
      <c r="Y2333" s="76"/>
      <c r="Z2333" s="76"/>
      <c r="AA2333" s="76"/>
      <c r="AG2333" s="71"/>
      <c r="AH2333" s="593"/>
      <c r="AI2333" s="593"/>
      <c r="AJ2333" s="593"/>
      <c r="AK2333" s="593"/>
      <c r="AL2333" s="593"/>
      <c r="AM2333" s="593"/>
      <c r="AN2333" s="594"/>
      <c r="AO2333" s="590"/>
      <c r="AP2333" s="591"/>
      <c r="AQ2333" s="591"/>
      <c r="AR2333" s="591"/>
      <c r="AS2333" s="591"/>
      <c r="AT2333" s="592"/>
      <c r="AU2333" s="72"/>
      <c r="AV2333" s="72"/>
      <c r="AW2333" s="593"/>
      <c r="AX2333" s="593"/>
      <c r="AY2333" s="593"/>
      <c r="AZ2333" s="593"/>
      <c r="BA2333" s="77"/>
      <c r="BB2333" s="590"/>
      <c r="BC2333" s="591"/>
      <c r="BD2333" s="591"/>
      <c r="BE2333" s="591"/>
      <c r="BF2333" s="592"/>
      <c r="BG2333" s="77"/>
      <c r="BH2333" s="77"/>
      <c r="BI2333" s="77"/>
    </row>
    <row r="2334" spans="2:62" ht="39" customHeight="1" thickBot="1">
      <c r="B2334" s="533"/>
      <c r="C2334" s="533"/>
      <c r="D2334" s="533"/>
      <c r="E2334" s="533"/>
      <c r="F2334" s="533"/>
      <c r="G2334" s="533"/>
      <c r="H2334" s="533"/>
      <c r="I2334" s="533"/>
      <c r="J2334" s="533"/>
      <c r="K2334" s="533"/>
      <c r="L2334" s="533"/>
      <c r="M2334" s="533"/>
      <c r="N2334" s="533"/>
      <c r="O2334" s="533"/>
      <c r="P2334" s="533"/>
      <c r="Q2334" s="533"/>
      <c r="R2334" s="533"/>
      <c r="S2334" s="533"/>
      <c r="T2334" s="533"/>
      <c r="U2334" s="533"/>
      <c r="V2334" s="533"/>
      <c r="W2334" s="533"/>
      <c r="X2334" s="533"/>
      <c r="Y2334" s="533"/>
      <c r="Z2334" s="533"/>
      <c r="AA2334" s="533"/>
      <c r="AG2334" s="71"/>
      <c r="AK2334" s="78"/>
      <c r="AL2334" s="78"/>
      <c r="AM2334" s="78"/>
      <c r="AN2334" s="78"/>
      <c r="AO2334" s="78"/>
      <c r="AP2334" s="78"/>
      <c r="AQ2334" s="78"/>
      <c r="AR2334" s="72"/>
      <c r="AS2334" s="72"/>
      <c r="AT2334" s="72"/>
      <c r="AU2334" s="72"/>
      <c r="AV2334" s="72"/>
      <c r="AW2334" s="72"/>
      <c r="AX2334" s="72"/>
      <c r="AY2334" s="72"/>
      <c r="AZ2334" s="72"/>
      <c r="BA2334" s="72"/>
      <c r="BB2334" s="72"/>
      <c r="BC2334" s="72"/>
      <c r="BD2334" s="72"/>
      <c r="BE2334" s="77"/>
      <c r="BF2334" s="77"/>
      <c r="BG2334" s="77"/>
      <c r="BH2334" s="77"/>
      <c r="BI2334" s="77"/>
    </row>
    <row r="2335" spans="2:62" ht="39" customHeight="1">
      <c r="B2335" s="534"/>
      <c r="C2335" s="534"/>
      <c r="D2335" s="534"/>
      <c r="E2335" s="534"/>
      <c r="F2335" s="534"/>
      <c r="G2335" s="534"/>
      <c r="H2335" s="534"/>
      <c r="I2335" s="534"/>
      <c r="J2335" s="534"/>
      <c r="K2335" s="534"/>
      <c r="L2335" s="534"/>
      <c r="M2335" s="534"/>
      <c r="N2335" s="534"/>
      <c r="O2335" s="534"/>
      <c r="P2335" s="534"/>
      <c r="Q2335" s="534"/>
      <c r="R2335" s="534"/>
      <c r="S2335" s="534"/>
      <c r="T2335" s="534"/>
      <c r="U2335" s="534"/>
      <c r="V2335" s="534"/>
      <c r="W2335" s="534"/>
      <c r="X2335" s="534"/>
      <c r="Y2335" s="534"/>
      <c r="Z2335" s="534"/>
      <c r="AA2335" s="534"/>
      <c r="AG2335" s="71"/>
      <c r="AH2335" s="582" t="s">
        <v>25</v>
      </c>
      <c r="AI2335" s="582"/>
      <c r="AJ2335" s="582"/>
      <c r="AK2335" s="582"/>
      <c r="AL2335" s="582"/>
      <c r="AM2335" s="582"/>
      <c r="AN2335" s="583"/>
      <c r="AO2335" s="596">
        <f>GI!$A$3</f>
        <v>11</v>
      </c>
      <c r="AP2335" s="597"/>
      <c r="AQ2335" s="597"/>
      <c r="AR2335" s="597"/>
      <c r="AS2335" s="598"/>
      <c r="AT2335" s="596" t="str">
        <f>GI!$C$3</f>
        <v>D</v>
      </c>
      <c r="AU2335" s="597"/>
      <c r="AV2335" s="597"/>
      <c r="AW2335" s="597"/>
      <c r="AX2335" s="598"/>
      <c r="AY2335" s="79"/>
      <c r="AZ2335" s="79"/>
      <c r="BA2335" s="79"/>
      <c r="BB2335" s="80"/>
      <c r="BC2335" s="80"/>
      <c r="BD2335" s="80"/>
      <c r="BE2335" s="80"/>
      <c r="BF2335" s="80"/>
      <c r="BG2335" s="80"/>
      <c r="BH2335" s="80"/>
      <c r="BI2335" s="80"/>
    </row>
    <row r="2336" spans="2:62" ht="39" customHeight="1">
      <c r="B2336" s="533"/>
      <c r="C2336" s="533"/>
      <c r="D2336" s="533"/>
      <c r="E2336" s="533"/>
      <c r="F2336" s="533"/>
      <c r="G2336" s="533"/>
      <c r="H2336" s="533"/>
      <c r="I2336" s="533"/>
      <c r="J2336" s="533"/>
      <c r="K2336" s="533"/>
      <c r="L2336" s="533"/>
      <c r="M2336" s="533"/>
      <c r="N2336" s="533"/>
      <c r="O2336" s="533"/>
      <c r="P2336" s="533"/>
      <c r="Q2336" s="533"/>
      <c r="R2336" s="533"/>
      <c r="S2336" s="533"/>
      <c r="T2336" s="533"/>
      <c r="U2336" s="533"/>
      <c r="V2336" s="533"/>
      <c r="W2336" s="533"/>
      <c r="X2336" s="533"/>
      <c r="Y2336" s="533"/>
      <c r="Z2336" s="533"/>
      <c r="AA2336" s="533"/>
      <c r="AG2336" s="71"/>
      <c r="AH2336" s="582"/>
      <c r="AI2336" s="582"/>
      <c r="AJ2336" s="582"/>
      <c r="AK2336" s="582"/>
      <c r="AL2336" s="582"/>
      <c r="AM2336" s="582"/>
      <c r="AN2336" s="583"/>
      <c r="AO2336" s="599"/>
      <c r="AP2336" s="600"/>
      <c r="AQ2336" s="600"/>
      <c r="AR2336" s="600"/>
      <c r="AS2336" s="601"/>
      <c r="AT2336" s="599"/>
      <c r="AU2336" s="600"/>
      <c r="AV2336" s="600"/>
      <c r="AW2336" s="600"/>
      <c r="AX2336" s="601"/>
      <c r="AY2336" s="79"/>
      <c r="AZ2336" s="79"/>
      <c r="BA2336" s="79"/>
      <c r="BB2336" s="80"/>
      <c r="BC2336" s="80"/>
      <c r="BD2336" s="80"/>
      <c r="BE2336" s="80"/>
      <c r="BF2336" s="80"/>
      <c r="BG2336" s="80"/>
      <c r="BH2336" s="80"/>
      <c r="BI2336" s="80"/>
    </row>
    <row r="2337" spans="2:62" ht="39" customHeight="1">
      <c r="B2337" s="534"/>
      <c r="C2337" s="534"/>
      <c r="D2337" s="534"/>
      <c r="E2337" s="534"/>
      <c r="F2337" s="534"/>
      <c r="G2337" s="534"/>
      <c r="H2337" s="534"/>
      <c r="I2337" s="534"/>
      <c r="J2337" s="534"/>
      <c r="K2337" s="534"/>
      <c r="L2337" s="534"/>
      <c r="M2337" s="534"/>
      <c r="N2337" s="534"/>
      <c r="O2337" s="534"/>
      <c r="P2337" s="534"/>
      <c r="Q2337" s="534"/>
      <c r="R2337" s="534"/>
      <c r="S2337" s="534"/>
      <c r="T2337" s="534"/>
      <c r="U2337" s="534"/>
      <c r="V2337" s="534"/>
      <c r="W2337" s="534"/>
      <c r="X2337" s="534"/>
      <c r="Y2337" s="534"/>
      <c r="Z2337" s="534"/>
      <c r="AA2337" s="534"/>
      <c r="AG2337" s="71"/>
      <c r="AH2337" s="605" t="s">
        <v>6</v>
      </c>
      <c r="AI2337" s="605"/>
      <c r="AJ2337" s="605"/>
      <c r="AK2337" s="605"/>
      <c r="AL2337" s="605"/>
      <c r="AM2337" s="605"/>
      <c r="AN2337" s="606"/>
      <c r="AO2337" s="599"/>
      <c r="AP2337" s="600"/>
      <c r="AQ2337" s="600"/>
      <c r="AR2337" s="600"/>
      <c r="AS2337" s="601"/>
      <c r="AT2337" s="599"/>
      <c r="AU2337" s="600"/>
      <c r="AV2337" s="600"/>
      <c r="AW2337" s="600"/>
      <c r="AX2337" s="601"/>
      <c r="AY2337" s="79"/>
      <c r="AZ2337" s="79"/>
      <c r="BA2337" s="79"/>
      <c r="BB2337" s="80"/>
      <c r="BC2337" s="80"/>
      <c r="BD2337" s="80"/>
      <c r="BE2337" s="80"/>
      <c r="BF2337" s="80"/>
      <c r="BG2337" s="80"/>
      <c r="BH2337" s="80"/>
      <c r="BI2337" s="80"/>
    </row>
    <row r="2338" spans="2:62" ht="39" customHeight="1" thickBot="1">
      <c r="B2338" s="607" t="s">
        <v>149</v>
      </c>
      <c r="C2338" s="607"/>
      <c r="D2338" s="607"/>
      <c r="E2338" s="607"/>
      <c r="F2338" s="607"/>
      <c r="G2338" s="607"/>
      <c r="H2338" s="607"/>
      <c r="I2338" s="607"/>
      <c r="J2338" s="607"/>
      <c r="K2338" s="607"/>
      <c r="L2338" s="607"/>
      <c r="M2338" s="607"/>
      <c r="N2338" s="607"/>
      <c r="O2338" s="607"/>
      <c r="P2338" s="607"/>
      <c r="Q2338" s="607"/>
      <c r="R2338" s="607"/>
      <c r="S2338" s="607"/>
      <c r="T2338" s="607"/>
      <c r="U2338" s="607"/>
      <c r="V2338" s="607"/>
      <c r="W2338" s="607"/>
      <c r="X2338" s="607"/>
      <c r="Y2338" s="607"/>
      <c r="Z2338" s="607"/>
      <c r="AA2338" s="607"/>
      <c r="AG2338" s="71"/>
      <c r="AH2338" s="605"/>
      <c r="AI2338" s="605"/>
      <c r="AJ2338" s="605"/>
      <c r="AK2338" s="605"/>
      <c r="AL2338" s="605"/>
      <c r="AM2338" s="605"/>
      <c r="AN2338" s="606"/>
      <c r="AO2338" s="602"/>
      <c r="AP2338" s="603"/>
      <c r="AQ2338" s="603"/>
      <c r="AR2338" s="603"/>
      <c r="AS2338" s="604"/>
      <c r="AT2338" s="602"/>
      <c r="AU2338" s="603"/>
      <c r="AV2338" s="603"/>
      <c r="AW2338" s="603"/>
      <c r="AX2338" s="604"/>
      <c r="AY2338" s="79"/>
      <c r="AZ2338" s="79"/>
      <c r="BA2338" s="79"/>
      <c r="BB2338" s="80"/>
      <c r="BC2338" s="80"/>
      <c r="BD2338" s="80"/>
      <c r="BE2338" s="80"/>
      <c r="BF2338" s="80"/>
      <c r="BG2338" s="80"/>
      <c r="BH2338" s="80"/>
      <c r="BI2338" s="80"/>
    </row>
    <row r="2339" spans="2:62" ht="39" customHeight="1">
      <c r="B2339" s="608"/>
      <c r="C2339" s="608"/>
      <c r="D2339" s="608"/>
      <c r="E2339" s="608"/>
      <c r="F2339" s="608"/>
      <c r="G2339" s="608"/>
      <c r="H2339" s="608"/>
      <c r="I2339" s="608"/>
      <c r="J2339" s="608"/>
      <c r="K2339" s="608"/>
      <c r="L2339" s="608"/>
      <c r="M2339" s="608"/>
      <c r="N2339" s="608"/>
      <c r="O2339" s="608"/>
      <c r="P2339" s="608"/>
      <c r="Q2339" s="608"/>
      <c r="R2339" s="608"/>
      <c r="S2339" s="608"/>
      <c r="T2339" s="608"/>
      <c r="U2339" s="608"/>
      <c r="V2339" s="608"/>
      <c r="W2339" s="608"/>
      <c r="X2339" s="608"/>
      <c r="Y2339" s="608"/>
      <c r="Z2339" s="608"/>
      <c r="AA2339" s="608"/>
      <c r="AG2339" s="71"/>
    </row>
    <row r="2340" spans="2:62" ht="39" customHeight="1" thickBot="1">
      <c r="B2340" s="533"/>
      <c r="C2340" s="533"/>
      <c r="D2340" s="533"/>
      <c r="E2340" s="533"/>
      <c r="F2340" s="533"/>
      <c r="G2340" s="533"/>
      <c r="H2340" s="533"/>
      <c r="I2340" s="533"/>
      <c r="J2340" s="533"/>
      <c r="K2340" s="533"/>
      <c r="L2340" s="533"/>
      <c r="M2340" s="533"/>
      <c r="N2340" s="533"/>
      <c r="O2340" s="533"/>
      <c r="P2340" s="533"/>
      <c r="Q2340" s="533"/>
      <c r="R2340" s="533"/>
      <c r="S2340" s="533"/>
      <c r="T2340" s="533"/>
      <c r="U2340" s="533"/>
      <c r="V2340" s="533"/>
      <c r="W2340" s="533"/>
      <c r="X2340" s="533"/>
      <c r="Y2340" s="533"/>
      <c r="Z2340" s="533"/>
      <c r="AA2340" s="533"/>
      <c r="AG2340" s="81"/>
      <c r="AH2340" s="82"/>
      <c r="AI2340" s="82"/>
      <c r="AJ2340" s="82"/>
      <c r="AK2340" s="82"/>
      <c r="AL2340" s="82"/>
      <c r="AM2340" s="82"/>
      <c r="AN2340" s="82"/>
      <c r="AO2340" s="82"/>
      <c r="AP2340" s="82"/>
      <c r="AQ2340" s="82"/>
      <c r="AR2340" s="83"/>
      <c r="AS2340" s="83"/>
      <c r="AT2340" s="83"/>
      <c r="AU2340" s="83"/>
      <c r="AV2340" s="83"/>
      <c r="AW2340" s="83"/>
      <c r="AX2340" s="83"/>
      <c r="AY2340" s="83"/>
      <c r="AZ2340" s="83"/>
      <c r="BA2340" s="83"/>
      <c r="BB2340" s="83"/>
      <c r="BC2340" s="83"/>
      <c r="BD2340" s="83"/>
      <c r="BE2340" s="83"/>
      <c r="BF2340" s="83"/>
      <c r="BG2340" s="83"/>
      <c r="BH2340" s="83"/>
      <c r="BI2340" s="83"/>
      <c r="BJ2340" s="84"/>
    </row>
    <row r="2341" spans="2:62" ht="39" customHeight="1">
      <c r="B2341" s="534"/>
      <c r="C2341" s="534"/>
      <c r="D2341" s="534"/>
      <c r="E2341" s="534"/>
      <c r="F2341" s="534"/>
      <c r="G2341" s="534"/>
      <c r="H2341" s="534"/>
      <c r="I2341" s="534"/>
      <c r="J2341" s="534"/>
      <c r="K2341" s="534"/>
      <c r="L2341" s="534"/>
      <c r="M2341" s="534"/>
      <c r="N2341" s="534"/>
      <c r="O2341" s="534"/>
      <c r="P2341" s="534"/>
      <c r="Q2341" s="534"/>
      <c r="R2341" s="534"/>
      <c r="S2341" s="534"/>
      <c r="T2341" s="534"/>
      <c r="U2341" s="534"/>
      <c r="V2341" s="534"/>
      <c r="W2341" s="534"/>
      <c r="X2341" s="534"/>
      <c r="Y2341" s="534"/>
      <c r="Z2341" s="534"/>
      <c r="AA2341" s="534"/>
      <c r="BJ2341" s="85"/>
    </row>
    <row r="2342" spans="2:62" ht="39" customHeight="1">
      <c r="B2342" s="86"/>
      <c r="C2342" s="86"/>
      <c r="D2342" s="86"/>
      <c r="E2342" s="86"/>
      <c r="F2342" s="86"/>
      <c r="G2342" s="86"/>
      <c r="H2342" s="86"/>
      <c r="I2342" s="86"/>
      <c r="J2342" s="86"/>
      <c r="K2342" s="86"/>
      <c r="L2342" s="86"/>
      <c r="M2342" s="86"/>
      <c r="N2342" s="86"/>
      <c r="O2342" s="86"/>
      <c r="P2342" s="86"/>
      <c r="Q2342" s="86"/>
      <c r="R2342" s="86"/>
      <c r="S2342" s="86"/>
      <c r="T2342" s="86"/>
      <c r="U2342" s="86"/>
      <c r="V2342" s="86"/>
      <c r="W2342" s="86"/>
      <c r="X2342" s="86"/>
      <c r="Y2342" s="86"/>
      <c r="Z2342" s="86"/>
      <c r="AA2342" s="86"/>
      <c r="AK2342" s="87"/>
      <c r="AL2342" s="87"/>
      <c r="AM2342" s="87"/>
      <c r="AN2342" s="87"/>
      <c r="AO2342" s="87"/>
      <c r="AP2342" s="87"/>
      <c r="AQ2342" s="87"/>
      <c r="AR2342" s="87"/>
      <c r="AS2342" s="87"/>
      <c r="AT2342" s="87"/>
      <c r="AU2342" s="87"/>
      <c r="AV2342" s="87"/>
      <c r="AW2342" s="87"/>
      <c r="AX2342" s="87"/>
      <c r="AY2342" s="87"/>
      <c r="AZ2342" s="87"/>
      <c r="BA2342" s="87"/>
      <c r="BB2342" s="87"/>
      <c r="BC2342" s="87"/>
      <c r="BD2342" s="87"/>
      <c r="BE2342" s="87"/>
      <c r="BF2342" s="87"/>
      <c r="BJ2342" s="85"/>
    </row>
    <row r="2343" spans="2:62" ht="39" customHeight="1">
      <c r="B2343" s="535" t="s">
        <v>80</v>
      </c>
      <c r="C2343" s="535"/>
      <c r="D2343" s="535"/>
      <c r="E2343" s="535"/>
      <c r="F2343" s="535"/>
      <c r="G2343" s="535"/>
      <c r="H2343" s="535"/>
      <c r="I2343" s="535"/>
      <c r="J2343" s="535"/>
      <c r="K2343" s="535"/>
      <c r="L2343" s="535"/>
      <c r="M2343" s="535"/>
      <c r="N2343" s="535"/>
      <c r="O2343" s="536" t="str">
        <f>GI!$E$31</f>
        <v xml:space="preserve">Biniam Desta </v>
      </c>
      <c r="P2343" s="536"/>
      <c r="Q2343" s="536"/>
      <c r="R2343" s="536"/>
      <c r="S2343" s="536"/>
      <c r="T2343" s="536"/>
      <c r="U2343" s="536"/>
      <c r="V2343" s="536"/>
      <c r="W2343" s="536"/>
      <c r="X2343" s="536"/>
      <c r="Y2343" s="536"/>
      <c r="Z2343" s="536"/>
      <c r="AA2343" s="536"/>
      <c r="AB2343" s="88"/>
      <c r="AJ2343" s="538" t="s">
        <v>212</v>
      </c>
      <c r="AK2343" s="539"/>
      <c r="AL2343" s="539"/>
      <c r="AM2343" s="539"/>
      <c r="AN2343" s="539"/>
      <c r="AO2343" s="539"/>
      <c r="AP2343" s="539"/>
      <c r="AQ2343" s="539"/>
      <c r="AR2343" s="539"/>
      <c r="AS2343" s="539"/>
      <c r="AT2343" s="539"/>
      <c r="AU2343" s="539"/>
      <c r="AV2343" s="539"/>
      <c r="AW2343" s="539"/>
      <c r="AX2343" s="539"/>
      <c r="AY2343" s="539"/>
      <c r="AZ2343" s="539"/>
      <c r="BA2343" s="539"/>
      <c r="BB2343" s="539"/>
      <c r="BC2343" s="539"/>
      <c r="BD2343" s="539"/>
      <c r="BE2343" s="539"/>
      <c r="BF2343" s="540"/>
      <c r="BG2343" s="87"/>
      <c r="BH2343" s="87"/>
      <c r="BI2343" s="87"/>
      <c r="BJ2343" s="89"/>
    </row>
    <row r="2344" spans="2:62" ht="39" customHeight="1">
      <c r="B2344" s="535"/>
      <c r="C2344" s="535"/>
      <c r="D2344" s="535"/>
      <c r="E2344" s="535"/>
      <c r="F2344" s="535"/>
      <c r="G2344" s="535"/>
      <c r="H2344" s="535"/>
      <c r="I2344" s="535"/>
      <c r="J2344" s="535"/>
      <c r="K2344" s="535"/>
      <c r="L2344" s="535"/>
      <c r="M2344" s="535"/>
      <c r="N2344" s="535"/>
      <c r="O2344" s="537"/>
      <c r="P2344" s="537"/>
      <c r="Q2344" s="537"/>
      <c r="R2344" s="537"/>
      <c r="S2344" s="537"/>
      <c r="T2344" s="537"/>
      <c r="U2344" s="537"/>
      <c r="V2344" s="537"/>
      <c r="W2344" s="537"/>
      <c r="X2344" s="537"/>
      <c r="Y2344" s="537"/>
      <c r="Z2344" s="537"/>
      <c r="AA2344" s="537"/>
      <c r="AB2344" s="88"/>
      <c r="AJ2344" s="541"/>
      <c r="AK2344" s="542"/>
      <c r="AL2344" s="542"/>
      <c r="AM2344" s="542"/>
      <c r="AN2344" s="542"/>
      <c r="AO2344" s="542"/>
      <c r="AP2344" s="542"/>
      <c r="AQ2344" s="542"/>
      <c r="AR2344" s="542"/>
      <c r="AS2344" s="542"/>
      <c r="AT2344" s="542"/>
      <c r="AU2344" s="542"/>
      <c r="AV2344" s="542"/>
      <c r="AW2344" s="542"/>
      <c r="AX2344" s="542"/>
      <c r="AY2344" s="542"/>
      <c r="AZ2344" s="542"/>
      <c r="BA2344" s="542"/>
      <c r="BB2344" s="542"/>
      <c r="BC2344" s="542"/>
      <c r="BD2344" s="542"/>
      <c r="BE2344" s="542"/>
      <c r="BF2344" s="543"/>
      <c r="BG2344" s="87"/>
      <c r="BH2344" s="87"/>
      <c r="BI2344" s="87"/>
      <c r="BJ2344" s="89"/>
    </row>
    <row r="2345" spans="2:62" ht="39" customHeight="1">
      <c r="B2345" s="544" t="s">
        <v>79</v>
      </c>
      <c r="C2345" s="544"/>
      <c r="D2345" s="544"/>
      <c r="E2345" s="544"/>
      <c r="F2345" s="544"/>
      <c r="G2345" s="544"/>
      <c r="H2345" s="544"/>
      <c r="I2345" s="544"/>
      <c r="J2345" s="544"/>
      <c r="K2345" s="544"/>
      <c r="L2345" s="544"/>
      <c r="M2345" s="544"/>
      <c r="N2345" s="544"/>
      <c r="O2345" s="545"/>
      <c r="P2345" s="545"/>
      <c r="Q2345" s="545"/>
      <c r="R2345" s="545"/>
      <c r="S2345" s="545"/>
      <c r="T2345" s="545"/>
      <c r="U2345" s="545"/>
      <c r="V2345" s="545"/>
      <c r="W2345" s="545"/>
      <c r="X2345" s="545"/>
      <c r="Y2345" s="545"/>
      <c r="Z2345" s="545"/>
      <c r="AA2345" s="545"/>
      <c r="AB2345" s="88"/>
      <c r="AJ2345" s="541" t="s">
        <v>210</v>
      </c>
      <c r="AK2345" s="542"/>
      <c r="AL2345" s="542"/>
      <c r="AM2345" s="542"/>
      <c r="AN2345" s="542"/>
      <c r="AO2345" s="542"/>
      <c r="AP2345" s="542"/>
      <c r="AQ2345" s="542"/>
      <c r="AR2345" s="542"/>
      <c r="AS2345" s="542"/>
      <c r="AT2345" s="542"/>
      <c r="AU2345" s="542"/>
      <c r="AV2345" s="542"/>
      <c r="AW2345" s="542"/>
      <c r="AX2345" s="542"/>
      <c r="AY2345" s="542"/>
      <c r="AZ2345" s="542"/>
      <c r="BA2345" s="542"/>
      <c r="BB2345" s="542"/>
      <c r="BC2345" s="542"/>
      <c r="BD2345" s="542"/>
      <c r="BE2345" s="542"/>
      <c r="BF2345" s="543"/>
      <c r="BG2345" s="87"/>
      <c r="BH2345" s="87"/>
      <c r="BI2345" s="87"/>
      <c r="BJ2345" s="87"/>
    </row>
    <row r="2346" spans="2:62" ht="39" customHeight="1">
      <c r="B2346" s="544"/>
      <c r="C2346" s="544"/>
      <c r="D2346" s="544"/>
      <c r="E2346" s="544"/>
      <c r="F2346" s="544"/>
      <c r="G2346" s="544"/>
      <c r="H2346" s="544"/>
      <c r="I2346" s="544"/>
      <c r="J2346" s="544"/>
      <c r="K2346" s="544"/>
      <c r="L2346" s="544"/>
      <c r="M2346" s="544"/>
      <c r="N2346" s="544"/>
      <c r="O2346" s="546"/>
      <c r="P2346" s="546"/>
      <c r="Q2346" s="546"/>
      <c r="R2346" s="546"/>
      <c r="S2346" s="546"/>
      <c r="T2346" s="546"/>
      <c r="U2346" s="546"/>
      <c r="V2346" s="546"/>
      <c r="W2346" s="546"/>
      <c r="X2346" s="546"/>
      <c r="Y2346" s="546"/>
      <c r="Z2346" s="546"/>
      <c r="AA2346" s="546"/>
      <c r="AB2346" s="88"/>
      <c r="AJ2346" s="541"/>
      <c r="AK2346" s="542"/>
      <c r="AL2346" s="542"/>
      <c r="AM2346" s="542"/>
      <c r="AN2346" s="542"/>
      <c r="AO2346" s="542"/>
      <c r="AP2346" s="542"/>
      <c r="AQ2346" s="542"/>
      <c r="AR2346" s="542"/>
      <c r="AS2346" s="542"/>
      <c r="AT2346" s="542"/>
      <c r="AU2346" s="542"/>
      <c r="AV2346" s="542"/>
      <c r="AW2346" s="542"/>
      <c r="AX2346" s="542"/>
      <c r="AY2346" s="542"/>
      <c r="AZ2346" s="542"/>
      <c r="BA2346" s="542"/>
      <c r="BB2346" s="542"/>
      <c r="BC2346" s="542"/>
      <c r="BD2346" s="542"/>
      <c r="BE2346" s="542"/>
      <c r="BF2346" s="543"/>
      <c r="BG2346" s="87"/>
      <c r="BH2346" s="87"/>
      <c r="BI2346" s="87"/>
      <c r="BJ2346" s="87"/>
    </row>
    <row r="2347" spans="2:62" ht="39" customHeight="1">
      <c r="B2347" s="535" t="s">
        <v>81</v>
      </c>
      <c r="C2347" s="535"/>
      <c r="D2347" s="535"/>
      <c r="E2347" s="535"/>
      <c r="F2347" s="535"/>
      <c r="G2347" s="535"/>
      <c r="H2347" s="535"/>
      <c r="I2347" s="535"/>
      <c r="J2347" s="535"/>
      <c r="K2347" s="535"/>
      <c r="L2347" s="535"/>
      <c r="M2347" s="535"/>
      <c r="N2347" s="535"/>
      <c r="O2347" s="547"/>
      <c r="P2347" s="547"/>
      <c r="Q2347" s="547"/>
      <c r="R2347" s="547"/>
      <c r="S2347" s="547"/>
      <c r="T2347" s="547"/>
      <c r="U2347" s="547"/>
      <c r="V2347" s="547"/>
      <c r="W2347" s="547"/>
      <c r="X2347" s="547"/>
      <c r="Y2347" s="547"/>
      <c r="Z2347" s="547"/>
      <c r="AA2347" s="547"/>
      <c r="AB2347" s="88"/>
      <c r="AJ2347" s="541" t="s">
        <v>74</v>
      </c>
      <c r="AK2347" s="542"/>
      <c r="AL2347" s="542"/>
      <c r="AM2347" s="542"/>
      <c r="AN2347" s="542"/>
      <c r="AO2347" s="542"/>
      <c r="AP2347" s="542"/>
      <c r="AQ2347" s="542"/>
      <c r="AR2347" s="542"/>
      <c r="AS2347" s="542"/>
      <c r="AT2347" s="542"/>
      <c r="AU2347" s="542"/>
      <c r="AV2347" s="542"/>
      <c r="AW2347" s="542"/>
      <c r="AX2347" s="542"/>
      <c r="AY2347" s="542"/>
      <c r="AZ2347" s="542"/>
      <c r="BA2347" s="542"/>
      <c r="BB2347" s="542"/>
      <c r="BC2347" s="542"/>
      <c r="BD2347" s="542"/>
      <c r="BE2347" s="542"/>
      <c r="BF2347" s="543"/>
      <c r="BG2347" s="87"/>
      <c r="BH2347" s="87"/>
      <c r="BI2347" s="87"/>
      <c r="BJ2347" s="87"/>
    </row>
    <row r="2348" spans="2:62" ht="39" customHeight="1">
      <c r="B2348" s="535"/>
      <c r="C2348" s="535"/>
      <c r="D2348" s="535"/>
      <c r="E2348" s="535"/>
      <c r="F2348" s="535"/>
      <c r="G2348" s="535"/>
      <c r="H2348" s="535"/>
      <c r="I2348" s="535"/>
      <c r="J2348" s="535"/>
      <c r="K2348" s="535"/>
      <c r="L2348" s="535"/>
      <c r="M2348" s="535"/>
      <c r="N2348" s="535"/>
      <c r="O2348" s="548"/>
      <c r="P2348" s="548"/>
      <c r="Q2348" s="548"/>
      <c r="R2348" s="548"/>
      <c r="S2348" s="548"/>
      <c r="T2348" s="548"/>
      <c r="U2348" s="548"/>
      <c r="V2348" s="548"/>
      <c r="W2348" s="548"/>
      <c r="X2348" s="548"/>
      <c r="Y2348" s="548"/>
      <c r="Z2348" s="548"/>
      <c r="AA2348" s="548"/>
      <c r="AB2348" s="88"/>
      <c r="AJ2348" s="541"/>
      <c r="AK2348" s="542"/>
      <c r="AL2348" s="542"/>
      <c r="AM2348" s="542"/>
      <c r="AN2348" s="542"/>
      <c r="AO2348" s="542"/>
      <c r="AP2348" s="542"/>
      <c r="AQ2348" s="542"/>
      <c r="AR2348" s="542"/>
      <c r="AS2348" s="542"/>
      <c r="AT2348" s="542"/>
      <c r="AU2348" s="542"/>
      <c r="AV2348" s="542"/>
      <c r="AW2348" s="542"/>
      <c r="AX2348" s="542"/>
      <c r="AY2348" s="542"/>
      <c r="AZ2348" s="542"/>
      <c r="BA2348" s="542"/>
      <c r="BB2348" s="542"/>
      <c r="BC2348" s="542"/>
      <c r="BD2348" s="542"/>
      <c r="BE2348" s="542"/>
      <c r="BF2348" s="543"/>
      <c r="BG2348" s="87"/>
      <c r="BH2348" s="87"/>
      <c r="BI2348" s="87"/>
      <c r="BJ2348" s="87"/>
    </row>
    <row r="2349" spans="2:62" ht="21.75" customHeight="1">
      <c r="B2349" s="544" t="s">
        <v>79</v>
      </c>
      <c r="C2349" s="544"/>
      <c r="D2349" s="544"/>
      <c r="E2349" s="544"/>
      <c r="F2349" s="544"/>
      <c r="G2349" s="544"/>
      <c r="H2349" s="544"/>
      <c r="I2349" s="544"/>
      <c r="J2349" s="544"/>
      <c r="K2349" s="544"/>
      <c r="L2349" s="544"/>
      <c r="M2349" s="544"/>
      <c r="N2349" s="544"/>
      <c r="O2349" s="545"/>
      <c r="P2349" s="545"/>
      <c r="Q2349" s="545"/>
      <c r="R2349" s="545"/>
      <c r="S2349" s="545"/>
      <c r="T2349" s="545"/>
      <c r="U2349" s="545"/>
      <c r="V2349" s="545"/>
      <c r="W2349" s="545"/>
      <c r="X2349" s="545"/>
      <c r="Y2349" s="545"/>
      <c r="Z2349" s="545"/>
      <c r="AA2349" s="545"/>
      <c r="AB2349" s="90"/>
      <c r="AJ2349" s="541" t="s">
        <v>211</v>
      </c>
      <c r="AK2349" s="542"/>
      <c r="AL2349" s="542"/>
      <c r="AM2349" s="542"/>
      <c r="AN2349" s="542"/>
      <c r="AO2349" s="542"/>
      <c r="AP2349" s="542"/>
      <c r="AQ2349" s="542"/>
      <c r="AR2349" s="542"/>
      <c r="AS2349" s="542"/>
      <c r="AT2349" s="542"/>
      <c r="AU2349" s="542"/>
      <c r="AV2349" s="542"/>
      <c r="AW2349" s="542"/>
      <c r="AX2349" s="542"/>
      <c r="AY2349" s="542"/>
      <c r="AZ2349" s="542"/>
      <c r="BA2349" s="542"/>
      <c r="BB2349" s="542"/>
      <c r="BC2349" s="542"/>
      <c r="BD2349" s="542"/>
      <c r="BE2349" s="542"/>
      <c r="BF2349" s="543"/>
      <c r="BG2349" s="87"/>
      <c r="BH2349" s="87"/>
      <c r="BI2349" s="87"/>
      <c r="BJ2349" s="87"/>
    </row>
    <row r="2350" spans="2:62" ht="67.5" customHeight="1">
      <c r="B2350" s="544"/>
      <c r="C2350" s="544"/>
      <c r="D2350" s="544"/>
      <c r="E2350" s="544"/>
      <c r="F2350" s="544"/>
      <c r="G2350" s="544"/>
      <c r="H2350" s="544"/>
      <c r="I2350" s="544"/>
      <c r="J2350" s="544"/>
      <c r="K2350" s="544"/>
      <c r="L2350" s="544"/>
      <c r="M2350" s="544"/>
      <c r="N2350" s="544"/>
      <c r="O2350" s="546"/>
      <c r="P2350" s="546"/>
      <c r="Q2350" s="546"/>
      <c r="R2350" s="546"/>
      <c r="S2350" s="546"/>
      <c r="T2350" s="546"/>
      <c r="U2350" s="546"/>
      <c r="V2350" s="546"/>
      <c r="W2350" s="546"/>
      <c r="X2350" s="546"/>
      <c r="Y2350" s="546"/>
      <c r="Z2350" s="546"/>
      <c r="AA2350" s="546"/>
      <c r="AB2350" s="90"/>
      <c r="AJ2350" s="549"/>
      <c r="AK2350" s="550"/>
      <c r="AL2350" s="550"/>
      <c r="AM2350" s="550"/>
      <c r="AN2350" s="550"/>
      <c r="AO2350" s="550"/>
      <c r="AP2350" s="550"/>
      <c r="AQ2350" s="550"/>
      <c r="AR2350" s="550"/>
      <c r="AS2350" s="550"/>
      <c r="AT2350" s="550"/>
      <c r="AU2350" s="550"/>
      <c r="AV2350" s="550"/>
      <c r="AW2350" s="550"/>
      <c r="AX2350" s="550"/>
      <c r="AY2350" s="550"/>
      <c r="AZ2350" s="550"/>
      <c r="BA2350" s="550"/>
      <c r="BB2350" s="550"/>
      <c r="BC2350" s="550"/>
      <c r="BD2350" s="550"/>
      <c r="BE2350" s="550"/>
      <c r="BF2350" s="551"/>
      <c r="BG2350" s="87"/>
      <c r="BH2350" s="87"/>
      <c r="BI2350" s="87"/>
      <c r="BJ2350" s="87"/>
    </row>
    <row r="2351" spans="2:62" ht="39" customHeight="1">
      <c r="C2351" s="615"/>
      <c r="D2351" s="615"/>
      <c r="E2351" s="615"/>
      <c r="F2351" s="615"/>
      <c r="G2351" s="615"/>
      <c r="H2351" s="615"/>
      <c r="I2351" s="615"/>
      <c r="J2351" s="615"/>
      <c r="K2351" s="615"/>
      <c r="L2351" s="615"/>
      <c r="M2351" s="615"/>
      <c r="N2351" s="615"/>
      <c r="O2351" s="615"/>
      <c r="P2351" s="615"/>
      <c r="Q2351" s="615"/>
      <c r="R2351" s="615"/>
      <c r="S2351" s="615"/>
      <c r="T2351" s="615"/>
      <c r="U2351" s="615"/>
      <c r="V2351" s="615"/>
      <c r="W2351" s="615"/>
      <c r="X2351" s="615"/>
    </row>
    <row r="2352" spans="2:62" ht="39" customHeight="1">
      <c r="B2352" s="616" t="s">
        <v>20</v>
      </c>
      <c r="C2352" s="616"/>
      <c r="D2352" s="616"/>
      <c r="E2352" s="616"/>
      <c r="F2352" s="616"/>
      <c r="G2352" s="616"/>
      <c r="H2352" s="616"/>
      <c r="I2352" s="616"/>
      <c r="J2352" s="616"/>
      <c r="K2352" s="616"/>
      <c r="L2352" s="616"/>
      <c r="M2352" s="616"/>
      <c r="N2352" s="616"/>
      <c r="O2352" s="616"/>
      <c r="P2352" s="616"/>
      <c r="Q2352" s="616"/>
      <c r="R2352" s="616"/>
      <c r="S2352" s="616"/>
      <c r="T2352" s="616"/>
      <c r="U2352" s="616"/>
      <c r="V2352" s="616"/>
      <c r="W2352" s="616"/>
      <c r="X2352" s="616"/>
      <c r="Y2352" s="616"/>
      <c r="Z2352" s="616"/>
      <c r="AA2352" s="59"/>
      <c r="AG2352" s="60"/>
      <c r="AH2352" s="60"/>
      <c r="AI2352" s="60"/>
      <c r="AL2352" s="617"/>
      <c r="AM2352" s="617"/>
      <c r="AN2352" s="617"/>
      <c r="AO2352" s="617"/>
      <c r="AP2352" s="617"/>
      <c r="AQ2352" s="617"/>
      <c r="AR2352" s="617"/>
      <c r="AS2352" s="617"/>
      <c r="AT2352" s="617"/>
      <c r="AU2352" s="617"/>
      <c r="AV2352" s="617"/>
      <c r="AW2352" s="617"/>
      <c r="AX2352" s="617"/>
      <c r="AY2352" s="617"/>
      <c r="AZ2352" s="617"/>
      <c r="BA2352" s="617"/>
      <c r="BB2352" s="617"/>
      <c r="BC2352" s="617"/>
    </row>
    <row r="2353" spans="2:62" ht="39" customHeight="1">
      <c r="B2353" s="616"/>
      <c r="C2353" s="616"/>
      <c r="D2353" s="616"/>
      <c r="E2353" s="616"/>
      <c r="F2353" s="616"/>
      <c r="G2353" s="616"/>
      <c r="H2353" s="616"/>
      <c r="I2353" s="616"/>
      <c r="J2353" s="616"/>
      <c r="K2353" s="616"/>
      <c r="L2353" s="616"/>
      <c r="M2353" s="616"/>
      <c r="N2353" s="616"/>
      <c r="O2353" s="616"/>
      <c r="P2353" s="616"/>
      <c r="Q2353" s="616"/>
      <c r="R2353" s="616"/>
      <c r="S2353" s="616"/>
      <c r="T2353" s="616"/>
      <c r="U2353" s="616"/>
      <c r="V2353" s="616"/>
      <c r="W2353" s="616"/>
      <c r="X2353" s="616"/>
      <c r="Y2353" s="616"/>
      <c r="Z2353" s="616"/>
      <c r="AA2353" s="59"/>
      <c r="AG2353" s="60"/>
      <c r="AH2353" s="60"/>
      <c r="AI2353" s="60"/>
      <c r="AL2353" s="617"/>
      <c r="AM2353" s="617"/>
      <c r="AN2353" s="617"/>
      <c r="AO2353" s="617"/>
      <c r="AP2353" s="617"/>
      <c r="AQ2353" s="617"/>
      <c r="AR2353" s="617"/>
      <c r="AS2353" s="617"/>
      <c r="AT2353" s="617"/>
      <c r="AU2353" s="617"/>
      <c r="AV2353" s="617"/>
      <c r="AW2353" s="617"/>
      <c r="AX2353" s="617"/>
      <c r="AY2353" s="617"/>
      <c r="AZ2353" s="617"/>
      <c r="BA2353" s="617"/>
      <c r="BB2353" s="617"/>
      <c r="BC2353" s="617"/>
    </row>
    <row r="2354" spans="2:62" ht="39" customHeight="1">
      <c r="B2354" s="618"/>
      <c r="C2354" s="618"/>
      <c r="D2354" s="618"/>
      <c r="E2354" s="618"/>
      <c r="F2354" s="618"/>
      <c r="G2354" s="618"/>
      <c r="H2354" s="618"/>
      <c r="I2354" s="618"/>
      <c r="J2354" s="618"/>
      <c r="K2354" s="618"/>
      <c r="L2354" s="618"/>
      <c r="M2354" s="618"/>
      <c r="N2354" s="618"/>
      <c r="O2354" s="618"/>
      <c r="P2354" s="618"/>
      <c r="Q2354" s="618"/>
      <c r="R2354" s="618"/>
      <c r="S2354" s="618"/>
      <c r="T2354" s="618"/>
      <c r="U2354" s="618"/>
      <c r="V2354" s="618"/>
      <c r="W2354" s="618"/>
      <c r="X2354" s="618"/>
      <c r="Y2354" s="618"/>
      <c r="Z2354" s="618"/>
      <c r="AA2354" s="59"/>
      <c r="AB2354" s="60"/>
      <c r="AC2354" s="60"/>
      <c r="AD2354" s="60"/>
      <c r="AE2354" s="60"/>
      <c r="AF2354" s="60"/>
      <c r="AG2354" s="60"/>
      <c r="AH2354" s="60"/>
      <c r="AI2354" s="60"/>
      <c r="AL2354" s="617"/>
      <c r="AM2354" s="617"/>
      <c r="AN2354" s="617"/>
      <c r="AO2354" s="617"/>
      <c r="AP2354" s="617"/>
      <c r="AQ2354" s="617"/>
      <c r="AR2354" s="617"/>
      <c r="AS2354" s="617"/>
      <c r="AT2354" s="617"/>
      <c r="AU2354" s="617"/>
      <c r="AV2354" s="617"/>
      <c r="AW2354" s="617"/>
      <c r="AX2354" s="617"/>
      <c r="AY2354" s="617"/>
      <c r="AZ2354" s="617"/>
      <c r="BA2354" s="617"/>
      <c r="BB2354" s="617"/>
      <c r="BC2354" s="617"/>
    </row>
    <row r="2355" spans="2:62" ht="39" customHeight="1">
      <c r="B2355" s="609" t="s">
        <v>92</v>
      </c>
      <c r="C2355" s="609"/>
      <c r="D2355" s="609"/>
      <c r="E2355" s="609"/>
      <c r="F2355" s="609"/>
      <c r="G2355" s="609"/>
      <c r="H2355" s="609"/>
      <c r="I2355" s="609"/>
      <c r="J2355" s="609"/>
      <c r="K2355" s="609"/>
      <c r="L2355" s="609"/>
      <c r="M2355" s="609"/>
      <c r="N2355" s="609"/>
      <c r="O2355" s="609"/>
      <c r="P2355" s="609"/>
      <c r="Q2355" s="609"/>
      <c r="R2355" s="609"/>
      <c r="S2355" s="609"/>
      <c r="T2355" s="609"/>
      <c r="U2355" s="609"/>
      <c r="V2355" s="609"/>
      <c r="W2355" s="609"/>
      <c r="X2355" s="609"/>
      <c r="Y2355" s="609"/>
      <c r="Z2355" s="609"/>
      <c r="AA2355" s="59"/>
      <c r="AB2355" s="60"/>
      <c r="AE2355" s="610" t="str">
        <f>GI!$A$49</f>
        <v>መግለፂ ውፅኢት ተምሃራይ</v>
      </c>
      <c r="AF2355" s="610"/>
      <c r="AG2355" s="610"/>
      <c r="AH2355" s="610"/>
      <c r="AI2355" s="610"/>
      <c r="AJ2355" s="610"/>
      <c r="AK2355" s="610"/>
      <c r="AL2355" s="610"/>
      <c r="AM2355" s="610"/>
      <c r="AN2355" s="610"/>
      <c r="AO2355" s="610"/>
      <c r="AP2355" s="610"/>
      <c r="AQ2355" s="610"/>
      <c r="AR2355" s="610"/>
      <c r="AS2355" s="610"/>
      <c r="AT2355" s="610"/>
      <c r="AU2355" s="610"/>
      <c r="AV2355" s="610"/>
      <c r="AW2355" s="610"/>
      <c r="AX2355" s="610"/>
      <c r="AY2355" s="610"/>
      <c r="AZ2355" s="610"/>
      <c r="BA2355" s="610"/>
      <c r="BB2355" s="610"/>
      <c r="BC2355" s="610"/>
      <c r="BD2355" s="610"/>
      <c r="BE2355" s="610"/>
      <c r="BF2355" s="610"/>
      <c r="BG2355" s="610"/>
      <c r="BH2355" s="610"/>
      <c r="BI2355" s="610"/>
      <c r="BJ2355" s="610"/>
    </row>
    <row r="2356" spans="2:62" ht="39" customHeight="1">
      <c r="B2356" s="609" t="s">
        <v>93</v>
      </c>
      <c r="C2356" s="609"/>
      <c r="D2356" s="609"/>
      <c r="E2356" s="609"/>
      <c r="F2356" s="609"/>
      <c r="G2356" s="609"/>
      <c r="H2356" s="609"/>
      <c r="I2356" s="609"/>
      <c r="J2356" s="609"/>
      <c r="K2356" s="609"/>
      <c r="L2356" s="609"/>
      <c r="M2356" s="609"/>
      <c r="N2356" s="609"/>
      <c r="O2356" s="609"/>
      <c r="P2356" s="609"/>
      <c r="Q2356" s="609"/>
      <c r="R2356" s="609"/>
      <c r="S2356" s="609"/>
      <c r="T2356" s="609"/>
      <c r="U2356" s="609"/>
      <c r="V2356" s="609"/>
      <c r="W2356" s="609"/>
      <c r="X2356" s="609"/>
      <c r="Y2356" s="609"/>
      <c r="Z2356" s="609"/>
      <c r="AA2356" s="59"/>
      <c r="AB2356" s="60"/>
      <c r="AC2356" s="61"/>
      <c r="AD2356" s="61"/>
      <c r="AE2356" s="610"/>
      <c r="AF2356" s="610"/>
      <c r="AG2356" s="610"/>
      <c r="AH2356" s="610"/>
      <c r="AI2356" s="610"/>
      <c r="AJ2356" s="610"/>
      <c r="AK2356" s="610"/>
      <c r="AL2356" s="610"/>
      <c r="AM2356" s="610"/>
      <c r="AN2356" s="610"/>
      <c r="AO2356" s="610"/>
      <c r="AP2356" s="610"/>
      <c r="AQ2356" s="610"/>
      <c r="AR2356" s="610"/>
      <c r="AS2356" s="610"/>
      <c r="AT2356" s="610"/>
      <c r="AU2356" s="610"/>
      <c r="AV2356" s="610"/>
      <c r="AW2356" s="610"/>
      <c r="AX2356" s="610"/>
      <c r="AY2356" s="610"/>
      <c r="AZ2356" s="610"/>
      <c r="BA2356" s="610"/>
      <c r="BB2356" s="610"/>
      <c r="BC2356" s="610"/>
      <c r="BD2356" s="610"/>
      <c r="BE2356" s="610"/>
      <c r="BF2356" s="610"/>
      <c r="BG2356" s="610"/>
      <c r="BH2356" s="610"/>
      <c r="BI2356" s="610"/>
      <c r="BJ2356" s="610"/>
    </row>
    <row r="2357" spans="2:62" ht="39" customHeight="1">
      <c r="B2357" s="609" t="s">
        <v>94</v>
      </c>
      <c r="C2357" s="609"/>
      <c r="D2357" s="609"/>
      <c r="E2357" s="609"/>
      <c r="F2357" s="609"/>
      <c r="G2357" s="609"/>
      <c r="H2357" s="609"/>
      <c r="I2357" s="609"/>
      <c r="J2357" s="609"/>
      <c r="K2357" s="609"/>
      <c r="L2357" s="609"/>
      <c r="M2357" s="609"/>
      <c r="N2357" s="609"/>
      <c r="O2357" s="609"/>
      <c r="P2357" s="609"/>
      <c r="Q2357" s="609"/>
      <c r="R2357" s="609"/>
      <c r="S2357" s="609"/>
      <c r="T2357" s="609"/>
      <c r="U2357" s="609"/>
      <c r="V2357" s="609"/>
      <c r="W2357" s="609"/>
      <c r="X2357" s="609"/>
      <c r="Y2357" s="609"/>
      <c r="Z2357" s="609"/>
      <c r="AA2357" s="59"/>
      <c r="AB2357" s="60"/>
      <c r="AC2357" s="61"/>
      <c r="AD2357" s="61"/>
      <c r="AE2357" s="610" t="str">
        <f>GI!$A$50</f>
        <v xml:space="preserve">ኣካዳሚ ሸባ ሓፈሻዊ ካልኣይ ብርኪ ቤት ት/ቲ </v>
      </c>
      <c r="AF2357" s="610"/>
      <c r="AG2357" s="610"/>
      <c r="AH2357" s="610"/>
      <c r="AI2357" s="610"/>
      <c r="AJ2357" s="610"/>
      <c r="AK2357" s="610"/>
      <c r="AL2357" s="610"/>
      <c r="AM2357" s="610"/>
      <c r="AN2357" s="610"/>
      <c r="AO2357" s="610"/>
      <c r="AP2357" s="610"/>
      <c r="AQ2357" s="610"/>
      <c r="AR2357" s="610"/>
      <c r="AS2357" s="610"/>
      <c r="AT2357" s="610"/>
      <c r="AU2357" s="610"/>
      <c r="AV2357" s="610"/>
      <c r="AW2357" s="610"/>
      <c r="AX2357" s="610"/>
      <c r="AY2357" s="610"/>
      <c r="AZ2357" s="610"/>
      <c r="BA2357" s="610"/>
      <c r="BB2357" s="610"/>
      <c r="BC2357" s="610"/>
      <c r="BD2357" s="610"/>
      <c r="BE2357" s="610"/>
      <c r="BF2357" s="610"/>
      <c r="BG2357" s="610"/>
      <c r="BH2357" s="610"/>
      <c r="BI2357" s="610"/>
      <c r="BJ2357" s="610"/>
    </row>
    <row r="2358" spans="2:62" ht="39" customHeight="1">
      <c r="B2358" s="609" t="s">
        <v>95</v>
      </c>
      <c r="C2358" s="609"/>
      <c r="D2358" s="609"/>
      <c r="E2358" s="609"/>
      <c r="F2358" s="609"/>
      <c r="G2358" s="609"/>
      <c r="H2358" s="609"/>
      <c r="I2358" s="609"/>
      <c r="J2358" s="609"/>
      <c r="K2358" s="609"/>
      <c r="L2358" s="609"/>
      <c r="M2358" s="609"/>
      <c r="N2358" s="609"/>
      <c r="O2358" s="609"/>
      <c r="P2358" s="609"/>
      <c r="Q2358" s="609"/>
      <c r="R2358" s="609"/>
      <c r="S2358" s="609"/>
      <c r="T2358" s="609"/>
      <c r="U2358" s="609"/>
      <c r="V2358" s="609"/>
      <c r="W2358" s="609"/>
      <c r="X2358" s="609"/>
      <c r="Y2358" s="609"/>
      <c r="Z2358" s="609"/>
      <c r="AA2358" s="62"/>
      <c r="AB2358" s="60"/>
      <c r="AC2358" s="61"/>
      <c r="AD2358" s="61"/>
      <c r="AE2358" s="610"/>
      <c r="AF2358" s="610"/>
      <c r="AG2358" s="610"/>
      <c r="AH2358" s="610"/>
      <c r="AI2358" s="610"/>
      <c r="AJ2358" s="610"/>
      <c r="AK2358" s="610"/>
      <c r="AL2358" s="610"/>
      <c r="AM2358" s="610"/>
      <c r="AN2358" s="610"/>
      <c r="AO2358" s="610"/>
      <c r="AP2358" s="610"/>
      <c r="AQ2358" s="610"/>
      <c r="AR2358" s="610"/>
      <c r="AS2358" s="610"/>
      <c r="AT2358" s="610"/>
      <c r="AU2358" s="610"/>
      <c r="AV2358" s="610"/>
      <c r="AW2358" s="610"/>
      <c r="AX2358" s="610"/>
      <c r="AY2358" s="610"/>
      <c r="AZ2358" s="610"/>
      <c r="BA2358" s="610"/>
      <c r="BB2358" s="610"/>
      <c r="BC2358" s="610"/>
      <c r="BD2358" s="610"/>
      <c r="BE2358" s="610"/>
      <c r="BF2358" s="610"/>
      <c r="BG2358" s="610"/>
      <c r="BH2358" s="610"/>
      <c r="BI2358" s="610"/>
      <c r="BJ2358" s="610"/>
    </row>
    <row r="2359" spans="2:62" ht="39" customHeight="1">
      <c r="B2359" s="609" t="s">
        <v>96</v>
      </c>
      <c r="C2359" s="609"/>
      <c r="D2359" s="609"/>
      <c r="E2359" s="609"/>
      <c r="F2359" s="609"/>
      <c r="G2359" s="609"/>
      <c r="H2359" s="609"/>
      <c r="I2359" s="609"/>
      <c r="J2359" s="609"/>
      <c r="K2359" s="609"/>
      <c r="L2359" s="609"/>
      <c r="M2359" s="609"/>
      <c r="N2359" s="609"/>
      <c r="O2359" s="609"/>
      <c r="P2359" s="609"/>
      <c r="Q2359" s="609"/>
      <c r="R2359" s="609"/>
      <c r="S2359" s="609"/>
      <c r="T2359" s="609"/>
      <c r="U2359" s="609"/>
      <c r="V2359" s="609"/>
      <c r="W2359" s="609"/>
      <c r="X2359" s="609"/>
      <c r="Y2359" s="609"/>
      <c r="Z2359" s="609"/>
      <c r="AA2359" s="62"/>
      <c r="AB2359" s="60"/>
      <c r="AC2359" s="61"/>
      <c r="AD2359" s="61"/>
      <c r="AE2359" s="61"/>
      <c r="AF2359" s="61"/>
      <c r="AG2359" s="61"/>
      <c r="AH2359" s="61"/>
      <c r="AI2359" s="61"/>
      <c r="AJ2359" s="61"/>
      <c r="AK2359" s="61"/>
      <c r="AL2359" s="61"/>
      <c r="AM2359" s="61"/>
      <c r="AN2359" s="61"/>
      <c r="AO2359" s="61"/>
      <c r="AP2359" s="61"/>
      <c r="AQ2359" s="61"/>
      <c r="AR2359" s="61"/>
      <c r="AS2359" s="61"/>
      <c r="AT2359" s="61"/>
      <c r="AU2359" s="61"/>
      <c r="AV2359" s="61"/>
      <c r="AW2359" s="61"/>
      <c r="AX2359" s="61"/>
      <c r="AY2359" s="61"/>
      <c r="AZ2359" s="61"/>
      <c r="BA2359" s="61"/>
      <c r="BB2359" s="61"/>
      <c r="BC2359" s="61"/>
      <c r="BD2359" s="61"/>
      <c r="BE2359" s="61"/>
      <c r="BF2359" s="61"/>
      <c r="BG2359" s="61"/>
      <c r="BH2359" s="61"/>
      <c r="BI2359" s="61"/>
      <c r="BJ2359" s="61"/>
    </row>
    <row r="2360" spans="2:62" ht="39" customHeight="1">
      <c r="B2360" s="611" t="s">
        <v>138</v>
      </c>
      <c r="C2360" s="611"/>
      <c r="D2360" s="611"/>
      <c r="E2360" s="611"/>
      <c r="F2360" s="611"/>
      <c r="G2360" s="611"/>
      <c r="H2360" s="611"/>
      <c r="I2360" s="611"/>
      <c r="J2360" s="611"/>
      <c r="K2360" s="611"/>
      <c r="L2360" s="611"/>
      <c r="M2360" s="611"/>
      <c r="N2360" s="611"/>
      <c r="O2360" s="611"/>
      <c r="P2360" s="611"/>
      <c r="Q2360" s="611"/>
      <c r="R2360" s="611"/>
      <c r="S2360" s="611"/>
      <c r="T2360" s="611"/>
      <c r="U2360" s="611"/>
      <c r="V2360" s="611"/>
      <c r="W2360" s="611"/>
      <c r="X2360" s="611"/>
      <c r="Y2360" s="611"/>
      <c r="Z2360" s="611"/>
      <c r="AA2360" s="612"/>
      <c r="AB2360" s="62"/>
      <c r="AD2360" s="61"/>
      <c r="AE2360" s="613" t="str">
        <f>GI!$A$52</f>
        <v>Sheba Academy Comprehensive Secondary School Student's Grade Report Card</v>
      </c>
      <c r="AF2360" s="613"/>
      <c r="AG2360" s="613"/>
      <c r="AH2360" s="613"/>
      <c r="AI2360" s="613"/>
      <c r="AJ2360" s="613"/>
      <c r="AK2360" s="613"/>
      <c r="AL2360" s="613"/>
      <c r="AM2360" s="613"/>
      <c r="AN2360" s="613"/>
      <c r="AO2360" s="613"/>
      <c r="AP2360" s="613"/>
      <c r="AQ2360" s="613"/>
      <c r="AR2360" s="613"/>
      <c r="AS2360" s="613"/>
      <c r="AT2360" s="613"/>
      <c r="AU2360" s="613"/>
      <c r="AV2360" s="613"/>
      <c r="AW2360" s="613"/>
      <c r="AX2360" s="613"/>
      <c r="AY2360" s="613"/>
      <c r="AZ2360" s="613"/>
      <c r="BA2360" s="613"/>
      <c r="BB2360" s="613"/>
      <c r="BC2360" s="613"/>
      <c r="BD2360" s="613"/>
      <c r="BE2360" s="613"/>
      <c r="BF2360" s="613"/>
      <c r="BG2360" s="613"/>
      <c r="BH2360" s="613"/>
      <c r="BI2360" s="613"/>
      <c r="BJ2360" s="613"/>
    </row>
    <row r="2361" spans="2:62" ht="39" customHeight="1">
      <c r="B2361" s="611"/>
      <c r="C2361" s="611"/>
      <c r="D2361" s="611"/>
      <c r="E2361" s="611"/>
      <c r="F2361" s="611"/>
      <c r="G2361" s="611"/>
      <c r="H2361" s="611"/>
      <c r="I2361" s="611"/>
      <c r="J2361" s="611"/>
      <c r="K2361" s="611"/>
      <c r="L2361" s="611"/>
      <c r="M2361" s="611"/>
      <c r="N2361" s="611"/>
      <c r="O2361" s="611"/>
      <c r="P2361" s="611"/>
      <c r="Q2361" s="611"/>
      <c r="R2361" s="611"/>
      <c r="S2361" s="611"/>
      <c r="T2361" s="611"/>
      <c r="U2361" s="611"/>
      <c r="V2361" s="611"/>
      <c r="W2361" s="611"/>
      <c r="X2361" s="611"/>
      <c r="Y2361" s="611"/>
      <c r="Z2361" s="611"/>
      <c r="AA2361" s="612"/>
      <c r="AB2361" s="62"/>
      <c r="AC2361" s="61"/>
      <c r="AD2361" s="61"/>
      <c r="AE2361" s="613"/>
      <c r="AF2361" s="613"/>
      <c r="AG2361" s="613"/>
      <c r="AH2361" s="613"/>
      <c r="AI2361" s="613"/>
      <c r="AJ2361" s="613"/>
      <c r="AK2361" s="613"/>
      <c r="AL2361" s="613"/>
      <c r="AM2361" s="613"/>
      <c r="AN2361" s="613"/>
      <c r="AO2361" s="613"/>
      <c r="AP2361" s="613"/>
      <c r="AQ2361" s="613"/>
      <c r="AR2361" s="613"/>
      <c r="AS2361" s="613"/>
      <c r="AT2361" s="613"/>
      <c r="AU2361" s="613"/>
      <c r="AV2361" s="613"/>
      <c r="AW2361" s="613"/>
      <c r="AX2361" s="613"/>
      <c r="AY2361" s="613"/>
      <c r="AZ2361" s="613"/>
      <c r="BA2361" s="613"/>
      <c r="BB2361" s="613"/>
      <c r="BC2361" s="613"/>
      <c r="BD2361" s="613"/>
      <c r="BE2361" s="613"/>
      <c r="BF2361" s="613"/>
      <c r="BG2361" s="613"/>
      <c r="BH2361" s="613"/>
      <c r="BI2361" s="613"/>
      <c r="BJ2361" s="613"/>
    </row>
    <row r="2362" spans="2:62" ht="39" customHeight="1">
      <c r="B2362" s="611" t="s">
        <v>65</v>
      </c>
      <c r="C2362" s="611"/>
      <c r="D2362" s="611"/>
      <c r="E2362" s="611"/>
      <c r="F2362" s="611"/>
      <c r="G2362" s="611"/>
      <c r="H2362" s="611"/>
      <c r="I2362" s="611"/>
      <c r="J2362" s="611"/>
      <c r="K2362" s="611"/>
      <c r="L2362" s="611"/>
      <c r="M2362" s="611"/>
      <c r="N2362" s="611"/>
      <c r="O2362" s="611"/>
      <c r="P2362" s="611"/>
      <c r="Q2362" s="611"/>
      <c r="R2362" s="611"/>
      <c r="S2362" s="611"/>
      <c r="T2362" s="611"/>
      <c r="U2362" s="611"/>
      <c r="V2362" s="611"/>
      <c r="W2362" s="611"/>
      <c r="X2362" s="611"/>
      <c r="Y2362" s="611"/>
      <c r="Z2362" s="611"/>
      <c r="AA2362" s="612"/>
      <c r="AB2362" s="62"/>
      <c r="AC2362" s="61"/>
      <c r="AD2362" s="61"/>
      <c r="AE2362" s="613"/>
      <c r="AF2362" s="613"/>
      <c r="AG2362" s="613"/>
      <c r="AH2362" s="613"/>
      <c r="AI2362" s="613"/>
      <c r="AJ2362" s="613"/>
      <c r="AK2362" s="613"/>
      <c r="AL2362" s="613"/>
      <c r="AM2362" s="613"/>
      <c r="AN2362" s="613"/>
      <c r="AO2362" s="613"/>
      <c r="AP2362" s="613"/>
      <c r="AQ2362" s="613"/>
      <c r="AR2362" s="613"/>
      <c r="AS2362" s="613"/>
      <c r="AT2362" s="613"/>
      <c r="AU2362" s="613"/>
      <c r="AV2362" s="613"/>
      <c r="AW2362" s="613"/>
      <c r="AX2362" s="613"/>
      <c r="AY2362" s="613"/>
      <c r="AZ2362" s="613"/>
      <c r="BA2362" s="613"/>
      <c r="BB2362" s="613"/>
      <c r="BC2362" s="613"/>
      <c r="BD2362" s="613"/>
      <c r="BE2362" s="613"/>
      <c r="BF2362" s="613"/>
      <c r="BG2362" s="613"/>
      <c r="BH2362" s="613"/>
      <c r="BI2362" s="613"/>
      <c r="BJ2362" s="613"/>
    </row>
    <row r="2363" spans="2:62" ht="39" customHeight="1">
      <c r="B2363" s="611"/>
      <c r="C2363" s="611"/>
      <c r="D2363" s="611"/>
      <c r="E2363" s="611"/>
      <c r="F2363" s="611"/>
      <c r="G2363" s="611"/>
      <c r="H2363" s="611"/>
      <c r="I2363" s="611"/>
      <c r="J2363" s="611"/>
      <c r="K2363" s="611"/>
      <c r="L2363" s="611"/>
      <c r="M2363" s="611"/>
      <c r="N2363" s="611"/>
      <c r="O2363" s="611"/>
      <c r="P2363" s="611"/>
      <c r="Q2363" s="611"/>
      <c r="R2363" s="611"/>
      <c r="S2363" s="611"/>
      <c r="T2363" s="611"/>
      <c r="U2363" s="611"/>
      <c r="V2363" s="611"/>
      <c r="W2363" s="611"/>
      <c r="X2363" s="611"/>
      <c r="Y2363" s="611"/>
      <c r="Z2363" s="611"/>
      <c r="AA2363" s="612"/>
      <c r="AB2363" s="62"/>
      <c r="AC2363" s="62"/>
      <c r="AD2363" s="62"/>
      <c r="AE2363" s="63"/>
      <c r="AF2363" s="63"/>
      <c r="AG2363" s="63"/>
      <c r="AH2363" s="63"/>
      <c r="AI2363" s="63"/>
      <c r="AJ2363" s="63"/>
      <c r="AK2363" s="63"/>
      <c r="AL2363" s="63"/>
      <c r="AM2363" s="63"/>
      <c r="AN2363" s="63"/>
      <c r="AO2363" s="63"/>
      <c r="AP2363" s="63"/>
      <c r="AQ2363" s="63"/>
      <c r="AR2363" s="63"/>
      <c r="AS2363" s="63"/>
      <c r="AT2363" s="63"/>
      <c r="AU2363" s="63"/>
      <c r="AV2363" s="63"/>
      <c r="AW2363" s="63"/>
      <c r="AX2363" s="63"/>
      <c r="AY2363" s="63"/>
      <c r="AZ2363" s="63"/>
      <c r="BA2363" s="63"/>
      <c r="BB2363" s="63"/>
      <c r="BC2363" s="63"/>
      <c r="BD2363" s="63"/>
      <c r="BE2363" s="63"/>
      <c r="BF2363" s="63"/>
      <c r="BG2363" s="63"/>
      <c r="BH2363" s="63"/>
      <c r="BI2363" s="63"/>
      <c r="BJ2363" s="63"/>
    </row>
    <row r="2364" spans="2:62" ht="39" customHeight="1">
      <c r="B2364" s="64" t="s">
        <v>50</v>
      </c>
      <c r="C2364" s="64"/>
      <c r="D2364" s="64"/>
      <c r="E2364" s="64"/>
      <c r="F2364" s="64"/>
      <c r="G2364" s="64"/>
      <c r="H2364" s="64"/>
      <c r="I2364" s="64"/>
      <c r="J2364" s="64"/>
      <c r="K2364" s="64"/>
      <c r="L2364" s="64"/>
      <c r="M2364" s="64"/>
      <c r="N2364" s="64"/>
      <c r="O2364" s="64"/>
      <c r="P2364" s="64"/>
      <c r="Q2364" s="64"/>
      <c r="R2364" s="64"/>
      <c r="S2364" s="64"/>
      <c r="T2364" s="64"/>
      <c r="U2364" s="64"/>
      <c r="V2364" s="64"/>
      <c r="W2364" s="64"/>
      <c r="X2364" s="64"/>
      <c r="Y2364" s="64"/>
      <c r="Z2364" s="64"/>
      <c r="AA2364" s="62"/>
      <c r="AB2364" s="62"/>
      <c r="AC2364" s="62"/>
      <c r="AD2364" s="62"/>
      <c r="AE2364" s="613" t="str">
        <f>GI!$A$51</f>
        <v>መቐለ, ኢትዮጵያ/Mekelle, Ethiopia</v>
      </c>
      <c r="AF2364" s="613"/>
      <c r="AG2364" s="613"/>
      <c r="AH2364" s="613"/>
      <c r="AI2364" s="613"/>
      <c r="AJ2364" s="613"/>
      <c r="AK2364" s="613"/>
      <c r="AL2364" s="613"/>
      <c r="AM2364" s="613"/>
      <c r="AN2364" s="613"/>
      <c r="AO2364" s="613"/>
      <c r="AP2364" s="613"/>
      <c r="AQ2364" s="613"/>
      <c r="AR2364" s="613"/>
      <c r="AS2364" s="613"/>
      <c r="AT2364" s="613"/>
      <c r="AU2364" s="613"/>
      <c r="AV2364" s="613"/>
      <c r="AW2364" s="613"/>
      <c r="AX2364" s="613"/>
      <c r="AY2364" s="613"/>
      <c r="AZ2364" s="613"/>
      <c r="BA2364" s="613"/>
      <c r="BB2364" s="613"/>
      <c r="BC2364" s="613"/>
      <c r="BD2364" s="613"/>
      <c r="BE2364" s="613"/>
      <c r="BF2364" s="613"/>
      <c r="BG2364" s="613"/>
      <c r="BH2364" s="613"/>
      <c r="BI2364" s="613"/>
      <c r="BJ2364" s="613"/>
    </row>
    <row r="2365" spans="2:62" ht="39" customHeight="1">
      <c r="B2365" s="64" t="s">
        <v>51</v>
      </c>
      <c r="C2365" s="64"/>
      <c r="D2365" s="64"/>
      <c r="E2365" s="64"/>
      <c r="F2365" s="64"/>
      <c r="G2365" s="64"/>
      <c r="H2365" s="64"/>
      <c r="I2365" s="64"/>
      <c r="J2365" s="64"/>
      <c r="K2365" s="64"/>
      <c r="L2365" s="64"/>
      <c r="M2365" s="64"/>
      <c r="N2365" s="64"/>
      <c r="O2365" s="64"/>
      <c r="P2365" s="64"/>
      <c r="Q2365" s="64"/>
      <c r="R2365" s="64"/>
      <c r="S2365" s="64"/>
      <c r="T2365" s="64"/>
      <c r="U2365" s="64"/>
      <c r="V2365" s="64"/>
      <c r="W2365" s="64"/>
      <c r="X2365" s="64"/>
      <c r="Y2365" s="64"/>
      <c r="Z2365" s="64"/>
      <c r="AA2365" s="62"/>
      <c r="AB2365" s="62"/>
      <c r="AC2365" s="62"/>
      <c r="AD2365" s="62"/>
      <c r="AE2365" s="613"/>
      <c r="AF2365" s="613"/>
      <c r="AG2365" s="613"/>
      <c r="AH2365" s="613"/>
      <c r="AI2365" s="613"/>
      <c r="AJ2365" s="613"/>
      <c r="AK2365" s="613"/>
      <c r="AL2365" s="613"/>
      <c r="AM2365" s="613"/>
      <c r="AN2365" s="613"/>
      <c r="AO2365" s="613"/>
      <c r="AP2365" s="613"/>
      <c r="AQ2365" s="613"/>
      <c r="AR2365" s="613"/>
      <c r="AS2365" s="613"/>
      <c r="AT2365" s="613"/>
      <c r="AU2365" s="613"/>
      <c r="AV2365" s="613"/>
      <c r="AW2365" s="613"/>
      <c r="AX2365" s="613"/>
      <c r="AY2365" s="613"/>
      <c r="AZ2365" s="613"/>
      <c r="BA2365" s="613"/>
      <c r="BB2365" s="613"/>
      <c r="BC2365" s="613"/>
      <c r="BD2365" s="613"/>
      <c r="BE2365" s="613"/>
      <c r="BF2365" s="613"/>
      <c r="BG2365" s="613"/>
      <c r="BH2365" s="613"/>
      <c r="BI2365" s="613"/>
      <c r="BJ2365" s="613"/>
    </row>
    <row r="2366" spans="2:62" ht="39" customHeight="1">
      <c r="B2366" s="611" t="s">
        <v>139</v>
      </c>
      <c r="C2366" s="611"/>
      <c r="D2366" s="611"/>
      <c r="E2366" s="611"/>
      <c r="F2366" s="611"/>
      <c r="G2366" s="611"/>
      <c r="H2366" s="611"/>
      <c r="I2366" s="611"/>
      <c r="J2366" s="611"/>
      <c r="K2366" s="611"/>
      <c r="L2366" s="611"/>
      <c r="M2366" s="611"/>
      <c r="N2366" s="611"/>
      <c r="O2366" s="611"/>
      <c r="P2366" s="611"/>
      <c r="Q2366" s="611"/>
      <c r="R2366" s="611"/>
      <c r="S2366" s="611"/>
      <c r="T2366" s="611"/>
      <c r="U2366" s="611"/>
      <c r="V2366" s="611"/>
      <c r="W2366" s="611"/>
      <c r="X2366" s="611"/>
      <c r="Y2366" s="611"/>
      <c r="Z2366" s="611"/>
      <c r="AA2366" s="612"/>
      <c r="AB2366" s="62"/>
      <c r="AC2366" s="62"/>
      <c r="AD2366" s="62"/>
      <c r="AE2366" s="91"/>
      <c r="AF2366" s="91"/>
      <c r="AG2366" s="91"/>
      <c r="AH2366" s="91"/>
      <c r="AI2366" s="91"/>
      <c r="AJ2366" s="91"/>
      <c r="AK2366" s="91"/>
      <c r="AL2366" s="91"/>
      <c r="AM2366" s="91"/>
      <c r="AN2366" s="91"/>
      <c r="AO2366" s="91"/>
      <c r="AP2366" s="91"/>
      <c r="AQ2366" s="91"/>
      <c r="AR2366" s="91"/>
      <c r="AS2366" s="91"/>
      <c r="AT2366" s="91"/>
      <c r="AU2366" s="91"/>
      <c r="AV2366" s="91"/>
      <c r="AW2366" s="91"/>
      <c r="AX2366" s="91"/>
      <c r="AY2366" s="91"/>
      <c r="AZ2366" s="91"/>
      <c r="BA2366" s="91"/>
      <c r="BB2366" s="91"/>
      <c r="BC2366" s="91"/>
      <c r="BD2366" s="91"/>
      <c r="BE2366" s="91"/>
      <c r="BF2366" s="91"/>
      <c r="BG2366" s="91"/>
      <c r="BH2366" s="91"/>
      <c r="BI2366" s="91"/>
      <c r="BJ2366" s="91"/>
    </row>
    <row r="2367" spans="2:62" ht="39" customHeight="1">
      <c r="B2367" s="611"/>
      <c r="C2367" s="611"/>
      <c r="D2367" s="611"/>
      <c r="E2367" s="611"/>
      <c r="F2367" s="611"/>
      <c r="G2367" s="611"/>
      <c r="H2367" s="611"/>
      <c r="I2367" s="611"/>
      <c r="J2367" s="611"/>
      <c r="K2367" s="611"/>
      <c r="L2367" s="611"/>
      <c r="M2367" s="611"/>
      <c r="N2367" s="611"/>
      <c r="O2367" s="611"/>
      <c r="P2367" s="611"/>
      <c r="Q2367" s="611"/>
      <c r="R2367" s="611"/>
      <c r="S2367" s="611"/>
      <c r="T2367" s="611"/>
      <c r="U2367" s="611"/>
      <c r="V2367" s="611"/>
      <c r="W2367" s="611"/>
      <c r="X2367" s="611"/>
      <c r="Y2367" s="611"/>
      <c r="Z2367" s="611"/>
      <c r="AA2367" s="612"/>
      <c r="AB2367" s="62"/>
      <c r="AC2367" s="62"/>
      <c r="AD2367" s="62"/>
      <c r="AE2367" s="614" t="str">
        <f>GI!$A$47</f>
        <v>ዘበነ ት/ቲ፡ 2018 ዓ/ም Academic Year: 2025/26 G.C</v>
      </c>
      <c r="AF2367" s="614"/>
      <c r="AG2367" s="614"/>
      <c r="AH2367" s="614"/>
      <c r="AI2367" s="614"/>
      <c r="AJ2367" s="614"/>
      <c r="AK2367" s="614"/>
      <c r="AL2367" s="614"/>
      <c r="AM2367" s="614"/>
      <c r="AN2367" s="614"/>
      <c r="AO2367" s="614"/>
      <c r="AP2367" s="614"/>
      <c r="AQ2367" s="614"/>
      <c r="AR2367" s="614"/>
      <c r="AS2367" s="614"/>
      <c r="AT2367" s="614"/>
      <c r="AU2367" s="614"/>
      <c r="AV2367" s="614"/>
      <c r="AW2367" s="614"/>
      <c r="AX2367" s="614"/>
      <c r="AY2367" s="614"/>
      <c r="AZ2367" s="614"/>
      <c r="BA2367" s="614"/>
      <c r="BB2367" s="614"/>
      <c r="BC2367" s="614"/>
      <c r="BD2367" s="614"/>
      <c r="BE2367" s="614"/>
      <c r="BF2367" s="614"/>
      <c r="BG2367" s="614"/>
      <c r="BH2367" s="614"/>
      <c r="BI2367" s="614"/>
      <c r="BJ2367" s="614"/>
    </row>
    <row r="2368" spans="2:62" ht="39" customHeight="1">
      <c r="B2368" s="609" t="s">
        <v>97</v>
      </c>
      <c r="C2368" s="609"/>
      <c r="D2368" s="609"/>
      <c r="E2368" s="609"/>
      <c r="F2368" s="609"/>
      <c r="G2368" s="609"/>
      <c r="H2368" s="609"/>
      <c r="I2368" s="609"/>
      <c r="J2368" s="609"/>
      <c r="K2368" s="609"/>
      <c r="L2368" s="609"/>
      <c r="M2368" s="609"/>
      <c r="N2368" s="609"/>
      <c r="O2368" s="609"/>
      <c r="P2368" s="609"/>
      <c r="Q2368" s="609"/>
      <c r="R2368" s="609"/>
      <c r="S2368" s="609"/>
      <c r="T2368" s="609"/>
      <c r="U2368" s="609"/>
      <c r="V2368" s="609"/>
      <c r="W2368" s="609"/>
      <c r="X2368" s="609"/>
      <c r="Y2368" s="609"/>
      <c r="Z2368" s="609"/>
      <c r="AA2368" s="62"/>
      <c r="AB2368" s="62"/>
      <c r="AC2368" s="62"/>
      <c r="AD2368" s="62"/>
      <c r="AE2368" s="614"/>
      <c r="AF2368" s="614"/>
      <c r="AG2368" s="614"/>
      <c r="AH2368" s="614"/>
      <c r="AI2368" s="614"/>
      <c r="AJ2368" s="614"/>
      <c r="AK2368" s="614"/>
      <c r="AL2368" s="614"/>
      <c r="AM2368" s="614"/>
      <c r="AN2368" s="614"/>
      <c r="AO2368" s="614"/>
      <c r="AP2368" s="614"/>
      <c r="AQ2368" s="614"/>
      <c r="AR2368" s="614"/>
      <c r="AS2368" s="614"/>
      <c r="AT2368" s="614"/>
      <c r="AU2368" s="614"/>
      <c r="AV2368" s="614"/>
      <c r="AW2368" s="614"/>
      <c r="AX2368" s="614"/>
      <c r="AY2368" s="614"/>
      <c r="AZ2368" s="614"/>
      <c r="BA2368" s="614"/>
      <c r="BB2368" s="614"/>
      <c r="BC2368" s="614"/>
      <c r="BD2368" s="614"/>
      <c r="BE2368" s="614"/>
      <c r="BF2368" s="614"/>
      <c r="BG2368" s="614"/>
      <c r="BH2368" s="614"/>
      <c r="BI2368" s="614"/>
      <c r="BJ2368" s="614"/>
    </row>
    <row r="2369" spans="2:62" ht="39" customHeight="1">
      <c r="AA2369" s="62"/>
      <c r="AB2369" s="62"/>
      <c r="AC2369" s="62"/>
      <c r="AD2369" s="62"/>
      <c r="AE2369" s="614"/>
      <c r="AF2369" s="614"/>
      <c r="AG2369" s="614"/>
      <c r="AH2369" s="614"/>
      <c r="AI2369" s="614"/>
      <c r="AJ2369" s="614"/>
      <c r="AK2369" s="614"/>
      <c r="AL2369" s="614"/>
      <c r="AM2369" s="614"/>
      <c r="AN2369" s="614"/>
      <c r="AO2369" s="614"/>
      <c r="AP2369" s="614"/>
      <c r="AQ2369" s="614"/>
      <c r="AR2369" s="614"/>
      <c r="AS2369" s="614"/>
      <c r="AT2369" s="614"/>
      <c r="AU2369" s="614"/>
      <c r="AV2369" s="614"/>
      <c r="AW2369" s="614"/>
      <c r="AX2369" s="614"/>
      <c r="AY2369" s="614"/>
      <c r="AZ2369" s="614"/>
      <c r="BA2369" s="614"/>
      <c r="BB2369" s="614"/>
      <c r="BC2369" s="614"/>
      <c r="BD2369" s="614"/>
      <c r="BE2369" s="614"/>
      <c r="BF2369" s="614"/>
      <c r="BG2369" s="614"/>
      <c r="BH2369" s="614"/>
      <c r="BI2369" s="614"/>
      <c r="BJ2369" s="614"/>
    </row>
    <row r="2370" spans="2:62" ht="39" customHeight="1">
      <c r="AB2370" s="62"/>
      <c r="AC2370" s="62"/>
      <c r="AD2370" s="62"/>
      <c r="AE2370" s="62"/>
      <c r="AF2370" s="62"/>
      <c r="AG2370" s="552" t="s">
        <v>63</v>
      </c>
      <c r="AH2370" s="552"/>
      <c r="AI2370" s="552"/>
      <c r="AJ2370" s="552"/>
      <c r="AK2370" s="552"/>
      <c r="AL2370" s="552"/>
      <c r="AM2370" s="552"/>
      <c r="AN2370" s="552"/>
      <c r="AO2370" s="552"/>
      <c r="AP2370" s="552"/>
      <c r="AQ2370" s="552"/>
      <c r="AR2370" s="552"/>
      <c r="AS2370" s="552"/>
      <c r="AT2370" s="552"/>
      <c r="AU2370" s="552"/>
      <c r="AV2370" s="552"/>
      <c r="AW2370" s="552"/>
      <c r="AX2370" s="552"/>
      <c r="AY2370" s="552"/>
      <c r="AZ2370" s="552"/>
      <c r="BA2370" s="552"/>
      <c r="BB2370" s="552"/>
      <c r="BC2370" s="552"/>
      <c r="BD2370" s="552"/>
      <c r="BE2370" s="552"/>
      <c r="BF2370" s="552"/>
      <c r="BG2370" s="552"/>
      <c r="BH2370" s="552"/>
      <c r="BI2370" s="552"/>
      <c r="BJ2370" s="65"/>
    </row>
    <row r="2371" spans="2:62" ht="39" customHeight="1">
      <c r="AB2371" s="62"/>
      <c r="AC2371" s="62"/>
      <c r="AD2371" s="62"/>
      <c r="AE2371" s="62"/>
      <c r="AF2371" s="62"/>
      <c r="AG2371" s="552"/>
      <c r="AH2371" s="552"/>
      <c r="AI2371" s="552"/>
      <c r="AJ2371" s="552"/>
      <c r="AK2371" s="552"/>
      <c r="AL2371" s="552"/>
      <c r="AM2371" s="552"/>
      <c r="AN2371" s="552"/>
      <c r="AO2371" s="552"/>
      <c r="AP2371" s="552"/>
      <c r="AQ2371" s="552"/>
      <c r="AR2371" s="552"/>
      <c r="AS2371" s="552"/>
      <c r="AT2371" s="552"/>
      <c r="AU2371" s="552"/>
      <c r="AV2371" s="552"/>
      <c r="AW2371" s="552"/>
      <c r="AX2371" s="552"/>
      <c r="AY2371" s="552"/>
      <c r="AZ2371" s="552"/>
      <c r="BA2371" s="552"/>
      <c r="BB2371" s="552"/>
      <c r="BC2371" s="552"/>
      <c r="BD2371" s="552"/>
      <c r="BE2371" s="552"/>
      <c r="BF2371" s="552"/>
      <c r="BG2371" s="552"/>
      <c r="BH2371" s="552"/>
      <c r="BI2371" s="552"/>
      <c r="BJ2371" s="65"/>
    </row>
    <row r="2372" spans="2:62" ht="39" customHeight="1">
      <c r="B2372" s="66"/>
      <c r="C2372" s="66"/>
      <c r="D2372" s="66"/>
      <c r="E2372" s="66"/>
      <c r="F2372" s="66"/>
      <c r="G2372" s="66"/>
      <c r="H2372" s="66"/>
      <c r="I2372" s="66"/>
      <c r="J2372" s="66"/>
      <c r="K2372" s="66"/>
      <c r="L2372" s="66"/>
      <c r="M2372" s="66"/>
      <c r="N2372" s="66"/>
      <c r="O2372" s="66"/>
      <c r="P2372" s="66"/>
      <c r="Q2372" s="66"/>
      <c r="R2372" s="66"/>
      <c r="S2372" s="66"/>
      <c r="T2372" s="66"/>
      <c r="U2372" s="66"/>
      <c r="V2372" s="66"/>
      <c r="W2372" s="66"/>
      <c r="X2372" s="66"/>
      <c r="Y2372" s="66"/>
      <c r="Z2372" s="66"/>
      <c r="AB2372" s="62"/>
      <c r="AC2372" s="62"/>
      <c r="AD2372" s="62"/>
      <c r="AE2372" s="62"/>
      <c r="AF2372" s="62"/>
      <c r="AG2372" s="552"/>
      <c r="AH2372" s="552"/>
      <c r="AI2372" s="552"/>
      <c r="AJ2372" s="552"/>
      <c r="AK2372" s="552"/>
      <c r="AL2372" s="552"/>
      <c r="AM2372" s="552"/>
      <c r="AN2372" s="552"/>
      <c r="AO2372" s="552"/>
      <c r="AP2372" s="552"/>
      <c r="AQ2372" s="552"/>
      <c r="AR2372" s="552"/>
      <c r="AS2372" s="552"/>
      <c r="AT2372" s="552"/>
      <c r="AU2372" s="552"/>
      <c r="AV2372" s="552"/>
      <c r="AW2372" s="552"/>
      <c r="AX2372" s="552"/>
      <c r="AY2372" s="552"/>
      <c r="AZ2372" s="552"/>
      <c r="BA2372" s="552"/>
      <c r="BB2372" s="552"/>
      <c r="BC2372" s="552"/>
      <c r="BD2372" s="552"/>
      <c r="BE2372" s="552"/>
      <c r="BF2372" s="552"/>
      <c r="BG2372" s="552"/>
      <c r="BH2372" s="552"/>
      <c r="BI2372" s="552"/>
      <c r="BJ2372" s="65"/>
    </row>
    <row r="2373" spans="2:62" ht="39" customHeight="1" thickBot="1">
      <c r="L2373" s="554" t="s">
        <v>66</v>
      </c>
      <c r="M2373" s="555"/>
      <c r="N2373" s="558" t="s">
        <v>45</v>
      </c>
      <c r="O2373" s="559"/>
      <c r="P2373" s="559"/>
      <c r="Q2373" s="559"/>
      <c r="R2373" s="559"/>
      <c r="S2373" s="559"/>
      <c r="T2373" s="559"/>
      <c r="U2373" s="559"/>
      <c r="V2373" s="559"/>
      <c r="W2373" s="559"/>
      <c r="X2373" s="560"/>
      <c r="AB2373" s="62"/>
      <c r="AC2373" s="62"/>
      <c r="AD2373" s="62"/>
      <c r="AE2373" s="62"/>
      <c r="AF2373" s="62"/>
      <c r="AG2373" s="553"/>
      <c r="AH2373" s="553"/>
      <c r="AI2373" s="553"/>
      <c r="AJ2373" s="553"/>
      <c r="AK2373" s="553"/>
      <c r="AL2373" s="553"/>
      <c r="AM2373" s="553"/>
      <c r="AN2373" s="553"/>
      <c r="AO2373" s="553"/>
      <c r="AP2373" s="553"/>
      <c r="AQ2373" s="553"/>
      <c r="AR2373" s="553"/>
      <c r="AS2373" s="553"/>
      <c r="AT2373" s="553"/>
      <c r="AU2373" s="553"/>
      <c r="AV2373" s="553"/>
      <c r="AW2373" s="553"/>
      <c r="AX2373" s="553"/>
      <c r="AY2373" s="553"/>
      <c r="AZ2373" s="553"/>
      <c r="BA2373" s="553"/>
      <c r="BB2373" s="553"/>
      <c r="BC2373" s="553"/>
      <c r="BD2373" s="553"/>
      <c r="BE2373" s="553"/>
      <c r="BF2373" s="553"/>
      <c r="BG2373" s="553"/>
      <c r="BH2373" s="553"/>
      <c r="BI2373" s="553"/>
      <c r="BJ2373" s="65"/>
    </row>
    <row r="2374" spans="2:62" ht="39" customHeight="1" thickBot="1">
      <c r="L2374" s="556"/>
      <c r="M2374" s="557"/>
      <c r="N2374" s="561"/>
      <c r="O2374" s="562"/>
      <c r="P2374" s="562"/>
      <c r="Q2374" s="562"/>
      <c r="R2374" s="562"/>
      <c r="S2374" s="562"/>
      <c r="T2374" s="562"/>
      <c r="U2374" s="562"/>
      <c r="V2374" s="562"/>
      <c r="W2374" s="562"/>
      <c r="X2374" s="563"/>
      <c r="AB2374" s="62"/>
      <c r="AC2374" s="62"/>
      <c r="AD2374" s="62"/>
      <c r="AE2374" s="62"/>
      <c r="AF2374" s="62"/>
      <c r="AG2374" s="67"/>
      <c r="AH2374" s="68"/>
      <c r="AI2374" s="68"/>
      <c r="AJ2374" s="69"/>
      <c r="AK2374" s="69"/>
      <c r="AL2374" s="69"/>
      <c r="AM2374" s="69"/>
      <c r="AN2374" s="69"/>
      <c r="AO2374" s="69"/>
      <c r="AP2374" s="69"/>
      <c r="AQ2374" s="69"/>
      <c r="AR2374" s="70"/>
      <c r="AS2374" s="70"/>
      <c r="AT2374" s="70"/>
      <c r="AU2374" s="70"/>
      <c r="AV2374" s="70"/>
      <c r="AW2374" s="70"/>
      <c r="AX2374" s="70"/>
      <c r="AY2374" s="70"/>
      <c r="AZ2374" s="70"/>
      <c r="BA2374" s="70"/>
      <c r="BB2374" s="70"/>
      <c r="BC2374" s="70"/>
      <c r="BD2374" s="70"/>
      <c r="BE2374" s="70"/>
      <c r="BF2374" s="70"/>
      <c r="BG2374" s="70"/>
      <c r="BH2374" s="70"/>
      <c r="BI2374" s="70"/>
      <c r="BJ2374" s="69"/>
    </row>
    <row r="2375" spans="2:62" ht="39" customHeight="1">
      <c r="E2375" s="62"/>
      <c r="F2375" s="62"/>
      <c r="G2375" s="62"/>
      <c r="H2375" s="62"/>
      <c r="I2375" s="62"/>
      <c r="J2375" s="62"/>
      <c r="K2375" s="62"/>
      <c r="L2375" s="564" t="s">
        <v>21</v>
      </c>
      <c r="M2375" s="565"/>
      <c r="N2375" s="558" t="s">
        <v>46</v>
      </c>
      <c r="O2375" s="559"/>
      <c r="P2375" s="559"/>
      <c r="Q2375" s="559"/>
      <c r="R2375" s="559"/>
      <c r="S2375" s="559"/>
      <c r="T2375" s="559"/>
      <c r="U2375" s="559"/>
      <c r="V2375" s="559"/>
      <c r="W2375" s="559"/>
      <c r="X2375" s="560"/>
      <c r="AB2375" s="62"/>
      <c r="AC2375" s="62"/>
      <c r="AD2375" s="62"/>
      <c r="AE2375" s="62"/>
      <c r="AF2375" s="62"/>
      <c r="AG2375" s="568" t="s">
        <v>22</v>
      </c>
      <c r="AH2375" s="569"/>
      <c r="AI2375" s="569"/>
      <c r="AJ2375" s="569"/>
      <c r="AK2375" s="569"/>
      <c r="AL2375" s="569"/>
      <c r="AM2375" s="569"/>
      <c r="AN2375" s="570"/>
      <c r="AO2375" s="571">
        <f>GI!$H$49</f>
        <v>0</v>
      </c>
      <c r="AP2375" s="572"/>
      <c r="AQ2375" s="572"/>
      <c r="AR2375" s="572"/>
      <c r="AS2375" s="572"/>
      <c r="AT2375" s="572"/>
      <c r="AU2375" s="572"/>
      <c r="AV2375" s="572"/>
      <c r="AW2375" s="572"/>
      <c r="AX2375" s="572"/>
      <c r="AY2375" s="572"/>
      <c r="AZ2375" s="572"/>
      <c r="BA2375" s="572"/>
      <c r="BB2375" s="572"/>
      <c r="BC2375" s="572"/>
      <c r="BD2375" s="572"/>
      <c r="BE2375" s="572"/>
      <c r="BF2375" s="572"/>
      <c r="BG2375" s="572"/>
      <c r="BH2375" s="573"/>
      <c r="BI2375" s="72"/>
      <c r="BJ2375" s="72"/>
    </row>
    <row r="2376" spans="2:62" ht="39" customHeight="1">
      <c r="L2376" s="566"/>
      <c r="M2376" s="567"/>
      <c r="N2376" s="561"/>
      <c r="O2376" s="562"/>
      <c r="P2376" s="562"/>
      <c r="Q2376" s="562"/>
      <c r="R2376" s="562"/>
      <c r="S2376" s="562"/>
      <c r="T2376" s="562"/>
      <c r="U2376" s="562"/>
      <c r="V2376" s="562"/>
      <c r="W2376" s="562"/>
      <c r="X2376" s="563"/>
      <c r="AB2376" s="62"/>
      <c r="AC2376" s="62"/>
      <c r="AD2376" s="62"/>
      <c r="AE2376" s="62"/>
      <c r="AF2376" s="62"/>
      <c r="AG2376" s="568"/>
      <c r="AH2376" s="569"/>
      <c r="AI2376" s="569"/>
      <c r="AJ2376" s="569"/>
      <c r="AK2376" s="569"/>
      <c r="AL2376" s="569"/>
      <c r="AM2376" s="569"/>
      <c r="AN2376" s="570"/>
      <c r="AO2376" s="574"/>
      <c r="AP2376" s="575"/>
      <c r="AQ2376" s="575"/>
      <c r="AR2376" s="575"/>
      <c r="AS2376" s="575"/>
      <c r="AT2376" s="575"/>
      <c r="AU2376" s="575"/>
      <c r="AV2376" s="575"/>
      <c r="AW2376" s="575"/>
      <c r="AX2376" s="575"/>
      <c r="AY2376" s="575"/>
      <c r="AZ2376" s="575"/>
      <c r="BA2376" s="575"/>
      <c r="BB2376" s="575"/>
      <c r="BC2376" s="575"/>
      <c r="BD2376" s="575"/>
      <c r="BE2376" s="575"/>
      <c r="BF2376" s="575"/>
      <c r="BG2376" s="575"/>
      <c r="BH2376" s="576"/>
      <c r="BI2376" s="72"/>
      <c r="BJ2376" s="72"/>
    </row>
    <row r="2377" spans="2:62" ht="39" customHeight="1" thickBot="1">
      <c r="AB2377" s="62"/>
      <c r="AC2377" s="62"/>
      <c r="AD2377" s="62"/>
      <c r="AE2377" s="62"/>
      <c r="AF2377" s="62"/>
      <c r="AG2377" s="73"/>
      <c r="AH2377" s="580" t="s">
        <v>8</v>
      </c>
      <c r="AI2377" s="580"/>
      <c r="AJ2377" s="580"/>
      <c r="AK2377" s="580"/>
      <c r="AL2377" s="580"/>
      <c r="AM2377" s="580"/>
      <c r="AN2377" s="580"/>
      <c r="AO2377" s="577"/>
      <c r="AP2377" s="578"/>
      <c r="AQ2377" s="578"/>
      <c r="AR2377" s="578"/>
      <c r="AS2377" s="578"/>
      <c r="AT2377" s="578"/>
      <c r="AU2377" s="578"/>
      <c r="AV2377" s="578"/>
      <c r="AW2377" s="578"/>
      <c r="AX2377" s="578"/>
      <c r="AY2377" s="578"/>
      <c r="AZ2377" s="578"/>
      <c r="BA2377" s="578"/>
      <c r="BB2377" s="578"/>
      <c r="BC2377" s="578"/>
      <c r="BD2377" s="578"/>
      <c r="BE2377" s="578"/>
      <c r="BF2377" s="578"/>
      <c r="BG2377" s="578"/>
      <c r="BH2377" s="579"/>
      <c r="BI2377" s="72"/>
      <c r="BJ2377" s="72"/>
    </row>
    <row r="2378" spans="2:62" ht="39" customHeight="1">
      <c r="AG2378" s="71"/>
      <c r="AH2378" s="580"/>
      <c r="AI2378" s="580"/>
      <c r="AJ2378" s="580"/>
      <c r="AK2378" s="580"/>
      <c r="AL2378" s="580"/>
      <c r="AM2378" s="580"/>
      <c r="AN2378" s="580"/>
      <c r="AO2378" s="74"/>
      <c r="AP2378" s="74"/>
      <c r="AQ2378" s="74"/>
      <c r="AR2378" s="72"/>
      <c r="AS2378" s="72"/>
      <c r="AT2378" s="72"/>
      <c r="AU2378" s="72"/>
      <c r="AV2378" s="72"/>
      <c r="AW2378" s="72"/>
      <c r="AX2378" s="72"/>
      <c r="AY2378" s="72"/>
      <c r="AZ2378" s="72"/>
      <c r="BA2378" s="72"/>
      <c r="BB2378" s="72"/>
      <c r="BC2378" s="72"/>
      <c r="BD2378" s="72"/>
      <c r="BE2378" s="72"/>
      <c r="BF2378" s="72"/>
      <c r="BG2378" s="72"/>
      <c r="BH2378" s="72"/>
      <c r="BI2378" s="72"/>
    </row>
    <row r="2379" spans="2:62" ht="39" customHeight="1" thickBot="1">
      <c r="B2379" s="581" t="s">
        <v>99</v>
      </c>
      <c r="C2379" s="581"/>
      <c r="D2379" s="581"/>
      <c r="E2379" s="581"/>
      <c r="F2379" s="581"/>
      <c r="G2379" s="581"/>
      <c r="H2379" s="581"/>
      <c r="I2379" s="581"/>
      <c r="J2379" s="581"/>
      <c r="K2379" s="581"/>
      <c r="L2379" s="581"/>
      <c r="M2379" s="581"/>
      <c r="N2379" s="581"/>
      <c r="O2379" s="581"/>
      <c r="P2379" s="581"/>
      <c r="Q2379" s="581"/>
      <c r="R2379" s="581"/>
      <c r="S2379" s="581"/>
      <c r="T2379" s="581"/>
      <c r="U2379" s="581"/>
      <c r="V2379" s="581"/>
      <c r="W2379" s="581"/>
      <c r="X2379" s="581"/>
      <c r="Y2379" s="581"/>
      <c r="Z2379" s="581"/>
      <c r="AA2379" s="581"/>
      <c r="AG2379" s="71"/>
    </row>
    <row r="2380" spans="2:62" ht="39" customHeight="1">
      <c r="B2380" s="581"/>
      <c r="C2380" s="581"/>
      <c r="D2380" s="581"/>
      <c r="E2380" s="581"/>
      <c r="F2380" s="581"/>
      <c r="G2380" s="581"/>
      <c r="H2380" s="581"/>
      <c r="I2380" s="581"/>
      <c r="J2380" s="581"/>
      <c r="K2380" s="581"/>
      <c r="L2380" s="581"/>
      <c r="M2380" s="581"/>
      <c r="N2380" s="581"/>
      <c r="O2380" s="581"/>
      <c r="P2380" s="581"/>
      <c r="Q2380" s="581"/>
      <c r="R2380" s="581"/>
      <c r="S2380" s="581"/>
      <c r="T2380" s="581"/>
      <c r="U2380" s="581"/>
      <c r="V2380" s="581"/>
      <c r="W2380" s="581"/>
      <c r="X2380" s="581"/>
      <c r="Y2380" s="581"/>
      <c r="Z2380" s="581"/>
      <c r="AA2380" s="581"/>
      <c r="AG2380" s="71"/>
      <c r="AH2380" s="582" t="s">
        <v>23</v>
      </c>
      <c r="AI2380" s="582"/>
      <c r="AJ2380" s="582"/>
      <c r="AK2380" s="582"/>
      <c r="AL2380" s="582"/>
      <c r="AM2380" s="582"/>
      <c r="AN2380" s="583"/>
      <c r="AO2380" s="584">
        <f>GI!$J$49</f>
        <v>0</v>
      </c>
      <c r="AP2380" s="585"/>
      <c r="AQ2380" s="585"/>
      <c r="AR2380" s="585"/>
      <c r="AS2380" s="585"/>
      <c r="AT2380" s="586"/>
      <c r="AV2380" s="72"/>
      <c r="AW2380" s="582" t="s">
        <v>24</v>
      </c>
      <c r="AX2380" s="582"/>
      <c r="AY2380" s="582"/>
      <c r="AZ2380" s="582"/>
      <c r="BB2380" s="584">
        <f>GI!$I$49</f>
        <v>0</v>
      </c>
      <c r="BC2380" s="585"/>
      <c r="BD2380" s="585"/>
      <c r="BE2380" s="585"/>
      <c r="BF2380" s="586"/>
    </row>
    <row r="2381" spans="2:62" ht="39" customHeight="1">
      <c r="B2381" s="581"/>
      <c r="C2381" s="581"/>
      <c r="D2381" s="581"/>
      <c r="E2381" s="581"/>
      <c r="F2381" s="581"/>
      <c r="G2381" s="581"/>
      <c r="H2381" s="581"/>
      <c r="I2381" s="581"/>
      <c r="J2381" s="581"/>
      <c r="K2381" s="581"/>
      <c r="L2381" s="581"/>
      <c r="M2381" s="581"/>
      <c r="N2381" s="581"/>
      <c r="O2381" s="581"/>
      <c r="P2381" s="581"/>
      <c r="Q2381" s="581"/>
      <c r="R2381" s="581"/>
      <c r="S2381" s="581"/>
      <c r="T2381" s="581"/>
      <c r="U2381" s="581"/>
      <c r="V2381" s="581"/>
      <c r="W2381" s="581"/>
      <c r="X2381" s="581"/>
      <c r="Y2381" s="581"/>
      <c r="Z2381" s="581"/>
      <c r="AA2381" s="581"/>
      <c r="AG2381" s="71"/>
      <c r="AH2381" s="582"/>
      <c r="AI2381" s="582"/>
      <c r="AJ2381" s="582"/>
      <c r="AK2381" s="582"/>
      <c r="AL2381" s="582"/>
      <c r="AM2381" s="582"/>
      <c r="AN2381" s="583"/>
      <c r="AO2381" s="587"/>
      <c r="AP2381" s="588"/>
      <c r="AQ2381" s="588"/>
      <c r="AR2381" s="588"/>
      <c r="AS2381" s="588"/>
      <c r="AT2381" s="589"/>
      <c r="AU2381" s="72"/>
      <c r="AV2381" s="72"/>
      <c r="AW2381" s="582"/>
      <c r="AX2381" s="582"/>
      <c r="AY2381" s="582"/>
      <c r="AZ2381" s="582"/>
      <c r="BB2381" s="587"/>
      <c r="BC2381" s="588"/>
      <c r="BD2381" s="588"/>
      <c r="BE2381" s="588"/>
      <c r="BF2381" s="589"/>
    </row>
    <row r="2382" spans="2:62" ht="39" customHeight="1">
      <c r="B2382" s="581"/>
      <c r="C2382" s="581"/>
      <c r="D2382" s="581"/>
      <c r="E2382" s="581"/>
      <c r="F2382" s="581"/>
      <c r="G2382" s="581"/>
      <c r="H2382" s="581"/>
      <c r="I2382" s="581"/>
      <c r="J2382" s="581"/>
      <c r="K2382" s="581"/>
      <c r="L2382" s="581"/>
      <c r="M2382" s="581"/>
      <c r="N2382" s="581"/>
      <c r="O2382" s="581"/>
      <c r="P2382" s="581"/>
      <c r="Q2382" s="581"/>
      <c r="R2382" s="581"/>
      <c r="S2382" s="581"/>
      <c r="T2382" s="581"/>
      <c r="U2382" s="581"/>
      <c r="V2382" s="581"/>
      <c r="W2382" s="581"/>
      <c r="X2382" s="581"/>
      <c r="Y2382" s="581"/>
      <c r="Z2382" s="581"/>
      <c r="AA2382" s="581"/>
      <c r="AG2382" s="71"/>
      <c r="AH2382" s="593" t="s">
        <v>3</v>
      </c>
      <c r="AI2382" s="593"/>
      <c r="AJ2382" s="593"/>
      <c r="AK2382" s="593"/>
      <c r="AL2382" s="593"/>
      <c r="AM2382" s="593"/>
      <c r="AN2382" s="594"/>
      <c r="AO2382" s="587"/>
      <c r="AP2382" s="588"/>
      <c r="AQ2382" s="588"/>
      <c r="AR2382" s="588"/>
      <c r="AS2382" s="588"/>
      <c r="AT2382" s="589"/>
      <c r="AV2382" s="72"/>
      <c r="AW2382" s="593" t="s">
        <v>4</v>
      </c>
      <c r="AX2382" s="593"/>
      <c r="AY2382" s="593"/>
      <c r="AZ2382" s="593"/>
      <c r="BB2382" s="587"/>
      <c r="BC2382" s="588"/>
      <c r="BD2382" s="588"/>
      <c r="BE2382" s="588"/>
      <c r="BF2382" s="589"/>
    </row>
    <row r="2383" spans="2:62" ht="39" customHeight="1" thickBot="1">
      <c r="B2383" s="595" t="s">
        <v>148</v>
      </c>
      <c r="C2383" s="595"/>
      <c r="D2383" s="595"/>
      <c r="E2383" s="595"/>
      <c r="F2383" s="595"/>
      <c r="G2383" s="595"/>
      <c r="H2383" s="595"/>
      <c r="I2383" s="595"/>
      <c r="J2383" s="595"/>
      <c r="K2383" s="595"/>
      <c r="L2383" s="75"/>
      <c r="M2383" s="75"/>
      <c r="N2383" s="75"/>
      <c r="O2383" s="75"/>
      <c r="P2383" s="75"/>
      <c r="Q2383" s="75"/>
      <c r="R2383" s="75"/>
      <c r="S2383" s="75"/>
      <c r="T2383" s="75"/>
      <c r="U2383" s="75"/>
      <c r="V2383" s="75"/>
      <c r="W2383" s="76"/>
      <c r="X2383" s="76"/>
      <c r="Y2383" s="76"/>
      <c r="Z2383" s="76"/>
      <c r="AA2383" s="76"/>
      <c r="AG2383" s="71"/>
      <c r="AH2383" s="593"/>
      <c r="AI2383" s="593"/>
      <c r="AJ2383" s="593"/>
      <c r="AK2383" s="593"/>
      <c r="AL2383" s="593"/>
      <c r="AM2383" s="593"/>
      <c r="AN2383" s="594"/>
      <c r="AO2383" s="590"/>
      <c r="AP2383" s="591"/>
      <c r="AQ2383" s="591"/>
      <c r="AR2383" s="591"/>
      <c r="AS2383" s="591"/>
      <c r="AT2383" s="592"/>
      <c r="AU2383" s="72"/>
      <c r="AV2383" s="72"/>
      <c r="AW2383" s="593"/>
      <c r="AX2383" s="593"/>
      <c r="AY2383" s="593"/>
      <c r="AZ2383" s="593"/>
      <c r="BA2383" s="77"/>
      <c r="BB2383" s="590"/>
      <c r="BC2383" s="591"/>
      <c r="BD2383" s="591"/>
      <c r="BE2383" s="591"/>
      <c r="BF2383" s="592"/>
      <c r="BG2383" s="77"/>
      <c r="BH2383" s="77"/>
      <c r="BI2383" s="77"/>
    </row>
    <row r="2384" spans="2:62" ht="39" customHeight="1" thickBot="1">
      <c r="B2384" s="533"/>
      <c r="C2384" s="533"/>
      <c r="D2384" s="533"/>
      <c r="E2384" s="533"/>
      <c r="F2384" s="533"/>
      <c r="G2384" s="533"/>
      <c r="H2384" s="533"/>
      <c r="I2384" s="533"/>
      <c r="J2384" s="533"/>
      <c r="K2384" s="533"/>
      <c r="L2384" s="533"/>
      <c r="M2384" s="533"/>
      <c r="N2384" s="533"/>
      <c r="O2384" s="533"/>
      <c r="P2384" s="533"/>
      <c r="Q2384" s="533"/>
      <c r="R2384" s="533"/>
      <c r="S2384" s="533"/>
      <c r="T2384" s="533"/>
      <c r="U2384" s="533"/>
      <c r="V2384" s="533"/>
      <c r="W2384" s="533"/>
      <c r="X2384" s="533"/>
      <c r="Y2384" s="533"/>
      <c r="Z2384" s="533"/>
      <c r="AA2384" s="533"/>
      <c r="AG2384" s="71"/>
      <c r="AK2384" s="78"/>
      <c r="AL2384" s="78"/>
      <c r="AM2384" s="78"/>
      <c r="AN2384" s="78"/>
      <c r="AO2384" s="78"/>
      <c r="AP2384" s="78"/>
      <c r="AQ2384" s="78"/>
      <c r="AR2384" s="72"/>
      <c r="AS2384" s="72"/>
      <c r="AT2384" s="72"/>
      <c r="AU2384" s="72"/>
      <c r="AV2384" s="72"/>
      <c r="AW2384" s="72"/>
      <c r="AX2384" s="72"/>
      <c r="AY2384" s="72"/>
      <c r="AZ2384" s="72"/>
      <c r="BA2384" s="72"/>
      <c r="BB2384" s="72"/>
      <c r="BC2384" s="72"/>
      <c r="BD2384" s="72"/>
      <c r="BE2384" s="77"/>
      <c r="BF2384" s="77"/>
      <c r="BG2384" s="77"/>
      <c r="BH2384" s="77"/>
      <c r="BI2384" s="77"/>
    </row>
    <row r="2385" spans="2:62" ht="39" customHeight="1">
      <c r="B2385" s="534"/>
      <c r="C2385" s="534"/>
      <c r="D2385" s="534"/>
      <c r="E2385" s="534"/>
      <c r="F2385" s="534"/>
      <c r="G2385" s="534"/>
      <c r="H2385" s="534"/>
      <c r="I2385" s="534"/>
      <c r="J2385" s="534"/>
      <c r="K2385" s="534"/>
      <c r="L2385" s="534"/>
      <c r="M2385" s="534"/>
      <c r="N2385" s="534"/>
      <c r="O2385" s="534"/>
      <c r="P2385" s="534"/>
      <c r="Q2385" s="534"/>
      <c r="R2385" s="534"/>
      <c r="S2385" s="534"/>
      <c r="T2385" s="534"/>
      <c r="U2385" s="534"/>
      <c r="V2385" s="534"/>
      <c r="W2385" s="534"/>
      <c r="X2385" s="534"/>
      <c r="Y2385" s="534"/>
      <c r="Z2385" s="534"/>
      <c r="AA2385" s="534"/>
      <c r="AG2385" s="71"/>
      <c r="AH2385" s="582" t="s">
        <v>25</v>
      </c>
      <c r="AI2385" s="582"/>
      <c r="AJ2385" s="582"/>
      <c r="AK2385" s="582"/>
      <c r="AL2385" s="582"/>
      <c r="AM2385" s="582"/>
      <c r="AN2385" s="583"/>
      <c r="AO2385" s="596">
        <f>GI!$A$3</f>
        <v>11</v>
      </c>
      <c r="AP2385" s="597"/>
      <c r="AQ2385" s="597"/>
      <c r="AR2385" s="597"/>
      <c r="AS2385" s="598"/>
      <c r="AT2385" s="596" t="str">
        <f>GI!$C$3</f>
        <v>D</v>
      </c>
      <c r="AU2385" s="597"/>
      <c r="AV2385" s="597"/>
      <c r="AW2385" s="597"/>
      <c r="AX2385" s="598"/>
      <c r="AY2385" s="79"/>
      <c r="AZ2385" s="79"/>
      <c r="BA2385" s="79"/>
      <c r="BB2385" s="80"/>
      <c r="BC2385" s="80"/>
      <c r="BD2385" s="80"/>
      <c r="BE2385" s="80"/>
      <c r="BF2385" s="80"/>
      <c r="BG2385" s="80"/>
      <c r="BH2385" s="80"/>
      <c r="BI2385" s="80"/>
    </row>
    <row r="2386" spans="2:62" ht="39" customHeight="1">
      <c r="B2386" s="533"/>
      <c r="C2386" s="533"/>
      <c r="D2386" s="533"/>
      <c r="E2386" s="533"/>
      <c r="F2386" s="533"/>
      <c r="G2386" s="533"/>
      <c r="H2386" s="533"/>
      <c r="I2386" s="533"/>
      <c r="J2386" s="533"/>
      <c r="K2386" s="533"/>
      <c r="L2386" s="533"/>
      <c r="M2386" s="533"/>
      <c r="N2386" s="533"/>
      <c r="O2386" s="533"/>
      <c r="P2386" s="533"/>
      <c r="Q2386" s="533"/>
      <c r="R2386" s="533"/>
      <c r="S2386" s="533"/>
      <c r="T2386" s="533"/>
      <c r="U2386" s="533"/>
      <c r="V2386" s="533"/>
      <c r="W2386" s="533"/>
      <c r="X2386" s="533"/>
      <c r="Y2386" s="533"/>
      <c r="Z2386" s="533"/>
      <c r="AA2386" s="533"/>
      <c r="AG2386" s="71"/>
      <c r="AH2386" s="582"/>
      <c r="AI2386" s="582"/>
      <c r="AJ2386" s="582"/>
      <c r="AK2386" s="582"/>
      <c r="AL2386" s="582"/>
      <c r="AM2386" s="582"/>
      <c r="AN2386" s="583"/>
      <c r="AO2386" s="599"/>
      <c r="AP2386" s="600"/>
      <c r="AQ2386" s="600"/>
      <c r="AR2386" s="600"/>
      <c r="AS2386" s="601"/>
      <c r="AT2386" s="599"/>
      <c r="AU2386" s="600"/>
      <c r="AV2386" s="600"/>
      <c r="AW2386" s="600"/>
      <c r="AX2386" s="601"/>
      <c r="AY2386" s="79"/>
      <c r="AZ2386" s="79"/>
      <c r="BA2386" s="79"/>
      <c r="BB2386" s="80"/>
      <c r="BC2386" s="80"/>
      <c r="BD2386" s="80"/>
      <c r="BE2386" s="80"/>
      <c r="BF2386" s="80"/>
      <c r="BG2386" s="80"/>
      <c r="BH2386" s="80"/>
      <c r="BI2386" s="80"/>
    </row>
    <row r="2387" spans="2:62" ht="39" customHeight="1">
      <c r="B2387" s="534"/>
      <c r="C2387" s="534"/>
      <c r="D2387" s="534"/>
      <c r="E2387" s="534"/>
      <c r="F2387" s="534"/>
      <c r="G2387" s="534"/>
      <c r="H2387" s="534"/>
      <c r="I2387" s="534"/>
      <c r="J2387" s="534"/>
      <c r="K2387" s="534"/>
      <c r="L2387" s="534"/>
      <c r="M2387" s="534"/>
      <c r="N2387" s="534"/>
      <c r="O2387" s="534"/>
      <c r="P2387" s="534"/>
      <c r="Q2387" s="534"/>
      <c r="R2387" s="534"/>
      <c r="S2387" s="534"/>
      <c r="T2387" s="534"/>
      <c r="U2387" s="534"/>
      <c r="V2387" s="534"/>
      <c r="W2387" s="534"/>
      <c r="X2387" s="534"/>
      <c r="Y2387" s="534"/>
      <c r="Z2387" s="534"/>
      <c r="AA2387" s="534"/>
      <c r="AG2387" s="71"/>
      <c r="AH2387" s="605" t="s">
        <v>6</v>
      </c>
      <c r="AI2387" s="605"/>
      <c r="AJ2387" s="605"/>
      <c r="AK2387" s="605"/>
      <c r="AL2387" s="605"/>
      <c r="AM2387" s="605"/>
      <c r="AN2387" s="606"/>
      <c r="AO2387" s="599"/>
      <c r="AP2387" s="600"/>
      <c r="AQ2387" s="600"/>
      <c r="AR2387" s="600"/>
      <c r="AS2387" s="601"/>
      <c r="AT2387" s="599"/>
      <c r="AU2387" s="600"/>
      <c r="AV2387" s="600"/>
      <c r="AW2387" s="600"/>
      <c r="AX2387" s="601"/>
      <c r="AY2387" s="79"/>
      <c r="AZ2387" s="79"/>
      <c r="BA2387" s="79"/>
      <c r="BB2387" s="80"/>
      <c r="BC2387" s="80"/>
      <c r="BD2387" s="80"/>
      <c r="BE2387" s="80"/>
      <c r="BF2387" s="80"/>
      <c r="BG2387" s="80"/>
      <c r="BH2387" s="80"/>
      <c r="BI2387" s="80"/>
    </row>
    <row r="2388" spans="2:62" ht="39" customHeight="1" thickBot="1">
      <c r="B2388" s="607" t="s">
        <v>149</v>
      </c>
      <c r="C2388" s="607"/>
      <c r="D2388" s="607"/>
      <c r="E2388" s="607"/>
      <c r="F2388" s="607"/>
      <c r="G2388" s="607"/>
      <c r="H2388" s="607"/>
      <c r="I2388" s="607"/>
      <c r="J2388" s="607"/>
      <c r="K2388" s="607"/>
      <c r="L2388" s="607"/>
      <c r="M2388" s="607"/>
      <c r="N2388" s="607"/>
      <c r="O2388" s="607"/>
      <c r="P2388" s="607"/>
      <c r="Q2388" s="607"/>
      <c r="R2388" s="607"/>
      <c r="S2388" s="607"/>
      <c r="T2388" s="607"/>
      <c r="U2388" s="607"/>
      <c r="V2388" s="607"/>
      <c r="W2388" s="607"/>
      <c r="X2388" s="607"/>
      <c r="Y2388" s="607"/>
      <c r="Z2388" s="607"/>
      <c r="AA2388" s="607"/>
      <c r="AG2388" s="71"/>
      <c r="AH2388" s="605"/>
      <c r="AI2388" s="605"/>
      <c r="AJ2388" s="605"/>
      <c r="AK2388" s="605"/>
      <c r="AL2388" s="605"/>
      <c r="AM2388" s="605"/>
      <c r="AN2388" s="606"/>
      <c r="AO2388" s="602"/>
      <c r="AP2388" s="603"/>
      <c r="AQ2388" s="603"/>
      <c r="AR2388" s="603"/>
      <c r="AS2388" s="604"/>
      <c r="AT2388" s="602"/>
      <c r="AU2388" s="603"/>
      <c r="AV2388" s="603"/>
      <c r="AW2388" s="603"/>
      <c r="AX2388" s="604"/>
      <c r="AY2388" s="79"/>
      <c r="AZ2388" s="79"/>
      <c r="BA2388" s="79"/>
      <c r="BB2388" s="80"/>
      <c r="BC2388" s="80"/>
      <c r="BD2388" s="80"/>
      <c r="BE2388" s="80"/>
      <c r="BF2388" s="80"/>
      <c r="BG2388" s="80"/>
      <c r="BH2388" s="80"/>
      <c r="BI2388" s="80"/>
    </row>
    <row r="2389" spans="2:62" ht="39" customHeight="1">
      <c r="B2389" s="608"/>
      <c r="C2389" s="608"/>
      <c r="D2389" s="608"/>
      <c r="E2389" s="608"/>
      <c r="F2389" s="608"/>
      <c r="G2389" s="608"/>
      <c r="H2389" s="608"/>
      <c r="I2389" s="608"/>
      <c r="J2389" s="608"/>
      <c r="K2389" s="608"/>
      <c r="L2389" s="608"/>
      <c r="M2389" s="608"/>
      <c r="N2389" s="608"/>
      <c r="O2389" s="608"/>
      <c r="P2389" s="608"/>
      <c r="Q2389" s="608"/>
      <c r="R2389" s="608"/>
      <c r="S2389" s="608"/>
      <c r="T2389" s="608"/>
      <c r="U2389" s="608"/>
      <c r="V2389" s="608"/>
      <c r="W2389" s="608"/>
      <c r="X2389" s="608"/>
      <c r="Y2389" s="608"/>
      <c r="Z2389" s="608"/>
      <c r="AA2389" s="608"/>
      <c r="AG2389" s="71"/>
    </row>
    <row r="2390" spans="2:62" ht="39" customHeight="1" thickBot="1">
      <c r="B2390" s="533"/>
      <c r="C2390" s="533"/>
      <c r="D2390" s="533"/>
      <c r="E2390" s="533"/>
      <c r="F2390" s="533"/>
      <c r="G2390" s="533"/>
      <c r="H2390" s="533"/>
      <c r="I2390" s="533"/>
      <c r="J2390" s="533"/>
      <c r="K2390" s="533"/>
      <c r="L2390" s="533"/>
      <c r="M2390" s="533"/>
      <c r="N2390" s="533"/>
      <c r="O2390" s="533"/>
      <c r="P2390" s="533"/>
      <c r="Q2390" s="533"/>
      <c r="R2390" s="533"/>
      <c r="S2390" s="533"/>
      <c r="T2390" s="533"/>
      <c r="U2390" s="533"/>
      <c r="V2390" s="533"/>
      <c r="W2390" s="533"/>
      <c r="X2390" s="533"/>
      <c r="Y2390" s="533"/>
      <c r="Z2390" s="533"/>
      <c r="AA2390" s="533"/>
      <c r="AG2390" s="81"/>
      <c r="AH2390" s="82"/>
      <c r="AI2390" s="82"/>
      <c r="AJ2390" s="82"/>
      <c r="AK2390" s="82"/>
      <c r="AL2390" s="82"/>
      <c r="AM2390" s="82"/>
      <c r="AN2390" s="82"/>
      <c r="AO2390" s="82"/>
      <c r="AP2390" s="82"/>
      <c r="AQ2390" s="82"/>
      <c r="AR2390" s="83"/>
      <c r="AS2390" s="83"/>
      <c r="AT2390" s="83"/>
      <c r="AU2390" s="83"/>
      <c r="AV2390" s="83"/>
      <c r="AW2390" s="83"/>
      <c r="AX2390" s="83"/>
      <c r="AY2390" s="83"/>
      <c r="AZ2390" s="83"/>
      <c r="BA2390" s="83"/>
      <c r="BB2390" s="83"/>
      <c r="BC2390" s="83"/>
      <c r="BD2390" s="83"/>
      <c r="BE2390" s="83"/>
      <c r="BF2390" s="83"/>
      <c r="BG2390" s="83"/>
      <c r="BH2390" s="83"/>
      <c r="BI2390" s="83"/>
      <c r="BJ2390" s="84"/>
    </row>
    <row r="2391" spans="2:62" ht="39" customHeight="1">
      <c r="B2391" s="534"/>
      <c r="C2391" s="534"/>
      <c r="D2391" s="534"/>
      <c r="E2391" s="534"/>
      <c r="F2391" s="534"/>
      <c r="G2391" s="534"/>
      <c r="H2391" s="534"/>
      <c r="I2391" s="534"/>
      <c r="J2391" s="534"/>
      <c r="K2391" s="534"/>
      <c r="L2391" s="534"/>
      <c r="M2391" s="534"/>
      <c r="N2391" s="534"/>
      <c r="O2391" s="534"/>
      <c r="P2391" s="534"/>
      <c r="Q2391" s="534"/>
      <c r="R2391" s="534"/>
      <c r="S2391" s="534"/>
      <c r="T2391" s="534"/>
      <c r="U2391" s="534"/>
      <c r="V2391" s="534"/>
      <c r="W2391" s="534"/>
      <c r="X2391" s="534"/>
      <c r="Y2391" s="534"/>
      <c r="Z2391" s="534"/>
      <c r="AA2391" s="534"/>
      <c r="BJ2391" s="85"/>
    </row>
    <row r="2392" spans="2:62" ht="39" customHeight="1">
      <c r="B2392" s="86"/>
      <c r="C2392" s="86"/>
      <c r="D2392" s="86"/>
      <c r="E2392" s="86"/>
      <c r="F2392" s="86"/>
      <c r="G2392" s="86"/>
      <c r="H2392" s="86"/>
      <c r="I2392" s="86"/>
      <c r="J2392" s="86"/>
      <c r="K2392" s="86"/>
      <c r="L2392" s="86"/>
      <c r="M2392" s="86"/>
      <c r="N2392" s="86"/>
      <c r="O2392" s="86"/>
      <c r="P2392" s="86"/>
      <c r="Q2392" s="86"/>
      <c r="R2392" s="86"/>
      <c r="S2392" s="86"/>
      <c r="T2392" s="86"/>
      <c r="U2392" s="86"/>
      <c r="V2392" s="86"/>
      <c r="W2392" s="86"/>
      <c r="X2392" s="86"/>
      <c r="Y2392" s="86"/>
      <c r="Z2392" s="86"/>
      <c r="AA2392" s="86"/>
      <c r="AK2392" s="87"/>
      <c r="AL2392" s="87"/>
      <c r="AM2392" s="87"/>
      <c r="AN2392" s="87"/>
      <c r="AO2392" s="87"/>
      <c r="AP2392" s="87"/>
      <c r="AQ2392" s="87"/>
      <c r="AR2392" s="87"/>
      <c r="AS2392" s="87"/>
      <c r="AT2392" s="87"/>
      <c r="AU2392" s="87"/>
      <c r="AV2392" s="87"/>
      <c r="AW2392" s="87"/>
      <c r="AX2392" s="87"/>
      <c r="AY2392" s="87"/>
      <c r="AZ2392" s="87"/>
      <c r="BA2392" s="87"/>
      <c r="BB2392" s="87"/>
      <c r="BC2392" s="87"/>
      <c r="BD2392" s="87"/>
      <c r="BE2392" s="87"/>
      <c r="BF2392" s="87"/>
      <c r="BJ2392" s="85"/>
    </row>
    <row r="2393" spans="2:62" ht="39" customHeight="1">
      <c r="B2393" s="535" t="s">
        <v>80</v>
      </c>
      <c r="C2393" s="535"/>
      <c r="D2393" s="535"/>
      <c r="E2393" s="535"/>
      <c r="F2393" s="535"/>
      <c r="G2393" s="535"/>
      <c r="H2393" s="535"/>
      <c r="I2393" s="535"/>
      <c r="J2393" s="535"/>
      <c r="K2393" s="535"/>
      <c r="L2393" s="535"/>
      <c r="M2393" s="535"/>
      <c r="N2393" s="535"/>
      <c r="O2393" s="536" t="str">
        <f>GI!$E$31</f>
        <v xml:space="preserve">Biniam Desta </v>
      </c>
      <c r="P2393" s="536"/>
      <c r="Q2393" s="536"/>
      <c r="R2393" s="536"/>
      <c r="S2393" s="536"/>
      <c r="T2393" s="536"/>
      <c r="U2393" s="536"/>
      <c r="V2393" s="536"/>
      <c r="W2393" s="536"/>
      <c r="X2393" s="536"/>
      <c r="Y2393" s="536"/>
      <c r="Z2393" s="536"/>
      <c r="AA2393" s="536"/>
      <c r="AB2393" s="88"/>
      <c r="AJ2393" s="538" t="s">
        <v>212</v>
      </c>
      <c r="AK2393" s="539"/>
      <c r="AL2393" s="539"/>
      <c r="AM2393" s="539"/>
      <c r="AN2393" s="539"/>
      <c r="AO2393" s="539"/>
      <c r="AP2393" s="539"/>
      <c r="AQ2393" s="539"/>
      <c r="AR2393" s="539"/>
      <c r="AS2393" s="539"/>
      <c r="AT2393" s="539"/>
      <c r="AU2393" s="539"/>
      <c r="AV2393" s="539"/>
      <c r="AW2393" s="539"/>
      <c r="AX2393" s="539"/>
      <c r="AY2393" s="539"/>
      <c r="AZ2393" s="539"/>
      <c r="BA2393" s="539"/>
      <c r="BB2393" s="539"/>
      <c r="BC2393" s="539"/>
      <c r="BD2393" s="539"/>
      <c r="BE2393" s="539"/>
      <c r="BF2393" s="540"/>
      <c r="BG2393" s="87"/>
      <c r="BH2393" s="87"/>
      <c r="BI2393" s="87"/>
      <c r="BJ2393" s="89"/>
    </row>
    <row r="2394" spans="2:62" ht="39" customHeight="1">
      <c r="B2394" s="535"/>
      <c r="C2394" s="535"/>
      <c r="D2394" s="535"/>
      <c r="E2394" s="535"/>
      <c r="F2394" s="535"/>
      <c r="G2394" s="535"/>
      <c r="H2394" s="535"/>
      <c r="I2394" s="535"/>
      <c r="J2394" s="535"/>
      <c r="K2394" s="535"/>
      <c r="L2394" s="535"/>
      <c r="M2394" s="535"/>
      <c r="N2394" s="535"/>
      <c r="O2394" s="537"/>
      <c r="P2394" s="537"/>
      <c r="Q2394" s="537"/>
      <c r="R2394" s="537"/>
      <c r="S2394" s="537"/>
      <c r="T2394" s="537"/>
      <c r="U2394" s="537"/>
      <c r="V2394" s="537"/>
      <c r="W2394" s="537"/>
      <c r="X2394" s="537"/>
      <c r="Y2394" s="537"/>
      <c r="Z2394" s="537"/>
      <c r="AA2394" s="537"/>
      <c r="AB2394" s="88"/>
      <c r="AJ2394" s="541"/>
      <c r="AK2394" s="542"/>
      <c r="AL2394" s="542"/>
      <c r="AM2394" s="542"/>
      <c r="AN2394" s="542"/>
      <c r="AO2394" s="542"/>
      <c r="AP2394" s="542"/>
      <c r="AQ2394" s="542"/>
      <c r="AR2394" s="542"/>
      <c r="AS2394" s="542"/>
      <c r="AT2394" s="542"/>
      <c r="AU2394" s="542"/>
      <c r="AV2394" s="542"/>
      <c r="AW2394" s="542"/>
      <c r="AX2394" s="542"/>
      <c r="AY2394" s="542"/>
      <c r="AZ2394" s="542"/>
      <c r="BA2394" s="542"/>
      <c r="BB2394" s="542"/>
      <c r="BC2394" s="542"/>
      <c r="BD2394" s="542"/>
      <c r="BE2394" s="542"/>
      <c r="BF2394" s="543"/>
      <c r="BG2394" s="87"/>
      <c r="BH2394" s="87"/>
      <c r="BI2394" s="87"/>
      <c r="BJ2394" s="89"/>
    </row>
    <row r="2395" spans="2:62" ht="39" customHeight="1">
      <c r="B2395" s="544" t="s">
        <v>79</v>
      </c>
      <c r="C2395" s="544"/>
      <c r="D2395" s="544"/>
      <c r="E2395" s="544"/>
      <c r="F2395" s="544"/>
      <c r="G2395" s="544"/>
      <c r="H2395" s="544"/>
      <c r="I2395" s="544"/>
      <c r="J2395" s="544"/>
      <c r="K2395" s="544"/>
      <c r="L2395" s="544"/>
      <c r="M2395" s="544"/>
      <c r="N2395" s="544"/>
      <c r="O2395" s="545"/>
      <c r="P2395" s="545"/>
      <c r="Q2395" s="545"/>
      <c r="R2395" s="545"/>
      <c r="S2395" s="545"/>
      <c r="T2395" s="545"/>
      <c r="U2395" s="545"/>
      <c r="V2395" s="545"/>
      <c r="W2395" s="545"/>
      <c r="X2395" s="545"/>
      <c r="Y2395" s="545"/>
      <c r="Z2395" s="545"/>
      <c r="AA2395" s="545"/>
      <c r="AB2395" s="88"/>
      <c r="AJ2395" s="541" t="s">
        <v>210</v>
      </c>
      <c r="AK2395" s="542"/>
      <c r="AL2395" s="542"/>
      <c r="AM2395" s="542"/>
      <c r="AN2395" s="542"/>
      <c r="AO2395" s="542"/>
      <c r="AP2395" s="542"/>
      <c r="AQ2395" s="542"/>
      <c r="AR2395" s="542"/>
      <c r="AS2395" s="542"/>
      <c r="AT2395" s="542"/>
      <c r="AU2395" s="542"/>
      <c r="AV2395" s="542"/>
      <c r="AW2395" s="542"/>
      <c r="AX2395" s="542"/>
      <c r="AY2395" s="542"/>
      <c r="AZ2395" s="542"/>
      <c r="BA2395" s="542"/>
      <c r="BB2395" s="542"/>
      <c r="BC2395" s="542"/>
      <c r="BD2395" s="542"/>
      <c r="BE2395" s="542"/>
      <c r="BF2395" s="543"/>
      <c r="BG2395" s="87"/>
      <c r="BH2395" s="87"/>
      <c r="BI2395" s="87"/>
      <c r="BJ2395" s="87"/>
    </row>
    <row r="2396" spans="2:62" ht="39" customHeight="1">
      <c r="B2396" s="544"/>
      <c r="C2396" s="544"/>
      <c r="D2396" s="544"/>
      <c r="E2396" s="544"/>
      <c r="F2396" s="544"/>
      <c r="G2396" s="544"/>
      <c r="H2396" s="544"/>
      <c r="I2396" s="544"/>
      <c r="J2396" s="544"/>
      <c r="K2396" s="544"/>
      <c r="L2396" s="544"/>
      <c r="M2396" s="544"/>
      <c r="N2396" s="544"/>
      <c r="O2396" s="546"/>
      <c r="P2396" s="546"/>
      <c r="Q2396" s="546"/>
      <c r="R2396" s="546"/>
      <c r="S2396" s="546"/>
      <c r="T2396" s="546"/>
      <c r="U2396" s="546"/>
      <c r="V2396" s="546"/>
      <c r="W2396" s="546"/>
      <c r="X2396" s="546"/>
      <c r="Y2396" s="546"/>
      <c r="Z2396" s="546"/>
      <c r="AA2396" s="546"/>
      <c r="AB2396" s="88"/>
      <c r="AJ2396" s="541"/>
      <c r="AK2396" s="542"/>
      <c r="AL2396" s="542"/>
      <c r="AM2396" s="542"/>
      <c r="AN2396" s="542"/>
      <c r="AO2396" s="542"/>
      <c r="AP2396" s="542"/>
      <c r="AQ2396" s="542"/>
      <c r="AR2396" s="542"/>
      <c r="AS2396" s="542"/>
      <c r="AT2396" s="542"/>
      <c r="AU2396" s="542"/>
      <c r="AV2396" s="542"/>
      <c r="AW2396" s="542"/>
      <c r="AX2396" s="542"/>
      <c r="AY2396" s="542"/>
      <c r="AZ2396" s="542"/>
      <c r="BA2396" s="542"/>
      <c r="BB2396" s="542"/>
      <c r="BC2396" s="542"/>
      <c r="BD2396" s="542"/>
      <c r="BE2396" s="542"/>
      <c r="BF2396" s="543"/>
      <c r="BG2396" s="87"/>
      <c r="BH2396" s="87"/>
      <c r="BI2396" s="87"/>
      <c r="BJ2396" s="87"/>
    </row>
    <row r="2397" spans="2:62" ht="39" customHeight="1">
      <c r="B2397" s="535" t="s">
        <v>81</v>
      </c>
      <c r="C2397" s="535"/>
      <c r="D2397" s="535"/>
      <c r="E2397" s="535"/>
      <c r="F2397" s="535"/>
      <c r="G2397" s="535"/>
      <c r="H2397" s="535"/>
      <c r="I2397" s="535"/>
      <c r="J2397" s="535"/>
      <c r="K2397" s="535"/>
      <c r="L2397" s="535"/>
      <c r="M2397" s="535"/>
      <c r="N2397" s="535"/>
      <c r="O2397" s="547"/>
      <c r="P2397" s="547"/>
      <c r="Q2397" s="547"/>
      <c r="R2397" s="547"/>
      <c r="S2397" s="547"/>
      <c r="T2397" s="547"/>
      <c r="U2397" s="547"/>
      <c r="V2397" s="547"/>
      <c r="W2397" s="547"/>
      <c r="X2397" s="547"/>
      <c r="Y2397" s="547"/>
      <c r="Z2397" s="547"/>
      <c r="AA2397" s="547"/>
      <c r="AB2397" s="88"/>
      <c r="AJ2397" s="541" t="s">
        <v>74</v>
      </c>
      <c r="AK2397" s="542"/>
      <c r="AL2397" s="542"/>
      <c r="AM2397" s="542"/>
      <c r="AN2397" s="542"/>
      <c r="AO2397" s="542"/>
      <c r="AP2397" s="542"/>
      <c r="AQ2397" s="542"/>
      <c r="AR2397" s="542"/>
      <c r="AS2397" s="542"/>
      <c r="AT2397" s="542"/>
      <c r="AU2397" s="542"/>
      <c r="AV2397" s="542"/>
      <c r="AW2397" s="542"/>
      <c r="AX2397" s="542"/>
      <c r="AY2397" s="542"/>
      <c r="AZ2397" s="542"/>
      <c r="BA2397" s="542"/>
      <c r="BB2397" s="542"/>
      <c r="BC2397" s="542"/>
      <c r="BD2397" s="542"/>
      <c r="BE2397" s="542"/>
      <c r="BF2397" s="543"/>
      <c r="BG2397" s="87"/>
      <c r="BH2397" s="87"/>
      <c r="BI2397" s="87"/>
      <c r="BJ2397" s="87"/>
    </row>
    <row r="2398" spans="2:62" ht="39" customHeight="1">
      <c r="B2398" s="535"/>
      <c r="C2398" s="535"/>
      <c r="D2398" s="535"/>
      <c r="E2398" s="535"/>
      <c r="F2398" s="535"/>
      <c r="G2398" s="535"/>
      <c r="H2398" s="535"/>
      <c r="I2398" s="535"/>
      <c r="J2398" s="535"/>
      <c r="K2398" s="535"/>
      <c r="L2398" s="535"/>
      <c r="M2398" s="535"/>
      <c r="N2398" s="535"/>
      <c r="O2398" s="548"/>
      <c r="P2398" s="548"/>
      <c r="Q2398" s="548"/>
      <c r="R2398" s="548"/>
      <c r="S2398" s="548"/>
      <c r="T2398" s="548"/>
      <c r="U2398" s="548"/>
      <c r="V2398" s="548"/>
      <c r="W2398" s="548"/>
      <c r="X2398" s="548"/>
      <c r="Y2398" s="548"/>
      <c r="Z2398" s="548"/>
      <c r="AA2398" s="548"/>
      <c r="AB2398" s="88"/>
      <c r="AJ2398" s="541"/>
      <c r="AK2398" s="542"/>
      <c r="AL2398" s="542"/>
      <c r="AM2398" s="542"/>
      <c r="AN2398" s="542"/>
      <c r="AO2398" s="542"/>
      <c r="AP2398" s="542"/>
      <c r="AQ2398" s="542"/>
      <c r="AR2398" s="542"/>
      <c r="AS2398" s="542"/>
      <c r="AT2398" s="542"/>
      <c r="AU2398" s="542"/>
      <c r="AV2398" s="542"/>
      <c r="AW2398" s="542"/>
      <c r="AX2398" s="542"/>
      <c r="AY2398" s="542"/>
      <c r="AZ2398" s="542"/>
      <c r="BA2398" s="542"/>
      <c r="BB2398" s="542"/>
      <c r="BC2398" s="542"/>
      <c r="BD2398" s="542"/>
      <c r="BE2398" s="542"/>
      <c r="BF2398" s="543"/>
      <c r="BG2398" s="87"/>
      <c r="BH2398" s="87"/>
      <c r="BI2398" s="87"/>
      <c r="BJ2398" s="87"/>
    </row>
    <row r="2399" spans="2:62" ht="21.75" customHeight="1">
      <c r="B2399" s="544" t="s">
        <v>79</v>
      </c>
      <c r="C2399" s="544"/>
      <c r="D2399" s="544"/>
      <c r="E2399" s="544"/>
      <c r="F2399" s="544"/>
      <c r="G2399" s="544"/>
      <c r="H2399" s="544"/>
      <c r="I2399" s="544"/>
      <c r="J2399" s="544"/>
      <c r="K2399" s="544"/>
      <c r="L2399" s="544"/>
      <c r="M2399" s="544"/>
      <c r="N2399" s="544"/>
      <c r="O2399" s="545"/>
      <c r="P2399" s="545"/>
      <c r="Q2399" s="545"/>
      <c r="R2399" s="545"/>
      <c r="S2399" s="545"/>
      <c r="T2399" s="545"/>
      <c r="U2399" s="545"/>
      <c r="V2399" s="545"/>
      <c r="W2399" s="545"/>
      <c r="X2399" s="545"/>
      <c r="Y2399" s="545"/>
      <c r="Z2399" s="545"/>
      <c r="AA2399" s="545"/>
      <c r="AB2399" s="90"/>
      <c r="AJ2399" s="541" t="s">
        <v>211</v>
      </c>
      <c r="AK2399" s="542"/>
      <c r="AL2399" s="542"/>
      <c r="AM2399" s="542"/>
      <c r="AN2399" s="542"/>
      <c r="AO2399" s="542"/>
      <c r="AP2399" s="542"/>
      <c r="AQ2399" s="542"/>
      <c r="AR2399" s="542"/>
      <c r="AS2399" s="542"/>
      <c r="AT2399" s="542"/>
      <c r="AU2399" s="542"/>
      <c r="AV2399" s="542"/>
      <c r="AW2399" s="542"/>
      <c r="AX2399" s="542"/>
      <c r="AY2399" s="542"/>
      <c r="AZ2399" s="542"/>
      <c r="BA2399" s="542"/>
      <c r="BB2399" s="542"/>
      <c r="BC2399" s="542"/>
      <c r="BD2399" s="542"/>
      <c r="BE2399" s="542"/>
      <c r="BF2399" s="543"/>
      <c r="BG2399" s="87"/>
      <c r="BH2399" s="87"/>
      <c r="BI2399" s="87"/>
      <c r="BJ2399" s="87"/>
    </row>
    <row r="2400" spans="2:62" ht="71.25" customHeight="1">
      <c r="B2400" s="544"/>
      <c r="C2400" s="544"/>
      <c r="D2400" s="544"/>
      <c r="E2400" s="544"/>
      <c r="F2400" s="544"/>
      <c r="G2400" s="544"/>
      <c r="H2400" s="544"/>
      <c r="I2400" s="544"/>
      <c r="J2400" s="544"/>
      <c r="K2400" s="544"/>
      <c r="L2400" s="544"/>
      <c r="M2400" s="544"/>
      <c r="N2400" s="544"/>
      <c r="O2400" s="546"/>
      <c r="P2400" s="546"/>
      <c r="Q2400" s="546"/>
      <c r="R2400" s="546"/>
      <c r="S2400" s="546"/>
      <c r="T2400" s="546"/>
      <c r="U2400" s="546"/>
      <c r="V2400" s="546"/>
      <c r="W2400" s="546"/>
      <c r="X2400" s="546"/>
      <c r="Y2400" s="546"/>
      <c r="Z2400" s="546"/>
      <c r="AA2400" s="546"/>
      <c r="AB2400" s="90"/>
      <c r="AJ2400" s="549"/>
      <c r="AK2400" s="550"/>
      <c r="AL2400" s="550"/>
      <c r="AM2400" s="550"/>
      <c r="AN2400" s="550"/>
      <c r="AO2400" s="550"/>
      <c r="AP2400" s="550"/>
      <c r="AQ2400" s="550"/>
      <c r="AR2400" s="550"/>
      <c r="AS2400" s="550"/>
      <c r="AT2400" s="550"/>
      <c r="AU2400" s="550"/>
      <c r="AV2400" s="550"/>
      <c r="AW2400" s="550"/>
      <c r="AX2400" s="550"/>
      <c r="AY2400" s="550"/>
      <c r="AZ2400" s="550"/>
      <c r="BA2400" s="550"/>
      <c r="BB2400" s="550"/>
      <c r="BC2400" s="550"/>
      <c r="BD2400" s="550"/>
      <c r="BE2400" s="550"/>
      <c r="BF2400" s="551"/>
      <c r="BG2400" s="87"/>
      <c r="BH2400" s="87"/>
      <c r="BI2400" s="87"/>
      <c r="BJ2400" s="87"/>
    </row>
    <row r="2401" spans="2:62" ht="39" customHeight="1">
      <c r="C2401" s="615"/>
      <c r="D2401" s="615"/>
      <c r="E2401" s="615"/>
      <c r="F2401" s="615"/>
      <c r="G2401" s="615"/>
      <c r="H2401" s="615"/>
      <c r="I2401" s="615"/>
      <c r="J2401" s="615"/>
      <c r="K2401" s="615"/>
      <c r="L2401" s="615"/>
      <c r="M2401" s="615"/>
      <c r="N2401" s="615"/>
      <c r="O2401" s="615"/>
      <c r="P2401" s="615"/>
      <c r="Q2401" s="615"/>
      <c r="R2401" s="615"/>
      <c r="S2401" s="615"/>
      <c r="T2401" s="615"/>
      <c r="U2401" s="615"/>
      <c r="V2401" s="615"/>
      <c r="W2401" s="615"/>
      <c r="X2401" s="615"/>
    </row>
    <row r="2402" spans="2:62" ht="39" customHeight="1">
      <c r="B2402" s="616" t="s">
        <v>20</v>
      </c>
      <c r="C2402" s="616"/>
      <c r="D2402" s="616"/>
      <c r="E2402" s="616"/>
      <c r="F2402" s="616"/>
      <c r="G2402" s="616"/>
      <c r="H2402" s="616"/>
      <c r="I2402" s="616"/>
      <c r="J2402" s="616"/>
      <c r="K2402" s="616"/>
      <c r="L2402" s="616"/>
      <c r="M2402" s="616"/>
      <c r="N2402" s="616"/>
      <c r="O2402" s="616"/>
      <c r="P2402" s="616"/>
      <c r="Q2402" s="616"/>
      <c r="R2402" s="616"/>
      <c r="S2402" s="616"/>
      <c r="T2402" s="616"/>
      <c r="U2402" s="616"/>
      <c r="V2402" s="616"/>
      <c r="W2402" s="616"/>
      <c r="X2402" s="616"/>
      <c r="Y2402" s="616"/>
      <c r="Z2402" s="616"/>
      <c r="AA2402" s="59"/>
      <c r="AG2402" s="60"/>
      <c r="AH2402" s="60"/>
      <c r="AI2402" s="60"/>
      <c r="AL2402" s="617"/>
      <c r="AM2402" s="617"/>
      <c r="AN2402" s="617"/>
      <c r="AO2402" s="617"/>
      <c r="AP2402" s="617"/>
      <c r="AQ2402" s="617"/>
      <c r="AR2402" s="617"/>
      <c r="AS2402" s="617"/>
      <c r="AT2402" s="617"/>
      <c r="AU2402" s="617"/>
      <c r="AV2402" s="617"/>
      <c r="AW2402" s="617"/>
      <c r="AX2402" s="617"/>
      <c r="AY2402" s="617"/>
      <c r="AZ2402" s="617"/>
      <c r="BA2402" s="617"/>
      <c r="BB2402" s="617"/>
      <c r="BC2402" s="617"/>
    </row>
    <row r="2403" spans="2:62" ht="39" customHeight="1">
      <c r="B2403" s="616"/>
      <c r="C2403" s="616"/>
      <c r="D2403" s="616"/>
      <c r="E2403" s="616"/>
      <c r="F2403" s="616"/>
      <c r="G2403" s="616"/>
      <c r="H2403" s="616"/>
      <c r="I2403" s="616"/>
      <c r="J2403" s="616"/>
      <c r="K2403" s="616"/>
      <c r="L2403" s="616"/>
      <c r="M2403" s="616"/>
      <c r="N2403" s="616"/>
      <c r="O2403" s="616"/>
      <c r="P2403" s="616"/>
      <c r="Q2403" s="616"/>
      <c r="R2403" s="616"/>
      <c r="S2403" s="616"/>
      <c r="T2403" s="616"/>
      <c r="U2403" s="616"/>
      <c r="V2403" s="616"/>
      <c r="W2403" s="616"/>
      <c r="X2403" s="616"/>
      <c r="Y2403" s="616"/>
      <c r="Z2403" s="616"/>
      <c r="AA2403" s="59"/>
      <c r="AG2403" s="60"/>
      <c r="AH2403" s="60"/>
      <c r="AI2403" s="60"/>
      <c r="AL2403" s="617"/>
      <c r="AM2403" s="617"/>
      <c r="AN2403" s="617"/>
      <c r="AO2403" s="617"/>
      <c r="AP2403" s="617"/>
      <c r="AQ2403" s="617"/>
      <c r="AR2403" s="617"/>
      <c r="AS2403" s="617"/>
      <c r="AT2403" s="617"/>
      <c r="AU2403" s="617"/>
      <c r="AV2403" s="617"/>
      <c r="AW2403" s="617"/>
      <c r="AX2403" s="617"/>
      <c r="AY2403" s="617"/>
      <c r="AZ2403" s="617"/>
      <c r="BA2403" s="617"/>
      <c r="BB2403" s="617"/>
      <c r="BC2403" s="617"/>
    </row>
    <row r="2404" spans="2:62" ht="39" customHeight="1">
      <c r="B2404" s="618"/>
      <c r="C2404" s="618"/>
      <c r="D2404" s="618"/>
      <c r="E2404" s="618"/>
      <c r="F2404" s="618"/>
      <c r="G2404" s="618"/>
      <c r="H2404" s="618"/>
      <c r="I2404" s="618"/>
      <c r="J2404" s="618"/>
      <c r="K2404" s="618"/>
      <c r="L2404" s="618"/>
      <c r="M2404" s="618"/>
      <c r="N2404" s="618"/>
      <c r="O2404" s="618"/>
      <c r="P2404" s="618"/>
      <c r="Q2404" s="618"/>
      <c r="R2404" s="618"/>
      <c r="S2404" s="618"/>
      <c r="T2404" s="618"/>
      <c r="U2404" s="618"/>
      <c r="V2404" s="618"/>
      <c r="W2404" s="618"/>
      <c r="X2404" s="618"/>
      <c r="Y2404" s="618"/>
      <c r="Z2404" s="618"/>
      <c r="AA2404" s="59"/>
      <c r="AB2404" s="60"/>
      <c r="AC2404" s="60"/>
      <c r="AD2404" s="60"/>
      <c r="AE2404" s="60"/>
      <c r="AF2404" s="60"/>
      <c r="AG2404" s="60"/>
      <c r="AH2404" s="60"/>
      <c r="AI2404" s="60"/>
      <c r="AL2404" s="617"/>
      <c r="AM2404" s="617"/>
      <c r="AN2404" s="617"/>
      <c r="AO2404" s="617"/>
      <c r="AP2404" s="617"/>
      <c r="AQ2404" s="617"/>
      <c r="AR2404" s="617"/>
      <c r="AS2404" s="617"/>
      <c r="AT2404" s="617"/>
      <c r="AU2404" s="617"/>
      <c r="AV2404" s="617"/>
      <c r="AW2404" s="617"/>
      <c r="AX2404" s="617"/>
      <c r="AY2404" s="617"/>
      <c r="AZ2404" s="617"/>
      <c r="BA2404" s="617"/>
      <c r="BB2404" s="617"/>
      <c r="BC2404" s="617"/>
    </row>
    <row r="2405" spans="2:62" ht="39" customHeight="1">
      <c r="B2405" s="609" t="s">
        <v>92</v>
      </c>
      <c r="C2405" s="609"/>
      <c r="D2405" s="609"/>
      <c r="E2405" s="609"/>
      <c r="F2405" s="609"/>
      <c r="G2405" s="609"/>
      <c r="H2405" s="609"/>
      <c r="I2405" s="609"/>
      <c r="J2405" s="609"/>
      <c r="K2405" s="609"/>
      <c r="L2405" s="609"/>
      <c r="M2405" s="609"/>
      <c r="N2405" s="609"/>
      <c r="O2405" s="609"/>
      <c r="P2405" s="609"/>
      <c r="Q2405" s="609"/>
      <c r="R2405" s="609"/>
      <c r="S2405" s="609"/>
      <c r="T2405" s="609"/>
      <c r="U2405" s="609"/>
      <c r="V2405" s="609"/>
      <c r="W2405" s="609"/>
      <c r="X2405" s="609"/>
      <c r="Y2405" s="609"/>
      <c r="Z2405" s="609"/>
      <c r="AA2405" s="59"/>
      <c r="AB2405" s="60"/>
      <c r="AE2405" s="610" t="str">
        <f>GI!$A$49</f>
        <v>መግለፂ ውፅኢት ተምሃራይ</v>
      </c>
      <c r="AF2405" s="610"/>
      <c r="AG2405" s="610"/>
      <c r="AH2405" s="610"/>
      <c r="AI2405" s="610"/>
      <c r="AJ2405" s="610"/>
      <c r="AK2405" s="610"/>
      <c r="AL2405" s="610"/>
      <c r="AM2405" s="610"/>
      <c r="AN2405" s="610"/>
      <c r="AO2405" s="610"/>
      <c r="AP2405" s="610"/>
      <c r="AQ2405" s="610"/>
      <c r="AR2405" s="610"/>
      <c r="AS2405" s="610"/>
      <c r="AT2405" s="610"/>
      <c r="AU2405" s="610"/>
      <c r="AV2405" s="610"/>
      <c r="AW2405" s="610"/>
      <c r="AX2405" s="610"/>
      <c r="AY2405" s="610"/>
      <c r="AZ2405" s="610"/>
      <c r="BA2405" s="610"/>
      <c r="BB2405" s="610"/>
      <c r="BC2405" s="610"/>
      <c r="BD2405" s="610"/>
      <c r="BE2405" s="610"/>
      <c r="BF2405" s="610"/>
      <c r="BG2405" s="610"/>
      <c r="BH2405" s="610"/>
      <c r="BI2405" s="610"/>
      <c r="BJ2405" s="610"/>
    </row>
    <row r="2406" spans="2:62" ht="39" customHeight="1">
      <c r="B2406" s="609" t="s">
        <v>93</v>
      </c>
      <c r="C2406" s="609"/>
      <c r="D2406" s="609"/>
      <c r="E2406" s="609"/>
      <c r="F2406" s="609"/>
      <c r="G2406" s="609"/>
      <c r="H2406" s="609"/>
      <c r="I2406" s="609"/>
      <c r="J2406" s="609"/>
      <c r="K2406" s="609"/>
      <c r="L2406" s="609"/>
      <c r="M2406" s="609"/>
      <c r="N2406" s="609"/>
      <c r="O2406" s="609"/>
      <c r="P2406" s="609"/>
      <c r="Q2406" s="609"/>
      <c r="R2406" s="609"/>
      <c r="S2406" s="609"/>
      <c r="T2406" s="609"/>
      <c r="U2406" s="609"/>
      <c r="V2406" s="609"/>
      <c r="W2406" s="609"/>
      <c r="X2406" s="609"/>
      <c r="Y2406" s="609"/>
      <c r="Z2406" s="609"/>
      <c r="AA2406" s="59"/>
      <c r="AB2406" s="60"/>
      <c r="AC2406" s="61"/>
      <c r="AD2406" s="61"/>
      <c r="AE2406" s="610"/>
      <c r="AF2406" s="610"/>
      <c r="AG2406" s="610"/>
      <c r="AH2406" s="610"/>
      <c r="AI2406" s="610"/>
      <c r="AJ2406" s="610"/>
      <c r="AK2406" s="610"/>
      <c r="AL2406" s="610"/>
      <c r="AM2406" s="610"/>
      <c r="AN2406" s="610"/>
      <c r="AO2406" s="610"/>
      <c r="AP2406" s="610"/>
      <c r="AQ2406" s="610"/>
      <c r="AR2406" s="610"/>
      <c r="AS2406" s="610"/>
      <c r="AT2406" s="610"/>
      <c r="AU2406" s="610"/>
      <c r="AV2406" s="610"/>
      <c r="AW2406" s="610"/>
      <c r="AX2406" s="610"/>
      <c r="AY2406" s="610"/>
      <c r="AZ2406" s="610"/>
      <c r="BA2406" s="610"/>
      <c r="BB2406" s="610"/>
      <c r="BC2406" s="610"/>
      <c r="BD2406" s="610"/>
      <c r="BE2406" s="610"/>
      <c r="BF2406" s="610"/>
      <c r="BG2406" s="610"/>
      <c r="BH2406" s="610"/>
      <c r="BI2406" s="610"/>
      <c r="BJ2406" s="610"/>
    </row>
    <row r="2407" spans="2:62" ht="39" customHeight="1">
      <c r="B2407" s="609" t="s">
        <v>94</v>
      </c>
      <c r="C2407" s="609"/>
      <c r="D2407" s="609"/>
      <c r="E2407" s="609"/>
      <c r="F2407" s="609"/>
      <c r="G2407" s="609"/>
      <c r="H2407" s="609"/>
      <c r="I2407" s="609"/>
      <c r="J2407" s="609"/>
      <c r="K2407" s="609"/>
      <c r="L2407" s="609"/>
      <c r="M2407" s="609"/>
      <c r="N2407" s="609"/>
      <c r="O2407" s="609"/>
      <c r="P2407" s="609"/>
      <c r="Q2407" s="609"/>
      <c r="R2407" s="609"/>
      <c r="S2407" s="609"/>
      <c r="T2407" s="609"/>
      <c r="U2407" s="609"/>
      <c r="V2407" s="609"/>
      <c r="W2407" s="609"/>
      <c r="X2407" s="609"/>
      <c r="Y2407" s="609"/>
      <c r="Z2407" s="609"/>
      <c r="AA2407" s="59"/>
      <c r="AB2407" s="60"/>
      <c r="AC2407" s="61"/>
      <c r="AD2407" s="61"/>
      <c r="AE2407" s="610" t="str">
        <f>GI!$A$50</f>
        <v xml:space="preserve">ኣካዳሚ ሸባ ሓፈሻዊ ካልኣይ ብርኪ ቤት ት/ቲ </v>
      </c>
      <c r="AF2407" s="610"/>
      <c r="AG2407" s="610"/>
      <c r="AH2407" s="610"/>
      <c r="AI2407" s="610"/>
      <c r="AJ2407" s="610"/>
      <c r="AK2407" s="610"/>
      <c r="AL2407" s="610"/>
      <c r="AM2407" s="610"/>
      <c r="AN2407" s="610"/>
      <c r="AO2407" s="610"/>
      <c r="AP2407" s="610"/>
      <c r="AQ2407" s="610"/>
      <c r="AR2407" s="610"/>
      <c r="AS2407" s="610"/>
      <c r="AT2407" s="610"/>
      <c r="AU2407" s="610"/>
      <c r="AV2407" s="610"/>
      <c r="AW2407" s="610"/>
      <c r="AX2407" s="610"/>
      <c r="AY2407" s="610"/>
      <c r="AZ2407" s="610"/>
      <c r="BA2407" s="610"/>
      <c r="BB2407" s="610"/>
      <c r="BC2407" s="610"/>
      <c r="BD2407" s="610"/>
      <c r="BE2407" s="610"/>
      <c r="BF2407" s="610"/>
      <c r="BG2407" s="610"/>
      <c r="BH2407" s="610"/>
      <c r="BI2407" s="610"/>
      <c r="BJ2407" s="610"/>
    </row>
    <row r="2408" spans="2:62" ht="39" customHeight="1">
      <c r="B2408" s="609" t="s">
        <v>95</v>
      </c>
      <c r="C2408" s="609"/>
      <c r="D2408" s="609"/>
      <c r="E2408" s="609"/>
      <c r="F2408" s="609"/>
      <c r="G2408" s="609"/>
      <c r="H2408" s="609"/>
      <c r="I2408" s="609"/>
      <c r="J2408" s="609"/>
      <c r="K2408" s="609"/>
      <c r="L2408" s="609"/>
      <c r="M2408" s="609"/>
      <c r="N2408" s="609"/>
      <c r="O2408" s="609"/>
      <c r="P2408" s="609"/>
      <c r="Q2408" s="609"/>
      <c r="R2408" s="609"/>
      <c r="S2408" s="609"/>
      <c r="T2408" s="609"/>
      <c r="U2408" s="609"/>
      <c r="V2408" s="609"/>
      <c r="W2408" s="609"/>
      <c r="X2408" s="609"/>
      <c r="Y2408" s="609"/>
      <c r="Z2408" s="609"/>
      <c r="AA2408" s="62"/>
      <c r="AB2408" s="60"/>
      <c r="AC2408" s="61"/>
      <c r="AD2408" s="61"/>
      <c r="AE2408" s="610"/>
      <c r="AF2408" s="610"/>
      <c r="AG2408" s="610"/>
      <c r="AH2408" s="610"/>
      <c r="AI2408" s="610"/>
      <c r="AJ2408" s="610"/>
      <c r="AK2408" s="610"/>
      <c r="AL2408" s="610"/>
      <c r="AM2408" s="610"/>
      <c r="AN2408" s="610"/>
      <c r="AO2408" s="610"/>
      <c r="AP2408" s="610"/>
      <c r="AQ2408" s="610"/>
      <c r="AR2408" s="610"/>
      <c r="AS2408" s="610"/>
      <c r="AT2408" s="610"/>
      <c r="AU2408" s="610"/>
      <c r="AV2408" s="610"/>
      <c r="AW2408" s="610"/>
      <c r="AX2408" s="610"/>
      <c r="AY2408" s="610"/>
      <c r="AZ2408" s="610"/>
      <c r="BA2408" s="610"/>
      <c r="BB2408" s="610"/>
      <c r="BC2408" s="610"/>
      <c r="BD2408" s="610"/>
      <c r="BE2408" s="610"/>
      <c r="BF2408" s="610"/>
      <c r="BG2408" s="610"/>
      <c r="BH2408" s="610"/>
      <c r="BI2408" s="610"/>
      <c r="BJ2408" s="610"/>
    </row>
    <row r="2409" spans="2:62" ht="39" customHeight="1">
      <c r="B2409" s="609" t="s">
        <v>96</v>
      </c>
      <c r="C2409" s="609"/>
      <c r="D2409" s="609"/>
      <c r="E2409" s="609"/>
      <c r="F2409" s="609"/>
      <c r="G2409" s="609"/>
      <c r="H2409" s="609"/>
      <c r="I2409" s="609"/>
      <c r="J2409" s="609"/>
      <c r="K2409" s="609"/>
      <c r="L2409" s="609"/>
      <c r="M2409" s="609"/>
      <c r="N2409" s="609"/>
      <c r="O2409" s="609"/>
      <c r="P2409" s="609"/>
      <c r="Q2409" s="609"/>
      <c r="R2409" s="609"/>
      <c r="S2409" s="609"/>
      <c r="T2409" s="609"/>
      <c r="U2409" s="609"/>
      <c r="V2409" s="609"/>
      <c r="W2409" s="609"/>
      <c r="X2409" s="609"/>
      <c r="Y2409" s="609"/>
      <c r="Z2409" s="609"/>
      <c r="AA2409" s="62"/>
      <c r="AB2409" s="60"/>
      <c r="AC2409" s="61"/>
      <c r="AD2409" s="61"/>
      <c r="AE2409" s="61"/>
      <c r="AF2409" s="61"/>
      <c r="AG2409" s="61"/>
      <c r="AH2409" s="61"/>
      <c r="AI2409" s="61"/>
      <c r="AJ2409" s="61"/>
      <c r="AK2409" s="61"/>
      <c r="AL2409" s="61"/>
      <c r="AM2409" s="61"/>
      <c r="AN2409" s="61"/>
      <c r="AO2409" s="61"/>
      <c r="AP2409" s="61"/>
      <c r="AQ2409" s="61"/>
      <c r="AR2409" s="61"/>
      <c r="AS2409" s="61"/>
      <c r="AT2409" s="61"/>
      <c r="AU2409" s="61"/>
      <c r="AV2409" s="61"/>
      <c r="AW2409" s="61"/>
      <c r="AX2409" s="61"/>
      <c r="AY2409" s="61"/>
      <c r="AZ2409" s="61"/>
      <c r="BA2409" s="61"/>
      <c r="BB2409" s="61"/>
      <c r="BC2409" s="61"/>
      <c r="BD2409" s="61"/>
      <c r="BE2409" s="61"/>
      <c r="BF2409" s="61"/>
      <c r="BG2409" s="61"/>
      <c r="BH2409" s="61"/>
      <c r="BI2409" s="61"/>
      <c r="BJ2409" s="61"/>
    </row>
    <row r="2410" spans="2:62" ht="39" customHeight="1">
      <c r="B2410" s="611" t="s">
        <v>138</v>
      </c>
      <c r="C2410" s="611"/>
      <c r="D2410" s="611"/>
      <c r="E2410" s="611"/>
      <c r="F2410" s="611"/>
      <c r="G2410" s="611"/>
      <c r="H2410" s="611"/>
      <c r="I2410" s="611"/>
      <c r="J2410" s="611"/>
      <c r="K2410" s="611"/>
      <c r="L2410" s="611"/>
      <c r="M2410" s="611"/>
      <c r="N2410" s="611"/>
      <c r="O2410" s="611"/>
      <c r="P2410" s="611"/>
      <c r="Q2410" s="611"/>
      <c r="R2410" s="611"/>
      <c r="S2410" s="611"/>
      <c r="T2410" s="611"/>
      <c r="U2410" s="611"/>
      <c r="V2410" s="611"/>
      <c r="W2410" s="611"/>
      <c r="X2410" s="611"/>
      <c r="Y2410" s="611"/>
      <c r="Z2410" s="611"/>
      <c r="AA2410" s="612"/>
      <c r="AB2410" s="62"/>
      <c r="AD2410" s="61"/>
      <c r="AE2410" s="613" t="str">
        <f>GI!$A$52</f>
        <v>Sheba Academy Comprehensive Secondary School Student's Grade Report Card</v>
      </c>
      <c r="AF2410" s="613"/>
      <c r="AG2410" s="613"/>
      <c r="AH2410" s="613"/>
      <c r="AI2410" s="613"/>
      <c r="AJ2410" s="613"/>
      <c r="AK2410" s="613"/>
      <c r="AL2410" s="613"/>
      <c r="AM2410" s="613"/>
      <c r="AN2410" s="613"/>
      <c r="AO2410" s="613"/>
      <c r="AP2410" s="613"/>
      <c r="AQ2410" s="613"/>
      <c r="AR2410" s="613"/>
      <c r="AS2410" s="613"/>
      <c r="AT2410" s="613"/>
      <c r="AU2410" s="613"/>
      <c r="AV2410" s="613"/>
      <c r="AW2410" s="613"/>
      <c r="AX2410" s="613"/>
      <c r="AY2410" s="613"/>
      <c r="AZ2410" s="613"/>
      <c r="BA2410" s="613"/>
      <c r="BB2410" s="613"/>
      <c r="BC2410" s="613"/>
      <c r="BD2410" s="613"/>
      <c r="BE2410" s="613"/>
      <c r="BF2410" s="613"/>
      <c r="BG2410" s="613"/>
      <c r="BH2410" s="613"/>
      <c r="BI2410" s="613"/>
      <c r="BJ2410" s="613"/>
    </row>
    <row r="2411" spans="2:62" ht="39" customHeight="1">
      <c r="B2411" s="611"/>
      <c r="C2411" s="611"/>
      <c r="D2411" s="611"/>
      <c r="E2411" s="611"/>
      <c r="F2411" s="611"/>
      <c r="G2411" s="611"/>
      <c r="H2411" s="611"/>
      <c r="I2411" s="611"/>
      <c r="J2411" s="611"/>
      <c r="K2411" s="611"/>
      <c r="L2411" s="611"/>
      <c r="M2411" s="611"/>
      <c r="N2411" s="611"/>
      <c r="O2411" s="611"/>
      <c r="P2411" s="611"/>
      <c r="Q2411" s="611"/>
      <c r="R2411" s="611"/>
      <c r="S2411" s="611"/>
      <c r="T2411" s="611"/>
      <c r="U2411" s="611"/>
      <c r="V2411" s="611"/>
      <c r="W2411" s="611"/>
      <c r="X2411" s="611"/>
      <c r="Y2411" s="611"/>
      <c r="Z2411" s="611"/>
      <c r="AA2411" s="612"/>
      <c r="AB2411" s="62"/>
      <c r="AC2411" s="61"/>
      <c r="AD2411" s="61"/>
      <c r="AE2411" s="613"/>
      <c r="AF2411" s="613"/>
      <c r="AG2411" s="613"/>
      <c r="AH2411" s="613"/>
      <c r="AI2411" s="613"/>
      <c r="AJ2411" s="613"/>
      <c r="AK2411" s="613"/>
      <c r="AL2411" s="613"/>
      <c r="AM2411" s="613"/>
      <c r="AN2411" s="613"/>
      <c r="AO2411" s="613"/>
      <c r="AP2411" s="613"/>
      <c r="AQ2411" s="613"/>
      <c r="AR2411" s="613"/>
      <c r="AS2411" s="613"/>
      <c r="AT2411" s="613"/>
      <c r="AU2411" s="613"/>
      <c r="AV2411" s="613"/>
      <c r="AW2411" s="613"/>
      <c r="AX2411" s="613"/>
      <c r="AY2411" s="613"/>
      <c r="AZ2411" s="613"/>
      <c r="BA2411" s="613"/>
      <c r="BB2411" s="613"/>
      <c r="BC2411" s="613"/>
      <c r="BD2411" s="613"/>
      <c r="BE2411" s="613"/>
      <c r="BF2411" s="613"/>
      <c r="BG2411" s="613"/>
      <c r="BH2411" s="613"/>
      <c r="BI2411" s="613"/>
      <c r="BJ2411" s="613"/>
    </row>
    <row r="2412" spans="2:62" ht="39" customHeight="1">
      <c r="B2412" s="611" t="s">
        <v>65</v>
      </c>
      <c r="C2412" s="611"/>
      <c r="D2412" s="611"/>
      <c r="E2412" s="611"/>
      <c r="F2412" s="611"/>
      <c r="G2412" s="611"/>
      <c r="H2412" s="611"/>
      <c r="I2412" s="611"/>
      <c r="J2412" s="611"/>
      <c r="K2412" s="611"/>
      <c r="L2412" s="611"/>
      <c r="M2412" s="611"/>
      <c r="N2412" s="611"/>
      <c r="O2412" s="611"/>
      <c r="P2412" s="611"/>
      <c r="Q2412" s="611"/>
      <c r="R2412" s="611"/>
      <c r="S2412" s="611"/>
      <c r="T2412" s="611"/>
      <c r="U2412" s="611"/>
      <c r="V2412" s="611"/>
      <c r="W2412" s="611"/>
      <c r="X2412" s="611"/>
      <c r="Y2412" s="611"/>
      <c r="Z2412" s="611"/>
      <c r="AA2412" s="612"/>
      <c r="AB2412" s="62"/>
      <c r="AC2412" s="61"/>
      <c r="AD2412" s="61"/>
      <c r="AE2412" s="613"/>
      <c r="AF2412" s="613"/>
      <c r="AG2412" s="613"/>
      <c r="AH2412" s="613"/>
      <c r="AI2412" s="613"/>
      <c r="AJ2412" s="613"/>
      <c r="AK2412" s="613"/>
      <c r="AL2412" s="613"/>
      <c r="AM2412" s="613"/>
      <c r="AN2412" s="613"/>
      <c r="AO2412" s="613"/>
      <c r="AP2412" s="613"/>
      <c r="AQ2412" s="613"/>
      <c r="AR2412" s="613"/>
      <c r="AS2412" s="613"/>
      <c r="AT2412" s="613"/>
      <c r="AU2412" s="613"/>
      <c r="AV2412" s="613"/>
      <c r="AW2412" s="613"/>
      <c r="AX2412" s="613"/>
      <c r="AY2412" s="613"/>
      <c r="AZ2412" s="613"/>
      <c r="BA2412" s="613"/>
      <c r="BB2412" s="613"/>
      <c r="BC2412" s="613"/>
      <c r="BD2412" s="613"/>
      <c r="BE2412" s="613"/>
      <c r="BF2412" s="613"/>
      <c r="BG2412" s="613"/>
      <c r="BH2412" s="613"/>
      <c r="BI2412" s="613"/>
      <c r="BJ2412" s="613"/>
    </row>
    <row r="2413" spans="2:62" ht="39" customHeight="1">
      <c r="B2413" s="611"/>
      <c r="C2413" s="611"/>
      <c r="D2413" s="611"/>
      <c r="E2413" s="611"/>
      <c r="F2413" s="611"/>
      <c r="G2413" s="611"/>
      <c r="H2413" s="611"/>
      <c r="I2413" s="611"/>
      <c r="J2413" s="611"/>
      <c r="K2413" s="611"/>
      <c r="L2413" s="611"/>
      <c r="M2413" s="611"/>
      <c r="N2413" s="611"/>
      <c r="O2413" s="611"/>
      <c r="P2413" s="611"/>
      <c r="Q2413" s="611"/>
      <c r="R2413" s="611"/>
      <c r="S2413" s="611"/>
      <c r="T2413" s="611"/>
      <c r="U2413" s="611"/>
      <c r="V2413" s="611"/>
      <c r="W2413" s="611"/>
      <c r="X2413" s="611"/>
      <c r="Y2413" s="611"/>
      <c r="Z2413" s="611"/>
      <c r="AA2413" s="612"/>
      <c r="AB2413" s="62"/>
      <c r="AC2413" s="62"/>
      <c r="AD2413" s="62"/>
      <c r="AE2413" s="63"/>
      <c r="AF2413" s="63"/>
      <c r="AG2413" s="63"/>
      <c r="AH2413" s="63"/>
      <c r="AI2413" s="63"/>
      <c r="AJ2413" s="63"/>
      <c r="AK2413" s="63"/>
      <c r="AL2413" s="63"/>
      <c r="AM2413" s="63"/>
      <c r="AN2413" s="63"/>
      <c r="AO2413" s="63"/>
      <c r="AP2413" s="63"/>
      <c r="AQ2413" s="63"/>
      <c r="AR2413" s="63"/>
      <c r="AS2413" s="63"/>
      <c r="AT2413" s="63"/>
      <c r="AU2413" s="63"/>
      <c r="AV2413" s="63"/>
      <c r="AW2413" s="63"/>
      <c r="AX2413" s="63"/>
      <c r="AY2413" s="63"/>
      <c r="AZ2413" s="63"/>
      <c r="BA2413" s="63"/>
      <c r="BB2413" s="63"/>
      <c r="BC2413" s="63"/>
      <c r="BD2413" s="63"/>
      <c r="BE2413" s="63"/>
      <c r="BF2413" s="63"/>
      <c r="BG2413" s="63"/>
      <c r="BH2413" s="63"/>
      <c r="BI2413" s="63"/>
      <c r="BJ2413" s="63"/>
    </row>
    <row r="2414" spans="2:62" ht="39" customHeight="1">
      <c r="B2414" s="64" t="s">
        <v>50</v>
      </c>
      <c r="C2414" s="64"/>
      <c r="D2414" s="64"/>
      <c r="E2414" s="64"/>
      <c r="F2414" s="64"/>
      <c r="G2414" s="64"/>
      <c r="H2414" s="64"/>
      <c r="I2414" s="64"/>
      <c r="J2414" s="64"/>
      <c r="K2414" s="64"/>
      <c r="L2414" s="64"/>
      <c r="M2414" s="64"/>
      <c r="N2414" s="64"/>
      <c r="O2414" s="64"/>
      <c r="P2414" s="64"/>
      <c r="Q2414" s="64"/>
      <c r="R2414" s="64"/>
      <c r="S2414" s="64"/>
      <c r="T2414" s="64"/>
      <c r="U2414" s="64"/>
      <c r="V2414" s="64"/>
      <c r="W2414" s="64"/>
      <c r="X2414" s="64"/>
      <c r="Y2414" s="64"/>
      <c r="Z2414" s="64"/>
      <c r="AA2414" s="62"/>
      <c r="AB2414" s="62"/>
      <c r="AC2414" s="62"/>
      <c r="AD2414" s="62"/>
      <c r="AE2414" s="613" t="str">
        <f>GI!$A$51</f>
        <v>መቐለ, ኢትዮጵያ/Mekelle, Ethiopia</v>
      </c>
      <c r="AF2414" s="613"/>
      <c r="AG2414" s="613"/>
      <c r="AH2414" s="613"/>
      <c r="AI2414" s="613"/>
      <c r="AJ2414" s="613"/>
      <c r="AK2414" s="613"/>
      <c r="AL2414" s="613"/>
      <c r="AM2414" s="613"/>
      <c r="AN2414" s="613"/>
      <c r="AO2414" s="613"/>
      <c r="AP2414" s="613"/>
      <c r="AQ2414" s="613"/>
      <c r="AR2414" s="613"/>
      <c r="AS2414" s="613"/>
      <c r="AT2414" s="613"/>
      <c r="AU2414" s="613"/>
      <c r="AV2414" s="613"/>
      <c r="AW2414" s="613"/>
      <c r="AX2414" s="613"/>
      <c r="AY2414" s="613"/>
      <c r="AZ2414" s="613"/>
      <c r="BA2414" s="613"/>
      <c r="BB2414" s="613"/>
      <c r="BC2414" s="613"/>
      <c r="BD2414" s="613"/>
      <c r="BE2414" s="613"/>
      <c r="BF2414" s="613"/>
      <c r="BG2414" s="613"/>
      <c r="BH2414" s="613"/>
      <c r="BI2414" s="613"/>
      <c r="BJ2414" s="613"/>
    </row>
    <row r="2415" spans="2:62" ht="39" customHeight="1">
      <c r="B2415" s="64" t="s">
        <v>51</v>
      </c>
      <c r="C2415" s="64"/>
      <c r="D2415" s="64"/>
      <c r="E2415" s="64"/>
      <c r="F2415" s="64"/>
      <c r="G2415" s="64"/>
      <c r="H2415" s="64"/>
      <c r="I2415" s="64"/>
      <c r="J2415" s="64"/>
      <c r="K2415" s="64"/>
      <c r="L2415" s="64"/>
      <c r="M2415" s="64"/>
      <c r="N2415" s="64"/>
      <c r="O2415" s="64"/>
      <c r="P2415" s="64"/>
      <c r="Q2415" s="64"/>
      <c r="R2415" s="64"/>
      <c r="S2415" s="64"/>
      <c r="T2415" s="64"/>
      <c r="U2415" s="64"/>
      <c r="V2415" s="64"/>
      <c r="W2415" s="64"/>
      <c r="X2415" s="64"/>
      <c r="Y2415" s="64"/>
      <c r="Z2415" s="64"/>
      <c r="AA2415" s="62"/>
      <c r="AB2415" s="62"/>
      <c r="AC2415" s="62"/>
      <c r="AD2415" s="62"/>
      <c r="AE2415" s="613"/>
      <c r="AF2415" s="613"/>
      <c r="AG2415" s="613"/>
      <c r="AH2415" s="613"/>
      <c r="AI2415" s="613"/>
      <c r="AJ2415" s="613"/>
      <c r="AK2415" s="613"/>
      <c r="AL2415" s="613"/>
      <c r="AM2415" s="613"/>
      <c r="AN2415" s="613"/>
      <c r="AO2415" s="613"/>
      <c r="AP2415" s="613"/>
      <c r="AQ2415" s="613"/>
      <c r="AR2415" s="613"/>
      <c r="AS2415" s="613"/>
      <c r="AT2415" s="613"/>
      <c r="AU2415" s="613"/>
      <c r="AV2415" s="613"/>
      <c r="AW2415" s="613"/>
      <c r="AX2415" s="613"/>
      <c r="AY2415" s="613"/>
      <c r="AZ2415" s="613"/>
      <c r="BA2415" s="613"/>
      <c r="BB2415" s="613"/>
      <c r="BC2415" s="613"/>
      <c r="BD2415" s="613"/>
      <c r="BE2415" s="613"/>
      <c r="BF2415" s="613"/>
      <c r="BG2415" s="613"/>
      <c r="BH2415" s="613"/>
      <c r="BI2415" s="613"/>
      <c r="BJ2415" s="613"/>
    </row>
    <row r="2416" spans="2:62" ht="39" customHeight="1">
      <c r="B2416" s="611" t="s">
        <v>139</v>
      </c>
      <c r="C2416" s="611"/>
      <c r="D2416" s="611"/>
      <c r="E2416" s="611"/>
      <c r="F2416" s="611"/>
      <c r="G2416" s="611"/>
      <c r="H2416" s="611"/>
      <c r="I2416" s="611"/>
      <c r="J2416" s="611"/>
      <c r="K2416" s="611"/>
      <c r="L2416" s="611"/>
      <c r="M2416" s="611"/>
      <c r="N2416" s="611"/>
      <c r="O2416" s="611"/>
      <c r="P2416" s="611"/>
      <c r="Q2416" s="611"/>
      <c r="R2416" s="611"/>
      <c r="S2416" s="611"/>
      <c r="T2416" s="611"/>
      <c r="U2416" s="611"/>
      <c r="V2416" s="611"/>
      <c r="W2416" s="611"/>
      <c r="X2416" s="611"/>
      <c r="Y2416" s="611"/>
      <c r="Z2416" s="611"/>
      <c r="AA2416" s="612"/>
      <c r="AB2416" s="62"/>
      <c r="AC2416" s="62"/>
      <c r="AD2416" s="62"/>
      <c r="AE2416" s="91"/>
      <c r="AF2416" s="91"/>
      <c r="AG2416" s="91"/>
      <c r="AH2416" s="91"/>
      <c r="AI2416" s="91"/>
      <c r="AJ2416" s="91"/>
      <c r="AK2416" s="91"/>
      <c r="AL2416" s="91"/>
      <c r="AM2416" s="91"/>
      <c r="AN2416" s="91"/>
      <c r="AO2416" s="91"/>
      <c r="AP2416" s="91"/>
      <c r="AQ2416" s="91"/>
      <c r="AR2416" s="91"/>
      <c r="AS2416" s="91"/>
      <c r="AT2416" s="91"/>
      <c r="AU2416" s="91"/>
      <c r="AV2416" s="91"/>
      <c r="AW2416" s="91"/>
      <c r="AX2416" s="91"/>
      <c r="AY2416" s="91"/>
      <c r="AZ2416" s="91"/>
      <c r="BA2416" s="91"/>
      <c r="BB2416" s="91"/>
      <c r="BC2416" s="91"/>
      <c r="BD2416" s="91"/>
      <c r="BE2416" s="91"/>
      <c r="BF2416" s="91"/>
      <c r="BG2416" s="91"/>
      <c r="BH2416" s="91"/>
      <c r="BI2416" s="91"/>
      <c r="BJ2416" s="91"/>
    </row>
    <row r="2417" spans="2:62" ht="39" customHeight="1">
      <c r="B2417" s="611"/>
      <c r="C2417" s="611"/>
      <c r="D2417" s="611"/>
      <c r="E2417" s="611"/>
      <c r="F2417" s="611"/>
      <c r="G2417" s="611"/>
      <c r="H2417" s="611"/>
      <c r="I2417" s="611"/>
      <c r="J2417" s="611"/>
      <c r="K2417" s="611"/>
      <c r="L2417" s="611"/>
      <c r="M2417" s="611"/>
      <c r="N2417" s="611"/>
      <c r="O2417" s="611"/>
      <c r="P2417" s="611"/>
      <c r="Q2417" s="611"/>
      <c r="R2417" s="611"/>
      <c r="S2417" s="611"/>
      <c r="T2417" s="611"/>
      <c r="U2417" s="611"/>
      <c r="V2417" s="611"/>
      <c r="W2417" s="611"/>
      <c r="X2417" s="611"/>
      <c r="Y2417" s="611"/>
      <c r="Z2417" s="611"/>
      <c r="AA2417" s="612"/>
      <c r="AB2417" s="62"/>
      <c r="AC2417" s="62"/>
      <c r="AD2417" s="62"/>
      <c r="AE2417" s="614" t="str">
        <f>GI!$A$47</f>
        <v>ዘበነ ት/ቲ፡ 2018 ዓ/ም Academic Year: 2025/26 G.C</v>
      </c>
      <c r="AF2417" s="614"/>
      <c r="AG2417" s="614"/>
      <c r="AH2417" s="614"/>
      <c r="AI2417" s="614"/>
      <c r="AJ2417" s="614"/>
      <c r="AK2417" s="614"/>
      <c r="AL2417" s="614"/>
      <c r="AM2417" s="614"/>
      <c r="AN2417" s="614"/>
      <c r="AO2417" s="614"/>
      <c r="AP2417" s="614"/>
      <c r="AQ2417" s="614"/>
      <c r="AR2417" s="614"/>
      <c r="AS2417" s="614"/>
      <c r="AT2417" s="614"/>
      <c r="AU2417" s="614"/>
      <c r="AV2417" s="614"/>
      <c r="AW2417" s="614"/>
      <c r="AX2417" s="614"/>
      <c r="AY2417" s="614"/>
      <c r="AZ2417" s="614"/>
      <c r="BA2417" s="614"/>
      <c r="BB2417" s="614"/>
      <c r="BC2417" s="614"/>
      <c r="BD2417" s="614"/>
      <c r="BE2417" s="614"/>
      <c r="BF2417" s="614"/>
      <c r="BG2417" s="614"/>
      <c r="BH2417" s="614"/>
      <c r="BI2417" s="614"/>
      <c r="BJ2417" s="614"/>
    </row>
    <row r="2418" spans="2:62" ht="39" customHeight="1">
      <c r="B2418" s="609" t="s">
        <v>97</v>
      </c>
      <c r="C2418" s="609"/>
      <c r="D2418" s="609"/>
      <c r="E2418" s="609"/>
      <c r="F2418" s="609"/>
      <c r="G2418" s="609"/>
      <c r="H2418" s="609"/>
      <c r="I2418" s="609"/>
      <c r="J2418" s="609"/>
      <c r="K2418" s="609"/>
      <c r="L2418" s="609"/>
      <c r="M2418" s="609"/>
      <c r="N2418" s="609"/>
      <c r="O2418" s="609"/>
      <c r="P2418" s="609"/>
      <c r="Q2418" s="609"/>
      <c r="R2418" s="609"/>
      <c r="S2418" s="609"/>
      <c r="T2418" s="609"/>
      <c r="U2418" s="609"/>
      <c r="V2418" s="609"/>
      <c r="W2418" s="609"/>
      <c r="X2418" s="609"/>
      <c r="Y2418" s="609"/>
      <c r="Z2418" s="609"/>
      <c r="AA2418" s="62"/>
      <c r="AB2418" s="62"/>
      <c r="AC2418" s="62"/>
      <c r="AD2418" s="62"/>
      <c r="AE2418" s="614"/>
      <c r="AF2418" s="614"/>
      <c r="AG2418" s="614"/>
      <c r="AH2418" s="614"/>
      <c r="AI2418" s="614"/>
      <c r="AJ2418" s="614"/>
      <c r="AK2418" s="614"/>
      <c r="AL2418" s="614"/>
      <c r="AM2418" s="614"/>
      <c r="AN2418" s="614"/>
      <c r="AO2418" s="614"/>
      <c r="AP2418" s="614"/>
      <c r="AQ2418" s="614"/>
      <c r="AR2418" s="614"/>
      <c r="AS2418" s="614"/>
      <c r="AT2418" s="614"/>
      <c r="AU2418" s="614"/>
      <c r="AV2418" s="614"/>
      <c r="AW2418" s="614"/>
      <c r="AX2418" s="614"/>
      <c r="AY2418" s="614"/>
      <c r="AZ2418" s="614"/>
      <c r="BA2418" s="614"/>
      <c r="BB2418" s="614"/>
      <c r="BC2418" s="614"/>
      <c r="BD2418" s="614"/>
      <c r="BE2418" s="614"/>
      <c r="BF2418" s="614"/>
      <c r="BG2418" s="614"/>
      <c r="BH2418" s="614"/>
      <c r="BI2418" s="614"/>
      <c r="BJ2418" s="614"/>
    </row>
    <row r="2419" spans="2:62" ht="39" customHeight="1">
      <c r="AA2419" s="62"/>
      <c r="AB2419" s="62"/>
      <c r="AC2419" s="62"/>
      <c r="AD2419" s="62"/>
      <c r="AE2419" s="614"/>
      <c r="AF2419" s="614"/>
      <c r="AG2419" s="614"/>
      <c r="AH2419" s="614"/>
      <c r="AI2419" s="614"/>
      <c r="AJ2419" s="614"/>
      <c r="AK2419" s="614"/>
      <c r="AL2419" s="614"/>
      <c r="AM2419" s="614"/>
      <c r="AN2419" s="614"/>
      <c r="AO2419" s="614"/>
      <c r="AP2419" s="614"/>
      <c r="AQ2419" s="614"/>
      <c r="AR2419" s="614"/>
      <c r="AS2419" s="614"/>
      <c r="AT2419" s="614"/>
      <c r="AU2419" s="614"/>
      <c r="AV2419" s="614"/>
      <c r="AW2419" s="614"/>
      <c r="AX2419" s="614"/>
      <c r="AY2419" s="614"/>
      <c r="AZ2419" s="614"/>
      <c r="BA2419" s="614"/>
      <c r="BB2419" s="614"/>
      <c r="BC2419" s="614"/>
      <c r="BD2419" s="614"/>
      <c r="BE2419" s="614"/>
      <c r="BF2419" s="614"/>
      <c r="BG2419" s="614"/>
      <c r="BH2419" s="614"/>
      <c r="BI2419" s="614"/>
      <c r="BJ2419" s="614"/>
    </row>
    <row r="2420" spans="2:62" ht="39" customHeight="1">
      <c r="AB2420" s="62"/>
      <c r="AC2420" s="62"/>
      <c r="AD2420" s="62"/>
      <c r="AE2420" s="62"/>
      <c r="AF2420" s="62"/>
      <c r="AG2420" s="552" t="s">
        <v>63</v>
      </c>
      <c r="AH2420" s="552"/>
      <c r="AI2420" s="552"/>
      <c r="AJ2420" s="552"/>
      <c r="AK2420" s="552"/>
      <c r="AL2420" s="552"/>
      <c r="AM2420" s="552"/>
      <c r="AN2420" s="552"/>
      <c r="AO2420" s="552"/>
      <c r="AP2420" s="552"/>
      <c r="AQ2420" s="552"/>
      <c r="AR2420" s="552"/>
      <c r="AS2420" s="552"/>
      <c r="AT2420" s="552"/>
      <c r="AU2420" s="552"/>
      <c r="AV2420" s="552"/>
      <c r="AW2420" s="552"/>
      <c r="AX2420" s="552"/>
      <c r="AY2420" s="552"/>
      <c r="AZ2420" s="552"/>
      <c r="BA2420" s="552"/>
      <c r="BB2420" s="552"/>
      <c r="BC2420" s="552"/>
      <c r="BD2420" s="552"/>
      <c r="BE2420" s="552"/>
      <c r="BF2420" s="552"/>
      <c r="BG2420" s="552"/>
      <c r="BH2420" s="552"/>
      <c r="BI2420" s="552"/>
      <c r="BJ2420" s="65"/>
    </row>
    <row r="2421" spans="2:62" ht="39" customHeight="1">
      <c r="AB2421" s="62"/>
      <c r="AC2421" s="62"/>
      <c r="AD2421" s="62"/>
      <c r="AE2421" s="62"/>
      <c r="AF2421" s="62"/>
      <c r="AG2421" s="552"/>
      <c r="AH2421" s="552"/>
      <c r="AI2421" s="552"/>
      <c r="AJ2421" s="552"/>
      <c r="AK2421" s="552"/>
      <c r="AL2421" s="552"/>
      <c r="AM2421" s="552"/>
      <c r="AN2421" s="552"/>
      <c r="AO2421" s="552"/>
      <c r="AP2421" s="552"/>
      <c r="AQ2421" s="552"/>
      <c r="AR2421" s="552"/>
      <c r="AS2421" s="552"/>
      <c r="AT2421" s="552"/>
      <c r="AU2421" s="552"/>
      <c r="AV2421" s="552"/>
      <c r="AW2421" s="552"/>
      <c r="AX2421" s="552"/>
      <c r="AY2421" s="552"/>
      <c r="AZ2421" s="552"/>
      <c r="BA2421" s="552"/>
      <c r="BB2421" s="552"/>
      <c r="BC2421" s="552"/>
      <c r="BD2421" s="552"/>
      <c r="BE2421" s="552"/>
      <c r="BF2421" s="552"/>
      <c r="BG2421" s="552"/>
      <c r="BH2421" s="552"/>
      <c r="BI2421" s="552"/>
      <c r="BJ2421" s="65"/>
    </row>
    <row r="2422" spans="2:62" ht="39" customHeight="1">
      <c r="B2422" s="66"/>
      <c r="C2422" s="66"/>
      <c r="D2422" s="66"/>
      <c r="E2422" s="66"/>
      <c r="F2422" s="66"/>
      <c r="G2422" s="66"/>
      <c r="H2422" s="66"/>
      <c r="I2422" s="66"/>
      <c r="J2422" s="66"/>
      <c r="K2422" s="66"/>
      <c r="L2422" s="66"/>
      <c r="M2422" s="66"/>
      <c r="N2422" s="66"/>
      <c r="O2422" s="66"/>
      <c r="P2422" s="66"/>
      <c r="Q2422" s="66"/>
      <c r="R2422" s="66"/>
      <c r="S2422" s="66"/>
      <c r="T2422" s="66"/>
      <c r="U2422" s="66"/>
      <c r="V2422" s="66"/>
      <c r="W2422" s="66"/>
      <c r="X2422" s="66"/>
      <c r="Y2422" s="66"/>
      <c r="Z2422" s="66"/>
      <c r="AB2422" s="62"/>
      <c r="AC2422" s="62"/>
      <c r="AD2422" s="62"/>
      <c r="AE2422" s="62"/>
      <c r="AF2422" s="62"/>
      <c r="AG2422" s="552"/>
      <c r="AH2422" s="552"/>
      <c r="AI2422" s="552"/>
      <c r="AJ2422" s="552"/>
      <c r="AK2422" s="552"/>
      <c r="AL2422" s="552"/>
      <c r="AM2422" s="552"/>
      <c r="AN2422" s="552"/>
      <c r="AO2422" s="552"/>
      <c r="AP2422" s="552"/>
      <c r="AQ2422" s="552"/>
      <c r="AR2422" s="552"/>
      <c r="AS2422" s="552"/>
      <c r="AT2422" s="552"/>
      <c r="AU2422" s="552"/>
      <c r="AV2422" s="552"/>
      <c r="AW2422" s="552"/>
      <c r="AX2422" s="552"/>
      <c r="AY2422" s="552"/>
      <c r="AZ2422" s="552"/>
      <c r="BA2422" s="552"/>
      <c r="BB2422" s="552"/>
      <c r="BC2422" s="552"/>
      <c r="BD2422" s="552"/>
      <c r="BE2422" s="552"/>
      <c r="BF2422" s="552"/>
      <c r="BG2422" s="552"/>
      <c r="BH2422" s="552"/>
      <c r="BI2422" s="552"/>
      <c r="BJ2422" s="65"/>
    </row>
    <row r="2423" spans="2:62" ht="39" customHeight="1" thickBot="1">
      <c r="L2423" s="554" t="s">
        <v>66</v>
      </c>
      <c r="M2423" s="555"/>
      <c r="N2423" s="558" t="s">
        <v>45</v>
      </c>
      <c r="O2423" s="559"/>
      <c r="P2423" s="559"/>
      <c r="Q2423" s="559"/>
      <c r="R2423" s="559"/>
      <c r="S2423" s="559"/>
      <c r="T2423" s="559"/>
      <c r="U2423" s="559"/>
      <c r="V2423" s="559"/>
      <c r="W2423" s="559"/>
      <c r="X2423" s="560"/>
      <c r="AB2423" s="62"/>
      <c r="AC2423" s="62"/>
      <c r="AD2423" s="62"/>
      <c r="AE2423" s="62"/>
      <c r="AF2423" s="62"/>
      <c r="AG2423" s="553"/>
      <c r="AH2423" s="553"/>
      <c r="AI2423" s="553"/>
      <c r="AJ2423" s="553"/>
      <c r="AK2423" s="553"/>
      <c r="AL2423" s="553"/>
      <c r="AM2423" s="553"/>
      <c r="AN2423" s="553"/>
      <c r="AO2423" s="553"/>
      <c r="AP2423" s="553"/>
      <c r="AQ2423" s="553"/>
      <c r="AR2423" s="553"/>
      <c r="AS2423" s="553"/>
      <c r="AT2423" s="553"/>
      <c r="AU2423" s="553"/>
      <c r="AV2423" s="553"/>
      <c r="AW2423" s="553"/>
      <c r="AX2423" s="553"/>
      <c r="AY2423" s="553"/>
      <c r="AZ2423" s="553"/>
      <c r="BA2423" s="553"/>
      <c r="BB2423" s="553"/>
      <c r="BC2423" s="553"/>
      <c r="BD2423" s="553"/>
      <c r="BE2423" s="553"/>
      <c r="BF2423" s="553"/>
      <c r="BG2423" s="553"/>
      <c r="BH2423" s="553"/>
      <c r="BI2423" s="553"/>
      <c r="BJ2423" s="65"/>
    </row>
    <row r="2424" spans="2:62" ht="39" customHeight="1" thickBot="1">
      <c r="L2424" s="556"/>
      <c r="M2424" s="557"/>
      <c r="N2424" s="561"/>
      <c r="O2424" s="562"/>
      <c r="P2424" s="562"/>
      <c r="Q2424" s="562"/>
      <c r="R2424" s="562"/>
      <c r="S2424" s="562"/>
      <c r="T2424" s="562"/>
      <c r="U2424" s="562"/>
      <c r="V2424" s="562"/>
      <c r="W2424" s="562"/>
      <c r="X2424" s="563"/>
      <c r="AB2424" s="62"/>
      <c r="AC2424" s="62"/>
      <c r="AD2424" s="62"/>
      <c r="AE2424" s="62"/>
      <c r="AF2424" s="62"/>
      <c r="AG2424" s="67"/>
      <c r="AH2424" s="68"/>
      <c r="AI2424" s="68"/>
      <c r="AJ2424" s="69"/>
      <c r="AK2424" s="69"/>
      <c r="AL2424" s="69"/>
      <c r="AM2424" s="69"/>
      <c r="AN2424" s="69"/>
      <c r="AO2424" s="69"/>
      <c r="AP2424" s="69"/>
      <c r="AQ2424" s="69"/>
      <c r="AR2424" s="70"/>
      <c r="AS2424" s="70"/>
      <c r="AT2424" s="70"/>
      <c r="AU2424" s="70"/>
      <c r="AV2424" s="70"/>
      <c r="AW2424" s="70"/>
      <c r="AX2424" s="70"/>
      <c r="AY2424" s="70"/>
      <c r="AZ2424" s="70"/>
      <c r="BA2424" s="70"/>
      <c r="BB2424" s="70"/>
      <c r="BC2424" s="70"/>
      <c r="BD2424" s="70"/>
      <c r="BE2424" s="70"/>
      <c r="BF2424" s="70"/>
      <c r="BG2424" s="70"/>
      <c r="BH2424" s="70"/>
      <c r="BI2424" s="70"/>
      <c r="BJ2424" s="69"/>
    </row>
    <row r="2425" spans="2:62" ht="39" customHeight="1">
      <c r="E2425" s="62"/>
      <c r="F2425" s="62"/>
      <c r="G2425" s="62"/>
      <c r="H2425" s="62"/>
      <c r="I2425" s="62"/>
      <c r="J2425" s="62"/>
      <c r="K2425" s="62"/>
      <c r="L2425" s="564" t="s">
        <v>21</v>
      </c>
      <c r="M2425" s="565"/>
      <c r="N2425" s="558" t="s">
        <v>46</v>
      </c>
      <c r="O2425" s="559"/>
      <c r="P2425" s="559"/>
      <c r="Q2425" s="559"/>
      <c r="R2425" s="559"/>
      <c r="S2425" s="559"/>
      <c r="T2425" s="559"/>
      <c r="U2425" s="559"/>
      <c r="V2425" s="559"/>
      <c r="W2425" s="559"/>
      <c r="X2425" s="560"/>
      <c r="AB2425" s="62"/>
      <c r="AC2425" s="62"/>
      <c r="AD2425" s="62"/>
      <c r="AE2425" s="62"/>
      <c r="AF2425" s="62"/>
      <c r="AG2425" s="568" t="s">
        <v>22</v>
      </c>
      <c r="AH2425" s="569"/>
      <c r="AI2425" s="569"/>
      <c r="AJ2425" s="569"/>
      <c r="AK2425" s="569"/>
      <c r="AL2425" s="569"/>
      <c r="AM2425" s="569"/>
      <c r="AN2425" s="570"/>
      <c r="AO2425" s="571">
        <f>GI!$H$50</f>
        <v>0</v>
      </c>
      <c r="AP2425" s="572"/>
      <c r="AQ2425" s="572"/>
      <c r="AR2425" s="572"/>
      <c r="AS2425" s="572"/>
      <c r="AT2425" s="572"/>
      <c r="AU2425" s="572"/>
      <c r="AV2425" s="572"/>
      <c r="AW2425" s="572"/>
      <c r="AX2425" s="572"/>
      <c r="AY2425" s="572"/>
      <c r="AZ2425" s="572"/>
      <c r="BA2425" s="572"/>
      <c r="BB2425" s="572"/>
      <c r="BC2425" s="572"/>
      <c r="BD2425" s="572"/>
      <c r="BE2425" s="572"/>
      <c r="BF2425" s="572"/>
      <c r="BG2425" s="572"/>
      <c r="BH2425" s="573"/>
      <c r="BI2425" s="72"/>
      <c r="BJ2425" s="72"/>
    </row>
    <row r="2426" spans="2:62" ht="39" customHeight="1">
      <c r="L2426" s="566"/>
      <c r="M2426" s="567"/>
      <c r="N2426" s="561"/>
      <c r="O2426" s="562"/>
      <c r="P2426" s="562"/>
      <c r="Q2426" s="562"/>
      <c r="R2426" s="562"/>
      <c r="S2426" s="562"/>
      <c r="T2426" s="562"/>
      <c r="U2426" s="562"/>
      <c r="V2426" s="562"/>
      <c r="W2426" s="562"/>
      <c r="X2426" s="563"/>
      <c r="AB2426" s="62"/>
      <c r="AC2426" s="62"/>
      <c r="AD2426" s="62"/>
      <c r="AE2426" s="62"/>
      <c r="AF2426" s="62"/>
      <c r="AG2426" s="568"/>
      <c r="AH2426" s="569"/>
      <c r="AI2426" s="569"/>
      <c r="AJ2426" s="569"/>
      <c r="AK2426" s="569"/>
      <c r="AL2426" s="569"/>
      <c r="AM2426" s="569"/>
      <c r="AN2426" s="570"/>
      <c r="AO2426" s="574"/>
      <c r="AP2426" s="575"/>
      <c r="AQ2426" s="575"/>
      <c r="AR2426" s="575"/>
      <c r="AS2426" s="575"/>
      <c r="AT2426" s="575"/>
      <c r="AU2426" s="575"/>
      <c r="AV2426" s="575"/>
      <c r="AW2426" s="575"/>
      <c r="AX2426" s="575"/>
      <c r="AY2426" s="575"/>
      <c r="AZ2426" s="575"/>
      <c r="BA2426" s="575"/>
      <c r="BB2426" s="575"/>
      <c r="BC2426" s="575"/>
      <c r="BD2426" s="575"/>
      <c r="BE2426" s="575"/>
      <c r="BF2426" s="575"/>
      <c r="BG2426" s="575"/>
      <c r="BH2426" s="576"/>
      <c r="BI2426" s="72"/>
      <c r="BJ2426" s="72"/>
    </row>
    <row r="2427" spans="2:62" ht="39" customHeight="1" thickBot="1">
      <c r="AB2427" s="62"/>
      <c r="AC2427" s="62"/>
      <c r="AD2427" s="62"/>
      <c r="AE2427" s="62"/>
      <c r="AF2427" s="62"/>
      <c r="AG2427" s="73"/>
      <c r="AH2427" s="580" t="s">
        <v>8</v>
      </c>
      <c r="AI2427" s="580"/>
      <c r="AJ2427" s="580"/>
      <c r="AK2427" s="580"/>
      <c r="AL2427" s="580"/>
      <c r="AM2427" s="580"/>
      <c r="AN2427" s="580"/>
      <c r="AO2427" s="577"/>
      <c r="AP2427" s="578"/>
      <c r="AQ2427" s="578"/>
      <c r="AR2427" s="578"/>
      <c r="AS2427" s="578"/>
      <c r="AT2427" s="578"/>
      <c r="AU2427" s="578"/>
      <c r="AV2427" s="578"/>
      <c r="AW2427" s="578"/>
      <c r="AX2427" s="578"/>
      <c r="AY2427" s="578"/>
      <c r="AZ2427" s="578"/>
      <c r="BA2427" s="578"/>
      <c r="BB2427" s="578"/>
      <c r="BC2427" s="578"/>
      <c r="BD2427" s="578"/>
      <c r="BE2427" s="578"/>
      <c r="BF2427" s="578"/>
      <c r="BG2427" s="578"/>
      <c r="BH2427" s="579"/>
      <c r="BI2427" s="72"/>
      <c r="BJ2427" s="72"/>
    </row>
    <row r="2428" spans="2:62" ht="39" customHeight="1">
      <c r="AG2428" s="71"/>
      <c r="AH2428" s="580"/>
      <c r="AI2428" s="580"/>
      <c r="AJ2428" s="580"/>
      <c r="AK2428" s="580"/>
      <c r="AL2428" s="580"/>
      <c r="AM2428" s="580"/>
      <c r="AN2428" s="580"/>
      <c r="AO2428" s="74"/>
      <c r="AP2428" s="74"/>
      <c r="AQ2428" s="74"/>
      <c r="AR2428" s="72"/>
      <c r="AS2428" s="72"/>
      <c r="AT2428" s="72"/>
      <c r="AU2428" s="72"/>
      <c r="AV2428" s="72"/>
      <c r="AW2428" s="72"/>
      <c r="AX2428" s="72"/>
      <c r="AY2428" s="72"/>
      <c r="AZ2428" s="72"/>
      <c r="BA2428" s="72"/>
      <c r="BB2428" s="72"/>
      <c r="BC2428" s="72"/>
      <c r="BD2428" s="72"/>
      <c r="BE2428" s="72"/>
      <c r="BF2428" s="72"/>
      <c r="BG2428" s="72"/>
      <c r="BH2428" s="72"/>
      <c r="BI2428" s="72"/>
    </row>
    <row r="2429" spans="2:62" ht="39" customHeight="1" thickBot="1">
      <c r="B2429" s="581" t="s">
        <v>99</v>
      </c>
      <c r="C2429" s="581"/>
      <c r="D2429" s="581"/>
      <c r="E2429" s="581"/>
      <c r="F2429" s="581"/>
      <c r="G2429" s="581"/>
      <c r="H2429" s="581"/>
      <c r="I2429" s="581"/>
      <c r="J2429" s="581"/>
      <c r="K2429" s="581"/>
      <c r="L2429" s="581"/>
      <c r="M2429" s="581"/>
      <c r="N2429" s="581"/>
      <c r="O2429" s="581"/>
      <c r="P2429" s="581"/>
      <c r="Q2429" s="581"/>
      <c r="R2429" s="581"/>
      <c r="S2429" s="581"/>
      <c r="T2429" s="581"/>
      <c r="U2429" s="581"/>
      <c r="V2429" s="581"/>
      <c r="W2429" s="581"/>
      <c r="X2429" s="581"/>
      <c r="Y2429" s="581"/>
      <c r="Z2429" s="581"/>
      <c r="AA2429" s="581"/>
      <c r="AG2429" s="71"/>
    </row>
    <row r="2430" spans="2:62" ht="39" customHeight="1">
      <c r="B2430" s="581"/>
      <c r="C2430" s="581"/>
      <c r="D2430" s="581"/>
      <c r="E2430" s="581"/>
      <c r="F2430" s="581"/>
      <c r="G2430" s="581"/>
      <c r="H2430" s="581"/>
      <c r="I2430" s="581"/>
      <c r="J2430" s="581"/>
      <c r="K2430" s="581"/>
      <c r="L2430" s="581"/>
      <c r="M2430" s="581"/>
      <c r="N2430" s="581"/>
      <c r="O2430" s="581"/>
      <c r="P2430" s="581"/>
      <c r="Q2430" s="581"/>
      <c r="R2430" s="581"/>
      <c r="S2430" s="581"/>
      <c r="T2430" s="581"/>
      <c r="U2430" s="581"/>
      <c r="V2430" s="581"/>
      <c r="W2430" s="581"/>
      <c r="X2430" s="581"/>
      <c r="Y2430" s="581"/>
      <c r="Z2430" s="581"/>
      <c r="AA2430" s="581"/>
      <c r="AG2430" s="71"/>
      <c r="AH2430" s="582" t="s">
        <v>23</v>
      </c>
      <c r="AI2430" s="582"/>
      <c r="AJ2430" s="582"/>
      <c r="AK2430" s="582"/>
      <c r="AL2430" s="582"/>
      <c r="AM2430" s="582"/>
      <c r="AN2430" s="583"/>
      <c r="AO2430" s="584">
        <f>GI!$J$50</f>
        <v>0</v>
      </c>
      <c r="AP2430" s="585"/>
      <c r="AQ2430" s="585"/>
      <c r="AR2430" s="585"/>
      <c r="AS2430" s="585"/>
      <c r="AT2430" s="586"/>
      <c r="AV2430" s="72"/>
      <c r="AW2430" s="582" t="s">
        <v>24</v>
      </c>
      <c r="AX2430" s="582"/>
      <c r="AY2430" s="582"/>
      <c r="AZ2430" s="582"/>
      <c r="BB2430" s="584">
        <f>GI!$I$50</f>
        <v>0</v>
      </c>
      <c r="BC2430" s="585"/>
      <c r="BD2430" s="585"/>
      <c r="BE2430" s="585"/>
      <c r="BF2430" s="586"/>
    </row>
    <row r="2431" spans="2:62" ht="39" customHeight="1">
      <c r="B2431" s="581"/>
      <c r="C2431" s="581"/>
      <c r="D2431" s="581"/>
      <c r="E2431" s="581"/>
      <c r="F2431" s="581"/>
      <c r="G2431" s="581"/>
      <c r="H2431" s="581"/>
      <c r="I2431" s="581"/>
      <c r="J2431" s="581"/>
      <c r="K2431" s="581"/>
      <c r="L2431" s="581"/>
      <c r="M2431" s="581"/>
      <c r="N2431" s="581"/>
      <c r="O2431" s="581"/>
      <c r="P2431" s="581"/>
      <c r="Q2431" s="581"/>
      <c r="R2431" s="581"/>
      <c r="S2431" s="581"/>
      <c r="T2431" s="581"/>
      <c r="U2431" s="581"/>
      <c r="V2431" s="581"/>
      <c r="W2431" s="581"/>
      <c r="X2431" s="581"/>
      <c r="Y2431" s="581"/>
      <c r="Z2431" s="581"/>
      <c r="AA2431" s="581"/>
      <c r="AG2431" s="71"/>
      <c r="AH2431" s="582"/>
      <c r="AI2431" s="582"/>
      <c r="AJ2431" s="582"/>
      <c r="AK2431" s="582"/>
      <c r="AL2431" s="582"/>
      <c r="AM2431" s="582"/>
      <c r="AN2431" s="583"/>
      <c r="AO2431" s="587"/>
      <c r="AP2431" s="588"/>
      <c r="AQ2431" s="588"/>
      <c r="AR2431" s="588"/>
      <c r="AS2431" s="588"/>
      <c r="AT2431" s="589"/>
      <c r="AU2431" s="72"/>
      <c r="AV2431" s="72"/>
      <c r="AW2431" s="582"/>
      <c r="AX2431" s="582"/>
      <c r="AY2431" s="582"/>
      <c r="AZ2431" s="582"/>
      <c r="BB2431" s="587"/>
      <c r="BC2431" s="588"/>
      <c r="BD2431" s="588"/>
      <c r="BE2431" s="588"/>
      <c r="BF2431" s="589"/>
    </row>
    <row r="2432" spans="2:62" ht="39" customHeight="1">
      <c r="B2432" s="581"/>
      <c r="C2432" s="581"/>
      <c r="D2432" s="581"/>
      <c r="E2432" s="581"/>
      <c r="F2432" s="581"/>
      <c r="G2432" s="581"/>
      <c r="H2432" s="581"/>
      <c r="I2432" s="581"/>
      <c r="J2432" s="581"/>
      <c r="K2432" s="581"/>
      <c r="L2432" s="581"/>
      <c r="M2432" s="581"/>
      <c r="N2432" s="581"/>
      <c r="O2432" s="581"/>
      <c r="P2432" s="581"/>
      <c r="Q2432" s="581"/>
      <c r="R2432" s="581"/>
      <c r="S2432" s="581"/>
      <c r="T2432" s="581"/>
      <c r="U2432" s="581"/>
      <c r="V2432" s="581"/>
      <c r="W2432" s="581"/>
      <c r="X2432" s="581"/>
      <c r="Y2432" s="581"/>
      <c r="Z2432" s="581"/>
      <c r="AA2432" s="581"/>
      <c r="AG2432" s="71"/>
      <c r="AH2432" s="593" t="s">
        <v>3</v>
      </c>
      <c r="AI2432" s="593"/>
      <c r="AJ2432" s="593"/>
      <c r="AK2432" s="593"/>
      <c r="AL2432" s="593"/>
      <c r="AM2432" s="593"/>
      <c r="AN2432" s="594"/>
      <c r="AO2432" s="587"/>
      <c r="AP2432" s="588"/>
      <c r="AQ2432" s="588"/>
      <c r="AR2432" s="588"/>
      <c r="AS2432" s="588"/>
      <c r="AT2432" s="589"/>
      <c r="AV2432" s="72"/>
      <c r="AW2432" s="593" t="s">
        <v>4</v>
      </c>
      <c r="AX2432" s="593"/>
      <c r="AY2432" s="593"/>
      <c r="AZ2432" s="593"/>
      <c r="BB2432" s="587"/>
      <c r="BC2432" s="588"/>
      <c r="BD2432" s="588"/>
      <c r="BE2432" s="588"/>
      <c r="BF2432" s="589"/>
    </row>
    <row r="2433" spans="2:62" ht="39" customHeight="1" thickBot="1">
      <c r="B2433" s="595" t="s">
        <v>148</v>
      </c>
      <c r="C2433" s="595"/>
      <c r="D2433" s="595"/>
      <c r="E2433" s="595"/>
      <c r="F2433" s="595"/>
      <c r="G2433" s="595"/>
      <c r="H2433" s="595"/>
      <c r="I2433" s="595"/>
      <c r="J2433" s="595"/>
      <c r="K2433" s="595"/>
      <c r="L2433" s="75"/>
      <c r="M2433" s="75"/>
      <c r="N2433" s="75"/>
      <c r="O2433" s="75"/>
      <c r="P2433" s="75"/>
      <c r="Q2433" s="75"/>
      <c r="R2433" s="75"/>
      <c r="S2433" s="75"/>
      <c r="T2433" s="75"/>
      <c r="U2433" s="75"/>
      <c r="V2433" s="75"/>
      <c r="W2433" s="76"/>
      <c r="X2433" s="76"/>
      <c r="Y2433" s="76"/>
      <c r="Z2433" s="76"/>
      <c r="AA2433" s="76"/>
      <c r="AG2433" s="71"/>
      <c r="AH2433" s="593"/>
      <c r="AI2433" s="593"/>
      <c r="AJ2433" s="593"/>
      <c r="AK2433" s="593"/>
      <c r="AL2433" s="593"/>
      <c r="AM2433" s="593"/>
      <c r="AN2433" s="594"/>
      <c r="AO2433" s="590"/>
      <c r="AP2433" s="591"/>
      <c r="AQ2433" s="591"/>
      <c r="AR2433" s="591"/>
      <c r="AS2433" s="591"/>
      <c r="AT2433" s="592"/>
      <c r="AU2433" s="72"/>
      <c r="AV2433" s="72"/>
      <c r="AW2433" s="593"/>
      <c r="AX2433" s="593"/>
      <c r="AY2433" s="593"/>
      <c r="AZ2433" s="593"/>
      <c r="BA2433" s="77"/>
      <c r="BB2433" s="590"/>
      <c r="BC2433" s="591"/>
      <c r="BD2433" s="591"/>
      <c r="BE2433" s="591"/>
      <c r="BF2433" s="592"/>
      <c r="BG2433" s="77"/>
      <c r="BH2433" s="77"/>
      <c r="BI2433" s="77"/>
    </row>
    <row r="2434" spans="2:62" ht="39" customHeight="1" thickBot="1">
      <c r="B2434" s="533"/>
      <c r="C2434" s="533"/>
      <c r="D2434" s="533"/>
      <c r="E2434" s="533"/>
      <c r="F2434" s="533"/>
      <c r="G2434" s="533"/>
      <c r="H2434" s="533"/>
      <c r="I2434" s="533"/>
      <c r="J2434" s="533"/>
      <c r="K2434" s="533"/>
      <c r="L2434" s="533"/>
      <c r="M2434" s="533"/>
      <c r="N2434" s="533"/>
      <c r="O2434" s="533"/>
      <c r="P2434" s="533"/>
      <c r="Q2434" s="533"/>
      <c r="R2434" s="533"/>
      <c r="S2434" s="533"/>
      <c r="T2434" s="533"/>
      <c r="U2434" s="533"/>
      <c r="V2434" s="533"/>
      <c r="W2434" s="533"/>
      <c r="X2434" s="533"/>
      <c r="Y2434" s="533"/>
      <c r="Z2434" s="533"/>
      <c r="AA2434" s="533"/>
      <c r="AG2434" s="71"/>
      <c r="AK2434" s="78"/>
      <c r="AL2434" s="78"/>
      <c r="AM2434" s="78"/>
      <c r="AN2434" s="78"/>
      <c r="AO2434" s="78"/>
      <c r="AP2434" s="78"/>
      <c r="AQ2434" s="78"/>
      <c r="AR2434" s="72"/>
      <c r="AS2434" s="72"/>
      <c r="AT2434" s="72"/>
      <c r="AU2434" s="72"/>
      <c r="AV2434" s="72"/>
      <c r="AW2434" s="72"/>
      <c r="AX2434" s="72"/>
      <c r="AY2434" s="72"/>
      <c r="AZ2434" s="72"/>
      <c r="BA2434" s="72"/>
      <c r="BB2434" s="72"/>
      <c r="BC2434" s="72"/>
      <c r="BD2434" s="72"/>
      <c r="BE2434" s="77"/>
      <c r="BF2434" s="77"/>
      <c r="BG2434" s="77"/>
      <c r="BH2434" s="77"/>
      <c r="BI2434" s="77"/>
    </row>
    <row r="2435" spans="2:62" ht="39" customHeight="1">
      <c r="B2435" s="534"/>
      <c r="C2435" s="534"/>
      <c r="D2435" s="534"/>
      <c r="E2435" s="534"/>
      <c r="F2435" s="534"/>
      <c r="G2435" s="534"/>
      <c r="H2435" s="534"/>
      <c r="I2435" s="534"/>
      <c r="J2435" s="534"/>
      <c r="K2435" s="534"/>
      <c r="L2435" s="534"/>
      <c r="M2435" s="534"/>
      <c r="N2435" s="534"/>
      <c r="O2435" s="534"/>
      <c r="P2435" s="534"/>
      <c r="Q2435" s="534"/>
      <c r="R2435" s="534"/>
      <c r="S2435" s="534"/>
      <c r="T2435" s="534"/>
      <c r="U2435" s="534"/>
      <c r="V2435" s="534"/>
      <c r="W2435" s="534"/>
      <c r="X2435" s="534"/>
      <c r="Y2435" s="534"/>
      <c r="Z2435" s="534"/>
      <c r="AA2435" s="534"/>
      <c r="AG2435" s="71"/>
      <c r="AH2435" s="582" t="s">
        <v>25</v>
      </c>
      <c r="AI2435" s="582"/>
      <c r="AJ2435" s="582"/>
      <c r="AK2435" s="582"/>
      <c r="AL2435" s="582"/>
      <c r="AM2435" s="582"/>
      <c r="AN2435" s="583"/>
      <c r="AO2435" s="596">
        <f>GI!$A$3</f>
        <v>11</v>
      </c>
      <c r="AP2435" s="597"/>
      <c r="AQ2435" s="597"/>
      <c r="AR2435" s="597"/>
      <c r="AS2435" s="598"/>
      <c r="AT2435" s="596" t="str">
        <f>GI!$C$3</f>
        <v>D</v>
      </c>
      <c r="AU2435" s="597"/>
      <c r="AV2435" s="597"/>
      <c r="AW2435" s="597"/>
      <c r="AX2435" s="598"/>
      <c r="AY2435" s="79"/>
      <c r="AZ2435" s="79"/>
      <c r="BA2435" s="79"/>
      <c r="BB2435" s="80"/>
      <c r="BC2435" s="80"/>
      <c r="BD2435" s="80"/>
      <c r="BE2435" s="80"/>
      <c r="BF2435" s="80"/>
      <c r="BG2435" s="80"/>
      <c r="BH2435" s="80"/>
      <c r="BI2435" s="80"/>
    </row>
    <row r="2436" spans="2:62" ht="39" customHeight="1">
      <c r="B2436" s="533"/>
      <c r="C2436" s="533"/>
      <c r="D2436" s="533"/>
      <c r="E2436" s="533"/>
      <c r="F2436" s="533"/>
      <c r="G2436" s="533"/>
      <c r="H2436" s="533"/>
      <c r="I2436" s="533"/>
      <c r="J2436" s="533"/>
      <c r="K2436" s="533"/>
      <c r="L2436" s="533"/>
      <c r="M2436" s="533"/>
      <c r="N2436" s="533"/>
      <c r="O2436" s="533"/>
      <c r="P2436" s="533"/>
      <c r="Q2436" s="533"/>
      <c r="R2436" s="533"/>
      <c r="S2436" s="533"/>
      <c r="T2436" s="533"/>
      <c r="U2436" s="533"/>
      <c r="V2436" s="533"/>
      <c r="W2436" s="533"/>
      <c r="X2436" s="533"/>
      <c r="Y2436" s="533"/>
      <c r="Z2436" s="533"/>
      <c r="AA2436" s="533"/>
      <c r="AG2436" s="71"/>
      <c r="AH2436" s="582"/>
      <c r="AI2436" s="582"/>
      <c r="AJ2436" s="582"/>
      <c r="AK2436" s="582"/>
      <c r="AL2436" s="582"/>
      <c r="AM2436" s="582"/>
      <c r="AN2436" s="583"/>
      <c r="AO2436" s="599"/>
      <c r="AP2436" s="600"/>
      <c r="AQ2436" s="600"/>
      <c r="AR2436" s="600"/>
      <c r="AS2436" s="601"/>
      <c r="AT2436" s="599"/>
      <c r="AU2436" s="600"/>
      <c r="AV2436" s="600"/>
      <c r="AW2436" s="600"/>
      <c r="AX2436" s="601"/>
      <c r="AY2436" s="79"/>
      <c r="AZ2436" s="79"/>
      <c r="BA2436" s="79"/>
      <c r="BB2436" s="80"/>
      <c r="BC2436" s="80"/>
      <c r="BD2436" s="80"/>
      <c r="BE2436" s="80"/>
      <c r="BF2436" s="80"/>
      <c r="BG2436" s="80"/>
      <c r="BH2436" s="80"/>
      <c r="BI2436" s="80"/>
    </row>
    <row r="2437" spans="2:62" ht="39" customHeight="1">
      <c r="B2437" s="534"/>
      <c r="C2437" s="534"/>
      <c r="D2437" s="534"/>
      <c r="E2437" s="534"/>
      <c r="F2437" s="534"/>
      <c r="G2437" s="534"/>
      <c r="H2437" s="534"/>
      <c r="I2437" s="534"/>
      <c r="J2437" s="534"/>
      <c r="K2437" s="534"/>
      <c r="L2437" s="534"/>
      <c r="M2437" s="534"/>
      <c r="N2437" s="534"/>
      <c r="O2437" s="534"/>
      <c r="P2437" s="534"/>
      <c r="Q2437" s="534"/>
      <c r="R2437" s="534"/>
      <c r="S2437" s="534"/>
      <c r="T2437" s="534"/>
      <c r="U2437" s="534"/>
      <c r="V2437" s="534"/>
      <c r="W2437" s="534"/>
      <c r="X2437" s="534"/>
      <c r="Y2437" s="534"/>
      <c r="Z2437" s="534"/>
      <c r="AA2437" s="534"/>
      <c r="AG2437" s="71"/>
      <c r="AH2437" s="605" t="s">
        <v>6</v>
      </c>
      <c r="AI2437" s="605"/>
      <c r="AJ2437" s="605"/>
      <c r="AK2437" s="605"/>
      <c r="AL2437" s="605"/>
      <c r="AM2437" s="605"/>
      <c r="AN2437" s="606"/>
      <c r="AO2437" s="599"/>
      <c r="AP2437" s="600"/>
      <c r="AQ2437" s="600"/>
      <c r="AR2437" s="600"/>
      <c r="AS2437" s="601"/>
      <c r="AT2437" s="599"/>
      <c r="AU2437" s="600"/>
      <c r="AV2437" s="600"/>
      <c r="AW2437" s="600"/>
      <c r="AX2437" s="601"/>
      <c r="AY2437" s="79"/>
      <c r="AZ2437" s="79"/>
      <c r="BA2437" s="79"/>
      <c r="BB2437" s="80"/>
      <c r="BC2437" s="80"/>
      <c r="BD2437" s="80"/>
      <c r="BE2437" s="80"/>
      <c r="BF2437" s="80"/>
      <c r="BG2437" s="80"/>
      <c r="BH2437" s="80"/>
      <c r="BI2437" s="80"/>
    </row>
    <row r="2438" spans="2:62" ht="39" customHeight="1" thickBot="1">
      <c r="B2438" s="607" t="s">
        <v>149</v>
      </c>
      <c r="C2438" s="607"/>
      <c r="D2438" s="607"/>
      <c r="E2438" s="607"/>
      <c r="F2438" s="607"/>
      <c r="G2438" s="607"/>
      <c r="H2438" s="607"/>
      <c r="I2438" s="607"/>
      <c r="J2438" s="607"/>
      <c r="K2438" s="607"/>
      <c r="L2438" s="607"/>
      <c r="M2438" s="607"/>
      <c r="N2438" s="607"/>
      <c r="O2438" s="607"/>
      <c r="P2438" s="607"/>
      <c r="Q2438" s="607"/>
      <c r="R2438" s="607"/>
      <c r="S2438" s="607"/>
      <c r="T2438" s="607"/>
      <c r="U2438" s="607"/>
      <c r="V2438" s="607"/>
      <c r="W2438" s="607"/>
      <c r="X2438" s="607"/>
      <c r="Y2438" s="607"/>
      <c r="Z2438" s="607"/>
      <c r="AA2438" s="607"/>
      <c r="AG2438" s="71"/>
      <c r="AH2438" s="605"/>
      <c r="AI2438" s="605"/>
      <c r="AJ2438" s="605"/>
      <c r="AK2438" s="605"/>
      <c r="AL2438" s="605"/>
      <c r="AM2438" s="605"/>
      <c r="AN2438" s="606"/>
      <c r="AO2438" s="602"/>
      <c r="AP2438" s="603"/>
      <c r="AQ2438" s="603"/>
      <c r="AR2438" s="603"/>
      <c r="AS2438" s="604"/>
      <c r="AT2438" s="602"/>
      <c r="AU2438" s="603"/>
      <c r="AV2438" s="603"/>
      <c r="AW2438" s="603"/>
      <c r="AX2438" s="604"/>
      <c r="AY2438" s="79"/>
      <c r="AZ2438" s="79"/>
      <c r="BA2438" s="79"/>
      <c r="BB2438" s="80"/>
      <c r="BC2438" s="80"/>
      <c r="BD2438" s="80"/>
      <c r="BE2438" s="80"/>
      <c r="BF2438" s="80"/>
      <c r="BG2438" s="80"/>
      <c r="BH2438" s="80"/>
      <c r="BI2438" s="80"/>
    </row>
    <row r="2439" spans="2:62" ht="39" customHeight="1">
      <c r="B2439" s="608"/>
      <c r="C2439" s="608"/>
      <c r="D2439" s="608"/>
      <c r="E2439" s="608"/>
      <c r="F2439" s="608"/>
      <c r="G2439" s="608"/>
      <c r="H2439" s="608"/>
      <c r="I2439" s="608"/>
      <c r="J2439" s="608"/>
      <c r="K2439" s="608"/>
      <c r="L2439" s="608"/>
      <c r="M2439" s="608"/>
      <c r="N2439" s="608"/>
      <c r="O2439" s="608"/>
      <c r="P2439" s="608"/>
      <c r="Q2439" s="608"/>
      <c r="R2439" s="608"/>
      <c r="S2439" s="608"/>
      <c r="T2439" s="608"/>
      <c r="U2439" s="608"/>
      <c r="V2439" s="608"/>
      <c r="W2439" s="608"/>
      <c r="X2439" s="608"/>
      <c r="Y2439" s="608"/>
      <c r="Z2439" s="608"/>
      <c r="AA2439" s="608"/>
      <c r="AG2439" s="71"/>
    </row>
    <row r="2440" spans="2:62" ht="39" customHeight="1" thickBot="1">
      <c r="B2440" s="533"/>
      <c r="C2440" s="533"/>
      <c r="D2440" s="533"/>
      <c r="E2440" s="533"/>
      <c r="F2440" s="533"/>
      <c r="G2440" s="533"/>
      <c r="H2440" s="533"/>
      <c r="I2440" s="533"/>
      <c r="J2440" s="533"/>
      <c r="K2440" s="533"/>
      <c r="L2440" s="533"/>
      <c r="M2440" s="533"/>
      <c r="N2440" s="533"/>
      <c r="O2440" s="533"/>
      <c r="P2440" s="533"/>
      <c r="Q2440" s="533"/>
      <c r="R2440" s="533"/>
      <c r="S2440" s="533"/>
      <c r="T2440" s="533"/>
      <c r="U2440" s="533"/>
      <c r="V2440" s="533"/>
      <c r="W2440" s="533"/>
      <c r="X2440" s="533"/>
      <c r="Y2440" s="533"/>
      <c r="Z2440" s="533"/>
      <c r="AA2440" s="533"/>
      <c r="AG2440" s="81"/>
      <c r="AH2440" s="82"/>
      <c r="AI2440" s="82"/>
      <c r="AJ2440" s="82"/>
      <c r="AK2440" s="82"/>
      <c r="AL2440" s="82"/>
      <c r="AM2440" s="82"/>
      <c r="AN2440" s="82"/>
      <c r="AO2440" s="82"/>
      <c r="AP2440" s="82"/>
      <c r="AQ2440" s="82"/>
      <c r="AR2440" s="83"/>
      <c r="AS2440" s="83"/>
      <c r="AT2440" s="83"/>
      <c r="AU2440" s="83"/>
      <c r="AV2440" s="83"/>
      <c r="AW2440" s="83"/>
      <c r="AX2440" s="83"/>
      <c r="AY2440" s="83"/>
      <c r="AZ2440" s="83"/>
      <c r="BA2440" s="83"/>
      <c r="BB2440" s="83"/>
      <c r="BC2440" s="83"/>
      <c r="BD2440" s="83"/>
      <c r="BE2440" s="83"/>
      <c r="BF2440" s="83"/>
      <c r="BG2440" s="83"/>
      <c r="BH2440" s="83"/>
      <c r="BI2440" s="83"/>
      <c r="BJ2440" s="84"/>
    </row>
    <row r="2441" spans="2:62" ht="39" customHeight="1">
      <c r="B2441" s="534"/>
      <c r="C2441" s="534"/>
      <c r="D2441" s="534"/>
      <c r="E2441" s="534"/>
      <c r="F2441" s="534"/>
      <c r="G2441" s="534"/>
      <c r="H2441" s="534"/>
      <c r="I2441" s="534"/>
      <c r="J2441" s="534"/>
      <c r="K2441" s="534"/>
      <c r="L2441" s="534"/>
      <c r="M2441" s="534"/>
      <c r="N2441" s="534"/>
      <c r="O2441" s="534"/>
      <c r="P2441" s="534"/>
      <c r="Q2441" s="534"/>
      <c r="R2441" s="534"/>
      <c r="S2441" s="534"/>
      <c r="T2441" s="534"/>
      <c r="U2441" s="534"/>
      <c r="V2441" s="534"/>
      <c r="W2441" s="534"/>
      <c r="X2441" s="534"/>
      <c r="Y2441" s="534"/>
      <c r="Z2441" s="534"/>
      <c r="AA2441" s="534"/>
      <c r="BJ2441" s="85"/>
    </row>
    <row r="2442" spans="2:62" ht="39" customHeight="1">
      <c r="B2442" s="86"/>
      <c r="C2442" s="86"/>
      <c r="D2442" s="86"/>
      <c r="E2442" s="86"/>
      <c r="F2442" s="86"/>
      <c r="G2442" s="86"/>
      <c r="H2442" s="86"/>
      <c r="I2442" s="86"/>
      <c r="J2442" s="86"/>
      <c r="K2442" s="86"/>
      <c r="L2442" s="86"/>
      <c r="M2442" s="86"/>
      <c r="N2442" s="86"/>
      <c r="O2442" s="86"/>
      <c r="P2442" s="86"/>
      <c r="Q2442" s="86"/>
      <c r="R2442" s="86"/>
      <c r="S2442" s="86"/>
      <c r="T2442" s="86"/>
      <c r="U2442" s="86"/>
      <c r="V2442" s="86"/>
      <c r="W2442" s="86"/>
      <c r="X2442" s="86"/>
      <c r="Y2442" s="86"/>
      <c r="Z2442" s="86"/>
      <c r="AA2442" s="86"/>
      <c r="AK2442" s="87"/>
      <c r="AL2442" s="87"/>
      <c r="AM2442" s="87"/>
      <c r="AN2442" s="87"/>
      <c r="AO2442" s="87"/>
      <c r="AP2442" s="87"/>
      <c r="AQ2442" s="87"/>
      <c r="AR2442" s="87"/>
      <c r="AS2442" s="87"/>
      <c r="AT2442" s="87"/>
      <c r="AU2442" s="87"/>
      <c r="AV2442" s="87"/>
      <c r="AW2442" s="87"/>
      <c r="AX2442" s="87"/>
      <c r="AY2442" s="87"/>
      <c r="AZ2442" s="87"/>
      <c r="BA2442" s="87"/>
      <c r="BB2442" s="87"/>
      <c r="BC2442" s="87"/>
      <c r="BD2442" s="87"/>
      <c r="BE2442" s="87"/>
      <c r="BF2442" s="87"/>
      <c r="BJ2442" s="85"/>
    </row>
    <row r="2443" spans="2:62" ht="39" customHeight="1">
      <c r="B2443" s="535" t="s">
        <v>80</v>
      </c>
      <c r="C2443" s="535"/>
      <c r="D2443" s="535"/>
      <c r="E2443" s="535"/>
      <c r="F2443" s="535"/>
      <c r="G2443" s="535"/>
      <c r="H2443" s="535"/>
      <c r="I2443" s="535"/>
      <c r="J2443" s="535"/>
      <c r="K2443" s="535"/>
      <c r="L2443" s="535"/>
      <c r="M2443" s="535"/>
      <c r="N2443" s="535"/>
      <c r="O2443" s="536" t="str">
        <f>GI!$E$31</f>
        <v xml:space="preserve">Biniam Desta </v>
      </c>
      <c r="P2443" s="536"/>
      <c r="Q2443" s="536"/>
      <c r="R2443" s="536"/>
      <c r="S2443" s="536"/>
      <c r="T2443" s="536"/>
      <c r="U2443" s="536"/>
      <c r="V2443" s="536"/>
      <c r="W2443" s="536"/>
      <c r="X2443" s="536"/>
      <c r="Y2443" s="536"/>
      <c r="Z2443" s="536"/>
      <c r="AA2443" s="536"/>
      <c r="AB2443" s="88"/>
      <c r="AJ2443" s="538" t="s">
        <v>212</v>
      </c>
      <c r="AK2443" s="539"/>
      <c r="AL2443" s="539"/>
      <c r="AM2443" s="539"/>
      <c r="AN2443" s="539"/>
      <c r="AO2443" s="539"/>
      <c r="AP2443" s="539"/>
      <c r="AQ2443" s="539"/>
      <c r="AR2443" s="539"/>
      <c r="AS2443" s="539"/>
      <c r="AT2443" s="539"/>
      <c r="AU2443" s="539"/>
      <c r="AV2443" s="539"/>
      <c r="AW2443" s="539"/>
      <c r="AX2443" s="539"/>
      <c r="AY2443" s="539"/>
      <c r="AZ2443" s="539"/>
      <c r="BA2443" s="539"/>
      <c r="BB2443" s="539"/>
      <c r="BC2443" s="539"/>
      <c r="BD2443" s="539"/>
      <c r="BE2443" s="539"/>
      <c r="BF2443" s="540"/>
      <c r="BG2443" s="87"/>
      <c r="BH2443" s="87"/>
      <c r="BI2443" s="87"/>
      <c r="BJ2443" s="89"/>
    </row>
    <row r="2444" spans="2:62" ht="39" customHeight="1">
      <c r="B2444" s="535"/>
      <c r="C2444" s="535"/>
      <c r="D2444" s="535"/>
      <c r="E2444" s="535"/>
      <c r="F2444" s="535"/>
      <c r="G2444" s="535"/>
      <c r="H2444" s="535"/>
      <c r="I2444" s="535"/>
      <c r="J2444" s="535"/>
      <c r="K2444" s="535"/>
      <c r="L2444" s="535"/>
      <c r="M2444" s="535"/>
      <c r="N2444" s="535"/>
      <c r="O2444" s="537"/>
      <c r="P2444" s="537"/>
      <c r="Q2444" s="537"/>
      <c r="R2444" s="537"/>
      <c r="S2444" s="537"/>
      <c r="T2444" s="537"/>
      <c r="U2444" s="537"/>
      <c r="V2444" s="537"/>
      <c r="W2444" s="537"/>
      <c r="X2444" s="537"/>
      <c r="Y2444" s="537"/>
      <c r="Z2444" s="537"/>
      <c r="AA2444" s="537"/>
      <c r="AB2444" s="88"/>
      <c r="AJ2444" s="541"/>
      <c r="AK2444" s="542"/>
      <c r="AL2444" s="542"/>
      <c r="AM2444" s="542"/>
      <c r="AN2444" s="542"/>
      <c r="AO2444" s="542"/>
      <c r="AP2444" s="542"/>
      <c r="AQ2444" s="542"/>
      <c r="AR2444" s="542"/>
      <c r="AS2444" s="542"/>
      <c r="AT2444" s="542"/>
      <c r="AU2444" s="542"/>
      <c r="AV2444" s="542"/>
      <c r="AW2444" s="542"/>
      <c r="AX2444" s="542"/>
      <c r="AY2444" s="542"/>
      <c r="AZ2444" s="542"/>
      <c r="BA2444" s="542"/>
      <c r="BB2444" s="542"/>
      <c r="BC2444" s="542"/>
      <c r="BD2444" s="542"/>
      <c r="BE2444" s="542"/>
      <c r="BF2444" s="543"/>
      <c r="BG2444" s="87"/>
      <c r="BH2444" s="87"/>
      <c r="BI2444" s="87"/>
      <c r="BJ2444" s="89"/>
    </row>
    <row r="2445" spans="2:62" ht="39" customHeight="1">
      <c r="B2445" s="544" t="s">
        <v>79</v>
      </c>
      <c r="C2445" s="544"/>
      <c r="D2445" s="544"/>
      <c r="E2445" s="544"/>
      <c r="F2445" s="544"/>
      <c r="G2445" s="544"/>
      <c r="H2445" s="544"/>
      <c r="I2445" s="544"/>
      <c r="J2445" s="544"/>
      <c r="K2445" s="544"/>
      <c r="L2445" s="544"/>
      <c r="M2445" s="544"/>
      <c r="N2445" s="544"/>
      <c r="O2445" s="545"/>
      <c r="P2445" s="545"/>
      <c r="Q2445" s="545"/>
      <c r="R2445" s="545"/>
      <c r="S2445" s="545"/>
      <c r="T2445" s="545"/>
      <c r="U2445" s="545"/>
      <c r="V2445" s="545"/>
      <c r="W2445" s="545"/>
      <c r="X2445" s="545"/>
      <c r="Y2445" s="545"/>
      <c r="Z2445" s="545"/>
      <c r="AA2445" s="545"/>
      <c r="AB2445" s="88"/>
      <c r="AJ2445" s="541" t="s">
        <v>210</v>
      </c>
      <c r="AK2445" s="542"/>
      <c r="AL2445" s="542"/>
      <c r="AM2445" s="542"/>
      <c r="AN2445" s="542"/>
      <c r="AO2445" s="542"/>
      <c r="AP2445" s="542"/>
      <c r="AQ2445" s="542"/>
      <c r="AR2445" s="542"/>
      <c r="AS2445" s="542"/>
      <c r="AT2445" s="542"/>
      <c r="AU2445" s="542"/>
      <c r="AV2445" s="542"/>
      <c r="AW2445" s="542"/>
      <c r="AX2445" s="542"/>
      <c r="AY2445" s="542"/>
      <c r="AZ2445" s="542"/>
      <c r="BA2445" s="542"/>
      <c r="BB2445" s="542"/>
      <c r="BC2445" s="542"/>
      <c r="BD2445" s="542"/>
      <c r="BE2445" s="542"/>
      <c r="BF2445" s="543"/>
      <c r="BG2445" s="87"/>
      <c r="BH2445" s="87"/>
      <c r="BI2445" s="87"/>
      <c r="BJ2445" s="87"/>
    </row>
    <row r="2446" spans="2:62" ht="39" customHeight="1">
      <c r="B2446" s="544"/>
      <c r="C2446" s="544"/>
      <c r="D2446" s="544"/>
      <c r="E2446" s="544"/>
      <c r="F2446" s="544"/>
      <c r="G2446" s="544"/>
      <c r="H2446" s="544"/>
      <c r="I2446" s="544"/>
      <c r="J2446" s="544"/>
      <c r="K2446" s="544"/>
      <c r="L2446" s="544"/>
      <c r="M2446" s="544"/>
      <c r="N2446" s="544"/>
      <c r="O2446" s="546"/>
      <c r="P2446" s="546"/>
      <c r="Q2446" s="546"/>
      <c r="R2446" s="546"/>
      <c r="S2446" s="546"/>
      <c r="T2446" s="546"/>
      <c r="U2446" s="546"/>
      <c r="V2446" s="546"/>
      <c r="W2446" s="546"/>
      <c r="X2446" s="546"/>
      <c r="Y2446" s="546"/>
      <c r="Z2446" s="546"/>
      <c r="AA2446" s="546"/>
      <c r="AB2446" s="88"/>
      <c r="AJ2446" s="541"/>
      <c r="AK2446" s="542"/>
      <c r="AL2446" s="542"/>
      <c r="AM2446" s="542"/>
      <c r="AN2446" s="542"/>
      <c r="AO2446" s="542"/>
      <c r="AP2446" s="542"/>
      <c r="AQ2446" s="542"/>
      <c r="AR2446" s="542"/>
      <c r="AS2446" s="542"/>
      <c r="AT2446" s="542"/>
      <c r="AU2446" s="542"/>
      <c r="AV2446" s="542"/>
      <c r="AW2446" s="542"/>
      <c r="AX2446" s="542"/>
      <c r="AY2446" s="542"/>
      <c r="AZ2446" s="542"/>
      <c r="BA2446" s="542"/>
      <c r="BB2446" s="542"/>
      <c r="BC2446" s="542"/>
      <c r="BD2446" s="542"/>
      <c r="BE2446" s="542"/>
      <c r="BF2446" s="543"/>
      <c r="BG2446" s="87"/>
      <c r="BH2446" s="87"/>
      <c r="BI2446" s="87"/>
      <c r="BJ2446" s="87"/>
    </row>
    <row r="2447" spans="2:62" ht="39" customHeight="1">
      <c r="B2447" s="535" t="s">
        <v>81</v>
      </c>
      <c r="C2447" s="535"/>
      <c r="D2447" s="535"/>
      <c r="E2447" s="535"/>
      <c r="F2447" s="535"/>
      <c r="G2447" s="535"/>
      <c r="H2447" s="535"/>
      <c r="I2447" s="535"/>
      <c r="J2447" s="535"/>
      <c r="K2447" s="535"/>
      <c r="L2447" s="535"/>
      <c r="M2447" s="535"/>
      <c r="N2447" s="535"/>
      <c r="O2447" s="547"/>
      <c r="P2447" s="547"/>
      <c r="Q2447" s="547"/>
      <c r="R2447" s="547"/>
      <c r="S2447" s="547"/>
      <c r="T2447" s="547"/>
      <c r="U2447" s="547"/>
      <c r="V2447" s="547"/>
      <c r="W2447" s="547"/>
      <c r="X2447" s="547"/>
      <c r="Y2447" s="547"/>
      <c r="Z2447" s="547"/>
      <c r="AA2447" s="547"/>
      <c r="AB2447" s="88"/>
      <c r="AJ2447" s="541" t="s">
        <v>74</v>
      </c>
      <c r="AK2447" s="542"/>
      <c r="AL2447" s="542"/>
      <c r="AM2447" s="542"/>
      <c r="AN2447" s="542"/>
      <c r="AO2447" s="542"/>
      <c r="AP2447" s="542"/>
      <c r="AQ2447" s="542"/>
      <c r="AR2447" s="542"/>
      <c r="AS2447" s="542"/>
      <c r="AT2447" s="542"/>
      <c r="AU2447" s="542"/>
      <c r="AV2447" s="542"/>
      <c r="AW2447" s="542"/>
      <c r="AX2447" s="542"/>
      <c r="AY2447" s="542"/>
      <c r="AZ2447" s="542"/>
      <c r="BA2447" s="542"/>
      <c r="BB2447" s="542"/>
      <c r="BC2447" s="542"/>
      <c r="BD2447" s="542"/>
      <c r="BE2447" s="542"/>
      <c r="BF2447" s="543"/>
      <c r="BG2447" s="87"/>
      <c r="BH2447" s="87"/>
      <c r="BI2447" s="87"/>
      <c r="BJ2447" s="87"/>
    </row>
    <row r="2448" spans="2:62" ht="39" customHeight="1">
      <c r="B2448" s="535"/>
      <c r="C2448" s="535"/>
      <c r="D2448" s="535"/>
      <c r="E2448" s="535"/>
      <c r="F2448" s="535"/>
      <c r="G2448" s="535"/>
      <c r="H2448" s="535"/>
      <c r="I2448" s="535"/>
      <c r="J2448" s="535"/>
      <c r="K2448" s="535"/>
      <c r="L2448" s="535"/>
      <c r="M2448" s="535"/>
      <c r="N2448" s="535"/>
      <c r="O2448" s="548"/>
      <c r="P2448" s="548"/>
      <c r="Q2448" s="548"/>
      <c r="R2448" s="548"/>
      <c r="S2448" s="548"/>
      <c r="T2448" s="548"/>
      <c r="U2448" s="548"/>
      <c r="V2448" s="548"/>
      <c r="W2448" s="548"/>
      <c r="X2448" s="548"/>
      <c r="Y2448" s="548"/>
      <c r="Z2448" s="548"/>
      <c r="AA2448" s="548"/>
      <c r="AB2448" s="88"/>
      <c r="AJ2448" s="541"/>
      <c r="AK2448" s="542"/>
      <c r="AL2448" s="542"/>
      <c r="AM2448" s="542"/>
      <c r="AN2448" s="542"/>
      <c r="AO2448" s="542"/>
      <c r="AP2448" s="542"/>
      <c r="AQ2448" s="542"/>
      <c r="AR2448" s="542"/>
      <c r="AS2448" s="542"/>
      <c r="AT2448" s="542"/>
      <c r="AU2448" s="542"/>
      <c r="AV2448" s="542"/>
      <c r="AW2448" s="542"/>
      <c r="AX2448" s="542"/>
      <c r="AY2448" s="542"/>
      <c r="AZ2448" s="542"/>
      <c r="BA2448" s="542"/>
      <c r="BB2448" s="542"/>
      <c r="BC2448" s="542"/>
      <c r="BD2448" s="542"/>
      <c r="BE2448" s="542"/>
      <c r="BF2448" s="543"/>
      <c r="BG2448" s="87"/>
      <c r="BH2448" s="87"/>
      <c r="BI2448" s="87"/>
      <c r="BJ2448" s="87"/>
    </row>
    <row r="2449" spans="2:62" ht="39" customHeight="1">
      <c r="B2449" s="544" t="s">
        <v>79</v>
      </c>
      <c r="C2449" s="544"/>
      <c r="D2449" s="544"/>
      <c r="E2449" s="544"/>
      <c r="F2449" s="544"/>
      <c r="G2449" s="544"/>
      <c r="H2449" s="544"/>
      <c r="I2449" s="544"/>
      <c r="J2449" s="544"/>
      <c r="K2449" s="544"/>
      <c r="L2449" s="544"/>
      <c r="M2449" s="544"/>
      <c r="N2449" s="544"/>
      <c r="O2449" s="545"/>
      <c r="P2449" s="545"/>
      <c r="Q2449" s="545"/>
      <c r="R2449" s="545"/>
      <c r="S2449" s="545"/>
      <c r="T2449" s="545"/>
      <c r="U2449" s="545"/>
      <c r="V2449" s="545"/>
      <c r="W2449" s="545"/>
      <c r="X2449" s="545"/>
      <c r="Y2449" s="545"/>
      <c r="Z2449" s="545"/>
      <c r="AA2449" s="545"/>
      <c r="AB2449" s="90"/>
      <c r="AJ2449" s="541" t="s">
        <v>211</v>
      </c>
      <c r="AK2449" s="542"/>
      <c r="AL2449" s="542"/>
      <c r="AM2449" s="542"/>
      <c r="AN2449" s="542"/>
      <c r="AO2449" s="542"/>
      <c r="AP2449" s="542"/>
      <c r="AQ2449" s="542"/>
      <c r="AR2449" s="542"/>
      <c r="AS2449" s="542"/>
      <c r="AT2449" s="542"/>
      <c r="AU2449" s="542"/>
      <c r="AV2449" s="542"/>
      <c r="AW2449" s="542"/>
      <c r="AX2449" s="542"/>
      <c r="AY2449" s="542"/>
      <c r="AZ2449" s="542"/>
      <c r="BA2449" s="542"/>
      <c r="BB2449" s="542"/>
      <c r="BC2449" s="542"/>
      <c r="BD2449" s="542"/>
      <c r="BE2449" s="542"/>
      <c r="BF2449" s="543"/>
      <c r="BG2449" s="87"/>
      <c r="BH2449" s="87"/>
      <c r="BI2449" s="87"/>
      <c r="BJ2449" s="87"/>
    </row>
    <row r="2450" spans="2:62" ht="24" customHeight="1">
      <c r="B2450" s="544"/>
      <c r="C2450" s="544"/>
      <c r="D2450" s="544"/>
      <c r="E2450" s="544"/>
      <c r="F2450" s="544"/>
      <c r="G2450" s="544"/>
      <c r="H2450" s="544"/>
      <c r="I2450" s="544"/>
      <c r="J2450" s="544"/>
      <c r="K2450" s="544"/>
      <c r="L2450" s="544"/>
      <c r="M2450" s="544"/>
      <c r="N2450" s="544"/>
      <c r="O2450" s="546"/>
      <c r="P2450" s="546"/>
      <c r="Q2450" s="546"/>
      <c r="R2450" s="546"/>
      <c r="S2450" s="546"/>
      <c r="T2450" s="546"/>
      <c r="U2450" s="546"/>
      <c r="V2450" s="546"/>
      <c r="W2450" s="546"/>
      <c r="X2450" s="546"/>
      <c r="Y2450" s="546"/>
      <c r="Z2450" s="546"/>
      <c r="AA2450" s="546"/>
      <c r="AB2450" s="90"/>
      <c r="AJ2450" s="549"/>
      <c r="AK2450" s="550"/>
      <c r="AL2450" s="550"/>
      <c r="AM2450" s="550"/>
      <c r="AN2450" s="550"/>
      <c r="AO2450" s="550"/>
      <c r="AP2450" s="550"/>
      <c r="AQ2450" s="550"/>
      <c r="AR2450" s="550"/>
      <c r="AS2450" s="550"/>
      <c r="AT2450" s="550"/>
      <c r="AU2450" s="550"/>
      <c r="AV2450" s="550"/>
      <c r="AW2450" s="550"/>
      <c r="AX2450" s="550"/>
      <c r="AY2450" s="550"/>
      <c r="AZ2450" s="550"/>
      <c r="BA2450" s="550"/>
      <c r="BB2450" s="550"/>
      <c r="BC2450" s="550"/>
      <c r="BD2450" s="550"/>
      <c r="BE2450" s="550"/>
      <c r="BF2450" s="551"/>
      <c r="BG2450" s="87"/>
      <c r="BH2450" s="87"/>
      <c r="BI2450" s="87"/>
      <c r="BJ2450" s="87"/>
    </row>
    <row r="2451" spans="2:62" ht="39" customHeight="1">
      <c r="C2451" s="615"/>
      <c r="D2451" s="615"/>
      <c r="E2451" s="615"/>
      <c r="F2451" s="615"/>
      <c r="G2451" s="615"/>
      <c r="H2451" s="615"/>
      <c r="I2451" s="615"/>
      <c r="J2451" s="615"/>
      <c r="K2451" s="615"/>
      <c r="L2451" s="615"/>
      <c r="M2451" s="615"/>
      <c r="N2451" s="615"/>
      <c r="O2451" s="615"/>
      <c r="P2451" s="615"/>
      <c r="Q2451" s="615"/>
      <c r="R2451" s="615"/>
      <c r="S2451" s="615"/>
      <c r="T2451" s="615"/>
      <c r="U2451" s="615"/>
      <c r="V2451" s="615"/>
      <c r="W2451" s="615"/>
      <c r="X2451" s="615"/>
    </row>
    <row r="2452" spans="2:62" ht="39" customHeight="1">
      <c r="B2452" s="616" t="s">
        <v>20</v>
      </c>
      <c r="C2452" s="616"/>
      <c r="D2452" s="616"/>
      <c r="E2452" s="616"/>
      <c r="F2452" s="616"/>
      <c r="G2452" s="616"/>
      <c r="H2452" s="616"/>
      <c r="I2452" s="616"/>
      <c r="J2452" s="616"/>
      <c r="K2452" s="616"/>
      <c r="L2452" s="616"/>
      <c r="M2452" s="616"/>
      <c r="N2452" s="616"/>
      <c r="O2452" s="616"/>
      <c r="P2452" s="616"/>
      <c r="Q2452" s="616"/>
      <c r="R2452" s="616"/>
      <c r="S2452" s="616"/>
      <c r="T2452" s="616"/>
      <c r="U2452" s="616"/>
      <c r="V2452" s="616"/>
      <c r="W2452" s="616"/>
      <c r="X2452" s="616"/>
      <c r="Y2452" s="616"/>
      <c r="Z2452" s="616"/>
      <c r="AA2452" s="59"/>
      <c r="AG2452" s="60"/>
      <c r="AH2452" s="60"/>
      <c r="AI2452" s="60"/>
      <c r="AL2452" s="617"/>
      <c r="AM2452" s="617"/>
      <c r="AN2452" s="617"/>
      <c r="AO2452" s="617"/>
      <c r="AP2452" s="617"/>
      <c r="AQ2452" s="617"/>
      <c r="AR2452" s="617"/>
      <c r="AS2452" s="617"/>
      <c r="AT2452" s="617"/>
      <c r="AU2452" s="617"/>
      <c r="AV2452" s="617"/>
      <c r="AW2452" s="617"/>
      <c r="AX2452" s="617"/>
      <c r="AY2452" s="617"/>
      <c r="AZ2452" s="617"/>
      <c r="BA2452" s="617"/>
      <c r="BB2452" s="617"/>
      <c r="BC2452" s="617"/>
    </row>
    <row r="2453" spans="2:62" ht="39" customHeight="1">
      <c r="B2453" s="616"/>
      <c r="C2453" s="616"/>
      <c r="D2453" s="616"/>
      <c r="E2453" s="616"/>
      <c r="F2453" s="616"/>
      <c r="G2453" s="616"/>
      <c r="H2453" s="616"/>
      <c r="I2453" s="616"/>
      <c r="J2453" s="616"/>
      <c r="K2453" s="616"/>
      <c r="L2453" s="616"/>
      <c r="M2453" s="616"/>
      <c r="N2453" s="616"/>
      <c r="O2453" s="616"/>
      <c r="P2453" s="616"/>
      <c r="Q2453" s="616"/>
      <c r="R2453" s="616"/>
      <c r="S2453" s="616"/>
      <c r="T2453" s="616"/>
      <c r="U2453" s="616"/>
      <c r="V2453" s="616"/>
      <c r="W2453" s="616"/>
      <c r="X2453" s="616"/>
      <c r="Y2453" s="616"/>
      <c r="Z2453" s="616"/>
      <c r="AA2453" s="59"/>
      <c r="AG2453" s="60"/>
      <c r="AH2453" s="60"/>
      <c r="AI2453" s="60"/>
      <c r="AL2453" s="617"/>
      <c r="AM2453" s="617"/>
      <c r="AN2453" s="617"/>
      <c r="AO2453" s="617"/>
      <c r="AP2453" s="617"/>
      <c r="AQ2453" s="617"/>
      <c r="AR2453" s="617"/>
      <c r="AS2453" s="617"/>
      <c r="AT2453" s="617"/>
      <c r="AU2453" s="617"/>
      <c r="AV2453" s="617"/>
      <c r="AW2453" s="617"/>
      <c r="AX2453" s="617"/>
      <c r="AY2453" s="617"/>
      <c r="AZ2453" s="617"/>
      <c r="BA2453" s="617"/>
      <c r="BB2453" s="617"/>
      <c r="BC2453" s="617"/>
    </row>
    <row r="2454" spans="2:62" ht="39" customHeight="1">
      <c r="B2454" s="618"/>
      <c r="C2454" s="618"/>
      <c r="D2454" s="618"/>
      <c r="E2454" s="618"/>
      <c r="F2454" s="618"/>
      <c r="G2454" s="618"/>
      <c r="H2454" s="618"/>
      <c r="I2454" s="618"/>
      <c r="J2454" s="618"/>
      <c r="K2454" s="618"/>
      <c r="L2454" s="618"/>
      <c r="M2454" s="618"/>
      <c r="N2454" s="618"/>
      <c r="O2454" s="618"/>
      <c r="P2454" s="618"/>
      <c r="Q2454" s="618"/>
      <c r="R2454" s="618"/>
      <c r="S2454" s="618"/>
      <c r="T2454" s="618"/>
      <c r="U2454" s="618"/>
      <c r="V2454" s="618"/>
      <c r="W2454" s="618"/>
      <c r="X2454" s="618"/>
      <c r="Y2454" s="618"/>
      <c r="Z2454" s="618"/>
      <c r="AA2454" s="59"/>
      <c r="AB2454" s="60"/>
      <c r="AC2454" s="60"/>
      <c r="AD2454" s="60"/>
      <c r="AE2454" s="60"/>
      <c r="AF2454" s="60"/>
      <c r="AG2454" s="60"/>
      <c r="AH2454" s="60"/>
      <c r="AI2454" s="60"/>
      <c r="AL2454" s="617"/>
      <c r="AM2454" s="617"/>
      <c r="AN2454" s="617"/>
      <c r="AO2454" s="617"/>
      <c r="AP2454" s="617"/>
      <c r="AQ2454" s="617"/>
      <c r="AR2454" s="617"/>
      <c r="AS2454" s="617"/>
      <c r="AT2454" s="617"/>
      <c r="AU2454" s="617"/>
      <c r="AV2454" s="617"/>
      <c r="AW2454" s="617"/>
      <c r="AX2454" s="617"/>
      <c r="AY2454" s="617"/>
      <c r="AZ2454" s="617"/>
      <c r="BA2454" s="617"/>
      <c r="BB2454" s="617"/>
      <c r="BC2454" s="617"/>
    </row>
    <row r="2455" spans="2:62" ht="39" customHeight="1">
      <c r="B2455" s="609" t="s">
        <v>92</v>
      </c>
      <c r="C2455" s="609"/>
      <c r="D2455" s="609"/>
      <c r="E2455" s="609"/>
      <c r="F2455" s="609"/>
      <c r="G2455" s="609"/>
      <c r="H2455" s="609"/>
      <c r="I2455" s="609"/>
      <c r="J2455" s="609"/>
      <c r="K2455" s="609"/>
      <c r="L2455" s="609"/>
      <c r="M2455" s="609"/>
      <c r="N2455" s="609"/>
      <c r="O2455" s="609"/>
      <c r="P2455" s="609"/>
      <c r="Q2455" s="609"/>
      <c r="R2455" s="609"/>
      <c r="S2455" s="609"/>
      <c r="T2455" s="609"/>
      <c r="U2455" s="609"/>
      <c r="V2455" s="609"/>
      <c r="W2455" s="609"/>
      <c r="X2455" s="609"/>
      <c r="Y2455" s="609"/>
      <c r="Z2455" s="609"/>
      <c r="AA2455" s="59"/>
      <c r="AB2455" s="60"/>
      <c r="AE2455" s="610" t="str">
        <f>GI!$A$49</f>
        <v>መግለፂ ውፅኢት ተምሃራይ</v>
      </c>
      <c r="AF2455" s="610"/>
      <c r="AG2455" s="610"/>
      <c r="AH2455" s="610"/>
      <c r="AI2455" s="610"/>
      <c r="AJ2455" s="610"/>
      <c r="AK2455" s="610"/>
      <c r="AL2455" s="610"/>
      <c r="AM2455" s="610"/>
      <c r="AN2455" s="610"/>
      <c r="AO2455" s="610"/>
      <c r="AP2455" s="610"/>
      <c r="AQ2455" s="610"/>
      <c r="AR2455" s="610"/>
      <c r="AS2455" s="610"/>
      <c r="AT2455" s="610"/>
      <c r="AU2455" s="610"/>
      <c r="AV2455" s="610"/>
      <c r="AW2455" s="610"/>
      <c r="AX2455" s="610"/>
      <c r="AY2455" s="610"/>
      <c r="AZ2455" s="610"/>
      <c r="BA2455" s="610"/>
      <c r="BB2455" s="610"/>
      <c r="BC2455" s="610"/>
      <c r="BD2455" s="610"/>
      <c r="BE2455" s="610"/>
      <c r="BF2455" s="610"/>
      <c r="BG2455" s="610"/>
      <c r="BH2455" s="610"/>
      <c r="BI2455" s="610"/>
      <c r="BJ2455" s="610"/>
    </row>
    <row r="2456" spans="2:62" ht="39" customHeight="1">
      <c r="B2456" s="609" t="s">
        <v>93</v>
      </c>
      <c r="C2456" s="609"/>
      <c r="D2456" s="609"/>
      <c r="E2456" s="609"/>
      <c r="F2456" s="609"/>
      <c r="G2456" s="609"/>
      <c r="H2456" s="609"/>
      <c r="I2456" s="609"/>
      <c r="J2456" s="609"/>
      <c r="K2456" s="609"/>
      <c r="L2456" s="609"/>
      <c r="M2456" s="609"/>
      <c r="N2456" s="609"/>
      <c r="O2456" s="609"/>
      <c r="P2456" s="609"/>
      <c r="Q2456" s="609"/>
      <c r="R2456" s="609"/>
      <c r="S2456" s="609"/>
      <c r="T2456" s="609"/>
      <c r="U2456" s="609"/>
      <c r="V2456" s="609"/>
      <c r="W2456" s="609"/>
      <c r="X2456" s="609"/>
      <c r="Y2456" s="609"/>
      <c r="Z2456" s="609"/>
      <c r="AA2456" s="59"/>
      <c r="AB2456" s="60"/>
      <c r="AC2456" s="61"/>
      <c r="AD2456" s="61"/>
      <c r="AE2456" s="610"/>
      <c r="AF2456" s="610"/>
      <c r="AG2456" s="610"/>
      <c r="AH2456" s="610"/>
      <c r="AI2456" s="610"/>
      <c r="AJ2456" s="610"/>
      <c r="AK2456" s="610"/>
      <c r="AL2456" s="610"/>
      <c r="AM2456" s="610"/>
      <c r="AN2456" s="610"/>
      <c r="AO2456" s="610"/>
      <c r="AP2456" s="610"/>
      <c r="AQ2456" s="610"/>
      <c r="AR2456" s="610"/>
      <c r="AS2456" s="610"/>
      <c r="AT2456" s="610"/>
      <c r="AU2456" s="610"/>
      <c r="AV2456" s="610"/>
      <c r="AW2456" s="610"/>
      <c r="AX2456" s="610"/>
      <c r="AY2456" s="610"/>
      <c r="AZ2456" s="610"/>
      <c r="BA2456" s="610"/>
      <c r="BB2456" s="610"/>
      <c r="BC2456" s="610"/>
      <c r="BD2456" s="610"/>
      <c r="BE2456" s="610"/>
      <c r="BF2456" s="610"/>
      <c r="BG2456" s="610"/>
      <c r="BH2456" s="610"/>
      <c r="BI2456" s="610"/>
      <c r="BJ2456" s="610"/>
    </row>
    <row r="2457" spans="2:62" ht="39" customHeight="1">
      <c r="B2457" s="609" t="s">
        <v>94</v>
      </c>
      <c r="C2457" s="609"/>
      <c r="D2457" s="609"/>
      <c r="E2457" s="609"/>
      <c r="F2457" s="609"/>
      <c r="G2457" s="609"/>
      <c r="H2457" s="609"/>
      <c r="I2457" s="609"/>
      <c r="J2457" s="609"/>
      <c r="K2457" s="609"/>
      <c r="L2457" s="609"/>
      <c r="M2457" s="609"/>
      <c r="N2457" s="609"/>
      <c r="O2457" s="609"/>
      <c r="P2457" s="609"/>
      <c r="Q2457" s="609"/>
      <c r="R2457" s="609"/>
      <c r="S2457" s="609"/>
      <c r="T2457" s="609"/>
      <c r="U2457" s="609"/>
      <c r="V2457" s="609"/>
      <c r="W2457" s="609"/>
      <c r="X2457" s="609"/>
      <c r="Y2457" s="609"/>
      <c r="Z2457" s="609"/>
      <c r="AA2457" s="59"/>
      <c r="AB2457" s="60"/>
      <c r="AC2457" s="61"/>
      <c r="AD2457" s="61"/>
      <c r="AE2457" s="610" t="str">
        <f>GI!$A$50</f>
        <v xml:space="preserve">ኣካዳሚ ሸባ ሓፈሻዊ ካልኣይ ብርኪ ቤት ት/ቲ </v>
      </c>
      <c r="AF2457" s="610"/>
      <c r="AG2457" s="610"/>
      <c r="AH2457" s="610"/>
      <c r="AI2457" s="610"/>
      <c r="AJ2457" s="610"/>
      <c r="AK2457" s="610"/>
      <c r="AL2457" s="610"/>
      <c r="AM2457" s="610"/>
      <c r="AN2457" s="610"/>
      <c r="AO2457" s="610"/>
      <c r="AP2457" s="610"/>
      <c r="AQ2457" s="610"/>
      <c r="AR2457" s="610"/>
      <c r="AS2457" s="610"/>
      <c r="AT2457" s="610"/>
      <c r="AU2457" s="610"/>
      <c r="AV2457" s="610"/>
      <c r="AW2457" s="610"/>
      <c r="AX2457" s="610"/>
      <c r="AY2457" s="610"/>
      <c r="AZ2457" s="610"/>
      <c r="BA2457" s="610"/>
      <c r="BB2457" s="610"/>
      <c r="BC2457" s="610"/>
      <c r="BD2457" s="610"/>
      <c r="BE2457" s="610"/>
      <c r="BF2457" s="610"/>
      <c r="BG2457" s="610"/>
      <c r="BH2457" s="610"/>
      <c r="BI2457" s="610"/>
      <c r="BJ2457" s="610"/>
    </row>
    <row r="2458" spans="2:62" ht="39" customHeight="1">
      <c r="B2458" s="609" t="s">
        <v>95</v>
      </c>
      <c r="C2458" s="609"/>
      <c r="D2458" s="609"/>
      <c r="E2458" s="609"/>
      <c r="F2458" s="609"/>
      <c r="G2458" s="609"/>
      <c r="H2458" s="609"/>
      <c r="I2458" s="609"/>
      <c r="J2458" s="609"/>
      <c r="K2458" s="609"/>
      <c r="L2458" s="609"/>
      <c r="M2458" s="609"/>
      <c r="N2458" s="609"/>
      <c r="O2458" s="609"/>
      <c r="P2458" s="609"/>
      <c r="Q2458" s="609"/>
      <c r="R2458" s="609"/>
      <c r="S2458" s="609"/>
      <c r="T2458" s="609"/>
      <c r="U2458" s="609"/>
      <c r="V2458" s="609"/>
      <c r="W2458" s="609"/>
      <c r="X2458" s="609"/>
      <c r="Y2458" s="609"/>
      <c r="Z2458" s="609"/>
      <c r="AA2458" s="62"/>
      <c r="AB2458" s="60"/>
      <c r="AC2458" s="61"/>
      <c r="AD2458" s="61"/>
      <c r="AE2458" s="610"/>
      <c r="AF2458" s="610"/>
      <c r="AG2458" s="610"/>
      <c r="AH2458" s="610"/>
      <c r="AI2458" s="610"/>
      <c r="AJ2458" s="610"/>
      <c r="AK2458" s="610"/>
      <c r="AL2458" s="610"/>
      <c r="AM2458" s="610"/>
      <c r="AN2458" s="610"/>
      <c r="AO2458" s="610"/>
      <c r="AP2458" s="610"/>
      <c r="AQ2458" s="610"/>
      <c r="AR2458" s="610"/>
      <c r="AS2458" s="610"/>
      <c r="AT2458" s="610"/>
      <c r="AU2458" s="610"/>
      <c r="AV2458" s="610"/>
      <c r="AW2458" s="610"/>
      <c r="AX2458" s="610"/>
      <c r="AY2458" s="610"/>
      <c r="AZ2458" s="610"/>
      <c r="BA2458" s="610"/>
      <c r="BB2458" s="610"/>
      <c r="BC2458" s="610"/>
      <c r="BD2458" s="610"/>
      <c r="BE2458" s="610"/>
      <c r="BF2458" s="610"/>
      <c r="BG2458" s="610"/>
      <c r="BH2458" s="610"/>
      <c r="BI2458" s="610"/>
      <c r="BJ2458" s="610"/>
    </row>
    <row r="2459" spans="2:62" ht="39" customHeight="1">
      <c r="B2459" s="609" t="s">
        <v>96</v>
      </c>
      <c r="C2459" s="609"/>
      <c r="D2459" s="609"/>
      <c r="E2459" s="609"/>
      <c r="F2459" s="609"/>
      <c r="G2459" s="609"/>
      <c r="H2459" s="609"/>
      <c r="I2459" s="609"/>
      <c r="J2459" s="609"/>
      <c r="K2459" s="609"/>
      <c r="L2459" s="609"/>
      <c r="M2459" s="609"/>
      <c r="N2459" s="609"/>
      <c r="O2459" s="609"/>
      <c r="P2459" s="609"/>
      <c r="Q2459" s="609"/>
      <c r="R2459" s="609"/>
      <c r="S2459" s="609"/>
      <c r="T2459" s="609"/>
      <c r="U2459" s="609"/>
      <c r="V2459" s="609"/>
      <c r="W2459" s="609"/>
      <c r="X2459" s="609"/>
      <c r="Y2459" s="609"/>
      <c r="Z2459" s="609"/>
      <c r="AA2459" s="62"/>
      <c r="AB2459" s="60"/>
      <c r="AC2459" s="61"/>
      <c r="AD2459" s="61"/>
      <c r="AE2459" s="61"/>
      <c r="AF2459" s="61"/>
      <c r="AG2459" s="61"/>
      <c r="AH2459" s="61"/>
      <c r="AI2459" s="61"/>
      <c r="AJ2459" s="61"/>
      <c r="AK2459" s="61"/>
      <c r="AL2459" s="61"/>
      <c r="AM2459" s="61"/>
      <c r="AN2459" s="61"/>
      <c r="AO2459" s="61"/>
      <c r="AP2459" s="61"/>
      <c r="AQ2459" s="61"/>
      <c r="AR2459" s="61"/>
      <c r="AS2459" s="61"/>
      <c r="AT2459" s="61"/>
      <c r="AU2459" s="61"/>
      <c r="AV2459" s="61"/>
      <c r="AW2459" s="61"/>
      <c r="AX2459" s="61"/>
      <c r="AY2459" s="61"/>
      <c r="AZ2459" s="61"/>
      <c r="BA2459" s="61"/>
      <c r="BB2459" s="61"/>
      <c r="BC2459" s="61"/>
      <c r="BD2459" s="61"/>
      <c r="BE2459" s="61"/>
      <c r="BF2459" s="61"/>
      <c r="BG2459" s="61"/>
      <c r="BH2459" s="61"/>
      <c r="BI2459" s="61"/>
      <c r="BJ2459" s="61"/>
    </row>
    <row r="2460" spans="2:62" ht="39" customHeight="1">
      <c r="B2460" s="611" t="s">
        <v>138</v>
      </c>
      <c r="C2460" s="611"/>
      <c r="D2460" s="611"/>
      <c r="E2460" s="611"/>
      <c r="F2460" s="611"/>
      <c r="G2460" s="611"/>
      <c r="H2460" s="611"/>
      <c r="I2460" s="611"/>
      <c r="J2460" s="611"/>
      <c r="K2460" s="611"/>
      <c r="L2460" s="611"/>
      <c r="M2460" s="611"/>
      <c r="N2460" s="611"/>
      <c r="O2460" s="611"/>
      <c r="P2460" s="611"/>
      <c r="Q2460" s="611"/>
      <c r="R2460" s="611"/>
      <c r="S2460" s="611"/>
      <c r="T2460" s="611"/>
      <c r="U2460" s="611"/>
      <c r="V2460" s="611"/>
      <c r="W2460" s="611"/>
      <c r="X2460" s="611"/>
      <c r="Y2460" s="611"/>
      <c r="Z2460" s="611"/>
      <c r="AA2460" s="612"/>
      <c r="AB2460" s="62"/>
      <c r="AD2460" s="61"/>
      <c r="AE2460" s="613" t="str">
        <f>GI!$A$52</f>
        <v>Sheba Academy Comprehensive Secondary School Student's Grade Report Card</v>
      </c>
      <c r="AF2460" s="613"/>
      <c r="AG2460" s="613"/>
      <c r="AH2460" s="613"/>
      <c r="AI2460" s="613"/>
      <c r="AJ2460" s="613"/>
      <c r="AK2460" s="613"/>
      <c r="AL2460" s="613"/>
      <c r="AM2460" s="613"/>
      <c r="AN2460" s="613"/>
      <c r="AO2460" s="613"/>
      <c r="AP2460" s="613"/>
      <c r="AQ2460" s="613"/>
      <c r="AR2460" s="613"/>
      <c r="AS2460" s="613"/>
      <c r="AT2460" s="613"/>
      <c r="AU2460" s="613"/>
      <c r="AV2460" s="613"/>
      <c r="AW2460" s="613"/>
      <c r="AX2460" s="613"/>
      <c r="AY2460" s="613"/>
      <c r="AZ2460" s="613"/>
      <c r="BA2460" s="613"/>
      <c r="BB2460" s="613"/>
      <c r="BC2460" s="613"/>
      <c r="BD2460" s="613"/>
      <c r="BE2460" s="613"/>
      <c r="BF2460" s="613"/>
      <c r="BG2460" s="613"/>
      <c r="BH2460" s="613"/>
      <c r="BI2460" s="613"/>
      <c r="BJ2460" s="613"/>
    </row>
    <row r="2461" spans="2:62" ht="39" customHeight="1">
      <c r="B2461" s="611"/>
      <c r="C2461" s="611"/>
      <c r="D2461" s="611"/>
      <c r="E2461" s="611"/>
      <c r="F2461" s="611"/>
      <c r="G2461" s="611"/>
      <c r="H2461" s="611"/>
      <c r="I2461" s="611"/>
      <c r="J2461" s="611"/>
      <c r="K2461" s="611"/>
      <c r="L2461" s="611"/>
      <c r="M2461" s="611"/>
      <c r="N2461" s="611"/>
      <c r="O2461" s="611"/>
      <c r="P2461" s="611"/>
      <c r="Q2461" s="611"/>
      <c r="R2461" s="611"/>
      <c r="S2461" s="611"/>
      <c r="T2461" s="611"/>
      <c r="U2461" s="611"/>
      <c r="V2461" s="611"/>
      <c r="W2461" s="611"/>
      <c r="X2461" s="611"/>
      <c r="Y2461" s="611"/>
      <c r="Z2461" s="611"/>
      <c r="AA2461" s="612"/>
      <c r="AB2461" s="62"/>
      <c r="AC2461" s="61"/>
      <c r="AD2461" s="61"/>
      <c r="AE2461" s="613"/>
      <c r="AF2461" s="613"/>
      <c r="AG2461" s="613"/>
      <c r="AH2461" s="613"/>
      <c r="AI2461" s="613"/>
      <c r="AJ2461" s="613"/>
      <c r="AK2461" s="613"/>
      <c r="AL2461" s="613"/>
      <c r="AM2461" s="613"/>
      <c r="AN2461" s="613"/>
      <c r="AO2461" s="613"/>
      <c r="AP2461" s="613"/>
      <c r="AQ2461" s="613"/>
      <c r="AR2461" s="613"/>
      <c r="AS2461" s="613"/>
      <c r="AT2461" s="613"/>
      <c r="AU2461" s="613"/>
      <c r="AV2461" s="613"/>
      <c r="AW2461" s="613"/>
      <c r="AX2461" s="613"/>
      <c r="AY2461" s="613"/>
      <c r="AZ2461" s="613"/>
      <c r="BA2461" s="613"/>
      <c r="BB2461" s="613"/>
      <c r="BC2461" s="613"/>
      <c r="BD2461" s="613"/>
      <c r="BE2461" s="613"/>
      <c r="BF2461" s="613"/>
      <c r="BG2461" s="613"/>
      <c r="BH2461" s="613"/>
      <c r="BI2461" s="613"/>
      <c r="BJ2461" s="613"/>
    </row>
    <row r="2462" spans="2:62" ht="39" customHeight="1">
      <c r="B2462" s="611" t="s">
        <v>65</v>
      </c>
      <c r="C2462" s="611"/>
      <c r="D2462" s="611"/>
      <c r="E2462" s="611"/>
      <c r="F2462" s="611"/>
      <c r="G2462" s="611"/>
      <c r="H2462" s="611"/>
      <c r="I2462" s="611"/>
      <c r="J2462" s="611"/>
      <c r="K2462" s="611"/>
      <c r="L2462" s="611"/>
      <c r="M2462" s="611"/>
      <c r="N2462" s="611"/>
      <c r="O2462" s="611"/>
      <c r="P2462" s="611"/>
      <c r="Q2462" s="611"/>
      <c r="R2462" s="611"/>
      <c r="S2462" s="611"/>
      <c r="T2462" s="611"/>
      <c r="U2462" s="611"/>
      <c r="V2462" s="611"/>
      <c r="W2462" s="611"/>
      <c r="X2462" s="611"/>
      <c r="Y2462" s="611"/>
      <c r="Z2462" s="611"/>
      <c r="AA2462" s="612"/>
      <c r="AB2462" s="62"/>
      <c r="AC2462" s="61"/>
      <c r="AD2462" s="61"/>
      <c r="AE2462" s="613"/>
      <c r="AF2462" s="613"/>
      <c r="AG2462" s="613"/>
      <c r="AH2462" s="613"/>
      <c r="AI2462" s="613"/>
      <c r="AJ2462" s="613"/>
      <c r="AK2462" s="613"/>
      <c r="AL2462" s="613"/>
      <c r="AM2462" s="613"/>
      <c r="AN2462" s="613"/>
      <c r="AO2462" s="613"/>
      <c r="AP2462" s="613"/>
      <c r="AQ2462" s="613"/>
      <c r="AR2462" s="613"/>
      <c r="AS2462" s="613"/>
      <c r="AT2462" s="613"/>
      <c r="AU2462" s="613"/>
      <c r="AV2462" s="613"/>
      <c r="AW2462" s="613"/>
      <c r="AX2462" s="613"/>
      <c r="AY2462" s="613"/>
      <c r="AZ2462" s="613"/>
      <c r="BA2462" s="613"/>
      <c r="BB2462" s="613"/>
      <c r="BC2462" s="613"/>
      <c r="BD2462" s="613"/>
      <c r="BE2462" s="613"/>
      <c r="BF2462" s="613"/>
      <c r="BG2462" s="613"/>
      <c r="BH2462" s="613"/>
      <c r="BI2462" s="613"/>
      <c r="BJ2462" s="613"/>
    </row>
    <row r="2463" spans="2:62" ht="39" customHeight="1">
      <c r="B2463" s="611"/>
      <c r="C2463" s="611"/>
      <c r="D2463" s="611"/>
      <c r="E2463" s="611"/>
      <c r="F2463" s="611"/>
      <c r="G2463" s="611"/>
      <c r="H2463" s="611"/>
      <c r="I2463" s="611"/>
      <c r="J2463" s="611"/>
      <c r="K2463" s="611"/>
      <c r="L2463" s="611"/>
      <c r="M2463" s="611"/>
      <c r="N2463" s="611"/>
      <c r="O2463" s="611"/>
      <c r="P2463" s="611"/>
      <c r="Q2463" s="611"/>
      <c r="R2463" s="611"/>
      <c r="S2463" s="611"/>
      <c r="T2463" s="611"/>
      <c r="U2463" s="611"/>
      <c r="V2463" s="611"/>
      <c r="W2463" s="611"/>
      <c r="X2463" s="611"/>
      <c r="Y2463" s="611"/>
      <c r="Z2463" s="611"/>
      <c r="AA2463" s="612"/>
      <c r="AB2463" s="62"/>
      <c r="AC2463" s="62"/>
      <c r="AD2463" s="62"/>
      <c r="AE2463" s="63"/>
      <c r="AF2463" s="63"/>
      <c r="AG2463" s="63"/>
      <c r="AH2463" s="63"/>
      <c r="AI2463" s="63"/>
      <c r="AJ2463" s="63"/>
      <c r="AK2463" s="63"/>
      <c r="AL2463" s="63"/>
      <c r="AM2463" s="63"/>
      <c r="AN2463" s="63"/>
      <c r="AO2463" s="63"/>
      <c r="AP2463" s="63"/>
      <c r="AQ2463" s="63"/>
      <c r="AR2463" s="63"/>
      <c r="AS2463" s="63"/>
      <c r="AT2463" s="63"/>
      <c r="AU2463" s="63"/>
      <c r="AV2463" s="63"/>
      <c r="AW2463" s="63"/>
      <c r="AX2463" s="63"/>
      <c r="AY2463" s="63"/>
      <c r="AZ2463" s="63"/>
      <c r="BA2463" s="63"/>
      <c r="BB2463" s="63"/>
      <c r="BC2463" s="63"/>
      <c r="BD2463" s="63"/>
      <c r="BE2463" s="63"/>
      <c r="BF2463" s="63"/>
      <c r="BG2463" s="63"/>
      <c r="BH2463" s="63"/>
      <c r="BI2463" s="63"/>
      <c r="BJ2463" s="63"/>
    </row>
    <row r="2464" spans="2:62" ht="39" customHeight="1">
      <c r="B2464" s="64" t="s">
        <v>50</v>
      </c>
      <c r="C2464" s="64"/>
      <c r="D2464" s="64"/>
      <c r="E2464" s="64"/>
      <c r="F2464" s="64"/>
      <c r="G2464" s="64"/>
      <c r="H2464" s="64"/>
      <c r="I2464" s="64"/>
      <c r="J2464" s="64"/>
      <c r="K2464" s="64"/>
      <c r="L2464" s="64"/>
      <c r="M2464" s="64"/>
      <c r="N2464" s="64"/>
      <c r="O2464" s="64"/>
      <c r="P2464" s="64"/>
      <c r="Q2464" s="64"/>
      <c r="R2464" s="64"/>
      <c r="S2464" s="64"/>
      <c r="T2464" s="64"/>
      <c r="U2464" s="64"/>
      <c r="V2464" s="64"/>
      <c r="W2464" s="64"/>
      <c r="X2464" s="64"/>
      <c r="Y2464" s="64"/>
      <c r="Z2464" s="64"/>
      <c r="AA2464" s="62"/>
      <c r="AB2464" s="62"/>
      <c r="AC2464" s="62"/>
      <c r="AD2464" s="62"/>
      <c r="AE2464" s="613" t="str">
        <f>GI!$A$51</f>
        <v>መቐለ, ኢትዮጵያ/Mekelle, Ethiopia</v>
      </c>
      <c r="AF2464" s="613"/>
      <c r="AG2464" s="613"/>
      <c r="AH2464" s="613"/>
      <c r="AI2464" s="613"/>
      <c r="AJ2464" s="613"/>
      <c r="AK2464" s="613"/>
      <c r="AL2464" s="613"/>
      <c r="AM2464" s="613"/>
      <c r="AN2464" s="613"/>
      <c r="AO2464" s="613"/>
      <c r="AP2464" s="613"/>
      <c r="AQ2464" s="613"/>
      <c r="AR2464" s="613"/>
      <c r="AS2464" s="613"/>
      <c r="AT2464" s="613"/>
      <c r="AU2464" s="613"/>
      <c r="AV2464" s="613"/>
      <c r="AW2464" s="613"/>
      <c r="AX2464" s="613"/>
      <c r="AY2464" s="613"/>
      <c r="AZ2464" s="613"/>
      <c r="BA2464" s="613"/>
      <c r="BB2464" s="613"/>
      <c r="BC2464" s="613"/>
      <c r="BD2464" s="613"/>
      <c r="BE2464" s="613"/>
      <c r="BF2464" s="613"/>
      <c r="BG2464" s="613"/>
      <c r="BH2464" s="613"/>
      <c r="BI2464" s="613"/>
      <c r="BJ2464" s="613"/>
    </row>
    <row r="2465" spans="2:62" ht="39" customHeight="1">
      <c r="B2465" s="64" t="s">
        <v>51</v>
      </c>
      <c r="C2465" s="64"/>
      <c r="D2465" s="64"/>
      <c r="E2465" s="64"/>
      <c r="F2465" s="64"/>
      <c r="G2465" s="64"/>
      <c r="H2465" s="64"/>
      <c r="I2465" s="64"/>
      <c r="J2465" s="64"/>
      <c r="K2465" s="64"/>
      <c r="L2465" s="64"/>
      <c r="M2465" s="64"/>
      <c r="N2465" s="64"/>
      <c r="O2465" s="64"/>
      <c r="P2465" s="64"/>
      <c r="Q2465" s="64"/>
      <c r="R2465" s="64"/>
      <c r="S2465" s="64"/>
      <c r="T2465" s="64"/>
      <c r="U2465" s="64"/>
      <c r="V2465" s="64"/>
      <c r="W2465" s="64"/>
      <c r="X2465" s="64"/>
      <c r="Y2465" s="64"/>
      <c r="Z2465" s="64"/>
      <c r="AA2465" s="62"/>
      <c r="AB2465" s="62"/>
      <c r="AC2465" s="62"/>
      <c r="AD2465" s="62"/>
      <c r="AE2465" s="613"/>
      <c r="AF2465" s="613"/>
      <c r="AG2465" s="613"/>
      <c r="AH2465" s="613"/>
      <c r="AI2465" s="613"/>
      <c r="AJ2465" s="613"/>
      <c r="AK2465" s="613"/>
      <c r="AL2465" s="613"/>
      <c r="AM2465" s="613"/>
      <c r="AN2465" s="613"/>
      <c r="AO2465" s="613"/>
      <c r="AP2465" s="613"/>
      <c r="AQ2465" s="613"/>
      <c r="AR2465" s="613"/>
      <c r="AS2465" s="613"/>
      <c r="AT2465" s="613"/>
      <c r="AU2465" s="613"/>
      <c r="AV2465" s="613"/>
      <c r="AW2465" s="613"/>
      <c r="AX2465" s="613"/>
      <c r="AY2465" s="613"/>
      <c r="AZ2465" s="613"/>
      <c r="BA2465" s="613"/>
      <c r="BB2465" s="613"/>
      <c r="BC2465" s="613"/>
      <c r="BD2465" s="613"/>
      <c r="BE2465" s="613"/>
      <c r="BF2465" s="613"/>
      <c r="BG2465" s="613"/>
      <c r="BH2465" s="613"/>
      <c r="BI2465" s="613"/>
      <c r="BJ2465" s="613"/>
    </row>
    <row r="2466" spans="2:62" ht="39" customHeight="1">
      <c r="B2466" s="611" t="s">
        <v>139</v>
      </c>
      <c r="C2466" s="611"/>
      <c r="D2466" s="611"/>
      <c r="E2466" s="611"/>
      <c r="F2466" s="611"/>
      <c r="G2466" s="611"/>
      <c r="H2466" s="611"/>
      <c r="I2466" s="611"/>
      <c r="J2466" s="611"/>
      <c r="K2466" s="611"/>
      <c r="L2466" s="611"/>
      <c r="M2466" s="611"/>
      <c r="N2466" s="611"/>
      <c r="O2466" s="611"/>
      <c r="P2466" s="611"/>
      <c r="Q2466" s="611"/>
      <c r="R2466" s="611"/>
      <c r="S2466" s="611"/>
      <c r="T2466" s="611"/>
      <c r="U2466" s="611"/>
      <c r="V2466" s="611"/>
      <c r="W2466" s="611"/>
      <c r="X2466" s="611"/>
      <c r="Y2466" s="611"/>
      <c r="Z2466" s="611"/>
      <c r="AA2466" s="612"/>
      <c r="AB2466" s="62"/>
      <c r="AC2466" s="62"/>
      <c r="AD2466" s="62"/>
      <c r="AE2466" s="91"/>
      <c r="AF2466" s="91"/>
      <c r="AG2466" s="91"/>
      <c r="AH2466" s="91"/>
      <c r="AI2466" s="91"/>
      <c r="AJ2466" s="91"/>
      <c r="AK2466" s="91"/>
      <c r="AL2466" s="91"/>
      <c r="AM2466" s="91"/>
      <c r="AN2466" s="91"/>
      <c r="AO2466" s="91"/>
      <c r="AP2466" s="91"/>
      <c r="AQ2466" s="91"/>
      <c r="AR2466" s="91"/>
      <c r="AS2466" s="91"/>
      <c r="AT2466" s="91"/>
      <c r="AU2466" s="91"/>
      <c r="AV2466" s="91"/>
      <c r="AW2466" s="91"/>
      <c r="AX2466" s="91"/>
      <c r="AY2466" s="91"/>
      <c r="AZ2466" s="91"/>
      <c r="BA2466" s="91"/>
      <c r="BB2466" s="91"/>
      <c r="BC2466" s="91"/>
      <c r="BD2466" s="91"/>
      <c r="BE2466" s="91"/>
      <c r="BF2466" s="91"/>
      <c r="BG2466" s="91"/>
      <c r="BH2466" s="91"/>
      <c r="BI2466" s="91"/>
      <c r="BJ2466" s="91"/>
    </row>
    <row r="2467" spans="2:62" ht="39" customHeight="1">
      <c r="B2467" s="611"/>
      <c r="C2467" s="611"/>
      <c r="D2467" s="611"/>
      <c r="E2467" s="611"/>
      <c r="F2467" s="611"/>
      <c r="G2467" s="611"/>
      <c r="H2467" s="611"/>
      <c r="I2467" s="611"/>
      <c r="J2467" s="611"/>
      <c r="K2467" s="611"/>
      <c r="L2467" s="611"/>
      <c r="M2467" s="611"/>
      <c r="N2467" s="611"/>
      <c r="O2467" s="611"/>
      <c r="P2467" s="611"/>
      <c r="Q2467" s="611"/>
      <c r="R2467" s="611"/>
      <c r="S2467" s="611"/>
      <c r="T2467" s="611"/>
      <c r="U2467" s="611"/>
      <c r="V2467" s="611"/>
      <c r="W2467" s="611"/>
      <c r="X2467" s="611"/>
      <c r="Y2467" s="611"/>
      <c r="Z2467" s="611"/>
      <c r="AA2467" s="612"/>
      <c r="AB2467" s="62"/>
      <c r="AC2467" s="62"/>
      <c r="AD2467" s="62"/>
      <c r="AE2467" s="614" t="str">
        <f>GI!$A$47</f>
        <v>ዘበነ ት/ቲ፡ 2018 ዓ/ም Academic Year: 2025/26 G.C</v>
      </c>
      <c r="AF2467" s="614"/>
      <c r="AG2467" s="614"/>
      <c r="AH2467" s="614"/>
      <c r="AI2467" s="614"/>
      <c r="AJ2467" s="614"/>
      <c r="AK2467" s="614"/>
      <c r="AL2467" s="614"/>
      <c r="AM2467" s="614"/>
      <c r="AN2467" s="614"/>
      <c r="AO2467" s="614"/>
      <c r="AP2467" s="614"/>
      <c r="AQ2467" s="614"/>
      <c r="AR2467" s="614"/>
      <c r="AS2467" s="614"/>
      <c r="AT2467" s="614"/>
      <c r="AU2467" s="614"/>
      <c r="AV2467" s="614"/>
      <c r="AW2467" s="614"/>
      <c r="AX2467" s="614"/>
      <c r="AY2467" s="614"/>
      <c r="AZ2467" s="614"/>
      <c r="BA2467" s="614"/>
      <c r="BB2467" s="614"/>
      <c r="BC2467" s="614"/>
      <c r="BD2467" s="614"/>
      <c r="BE2467" s="614"/>
      <c r="BF2467" s="614"/>
      <c r="BG2467" s="614"/>
      <c r="BH2467" s="614"/>
      <c r="BI2467" s="614"/>
      <c r="BJ2467" s="614"/>
    </row>
    <row r="2468" spans="2:62" ht="39" customHeight="1">
      <c r="B2468" s="609" t="s">
        <v>97</v>
      </c>
      <c r="C2468" s="609"/>
      <c r="D2468" s="609"/>
      <c r="E2468" s="609"/>
      <c r="F2468" s="609"/>
      <c r="G2468" s="609"/>
      <c r="H2468" s="609"/>
      <c r="I2468" s="609"/>
      <c r="J2468" s="609"/>
      <c r="K2468" s="609"/>
      <c r="L2468" s="609"/>
      <c r="M2468" s="609"/>
      <c r="N2468" s="609"/>
      <c r="O2468" s="609"/>
      <c r="P2468" s="609"/>
      <c r="Q2468" s="609"/>
      <c r="R2468" s="609"/>
      <c r="S2468" s="609"/>
      <c r="T2468" s="609"/>
      <c r="U2468" s="609"/>
      <c r="V2468" s="609"/>
      <c r="W2468" s="609"/>
      <c r="X2468" s="609"/>
      <c r="Y2468" s="609"/>
      <c r="Z2468" s="609"/>
      <c r="AA2468" s="62"/>
      <c r="AB2468" s="62"/>
      <c r="AC2468" s="62"/>
      <c r="AD2468" s="62"/>
      <c r="AE2468" s="614"/>
      <c r="AF2468" s="614"/>
      <c r="AG2468" s="614"/>
      <c r="AH2468" s="614"/>
      <c r="AI2468" s="614"/>
      <c r="AJ2468" s="614"/>
      <c r="AK2468" s="614"/>
      <c r="AL2468" s="614"/>
      <c r="AM2468" s="614"/>
      <c r="AN2468" s="614"/>
      <c r="AO2468" s="614"/>
      <c r="AP2468" s="614"/>
      <c r="AQ2468" s="614"/>
      <c r="AR2468" s="614"/>
      <c r="AS2468" s="614"/>
      <c r="AT2468" s="614"/>
      <c r="AU2468" s="614"/>
      <c r="AV2468" s="614"/>
      <c r="AW2468" s="614"/>
      <c r="AX2468" s="614"/>
      <c r="AY2468" s="614"/>
      <c r="AZ2468" s="614"/>
      <c r="BA2468" s="614"/>
      <c r="BB2468" s="614"/>
      <c r="BC2468" s="614"/>
      <c r="BD2468" s="614"/>
      <c r="BE2468" s="614"/>
      <c r="BF2468" s="614"/>
      <c r="BG2468" s="614"/>
      <c r="BH2468" s="614"/>
      <c r="BI2468" s="614"/>
      <c r="BJ2468" s="614"/>
    </row>
    <row r="2469" spans="2:62" ht="39" customHeight="1">
      <c r="AA2469" s="62"/>
      <c r="AB2469" s="62"/>
      <c r="AC2469" s="62"/>
      <c r="AD2469" s="62"/>
      <c r="AE2469" s="614"/>
      <c r="AF2469" s="614"/>
      <c r="AG2469" s="614"/>
      <c r="AH2469" s="614"/>
      <c r="AI2469" s="614"/>
      <c r="AJ2469" s="614"/>
      <c r="AK2469" s="614"/>
      <c r="AL2469" s="614"/>
      <c r="AM2469" s="614"/>
      <c r="AN2469" s="614"/>
      <c r="AO2469" s="614"/>
      <c r="AP2469" s="614"/>
      <c r="AQ2469" s="614"/>
      <c r="AR2469" s="614"/>
      <c r="AS2469" s="614"/>
      <c r="AT2469" s="614"/>
      <c r="AU2469" s="614"/>
      <c r="AV2469" s="614"/>
      <c r="AW2469" s="614"/>
      <c r="AX2469" s="614"/>
      <c r="AY2469" s="614"/>
      <c r="AZ2469" s="614"/>
      <c r="BA2469" s="614"/>
      <c r="BB2469" s="614"/>
      <c r="BC2469" s="614"/>
      <c r="BD2469" s="614"/>
      <c r="BE2469" s="614"/>
      <c r="BF2469" s="614"/>
      <c r="BG2469" s="614"/>
      <c r="BH2469" s="614"/>
      <c r="BI2469" s="614"/>
      <c r="BJ2469" s="614"/>
    </row>
    <row r="2470" spans="2:62" ht="39" customHeight="1">
      <c r="AB2470" s="62"/>
      <c r="AC2470" s="62"/>
      <c r="AD2470" s="62"/>
      <c r="AE2470" s="62"/>
      <c r="AF2470" s="62"/>
      <c r="AG2470" s="552" t="s">
        <v>63</v>
      </c>
      <c r="AH2470" s="552"/>
      <c r="AI2470" s="552"/>
      <c r="AJ2470" s="552"/>
      <c r="AK2470" s="552"/>
      <c r="AL2470" s="552"/>
      <c r="AM2470" s="552"/>
      <c r="AN2470" s="552"/>
      <c r="AO2470" s="552"/>
      <c r="AP2470" s="552"/>
      <c r="AQ2470" s="552"/>
      <c r="AR2470" s="552"/>
      <c r="AS2470" s="552"/>
      <c r="AT2470" s="552"/>
      <c r="AU2470" s="552"/>
      <c r="AV2470" s="552"/>
      <c r="AW2470" s="552"/>
      <c r="AX2470" s="552"/>
      <c r="AY2470" s="552"/>
      <c r="AZ2470" s="552"/>
      <c r="BA2470" s="552"/>
      <c r="BB2470" s="552"/>
      <c r="BC2470" s="552"/>
      <c r="BD2470" s="552"/>
      <c r="BE2470" s="552"/>
      <c r="BF2470" s="552"/>
      <c r="BG2470" s="552"/>
      <c r="BH2470" s="552"/>
      <c r="BI2470" s="552"/>
      <c r="BJ2470" s="65"/>
    </row>
    <row r="2471" spans="2:62" ht="39" customHeight="1">
      <c r="AB2471" s="62"/>
      <c r="AC2471" s="62"/>
      <c r="AD2471" s="62"/>
      <c r="AE2471" s="62"/>
      <c r="AF2471" s="62"/>
      <c r="AG2471" s="552"/>
      <c r="AH2471" s="552"/>
      <c r="AI2471" s="552"/>
      <c r="AJ2471" s="552"/>
      <c r="AK2471" s="552"/>
      <c r="AL2471" s="552"/>
      <c r="AM2471" s="552"/>
      <c r="AN2471" s="552"/>
      <c r="AO2471" s="552"/>
      <c r="AP2471" s="552"/>
      <c r="AQ2471" s="552"/>
      <c r="AR2471" s="552"/>
      <c r="AS2471" s="552"/>
      <c r="AT2471" s="552"/>
      <c r="AU2471" s="552"/>
      <c r="AV2471" s="552"/>
      <c r="AW2471" s="552"/>
      <c r="AX2471" s="552"/>
      <c r="AY2471" s="552"/>
      <c r="AZ2471" s="552"/>
      <c r="BA2471" s="552"/>
      <c r="BB2471" s="552"/>
      <c r="BC2471" s="552"/>
      <c r="BD2471" s="552"/>
      <c r="BE2471" s="552"/>
      <c r="BF2471" s="552"/>
      <c r="BG2471" s="552"/>
      <c r="BH2471" s="552"/>
      <c r="BI2471" s="552"/>
      <c r="BJ2471" s="65"/>
    </row>
    <row r="2472" spans="2:62" ht="39" customHeight="1">
      <c r="B2472" s="66"/>
      <c r="C2472" s="66"/>
      <c r="D2472" s="66"/>
      <c r="E2472" s="66"/>
      <c r="F2472" s="66"/>
      <c r="G2472" s="66"/>
      <c r="H2472" s="66"/>
      <c r="I2472" s="66"/>
      <c r="J2472" s="66"/>
      <c r="K2472" s="66"/>
      <c r="L2472" s="66"/>
      <c r="M2472" s="66"/>
      <c r="N2472" s="66"/>
      <c r="O2472" s="66"/>
      <c r="P2472" s="66"/>
      <c r="Q2472" s="66"/>
      <c r="R2472" s="66"/>
      <c r="S2472" s="66"/>
      <c r="T2472" s="66"/>
      <c r="U2472" s="66"/>
      <c r="V2472" s="66"/>
      <c r="W2472" s="66"/>
      <c r="X2472" s="66"/>
      <c r="Y2472" s="66"/>
      <c r="Z2472" s="66"/>
      <c r="AB2472" s="62"/>
      <c r="AC2472" s="62"/>
      <c r="AD2472" s="62"/>
      <c r="AE2472" s="62"/>
      <c r="AF2472" s="62"/>
      <c r="AG2472" s="552"/>
      <c r="AH2472" s="552"/>
      <c r="AI2472" s="552"/>
      <c r="AJ2472" s="552"/>
      <c r="AK2472" s="552"/>
      <c r="AL2472" s="552"/>
      <c r="AM2472" s="552"/>
      <c r="AN2472" s="552"/>
      <c r="AO2472" s="552"/>
      <c r="AP2472" s="552"/>
      <c r="AQ2472" s="552"/>
      <c r="AR2472" s="552"/>
      <c r="AS2472" s="552"/>
      <c r="AT2472" s="552"/>
      <c r="AU2472" s="552"/>
      <c r="AV2472" s="552"/>
      <c r="AW2472" s="552"/>
      <c r="AX2472" s="552"/>
      <c r="AY2472" s="552"/>
      <c r="AZ2472" s="552"/>
      <c r="BA2472" s="552"/>
      <c r="BB2472" s="552"/>
      <c r="BC2472" s="552"/>
      <c r="BD2472" s="552"/>
      <c r="BE2472" s="552"/>
      <c r="BF2472" s="552"/>
      <c r="BG2472" s="552"/>
      <c r="BH2472" s="552"/>
      <c r="BI2472" s="552"/>
      <c r="BJ2472" s="65"/>
    </row>
    <row r="2473" spans="2:62" ht="39" customHeight="1" thickBot="1">
      <c r="L2473" s="554" t="s">
        <v>66</v>
      </c>
      <c r="M2473" s="555"/>
      <c r="N2473" s="558" t="s">
        <v>45</v>
      </c>
      <c r="O2473" s="559"/>
      <c r="P2473" s="559"/>
      <c r="Q2473" s="559"/>
      <c r="R2473" s="559"/>
      <c r="S2473" s="559"/>
      <c r="T2473" s="559"/>
      <c r="U2473" s="559"/>
      <c r="V2473" s="559"/>
      <c r="W2473" s="559"/>
      <c r="X2473" s="560"/>
      <c r="AB2473" s="62"/>
      <c r="AC2473" s="62"/>
      <c r="AD2473" s="62"/>
      <c r="AE2473" s="62"/>
      <c r="AF2473" s="62"/>
      <c r="AG2473" s="553"/>
      <c r="AH2473" s="553"/>
      <c r="AI2473" s="553"/>
      <c r="AJ2473" s="553"/>
      <c r="AK2473" s="553"/>
      <c r="AL2473" s="553"/>
      <c r="AM2473" s="553"/>
      <c r="AN2473" s="553"/>
      <c r="AO2473" s="553"/>
      <c r="AP2473" s="553"/>
      <c r="AQ2473" s="553"/>
      <c r="AR2473" s="553"/>
      <c r="AS2473" s="553"/>
      <c r="AT2473" s="553"/>
      <c r="AU2473" s="553"/>
      <c r="AV2473" s="553"/>
      <c r="AW2473" s="553"/>
      <c r="AX2473" s="553"/>
      <c r="AY2473" s="553"/>
      <c r="AZ2473" s="553"/>
      <c r="BA2473" s="553"/>
      <c r="BB2473" s="553"/>
      <c r="BC2473" s="553"/>
      <c r="BD2473" s="553"/>
      <c r="BE2473" s="553"/>
      <c r="BF2473" s="553"/>
      <c r="BG2473" s="553"/>
      <c r="BH2473" s="553"/>
      <c r="BI2473" s="553"/>
      <c r="BJ2473" s="65"/>
    </row>
    <row r="2474" spans="2:62" ht="39" customHeight="1" thickBot="1">
      <c r="L2474" s="556"/>
      <c r="M2474" s="557"/>
      <c r="N2474" s="561"/>
      <c r="O2474" s="562"/>
      <c r="P2474" s="562"/>
      <c r="Q2474" s="562"/>
      <c r="R2474" s="562"/>
      <c r="S2474" s="562"/>
      <c r="T2474" s="562"/>
      <c r="U2474" s="562"/>
      <c r="V2474" s="562"/>
      <c r="W2474" s="562"/>
      <c r="X2474" s="563"/>
      <c r="AB2474" s="62"/>
      <c r="AC2474" s="62"/>
      <c r="AD2474" s="62"/>
      <c r="AE2474" s="62"/>
      <c r="AF2474" s="62"/>
      <c r="AG2474" s="67"/>
      <c r="AH2474" s="68"/>
      <c r="AI2474" s="68"/>
      <c r="AJ2474" s="69"/>
      <c r="AK2474" s="69"/>
      <c r="AL2474" s="69"/>
      <c r="AM2474" s="69"/>
      <c r="AN2474" s="69"/>
      <c r="AO2474" s="69"/>
      <c r="AP2474" s="69"/>
      <c r="AQ2474" s="69"/>
      <c r="AR2474" s="70"/>
      <c r="AS2474" s="70"/>
      <c r="AT2474" s="70"/>
      <c r="AU2474" s="70"/>
      <c r="AV2474" s="70"/>
      <c r="AW2474" s="70"/>
      <c r="AX2474" s="70"/>
      <c r="AY2474" s="70"/>
      <c r="AZ2474" s="70"/>
      <c r="BA2474" s="70"/>
      <c r="BB2474" s="70"/>
      <c r="BC2474" s="70"/>
      <c r="BD2474" s="70"/>
      <c r="BE2474" s="70"/>
      <c r="BF2474" s="70"/>
      <c r="BG2474" s="70"/>
      <c r="BH2474" s="70"/>
      <c r="BI2474" s="70"/>
      <c r="BJ2474" s="69"/>
    </row>
    <row r="2475" spans="2:62" ht="39" customHeight="1">
      <c r="E2475" s="62"/>
      <c r="F2475" s="62"/>
      <c r="G2475" s="62"/>
      <c r="H2475" s="62"/>
      <c r="I2475" s="62"/>
      <c r="J2475" s="62"/>
      <c r="K2475" s="62"/>
      <c r="L2475" s="564" t="s">
        <v>21</v>
      </c>
      <c r="M2475" s="565"/>
      <c r="N2475" s="558" t="s">
        <v>46</v>
      </c>
      <c r="O2475" s="559"/>
      <c r="P2475" s="559"/>
      <c r="Q2475" s="559"/>
      <c r="R2475" s="559"/>
      <c r="S2475" s="559"/>
      <c r="T2475" s="559"/>
      <c r="U2475" s="559"/>
      <c r="V2475" s="559"/>
      <c r="W2475" s="559"/>
      <c r="X2475" s="560"/>
      <c r="AB2475" s="62"/>
      <c r="AC2475" s="62"/>
      <c r="AD2475" s="62"/>
      <c r="AE2475" s="62"/>
      <c r="AF2475" s="62"/>
      <c r="AG2475" s="568" t="s">
        <v>22</v>
      </c>
      <c r="AH2475" s="569"/>
      <c r="AI2475" s="569"/>
      <c r="AJ2475" s="569"/>
      <c r="AK2475" s="569"/>
      <c r="AL2475" s="569"/>
      <c r="AM2475" s="569"/>
      <c r="AN2475" s="570"/>
      <c r="AO2475" s="571">
        <f>GI!$H$51</f>
        <v>0</v>
      </c>
      <c r="AP2475" s="572"/>
      <c r="AQ2475" s="572"/>
      <c r="AR2475" s="572"/>
      <c r="AS2475" s="572"/>
      <c r="AT2475" s="572"/>
      <c r="AU2475" s="572"/>
      <c r="AV2475" s="572"/>
      <c r="AW2475" s="572"/>
      <c r="AX2475" s="572"/>
      <c r="AY2475" s="572"/>
      <c r="AZ2475" s="572"/>
      <c r="BA2475" s="572"/>
      <c r="BB2475" s="572"/>
      <c r="BC2475" s="572"/>
      <c r="BD2475" s="572"/>
      <c r="BE2475" s="572"/>
      <c r="BF2475" s="572"/>
      <c r="BG2475" s="572"/>
      <c r="BH2475" s="573"/>
      <c r="BI2475" s="72"/>
      <c r="BJ2475" s="72"/>
    </row>
    <row r="2476" spans="2:62" ht="39" customHeight="1">
      <c r="L2476" s="566"/>
      <c r="M2476" s="567"/>
      <c r="N2476" s="561"/>
      <c r="O2476" s="562"/>
      <c r="P2476" s="562"/>
      <c r="Q2476" s="562"/>
      <c r="R2476" s="562"/>
      <c r="S2476" s="562"/>
      <c r="T2476" s="562"/>
      <c r="U2476" s="562"/>
      <c r="V2476" s="562"/>
      <c r="W2476" s="562"/>
      <c r="X2476" s="563"/>
      <c r="AB2476" s="62"/>
      <c r="AC2476" s="62"/>
      <c r="AD2476" s="62"/>
      <c r="AE2476" s="62"/>
      <c r="AF2476" s="62"/>
      <c r="AG2476" s="568"/>
      <c r="AH2476" s="569"/>
      <c r="AI2476" s="569"/>
      <c r="AJ2476" s="569"/>
      <c r="AK2476" s="569"/>
      <c r="AL2476" s="569"/>
      <c r="AM2476" s="569"/>
      <c r="AN2476" s="570"/>
      <c r="AO2476" s="574"/>
      <c r="AP2476" s="575"/>
      <c r="AQ2476" s="575"/>
      <c r="AR2476" s="575"/>
      <c r="AS2476" s="575"/>
      <c r="AT2476" s="575"/>
      <c r="AU2476" s="575"/>
      <c r="AV2476" s="575"/>
      <c r="AW2476" s="575"/>
      <c r="AX2476" s="575"/>
      <c r="AY2476" s="575"/>
      <c r="AZ2476" s="575"/>
      <c r="BA2476" s="575"/>
      <c r="BB2476" s="575"/>
      <c r="BC2476" s="575"/>
      <c r="BD2476" s="575"/>
      <c r="BE2476" s="575"/>
      <c r="BF2476" s="575"/>
      <c r="BG2476" s="575"/>
      <c r="BH2476" s="576"/>
      <c r="BI2476" s="72"/>
      <c r="BJ2476" s="72"/>
    </row>
    <row r="2477" spans="2:62" ht="39" customHeight="1" thickBot="1">
      <c r="AB2477" s="62"/>
      <c r="AC2477" s="62"/>
      <c r="AD2477" s="62"/>
      <c r="AE2477" s="62"/>
      <c r="AF2477" s="62"/>
      <c r="AG2477" s="73"/>
      <c r="AH2477" s="580" t="s">
        <v>8</v>
      </c>
      <c r="AI2477" s="580"/>
      <c r="AJ2477" s="580"/>
      <c r="AK2477" s="580"/>
      <c r="AL2477" s="580"/>
      <c r="AM2477" s="580"/>
      <c r="AN2477" s="580"/>
      <c r="AO2477" s="577"/>
      <c r="AP2477" s="578"/>
      <c r="AQ2477" s="578"/>
      <c r="AR2477" s="578"/>
      <c r="AS2477" s="578"/>
      <c r="AT2477" s="578"/>
      <c r="AU2477" s="578"/>
      <c r="AV2477" s="578"/>
      <c r="AW2477" s="578"/>
      <c r="AX2477" s="578"/>
      <c r="AY2477" s="578"/>
      <c r="AZ2477" s="578"/>
      <c r="BA2477" s="578"/>
      <c r="BB2477" s="578"/>
      <c r="BC2477" s="578"/>
      <c r="BD2477" s="578"/>
      <c r="BE2477" s="578"/>
      <c r="BF2477" s="578"/>
      <c r="BG2477" s="578"/>
      <c r="BH2477" s="579"/>
      <c r="BI2477" s="72"/>
      <c r="BJ2477" s="72"/>
    </row>
    <row r="2478" spans="2:62" ht="39" customHeight="1">
      <c r="AG2478" s="71"/>
      <c r="AH2478" s="580"/>
      <c r="AI2478" s="580"/>
      <c r="AJ2478" s="580"/>
      <c r="AK2478" s="580"/>
      <c r="AL2478" s="580"/>
      <c r="AM2478" s="580"/>
      <c r="AN2478" s="580"/>
      <c r="AO2478" s="74"/>
      <c r="AP2478" s="74"/>
      <c r="AQ2478" s="74"/>
      <c r="AR2478" s="72"/>
      <c r="AS2478" s="72"/>
      <c r="AT2478" s="72"/>
      <c r="AU2478" s="72"/>
      <c r="AV2478" s="72"/>
      <c r="AW2478" s="72"/>
      <c r="AX2478" s="72"/>
      <c r="AY2478" s="72"/>
      <c r="AZ2478" s="72"/>
      <c r="BA2478" s="72"/>
      <c r="BB2478" s="72"/>
      <c r="BC2478" s="72"/>
      <c r="BD2478" s="72"/>
      <c r="BE2478" s="72"/>
      <c r="BF2478" s="72"/>
      <c r="BG2478" s="72"/>
      <c r="BH2478" s="72"/>
      <c r="BI2478" s="72"/>
    </row>
    <row r="2479" spans="2:62" ht="39" customHeight="1" thickBot="1">
      <c r="B2479" s="581" t="s">
        <v>150</v>
      </c>
      <c r="C2479" s="581"/>
      <c r="D2479" s="581"/>
      <c r="E2479" s="581"/>
      <c r="F2479" s="581"/>
      <c r="G2479" s="581"/>
      <c r="H2479" s="581"/>
      <c r="I2479" s="581"/>
      <c r="J2479" s="581"/>
      <c r="K2479" s="581"/>
      <c r="L2479" s="581"/>
      <c r="M2479" s="581"/>
      <c r="N2479" s="581"/>
      <c r="O2479" s="581"/>
      <c r="P2479" s="581"/>
      <c r="Q2479" s="581"/>
      <c r="R2479" s="581"/>
      <c r="S2479" s="581"/>
      <c r="T2479" s="581"/>
      <c r="U2479" s="581"/>
      <c r="V2479" s="581"/>
      <c r="W2479" s="581"/>
      <c r="X2479" s="581"/>
      <c r="Y2479" s="581"/>
      <c r="Z2479" s="581"/>
      <c r="AA2479" s="581"/>
      <c r="AG2479" s="71"/>
    </row>
    <row r="2480" spans="2:62" ht="39" customHeight="1">
      <c r="B2480" s="581"/>
      <c r="C2480" s="581"/>
      <c r="D2480" s="581"/>
      <c r="E2480" s="581"/>
      <c r="F2480" s="581"/>
      <c r="G2480" s="581"/>
      <c r="H2480" s="581"/>
      <c r="I2480" s="581"/>
      <c r="J2480" s="581"/>
      <c r="K2480" s="581"/>
      <c r="L2480" s="581"/>
      <c r="M2480" s="581"/>
      <c r="N2480" s="581"/>
      <c r="O2480" s="581"/>
      <c r="P2480" s="581"/>
      <c r="Q2480" s="581"/>
      <c r="R2480" s="581"/>
      <c r="S2480" s="581"/>
      <c r="T2480" s="581"/>
      <c r="U2480" s="581"/>
      <c r="V2480" s="581"/>
      <c r="W2480" s="581"/>
      <c r="X2480" s="581"/>
      <c r="Y2480" s="581"/>
      <c r="Z2480" s="581"/>
      <c r="AA2480" s="581"/>
      <c r="AG2480" s="71"/>
      <c r="AH2480" s="582" t="s">
        <v>23</v>
      </c>
      <c r="AI2480" s="582"/>
      <c r="AJ2480" s="582"/>
      <c r="AK2480" s="582"/>
      <c r="AL2480" s="582"/>
      <c r="AM2480" s="582"/>
      <c r="AN2480" s="583"/>
      <c r="AO2480" s="584">
        <f>GI!$J$51</f>
        <v>0</v>
      </c>
      <c r="AP2480" s="585"/>
      <c r="AQ2480" s="585"/>
      <c r="AR2480" s="585"/>
      <c r="AS2480" s="585"/>
      <c r="AT2480" s="586"/>
      <c r="AV2480" s="72"/>
      <c r="AW2480" s="582" t="s">
        <v>24</v>
      </c>
      <c r="AX2480" s="582"/>
      <c r="AY2480" s="582"/>
      <c r="AZ2480" s="582"/>
      <c r="BB2480" s="584">
        <f>GI!$I$51</f>
        <v>0</v>
      </c>
      <c r="BC2480" s="585"/>
      <c r="BD2480" s="585"/>
      <c r="BE2480" s="585"/>
      <c r="BF2480" s="586"/>
    </row>
    <row r="2481" spans="2:62" ht="39" customHeight="1">
      <c r="B2481" s="581"/>
      <c r="C2481" s="581"/>
      <c r="D2481" s="581"/>
      <c r="E2481" s="581"/>
      <c r="F2481" s="581"/>
      <c r="G2481" s="581"/>
      <c r="H2481" s="581"/>
      <c r="I2481" s="581"/>
      <c r="J2481" s="581"/>
      <c r="K2481" s="581"/>
      <c r="L2481" s="581"/>
      <c r="M2481" s="581"/>
      <c r="N2481" s="581"/>
      <c r="O2481" s="581"/>
      <c r="P2481" s="581"/>
      <c r="Q2481" s="581"/>
      <c r="R2481" s="581"/>
      <c r="S2481" s="581"/>
      <c r="T2481" s="581"/>
      <c r="U2481" s="581"/>
      <c r="V2481" s="581"/>
      <c r="W2481" s="581"/>
      <c r="X2481" s="581"/>
      <c r="Y2481" s="581"/>
      <c r="Z2481" s="581"/>
      <c r="AA2481" s="581"/>
      <c r="AG2481" s="71"/>
      <c r="AH2481" s="582"/>
      <c r="AI2481" s="582"/>
      <c r="AJ2481" s="582"/>
      <c r="AK2481" s="582"/>
      <c r="AL2481" s="582"/>
      <c r="AM2481" s="582"/>
      <c r="AN2481" s="583"/>
      <c r="AO2481" s="587"/>
      <c r="AP2481" s="588"/>
      <c r="AQ2481" s="588"/>
      <c r="AR2481" s="588"/>
      <c r="AS2481" s="588"/>
      <c r="AT2481" s="589"/>
      <c r="AU2481" s="72"/>
      <c r="AV2481" s="72"/>
      <c r="AW2481" s="582"/>
      <c r="AX2481" s="582"/>
      <c r="AY2481" s="582"/>
      <c r="AZ2481" s="582"/>
      <c r="BB2481" s="587"/>
      <c r="BC2481" s="588"/>
      <c r="BD2481" s="588"/>
      <c r="BE2481" s="588"/>
      <c r="BF2481" s="589"/>
    </row>
    <row r="2482" spans="2:62" ht="39" customHeight="1">
      <c r="B2482" s="581"/>
      <c r="C2482" s="581"/>
      <c r="D2482" s="581"/>
      <c r="E2482" s="581"/>
      <c r="F2482" s="581"/>
      <c r="G2482" s="581"/>
      <c r="H2482" s="581"/>
      <c r="I2482" s="581"/>
      <c r="J2482" s="581"/>
      <c r="K2482" s="581"/>
      <c r="L2482" s="581"/>
      <c r="M2482" s="581"/>
      <c r="N2482" s="581"/>
      <c r="O2482" s="581"/>
      <c r="P2482" s="581"/>
      <c r="Q2482" s="581"/>
      <c r="R2482" s="581"/>
      <c r="S2482" s="581"/>
      <c r="T2482" s="581"/>
      <c r="U2482" s="581"/>
      <c r="V2482" s="581"/>
      <c r="W2482" s="581"/>
      <c r="X2482" s="581"/>
      <c r="Y2482" s="581"/>
      <c r="Z2482" s="581"/>
      <c r="AA2482" s="581"/>
      <c r="AG2482" s="71"/>
      <c r="AH2482" s="593" t="s">
        <v>3</v>
      </c>
      <c r="AI2482" s="593"/>
      <c r="AJ2482" s="593"/>
      <c r="AK2482" s="593"/>
      <c r="AL2482" s="593"/>
      <c r="AM2482" s="593"/>
      <c r="AN2482" s="594"/>
      <c r="AO2482" s="587"/>
      <c r="AP2482" s="588"/>
      <c r="AQ2482" s="588"/>
      <c r="AR2482" s="588"/>
      <c r="AS2482" s="588"/>
      <c r="AT2482" s="589"/>
      <c r="AV2482" s="72"/>
      <c r="AW2482" s="593" t="s">
        <v>4</v>
      </c>
      <c r="AX2482" s="593"/>
      <c r="AY2482" s="593"/>
      <c r="AZ2482" s="593"/>
      <c r="BB2482" s="587"/>
      <c r="BC2482" s="588"/>
      <c r="BD2482" s="588"/>
      <c r="BE2482" s="588"/>
      <c r="BF2482" s="589"/>
    </row>
    <row r="2483" spans="2:62" ht="39" customHeight="1" thickBot="1">
      <c r="B2483" s="595" t="s">
        <v>148</v>
      </c>
      <c r="C2483" s="595"/>
      <c r="D2483" s="595"/>
      <c r="E2483" s="595"/>
      <c r="F2483" s="595"/>
      <c r="G2483" s="595"/>
      <c r="H2483" s="595"/>
      <c r="I2483" s="595"/>
      <c r="J2483" s="595"/>
      <c r="K2483" s="595"/>
      <c r="L2483" s="75"/>
      <c r="M2483" s="75"/>
      <c r="N2483" s="75"/>
      <c r="O2483" s="75"/>
      <c r="P2483" s="75"/>
      <c r="Q2483" s="75"/>
      <c r="R2483" s="75"/>
      <c r="S2483" s="75"/>
      <c r="T2483" s="75"/>
      <c r="U2483" s="75"/>
      <c r="V2483" s="75"/>
      <c r="W2483" s="76"/>
      <c r="X2483" s="76"/>
      <c r="Y2483" s="76"/>
      <c r="Z2483" s="76"/>
      <c r="AA2483" s="76"/>
      <c r="AG2483" s="71"/>
      <c r="AH2483" s="593"/>
      <c r="AI2483" s="593"/>
      <c r="AJ2483" s="593"/>
      <c r="AK2483" s="593"/>
      <c r="AL2483" s="593"/>
      <c r="AM2483" s="593"/>
      <c r="AN2483" s="594"/>
      <c r="AO2483" s="590"/>
      <c r="AP2483" s="591"/>
      <c r="AQ2483" s="591"/>
      <c r="AR2483" s="591"/>
      <c r="AS2483" s="591"/>
      <c r="AT2483" s="592"/>
      <c r="AU2483" s="72"/>
      <c r="AV2483" s="72"/>
      <c r="AW2483" s="593"/>
      <c r="AX2483" s="593"/>
      <c r="AY2483" s="593"/>
      <c r="AZ2483" s="593"/>
      <c r="BA2483" s="77"/>
      <c r="BB2483" s="590"/>
      <c r="BC2483" s="591"/>
      <c r="BD2483" s="591"/>
      <c r="BE2483" s="591"/>
      <c r="BF2483" s="592"/>
      <c r="BG2483" s="77"/>
      <c r="BH2483" s="77"/>
      <c r="BI2483" s="77"/>
    </row>
    <row r="2484" spans="2:62" ht="39" customHeight="1" thickBot="1">
      <c r="B2484" s="533"/>
      <c r="C2484" s="533"/>
      <c r="D2484" s="533"/>
      <c r="E2484" s="533"/>
      <c r="F2484" s="533"/>
      <c r="G2484" s="533"/>
      <c r="H2484" s="533"/>
      <c r="I2484" s="533"/>
      <c r="J2484" s="533"/>
      <c r="K2484" s="533"/>
      <c r="L2484" s="533"/>
      <c r="M2484" s="533"/>
      <c r="N2484" s="533"/>
      <c r="O2484" s="533"/>
      <c r="P2484" s="533"/>
      <c r="Q2484" s="533"/>
      <c r="R2484" s="533"/>
      <c r="S2484" s="533"/>
      <c r="T2484" s="533"/>
      <c r="U2484" s="533"/>
      <c r="V2484" s="533"/>
      <c r="W2484" s="533"/>
      <c r="X2484" s="533"/>
      <c r="Y2484" s="533"/>
      <c r="Z2484" s="533"/>
      <c r="AA2484" s="533"/>
      <c r="AG2484" s="71"/>
      <c r="AK2484" s="78"/>
      <c r="AL2484" s="78"/>
      <c r="AM2484" s="78"/>
      <c r="AN2484" s="78"/>
      <c r="AO2484" s="78"/>
      <c r="AP2484" s="78"/>
      <c r="AQ2484" s="78"/>
      <c r="AR2484" s="72"/>
      <c r="AS2484" s="72"/>
      <c r="AT2484" s="72"/>
      <c r="AU2484" s="72"/>
      <c r="AV2484" s="72"/>
      <c r="AW2484" s="72"/>
      <c r="AX2484" s="72"/>
      <c r="AY2484" s="72"/>
      <c r="AZ2484" s="72"/>
      <c r="BA2484" s="72"/>
      <c r="BB2484" s="72"/>
      <c r="BC2484" s="72"/>
      <c r="BD2484" s="72"/>
      <c r="BE2484" s="77"/>
      <c r="BF2484" s="77"/>
      <c r="BG2484" s="77"/>
      <c r="BH2484" s="77"/>
      <c r="BI2484" s="77"/>
    </row>
    <row r="2485" spans="2:62" ht="39" customHeight="1">
      <c r="B2485" s="534"/>
      <c r="C2485" s="534"/>
      <c r="D2485" s="534"/>
      <c r="E2485" s="534"/>
      <c r="F2485" s="534"/>
      <c r="G2485" s="534"/>
      <c r="H2485" s="534"/>
      <c r="I2485" s="534"/>
      <c r="J2485" s="534"/>
      <c r="K2485" s="534"/>
      <c r="L2485" s="534"/>
      <c r="M2485" s="534"/>
      <c r="N2485" s="534"/>
      <c r="O2485" s="534"/>
      <c r="P2485" s="534"/>
      <c r="Q2485" s="534"/>
      <c r="R2485" s="534"/>
      <c r="S2485" s="534"/>
      <c r="T2485" s="534"/>
      <c r="U2485" s="534"/>
      <c r="V2485" s="534"/>
      <c r="W2485" s="534"/>
      <c r="X2485" s="534"/>
      <c r="Y2485" s="534"/>
      <c r="Z2485" s="534"/>
      <c r="AA2485" s="534"/>
      <c r="AG2485" s="71"/>
      <c r="AH2485" s="582" t="s">
        <v>25</v>
      </c>
      <c r="AI2485" s="582"/>
      <c r="AJ2485" s="582"/>
      <c r="AK2485" s="582"/>
      <c r="AL2485" s="582"/>
      <c r="AM2485" s="582"/>
      <c r="AN2485" s="583"/>
      <c r="AO2485" s="596">
        <f>GI!$A$3</f>
        <v>11</v>
      </c>
      <c r="AP2485" s="597"/>
      <c r="AQ2485" s="597"/>
      <c r="AR2485" s="597"/>
      <c r="AS2485" s="598"/>
      <c r="AT2485" s="596" t="str">
        <f>GI!$C$3</f>
        <v>D</v>
      </c>
      <c r="AU2485" s="597"/>
      <c r="AV2485" s="597"/>
      <c r="AW2485" s="597"/>
      <c r="AX2485" s="598"/>
      <c r="AY2485" s="79"/>
      <c r="AZ2485" s="79"/>
      <c r="BA2485" s="79"/>
      <c r="BB2485" s="80"/>
      <c r="BC2485" s="80"/>
      <c r="BD2485" s="80"/>
      <c r="BE2485" s="80"/>
      <c r="BF2485" s="80"/>
      <c r="BG2485" s="80"/>
      <c r="BH2485" s="80"/>
      <c r="BI2485" s="80"/>
    </row>
    <row r="2486" spans="2:62" ht="39" customHeight="1">
      <c r="B2486" s="533"/>
      <c r="C2486" s="533"/>
      <c r="D2486" s="533"/>
      <c r="E2486" s="533"/>
      <c r="F2486" s="533"/>
      <c r="G2486" s="533"/>
      <c r="H2486" s="533"/>
      <c r="I2486" s="533"/>
      <c r="J2486" s="533"/>
      <c r="K2486" s="533"/>
      <c r="L2486" s="533"/>
      <c r="M2486" s="533"/>
      <c r="N2486" s="533"/>
      <c r="O2486" s="533"/>
      <c r="P2486" s="533"/>
      <c r="Q2486" s="533"/>
      <c r="R2486" s="533"/>
      <c r="S2486" s="533"/>
      <c r="T2486" s="533"/>
      <c r="U2486" s="533"/>
      <c r="V2486" s="533"/>
      <c r="W2486" s="533"/>
      <c r="X2486" s="533"/>
      <c r="Y2486" s="533"/>
      <c r="Z2486" s="533"/>
      <c r="AA2486" s="533"/>
      <c r="AG2486" s="71"/>
      <c r="AH2486" s="582"/>
      <c r="AI2486" s="582"/>
      <c r="AJ2486" s="582"/>
      <c r="AK2486" s="582"/>
      <c r="AL2486" s="582"/>
      <c r="AM2486" s="582"/>
      <c r="AN2486" s="583"/>
      <c r="AO2486" s="599"/>
      <c r="AP2486" s="600"/>
      <c r="AQ2486" s="600"/>
      <c r="AR2486" s="600"/>
      <c r="AS2486" s="601"/>
      <c r="AT2486" s="599"/>
      <c r="AU2486" s="600"/>
      <c r="AV2486" s="600"/>
      <c r="AW2486" s="600"/>
      <c r="AX2486" s="601"/>
      <c r="AY2486" s="79"/>
      <c r="AZ2486" s="79"/>
      <c r="BA2486" s="79"/>
      <c r="BB2486" s="80"/>
      <c r="BC2486" s="80"/>
      <c r="BD2486" s="80"/>
      <c r="BE2486" s="80"/>
      <c r="BF2486" s="80"/>
      <c r="BG2486" s="80"/>
      <c r="BH2486" s="80"/>
      <c r="BI2486" s="80"/>
    </row>
    <row r="2487" spans="2:62" ht="39" customHeight="1">
      <c r="B2487" s="534"/>
      <c r="C2487" s="534"/>
      <c r="D2487" s="534"/>
      <c r="E2487" s="534"/>
      <c r="F2487" s="534"/>
      <c r="G2487" s="534"/>
      <c r="H2487" s="534"/>
      <c r="I2487" s="534"/>
      <c r="J2487" s="534"/>
      <c r="K2487" s="534"/>
      <c r="L2487" s="534"/>
      <c r="M2487" s="534"/>
      <c r="N2487" s="534"/>
      <c r="O2487" s="534"/>
      <c r="P2487" s="534"/>
      <c r="Q2487" s="534"/>
      <c r="R2487" s="534"/>
      <c r="S2487" s="534"/>
      <c r="T2487" s="534"/>
      <c r="U2487" s="534"/>
      <c r="V2487" s="534"/>
      <c r="W2487" s="534"/>
      <c r="X2487" s="534"/>
      <c r="Y2487" s="534"/>
      <c r="Z2487" s="534"/>
      <c r="AA2487" s="534"/>
      <c r="AG2487" s="71"/>
      <c r="AH2487" s="605" t="s">
        <v>6</v>
      </c>
      <c r="AI2487" s="605"/>
      <c r="AJ2487" s="605"/>
      <c r="AK2487" s="605"/>
      <c r="AL2487" s="605"/>
      <c r="AM2487" s="605"/>
      <c r="AN2487" s="606"/>
      <c r="AO2487" s="599"/>
      <c r="AP2487" s="600"/>
      <c r="AQ2487" s="600"/>
      <c r="AR2487" s="600"/>
      <c r="AS2487" s="601"/>
      <c r="AT2487" s="599"/>
      <c r="AU2487" s="600"/>
      <c r="AV2487" s="600"/>
      <c r="AW2487" s="600"/>
      <c r="AX2487" s="601"/>
      <c r="AY2487" s="79"/>
      <c r="AZ2487" s="79"/>
      <c r="BA2487" s="79"/>
      <c r="BB2487" s="80"/>
      <c r="BC2487" s="80"/>
      <c r="BD2487" s="80"/>
      <c r="BE2487" s="80"/>
      <c r="BF2487" s="80"/>
      <c r="BG2487" s="80"/>
      <c r="BH2487" s="80"/>
      <c r="BI2487" s="80"/>
    </row>
    <row r="2488" spans="2:62" ht="39" customHeight="1" thickBot="1">
      <c r="B2488" s="607" t="s">
        <v>149</v>
      </c>
      <c r="C2488" s="607"/>
      <c r="D2488" s="607"/>
      <c r="E2488" s="607"/>
      <c r="F2488" s="607"/>
      <c r="G2488" s="607"/>
      <c r="H2488" s="607"/>
      <c r="I2488" s="607"/>
      <c r="J2488" s="607"/>
      <c r="K2488" s="607"/>
      <c r="L2488" s="607"/>
      <c r="M2488" s="607"/>
      <c r="N2488" s="607"/>
      <c r="O2488" s="607"/>
      <c r="P2488" s="607"/>
      <c r="Q2488" s="607"/>
      <c r="R2488" s="607"/>
      <c r="S2488" s="607"/>
      <c r="T2488" s="607"/>
      <c r="U2488" s="607"/>
      <c r="V2488" s="607"/>
      <c r="W2488" s="607"/>
      <c r="X2488" s="607"/>
      <c r="Y2488" s="607"/>
      <c r="Z2488" s="607"/>
      <c r="AA2488" s="607"/>
      <c r="AG2488" s="71"/>
      <c r="AH2488" s="605"/>
      <c r="AI2488" s="605"/>
      <c r="AJ2488" s="605"/>
      <c r="AK2488" s="605"/>
      <c r="AL2488" s="605"/>
      <c r="AM2488" s="605"/>
      <c r="AN2488" s="606"/>
      <c r="AO2488" s="602"/>
      <c r="AP2488" s="603"/>
      <c r="AQ2488" s="603"/>
      <c r="AR2488" s="603"/>
      <c r="AS2488" s="604"/>
      <c r="AT2488" s="602"/>
      <c r="AU2488" s="603"/>
      <c r="AV2488" s="603"/>
      <c r="AW2488" s="603"/>
      <c r="AX2488" s="604"/>
      <c r="AY2488" s="79"/>
      <c r="AZ2488" s="79"/>
      <c r="BA2488" s="79"/>
      <c r="BB2488" s="80"/>
      <c r="BC2488" s="80"/>
      <c r="BD2488" s="80"/>
      <c r="BE2488" s="80"/>
      <c r="BF2488" s="80"/>
      <c r="BG2488" s="80"/>
      <c r="BH2488" s="80"/>
      <c r="BI2488" s="80"/>
    </row>
    <row r="2489" spans="2:62" ht="39" customHeight="1">
      <c r="B2489" s="608"/>
      <c r="C2489" s="608"/>
      <c r="D2489" s="608"/>
      <c r="E2489" s="608"/>
      <c r="F2489" s="608"/>
      <c r="G2489" s="608"/>
      <c r="H2489" s="608"/>
      <c r="I2489" s="608"/>
      <c r="J2489" s="608"/>
      <c r="K2489" s="608"/>
      <c r="L2489" s="608"/>
      <c r="M2489" s="608"/>
      <c r="N2489" s="608"/>
      <c r="O2489" s="608"/>
      <c r="P2489" s="608"/>
      <c r="Q2489" s="608"/>
      <c r="R2489" s="608"/>
      <c r="S2489" s="608"/>
      <c r="T2489" s="608"/>
      <c r="U2489" s="608"/>
      <c r="V2489" s="608"/>
      <c r="W2489" s="608"/>
      <c r="X2489" s="608"/>
      <c r="Y2489" s="608"/>
      <c r="Z2489" s="608"/>
      <c r="AA2489" s="608"/>
      <c r="AG2489" s="71"/>
    </row>
    <row r="2490" spans="2:62" ht="39" customHeight="1" thickBot="1">
      <c r="B2490" s="533"/>
      <c r="C2490" s="533"/>
      <c r="D2490" s="533"/>
      <c r="E2490" s="533"/>
      <c r="F2490" s="533"/>
      <c r="G2490" s="533"/>
      <c r="H2490" s="533"/>
      <c r="I2490" s="533"/>
      <c r="J2490" s="533"/>
      <c r="K2490" s="533"/>
      <c r="L2490" s="533"/>
      <c r="M2490" s="533"/>
      <c r="N2490" s="533"/>
      <c r="O2490" s="533"/>
      <c r="P2490" s="533"/>
      <c r="Q2490" s="533"/>
      <c r="R2490" s="533"/>
      <c r="S2490" s="533"/>
      <c r="T2490" s="533"/>
      <c r="U2490" s="533"/>
      <c r="V2490" s="533"/>
      <c r="W2490" s="533"/>
      <c r="X2490" s="533"/>
      <c r="Y2490" s="533"/>
      <c r="Z2490" s="533"/>
      <c r="AA2490" s="533"/>
      <c r="AG2490" s="81"/>
      <c r="AH2490" s="82"/>
      <c r="AI2490" s="82"/>
      <c r="AJ2490" s="82"/>
      <c r="AK2490" s="82"/>
      <c r="AL2490" s="82"/>
      <c r="AM2490" s="82"/>
      <c r="AN2490" s="82"/>
      <c r="AO2490" s="82"/>
      <c r="AP2490" s="82"/>
      <c r="AQ2490" s="82"/>
      <c r="AR2490" s="83"/>
      <c r="AS2490" s="83"/>
      <c r="AT2490" s="83"/>
      <c r="AU2490" s="83"/>
      <c r="AV2490" s="83"/>
      <c r="AW2490" s="83"/>
      <c r="AX2490" s="83"/>
      <c r="AY2490" s="83"/>
      <c r="AZ2490" s="83"/>
      <c r="BA2490" s="83"/>
      <c r="BB2490" s="83"/>
      <c r="BC2490" s="83"/>
      <c r="BD2490" s="83"/>
      <c r="BE2490" s="83"/>
      <c r="BF2490" s="83"/>
      <c r="BG2490" s="83"/>
      <c r="BH2490" s="83"/>
      <c r="BI2490" s="83"/>
      <c r="BJ2490" s="84"/>
    </row>
    <row r="2491" spans="2:62" ht="39" customHeight="1">
      <c r="B2491" s="534"/>
      <c r="C2491" s="534"/>
      <c r="D2491" s="534"/>
      <c r="E2491" s="534"/>
      <c r="F2491" s="534"/>
      <c r="G2491" s="534"/>
      <c r="H2491" s="534"/>
      <c r="I2491" s="534"/>
      <c r="J2491" s="534"/>
      <c r="K2491" s="534"/>
      <c r="L2491" s="534"/>
      <c r="M2491" s="534"/>
      <c r="N2491" s="534"/>
      <c r="O2491" s="534"/>
      <c r="P2491" s="534"/>
      <c r="Q2491" s="534"/>
      <c r="R2491" s="534"/>
      <c r="S2491" s="534"/>
      <c r="T2491" s="534"/>
      <c r="U2491" s="534"/>
      <c r="V2491" s="534"/>
      <c r="W2491" s="534"/>
      <c r="X2491" s="534"/>
      <c r="Y2491" s="534"/>
      <c r="Z2491" s="534"/>
      <c r="AA2491" s="534"/>
      <c r="BJ2491" s="85"/>
    </row>
    <row r="2492" spans="2:62" ht="39" customHeight="1">
      <c r="B2492" s="86"/>
      <c r="C2492" s="86"/>
      <c r="D2492" s="86"/>
      <c r="E2492" s="86"/>
      <c r="F2492" s="86"/>
      <c r="G2492" s="86"/>
      <c r="H2492" s="86"/>
      <c r="I2492" s="86"/>
      <c r="J2492" s="86"/>
      <c r="K2492" s="86"/>
      <c r="L2492" s="86"/>
      <c r="M2492" s="86"/>
      <c r="N2492" s="86"/>
      <c r="O2492" s="86"/>
      <c r="P2492" s="86"/>
      <c r="Q2492" s="86"/>
      <c r="R2492" s="86"/>
      <c r="S2492" s="86"/>
      <c r="T2492" s="86"/>
      <c r="U2492" s="86"/>
      <c r="V2492" s="86"/>
      <c r="W2492" s="86"/>
      <c r="X2492" s="86"/>
      <c r="Y2492" s="86"/>
      <c r="Z2492" s="86"/>
      <c r="AA2492" s="86"/>
      <c r="AK2492" s="87"/>
      <c r="AL2492" s="87"/>
      <c r="AM2492" s="87"/>
      <c r="AN2492" s="87"/>
      <c r="AO2492" s="87"/>
      <c r="AP2492" s="87"/>
      <c r="AQ2492" s="87"/>
      <c r="AR2492" s="87"/>
      <c r="AS2492" s="87"/>
      <c r="AT2492" s="87"/>
      <c r="AU2492" s="87"/>
      <c r="AV2492" s="87"/>
      <c r="AW2492" s="87"/>
      <c r="AX2492" s="87"/>
      <c r="AY2492" s="87"/>
      <c r="AZ2492" s="87"/>
      <c r="BA2492" s="87"/>
      <c r="BB2492" s="87"/>
      <c r="BC2492" s="87"/>
      <c r="BD2492" s="87"/>
      <c r="BE2492" s="87"/>
      <c r="BF2492" s="87"/>
      <c r="BJ2492" s="85"/>
    </row>
    <row r="2493" spans="2:62" ht="39" customHeight="1">
      <c r="B2493" s="535" t="s">
        <v>80</v>
      </c>
      <c r="C2493" s="535"/>
      <c r="D2493" s="535"/>
      <c r="E2493" s="535"/>
      <c r="F2493" s="535"/>
      <c r="G2493" s="535"/>
      <c r="H2493" s="535"/>
      <c r="I2493" s="535"/>
      <c r="J2493" s="535"/>
      <c r="K2493" s="535"/>
      <c r="L2493" s="535"/>
      <c r="M2493" s="535"/>
      <c r="N2493" s="535"/>
      <c r="O2493" s="536" t="str">
        <f>GI!$E$31</f>
        <v xml:space="preserve">Biniam Desta </v>
      </c>
      <c r="P2493" s="536"/>
      <c r="Q2493" s="536"/>
      <c r="R2493" s="536"/>
      <c r="S2493" s="536"/>
      <c r="T2493" s="536"/>
      <c r="U2493" s="536"/>
      <c r="V2493" s="536"/>
      <c r="W2493" s="536"/>
      <c r="X2493" s="536"/>
      <c r="Y2493" s="536"/>
      <c r="Z2493" s="536"/>
      <c r="AA2493" s="536"/>
      <c r="AB2493" s="88"/>
      <c r="AJ2493" s="538" t="s">
        <v>212</v>
      </c>
      <c r="AK2493" s="539"/>
      <c r="AL2493" s="539"/>
      <c r="AM2493" s="539"/>
      <c r="AN2493" s="539"/>
      <c r="AO2493" s="539"/>
      <c r="AP2493" s="539"/>
      <c r="AQ2493" s="539"/>
      <c r="AR2493" s="539"/>
      <c r="AS2493" s="539"/>
      <c r="AT2493" s="539"/>
      <c r="AU2493" s="539"/>
      <c r="AV2493" s="539"/>
      <c r="AW2493" s="539"/>
      <c r="AX2493" s="539"/>
      <c r="AY2493" s="539"/>
      <c r="AZ2493" s="539"/>
      <c r="BA2493" s="539"/>
      <c r="BB2493" s="539"/>
      <c r="BC2493" s="539"/>
      <c r="BD2493" s="539"/>
      <c r="BE2493" s="539"/>
      <c r="BF2493" s="540"/>
      <c r="BG2493" s="87"/>
      <c r="BH2493" s="87"/>
      <c r="BI2493" s="87"/>
      <c r="BJ2493" s="89"/>
    </row>
    <row r="2494" spans="2:62" ht="39" customHeight="1">
      <c r="B2494" s="535"/>
      <c r="C2494" s="535"/>
      <c r="D2494" s="535"/>
      <c r="E2494" s="535"/>
      <c r="F2494" s="535"/>
      <c r="G2494" s="535"/>
      <c r="H2494" s="535"/>
      <c r="I2494" s="535"/>
      <c r="J2494" s="535"/>
      <c r="K2494" s="535"/>
      <c r="L2494" s="535"/>
      <c r="M2494" s="535"/>
      <c r="N2494" s="535"/>
      <c r="O2494" s="537"/>
      <c r="P2494" s="537"/>
      <c r="Q2494" s="537"/>
      <c r="R2494" s="537"/>
      <c r="S2494" s="537"/>
      <c r="T2494" s="537"/>
      <c r="U2494" s="537"/>
      <c r="V2494" s="537"/>
      <c r="W2494" s="537"/>
      <c r="X2494" s="537"/>
      <c r="Y2494" s="537"/>
      <c r="Z2494" s="537"/>
      <c r="AA2494" s="537"/>
      <c r="AB2494" s="88"/>
      <c r="AJ2494" s="541"/>
      <c r="AK2494" s="542"/>
      <c r="AL2494" s="542"/>
      <c r="AM2494" s="542"/>
      <c r="AN2494" s="542"/>
      <c r="AO2494" s="542"/>
      <c r="AP2494" s="542"/>
      <c r="AQ2494" s="542"/>
      <c r="AR2494" s="542"/>
      <c r="AS2494" s="542"/>
      <c r="AT2494" s="542"/>
      <c r="AU2494" s="542"/>
      <c r="AV2494" s="542"/>
      <c r="AW2494" s="542"/>
      <c r="AX2494" s="542"/>
      <c r="AY2494" s="542"/>
      <c r="AZ2494" s="542"/>
      <c r="BA2494" s="542"/>
      <c r="BB2494" s="542"/>
      <c r="BC2494" s="542"/>
      <c r="BD2494" s="542"/>
      <c r="BE2494" s="542"/>
      <c r="BF2494" s="543"/>
      <c r="BG2494" s="87"/>
      <c r="BH2494" s="87"/>
      <c r="BI2494" s="87"/>
      <c r="BJ2494" s="89"/>
    </row>
    <row r="2495" spans="2:62" ht="39" customHeight="1">
      <c r="B2495" s="544" t="s">
        <v>79</v>
      </c>
      <c r="C2495" s="544"/>
      <c r="D2495" s="544"/>
      <c r="E2495" s="544"/>
      <c r="F2495" s="544"/>
      <c r="G2495" s="544"/>
      <c r="H2495" s="544"/>
      <c r="I2495" s="544"/>
      <c r="J2495" s="544"/>
      <c r="K2495" s="544"/>
      <c r="L2495" s="544"/>
      <c r="M2495" s="544"/>
      <c r="N2495" s="544"/>
      <c r="O2495" s="545"/>
      <c r="P2495" s="545"/>
      <c r="Q2495" s="545"/>
      <c r="R2495" s="545"/>
      <c r="S2495" s="545"/>
      <c r="T2495" s="545"/>
      <c r="U2495" s="545"/>
      <c r="V2495" s="545"/>
      <c r="W2495" s="545"/>
      <c r="X2495" s="545"/>
      <c r="Y2495" s="545"/>
      <c r="Z2495" s="545"/>
      <c r="AA2495" s="545"/>
      <c r="AB2495" s="88"/>
      <c r="AJ2495" s="541" t="s">
        <v>210</v>
      </c>
      <c r="AK2495" s="542"/>
      <c r="AL2495" s="542"/>
      <c r="AM2495" s="542"/>
      <c r="AN2495" s="542"/>
      <c r="AO2495" s="542"/>
      <c r="AP2495" s="542"/>
      <c r="AQ2495" s="542"/>
      <c r="AR2495" s="542"/>
      <c r="AS2495" s="542"/>
      <c r="AT2495" s="542"/>
      <c r="AU2495" s="542"/>
      <c r="AV2495" s="542"/>
      <c r="AW2495" s="542"/>
      <c r="AX2495" s="542"/>
      <c r="AY2495" s="542"/>
      <c r="AZ2495" s="542"/>
      <c r="BA2495" s="542"/>
      <c r="BB2495" s="542"/>
      <c r="BC2495" s="542"/>
      <c r="BD2495" s="542"/>
      <c r="BE2495" s="542"/>
      <c r="BF2495" s="543"/>
      <c r="BG2495" s="87"/>
      <c r="BH2495" s="87"/>
      <c r="BI2495" s="87"/>
      <c r="BJ2495" s="87"/>
    </row>
    <row r="2496" spans="2:62" ht="39" customHeight="1">
      <c r="B2496" s="544"/>
      <c r="C2496" s="544"/>
      <c r="D2496" s="544"/>
      <c r="E2496" s="544"/>
      <c r="F2496" s="544"/>
      <c r="G2496" s="544"/>
      <c r="H2496" s="544"/>
      <c r="I2496" s="544"/>
      <c r="J2496" s="544"/>
      <c r="K2496" s="544"/>
      <c r="L2496" s="544"/>
      <c r="M2496" s="544"/>
      <c r="N2496" s="544"/>
      <c r="O2496" s="546"/>
      <c r="P2496" s="546"/>
      <c r="Q2496" s="546"/>
      <c r="R2496" s="546"/>
      <c r="S2496" s="546"/>
      <c r="T2496" s="546"/>
      <c r="U2496" s="546"/>
      <c r="V2496" s="546"/>
      <c r="W2496" s="546"/>
      <c r="X2496" s="546"/>
      <c r="Y2496" s="546"/>
      <c r="Z2496" s="546"/>
      <c r="AA2496" s="546"/>
      <c r="AB2496" s="88"/>
      <c r="AJ2496" s="541"/>
      <c r="AK2496" s="542"/>
      <c r="AL2496" s="542"/>
      <c r="AM2496" s="542"/>
      <c r="AN2496" s="542"/>
      <c r="AO2496" s="542"/>
      <c r="AP2496" s="542"/>
      <c r="AQ2496" s="542"/>
      <c r="AR2496" s="542"/>
      <c r="AS2496" s="542"/>
      <c r="AT2496" s="542"/>
      <c r="AU2496" s="542"/>
      <c r="AV2496" s="542"/>
      <c r="AW2496" s="542"/>
      <c r="AX2496" s="542"/>
      <c r="AY2496" s="542"/>
      <c r="AZ2496" s="542"/>
      <c r="BA2496" s="542"/>
      <c r="BB2496" s="542"/>
      <c r="BC2496" s="542"/>
      <c r="BD2496" s="542"/>
      <c r="BE2496" s="542"/>
      <c r="BF2496" s="543"/>
      <c r="BG2496" s="87"/>
      <c r="BH2496" s="87"/>
      <c r="BI2496" s="87"/>
      <c r="BJ2496" s="87"/>
    </row>
    <row r="2497" spans="2:62" ht="39" customHeight="1">
      <c r="B2497" s="535" t="s">
        <v>81</v>
      </c>
      <c r="C2497" s="535"/>
      <c r="D2497" s="535"/>
      <c r="E2497" s="535"/>
      <c r="F2497" s="535"/>
      <c r="G2497" s="535"/>
      <c r="H2497" s="535"/>
      <c r="I2497" s="535"/>
      <c r="J2497" s="535"/>
      <c r="K2497" s="535"/>
      <c r="L2497" s="535"/>
      <c r="M2497" s="535"/>
      <c r="N2497" s="535"/>
      <c r="O2497" s="547"/>
      <c r="P2497" s="547"/>
      <c r="Q2497" s="547"/>
      <c r="R2497" s="547"/>
      <c r="S2497" s="547"/>
      <c r="T2497" s="547"/>
      <c r="U2497" s="547"/>
      <c r="V2497" s="547"/>
      <c r="W2497" s="547"/>
      <c r="X2497" s="547"/>
      <c r="Y2497" s="547"/>
      <c r="Z2497" s="547"/>
      <c r="AA2497" s="547"/>
      <c r="AB2497" s="88"/>
      <c r="AJ2497" s="541" t="s">
        <v>74</v>
      </c>
      <c r="AK2497" s="542"/>
      <c r="AL2497" s="542"/>
      <c r="AM2497" s="542"/>
      <c r="AN2497" s="542"/>
      <c r="AO2497" s="542"/>
      <c r="AP2497" s="542"/>
      <c r="AQ2497" s="542"/>
      <c r="AR2497" s="542"/>
      <c r="AS2497" s="542"/>
      <c r="AT2497" s="542"/>
      <c r="AU2497" s="542"/>
      <c r="AV2497" s="542"/>
      <c r="AW2497" s="542"/>
      <c r="AX2497" s="542"/>
      <c r="AY2497" s="542"/>
      <c r="AZ2497" s="542"/>
      <c r="BA2497" s="542"/>
      <c r="BB2497" s="542"/>
      <c r="BC2497" s="542"/>
      <c r="BD2497" s="542"/>
      <c r="BE2497" s="542"/>
      <c r="BF2497" s="543"/>
      <c r="BG2497" s="87"/>
      <c r="BH2497" s="87"/>
      <c r="BI2497" s="87"/>
      <c r="BJ2497" s="87"/>
    </row>
    <row r="2498" spans="2:62" ht="39" customHeight="1">
      <c r="B2498" s="535"/>
      <c r="C2498" s="535"/>
      <c r="D2498" s="535"/>
      <c r="E2498" s="535"/>
      <c r="F2498" s="535"/>
      <c r="G2498" s="535"/>
      <c r="H2498" s="535"/>
      <c r="I2498" s="535"/>
      <c r="J2498" s="535"/>
      <c r="K2498" s="535"/>
      <c r="L2498" s="535"/>
      <c r="M2498" s="535"/>
      <c r="N2498" s="535"/>
      <c r="O2498" s="548"/>
      <c r="P2498" s="548"/>
      <c r="Q2498" s="548"/>
      <c r="R2498" s="548"/>
      <c r="S2498" s="548"/>
      <c r="T2498" s="548"/>
      <c r="U2498" s="548"/>
      <c r="V2498" s="548"/>
      <c r="W2498" s="548"/>
      <c r="X2498" s="548"/>
      <c r="Y2498" s="548"/>
      <c r="Z2498" s="548"/>
      <c r="AA2498" s="548"/>
      <c r="AB2498" s="88"/>
      <c r="AJ2498" s="541"/>
      <c r="AK2498" s="542"/>
      <c r="AL2498" s="542"/>
      <c r="AM2498" s="542"/>
      <c r="AN2498" s="542"/>
      <c r="AO2498" s="542"/>
      <c r="AP2498" s="542"/>
      <c r="AQ2498" s="542"/>
      <c r="AR2498" s="542"/>
      <c r="AS2498" s="542"/>
      <c r="AT2498" s="542"/>
      <c r="AU2498" s="542"/>
      <c r="AV2498" s="542"/>
      <c r="AW2498" s="542"/>
      <c r="AX2498" s="542"/>
      <c r="AY2498" s="542"/>
      <c r="AZ2498" s="542"/>
      <c r="BA2498" s="542"/>
      <c r="BB2498" s="542"/>
      <c r="BC2498" s="542"/>
      <c r="BD2498" s="542"/>
      <c r="BE2498" s="542"/>
      <c r="BF2498" s="543"/>
      <c r="BG2498" s="87"/>
      <c r="BH2498" s="87"/>
      <c r="BI2498" s="87"/>
      <c r="BJ2498" s="87"/>
    </row>
    <row r="2499" spans="2:62" ht="78" customHeight="1">
      <c r="B2499" s="544" t="s">
        <v>79</v>
      </c>
      <c r="C2499" s="544"/>
      <c r="D2499" s="544"/>
      <c r="E2499" s="544"/>
      <c r="F2499" s="544"/>
      <c r="G2499" s="544"/>
      <c r="H2499" s="544"/>
      <c r="I2499" s="544"/>
      <c r="J2499" s="544"/>
      <c r="K2499" s="544"/>
      <c r="L2499" s="544"/>
      <c r="M2499" s="544"/>
      <c r="N2499" s="544"/>
      <c r="O2499" s="545"/>
      <c r="P2499" s="545"/>
      <c r="Q2499" s="545"/>
      <c r="R2499" s="545"/>
      <c r="S2499" s="545"/>
      <c r="T2499" s="545"/>
      <c r="U2499" s="545"/>
      <c r="V2499" s="545"/>
      <c r="W2499" s="545"/>
      <c r="X2499" s="545"/>
      <c r="Y2499" s="545"/>
      <c r="Z2499" s="545"/>
      <c r="AA2499" s="545"/>
      <c r="AB2499" s="90"/>
      <c r="AJ2499" s="541" t="s">
        <v>211</v>
      </c>
      <c r="AK2499" s="542"/>
      <c r="AL2499" s="542"/>
      <c r="AM2499" s="542"/>
      <c r="AN2499" s="542"/>
      <c r="AO2499" s="542"/>
      <c r="AP2499" s="542"/>
      <c r="AQ2499" s="542"/>
      <c r="AR2499" s="542"/>
      <c r="AS2499" s="542"/>
      <c r="AT2499" s="542"/>
      <c r="AU2499" s="542"/>
      <c r="AV2499" s="542"/>
      <c r="AW2499" s="542"/>
      <c r="AX2499" s="542"/>
      <c r="AY2499" s="542"/>
      <c r="AZ2499" s="542"/>
      <c r="BA2499" s="542"/>
      <c r="BB2499" s="542"/>
      <c r="BC2499" s="542"/>
      <c r="BD2499" s="542"/>
      <c r="BE2499" s="542"/>
      <c r="BF2499" s="543"/>
      <c r="BG2499" s="87"/>
      <c r="BH2499" s="87"/>
      <c r="BI2499" s="87"/>
      <c r="BJ2499" s="87"/>
    </row>
    <row r="2500" spans="2:62" ht="16.5" hidden="1" customHeight="1">
      <c r="B2500" s="544"/>
      <c r="C2500" s="544"/>
      <c r="D2500" s="544"/>
      <c r="E2500" s="544"/>
      <c r="F2500" s="544"/>
      <c r="G2500" s="544"/>
      <c r="H2500" s="544"/>
      <c r="I2500" s="544"/>
      <c r="J2500" s="544"/>
      <c r="K2500" s="544"/>
      <c r="L2500" s="544"/>
      <c r="M2500" s="544"/>
      <c r="N2500" s="544"/>
      <c r="O2500" s="546"/>
      <c r="P2500" s="546"/>
      <c r="Q2500" s="546"/>
      <c r="R2500" s="546"/>
      <c r="S2500" s="546"/>
      <c r="T2500" s="546"/>
      <c r="U2500" s="546"/>
      <c r="V2500" s="546"/>
      <c r="W2500" s="546"/>
      <c r="X2500" s="546"/>
      <c r="Y2500" s="546"/>
      <c r="Z2500" s="546"/>
      <c r="AA2500" s="546"/>
      <c r="AB2500" s="90"/>
      <c r="AJ2500" s="549"/>
      <c r="AK2500" s="550"/>
      <c r="AL2500" s="550"/>
      <c r="AM2500" s="550"/>
      <c r="AN2500" s="550"/>
      <c r="AO2500" s="550"/>
      <c r="AP2500" s="550"/>
      <c r="AQ2500" s="550"/>
      <c r="AR2500" s="550"/>
      <c r="AS2500" s="550"/>
      <c r="AT2500" s="550"/>
      <c r="AU2500" s="550"/>
      <c r="AV2500" s="550"/>
      <c r="AW2500" s="550"/>
      <c r="AX2500" s="550"/>
      <c r="AY2500" s="550"/>
      <c r="AZ2500" s="550"/>
      <c r="BA2500" s="550"/>
      <c r="BB2500" s="550"/>
      <c r="BC2500" s="550"/>
      <c r="BD2500" s="550"/>
      <c r="BE2500" s="550"/>
      <c r="BF2500" s="551"/>
      <c r="BG2500" s="87"/>
      <c r="BH2500" s="87"/>
      <c r="BI2500" s="87"/>
      <c r="BJ2500" s="87"/>
    </row>
    <row r="2501" spans="2:62" ht="39" customHeight="1">
      <c r="C2501" s="615"/>
      <c r="D2501" s="615"/>
      <c r="E2501" s="615"/>
      <c r="F2501" s="615"/>
      <c r="G2501" s="615"/>
      <c r="H2501" s="615"/>
      <c r="I2501" s="615"/>
      <c r="J2501" s="615"/>
      <c r="K2501" s="615"/>
      <c r="L2501" s="615"/>
      <c r="M2501" s="615"/>
      <c r="N2501" s="615"/>
      <c r="O2501" s="615"/>
      <c r="P2501" s="615"/>
      <c r="Q2501" s="615"/>
      <c r="R2501" s="615"/>
      <c r="S2501" s="615"/>
      <c r="T2501" s="615"/>
      <c r="U2501" s="615"/>
      <c r="V2501" s="615"/>
      <c r="W2501" s="615"/>
      <c r="X2501" s="615"/>
    </row>
    <row r="2502" spans="2:62" ht="39" customHeight="1">
      <c r="B2502" s="616" t="s">
        <v>20</v>
      </c>
      <c r="C2502" s="616"/>
      <c r="D2502" s="616"/>
      <c r="E2502" s="616"/>
      <c r="F2502" s="616"/>
      <c r="G2502" s="616"/>
      <c r="H2502" s="616"/>
      <c r="I2502" s="616"/>
      <c r="J2502" s="616"/>
      <c r="K2502" s="616"/>
      <c r="L2502" s="616"/>
      <c r="M2502" s="616"/>
      <c r="N2502" s="616"/>
      <c r="O2502" s="616"/>
      <c r="P2502" s="616"/>
      <c r="Q2502" s="616"/>
      <c r="R2502" s="616"/>
      <c r="S2502" s="616"/>
      <c r="T2502" s="616"/>
      <c r="U2502" s="616"/>
      <c r="V2502" s="616"/>
      <c r="W2502" s="616"/>
      <c r="X2502" s="616"/>
      <c r="Y2502" s="616"/>
      <c r="Z2502" s="616"/>
      <c r="AA2502" s="59"/>
      <c r="AG2502" s="60"/>
      <c r="AH2502" s="60"/>
      <c r="AI2502" s="60"/>
      <c r="AL2502" s="617"/>
      <c r="AM2502" s="617"/>
      <c r="AN2502" s="617"/>
      <c r="AO2502" s="617"/>
      <c r="AP2502" s="617"/>
      <c r="AQ2502" s="617"/>
      <c r="AR2502" s="617"/>
      <c r="AS2502" s="617"/>
      <c r="AT2502" s="617"/>
      <c r="AU2502" s="617"/>
      <c r="AV2502" s="617"/>
      <c r="AW2502" s="617"/>
      <c r="AX2502" s="617"/>
      <c r="AY2502" s="617"/>
      <c r="AZ2502" s="617"/>
      <c r="BA2502" s="617"/>
      <c r="BB2502" s="617"/>
      <c r="BC2502" s="617"/>
    </row>
    <row r="2503" spans="2:62" ht="39" customHeight="1">
      <c r="B2503" s="616"/>
      <c r="C2503" s="616"/>
      <c r="D2503" s="616"/>
      <c r="E2503" s="616"/>
      <c r="F2503" s="616"/>
      <c r="G2503" s="616"/>
      <c r="H2503" s="616"/>
      <c r="I2503" s="616"/>
      <c r="J2503" s="616"/>
      <c r="K2503" s="616"/>
      <c r="L2503" s="616"/>
      <c r="M2503" s="616"/>
      <c r="N2503" s="616"/>
      <c r="O2503" s="616"/>
      <c r="P2503" s="616"/>
      <c r="Q2503" s="616"/>
      <c r="R2503" s="616"/>
      <c r="S2503" s="616"/>
      <c r="T2503" s="616"/>
      <c r="U2503" s="616"/>
      <c r="V2503" s="616"/>
      <c r="W2503" s="616"/>
      <c r="X2503" s="616"/>
      <c r="Y2503" s="616"/>
      <c r="Z2503" s="616"/>
      <c r="AA2503" s="59"/>
      <c r="AG2503" s="60"/>
      <c r="AH2503" s="60"/>
      <c r="AI2503" s="60"/>
      <c r="AL2503" s="617"/>
      <c r="AM2503" s="617"/>
      <c r="AN2503" s="617"/>
      <c r="AO2503" s="617"/>
      <c r="AP2503" s="617"/>
      <c r="AQ2503" s="617"/>
      <c r="AR2503" s="617"/>
      <c r="AS2503" s="617"/>
      <c r="AT2503" s="617"/>
      <c r="AU2503" s="617"/>
      <c r="AV2503" s="617"/>
      <c r="AW2503" s="617"/>
      <c r="AX2503" s="617"/>
      <c r="AY2503" s="617"/>
      <c r="AZ2503" s="617"/>
      <c r="BA2503" s="617"/>
      <c r="BB2503" s="617"/>
      <c r="BC2503" s="617"/>
    </row>
    <row r="2504" spans="2:62" ht="39" customHeight="1">
      <c r="B2504" s="618"/>
      <c r="C2504" s="618"/>
      <c r="D2504" s="618"/>
      <c r="E2504" s="618"/>
      <c r="F2504" s="618"/>
      <c r="G2504" s="618"/>
      <c r="H2504" s="618"/>
      <c r="I2504" s="618"/>
      <c r="J2504" s="618"/>
      <c r="K2504" s="618"/>
      <c r="L2504" s="618"/>
      <c r="M2504" s="618"/>
      <c r="N2504" s="618"/>
      <c r="O2504" s="618"/>
      <c r="P2504" s="618"/>
      <c r="Q2504" s="618"/>
      <c r="R2504" s="618"/>
      <c r="S2504" s="618"/>
      <c r="T2504" s="618"/>
      <c r="U2504" s="618"/>
      <c r="V2504" s="618"/>
      <c r="W2504" s="618"/>
      <c r="X2504" s="618"/>
      <c r="Y2504" s="618"/>
      <c r="Z2504" s="618"/>
      <c r="AA2504" s="59"/>
      <c r="AB2504" s="60"/>
      <c r="AC2504" s="60"/>
      <c r="AD2504" s="60"/>
      <c r="AE2504" s="60"/>
      <c r="AF2504" s="60"/>
      <c r="AG2504" s="60"/>
      <c r="AH2504" s="60"/>
      <c r="AI2504" s="60"/>
      <c r="AL2504" s="617"/>
      <c r="AM2504" s="617"/>
      <c r="AN2504" s="617"/>
      <c r="AO2504" s="617"/>
      <c r="AP2504" s="617"/>
      <c r="AQ2504" s="617"/>
      <c r="AR2504" s="617"/>
      <c r="AS2504" s="617"/>
      <c r="AT2504" s="617"/>
      <c r="AU2504" s="617"/>
      <c r="AV2504" s="617"/>
      <c r="AW2504" s="617"/>
      <c r="AX2504" s="617"/>
      <c r="AY2504" s="617"/>
      <c r="AZ2504" s="617"/>
      <c r="BA2504" s="617"/>
      <c r="BB2504" s="617"/>
      <c r="BC2504" s="617"/>
    </row>
    <row r="2505" spans="2:62" ht="39" customHeight="1">
      <c r="B2505" s="609" t="s">
        <v>92</v>
      </c>
      <c r="C2505" s="609"/>
      <c r="D2505" s="609"/>
      <c r="E2505" s="609"/>
      <c r="F2505" s="609"/>
      <c r="G2505" s="609"/>
      <c r="H2505" s="609"/>
      <c r="I2505" s="609"/>
      <c r="J2505" s="609"/>
      <c r="K2505" s="609"/>
      <c r="L2505" s="609"/>
      <c r="M2505" s="609"/>
      <c r="N2505" s="609"/>
      <c r="O2505" s="609"/>
      <c r="P2505" s="609"/>
      <c r="Q2505" s="609"/>
      <c r="R2505" s="609"/>
      <c r="S2505" s="609"/>
      <c r="T2505" s="609"/>
      <c r="U2505" s="609"/>
      <c r="V2505" s="609"/>
      <c r="W2505" s="609"/>
      <c r="X2505" s="609"/>
      <c r="Y2505" s="609"/>
      <c r="Z2505" s="609"/>
      <c r="AA2505" s="59"/>
      <c r="AB2505" s="60"/>
      <c r="AE2505" s="610" t="str">
        <f>GI!$A$49</f>
        <v>መግለፂ ውፅኢት ተምሃራይ</v>
      </c>
      <c r="AF2505" s="610"/>
      <c r="AG2505" s="610"/>
      <c r="AH2505" s="610"/>
      <c r="AI2505" s="610"/>
      <c r="AJ2505" s="610"/>
      <c r="AK2505" s="610"/>
      <c r="AL2505" s="610"/>
      <c r="AM2505" s="610"/>
      <c r="AN2505" s="610"/>
      <c r="AO2505" s="610"/>
      <c r="AP2505" s="610"/>
      <c r="AQ2505" s="610"/>
      <c r="AR2505" s="610"/>
      <c r="AS2505" s="610"/>
      <c r="AT2505" s="610"/>
      <c r="AU2505" s="610"/>
      <c r="AV2505" s="610"/>
      <c r="AW2505" s="610"/>
      <c r="AX2505" s="610"/>
      <c r="AY2505" s="610"/>
      <c r="AZ2505" s="610"/>
      <c r="BA2505" s="610"/>
      <c r="BB2505" s="610"/>
      <c r="BC2505" s="610"/>
      <c r="BD2505" s="610"/>
      <c r="BE2505" s="610"/>
      <c r="BF2505" s="610"/>
      <c r="BG2505" s="610"/>
      <c r="BH2505" s="610"/>
      <c r="BI2505" s="610"/>
      <c r="BJ2505" s="610"/>
    </row>
    <row r="2506" spans="2:62" ht="39" customHeight="1">
      <c r="B2506" s="609" t="s">
        <v>93</v>
      </c>
      <c r="C2506" s="609"/>
      <c r="D2506" s="609"/>
      <c r="E2506" s="609"/>
      <c r="F2506" s="609"/>
      <c r="G2506" s="609"/>
      <c r="H2506" s="609"/>
      <c r="I2506" s="609"/>
      <c r="J2506" s="609"/>
      <c r="K2506" s="609"/>
      <c r="L2506" s="609"/>
      <c r="M2506" s="609"/>
      <c r="N2506" s="609"/>
      <c r="O2506" s="609"/>
      <c r="P2506" s="609"/>
      <c r="Q2506" s="609"/>
      <c r="R2506" s="609"/>
      <c r="S2506" s="609"/>
      <c r="T2506" s="609"/>
      <c r="U2506" s="609"/>
      <c r="V2506" s="609"/>
      <c r="W2506" s="609"/>
      <c r="X2506" s="609"/>
      <c r="Y2506" s="609"/>
      <c r="Z2506" s="609"/>
      <c r="AA2506" s="59"/>
      <c r="AB2506" s="60"/>
      <c r="AC2506" s="61"/>
      <c r="AD2506" s="61"/>
      <c r="AE2506" s="610"/>
      <c r="AF2506" s="610"/>
      <c r="AG2506" s="610"/>
      <c r="AH2506" s="610"/>
      <c r="AI2506" s="610"/>
      <c r="AJ2506" s="610"/>
      <c r="AK2506" s="610"/>
      <c r="AL2506" s="610"/>
      <c r="AM2506" s="610"/>
      <c r="AN2506" s="610"/>
      <c r="AO2506" s="610"/>
      <c r="AP2506" s="610"/>
      <c r="AQ2506" s="610"/>
      <c r="AR2506" s="610"/>
      <c r="AS2506" s="610"/>
      <c r="AT2506" s="610"/>
      <c r="AU2506" s="610"/>
      <c r="AV2506" s="610"/>
      <c r="AW2506" s="610"/>
      <c r="AX2506" s="610"/>
      <c r="AY2506" s="610"/>
      <c r="AZ2506" s="610"/>
      <c r="BA2506" s="610"/>
      <c r="BB2506" s="610"/>
      <c r="BC2506" s="610"/>
      <c r="BD2506" s="610"/>
      <c r="BE2506" s="610"/>
      <c r="BF2506" s="610"/>
      <c r="BG2506" s="610"/>
      <c r="BH2506" s="610"/>
      <c r="BI2506" s="610"/>
      <c r="BJ2506" s="610"/>
    </row>
    <row r="2507" spans="2:62" ht="39" customHeight="1">
      <c r="B2507" s="609" t="s">
        <v>94</v>
      </c>
      <c r="C2507" s="609"/>
      <c r="D2507" s="609"/>
      <c r="E2507" s="609"/>
      <c r="F2507" s="609"/>
      <c r="G2507" s="609"/>
      <c r="H2507" s="609"/>
      <c r="I2507" s="609"/>
      <c r="J2507" s="609"/>
      <c r="K2507" s="609"/>
      <c r="L2507" s="609"/>
      <c r="M2507" s="609"/>
      <c r="N2507" s="609"/>
      <c r="O2507" s="609"/>
      <c r="P2507" s="609"/>
      <c r="Q2507" s="609"/>
      <c r="R2507" s="609"/>
      <c r="S2507" s="609"/>
      <c r="T2507" s="609"/>
      <c r="U2507" s="609"/>
      <c r="V2507" s="609"/>
      <c r="W2507" s="609"/>
      <c r="X2507" s="609"/>
      <c r="Y2507" s="609"/>
      <c r="Z2507" s="609"/>
      <c r="AA2507" s="59"/>
      <c r="AB2507" s="60"/>
      <c r="AC2507" s="61"/>
      <c r="AD2507" s="61"/>
      <c r="AE2507" s="610" t="str">
        <f>GI!$A$50</f>
        <v xml:space="preserve">ኣካዳሚ ሸባ ሓፈሻዊ ካልኣይ ብርኪ ቤት ት/ቲ </v>
      </c>
      <c r="AF2507" s="610"/>
      <c r="AG2507" s="610"/>
      <c r="AH2507" s="610"/>
      <c r="AI2507" s="610"/>
      <c r="AJ2507" s="610"/>
      <c r="AK2507" s="610"/>
      <c r="AL2507" s="610"/>
      <c r="AM2507" s="610"/>
      <c r="AN2507" s="610"/>
      <c r="AO2507" s="610"/>
      <c r="AP2507" s="610"/>
      <c r="AQ2507" s="610"/>
      <c r="AR2507" s="610"/>
      <c r="AS2507" s="610"/>
      <c r="AT2507" s="610"/>
      <c r="AU2507" s="610"/>
      <c r="AV2507" s="610"/>
      <c r="AW2507" s="610"/>
      <c r="AX2507" s="610"/>
      <c r="AY2507" s="610"/>
      <c r="AZ2507" s="610"/>
      <c r="BA2507" s="610"/>
      <c r="BB2507" s="610"/>
      <c r="BC2507" s="610"/>
      <c r="BD2507" s="610"/>
      <c r="BE2507" s="610"/>
      <c r="BF2507" s="610"/>
      <c r="BG2507" s="610"/>
      <c r="BH2507" s="610"/>
      <c r="BI2507" s="610"/>
      <c r="BJ2507" s="610"/>
    </row>
    <row r="2508" spans="2:62" ht="39" customHeight="1">
      <c r="B2508" s="609" t="s">
        <v>95</v>
      </c>
      <c r="C2508" s="609"/>
      <c r="D2508" s="609"/>
      <c r="E2508" s="609"/>
      <c r="F2508" s="609"/>
      <c r="G2508" s="609"/>
      <c r="H2508" s="609"/>
      <c r="I2508" s="609"/>
      <c r="J2508" s="609"/>
      <c r="K2508" s="609"/>
      <c r="L2508" s="609"/>
      <c r="M2508" s="609"/>
      <c r="N2508" s="609"/>
      <c r="O2508" s="609"/>
      <c r="P2508" s="609"/>
      <c r="Q2508" s="609"/>
      <c r="R2508" s="609"/>
      <c r="S2508" s="609"/>
      <c r="T2508" s="609"/>
      <c r="U2508" s="609"/>
      <c r="V2508" s="609"/>
      <c r="W2508" s="609"/>
      <c r="X2508" s="609"/>
      <c r="Y2508" s="609"/>
      <c r="Z2508" s="609"/>
      <c r="AA2508" s="62"/>
      <c r="AB2508" s="60"/>
      <c r="AC2508" s="61"/>
      <c r="AD2508" s="61"/>
      <c r="AE2508" s="610"/>
      <c r="AF2508" s="610"/>
      <c r="AG2508" s="610"/>
      <c r="AH2508" s="610"/>
      <c r="AI2508" s="610"/>
      <c r="AJ2508" s="610"/>
      <c r="AK2508" s="610"/>
      <c r="AL2508" s="610"/>
      <c r="AM2508" s="610"/>
      <c r="AN2508" s="610"/>
      <c r="AO2508" s="610"/>
      <c r="AP2508" s="610"/>
      <c r="AQ2508" s="610"/>
      <c r="AR2508" s="610"/>
      <c r="AS2508" s="610"/>
      <c r="AT2508" s="610"/>
      <c r="AU2508" s="610"/>
      <c r="AV2508" s="610"/>
      <c r="AW2508" s="610"/>
      <c r="AX2508" s="610"/>
      <c r="AY2508" s="610"/>
      <c r="AZ2508" s="610"/>
      <c r="BA2508" s="610"/>
      <c r="BB2508" s="610"/>
      <c r="BC2508" s="610"/>
      <c r="BD2508" s="610"/>
      <c r="BE2508" s="610"/>
      <c r="BF2508" s="610"/>
      <c r="BG2508" s="610"/>
      <c r="BH2508" s="610"/>
      <c r="BI2508" s="610"/>
      <c r="BJ2508" s="610"/>
    </row>
    <row r="2509" spans="2:62" ht="39" customHeight="1">
      <c r="B2509" s="609" t="s">
        <v>96</v>
      </c>
      <c r="C2509" s="609"/>
      <c r="D2509" s="609"/>
      <c r="E2509" s="609"/>
      <c r="F2509" s="609"/>
      <c r="G2509" s="609"/>
      <c r="H2509" s="609"/>
      <c r="I2509" s="609"/>
      <c r="J2509" s="609"/>
      <c r="K2509" s="609"/>
      <c r="L2509" s="609"/>
      <c r="M2509" s="609"/>
      <c r="N2509" s="609"/>
      <c r="O2509" s="609"/>
      <c r="P2509" s="609"/>
      <c r="Q2509" s="609"/>
      <c r="R2509" s="609"/>
      <c r="S2509" s="609"/>
      <c r="T2509" s="609"/>
      <c r="U2509" s="609"/>
      <c r="V2509" s="609"/>
      <c r="W2509" s="609"/>
      <c r="X2509" s="609"/>
      <c r="Y2509" s="609"/>
      <c r="Z2509" s="609"/>
      <c r="AA2509" s="62"/>
      <c r="AB2509" s="60"/>
      <c r="AC2509" s="61"/>
      <c r="AD2509" s="61"/>
      <c r="AE2509" s="61"/>
      <c r="AF2509" s="61"/>
      <c r="AG2509" s="61"/>
      <c r="AH2509" s="61"/>
      <c r="AI2509" s="61"/>
      <c r="AJ2509" s="61"/>
      <c r="AK2509" s="61"/>
      <c r="AL2509" s="61"/>
      <c r="AM2509" s="61"/>
      <c r="AN2509" s="61"/>
      <c r="AO2509" s="61"/>
      <c r="AP2509" s="61"/>
      <c r="AQ2509" s="61"/>
      <c r="AR2509" s="61"/>
      <c r="AS2509" s="61"/>
      <c r="AT2509" s="61"/>
      <c r="AU2509" s="61"/>
      <c r="AV2509" s="61"/>
      <c r="AW2509" s="61"/>
      <c r="AX2509" s="61"/>
      <c r="AY2509" s="61"/>
      <c r="AZ2509" s="61"/>
      <c r="BA2509" s="61"/>
      <c r="BB2509" s="61"/>
      <c r="BC2509" s="61"/>
      <c r="BD2509" s="61"/>
      <c r="BE2509" s="61"/>
      <c r="BF2509" s="61"/>
      <c r="BG2509" s="61"/>
      <c r="BH2509" s="61"/>
      <c r="BI2509" s="61"/>
      <c r="BJ2509" s="61"/>
    </row>
    <row r="2510" spans="2:62" ht="39" customHeight="1">
      <c r="B2510" s="611" t="s">
        <v>138</v>
      </c>
      <c r="C2510" s="611"/>
      <c r="D2510" s="611"/>
      <c r="E2510" s="611"/>
      <c r="F2510" s="611"/>
      <c r="G2510" s="611"/>
      <c r="H2510" s="611"/>
      <c r="I2510" s="611"/>
      <c r="J2510" s="611"/>
      <c r="K2510" s="611"/>
      <c r="L2510" s="611"/>
      <c r="M2510" s="611"/>
      <c r="N2510" s="611"/>
      <c r="O2510" s="611"/>
      <c r="P2510" s="611"/>
      <c r="Q2510" s="611"/>
      <c r="R2510" s="611"/>
      <c r="S2510" s="611"/>
      <c r="T2510" s="611"/>
      <c r="U2510" s="611"/>
      <c r="V2510" s="611"/>
      <c r="W2510" s="611"/>
      <c r="X2510" s="611"/>
      <c r="Y2510" s="611"/>
      <c r="Z2510" s="611"/>
      <c r="AA2510" s="612"/>
      <c r="AB2510" s="62"/>
      <c r="AD2510" s="61"/>
      <c r="AE2510" s="613" t="str">
        <f>GI!$A$52</f>
        <v>Sheba Academy Comprehensive Secondary School Student's Grade Report Card</v>
      </c>
      <c r="AF2510" s="613"/>
      <c r="AG2510" s="613"/>
      <c r="AH2510" s="613"/>
      <c r="AI2510" s="613"/>
      <c r="AJ2510" s="613"/>
      <c r="AK2510" s="613"/>
      <c r="AL2510" s="613"/>
      <c r="AM2510" s="613"/>
      <c r="AN2510" s="613"/>
      <c r="AO2510" s="613"/>
      <c r="AP2510" s="613"/>
      <c r="AQ2510" s="613"/>
      <c r="AR2510" s="613"/>
      <c r="AS2510" s="613"/>
      <c r="AT2510" s="613"/>
      <c r="AU2510" s="613"/>
      <c r="AV2510" s="613"/>
      <c r="AW2510" s="613"/>
      <c r="AX2510" s="613"/>
      <c r="AY2510" s="613"/>
      <c r="AZ2510" s="613"/>
      <c r="BA2510" s="613"/>
      <c r="BB2510" s="613"/>
      <c r="BC2510" s="613"/>
      <c r="BD2510" s="613"/>
      <c r="BE2510" s="613"/>
      <c r="BF2510" s="613"/>
      <c r="BG2510" s="613"/>
      <c r="BH2510" s="613"/>
      <c r="BI2510" s="613"/>
      <c r="BJ2510" s="613"/>
    </row>
    <row r="2511" spans="2:62" ht="39" customHeight="1">
      <c r="B2511" s="611"/>
      <c r="C2511" s="611"/>
      <c r="D2511" s="611"/>
      <c r="E2511" s="611"/>
      <c r="F2511" s="611"/>
      <c r="G2511" s="611"/>
      <c r="H2511" s="611"/>
      <c r="I2511" s="611"/>
      <c r="J2511" s="611"/>
      <c r="K2511" s="611"/>
      <c r="L2511" s="611"/>
      <c r="M2511" s="611"/>
      <c r="N2511" s="611"/>
      <c r="O2511" s="611"/>
      <c r="P2511" s="611"/>
      <c r="Q2511" s="611"/>
      <c r="R2511" s="611"/>
      <c r="S2511" s="611"/>
      <c r="T2511" s="611"/>
      <c r="U2511" s="611"/>
      <c r="V2511" s="611"/>
      <c r="W2511" s="611"/>
      <c r="X2511" s="611"/>
      <c r="Y2511" s="611"/>
      <c r="Z2511" s="611"/>
      <c r="AA2511" s="612"/>
      <c r="AB2511" s="62"/>
      <c r="AC2511" s="61"/>
      <c r="AD2511" s="61"/>
      <c r="AE2511" s="613"/>
      <c r="AF2511" s="613"/>
      <c r="AG2511" s="613"/>
      <c r="AH2511" s="613"/>
      <c r="AI2511" s="613"/>
      <c r="AJ2511" s="613"/>
      <c r="AK2511" s="613"/>
      <c r="AL2511" s="613"/>
      <c r="AM2511" s="613"/>
      <c r="AN2511" s="613"/>
      <c r="AO2511" s="613"/>
      <c r="AP2511" s="613"/>
      <c r="AQ2511" s="613"/>
      <c r="AR2511" s="613"/>
      <c r="AS2511" s="613"/>
      <c r="AT2511" s="613"/>
      <c r="AU2511" s="613"/>
      <c r="AV2511" s="613"/>
      <c r="AW2511" s="613"/>
      <c r="AX2511" s="613"/>
      <c r="AY2511" s="613"/>
      <c r="AZ2511" s="613"/>
      <c r="BA2511" s="613"/>
      <c r="BB2511" s="613"/>
      <c r="BC2511" s="613"/>
      <c r="BD2511" s="613"/>
      <c r="BE2511" s="613"/>
      <c r="BF2511" s="613"/>
      <c r="BG2511" s="613"/>
      <c r="BH2511" s="613"/>
      <c r="BI2511" s="613"/>
      <c r="BJ2511" s="613"/>
    </row>
    <row r="2512" spans="2:62" ht="39" customHeight="1">
      <c r="B2512" s="611" t="s">
        <v>65</v>
      </c>
      <c r="C2512" s="611"/>
      <c r="D2512" s="611"/>
      <c r="E2512" s="611"/>
      <c r="F2512" s="611"/>
      <c r="G2512" s="611"/>
      <c r="H2512" s="611"/>
      <c r="I2512" s="611"/>
      <c r="J2512" s="611"/>
      <c r="K2512" s="611"/>
      <c r="L2512" s="611"/>
      <c r="M2512" s="611"/>
      <c r="N2512" s="611"/>
      <c r="O2512" s="611"/>
      <c r="P2512" s="611"/>
      <c r="Q2512" s="611"/>
      <c r="R2512" s="611"/>
      <c r="S2512" s="611"/>
      <c r="T2512" s="611"/>
      <c r="U2512" s="611"/>
      <c r="V2512" s="611"/>
      <c r="W2512" s="611"/>
      <c r="X2512" s="611"/>
      <c r="Y2512" s="611"/>
      <c r="Z2512" s="611"/>
      <c r="AA2512" s="612"/>
      <c r="AB2512" s="62"/>
      <c r="AC2512" s="61"/>
      <c r="AD2512" s="61"/>
      <c r="AE2512" s="613"/>
      <c r="AF2512" s="613"/>
      <c r="AG2512" s="613"/>
      <c r="AH2512" s="613"/>
      <c r="AI2512" s="613"/>
      <c r="AJ2512" s="613"/>
      <c r="AK2512" s="613"/>
      <c r="AL2512" s="613"/>
      <c r="AM2512" s="613"/>
      <c r="AN2512" s="613"/>
      <c r="AO2512" s="613"/>
      <c r="AP2512" s="613"/>
      <c r="AQ2512" s="613"/>
      <c r="AR2512" s="613"/>
      <c r="AS2512" s="613"/>
      <c r="AT2512" s="613"/>
      <c r="AU2512" s="613"/>
      <c r="AV2512" s="613"/>
      <c r="AW2512" s="613"/>
      <c r="AX2512" s="613"/>
      <c r="AY2512" s="613"/>
      <c r="AZ2512" s="613"/>
      <c r="BA2512" s="613"/>
      <c r="BB2512" s="613"/>
      <c r="BC2512" s="613"/>
      <c r="BD2512" s="613"/>
      <c r="BE2512" s="613"/>
      <c r="BF2512" s="613"/>
      <c r="BG2512" s="613"/>
      <c r="BH2512" s="613"/>
      <c r="BI2512" s="613"/>
      <c r="BJ2512" s="613"/>
    </row>
    <row r="2513" spans="2:62" ht="39" customHeight="1">
      <c r="B2513" s="611"/>
      <c r="C2513" s="611"/>
      <c r="D2513" s="611"/>
      <c r="E2513" s="611"/>
      <c r="F2513" s="611"/>
      <c r="G2513" s="611"/>
      <c r="H2513" s="611"/>
      <c r="I2513" s="611"/>
      <c r="J2513" s="611"/>
      <c r="K2513" s="611"/>
      <c r="L2513" s="611"/>
      <c r="M2513" s="611"/>
      <c r="N2513" s="611"/>
      <c r="O2513" s="611"/>
      <c r="P2513" s="611"/>
      <c r="Q2513" s="611"/>
      <c r="R2513" s="611"/>
      <c r="S2513" s="611"/>
      <c r="T2513" s="611"/>
      <c r="U2513" s="611"/>
      <c r="V2513" s="611"/>
      <c r="W2513" s="611"/>
      <c r="X2513" s="611"/>
      <c r="Y2513" s="611"/>
      <c r="Z2513" s="611"/>
      <c r="AA2513" s="612"/>
      <c r="AB2513" s="62"/>
      <c r="AC2513" s="62"/>
      <c r="AD2513" s="62"/>
      <c r="AE2513" s="63"/>
      <c r="AF2513" s="63"/>
      <c r="AG2513" s="63"/>
      <c r="AH2513" s="63"/>
      <c r="AI2513" s="63"/>
      <c r="AJ2513" s="63"/>
      <c r="AK2513" s="63"/>
      <c r="AL2513" s="63"/>
      <c r="AM2513" s="63"/>
      <c r="AN2513" s="63"/>
      <c r="AO2513" s="63"/>
      <c r="AP2513" s="63"/>
      <c r="AQ2513" s="63"/>
      <c r="AR2513" s="63"/>
      <c r="AS2513" s="63"/>
      <c r="AT2513" s="63"/>
      <c r="AU2513" s="63"/>
      <c r="AV2513" s="63"/>
      <c r="AW2513" s="63"/>
      <c r="AX2513" s="63"/>
      <c r="AY2513" s="63"/>
      <c r="AZ2513" s="63"/>
      <c r="BA2513" s="63"/>
      <c r="BB2513" s="63"/>
      <c r="BC2513" s="63"/>
      <c r="BD2513" s="63"/>
      <c r="BE2513" s="63"/>
      <c r="BF2513" s="63"/>
      <c r="BG2513" s="63"/>
      <c r="BH2513" s="63"/>
      <c r="BI2513" s="63"/>
      <c r="BJ2513" s="63"/>
    </row>
    <row r="2514" spans="2:62" ht="39" customHeight="1">
      <c r="B2514" s="64" t="s">
        <v>50</v>
      </c>
      <c r="C2514" s="64"/>
      <c r="D2514" s="64"/>
      <c r="E2514" s="64"/>
      <c r="F2514" s="64"/>
      <c r="G2514" s="64"/>
      <c r="H2514" s="64"/>
      <c r="I2514" s="64"/>
      <c r="J2514" s="64"/>
      <c r="K2514" s="64"/>
      <c r="L2514" s="64"/>
      <c r="M2514" s="64"/>
      <c r="N2514" s="64"/>
      <c r="O2514" s="64"/>
      <c r="P2514" s="64"/>
      <c r="Q2514" s="64"/>
      <c r="R2514" s="64"/>
      <c r="S2514" s="64"/>
      <c r="T2514" s="64"/>
      <c r="U2514" s="64"/>
      <c r="V2514" s="64"/>
      <c r="W2514" s="64"/>
      <c r="X2514" s="64"/>
      <c r="Y2514" s="64"/>
      <c r="Z2514" s="64"/>
      <c r="AA2514" s="62"/>
      <c r="AB2514" s="62"/>
      <c r="AC2514" s="62"/>
      <c r="AD2514" s="62"/>
      <c r="AE2514" s="613" t="str">
        <f>GI!$A$51</f>
        <v>መቐለ, ኢትዮጵያ/Mekelle, Ethiopia</v>
      </c>
      <c r="AF2514" s="613"/>
      <c r="AG2514" s="613"/>
      <c r="AH2514" s="613"/>
      <c r="AI2514" s="613"/>
      <c r="AJ2514" s="613"/>
      <c r="AK2514" s="613"/>
      <c r="AL2514" s="613"/>
      <c r="AM2514" s="613"/>
      <c r="AN2514" s="613"/>
      <c r="AO2514" s="613"/>
      <c r="AP2514" s="613"/>
      <c r="AQ2514" s="613"/>
      <c r="AR2514" s="613"/>
      <c r="AS2514" s="613"/>
      <c r="AT2514" s="613"/>
      <c r="AU2514" s="613"/>
      <c r="AV2514" s="613"/>
      <c r="AW2514" s="613"/>
      <c r="AX2514" s="613"/>
      <c r="AY2514" s="613"/>
      <c r="AZ2514" s="613"/>
      <c r="BA2514" s="613"/>
      <c r="BB2514" s="613"/>
      <c r="BC2514" s="613"/>
      <c r="BD2514" s="613"/>
      <c r="BE2514" s="613"/>
      <c r="BF2514" s="613"/>
      <c r="BG2514" s="613"/>
      <c r="BH2514" s="613"/>
      <c r="BI2514" s="613"/>
      <c r="BJ2514" s="613"/>
    </row>
    <row r="2515" spans="2:62" ht="39" customHeight="1">
      <c r="B2515" s="64" t="s">
        <v>51</v>
      </c>
      <c r="C2515" s="64"/>
      <c r="D2515" s="64"/>
      <c r="E2515" s="64"/>
      <c r="F2515" s="64"/>
      <c r="G2515" s="64"/>
      <c r="H2515" s="64"/>
      <c r="I2515" s="64"/>
      <c r="J2515" s="64"/>
      <c r="K2515" s="64"/>
      <c r="L2515" s="64"/>
      <c r="M2515" s="64"/>
      <c r="N2515" s="64"/>
      <c r="O2515" s="64"/>
      <c r="P2515" s="64"/>
      <c r="Q2515" s="64"/>
      <c r="R2515" s="64"/>
      <c r="S2515" s="64"/>
      <c r="T2515" s="64"/>
      <c r="U2515" s="64"/>
      <c r="V2515" s="64"/>
      <c r="W2515" s="64"/>
      <c r="X2515" s="64"/>
      <c r="Y2515" s="64"/>
      <c r="Z2515" s="64"/>
      <c r="AA2515" s="62"/>
      <c r="AB2515" s="62"/>
      <c r="AC2515" s="62"/>
      <c r="AD2515" s="62"/>
      <c r="AE2515" s="613"/>
      <c r="AF2515" s="613"/>
      <c r="AG2515" s="613"/>
      <c r="AH2515" s="613"/>
      <c r="AI2515" s="613"/>
      <c r="AJ2515" s="613"/>
      <c r="AK2515" s="613"/>
      <c r="AL2515" s="613"/>
      <c r="AM2515" s="613"/>
      <c r="AN2515" s="613"/>
      <c r="AO2515" s="613"/>
      <c r="AP2515" s="613"/>
      <c r="AQ2515" s="613"/>
      <c r="AR2515" s="613"/>
      <c r="AS2515" s="613"/>
      <c r="AT2515" s="613"/>
      <c r="AU2515" s="613"/>
      <c r="AV2515" s="613"/>
      <c r="AW2515" s="613"/>
      <c r="AX2515" s="613"/>
      <c r="AY2515" s="613"/>
      <c r="AZ2515" s="613"/>
      <c r="BA2515" s="613"/>
      <c r="BB2515" s="613"/>
      <c r="BC2515" s="613"/>
      <c r="BD2515" s="613"/>
      <c r="BE2515" s="613"/>
      <c r="BF2515" s="613"/>
      <c r="BG2515" s="613"/>
      <c r="BH2515" s="613"/>
      <c r="BI2515" s="613"/>
      <c r="BJ2515" s="613"/>
    </row>
    <row r="2516" spans="2:62" ht="39" customHeight="1">
      <c r="B2516" s="611" t="s">
        <v>139</v>
      </c>
      <c r="C2516" s="611"/>
      <c r="D2516" s="611"/>
      <c r="E2516" s="611"/>
      <c r="F2516" s="611"/>
      <c r="G2516" s="611"/>
      <c r="H2516" s="611"/>
      <c r="I2516" s="611"/>
      <c r="J2516" s="611"/>
      <c r="K2516" s="611"/>
      <c r="L2516" s="611"/>
      <c r="M2516" s="611"/>
      <c r="N2516" s="611"/>
      <c r="O2516" s="611"/>
      <c r="P2516" s="611"/>
      <c r="Q2516" s="611"/>
      <c r="R2516" s="611"/>
      <c r="S2516" s="611"/>
      <c r="T2516" s="611"/>
      <c r="U2516" s="611"/>
      <c r="V2516" s="611"/>
      <c r="W2516" s="611"/>
      <c r="X2516" s="611"/>
      <c r="Y2516" s="611"/>
      <c r="Z2516" s="611"/>
      <c r="AA2516" s="612"/>
      <c r="AB2516" s="62"/>
      <c r="AC2516" s="62"/>
      <c r="AD2516" s="62"/>
      <c r="AE2516" s="91"/>
      <c r="AF2516" s="91"/>
      <c r="AG2516" s="91"/>
      <c r="AH2516" s="91"/>
      <c r="AI2516" s="91"/>
      <c r="AJ2516" s="91"/>
      <c r="AK2516" s="91"/>
      <c r="AL2516" s="91"/>
      <c r="AM2516" s="91"/>
      <c r="AN2516" s="91"/>
      <c r="AO2516" s="91"/>
      <c r="AP2516" s="91"/>
      <c r="AQ2516" s="91"/>
      <c r="AR2516" s="91"/>
      <c r="AS2516" s="91"/>
      <c r="AT2516" s="91"/>
      <c r="AU2516" s="91"/>
      <c r="AV2516" s="91"/>
      <c r="AW2516" s="91"/>
      <c r="AX2516" s="91"/>
      <c r="AY2516" s="91"/>
      <c r="AZ2516" s="91"/>
      <c r="BA2516" s="91"/>
      <c r="BB2516" s="91"/>
      <c r="BC2516" s="91"/>
      <c r="BD2516" s="91"/>
      <c r="BE2516" s="91"/>
      <c r="BF2516" s="91"/>
      <c r="BG2516" s="91"/>
      <c r="BH2516" s="91"/>
      <c r="BI2516" s="91"/>
      <c r="BJ2516" s="91"/>
    </row>
    <row r="2517" spans="2:62" ht="39" customHeight="1">
      <c r="B2517" s="611"/>
      <c r="C2517" s="611"/>
      <c r="D2517" s="611"/>
      <c r="E2517" s="611"/>
      <c r="F2517" s="611"/>
      <c r="G2517" s="611"/>
      <c r="H2517" s="611"/>
      <c r="I2517" s="611"/>
      <c r="J2517" s="611"/>
      <c r="K2517" s="611"/>
      <c r="L2517" s="611"/>
      <c r="M2517" s="611"/>
      <c r="N2517" s="611"/>
      <c r="O2517" s="611"/>
      <c r="P2517" s="611"/>
      <c r="Q2517" s="611"/>
      <c r="R2517" s="611"/>
      <c r="S2517" s="611"/>
      <c r="T2517" s="611"/>
      <c r="U2517" s="611"/>
      <c r="V2517" s="611"/>
      <c r="W2517" s="611"/>
      <c r="X2517" s="611"/>
      <c r="Y2517" s="611"/>
      <c r="Z2517" s="611"/>
      <c r="AA2517" s="612"/>
      <c r="AB2517" s="62"/>
      <c r="AC2517" s="62"/>
      <c r="AD2517" s="62"/>
      <c r="AE2517" s="614" t="str">
        <f>GI!$A$47</f>
        <v>ዘበነ ት/ቲ፡ 2018 ዓ/ም Academic Year: 2025/26 G.C</v>
      </c>
      <c r="AF2517" s="614"/>
      <c r="AG2517" s="614"/>
      <c r="AH2517" s="614"/>
      <c r="AI2517" s="614"/>
      <c r="AJ2517" s="614"/>
      <c r="AK2517" s="614"/>
      <c r="AL2517" s="614"/>
      <c r="AM2517" s="614"/>
      <c r="AN2517" s="614"/>
      <c r="AO2517" s="614"/>
      <c r="AP2517" s="614"/>
      <c r="AQ2517" s="614"/>
      <c r="AR2517" s="614"/>
      <c r="AS2517" s="614"/>
      <c r="AT2517" s="614"/>
      <c r="AU2517" s="614"/>
      <c r="AV2517" s="614"/>
      <c r="AW2517" s="614"/>
      <c r="AX2517" s="614"/>
      <c r="AY2517" s="614"/>
      <c r="AZ2517" s="614"/>
      <c r="BA2517" s="614"/>
      <c r="BB2517" s="614"/>
      <c r="BC2517" s="614"/>
      <c r="BD2517" s="614"/>
      <c r="BE2517" s="614"/>
      <c r="BF2517" s="614"/>
      <c r="BG2517" s="614"/>
      <c r="BH2517" s="614"/>
      <c r="BI2517" s="614"/>
      <c r="BJ2517" s="614"/>
    </row>
    <row r="2518" spans="2:62" ht="39" customHeight="1">
      <c r="B2518" s="609" t="s">
        <v>97</v>
      </c>
      <c r="C2518" s="609"/>
      <c r="D2518" s="609"/>
      <c r="E2518" s="609"/>
      <c r="F2518" s="609"/>
      <c r="G2518" s="609"/>
      <c r="H2518" s="609"/>
      <c r="I2518" s="609"/>
      <c r="J2518" s="609"/>
      <c r="K2518" s="609"/>
      <c r="L2518" s="609"/>
      <c r="M2518" s="609"/>
      <c r="N2518" s="609"/>
      <c r="O2518" s="609"/>
      <c r="P2518" s="609"/>
      <c r="Q2518" s="609"/>
      <c r="R2518" s="609"/>
      <c r="S2518" s="609"/>
      <c r="T2518" s="609"/>
      <c r="U2518" s="609"/>
      <c r="V2518" s="609"/>
      <c r="W2518" s="609"/>
      <c r="X2518" s="609"/>
      <c r="Y2518" s="609"/>
      <c r="Z2518" s="609"/>
      <c r="AA2518" s="62"/>
      <c r="AB2518" s="62"/>
      <c r="AC2518" s="62"/>
      <c r="AD2518" s="62"/>
      <c r="AE2518" s="614"/>
      <c r="AF2518" s="614"/>
      <c r="AG2518" s="614"/>
      <c r="AH2518" s="614"/>
      <c r="AI2518" s="614"/>
      <c r="AJ2518" s="614"/>
      <c r="AK2518" s="614"/>
      <c r="AL2518" s="614"/>
      <c r="AM2518" s="614"/>
      <c r="AN2518" s="614"/>
      <c r="AO2518" s="614"/>
      <c r="AP2518" s="614"/>
      <c r="AQ2518" s="614"/>
      <c r="AR2518" s="614"/>
      <c r="AS2518" s="614"/>
      <c r="AT2518" s="614"/>
      <c r="AU2518" s="614"/>
      <c r="AV2518" s="614"/>
      <c r="AW2518" s="614"/>
      <c r="AX2518" s="614"/>
      <c r="AY2518" s="614"/>
      <c r="AZ2518" s="614"/>
      <c r="BA2518" s="614"/>
      <c r="BB2518" s="614"/>
      <c r="BC2518" s="614"/>
      <c r="BD2518" s="614"/>
      <c r="BE2518" s="614"/>
      <c r="BF2518" s="614"/>
      <c r="BG2518" s="614"/>
      <c r="BH2518" s="614"/>
      <c r="BI2518" s="614"/>
      <c r="BJ2518" s="614"/>
    </row>
    <row r="2519" spans="2:62" ht="39" customHeight="1">
      <c r="AA2519" s="62"/>
      <c r="AB2519" s="62"/>
      <c r="AC2519" s="62"/>
      <c r="AD2519" s="62"/>
      <c r="AE2519" s="614"/>
      <c r="AF2519" s="614"/>
      <c r="AG2519" s="614"/>
      <c r="AH2519" s="614"/>
      <c r="AI2519" s="614"/>
      <c r="AJ2519" s="614"/>
      <c r="AK2519" s="614"/>
      <c r="AL2519" s="614"/>
      <c r="AM2519" s="614"/>
      <c r="AN2519" s="614"/>
      <c r="AO2519" s="614"/>
      <c r="AP2519" s="614"/>
      <c r="AQ2519" s="614"/>
      <c r="AR2519" s="614"/>
      <c r="AS2519" s="614"/>
      <c r="AT2519" s="614"/>
      <c r="AU2519" s="614"/>
      <c r="AV2519" s="614"/>
      <c r="AW2519" s="614"/>
      <c r="AX2519" s="614"/>
      <c r="AY2519" s="614"/>
      <c r="AZ2519" s="614"/>
      <c r="BA2519" s="614"/>
      <c r="BB2519" s="614"/>
      <c r="BC2519" s="614"/>
      <c r="BD2519" s="614"/>
      <c r="BE2519" s="614"/>
      <c r="BF2519" s="614"/>
      <c r="BG2519" s="614"/>
      <c r="BH2519" s="614"/>
      <c r="BI2519" s="614"/>
      <c r="BJ2519" s="614"/>
    </row>
    <row r="2520" spans="2:62" ht="39" customHeight="1">
      <c r="AB2520" s="62"/>
      <c r="AC2520" s="62"/>
      <c r="AD2520" s="62"/>
      <c r="AE2520" s="62"/>
      <c r="AF2520" s="62"/>
      <c r="AG2520" s="552" t="s">
        <v>63</v>
      </c>
      <c r="AH2520" s="552"/>
      <c r="AI2520" s="552"/>
      <c r="AJ2520" s="552"/>
      <c r="AK2520" s="552"/>
      <c r="AL2520" s="552"/>
      <c r="AM2520" s="552"/>
      <c r="AN2520" s="552"/>
      <c r="AO2520" s="552"/>
      <c r="AP2520" s="552"/>
      <c r="AQ2520" s="552"/>
      <c r="AR2520" s="552"/>
      <c r="AS2520" s="552"/>
      <c r="AT2520" s="552"/>
      <c r="AU2520" s="552"/>
      <c r="AV2520" s="552"/>
      <c r="AW2520" s="552"/>
      <c r="AX2520" s="552"/>
      <c r="AY2520" s="552"/>
      <c r="AZ2520" s="552"/>
      <c r="BA2520" s="552"/>
      <c r="BB2520" s="552"/>
      <c r="BC2520" s="552"/>
      <c r="BD2520" s="552"/>
      <c r="BE2520" s="552"/>
      <c r="BF2520" s="552"/>
      <c r="BG2520" s="552"/>
      <c r="BH2520" s="552"/>
      <c r="BI2520" s="552"/>
      <c r="BJ2520" s="65"/>
    </row>
    <row r="2521" spans="2:62" ht="39" customHeight="1">
      <c r="AB2521" s="62"/>
      <c r="AC2521" s="62"/>
      <c r="AD2521" s="62"/>
      <c r="AE2521" s="62"/>
      <c r="AF2521" s="62"/>
      <c r="AG2521" s="552"/>
      <c r="AH2521" s="552"/>
      <c r="AI2521" s="552"/>
      <c r="AJ2521" s="552"/>
      <c r="AK2521" s="552"/>
      <c r="AL2521" s="552"/>
      <c r="AM2521" s="552"/>
      <c r="AN2521" s="552"/>
      <c r="AO2521" s="552"/>
      <c r="AP2521" s="552"/>
      <c r="AQ2521" s="552"/>
      <c r="AR2521" s="552"/>
      <c r="AS2521" s="552"/>
      <c r="AT2521" s="552"/>
      <c r="AU2521" s="552"/>
      <c r="AV2521" s="552"/>
      <c r="AW2521" s="552"/>
      <c r="AX2521" s="552"/>
      <c r="AY2521" s="552"/>
      <c r="AZ2521" s="552"/>
      <c r="BA2521" s="552"/>
      <c r="BB2521" s="552"/>
      <c r="BC2521" s="552"/>
      <c r="BD2521" s="552"/>
      <c r="BE2521" s="552"/>
      <c r="BF2521" s="552"/>
      <c r="BG2521" s="552"/>
      <c r="BH2521" s="552"/>
      <c r="BI2521" s="552"/>
      <c r="BJ2521" s="65"/>
    </row>
    <row r="2522" spans="2:62" ht="39" customHeight="1">
      <c r="B2522" s="66"/>
      <c r="C2522" s="66"/>
      <c r="D2522" s="66"/>
      <c r="E2522" s="66"/>
      <c r="F2522" s="66"/>
      <c r="G2522" s="66"/>
      <c r="H2522" s="66"/>
      <c r="I2522" s="66"/>
      <c r="J2522" s="66"/>
      <c r="K2522" s="66"/>
      <c r="L2522" s="66"/>
      <c r="M2522" s="66"/>
      <c r="N2522" s="66"/>
      <c r="O2522" s="66"/>
      <c r="P2522" s="66"/>
      <c r="Q2522" s="66"/>
      <c r="R2522" s="66"/>
      <c r="S2522" s="66"/>
      <c r="T2522" s="66"/>
      <c r="U2522" s="66"/>
      <c r="V2522" s="66"/>
      <c r="W2522" s="66"/>
      <c r="X2522" s="66"/>
      <c r="Y2522" s="66"/>
      <c r="Z2522" s="66"/>
      <c r="AB2522" s="62"/>
      <c r="AC2522" s="62"/>
      <c r="AD2522" s="62"/>
      <c r="AE2522" s="62"/>
      <c r="AF2522" s="62"/>
      <c r="AG2522" s="552"/>
      <c r="AH2522" s="552"/>
      <c r="AI2522" s="552"/>
      <c r="AJ2522" s="552"/>
      <c r="AK2522" s="552"/>
      <c r="AL2522" s="552"/>
      <c r="AM2522" s="552"/>
      <c r="AN2522" s="552"/>
      <c r="AO2522" s="552"/>
      <c r="AP2522" s="552"/>
      <c r="AQ2522" s="552"/>
      <c r="AR2522" s="552"/>
      <c r="AS2522" s="552"/>
      <c r="AT2522" s="552"/>
      <c r="AU2522" s="552"/>
      <c r="AV2522" s="552"/>
      <c r="AW2522" s="552"/>
      <c r="AX2522" s="552"/>
      <c r="AY2522" s="552"/>
      <c r="AZ2522" s="552"/>
      <c r="BA2522" s="552"/>
      <c r="BB2522" s="552"/>
      <c r="BC2522" s="552"/>
      <c r="BD2522" s="552"/>
      <c r="BE2522" s="552"/>
      <c r="BF2522" s="552"/>
      <c r="BG2522" s="552"/>
      <c r="BH2522" s="552"/>
      <c r="BI2522" s="552"/>
      <c r="BJ2522" s="65"/>
    </row>
    <row r="2523" spans="2:62" ht="39" customHeight="1" thickBot="1">
      <c r="L2523" s="554" t="s">
        <v>66</v>
      </c>
      <c r="M2523" s="555"/>
      <c r="N2523" s="558" t="s">
        <v>45</v>
      </c>
      <c r="O2523" s="559"/>
      <c r="P2523" s="559"/>
      <c r="Q2523" s="559"/>
      <c r="R2523" s="559"/>
      <c r="S2523" s="559"/>
      <c r="T2523" s="559"/>
      <c r="U2523" s="559"/>
      <c r="V2523" s="559"/>
      <c r="W2523" s="559"/>
      <c r="X2523" s="560"/>
      <c r="AB2523" s="62"/>
      <c r="AC2523" s="62"/>
      <c r="AD2523" s="62"/>
      <c r="AE2523" s="62"/>
      <c r="AF2523" s="62"/>
      <c r="AG2523" s="553"/>
      <c r="AH2523" s="553"/>
      <c r="AI2523" s="553"/>
      <c r="AJ2523" s="553"/>
      <c r="AK2523" s="553"/>
      <c r="AL2523" s="553"/>
      <c r="AM2523" s="553"/>
      <c r="AN2523" s="553"/>
      <c r="AO2523" s="553"/>
      <c r="AP2523" s="553"/>
      <c r="AQ2523" s="553"/>
      <c r="AR2523" s="553"/>
      <c r="AS2523" s="553"/>
      <c r="AT2523" s="553"/>
      <c r="AU2523" s="553"/>
      <c r="AV2523" s="553"/>
      <c r="AW2523" s="553"/>
      <c r="AX2523" s="553"/>
      <c r="AY2523" s="553"/>
      <c r="AZ2523" s="553"/>
      <c r="BA2523" s="553"/>
      <c r="BB2523" s="553"/>
      <c r="BC2523" s="553"/>
      <c r="BD2523" s="553"/>
      <c r="BE2523" s="553"/>
      <c r="BF2523" s="553"/>
      <c r="BG2523" s="553"/>
      <c r="BH2523" s="553"/>
      <c r="BI2523" s="553"/>
      <c r="BJ2523" s="65"/>
    </row>
    <row r="2524" spans="2:62" ht="39" customHeight="1" thickBot="1">
      <c r="L2524" s="556"/>
      <c r="M2524" s="557"/>
      <c r="N2524" s="561"/>
      <c r="O2524" s="562"/>
      <c r="P2524" s="562"/>
      <c r="Q2524" s="562"/>
      <c r="R2524" s="562"/>
      <c r="S2524" s="562"/>
      <c r="T2524" s="562"/>
      <c r="U2524" s="562"/>
      <c r="V2524" s="562"/>
      <c r="W2524" s="562"/>
      <c r="X2524" s="563"/>
      <c r="AB2524" s="62"/>
      <c r="AC2524" s="62"/>
      <c r="AD2524" s="62"/>
      <c r="AE2524" s="62"/>
      <c r="AF2524" s="62"/>
      <c r="AG2524" s="67"/>
      <c r="AH2524" s="68"/>
      <c r="AI2524" s="68"/>
      <c r="AJ2524" s="69"/>
      <c r="AK2524" s="69"/>
      <c r="AL2524" s="69"/>
      <c r="AM2524" s="69"/>
      <c r="AN2524" s="69"/>
      <c r="AO2524" s="69"/>
      <c r="AP2524" s="69"/>
      <c r="AQ2524" s="69"/>
      <c r="AR2524" s="70"/>
      <c r="AS2524" s="70"/>
      <c r="AT2524" s="70"/>
      <c r="AU2524" s="70"/>
      <c r="AV2524" s="70"/>
      <c r="AW2524" s="70"/>
      <c r="AX2524" s="70"/>
      <c r="AY2524" s="70"/>
      <c r="AZ2524" s="70"/>
      <c r="BA2524" s="70"/>
      <c r="BB2524" s="70"/>
      <c r="BC2524" s="70"/>
      <c r="BD2524" s="70"/>
      <c r="BE2524" s="70"/>
      <c r="BF2524" s="70"/>
      <c r="BG2524" s="70"/>
      <c r="BH2524" s="70"/>
      <c r="BI2524" s="70"/>
      <c r="BJ2524" s="69"/>
    </row>
    <row r="2525" spans="2:62" ht="39" customHeight="1">
      <c r="E2525" s="62"/>
      <c r="F2525" s="62"/>
      <c r="G2525" s="62"/>
      <c r="H2525" s="62"/>
      <c r="I2525" s="62"/>
      <c r="J2525" s="62"/>
      <c r="K2525" s="62"/>
      <c r="L2525" s="564" t="s">
        <v>21</v>
      </c>
      <c r="M2525" s="565"/>
      <c r="N2525" s="558" t="s">
        <v>46</v>
      </c>
      <c r="O2525" s="559"/>
      <c r="P2525" s="559"/>
      <c r="Q2525" s="559"/>
      <c r="R2525" s="559"/>
      <c r="S2525" s="559"/>
      <c r="T2525" s="559"/>
      <c r="U2525" s="559"/>
      <c r="V2525" s="559"/>
      <c r="W2525" s="559"/>
      <c r="X2525" s="560"/>
      <c r="AB2525" s="62"/>
      <c r="AC2525" s="62"/>
      <c r="AD2525" s="62"/>
      <c r="AE2525" s="62"/>
      <c r="AF2525" s="62"/>
      <c r="AG2525" s="568" t="s">
        <v>22</v>
      </c>
      <c r="AH2525" s="569"/>
      <c r="AI2525" s="569"/>
      <c r="AJ2525" s="569"/>
      <c r="AK2525" s="569"/>
      <c r="AL2525" s="569"/>
      <c r="AM2525" s="569"/>
      <c r="AN2525" s="570"/>
      <c r="AO2525" s="571">
        <f>GI!$H$52</f>
        <v>0</v>
      </c>
      <c r="AP2525" s="572"/>
      <c r="AQ2525" s="572"/>
      <c r="AR2525" s="572"/>
      <c r="AS2525" s="572"/>
      <c r="AT2525" s="572"/>
      <c r="AU2525" s="572"/>
      <c r="AV2525" s="572"/>
      <c r="AW2525" s="572"/>
      <c r="AX2525" s="572"/>
      <c r="AY2525" s="572"/>
      <c r="AZ2525" s="572"/>
      <c r="BA2525" s="572"/>
      <c r="BB2525" s="572"/>
      <c r="BC2525" s="572"/>
      <c r="BD2525" s="572"/>
      <c r="BE2525" s="572"/>
      <c r="BF2525" s="572"/>
      <c r="BG2525" s="572"/>
      <c r="BH2525" s="573"/>
      <c r="BI2525" s="72"/>
      <c r="BJ2525" s="72"/>
    </row>
    <row r="2526" spans="2:62" ht="39" customHeight="1">
      <c r="L2526" s="566"/>
      <c r="M2526" s="567"/>
      <c r="N2526" s="561"/>
      <c r="O2526" s="562"/>
      <c r="P2526" s="562"/>
      <c r="Q2526" s="562"/>
      <c r="R2526" s="562"/>
      <c r="S2526" s="562"/>
      <c r="T2526" s="562"/>
      <c r="U2526" s="562"/>
      <c r="V2526" s="562"/>
      <c r="W2526" s="562"/>
      <c r="X2526" s="563"/>
      <c r="AB2526" s="62"/>
      <c r="AC2526" s="62"/>
      <c r="AD2526" s="62"/>
      <c r="AE2526" s="62"/>
      <c r="AF2526" s="62"/>
      <c r="AG2526" s="568"/>
      <c r="AH2526" s="569"/>
      <c r="AI2526" s="569"/>
      <c r="AJ2526" s="569"/>
      <c r="AK2526" s="569"/>
      <c r="AL2526" s="569"/>
      <c r="AM2526" s="569"/>
      <c r="AN2526" s="570"/>
      <c r="AO2526" s="574"/>
      <c r="AP2526" s="575"/>
      <c r="AQ2526" s="575"/>
      <c r="AR2526" s="575"/>
      <c r="AS2526" s="575"/>
      <c r="AT2526" s="575"/>
      <c r="AU2526" s="575"/>
      <c r="AV2526" s="575"/>
      <c r="AW2526" s="575"/>
      <c r="AX2526" s="575"/>
      <c r="AY2526" s="575"/>
      <c r="AZ2526" s="575"/>
      <c r="BA2526" s="575"/>
      <c r="BB2526" s="575"/>
      <c r="BC2526" s="575"/>
      <c r="BD2526" s="575"/>
      <c r="BE2526" s="575"/>
      <c r="BF2526" s="575"/>
      <c r="BG2526" s="575"/>
      <c r="BH2526" s="576"/>
      <c r="BI2526" s="72"/>
      <c r="BJ2526" s="72"/>
    </row>
    <row r="2527" spans="2:62" ht="39" customHeight="1" thickBot="1">
      <c r="AB2527" s="62"/>
      <c r="AC2527" s="62"/>
      <c r="AD2527" s="62"/>
      <c r="AE2527" s="62"/>
      <c r="AF2527" s="62"/>
      <c r="AG2527" s="73"/>
      <c r="AH2527" s="580" t="s">
        <v>8</v>
      </c>
      <c r="AI2527" s="580"/>
      <c r="AJ2527" s="580"/>
      <c r="AK2527" s="580"/>
      <c r="AL2527" s="580"/>
      <c r="AM2527" s="580"/>
      <c r="AN2527" s="580"/>
      <c r="AO2527" s="577"/>
      <c r="AP2527" s="578"/>
      <c r="AQ2527" s="578"/>
      <c r="AR2527" s="578"/>
      <c r="AS2527" s="578"/>
      <c r="AT2527" s="578"/>
      <c r="AU2527" s="578"/>
      <c r="AV2527" s="578"/>
      <c r="AW2527" s="578"/>
      <c r="AX2527" s="578"/>
      <c r="AY2527" s="578"/>
      <c r="AZ2527" s="578"/>
      <c r="BA2527" s="578"/>
      <c r="BB2527" s="578"/>
      <c r="BC2527" s="578"/>
      <c r="BD2527" s="578"/>
      <c r="BE2527" s="578"/>
      <c r="BF2527" s="578"/>
      <c r="BG2527" s="578"/>
      <c r="BH2527" s="579"/>
      <c r="BI2527" s="72"/>
      <c r="BJ2527" s="72"/>
    </row>
    <row r="2528" spans="2:62" ht="39" customHeight="1">
      <c r="AG2528" s="71"/>
      <c r="AH2528" s="580"/>
      <c r="AI2528" s="580"/>
      <c r="AJ2528" s="580"/>
      <c r="AK2528" s="580"/>
      <c r="AL2528" s="580"/>
      <c r="AM2528" s="580"/>
      <c r="AN2528" s="580"/>
      <c r="AO2528" s="74"/>
      <c r="AP2528" s="74"/>
      <c r="AQ2528" s="74"/>
      <c r="AR2528" s="72"/>
      <c r="AS2528" s="72"/>
      <c r="AT2528" s="72"/>
      <c r="AU2528" s="72"/>
      <c r="AV2528" s="72"/>
      <c r="AW2528" s="72"/>
      <c r="AX2528" s="72"/>
      <c r="AY2528" s="72"/>
      <c r="AZ2528" s="72"/>
      <c r="BA2528" s="72"/>
      <c r="BB2528" s="72"/>
      <c r="BC2528" s="72"/>
      <c r="BD2528" s="72"/>
      <c r="BE2528" s="72"/>
      <c r="BF2528" s="72"/>
      <c r="BG2528" s="72"/>
      <c r="BH2528" s="72"/>
      <c r="BI2528" s="72"/>
    </row>
    <row r="2529" spans="2:62" ht="39" customHeight="1" thickBot="1">
      <c r="B2529" s="581" t="s">
        <v>150</v>
      </c>
      <c r="C2529" s="581"/>
      <c r="D2529" s="581"/>
      <c r="E2529" s="581"/>
      <c r="F2529" s="581"/>
      <c r="G2529" s="581"/>
      <c r="H2529" s="581"/>
      <c r="I2529" s="581"/>
      <c r="J2529" s="581"/>
      <c r="K2529" s="581"/>
      <c r="L2529" s="581"/>
      <c r="M2529" s="581"/>
      <c r="N2529" s="581"/>
      <c r="O2529" s="581"/>
      <c r="P2529" s="581"/>
      <c r="Q2529" s="581"/>
      <c r="R2529" s="581"/>
      <c r="S2529" s="581"/>
      <c r="T2529" s="581"/>
      <c r="U2529" s="581"/>
      <c r="V2529" s="581"/>
      <c r="W2529" s="581"/>
      <c r="X2529" s="581"/>
      <c r="Y2529" s="581"/>
      <c r="Z2529" s="581"/>
      <c r="AA2529" s="581"/>
      <c r="AG2529" s="71"/>
    </row>
    <row r="2530" spans="2:62" ht="39" customHeight="1">
      <c r="B2530" s="581"/>
      <c r="C2530" s="581"/>
      <c r="D2530" s="581"/>
      <c r="E2530" s="581"/>
      <c r="F2530" s="581"/>
      <c r="G2530" s="581"/>
      <c r="H2530" s="581"/>
      <c r="I2530" s="581"/>
      <c r="J2530" s="581"/>
      <c r="K2530" s="581"/>
      <c r="L2530" s="581"/>
      <c r="M2530" s="581"/>
      <c r="N2530" s="581"/>
      <c r="O2530" s="581"/>
      <c r="P2530" s="581"/>
      <c r="Q2530" s="581"/>
      <c r="R2530" s="581"/>
      <c r="S2530" s="581"/>
      <c r="T2530" s="581"/>
      <c r="U2530" s="581"/>
      <c r="V2530" s="581"/>
      <c r="W2530" s="581"/>
      <c r="X2530" s="581"/>
      <c r="Y2530" s="581"/>
      <c r="Z2530" s="581"/>
      <c r="AA2530" s="581"/>
      <c r="AG2530" s="71"/>
      <c r="AH2530" s="582" t="s">
        <v>23</v>
      </c>
      <c r="AI2530" s="582"/>
      <c r="AJ2530" s="582"/>
      <c r="AK2530" s="582"/>
      <c r="AL2530" s="582"/>
      <c r="AM2530" s="582"/>
      <c r="AN2530" s="583"/>
      <c r="AO2530" s="584">
        <f>GI!$J$52</f>
        <v>0</v>
      </c>
      <c r="AP2530" s="585"/>
      <c r="AQ2530" s="585"/>
      <c r="AR2530" s="585"/>
      <c r="AS2530" s="585"/>
      <c r="AT2530" s="586"/>
      <c r="AV2530" s="72"/>
      <c r="AW2530" s="582" t="s">
        <v>24</v>
      </c>
      <c r="AX2530" s="582"/>
      <c r="AY2530" s="582"/>
      <c r="AZ2530" s="582"/>
      <c r="BB2530" s="584">
        <f>GI!$I$52</f>
        <v>0</v>
      </c>
      <c r="BC2530" s="585"/>
      <c r="BD2530" s="585"/>
      <c r="BE2530" s="585"/>
      <c r="BF2530" s="586"/>
    </row>
    <row r="2531" spans="2:62" ht="39" customHeight="1">
      <c r="B2531" s="581"/>
      <c r="C2531" s="581"/>
      <c r="D2531" s="581"/>
      <c r="E2531" s="581"/>
      <c r="F2531" s="581"/>
      <c r="G2531" s="581"/>
      <c r="H2531" s="581"/>
      <c r="I2531" s="581"/>
      <c r="J2531" s="581"/>
      <c r="K2531" s="581"/>
      <c r="L2531" s="581"/>
      <c r="M2531" s="581"/>
      <c r="N2531" s="581"/>
      <c r="O2531" s="581"/>
      <c r="P2531" s="581"/>
      <c r="Q2531" s="581"/>
      <c r="R2531" s="581"/>
      <c r="S2531" s="581"/>
      <c r="T2531" s="581"/>
      <c r="U2531" s="581"/>
      <c r="V2531" s="581"/>
      <c r="W2531" s="581"/>
      <c r="X2531" s="581"/>
      <c r="Y2531" s="581"/>
      <c r="Z2531" s="581"/>
      <c r="AA2531" s="581"/>
      <c r="AG2531" s="71"/>
      <c r="AH2531" s="582"/>
      <c r="AI2531" s="582"/>
      <c r="AJ2531" s="582"/>
      <c r="AK2531" s="582"/>
      <c r="AL2531" s="582"/>
      <c r="AM2531" s="582"/>
      <c r="AN2531" s="583"/>
      <c r="AO2531" s="587"/>
      <c r="AP2531" s="588"/>
      <c r="AQ2531" s="588"/>
      <c r="AR2531" s="588"/>
      <c r="AS2531" s="588"/>
      <c r="AT2531" s="589"/>
      <c r="AU2531" s="72"/>
      <c r="AV2531" s="72"/>
      <c r="AW2531" s="582"/>
      <c r="AX2531" s="582"/>
      <c r="AY2531" s="582"/>
      <c r="AZ2531" s="582"/>
      <c r="BB2531" s="587"/>
      <c r="BC2531" s="588"/>
      <c r="BD2531" s="588"/>
      <c r="BE2531" s="588"/>
      <c r="BF2531" s="589"/>
    </row>
    <row r="2532" spans="2:62" ht="39" customHeight="1">
      <c r="B2532" s="581"/>
      <c r="C2532" s="581"/>
      <c r="D2532" s="581"/>
      <c r="E2532" s="581"/>
      <c r="F2532" s="581"/>
      <c r="G2532" s="581"/>
      <c r="H2532" s="581"/>
      <c r="I2532" s="581"/>
      <c r="J2532" s="581"/>
      <c r="K2532" s="581"/>
      <c r="L2532" s="581"/>
      <c r="M2532" s="581"/>
      <c r="N2532" s="581"/>
      <c r="O2532" s="581"/>
      <c r="P2532" s="581"/>
      <c r="Q2532" s="581"/>
      <c r="R2532" s="581"/>
      <c r="S2532" s="581"/>
      <c r="T2532" s="581"/>
      <c r="U2532" s="581"/>
      <c r="V2532" s="581"/>
      <c r="W2532" s="581"/>
      <c r="X2532" s="581"/>
      <c r="Y2532" s="581"/>
      <c r="Z2532" s="581"/>
      <c r="AA2532" s="581"/>
      <c r="AG2532" s="71"/>
      <c r="AH2532" s="593" t="s">
        <v>3</v>
      </c>
      <c r="AI2532" s="593"/>
      <c r="AJ2532" s="593"/>
      <c r="AK2532" s="593"/>
      <c r="AL2532" s="593"/>
      <c r="AM2532" s="593"/>
      <c r="AN2532" s="594"/>
      <c r="AO2532" s="587"/>
      <c r="AP2532" s="588"/>
      <c r="AQ2532" s="588"/>
      <c r="AR2532" s="588"/>
      <c r="AS2532" s="588"/>
      <c r="AT2532" s="589"/>
      <c r="AV2532" s="72"/>
      <c r="AW2532" s="593" t="s">
        <v>4</v>
      </c>
      <c r="AX2532" s="593"/>
      <c r="AY2532" s="593"/>
      <c r="AZ2532" s="593"/>
      <c r="BB2532" s="587"/>
      <c r="BC2532" s="588"/>
      <c r="BD2532" s="588"/>
      <c r="BE2532" s="588"/>
      <c r="BF2532" s="589"/>
    </row>
    <row r="2533" spans="2:62" ht="39" customHeight="1" thickBot="1">
      <c r="B2533" s="595" t="s">
        <v>148</v>
      </c>
      <c r="C2533" s="595"/>
      <c r="D2533" s="595"/>
      <c r="E2533" s="595"/>
      <c r="F2533" s="595"/>
      <c r="G2533" s="595"/>
      <c r="H2533" s="595"/>
      <c r="I2533" s="595"/>
      <c r="J2533" s="595"/>
      <c r="K2533" s="595"/>
      <c r="L2533" s="75"/>
      <c r="M2533" s="75"/>
      <c r="N2533" s="75"/>
      <c r="O2533" s="75"/>
      <c r="P2533" s="75"/>
      <c r="Q2533" s="75"/>
      <c r="R2533" s="75"/>
      <c r="S2533" s="75"/>
      <c r="T2533" s="75"/>
      <c r="U2533" s="75"/>
      <c r="V2533" s="75"/>
      <c r="W2533" s="76"/>
      <c r="X2533" s="76"/>
      <c r="Y2533" s="76"/>
      <c r="Z2533" s="76"/>
      <c r="AA2533" s="76"/>
      <c r="AG2533" s="71"/>
      <c r="AH2533" s="593"/>
      <c r="AI2533" s="593"/>
      <c r="AJ2533" s="593"/>
      <c r="AK2533" s="593"/>
      <c r="AL2533" s="593"/>
      <c r="AM2533" s="593"/>
      <c r="AN2533" s="594"/>
      <c r="AO2533" s="590"/>
      <c r="AP2533" s="591"/>
      <c r="AQ2533" s="591"/>
      <c r="AR2533" s="591"/>
      <c r="AS2533" s="591"/>
      <c r="AT2533" s="592"/>
      <c r="AU2533" s="72"/>
      <c r="AV2533" s="72"/>
      <c r="AW2533" s="593"/>
      <c r="AX2533" s="593"/>
      <c r="AY2533" s="593"/>
      <c r="AZ2533" s="593"/>
      <c r="BA2533" s="77"/>
      <c r="BB2533" s="590"/>
      <c r="BC2533" s="591"/>
      <c r="BD2533" s="591"/>
      <c r="BE2533" s="591"/>
      <c r="BF2533" s="592"/>
      <c r="BG2533" s="77"/>
      <c r="BH2533" s="77"/>
      <c r="BI2533" s="77"/>
    </row>
    <row r="2534" spans="2:62" ht="39" customHeight="1" thickBot="1">
      <c r="B2534" s="533"/>
      <c r="C2534" s="533"/>
      <c r="D2534" s="533"/>
      <c r="E2534" s="533"/>
      <c r="F2534" s="533"/>
      <c r="G2534" s="533"/>
      <c r="H2534" s="533"/>
      <c r="I2534" s="533"/>
      <c r="J2534" s="533"/>
      <c r="K2534" s="533"/>
      <c r="L2534" s="533"/>
      <c r="M2534" s="533"/>
      <c r="N2534" s="533"/>
      <c r="O2534" s="533"/>
      <c r="P2534" s="533"/>
      <c r="Q2534" s="533"/>
      <c r="R2534" s="533"/>
      <c r="S2534" s="533"/>
      <c r="T2534" s="533"/>
      <c r="U2534" s="533"/>
      <c r="V2534" s="533"/>
      <c r="W2534" s="533"/>
      <c r="X2534" s="533"/>
      <c r="Y2534" s="533"/>
      <c r="Z2534" s="533"/>
      <c r="AA2534" s="533"/>
      <c r="AG2534" s="71"/>
      <c r="AK2534" s="78"/>
      <c r="AL2534" s="78"/>
      <c r="AM2534" s="78"/>
      <c r="AN2534" s="78"/>
      <c r="AO2534" s="78"/>
      <c r="AP2534" s="78"/>
      <c r="AQ2534" s="78"/>
      <c r="AR2534" s="72"/>
      <c r="AS2534" s="72"/>
      <c r="AT2534" s="72"/>
      <c r="AU2534" s="72"/>
      <c r="AV2534" s="72"/>
      <c r="AW2534" s="72"/>
      <c r="AX2534" s="72"/>
      <c r="AY2534" s="72"/>
      <c r="AZ2534" s="72"/>
      <c r="BA2534" s="72"/>
      <c r="BB2534" s="72"/>
      <c r="BC2534" s="72"/>
      <c r="BD2534" s="72"/>
      <c r="BE2534" s="77"/>
      <c r="BF2534" s="77"/>
      <c r="BG2534" s="77"/>
      <c r="BH2534" s="77"/>
      <c r="BI2534" s="77"/>
    </row>
    <row r="2535" spans="2:62" ht="39" customHeight="1">
      <c r="B2535" s="534"/>
      <c r="C2535" s="534"/>
      <c r="D2535" s="534"/>
      <c r="E2535" s="534"/>
      <c r="F2535" s="534"/>
      <c r="G2535" s="534"/>
      <c r="H2535" s="534"/>
      <c r="I2535" s="534"/>
      <c r="J2535" s="534"/>
      <c r="K2535" s="534"/>
      <c r="L2535" s="534"/>
      <c r="M2535" s="534"/>
      <c r="N2535" s="534"/>
      <c r="O2535" s="534"/>
      <c r="P2535" s="534"/>
      <c r="Q2535" s="534"/>
      <c r="R2535" s="534"/>
      <c r="S2535" s="534"/>
      <c r="T2535" s="534"/>
      <c r="U2535" s="534"/>
      <c r="V2535" s="534"/>
      <c r="W2535" s="534"/>
      <c r="X2535" s="534"/>
      <c r="Y2535" s="534"/>
      <c r="Z2535" s="534"/>
      <c r="AA2535" s="534"/>
      <c r="AG2535" s="71"/>
      <c r="AH2535" s="582" t="s">
        <v>25</v>
      </c>
      <c r="AI2535" s="582"/>
      <c r="AJ2535" s="582"/>
      <c r="AK2535" s="582"/>
      <c r="AL2535" s="582"/>
      <c r="AM2535" s="582"/>
      <c r="AN2535" s="583"/>
      <c r="AO2535" s="596">
        <f>GI!$A$3</f>
        <v>11</v>
      </c>
      <c r="AP2535" s="597"/>
      <c r="AQ2535" s="597"/>
      <c r="AR2535" s="597"/>
      <c r="AS2535" s="598"/>
      <c r="AT2535" s="596" t="str">
        <f>GI!$C$3</f>
        <v>D</v>
      </c>
      <c r="AU2535" s="597"/>
      <c r="AV2535" s="597"/>
      <c r="AW2535" s="597"/>
      <c r="AX2535" s="598"/>
      <c r="AY2535" s="79"/>
      <c r="AZ2535" s="79"/>
      <c r="BA2535" s="79"/>
      <c r="BB2535" s="80"/>
      <c r="BC2535" s="80"/>
      <c r="BD2535" s="80"/>
      <c r="BE2535" s="80"/>
      <c r="BF2535" s="80"/>
      <c r="BG2535" s="80"/>
      <c r="BH2535" s="80"/>
      <c r="BI2535" s="80"/>
    </row>
    <row r="2536" spans="2:62" ht="39" customHeight="1">
      <c r="B2536" s="533"/>
      <c r="C2536" s="533"/>
      <c r="D2536" s="533"/>
      <c r="E2536" s="533"/>
      <c r="F2536" s="533"/>
      <c r="G2536" s="533"/>
      <c r="H2536" s="533"/>
      <c r="I2536" s="533"/>
      <c r="J2536" s="533"/>
      <c r="K2536" s="533"/>
      <c r="L2536" s="533"/>
      <c r="M2536" s="533"/>
      <c r="N2536" s="533"/>
      <c r="O2536" s="533"/>
      <c r="P2536" s="533"/>
      <c r="Q2536" s="533"/>
      <c r="R2536" s="533"/>
      <c r="S2536" s="533"/>
      <c r="T2536" s="533"/>
      <c r="U2536" s="533"/>
      <c r="V2536" s="533"/>
      <c r="W2536" s="533"/>
      <c r="X2536" s="533"/>
      <c r="Y2536" s="533"/>
      <c r="Z2536" s="533"/>
      <c r="AA2536" s="533"/>
      <c r="AG2536" s="71"/>
      <c r="AH2536" s="582"/>
      <c r="AI2536" s="582"/>
      <c r="AJ2536" s="582"/>
      <c r="AK2536" s="582"/>
      <c r="AL2536" s="582"/>
      <c r="AM2536" s="582"/>
      <c r="AN2536" s="583"/>
      <c r="AO2536" s="599"/>
      <c r="AP2536" s="600"/>
      <c r="AQ2536" s="600"/>
      <c r="AR2536" s="600"/>
      <c r="AS2536" s="601"/>
      <c r="AT2536" s="599"/>
      <c r="AU2536" s="600"/>
      <c r="AV2536" s="600"/>
      <c r="AW2536" s="600"/>
      <c r="AX2536" s="601"/>
      <c r="AY2536" s="79"/>
      <c r="AZ2536" s="79"/>
      <c r="BA2536" s="79"/>
      <c r="BB2536" s="80"/>
      <c r="BC2536" s="80"/>
      <c r="BD2536" s="80"/>
      <c r="BE2536" s="80"/>
      <c r="BF2536" s="80"/>
      <c r="BG2536" s="80"/>
      <c r="BH2536" s="80"/>
      <c r="BI2536" s="80"/>
    </row>
    <row r="2537" spans="2:62" ht="39" customHeight="1">
      <c r="B2537" s="534"/>
      <c r="C2537" s="534"/>
      <c r="D2537" s="534"/>
      <c r="E2537" s="534"/>
      <c r="F2537" s="534"/>
      <c r="G2537" s="534"/>
      <c r="H2537" s="534"/>
      <c r="I2537" s="534"/>
      <c r="J2537" s="534"/>
      <c r="K2537" s="534"/>
      <c r="L2537" s="534"/>
      <c r="M2537" s="534"/>
      <c r="N2537" s="534"/>
      <c r="O2537" s="534"/>
      <c r="P2537" s="534"/>
      <c r="Q2537" s="534"/>
      <c r="R2537" s="534"/>
      <c r="S2537" s="534"/>
      <c r="T2537" s="534"/>
      <c r="U2537" s="534"/>
      <c r="V2537" s="534"/>
      <c r="W2537" s="534"/>
      <c r="X2537" s="534"/>
      <c r="Y2537" s="534"/>
      <c r="Z2537" s="534"/>
      <c r="AA2537" s="534"/>
      <c r="AG2537" s="71"/>
      <c r="AH2537" s="605" t="s">
        <v>6</v>
      </c>
      <c r="AI2537" s="605"/>
      <c r="AJ2537" s="605"/>
      <c r="AK2537" s="605"/>
      <c r="AL2537" s="605"/>
      <c r="AM2537" s="605"/>
      <c r="AN2537" s="606"/>
      <c r="AO2537" s="599"/>
      <c r="AP2537" s="600"/>
      <c r="AQ2537" s="600"/>
      <c r="AR2537" s="600"/>
      <c r="AS2537" s="601"/>
      <c r="AT2537" s="599"/>
      <c r="AU2537" s="600"/>
      <c r="AV2537" s="600"/>
      <c r="AW2537" s="600"/>
      <c r="AX2537" s="601"/>
      <c r="AY2537" s="79"/>
      <c r="AZ2537" s="79"/>
      <c r="BA2537" s="79"/>
      <c r="BB2537" s="80"/>
      <c r="BC2537" s="80"/>
      <c r="BD2537" s="80"/>
      <c r="BE2537" s="80"/>
      <c r="BF2537" s="80"/>
      <c r="BG2537" s="80"/>
      <c r="BH2537" s="80"/>
      <c r="BI2537" s="80"/>
    </row>
    <row r="2538" spans="2:62" ht="39" customHeight="1" thickBot="1">
      <c r="B2538" s="607" t="s">
        <v>149</v>
      </c>
      <c r="C2538" s="607"/>
      <c r="D2538" s="607"/>
      <c r="E2538" s="607"/>
      <c r="F2538" s="607"/>
      <c r="G2538" s="607"/>
      <c r="H2538" s="607"/>
      <c r="I2538" s="607"/>
      <c r="J2538" s="607"/>
      <c r="K2538" s="607"/>
      <c r="L2538" s="607"/>
      <c r="M2538" s="607"/>
      <c r="N2538" s="607"/>
      <c r="O2538" s="607"/>
      <c r="P2538" s="607"/>
      <c r="Q2538" s="607"/>
      <c r="R2538" s="607"/>
      <c r="S2538" s="607"/>
      <c r="T2538" s="607"/>
      <c r="U2538" s="607"/>
      <c r="V2538" s="607"/>
      <c r="W2538" s="607"/>
      <c r="X2538" s="607"/>
      <c r="Y2538" s="607"/>
      <c r="Z2538" s="607"/>
      <c r="AA2538" s="607"/>
      <c r="AG2538" s="71"/>
      <c r="AH2538" s="605"/>
      <c r="AI2538" s="605"/>
      <c r="AJ2538" s="605"/>
      <c r="AK2538" s="605"/>
      <c r="AL2538" s="605"/>
      <c r="AM2538" s="605"/>
      <c r="AN2538" s="606"/>
      <c r="AO2538" s="602"/>
      <c r="AP2538" s="603"/>
      <c r="AQ2538" s="603"/>
      <c r="AR2538" s="603"/>
      <c r="AS2538" s="604"/>
      <c r="AT2538" s="602"/>
      <c r="AU2538" s="603"/>
      <c r="AV2538" s="603"/>
      <c r="AW2538" s="603"/>
      <c r="AX2538" s="604"/>
      <c r="AY2538" s="79"/>
      <c r="AZ2538" s="79"/>
      <c r="BA2538" s="79"/>
      <c r="BB2538" s="80"/>
      <c r="BC2538" s="80"/>
      <c r="BD2538" s="80"/>
      <c r="BE2538" s="80"/>
      <c r="BF2538" s="80"/>
      <c r="BG2538" s="80"/>
      <c r="BH2538" s="80"/>
      <c r="BI2538" s="80"/>
    </row>
    <row r="2539" spans="2:62" ht="39" customHeight="1">
      <c r="B2539" s="608"/>
      <c r="C2539" s="608"/>
      <c r="D2539" s="608"/>
      <c r="E2539" s="608"/>
      <c r="F2539" s="608"/>
      <c r="G2539" s="608"/>
      <c r="H2539" s="608"/>
      <c r="I2539" s="608"/>
      <c r="J2539" s="608"/>
      <c r="K2539" s="608"/>
      <c r="L2539" s="608"/>
      <c r="M2539" s="608"/>
      <c r="N2539" s="608"/>
      <c r="O2539" s="608"/>
      <c r="P2539" s="608"/>
      <c r="Q2539" s="608"/>
      <c r="R2539" s="608"/>
      <c r="S2539" s="608"/>
      <c r="T2539" s="608"/>
      <c r="U2539" s="608"/>
      <c r="V2539" s="608"/>
      <c r="W2539" s="608"/>
      <c r="X2539" s="608"/>
      <c r="Y2539" s="608"/>
      <c r="Z2539" s="608"/>
      <c r="AA2539" s="608"/>
      <c r="AG2539" s="71"/>
    </row>
    <row r="2540" spans="2:62" ht="39" customHeight="1" thickBot="1">
      <c r="B2540" s="533"/>
      <c r="C2540" s="533"/>
      <c r="D2540" s="533"/>
      <c r="E2540" s="533"/>
      <c r="F2540" s="533"/>
      <c r="G2540" s="533"/>
      <c r="H2540" s="533"/>
      <c r="I2540" s="533"/>
      <c r="J2540" s="533"/>
      <c r="K2540" s="533"/>
      <c r="L2540" s="533"/>
      <c r="M2540" s="533"/>
      <c r="N2540" s="533"/>
      <c r="O2540" s="533"/>
      <c r="P2540" s="533"/>
      <c r="Q2540" s="533"/>
      <c r="R2540" s="533"/>
      <c r="S2540" s="533"/>
      <c r="T2540" s="533"/>
      <c r="U2540" s="533"/>
      <c r="V2540" s="533"/>
      <c r="W2540" s="533"/>
      <c r="X2540" s="533"/>
      <c r="Y2540" s="533"/>
      <c r="Z2540" s="533"/>
      <c r="AA2540" s="533"/>
      <c r="AG2540" s="81"/>
      <c r="AH2540" s="82"/>
      <c r="AI2540" s="82"/>
      <c r="AJ2540" s="82"/>
      <c r="AK2540" s="82"/>
      <c r="AL2540" s="82"/>
      <c r="AM2540" s="82"/>
      <c r="AN2540" s="82"/>
      <c r="AO2540" s="82"/>
      <c r="AP2540" s="82"/>
      <c r="AQ2540" s="82"/>
      <c r="AR2540" s="83"/>
      <c r="AS2540" s="83"/>
      <c r="AT2540" s="83"/>
      <c r="AU2540" s="83"/>
      <c r="AV2540" s="83"/>
      <c r="AW2540" s="83"/>
      <c r="AX2540" s="83"/>
      <c r="AY2540" s="83"/>
      <c r="AZ2540" s="83"/>
      <c r="BA2540" s="83"/>
      <c r="BB2540" s="83"/>
      <c r="BC2540" s="83"/>
      <c r="BD2540" s="83"/>
      <c r="BE2540" s="83"/>
      <c r="BF2540" s="83"/>
      <c r="BG2540" s="83"/>
      <c r="BH2540" s="83"/>
      <c r="BI2540" s="83"/>
      <c r="BJ2540" s="84"/>
    </row>
    <row r="2541" spans="2:62" ht="39" customHeight="1">
      <c r="B2541" s="534"/>
      <c r="C2541" s="534"/>
      <c r="D2541" s="534"/>
      <c r="E2541" s="534"/>
      <c r="F2541" s="534"/>
      <c r="G2541" s="534"/>
      <c r="H2541" s="534"/>
      <c r="I2541" s="534"/>
      <c r="J2541" s="534"/>
      <c r="K2541" s="534"/>
      <c r="L2541" s="534"/>
      <c r="M2541" s="534"/>
      <c r="N2541" s="534"/>
      <c r="O2541" s="534"/>
      <c r="P2541" s="534"/>
      <c r="Q2541" s="534"/>
      <c r="R2541" s="534"/>
      <c r="S2541" s="534"/>
      <c r="T2541" s="534"/>
      <c r="U2541" s="534"/>
      <c r="V2541" s="534"/>
      <c r="W2541" s="534"/>
      <c r="X2541" s="534"/>
      <c r="Y2541" s="534"/>
      <c r="Z2541" s="534"/>
      <c r="AA2541" s="534"/>
      <c r="BJ2541" s="85"/>
    </row>
    <row r="2542" spans="2:62" ht="39" customHeight="1">
      <c r="B2542" s="86"/>
      <c r="C2542" s="86"/>
      <c r="D2542" s="86"/>
      <c r="E2542" s="86"/>
      <c r="F2542" s="86"/>
      <c r="G2542" s="86"/>
      <c r="H2542" s="86"/>
      <c r="I2542" s="86"/>
      <c r="J2542" s="86"/>
      <c r="K2542" s="86"/>
      <c r="L2542" s="86"/>
      <c r="M2542" s="86"/>
      <c r="N2542" s="86"/>
      <c r="O2542" s="86"/>
      <c r="P2542" s="86"/>
      <c r="Q2542" s="86"/>
      <c r="R2542" s="86"/>
      <c r="S2542" s="86"/>
      <c r="T2542" s="86"/>
      <c r="U2542" s="86"/>
      <c r="V2542" s="86"/>
      <c r="W2542" s="86"/>
      <c r="X2542" s="86"/>
      <c r="Y2542" s="86"/>
      <c r="Z2542" s="86"/>
      <c r="AA2542" s="86"/>
      <c r="AK2542" s="87"/>
      <c r="AL2542" s="87"/>
      <c r="AM2542" s="87"/>
      <c r="AN2542" s="87"/>
      <c r="AO2542" s="87"/>
      <c r="AP2542" s="87"/>
      <c r="AQ2542" s="87"/>
      <c r="AR2542" s="87"/>
      <c r="AS2542" s="87"/>
      <c r="AT2542" s="87"/>
      <c r="AU2542" s="87"/>
      <c r="AV2542" s="87"/>
      <c r="AW2542" s="87"/>
      <c r="AX2542" s="87"/>
      <c r="AY2542" s="87"/>
      <c r="AZ2542" s="87"/>
      <c r="BA2542" s="87"/>
      <c r="BB2542" s="87"/>
      <c r="BC2542" s="87"/>
      <c r="BD2542" s="87"/>
      <c r="BE2542" s="87"/>
      <c r="BF2542" s="87"/>
      <c r="BJ2542" s="85"/>
    </row>
    <row r="2543" spans="2:62" ht="39" customHeight="1">
      <c r="B2543" s="535" t="s">
        <v>80</v>
      </c>
      <c r="C2543" s="535"/>
      <c r="D2543" s="535"/>
      <c r="E2543" s="535"/>
      <c r="F2543" s="535"/>
      <c r="G2543" s="535"/>
      <c r="H2543" s="535"/>
      <c r="I2543" s="535"/>
      <c r="J2543" s="535"/>
      <c r="K2543" s="535"/>
      <c r="L2543" s="535"/>
      <c r="M2543" s="535"/>
      <c r="N2543" s="535"/>
      <c r="O2543" s="536" t="str">
        <f>GI!$E$31</f>
        <v xml:space="preserve">Biniam Desta </v>
      </c>
      <c r="P2543" s="536"/>
      <c r="Q2543" s="536"/>
      <c r="R2543" s="536"/>
      <c r="S2543" s="536"/>
      <c r="T2543" s="536"/>
      <c r="U2543" s="536"/>
      <c r="V2543" s="536"/>
      <c r="W2543" s="536"/>
      <c r="X2543" s="536"/>
      <c r="Y2543" s="536"/>
      <c r="Z2543" s="536"/>
      <c r="AA2543" s="536"/>
      <c r="AB2543" s="88"/>
      <c r="AJ2543" s="538" t="s">
        <v>212</v>
      </c>
      <c r="AK2543" s="539"/>
      <c r="AL2543" s="539"/>
      <c r="AM2543" s="539"/>
      <c r="AN2543" s="539"/>
      <c r="AO2543" s="539"/>
      <c r="AP2543" s="539"/>
      <c r="AQ2543" s="539"/>
      <c r="AR2543" s="539"/>
      <c r="AS2543" s="539"/>
      <c r="AT2543" s="539"/>
      <c r="AU2543" s="539"/>
      <c r="AV2543" s="539"/>
      <c r="AW2543" s="539"/>
      <c r="AX2543" s="539"/>
      <c r="AY2543" s="539"/>
      <c r="AZ2543" s="539"/>
      <c r="BA2543" s="539"/>
      <c r="BB2543" s="539"/>
      <c r="BC2543" s="539"/>
      <c r="BD2543" s="539"/>
      <c r="BE2543" s="539"/>
      <c r="BF2543" s="540"/>
      <c r="BG2543" s="87"/>
      <c r="BH2543" s="87"/>
      <c r="BI2543" s="87"/>
      <c r="BJ2543" s="89"/>
    </row>
    <row r="2544" spans="2:62" ht="39" customHeight="1">
      <c r="B2544" s="535"/>
      <c r="C2544" s="535"/>
      <c r="D2544" s="535"/>
      <c r="E2544" s="535"/>
      <c r="F2544" s="535"/>
      <c r="G2544" s="535"/>
      <c r="H2544" s="535"/>
      <c r="I2544" s="535"/>
      <c r="J2544" s="535"/>
      <c r="K2544" s="535"/>
      <c r="L2544" s="535"/>
      <c r="M2544" s="535"/>
      <c r="N2544" s="535"/>
      <c r="O2544" s="537"/>
      <c r="P2544" s="537"/>
      <c r="Q2544" s="537"/>
      <c r="R2544" s="537"/>
      <c r="S2544" s="537"/>
      <c r="T2544" s="537"/>
      <c r="U2544" s="537"/>
      <c r="V2544" s="537"/>
      <c r="W2544" s="537"/>
      <c r="X2544" s="537"/>
      <c r="Y2544" s="537"/>
      <c r="Z2544" s="537"/>
      <c r="AA2544" s="537"/>
      <c r="AB2544" s="88"/>
      <c r="AJ2544" s="541"/>
      <c r="AK2544" s="542"/>
      <c r="AL2544" s="542"/>
      <c r="AM2544" s="542"/>
      <c r="AN2544" s="542"/>
      <c r="AO2544" s="542"/>
      <c r="AP2544" s="542"/>
      <c r="AQ2544" s="542"/>
      <c r="AR2544" s="542"/>
      <c r="AS2544" s="542"/>
      <c r="AT2544" s="542"/>
      <c r="AU2544" s="542"/>
      <c r="AV2544" s="542"/>
      <c r="AW2544" s="542"/>
      <c r="AX2544" s="542"/>
      <c r="AY2544" s="542"/>
      <c r="AZ2544" s="542"/>
      <c r="BA2544" s="542"/>
      <c r="BB2544" s="542"/>
      <c r="BC2544" s="542"/>
      <c r="BD2544" s="542"/>
      <c r="BE2544" s="542"/>
      <c r="BF2544" s="543"/>
      <c r="BG2544" s="87"/>
      <c r="BH2544" s="87"/>
      <c r="BI2544" s="87"/>
      <c r="BJ2544" s="89"/>
    </row>
    <row r="2545" spans="2:62" ht="39" customHeight="1">
      <c r="B2545" s="544" t="s">
        <v>79</v>
      </c>
      <c r="C2545" s="544"/>
      <c r="D2545" s="544"/>
      <c r="E2545" s="544"/>
      <c r="F2545" s="544"/>
      <c r="G2545" s="544"/>
      <c r="H2545" s="544"/>
      <c r="I2545" s="544"/>
      <c r="J2545" s="544"/>
      <c r="K2545" s="544"/>
      <c r="L2545" s="544"/>
      <c r="M2545" s="544"/>
      <c r="N2545" s="544"/>
      <c r="O2545" s="545"/>
      <c r="P2545" s="545"/>
      <c r="Q2545" s="545"/>
      <c r="R2545" s="545"/>
      <c r="S2545" s="545"/>
      <c r="T2545" s="545"/>
      <c r="U2545" s="545"/>
      <c r="V2545" s="545"/>
      <c r="W2545" s="545"/>
      <c r="X2545" s="545"/>
      <c r="Y2545" s="545"/>
      <c r="Z2545" s="545"/>
      <c r="AA2545" s="545"/>
      <c r="AB2545" s="88"/>
      <c r="AJ2545" s="541" t="s">
        <v>210</v>
      </c>
      <c r="AK2545" s="542"/>
      <c r="AL2545" s="542"/>
      <c r="AM2545" s="542"/>
      <c r="AN2545" s="542"/>
      <c r="AO2545" s="542"/>
      <c r="AP2545" s="542"/>
      <c r="AQ2545" s="542"/>
      <c r="AR2545" s="542"/>
      <c r="AS2545" s="542"/>
      <c r="AT2545" s="542"/>
      <c r="AU2545" s="542"/>
      <c r="AV2545" s="542"/>
      <c r="AW2545" s="542"/>
      <c r="AX2545" s="542"/>
      <c r="AY2545" s="542"/>
      <c r="AZ2545" s="542"/>
      <c r="BA2545" s="542"/>
      <c r="BB2545" s="542"/>
      <c r="BC2545" s="542"/>
      <c r="BD2545" s="542"/>
      <c r="BE2545" s="542"/>
      <c r="BF2545" s="543"/>
      <c r="BG2545" s="87"/>
      <c r="BH2545" s="87"/>
      <c r="BI2545" s="87"/>
      <c r="BJ2545" s="87"/>
    </row>
    <row r="2546" spans="2:62" ht="39" customHeight="1">
      <c r="B2546" s="544"/>
      <c r="C2546" s="544"/>
      <c r="D2546" s="544"/>
      <c r="E2546" s="544"/>
      <c r="F2546" s="544"/>
      <c r="G2546" s="544"/>
      <c r="H2546" s="544"/>
      <c r="I2546" s="544"/>
      <c r="J2546" s="544"/>
      <c r="K2546" s="544"/>
      <c r="L2546" s="544"/>
      <c r="M2546" s="544"/>
      <c r="N2546" s="544"/>
      <c r="O2546" s="546"/>
      <c r="P2546" s="546"/>
      <c r="Q2546" s="546"/>
      <c r="R2546" s="546"/>
      <c r="S2546" s="546"/>
      <c r="T2546" s="546"/>
      <c r="U2546" s="546"/>
      <c r="V2546" s="546"/>
      <c r="W2546" s="546"/>
      <c r="X2546" s="546"/>
      <c r="Y2546" s="546"/>
      <c r="Z2546" s="546"/>
      <c r="AA2546" s="546"/>
      <c r="AB2546" s="88"/>
      <c r="AJ2546" s="541"/>
      <c r="AK2546" s="542"/>
      <c r="AL2546" s="542"/>
      <c r="AM2546" s="542"/>
      <c r="AN2546" s="542"/>
      <c r="AO2546" s="542"/>
      <c r="AP2546" s="542"/>
      <c r="AQ2546" s="542"/>
      <c r="AR2546" s="542"/>
      <c r="AS2546" s="542"/>
      <c r="AT2546" s="542"/>
      <c r="AU2546" s="542"/>
      <c r="AV2546" s="542"/>
      <c r="AW2546" s="542"/>
      <c r="AX2546" s="542"/>
      <c r="AY2546" s="542"/>
      <c r="AZ2546" s="542"/>
      <c r="BA2546" s="542"/>
      <c r="BB2546" s="542"/>
      <c r="BC2546" s="542"/>
      <c r="BD2546" s="542"/>
      <c r="BE2546" s="542"/>
      <c r="BF2546" s="543"/>
      <c r="BG2546" s="87"/>
      <c r="BH2546" s="87"/>
      <c r="BI2546" s="87"/>
      <c r="BJ2546" s="87"/>
    </row>
    <row r="2547" spans="2:62" ht="39" customHeight="1">
      <c r="B2547" s="535" t="s">
        <v>81</v>
      </c>
      <c r="C2547" s="535"/>
      <c r="D2547" s="535"/>
      <c r="E2547" s="535"/>
      <c r="F2547" s="535"/>
      <c r="G2547" s="535"/>
      <c r="H2547" s="535"/>
      <c r="I2547" s="535"/>
      <c r="J2547" s="535"/>
      <c r="K2547" s="535"/>
      <c r="L2547" s="535"/>
      <c r="M2547" s="535"/>
      <c r="N2547" s="535"/>
      <c r="O2547" s="547"/>
      <c r="P2547" s="547"/>
      <c r="Q2547" s="547"/>
      <c r="R2547" s="547"/>
      <c r="S2547" s="547"/>
      <c r="T2547" s="547"/>
      <c r="U2547" s="547"/>
      <c r="V2547" s="547"/>
      <c r="W2547" s="547"/>
      <c r="X2547" s="547"/>
      <c r="Y2547" s="547"/>
      <c r="Z2547" s="547"/>
      <c r="AA2547" s="547"/>
      <c r="AB2547" s="88"/>
      <c r="AJ2547" s="541" t="s">
        <v>74</v>
      </c>
      <c r="AK2547" s="542"/>
      <c r="AL2547" s="542"/>
      <c r="AM2547" s="542"/>
      <c r="AN2547" s="542"/>
      <c r="AO2547" s="542"/>
      <c r="AP2547" s="542"/>
      <c r="AQ2547" s="542"/>
      <c r="AR2547" s="542"/>
      <c r="AS2547" s="542"/>
      <c r="AT2547" s="542"/>
      <c r="AU2547" s="542"/>
      <c r="AV2547" s="542"/>
      <c r="AW2547" s="542"/>
      <c r="AX2547" s="542"/>
      <c r="AY2547" s="542"/>
      <c r="AZ2547" s="542"/>
      <c r="BA2547" s="542"/>
      <c r="BB2547" s="542"/>
      <c r="BC2547" s="542"/>
      <c r="BD2547" s="542"/>
      <c r="BE2547" s="542"/>
      <c r="BF2547" s="543"/>
      <c r="BG2547" s="87"/>
      <c r="BH2547" s="87"/>
      <c r="BI2547" s="87"/>
      <c r="BJ2547" s="87"/>
    </row>
    <row r="2548" spans="2:62" ht="39" customHeight="1">
      <c r="B2548" s="535"/>
      <c r="C2548" s="535"/>
      <c r="D2548" s="535"/>
      <c r="E2548" s="535"/>
      <c r="F2548" s="535"/>
      <c r="G2548" s="535"/>
      <c r="H2548" s="535"/>
      <c r="I2548" s="535"/>
      <c r="J2548" s="535"/>
      <c r="K2548" s="535"/>
      <c r="L2548" s="535"/>
      <c r="M2548" s="535"/>
      <c r="N2548" s="535"/>
      <c r="O2548" s="548"/>
      <c r="P2548" s="548"/>
      <c r="Q2548" s="548"/>
      <c r="R2548" s="548"/>
      <c r="S2548" s="548"/>
      <c r="T2548" s="548"/>
      <c r="U2548" s="548"/>
      <c r="V2548" s="548"/>
      <c r="W2548" s="548"/>
      <c r="X2548" s="548"/>
      <c r="Y2548" s="548"/>
      <c r="Z2548" s="548"/>
      <c r="AA2548" s="548"/>
      <c r="AB2548" s="88"/>
      <c r="AJ2548" s="541"/>
      <c r="AK2548" s="542"/>
      <c r="AL2548" s="542"/>
      <c r="AM2548" s="542"/>
      <c r="AN2548" s="542"/>
      <c r="AO2548" s="542"/>
      <c r="AP2548" s="542"/>
      <c r="AQ2548" s="542"/>
      <c r="AR2548" s="542"/>
      <c r="AS2548" s="542"/>
      <c r="AT2548" s="542"/>
      <c r="AU2548" s="542"/>
      <c r="AV2548" s="542"/>
      <c r="AW2548" s="542"/>
      <c r="AX2548" s="542"/>
      <c r="AY2548" s="542"/>
      <c r="AZ2548" s="542"/>
      <c r="BA2548" s="542"/>
      <c r="BB2548" s="542"/>
      <c r="BC2548" s="542"/>
      <c r="BD2548" s="542"/>
      <c r="BE2548" s="542"/>
      <c r="BF2548" s="543"/>
      <c r="BG2548" s="87"/>
      <c r="BH2548" s="87"/>
      <c r="BI2548" s="87"/>
      <c r="BJ2548" s="87"/>
    </row>
    <row r="2549" spans="2:62" ht="36.75" customHeight="1">
      <c r="B2549" s="544" t="s">
        <v>79</v>
      </c>
      <c r="C2549" s="544"/>
      <c r="D2549" s="544"/>
      <c r="E2549" s="544"/>
      <c r="F2549" s="544"/>
      <c r="G2549" s="544"/>
      <c r="H2549" s="544"/>
      <c r="I2549" s="544"/>
      <c r="J2549" s="544"/>
      <c r="K2549" s="544"/>
      <c r="L2549" s="544"/>
      <c r="M2549" s="544"/>
      <c r="N2549" s="544"/>
      <c r="O2549" s="545"/>
      <c r="P2549" s="545"/>
      <c r="Q2549" s="545"/>
      <c r="R2549" s="545"/>
      <c r="S2549" s="545"/>
      <c r="T2549" s="545"/>
      <c r="U2549" s="545"/>
      <c r="V2549" s="545"/>
      <c r="W2549" s="545"/>
      <c r="X2549" s="545"/>
      <c r="Y2549" s="545"/>
      <c r="Z2549" s="545"/>
      <c r="AA2549" s="545"/>
      <c r="AB2549" s="90"/>
      <c r="AJ2549" s="541" t="s">
        <v>211</v>
      </c>
      <c r="AK2549" s="542"/>
      <c r="AL2549" s="542"/>
      <c r="AM2549" s="542"/>
      <c r="AN2549" s="542"/>
      <c r="AO2549" s="542"/>
      <c r="AP2549" s="542"/>
      <c r="AQ2549" s="542"/>
      <c r="AR2549" s="542"/>
      <c r="AS2549" s="542"/>
      <c r="AT2549" s="542"/>
      <c r="AU2549" s="542"/>
      <c r="AV2549" s="542"/>
      <c r="AW2549" s="542"/>
      <c r="AX2549" s="542"/>
      <c r="AY2549" s="542"/>
      <c r="AZ2549" s="542"/>
      <c r="BA2549" s="542"/>
      <c r="BB2549" s="542"/>
      <c r="BC2549" s="542"/>
      <c r="BD2549" s="542"/>
      <c r="BE2549" s="542"/>
      <c r="BF2549" s="543"/>
      <c r="BG2549" s="87"/>
      <c r="BH2549" s="87"/>
      <c r="BI2549" s="87"/>
      <c r="BJ2549" s="87"/>
    </row>
    <row r="2550" spans="2:62" ht="37.5" customHeight="1">
      <c r="B2550" s="544"/>
      <c r="C2550" s="544"/>
      <c r="D2550" s="544"/>
      <c r="E2550" s="544"/>
      <c r="F2550" s="544"/>
      <c r="G2550" s="544"/>
      <c r="H2550" s="544"/>
      <c r="I2550" s="544"/>
      <c r="J2550" s="544"/>
      <c r="K2550" s="544"/>
      <c r="L2550" s="544"/>
      <c r="M2550" s="544"/>
      <c r="N2550" s="544"/>
      <c r="O2550" s="546"/>
      <c r="P2550" s="546"/>
      <c r="Q2550" s="546"/>
      <c r="R2550" s="546"/>
      <c r="S2550" s="546"/>
      <c r="T2550" s="546"/>
      <c r="U2550" s="546"/>
      <c r="V2550" s="546"/>
      <c r="W2550" s="546"/>
      <c r="X2550" s="546"/>
      <c r="Y2550" s="546"/>
      <c r="Z2550" s="546"/>
      <c r="AA2550" s="546"/>
      <c r="AB2550" s="90"/>
      <c r="AJ2550" s="549"/>
      <c r="AK2550" s="550"/>
      <c r="AL2550" s="550"/>
      <c r="AM2550" s="550"/>
      <c r="AN2550" s="550"/>
      <c r="AO2550" s="550"/>
      <c r="AP2550" s="550"/>
      <c r="AQ2550" s="550"/>
      <c r="AR2550" s="550"/>
      <c r="AS2550" s="550"/>
      <c r="AT2550" s="550"/>
      <c r="AU2550" s="550"/>
      <c r="AV2550" s="550"/>
      <c r="AW2550" s="550"/>
      <c r="AX2550" s="550"/>
      <c r="AY2550" s="550"/>
      <c r="AZ2550" s="550"/>
      <c r="BA2550" s="550"/>
      <c r="BB2550" s="550"/>
      <c r="BC2550" s="550"/>
      <c r="BD2550" s="550"/>
      <c r="BE2550" s="550"/>
      <c r="BF2550" s="551"/>
      <c r="BG2550" s="87"/>
      <c r="BH2550" s="87"/>
      <c r="BI2550" s="87"/>
      <c r="BJ2550" s="87"/>
    </row>
    <row r="2551" spans="2:62" ht="57.75" customHeight="1">
      <c r="C2551" s="615"/>
      <c r="D2551" s="615"/>
      <c r="E2551" s="615"/>
      <c r="F2551" s="615"/>
      <c r="G2551" s="615"/>
      <c r="H2551" s="615"/>
      <c r="I2551" s="615"/>
      <c r="J2551" s="615"/>
      <c r="K2551" s="615"/>
      <c r="L2551" s="615"/>
      <c r="M2551" s="615"/>
      <c r="N2551" s="615"/>
      <c r="O2551" s="615"/>
      <c r="P2551" s="615"/>
      <c r="Q2551" s="615"/>
      <c r="R2551" s="615"/>
      <c r="S2551" s="615"/>
      <c r="T2551" s="615"/>
      <c r="U2551" s="615"/>
      <c r="V2551" s="615"/>
      <c r="W2551" s="615"/>
      <c r="X2551" s="615"/>
    </row>
    <row r="2552" spans="2:62" ht="39" customHeight="1">
      <c r="B2552" s="616" t="s">
        <v>20</v>
      </c>
      <c r="C2552" s="616"/>
      <c r="D2552" s="616"/>
      <c r="E2552" s="616"/>
      <c r="F2552" s="616"/>
      <c r="G2552" s="616"/>
      <c r="H2552" s="616"/>
      <c r="I2552" s="616"/>
      <c r="J2552" s="616"/>
      <c r="K2552" s="616"/>
      <c r="L2552" s="616"/>
      <c r="M2552" s="616"/>
      <c r="N2552" s="616"/>
      <c r="O2552" s="616"/>
      <c r="P2552" s="616"/>
      <c r="Q2552" s="616"/>
      <c r="R2552" s="616"/>
      <c r="S2552" s="616"/>
      <c r="T2552" s="616"/>
      <c r="U2552" s="616"/>
      <c r="V2552" s="616"/>
      <c r="W2552" s="616"/>
      <c r="X2552" s="616"/>
      <c r="Y2552" s="616"/>
      <c r="Z2552" s="616"/>
      <c r="AA2552" s="59"/>
      <c r="AG2552" s="60"/>
      <c r="AH2552" s="60"/>
      <c r="AI2552" s="60"/>
      <c r="AL2552" s="617"/>
      <c r="AM2552" s="617"/>
      <c r="AN2552" s="617"/>
      <c r="AO2552" s="617"/>
      <c r="AP2552" s="617"/>
      <c r="AQ2552" s="617"/>
      <c r="AR2552" s="617"/>
      <c r="AS2552" s="617"/>
      <c r="AT2552" s="617"/>
      <c r="AU2552" s="617"/>
      <c r="AV2552" s="617"/>
      <c r="AW2552" s="617"/>
      <c r="AX2552" s="617"/>
      <c r="AY2552" s="617"/>
      <c r="AZ2552" s="617"/>
      <c r="BA2552" s="617"/>
      <c r="BB2552" s="617"/>
      <c r="BC2552" s="617"/>
    </row>
    <row r="2553" spans="2:62" ht="39" customHeight="1">
      <c r="B2553" s="616"/>
      <c r="C2553" s="616"/>
      <c r="D2553" s="616"/>
      <c r="E2553" s="616"/>
      <c r="F2553" s="616"/>
      <c r="G2553" s="616"/>
      <c r="H2553" s="616"/>
      <c r="I2553" s="616"/>
      <c r="J2553" s="616"/>
      <c r="K2553" s="616"/>
      <c r="L2553" s="616"/>
      <c r="M2553" s="616"/>
      <c r="N2553" s="616"/>
      <c r="O2553" s="616"/>
      <c r="P2553" s="616"/>
      <c r="Q2553" s="616"/>
      <c r="R2553" s="616"/>
      <c r="S2553" s="616"/>
      <c r="T2553" s="616"/>
      <c r="U2553" s="616"/>
      <c r="V2553" s="616"/>
      <c r="W2553" s="616"/>
      <c r="X2553" s="616"/>
      <c r="Y2553" s="616"/>
      <c r="Z2553" s="616"/>
      <c r="AA2553" s="59"/>
      <c r="AG2553" s="60"/>
      <c r="AH2553" s="60"/>
      <c r="AI2553" s="60"/>
      <c r="AL2553" s="617"/>
      <c r="AM2553" s="617"/>
      <c r="AN2553" s="617"/>
      <c r="AO2553" s="617"/>
      <c r="AP2553" s="617"/>
      <c r="AQ2553" s="617"/>
      <c r="AR2553" s="617"/>
      <c r="AS2553" s="617"/>
      <c r="AT2553" s="617"/>
      <c r="AU2553" s="617"/>
      <c r="AV2553" s="617"/>
      <c r="AW2553" s="617"/>
      <c r="AX2553" s="617"/>
      <c r="AY2553" s="617"/>
      <c r="AZ2553" s="617"/>
      <c r="BA2553" s="617"/>
      <c r="BB2553" s="617"/>
      <c r="BC2553" s="617"/>
    </row>
    <row r="2554" spans="2:62" ht="39" customHeight="1">
      <c r="B2554" s="618"/>
      <c r="C2554" s="618"/>
      <c r="D2554" s="618"/>
      <c r="E2554" s="618"/>
      <c r="F2554" s="618"/>
      <c r="G2554" s="618"/>
      <c r="H2554" s="618"/>
      <c r="I2554" s="618"/>
      <c r="J2554" s="618"/>
      <c r="K2554" s="618"/>
      <c r="L2554" s="618"/>
      <c r="M2554" s="618"/>
      <c r="N2554" s="618"/>
      <c r="O2554" s="618"/>
      <c r="P2554" s="618"/>
      <c r="Q2554" s="618"/>
      <c r="R2554" s="618"/>
      <c r="S2554" s="618"/>
      <c r="T2554" s="618"/>
      <c r="U2554" s="618"/>
      <c r="V2554" s="618"/>
      <c r="W2554" s="618"/>
      <c r="X2554" s="618"/>
      <c r="Y2554" s="618"/>
      <c r="Z2554" s="618"/>
      <c r="AA2554" s="59"/>
      <c r="AB2554" s="60"/>
      <c r="AC2554" s="60"/>
      <c r="AD2554" s="60"/>
      <c r="AE2554" s="60"/>
      <c r="AF2554" s="60"/>
      <c r="AG2554" s="60"/>
      <c r="AH2554" s="60"/>
      <c r="AI2554" s="60"/>
      <c r="AL2554" s="617"/>
      <c r="AM2554" s="617"/>
      <c r="AN2554" s="617"/>
      <c r="AO2554" s="617"/>
      <c r="AP2554" s="617"/>
      <c r="AQ2554" s="617"/>
      <c r="AR2554" s="617"/>
      <c r="AS2554" s="617"/>
      <c r="AT2554" s="617"/>
      <c r="AU2554" s="617"/>
      <c r="AV2554" s="617"/>
      <c r="AW2554" s="617"/>
      <c r="AX2554" s="617"/>
      <c r="AY2554" s="617"/>
      <c r="AZ2554" s="617"/>
      <c r="BA2554" s="617"/>
      <c r="BB2554" s="617"/>
      <c r="BC2554" s="617"/>
    </row>
    <row r="2555" spans="2:62" ht="39" customHeight="1">
      <c r="B2555" s="609" t="s">
        <v>92</v>
      </c>
      <c r="C2555" s="609"/>
      <c r="D2555" s="609"/>
      <c r="E2555" s="609"/>
      <c r="F2555" s="609"/>
      <c r="G2555" s="609"/>
      <c r="H2555" s="609"/>
      <c r="I2555" s="609"/>
      <c r="J2555" s="609"/>
      <c r="K2555" s="609"/>
      <c r="L2555" s="609"/>
      <c r="M2555" s="609"/>
      <c r="N2555" s="609"/>
      <c r="O2555" s="609"/>
      <c r="P2555" s="609"/>
      <c r="Q2555" s="609"/>
      <c r="R2555" s="609"/>
      <c r="S2555" s="609"/>
      <c r="T2555" s="609"/>
      <c r="U2555" s="609"/>
      <c r="V2555" s="609"/>
      <c r="W2555" s="609"/>
      <c r="X2555" s="609"/>
      <c r="Y2555" s="609"/>
      <c r="Z2555" s="609"/>
      <c r="AA2555" s="59"/>
      <c r="AB2555" s="60"/>
      <c r="AE2555" s="610" t="str">
        <f>GI!$A$49</f>
        <v>መግለፂ ውፅኢት ተምሃራይ</v>
      </c>
      <c r="AF2555" s="610"/>
      <c r="AG2555" s="610"/>
      <c r="AH2555" s="610"/>
      <c r="AI2555" s="610"/>
      <c r="AJ2555" s="610"/>
      <c r="AK2555" s="610"/>
      <c r="AL2555" s="610"/>
      <c r="AM2555" s="610"/>
      <c r="AN2555" s="610"/>
      <c r="AO2555" s="610"/>
      <c r="AP2555" s="610"/>
      <c r="AQ2555" s="610"/>
      <c r="AR2555" s="610"/>
      <c r="AS2555" s="610"/>
      <c r="AT2555" s="610"/>
      <c r="AU2555" s="610"/>
      <c r="AV2555" s="610"/>
      <c r="AW2555" s="610"/>
      <c r="AX2555" s="610"/>
      <c r="AY2555" s="610"/>
      <c r="AZ2555" s="610"/>
      <c r="BA2555" s="610"/>
      <c r="BB2555" s="610"/>
      <c r="BC2555" s="610"/>
      <c r="BD2555" s="610"/>
      <c r="BE2555" s="610"/>
      <c r="BF2555" s="610"/>
      <c r="BG2555" s="610"/>
      <c r="BH2555" s="610"/>
      <c r="BI2555" s="610"/>
      <c r="BJ2555" s="610"/>
    </row>
    <row r="2556" spans="2:62" ht="39" customHeight="1">
      <c r="B2556" s="609" t="s">
        <v>93</v>
      </c>
      <c r="C2556" s="609"/>
      <c r="D2556" s="609"/>
      <c r="E2556" s="609"/>
      <c r="F2556" s="609"/>
      <c r="G2556" s="609"/>
      <c r="H2556" s="609"/>
      <c r="I2556" s="609"/>
      <c r="J2556" s="609"/>
      <c r="K2556" s="609"/>
      <c r="L2556" s="609"/>
      <c r="M2556" s="609"/>
      <c r="N2556" s="609"/>
      <c r="O2556" s="609"/>
      <c r="P2556" s="609"/>
      <c r="Q2556" s="609"/>
      <c r="R2556" s="609"/>
      <c r="S2556" s="609"/>
      <c r="T2556" s="609"/>
      <c r="U2556" s="609"/>
      <c r="V2556" s="609"/>
      <c r="W2556" s="609"/>
      <c r="X2556" s="609"/>
      <c r="Y2556" s="609"/>
      <c r="Z2556" s="609"/>
      <c r="AA2556" s="59"/>
      <c r="AB2556" s="60"/>
      <c r="AC2556" s="61"/>
      <c r="AD2556" s="61"/>
      <c r="AE2556" s="610"/>
      <c r="AF2556" s="610"/>
      <c r="AG2556" s="610"/>
      <c r="AH2556" s="610"/>
      <c r="AI2556" s="610"/>
      <c r="AJ2556" s="610"/>
      <c r="AK2556" s="610"/>
      <c r="AL2556" s="610"/>
      <c r="AM2556" s="610"/>
      <c r="AN2556" s="610"/>
      <c r="AO2556" s="610"/>
      <c r="AP2556" s="610"/>
      <c r="AQ2556" s="610"/>
      <c r="AR2556" s="610"/>
      <c r="AS2556" s="610"/>
      <c r="AT2556" s="610"/>
      <c r="AU2556" s="610"/>
      <c r="AV2556" s="610"/>
      <c r="AW2556" s="610"/>
      <c r="AX2556" s="610"/>
      <c r="AY2556" s="610"/>
      <c r="AZ2556" s="610"/>
      <c r="BA2556" s="610"/>
      <c r="BB2556" s="610"/>
      <c r="BC2556" s="610"/>
      <c r="BD2556" s="610"/>
      <c r="BE2556" s="610"/>
      <c r="BF2556" s="610"/>
      <c r="BG2556" s="610"/>
      <c r="BH2556" s="610"/>
      <c r="BI2556" s="610"/>
      <c r="BJ2556" s="610"/>
    </row>
    <row r="2557" spans="2:62" ht="39" customHeight="1">
      <c r="B2557" s="609" t="s">
        <v>94</v>
      </c>
      <c r="C2557" s="609"/>
      <c r="D2557" s="609"/>
      <c r="E2557" s="609"/>
      <c r="F2557" s="609"/>
      <c r="G2557" s="609"/>
      <c r="H2557" s="609"/>
      <c r="I2557" s="609"/>
      <c r="J2557" s="609"/>
      <c r="K2557" s="609"/>
      <c r="L2557" s="609"/>
      <c r="M2557" s="609"/>
      <c r="N2557" s="609"/>
      <c r="O2557" s="609"/>
      <c r="P2557" s="609"/>
      <c r="Q2557" s="609"/>
      <c r="R2557" s="609"/>
      <c r="S2557" s="609"/>
      <c r="T2557" s="609"/>
      <c r="U2557" s="609"/>
      <c r="V2557" s="609"/>
      <c r="W2557" s="609"/>
      <c r="X2557" s="609"/>
      <c r="Y2557" s="609"/>
      <c r="Z2557" s="609"/>
      <c r="AA2557" s="59"/>
      <c r="AB2557" s="60"/>
      <c r="AC2557" s="61"/>
      <c r="AD2557" s="61"/>
      <c r="AE2557" s="610" t="str">
        <f>GI!$A$50</f>
        <v xml:space="preserve">ኣካዳሚ ሸባ ሓፈሻዊ ካልኣይ ብርኪ ቤት ት/ቲ </v>
      </c>
      <c r="AF2557" s="610"/>
      <c r="AG2557" s="610"/>
      <c r="AH2557" s="610"/>
      <c r="AI2557" s="610"/>
      <c r="AJ2557" s="610"/>
      <c r="AK2557" s="610"/>
      <c r="AL2557" s="610"/>
      <c r="AM2557" s="610"/>
      <c r="AN2557" s="610"/>
      <c r="AO2557" s="610"/>
      <c r="AP2557" s="610"/>
      <c r="AQ2557" s="610"/>
      <c r="AR2557" s="610"/>
      <c r="AS2557" s="610"/>
      <c r="AT2557" s="610"/>
      <c r="AU2557" s="610"/>
      <c r="AV2557" s="610"/>
      <c r="AW2557" s="610"/>
      <c r="AX2557" s="610"/>
      <c r="AY2557" s="610"/>
      <c r="AZ2557" s="610"/>
      <c r="BA2557" s="610"/>
      <c r="BB2557" s="610"/>
      <c r="BC2557" s="610"/>
      <c r="BD2557" s="610"/>
      <c r="BE2557" s="610"/>
      <c r="BF2557" s="610"/>
      <c r="BG2557" s="610"/>
      <c r="BH2557" s="610"/>
      <c r="BI2557" s="610"/>
      <c r="BJ2557" s="610"/>
    </row>
    <row r="2558" spans="2:62" ht="39" customHeight="1">
      <c r="B2558" s="609" t="s">
        <v>95</v>
      </c>
      <c r="C2558" s="609"/>
      <c r="D2558" s="609"/>
      <c r="E2558" s="609"/>
      <c r="F2558" s="609"/>
      <c r="G2558" s="609"/>
      <c r="H2558" s="609"/>
      <c r="I2558" s="609"/>
      <c r="J2558" s="609"/>
      <c r="K2558" s="609"/>
      <c r="L2558" s="609"/>
      <c r="M2558" s="609"/>
      <c r="N2558" s="609"/>
      <c r="O2558" s="609"/>
      <c r="P2558" s="609"/>
      <c r="Q2558" s="609"/>
      <c r="R2558" s="609"/>
      <c r="S2558" s="609"/>
      <c r="T2558" s="609"/>
      <c r="U2558" s="609"/>
      <c r="V2558" s="609"/>
      <c r="W2558" s="609"/>
      <c r="X2558" s="609"/>
      <c r="Y2558" s="609"/>
      <c r="Z2558" s="609"/>
      <c r="AA2558" s="62"/>
      <c r="AB2558" s="60"/>
      <c r="AC2558" s="61"/>
      <c r="AD2558" s="61"/>
      <c r="AE2558" s="610"/>
      <c r="AF2558" s="610"/>
      <c r="AG2558" s="610"/>
      <c r="AH2558" s="610"/>
      <c r="AI2558" s="610"/>
      <c r="AJ2558" s="610"/>
      <c r="AK2558" s="610"/>
      <c r="AL2558" s="610"/>
      <c r="AM2558" s="610"/>
      <c r="AN2558" s="610"/>
      <c r="AO2558" s="610"/>
      <c r="AP2558" s="610"/>
      <c r="AQ2558" s="610"/>
      <c r="AR2558" s="610"/>
      <c r="AS2558" s="610"/>
      <c r="AT2558" s="610"/>
      <c r="AU2558" s="610"/>
      <c r="AV2558" s="610"/>
      <c r="AW2558" s="610"/>
      <c r="AX2558" s="610"/>
      <c r="AY2558" s="610"/>
      <c r="AZ2558" s="610"/>
      <c r="BA2558" s="610"/>
      <c r="BB2558" s="610"/>
      <c r="BC2558" s="610"/>
      <c r="BD2558" s="610"/>
      <c r="BE2558" s="610"/>
      <c r="BF2558" s="610"/>
      <c r="BG2558" s="610"/>
      <c r="BH2558" s="610"/>
      <c r="BI2558" s="610"/>
      <c r="BJ2558" s="610"/>
    </row>
    <row r="2559" spans="2:62" ht="39" customHeight="1">
      <c r="B2559" s="609" t="s">
        <v>96</v>
      </c>
      <c r="C2559" s="609"/>
      <c r="D2559" s="609"/>
      <c r="E2559" s="609"/>
      <c r="F2559" s="609"/>
      <c r="G2559" s="609"/>
      <c r="H2559" s="609"/>
      <c r="I2559" s="609"/>
      <c r="J2559" s="609"/>
      <c r="K2559" s="609"/>
      <c r="L2559" s="609"/>
      <c r="M2559" s="609"/>
      <c r="N2559" s="609"/>
      <c r="O2559" s="609"/>
      <c r="P2559" s="609"/>
      <c r="Q2559" s="609"/>
      <c r="R2559" s="609"/>
      <c r="S2559" s="609"/>
      <c r="T2559" s="609"/>
      <c r="U2559" s="609"/>
      <c r="V2559" s="609"/>
      <c r="W2559" s="609"/>
      <c r="X2559" s="609"/>
      <c r="Y2559" s="609"/>
      <c r="Z2559" s="609"/>
      <c r="AA2559" s="62"/>
      <c r="AB2559" s="60"/>
      <c r="AC2559" s="61"/>
      <c r="AD2559" s="61"/>
      <c r="AE2559" s="61"/>
      <c r="AF2559" s="61"/>
      <c r="AG2559" s="61"/>
      <c r="AH2559" s="61"/>
      <c r="AI2559" s="61"/>
      <c r="AJ2559" s="61"/>
      <c r="AK2559" s="61"/>
      <c r="AL2559" s="61"/>
      <c r="AM2559" s="61"/>
      <c r="AN2559" s="61"/>
      <c r="AO2559" s="61"/>
      <c r="AP2559" s="61"/>
      <c r="AQ2559" s="61"/>
      <c r="AR2559" s="61"/>
      <c r="AS2559" s="61"/>
      <c r="AT2559" s="61"/>
      <c r="AU2559" s="61"/>
      <c r="AV2559" s="61"/>
      <c r="AW2559" s="61"/>
      <c r="AX2559" s="61"/>
      <c r="AY2559" s="61"/>
      <c r="AZ2559" s="61"/>
      <c r="BA2559" s="61"/>
      <c r="BB2559" s="61"/>
      <c r="BC2559" s="61"/>
      <c r="BD2559" s="61"/>
      <c r="BE2559" s="61"/>
      <c r="BF2559" s="61"/>
      <c r="BG2559" s="61"/>
      <c r="BH2559" s="61"/>
      <c r="BI2559" s="61"/>
      <c r="BJ2559" s="61"/>
    </row>
    <row r="2560" spans="2:62" ht="39" customHeight="1">
      <c r="B2560" s="611" t="s">
        <v>138</v>
      </c>
      <c r="C2560" s="611"/>
      <c r="D2560" s="611"/>
      <c r="E2560" s="611"/>
      <c r="F2560" s="611"/>
      <c r="G2560" s="611"/>
      <c r="H2560" s="611"/>
      <c r="I2560" s="611"/>
      <c r="J2560" s="611"/>
      <c r="K2560" s="611"/>
      <c r="L2560" s="611"/>
      <c r="M2560" s="611"/>
      <c r="N2560" s="611"/>
      <c r="O2560" s="611"/>
      <c r="P2560" s="611"/>
      <c r="Q2560" s="611"/>
      <c r="R2560" s="611"/>
      <c r="S2560" s="611"/>
      <c r="T2560" s="611"/>
      <c r="U2560" s="611"/>
      <c r="V2560" s="611"/>
      <c r="W2560" s="611"/>
      <c r="X2560" s="611"/>
      <c r="Y2560" s="611"/>
      <c r="Z2560" s="611"/>
      <c r="AA2560" s="612"/>
      <c r="AB2560" s="62"/>
      <c r="AD2560" s="61"/>
      <c r="AE2560" s="613" t="str">
        <f>GI!$A$52</f>
        <v>Sheba Academy Comprehensive Secondary School Student's Grade Report Card</v>
      </c>
      <c r="AF2560" s="613"/>
      <c r="AG2560" s="613"/>
      <c r="AH2560" s="613"/>
      <c r="AI2560" s="613"/>
      <c r="AJ2560" s="613"/>
      <c r="AK2560" s="613"/>
      <c r="AL2560" s="613"/>
      <c r="AM2560" s="613"/>
      <c r="AN2560" s="613"/>
      <c r="AO2560" s="613"/>
      <c r="AP2560" s="613"/>
      <c r="AQ2560" s="613"/>
      <c r="AR2560" s="613"/>
      <c r="AS2560" s="613"/>
      <c r="AT2560" s="613"/>
      <c r="AU2560" s="613"/>
      <c r="AV2560" s="613"/>
      <c r="AW2560" s="613"/>
      <c r="AX2560" s="613"/>
      <c r="AY2560" s="613"/>
      <c r="AZ2560" s="613"/>
      <c r="BA2560" s="613"/>
      <c r="BB2560" s="613"/>
      <c r="BC2560" s="613"/>
      <c r="BD2560" s="613"/>
      <c r="BE2560" s="613"/>
      <c r="BF2560" s="613"/>
      <c r="BG2560" s="613"/>
      <c r="BH2560" s="613"/>
      <c r="BI2560" s="613"/>
      <c r="BJ2560" s="613"/>
    </row>
    <row r="2561" spans="2:62" ht="39" customHeight="1">
      <c r="B2561" s="611"/>
      <c r="C2561" s="611"/>
      <c r="D2561" s="611"/>
      <c r="E2561" s="611"/>
      <c r="F2561" s="611"/>
      <c r="G2561" s="611"/>
      <c r="H2561" s="611"/>
      <c r="I2561" s="611"/>
      <c r="J2561" s="611"/>
      <c r="K2561" s="611"/>
      <c r="L2561" s="611"/>
      <c r="M2561" s="611"/>
      <c r="N2561" s="611"/>
      <c r="O2561" s="611"/>
      <c r="P2561" s="611"/>
      <c r="Q2561" s="611"/>
      <c r="R2561" s="611"/>
      <c r="S2561" s="611"/>
      <c r="T2561" s="611"/>
      <c r="U2561" s="611"/>
      <c r="V2561" s="611"/>
      <c r="W2561" s="611"/>
      <c r="X2561" s="611"/>
      <c r="Y2561" s="611"/>
      <c r="Z2561" s="611"/>
      <c r="AA2561" s="612"/>
      <c r="AB2561" s="62"/>
      <c r="AC2561" s="61"/>
      <c r="AD2561" s="61"/>
      <c r="AE2561" s="613"/>
      <c r="AF2561" s="613"/>
      <c r="AG2561" s="613"/>
      <c r="AH2561" s="613"/>
      <c r="AI2561" s="613"/>
      <c r="AJ2561" s="613"/>
      <c r="AK2561" s="613"/>
      <c r="AL2561" s="613"/>
      <c r="AM2561" s="613"/>
      <c r="AN2561" s="613"/>
      <c r="AO2561" s="613"/>
      <c r="AP2561" s="613"/>
      <c r="AQ2561" s="613"/>
      <c r="AR2561" s="613"/>
      <c r="AS2561" s="613"/>
      <c r="AT2561" s="613"/>
      <c r="AU2561" s="613"/>
      <c r="AV2561" s="613"/>
      <c r="AW2561" s="613"/>
      <c r="AX2561" s="613"/>
      <c r="AY2561" s="613"/>
      <c r="AZ2561" s="613"/>
      <c r="BA2561" s="613"/>
      <c r="BB2561" s="613"/>
      <c r="BC2561" s="613"/>
      <c r="BD2561" s="613"/>
      <c r="BE2561" s="613"/>
      <c r="BF2561" s="613"/>
      <c r="BG2561" s="613"/>
      <c r="BH2561" s="613"/>
      <c r="BI2561" s="613"/>
      <c r="BJ2561" s="613"/>
    </row>
    <row r="2562" spans="2:62" ht="39" customHeight="1">
      <c r="B2562" s="611" t="s">
        <v>65</v>
      </c>
      <c r="C2562" s="611"/>
      <c r="D2562" s="611"/>
      <c r="E2562" s="611"/>
      <c r="F2562" s="611"/>
      <c r="G2562" s="611"/>
      <c r="H2562" s="611"/>
      <c r="I2562" s="611"/>
      <c r="J2562" s="611"/>
      <c r="K2562" s="611"/>
      <c r="L2562" s="611"/>
      <c r="M2562" s="611"/>
      <c r="N2562" s="611"/>
      <c r="O2562" s="611"/>
      <c r="P2562" s="611"/>
      <c r="Q2562" s="611"/>
      <c r="R2562" s="611"/>
      <c r="S2562" s="611"/>
      <c r="T2562" s="611"/>
      <c r="U2562" s="611"/>
      <c r="V2562" s="611"/>
      <c r="W2562" s="611"/>
      <c r="X2562" s="611"/>
      <c r="Y2562" s="611"/>
      <c r="Z2562" s="611"/>
      <c r="AA2562" s="612"/>
      <c r="AB2562" s="62"/>
      <c r="AC2562" s="61"/>
      <c r="AD2562" s="61"/>
      <c r="AE2562" s="613"/>
      <c r="AF2562" s="613"/>
      <c r="AG2562" s="613"/>
      <c r="AH2562" s="613"/>
      <c r="AI2562" s="613"/>
      <c r="AJ2562" s="613"/>
      <c r="AK2562" s="613"/>
      <c r="AL2562" s="613"/>
      <c r="AM2562" s="613"/>
      <c r="AN2562" s="613"/>
      <c r="AO2562" s="613"/>
      <c r="AP2562" s="613"/>
      <c r="AQ2562" s="613"/>
      <c r="AR2562" s="613"/>
      <c r="AS2562" s="613"/>
      <c r="AT2562" s="613"/>
      <c r="AU2562" s="613"/>
      <c r="AV2562" s="613"/>
      <c r="AW2562" s="613"/>
      <c r="AX2562" s="613"/>
      <c r="AY2562" s="613"/>
      <c r="AZ2562" s="613"/>
      <c r="BA2562" s="613"/>
      <c r="BB2562" s="613"/>
      <c r="BC2562" s="613"/>
      <c r="BD2562" s="613"/>
      <c r="BE2562" s="613"/>
      <c r="BF2562" s="613"/>
      <c r="BG2562" s="613"/>
      <c r="BH2562" s="613"/>
      <c r="BI2562" s="613"/>
      <c r="BJ2562" s="613"/>
    </row>
    <row r="2563" spans="2:62" ht="39" customHeight="1">
      <c r="B2563" s="611"/>
      <c r="C2563" s="611"/>
      <c r="D2563" s="611"/>
      <c r="E2563" s="611"/>
      <c r="F2563" s="611"/>
      <c r="G2563" s="611"/>
      <c r="H2563" s="611"/>
      <c r="I2563" s="611"/>
      <c r="J2563" s="611"/>
      <c r="K2563" s="611"/>
      <c r="L2563" s="611"/>
      <c r="M2563" s="611"/>
      <c r="N2563" s="611"/>
      <c r="O2563" s="611"/>
      <c r="P2563" s="611"/>
      <c r="Q2563" s="611"/>
      <c r="R2563" s="611"/>
      <c r="S2563" s="611"/>
      <c r="T2563" s="611"/>
      <c r="U2563" s="611"/>
      <c r="V2563" s="611"/>
      <c r="W2563" s="611"/>
      <c r="X2563" s="611"/>
      <c r="Y2563" s="611"/>
      <c r="Z2563" s="611"/>
      <c r="AA2563" s="612"/>
      <c r="AB2563" s="62"/>
      <c r="AC2563" s="62"/>
      <c r="AD2563" s="62"/>
      <c r="AE2563" s="63"/>
      <c r="AF2563" s="63"/>
      <c r="AG2563" s="63"/>
      <c r="AH2563" s="63"/>
      <c r="AI2563" s="63"/>
      <c r="AJ2563" s="63"/>
      <c r="AK2563" s="63"/>
      <c r="AL2563" s="63"/>
      <c r="AM2563" s="63"/>
      <c r="AN2563" s="63"/>
      <c r="AO2563" s="63"/>
      <c r="AP2563" s="63"/>
      <c r="AQ2563" s="63"/>
      <c r="AR2563" s="63"/>
      <c r="AS2563" s="63"/>
      <c r="AT2563" s="63"/>
      <c r="AU2563" s="63"/>
      <c r="AV2563" s="63"/>
      <c r="AW2563" s="63"/>
      <c r="AX2563" s="63"/>
      <c r="AY2563" s="63"/>
      <c r="AZ2563" s="63"/>
      <c r="BA2563" s="63"/>
      <c r="BB2563" s="63"/>
      <c r="BC2563" s="63"/>
      <c r="BD2563" s="63"/>
      <c r="BE2563" s="63"/>
      <c r="BF2563" s="63"/>
      <c r="BG2563" s="63"/>
      <c r="BH2563" s="63"/>
      <c r="BI2563" s="63"/>
      <c r="BJ2563" s="63"/>
    </row>
    <row r="2564" spans="2:62" ht="39" customHeight="1">
      <c r="B2564" s="64" t="s">
        <v>50</v>
      </c>
      <c r="C2564" s="64"/>
      <c r="D2564" s="64"/>
      <c r="E2564" s="64"/>
      <c r="F2564" s="64"/>
      <c r="G2564" s="64"/>
      <c r="H2564" s="64"/>
      <c r="I2564" s="64"/>
      <c r="J2564" s="64"/>
      <c r="K2564" s="64"/>
      <c r="L2564" s="64"/>
      <c r="M2564" s="64"/>
      <c r="N2564" s="64"/>
      <c r="O2564" s="64"/>
      <c r="P2564" s="64"/>
      <c r="Q2564" s="64"/>
      <c r="R2564" s="64"/>
      <c r="S2564" s="64"/>
      <c r="T2564" s="64"/>
      <c r="U2564" s="64"/>
      <c r="V2564" s="64"/>
      <c r="W2564" s="64"/>
      <c r="X2564" s="64"/>
      <c r="Y2564" s="64"/>
      <c r="Z2564" s="64"/>
      <c r="AA2564" s="62"/>
      <c r="AB2564" s="62"/>
      <c r="AC2564" s="62"/>
      <c r="AD2564" s="62"/>
      <c r="AE2564" s="613" t="str">
        <f>GI!$A$51</f>
        <v>መቐለ, ኢትዮጵያ/Mekelle, Ethiopia</v>
      </c>
      <c r="AF2564" s="613"/>
      <c r="AG2564" s="613"/>
      <c r="AH2564" s="613"/>
      <c r="AI2564" s="613"/>
      <c r="AJ2564" s="613"/>
      <c r="AK2564" s="613"/>
      <c r="AL2564" s="613"/>
      <c r="AM2564" s="613"/>
      <c r="AN2564" s="613"/>
      <c r="AO2564" s="613"/>
      <c r="AP2564" s="613"/>
      <c r="AQ2564" s="613"/>
      <c r="AR2564" s="613"/>
      <c r="AS2564" s="613"/>
      <c r="AT2564" s="613"/>
      <c r="AU2564" s="613"/>
      <c r="AV2564" s="613"/>
      <c r="AW2564" s="613"/>
      <c r="AX2564" s="613"/>
      <c r="AY2564" s="613"/>
      <c r="AZ2564" s="613"/>
      <c r="BA2564" s="613"/>
      <c r="BB2564" s="613"/>
      <c r="BC2564" s="613"/>
      <c r="BD2564" s="613"/>
      <c r="BE2564" s="613"/>
      <c r="BF2564" s="613"/>
      <c r="BG2564" s="613"/>
      <c r="BH2564" s="613"/>
      <c r="BI2564" s="613"/>
      <c r="BJ2564" s="613"/>
    </row>
    <row r="2565" spans="2:62" ht="39" customHeight="1">
      <c r="B2565" s="64" t="s">
        <v>51</v>
      </c>
      <c r="C2565" s="64"/>
      <c r="D2565" s="64"/>
      <c r="E2565" s="64"/>
      <c r="F2565" s="64"/>
      <c r="G2565" s="64"/>
      <c r="H2565" s="64"/>
      <c r="I2565" s="64"/>
      <c r="J2565" s="64"/>
      <c r="K2565" s="64"/>
      <c r="L2565" s="64"/>
      <c r="M2565" s="64"/>
      <c r="N2565" s="64"/>
      <c r="O2565" s="64"/>
      <c r="P2565" s="64"/>
      <c r="Q2565" s="64"/>
      <c r="R2565" s="64"/>
      <c r="S2565" s="64"/>
      <c r="T2565" s="64"/>
      <c r="U2565" s="64"/>
      <c r="V2565" s="64"/>
      <c r="W2565" s="64"/>
      <c r="X2565" s="64"/>
      <c r="Y2565" s="64"/>
      <c r="Z2565" s="64"/>
      <c r="AA2565" s="62"/>
      <c r="AB2565" s="62"/>
      <c r="AC2565" s="62"/>
      <c r="AD2565" s="62"/>
      <c r="AE2565" s="613"/>
      <c r="AF2565" s="613"/>
      <c r="AG2565" s="613"/>
      <c r="AH2565" s="613"/>
      <c r="AI2565" s="613"/>
      <c r="AJ2565" s="613"/>
      <c r="AK2565" s="613"/>
      <c r="AL2565" s="613"/>
      <c r="AM2565" s="613"/>
      <c r="AN2565" s="613"/>
      <c r="AO2565" s="613"/>
      <c r="AP2565" s="613"/>
      <c r="AQ2565" s="613"/>
      <c r="AR2565" s="613"/>
      <c r="AS2565" s="613"/>
      <c r="AT2565" s="613"/>
      <c r="AU2565" s="613"/>
      <c r="AV2565" s="613"/>
      <c r="AW2565" s="613"/>
      <c r="AX2565" s="613"/>
      <c r="AY2565" s="613"/>
      <c r="AZ2565" s="613"/>
      <c r="BA2565" s="613"/>
      <c r="BB2565" s="613"/>
      <c r="BC2565" s="613"/>
      <c r="BD2565" s="613"/>
      <c r="BE2565" s="613"/>
      <c r="BF2565" s="613"/>
      <c r="BG2565" s="613"/>
      <c r="BH2565" s="613"/>
      <c r="BI2565" s="613"/>
      <c r="BJ2565" s="613"/>
    </row>
    <row r="2566" spans="2:62" ht="39" customHeight="1">
      <c r="B2566" s="611" t="s">
        <v>139</v>
      </c>
      <c r="C2566" s="611"/>
      <c r="D2566" s="611"/>
      <c r="E2566" s="611"/>
      <c r="F2566" s="611"/>
      <c r="G2566" s="611"/>
      <c r="H2566" s="611"/>
      <c r="I2566" s="611"/>
      <c r="J2566" s="611"/>
      <c r="K2566" s="611"/>
      <c r="L2566" s="611"/>
      <c r="M2566" s="611"/>
      <c r="N2566" s="611"/>
      <c r="O2566" s="611"/>
      <c r="P2566" s="611"/>
      <c r="Q2566" s="611"/>
      <c r="R2566" s="611"/>
      <c r="S2566" s="611"/>
      <c r="T2566" s="611"/>
      <c r="U2566" s="611"/>
      <c r="V2566" s="611"/>
      <c r="W2566" s="611"/>
      <c r="X2566" s="611"/>
      <c r="Y2566" s="611"/>
      <c r="Z2566" s="611"/>
      <c r="AA2566" s="612"/>
      <c r="AB2566" s="62"/>
      <c r="AC2566" s="62"/>
      <c r="AD2566" s="62"/>
      <c r="AE2566" s="91"/>
      <c r="AF2566" s="91"/>
      <c r="AG2566" s="91"/>
      <c r="AH2566" s="91"/>
      <c r="AI2566" s="91"/>
      <c r="AJ2566" s="91"/>
      <c r="AK2566" s="91"/>
      <c r="AL2566" s="91"/>
      <c r="AM2566" s="91"/>
      <c r="AN2566" s="91"/>
      <c r="AO2566" s="91"/>
      <c r="AP2566" s="91"/>
      <c r="AQ2566" s="91"/>
      <c r="AR2566" s="91"/>
      <c r="AS2566" s="91"/>
      <c r="AT2566" s="91"/>
      <c r="AU2566" s="91"/>
      <c r="AV2566" s="91"/>
      <c r="AW2566" s="91"/>
      <c r="AX2566" s="91"/>
      <c r="AY2566" s="91"/>
      <c r="AZ2566" s="91"/>
      <c r="BA2566" s="91"/>
      <c r="BB2566" s="91"/>
      <c r="BC2566" s="91"/>
      <c r="BD2566" s="91"/>
      <c r="BE2566" s="91"/>
      <c r="BF2566" s="91"/>
      <c r="BG2566" s="91"/>
      <c r="BH2566" s="91"/>
      <c r="BI2566" s="91"/>
      <c r="BJ2566" s="91"/>
    </row>
    <row r="2567" spans="2:62" ht="39" customHeight="1">
      <c r="B2567" s="611"/>
      <c r="C2567" s="611"/>
      <c r="D2567" s="611"/>
      <c r="E2567" s="611"/>
      <c r="F2567" s="611"/>
      <c r="G2567" s="611"/>
      <c r="H2567" s="611"/>
      <c r="I2567" s="611"/>
      <c r="J2567" s="611"/>
      <c r="K2567" s="611"/>
      <c r="L2567" s="611"/>
      <c r="M2567" s="611"/>
      <c r="N2567" s="611"/>
      <c r="O2567" s="611"/>
      <c r="P2567" s="611"/>
      <c r="Q2567" s="611"/>
      <c r="R2567" s="611"/>
      <c r="S2567" s="611"/>
      <c r="T2567" s="611"/>
      <c r="U2567" s="611"/>
      <c r="V2567" s="611"/>
      <c r="W2567" s="611"/>
      <c r="X2567" s="611"/>
      <c r="Y2567" s="611"/>
      <c r="Z2567" s="611"/>
      <c r="AA2567" s="612"/>
      <c r="AB2567" s="62"/>
      <c r="AC2567" s="62"/>
      <c r="AD2567" s="62"/>
      <c r="AE2567" s="614" t="str">
        <f>GI!$A$47</f>
        <v>ዘበነ ት/ቲ፡ 2018 ዓ/ም Academic Year: 2025/26 G.C</v>
      </c>
      <c r="AF2567" s="614"/>
      <c r="AG2567" s="614"/>
      <c r="AH2567" s="614"/>
      <c r="AI2567" s="614"/>
      <c r="AJ2567" s="614"/>
      <c r="AK2567" s="614"/>
      <c r="AL2567" s="614"/>
      <c r="AM2567" s="614"/>
      <c r="AN2567" s="614"/>
      <c r="AO2567" s="614"/>
      <c r="AP2567" s="614"/>
      <c r="AQ2567" s="614"/>
      <c r="AR2567" s="614"/>
      <c r="AS2567" s="614"/>
      <c r="AT2567" s="614"/>
      <c r="AU2567" s="614"/>
      <c r="AV2567" s="614"/>
      <c r="AW2567" s="614"/>
      <c r="AX2567" s="614"/>
      <c r="AY2567" s="614"/>
      <c r="AZ2567" s="614"/>
      <c r="BA2567" s="614"/>
      <c r="BB2567" s="614"/>
      <c r="BC2567" s="614"/>
      <c r="BD2567" s="614"/>
      <c r="BE2567" s="614"/>
      <c r="BF2567" s="614"/>
      <c r="BG2567" s="614"/>
      <c r="BH2567" s="614"/>
      <c r="BI2567" s="614"/>
      <c r="BJ2567" s="614"/>
    </row>
    <row r="2568" spans="2:62" ht="39" customHeight="1">
      <c r="B2568" s="609" t="s">
        <v>97</v>
      </c>
      <c r="C2568" s="609"/>
      <c r="D2568" s="609"/>
      <c r="E2568" s="609"/>
      <c r="F2568" s="609"/>
      <c r="G2568" s="609"/>
      <c r="H2568" s="609"/>
      <c r="I2568" s="609"/>
      <c r="J2568" s="609"/>
      <c r="K2568" s="609"/>
      <c r="L2568" s="609"/>
      <c r="M2568" s="609"/>
      <c r="N2568" s="609"/>
      <c r="O2568" s="609"/>
      <c r="P2568" s="609"/>
      <c r="Q2568" s="609"/>
      <c r="R2568" s="609"/>
      <c r="S2568" s="609"/>
      <c r="T2568" s="609"/>
      <c r="U2568" s="609"/>
      <c r="V2568" s="609"/>
      <c r="W2568" s="609"/>
      <c r="X2568" s="609"/>
      <c r="Y2568" s="609"/>
      <c r="Z2568" s="609"/>
      <c r="AA2568" s="62"/>
      <c r="AB2568" s="62"/>
      <c r="AC2568" s="62"/>
      <c r="AD2568" s="62"/>
      <c r="AE2568" s="614"/>
      <c r="AF2568" s="614"/>
      <c r="AG2568" s="614"/>
      <c r="AH2568" s="614"/>
      <c r="AI2568" s="614"/>
      <c r="AJ2568" s="614"/>
      <c r="AK2568" s="614"/>
      <c r="AL2568" s="614"/>
      <c r="AM2568" s="614"/>
      <c r="AN2568" s="614"/>
      <c r="AO2568" s="614"/>
      <c r="AP2568" s="614"/>
      <c r="AQ2568" s="614"/>
      <c r="AR2568" s="614"/>
      <c r="AS2568" s="614"/>
      <c r="AT2568" s="614"/>
      <c r="AU2568" s="614"/>
      <c r="AV2568" s="614"/>
      <c r="AW2568" s="614"/>
      <c r="AX2568" s="614"/>
      <c r="AY2568" s="614"/>
      <c r="AZ2568" s="614"/>
      <c r="BA2568" s="614"/>
      <c r="BB2568" s="614"/>
      <c r="BC2568" s="614"/>
      <c r="BD2568" s="614"/>
      <c r="BE2568" s="614"/>
      <c r="BF2568" s="614"/>
      <c r="BG2568" s="614"/>
      <c r="BH2568" s="614"/>
      <c r="BI2568" s="614"/>
      <c r="BJ2568" s="614"/>
    </row>
    <row r="2569" spans="2:62" ht="39" customHeight="1">
      <c r="AA2569" s="62"/>
      <c r="AB2569" s="62"/>
      <c r="AC2569" s="62"/>
      <c r="AD2569" s="62"/>
      <c r="AE2569" s="614"/>
      <c r="AF2569" s="614"/>
      <c r="AG2569" s="614"/>
      <c r="AH2569" s="614"/>
      <c r="AI2569" s="614"/>
      <c r="AJ2569" s="614"/>
      <c r="AK2569" s="614"/>
      <c r="AL2569" s="614"/>
      <c r="AM2569" s="614"/>
      <c r="AN2569" s="614"/>
      <c r="AO2569" s="614"/>
      <c r="AP2569" s="614"/>
      <c r="AQ2569" s="614"/>
      <c r="AR2569" s="614"/>
      <c r="AS2569" s="614"/>
      <c r="AT2569" s="614"/>
      <c r="AU2569" s="614"/>
      <c r="AV2569" s="614"/>
      <c r="AW2569" s="614"/>
      <c r="AX2569" s="614"/>
      <c r="AY2569" s="614"/>
      <c r="AZ2569" s="614"/>
      <c r="BA2569" s="614"/>
      <c r="BB2569" s="614"/>
      <c r="BC2569" s="614"/>
      <c r="BD2569" s="614"/>
      <c r="BE2569" s="614"/>
      <c r="BF2569" s="614"/>
      <c r="BG2569" s="614"/>
      <c r="BH2569" s="614"/>
      <c r="BI2569" s="614"/>
      <c r="BJ2569" s="614"/>
    </row>
    <row r="2570" spans="2:62" ht="39" customHeight="1">
      <c r="AB2570" s="62"/>
      <c r="AC2570" s="62"/>
      <c r="AD2570" s="62"/>
      <c r="AE2570" s="62"/>
      <c r="AF2570" s="62"/>
      <c r="AG2570" s="552" t="s">
        <v>63</v>
      </c>
      <c r="AH2570" s="552"/>
      <c r="AI2570" s="552"/>
      <c r="AJ2570" s="552"/>
      <c r="AK2570" s="552"/>
      <c r="AL2570" s="552"/>
      <c r="AM2570" s="552"/>
      <c r="AN2570" s="552"/>
      <c r="AO2570" s="552"/>
      <c r="AP2570" s="552"/>
      <c r="AQ2570" s="552"/>
      <c r="AR2570" s="552"/>
      <c r="AS2570" s="552"/>
      <c r="AT2570" s="552"/>
      <c r="AU2570" s="552"/>
      <c r="AV2570" s="552"/>
      <c r="AW2570" s="552"/>
      <c r="AX2570" s="552"/>
      <c r="AY2570" s="552"/>
      <c r="AZ2570" s="552"/>
      <c r="BA2570" s="552"/>
      <c r="BB2570" s="552"/>
      <c r="BC2570" s="552"/>
      <c r="BD2570" s="552"/>
      <c r="BE2570" s="552"/>
      <c r="BF2570" s="552"/>
      <c r="BG2570" s="552"/>
      <c r="BH2570" s="552"/>
      <c r="BI2570" s="552"/>
      <c r="BJ2570" s="65"/>
    </row>
    <row r="2571" spans="2:62" ht="39" customHeight="1">
      <c r="AB2571" s="62"/>
      <c r="AC2571" s="62"/>
      <c r="AD2571" s="62"/>
      <c r="AE2571" s="62"/>
      <c r="AF2571" s="62"/>
      <c r="AG2571" s="552"/>
      <c r="AH2571" s="552"/>
      <c r="AI2571" s="552"/>
      <c r="AJ2571" s="552"/>
      <c r="AK2571" s="552"/>
      <c r="AL2571" s="552"/>
      <c r="AM2571" s="552"/>
      <c r="AN2571" s="552"/>
      <c r="AO2571" s="552"/>
      <c r="AP2571" s="552"/>
      <c r="AQ2571" s="552"/>
      <c r="AR2571" s="552"/>
      <c r="AS2571" s="552"/>
      <c r="AT2571" s="552"/>
      <c r="AU2571" s="552"/>
      <c r="AV2571" s="552"/>
      <c r="AW2571" s="552"/>
      <c r="AX2571" s="552"/>
      <c r="AY2571" s="552"/>
      <c r="AZ2571" s="552"/>
      <c r="BA2571" s="552"/>
      <c r="BB2571" s="552"/>
      <c r="BC2571" s="552"/>
      <c r="BD2571" s="552"/>
      <c r="BE2571" s="552"/>
      <c r="BF2571" s="552"/>
      <c r="BG2571" s="552"/>
      <c r="BH2571" s="552"/>
      <c r="BI2571" s="552"/>
      <c r="BJ2571" s="65"/>
    </row>
    <row r="2572" spans="2:62" ht="39" customHeight="1">
      <c r="B2572" s="66"/>
      <c r="C2572" s="66"/>
      <c r="D2572" s="66"/>
      <c r="E2572" s="66"/>
      <c r="F2572" s="66"/>
      <c r="G2572" s="66"/>
      <c r="H2572" s="66"/>
      <c r="I2572" s="66"/>
      <c r="J2572" s="66"/>
      <c r="K2572" s="66"/>
      <c r="L2572" s="66"/>
      <c r="M2572" s="66"/>
      <c r="N2572" s="66"/>
      <c r="O2572" s="66"/>
      <c r="P2572" s="66"/>
      <c r="Q2572" s="66"/>
      <c r="R2572" s="66"/>
      <c r="S2572" s="66"/>
      <c r="T2572" s="66"/>
      <c r="U2572" s="66"/>
      <c r="V2572" s="66"/>
      <c r="W2572" s="66"/>
      <c r="X2572" s="66"/>
      <c r="Y2572" s="66"/>
      <c r="Z2572" s="66"/>
      <c r="AB2572" s="62"/>
      <c r="AC2572" s="62"/>
      <c r="AD2572" s="62"/>
      <c r="AE2572" s="62"/>
      <c r="AF2572" s="62"/>
      <c r="AG2572" s="552"/>
      <c r="AH2572" s="552"/>
      <c r="AI2572" s="552"/>
      <c r="AJ2572" s="552"/>
      <c r="AK2572" s="552"/>
      <c r="AL2572" s="552"/>
      <c r="AM2572" s="552"/>
      <c r="AN2572" s="552"/>
      <c r="AO2572" s="552"/>
      <c r="AP2572" s="552"/>
      <c r="AQ2572" s="552"/>
      <c r="AR2572" s="552"/>
      <c r="AS2572" s="552"/>
      <c r="AT2572" s="552"/>
      <c r="AU2572" s="552"/>
      <c r="AV2572" s="552"/>
      <c r="AW2572" s="552"/>
      <c r="AX2572" s="552"/>
      <c r="AY2572" s="552"/>
      <c r="AZ2572" s="552"/>
      <c r="BA2572" s="552"/>
      <c r="BB2572" s="552"/>
      <c r="BC2572" s="552"/>
      <c r="BD2572" s="552"/>
      <c r="BE2572" s="552"/>
      <c r="BF2572" s="552"/>
      <c r="BG2572" s="552"/>
      <c r="BH2572" s="552"/>
      <c r="BI2572" s="552"/>
      <c r="BJ2572" s="65"/>
    </row>
    <row r="2573" spans="2:62" ht="39" customHeight="1" thickBot="1">
      <c r="L2573" s="554" t="s">
        <v>66</v>
      </c>
      <c r="M2573" s="555"/>
      <c r="N2573" s="558" t="s">
        <v>45</v>
      </c>
      <c r="O2573" s="559"/>
      <c r="P2573" s="559"/>
      <c r="Q2573" s="559"/>
      <c r="R2573" s="559"/>
      <c r="S2573" s="559"/>
      <c r="T2573" s="559"/>
      <c r="U2573" s="559"/>
      <c r="V2573" s="559"/>
      <c r="W2573" s="559"/>
      <c r="X2573" s="560"/>
      <c r="AB2573" s="62"/>
      <c r="AC2573" s="62"/>
      <c r="AD2573" s="62"/>
      <c r="AE2573" s="62"/>
      <c r="AF2573" s="62"/>
      <c r="AG2573" s="553"/>
      <c r="AH2573" s="553"/>
      <c r="AI2573" s="553"/>
      <c r="AJ2573" s="553"/>
      <c r="AK2573" s="553"/>
      <c r="AL2573" s="553"/>
      <c r="AM2573" s="553"/>
      <c r="AN2573" s="553"/>
      <c r="AO2573" s="553"/>
      <c r="AP2573" s="553"/>
      <c r="AQ2573" s="553"/>
      <c r="AR2573" s="553"/>
      <c r="AS2573" s="553"/>
      <c r="AT2573" s="553"/>
      <c r="AU2573" s="553"/>
      <c r="AV2573" s="553"/>
      <c r="AW2573" s="553"/>
      <c r="AX2573" s="553"/>
      <c r="AY2573" s="553"/>
      <c r="AZ2573" s="553"/>
      <c r="BA2573" s="553"/>
      <c r="BB2573" s="553"/>
      <c r="BC2573" s="553"/>
      <c r="BD2573" s="553"/>
      <c r="BE2573" s="553"/>
      <c r="BF2573" s="553"/>
      <c r="BG2573" s="553"/>
      <c r="BH2573" s="553"/>
      <c r="BI2573" s="553"/>
      <c r="BJ2573" s="65"/>
    </row>
    <row r="2574" spans="2:62" ht="39" customHeight="1" thickBot="1">
      <c r="L2574" s="556"/>
      <c r="M2574" s="557"/>
      <c r="N2574" s="561"/>
      <c r="O2574" s="562"/>
      <c r="P2574" s="562"/>
      <c r="Q2574" s="562"/>
      <c r="R2574" s="562"/>
      <c r="S2574" s="562"/>
      <c r="T2574" s="562"/>
      <c r="U2574" s="562"/>
      <c r="V2574" s="562"/>
      <c r="W2574" s="562"/>
      <c r="X2574" s="563"/>
      <c r="AB2574" s="62"/>
      <c r="AC2574" s="62"/>
      <c r="AD2574" s="62"/>
      <c r="AE2574" s="62"/>
      <c r="AF2574" s="62"/>
      <c r="AG2574" s="67"/>
      <c r="AH2574" s="68"/>
      <c r="AI2574" s="68"/>
      <c r="AJ2574" s="69"/>
      <c r="AK2574" s="69"/>
      <c r="AL2574" s="69"/>
      <c r="AM2574" s="69"/>
      <c r="AN2574" s="69"/>
      <c r="AO2574" s="69"/>
      <c r="AP2574" s="69"/>
      <c r="AQ2574" s="69"/>
      <c r="AR2574" s="70"/>
      <c r="AS2574" s="70"/>
      <c r="AT2574" s="70"/>
      <c r="AU2574" s="70"/>
      <c r="AV2574" s="70"/>
      <c r="AW2574" s="70"/>
      <c r="AX2574" s="70"/>
      <c r="AY2574" s="70"/>
      <c r="AZ2574" s="70"/>
      <c r="BA2574" s="70"/>
      <c r="BB2574" s="70"/>
      <c r="BC2574" s="70"/>
      <c r="BD2574" s="70"/>
      <c r="BE2574" s="70"/>
      <c r="BF2574" s="70"/>
      <c r="BG2574" s="70"/>
      <c r="BH2574" s="70"/>
      <c r="BI2574" s="70"/>
      <c r="BJ2574" s="69"/>
    </row>
    <row r="2575" spans="2:62" ht="39" customHeight="1">
      <c r="E2575" s="62"/>
      <c r="F2575" s="62"/>
      <c r="G2575" s="62"/>
      <c r="H2575" s="62"/>
      <c r="I2575" s="62"/>
      <c r="J2575" s="62"/>
      <c r="K2575" s="62"/>
      <c r="L2575" s="564" t="s">
        <v>21</v>
      </c>
      <c r="M2575" s="565"/>
      <c r="N2575" s="558" t="s">
        <v>46</v>
      </c>
      <c r="O2575" s="559"/>
      <c r="P2575" s="559"/>
      <c r="Q2575" s="559"/>
      <c r="R2575" s="559"/>
      <c r="S2575" s="559"/>
      <c r="T2575" s="559"/>
      <c r="U2575" s="559"/>
      <c r="V2575" s="559"/>
      <c r="W2575" s="559"/>
      <c r="X2575" s="560"/>
      <c r="AB2575" s="62"/>
      <c r="AC2575" s="62"/>
      <c r="AD2575" s="62"/>
      <c r="AE2575" s="62"/>
      <c r="AF2575" s="62"/>
      <c r="AG2575" s="568" t="s">
        <v>22</v>
      </c>
      <c r="AH2575" s="569"/>
      <c r="AI2575" s="569"/>
      <c r="AJ2575" s="569"/>
      <c r="AK2575" s="569"/>
      <c r="AL2575" s="569"/>
      <c r="AM2575" s="569"/>
      <c r="AN2575" s="570"/>
      <c r="AO2575" s="571">
        <f>GI!$H$53</f>
        <v>0</v>
      </c>
      <c r="AP2575" s="572"/>
      <c r="AQ2575" s="572"/>
      <c r="AR2575" s="572"/>
      <c r="AS2575" s="572"/>
      <c r="AT2575" s="572"/>
      <c r="AU2575" s="572"/>
      <c r="AV2575" s="572"/>
      <c r="AW2575" s="572"/>
      <c r="AX2575" s="572"/>
      <c r="AY2575" s="572"/>
      <c r="AZ2575" s="572"/>
      <c r="BA2575" s="572"/>
      <c r="BB2575" s="572"/>
      <c r="BC2575" s="572"/>
      <c r="BD2575" s="572"/>
      <c r="BE2575" s="572"/>
      <c r="BF2575" s="572"/>
      <c r="BG2575" s="572"/>
      <c r="BH2575" s="573"/>
      <c r="BI2575" s="72"/>
      <c r="BJ2575" s="72"/>
    </row>
    <row r="2576" spans="2:62" ht="39" customHeight="1">
      <c r="L2576" s="566"/>
      <c r="M2576" s="567"/>
      <c r="N2576" s="561"/>
      <c r="O2576" s="562"/>
      <c r="P2576" s="562"/>
      <c r="Q2576" s="562"/>
      <c r="R2576" s="562"/>
      <c r="S2576" s="562"/>
      <c r="T2576" s="562"/>
      <c r="U2576" s="562"/>
      <c r="V2576" s="562"/>
      <c r="W2576" s="562"/>
      <c r="X2576" s="563"/>
      <c r="AB2576" s="62"/>
      <c r="AC2576" s="62"/>
      <c r="AD2576" s="62"/>
      <c r="AE2576" s="62"/>
      <c r="AF2576" s="62"/>
      <c r="AG2576" s="568"/>
      <c r="AH2576" s="569"/>
      <c r="AI2576" s="569"/>
      <c r="AJ2576" s="569"/>
      <c r="AK2576" s="569"/>
      <c r="AL2576" s="569"/>
      <c r="AM2576" s="569"/>
      <c r="AN2576" s="570"/>
      <c r="AO2576" s="574"/>
      <c r="AP2576" s="575"/>
      <c r="AQ2576" s="575"/>
      <c r="AR2576" s="575"/>
      <c r="AS2576" s="575"/>
      <c r="AT2576" s="575"/>
      <c r="AU2576" s="575"/>
      <c r="AV2576" s="575"/>
      <c r="AW2576" s="575"/>
      <c r="AX2576" s="575"/>
      <c r="AY2576" s="575"/>
      <c r="AZ2576" s="575"/>
      <c r="BA2576" s="575"/>
      <c r="BB2576" s="575"/>
      <c r="BC2576" s="575"/>
      <c r="BD2576" s="575"/>
      <c r="BE2576" s="575"/>
      <c r="BF2576" s="575"/>
      <c r="BG2576" s="575"/>
      <c r="BH2576" s="576"/>
      <c r="BI2576" s="72"/>
      <c r="BJ2576" s="72"/>
    </row>
    <row r="2577" spans="2:62" ht="39" customHeight="1" thickBot="1">
      <c r="AB2577" s="62"/>
      <c r="AC2577" s="62"/>
      <c r="AD2577" s="62"/>
      <c r="AE2577" s="62"/>
      <c r="AF2577" s="62"/>
      <c r="AG2577" s="73"/>
      <c r="AH2577" s="580" t="s">
        <v>8</v>
      </c>
      <c r="AI2577" s="580"/>
      <c r="AJ2577" s="580"/>
      <c r="AK2577" s="580"/>
      <c r="AL2577" s="580"/>
      <c r="AM2577" s="580"/>
      <c r="AN2577" s="580"/>
      <c r="AO2577" s="577"/>
      <c r="AP2577" s="578"/>
      <c r="AQ2577" s="578"/>
      <c r="AR2577" s="578"/>
      <c r="AS2577" s="578"/>
      <c r="AT2577" s="578"/>
      <c r="AU2577" s="578"/>
      <c r="AV2577" s="578"/>
      <c r="AW2577" s="578"/>
      <c r="AX2577" s="578"/>
      <c r="AY2577" s="578"/>
      <c r="AZ2577" s="578"/>
      <c r="BA2577" s="578"/>
      <c r="BB2577" s="578"/>
      <c r="BC2577" s="578"/>
      <c r="BD2577" s="578"/>
      <c r="BE2577" s="578"/>
      <c r="BF2577" s="578"/>
      <c r="BG2577" s="578"/>
      <c r="BH2577" s="579"/>
      <c r="BI2577" s="72"/>
      <c r="BJ2577" s="72"/>
    </row>
    <row r="2578" spans="2:62" ht="39" customHeight="1">
      <c r="AG2578" s="71"/>
      <c r="AH2578" s="580"/>
      <c r="AI2578" s="580"/>
      <c r="AJ2578" s="580"/>
      <c r="AK2578" s="580"/>
      <c r="AL2578" s="580"/>
      <c r="AM2578" s="580"/>
      <c r="AN2578" s="580"/>
      <c r="AO2578" s="74"/>
      <c r="AP2578" s="74"/>
      <c r="AQ2578" s="74"/>
      <c r="AR2578" s="72"/>
      <c r="AS2578" s="72"/>
      <c r="AT2578" s="72"/>
      <c r="AU2578" s="72"/>
      <c r="AV2578" s="72"/>
      <c r="AW2578" s="72"/>
      <c r="AX2578" s="72"/>
      <c r="AY2578" s="72"/>
      <c r="AZ2578" s="72"/>
      <c r="BA2578" s="72"/>
      <c r="BB2578" s="72"/>
      <c r="BC2578" s="72"/>
      <c r="BD2578" s="72"/>
      <c r="BE2578" s="72"/>
      <c r="BF2578" s="72"/>
      <c r="BG2578" s="72"/>
      <c r="BH2578" s="72"/>
      <c r="BI2578" s="72"/>
    </row>
    <row r="2579" spans="2:62" ht="39" customHeight="1" thickBot="1">
      <c r="B2579" s="581" t="s">
        <v>150</v>
      </c>
      <c r="C2579" s="581"/>
      <c r="D2579" s="581"/>
      <c r="E2579" s="581"/>
      <c r="F2579" s="581"/>
      <c r="G2579" s="581"/>
      <c r="H2579" s="581"/>
      <c r="I2579" s="581"/>
      <c r="J2579" s="581"/>
      <c r="K2579" s="581"/>
      <c r="L2579" s="581"/>
      <c r="M2579" s="581"/>
      <c r="N2579" s="581"/>
      <c r="O2579" s="581"/>
      <c r="P2579" s="581"/>
      <c r="Q2579" s="581"/>
      <c r="R2579" s="581"/>
      <c r="S2579" s="581"/>
      <c r="T2579" s="581"/>
      <c r="U2579" s="581"/>
      <c r="V2579" s="581"/>
      <c r="W2579" s="581"/>
      <c r="X2579" s="581"/>
      <c r="Y2579" s="581"/>
      <c r="Z2579" s="581"/>
      <c r="AA2579" s="581"/>
      <c r="AG2579" s="71"/>
    </row>
    <row r="2580" spans="2:62" ht="39" customHeight="1">
      <c r="B2580" s="581"/>
      <c r="C2580" s="581"/>
      <c r="D2580" s="581"/>
      <c r="E2580" s="581"/>
      <c r="F2580" s="581"/>
      <c r="G2580" s="581"/>
      <c r="H2580" s="581"/>
      <c r="I2580" s="581"/>
      <c r="J2580" s="581"/>
      <c r="K2580" s="581"/>
      <c r="L2580" s="581"/>
      <c r="M2580" s="581"/>
      <c r="N2580" s="581"/>
      <c r="O2580" s="581"/>
      <c r="P2580" s="581"/>
      <c r="Q2580" s="581"/>
      <c r="R2580" s="581"/>
      <c r="S2580" s="581"/>
      <c r="T2580" s="581"/>
      <c r="U2580" s="581"/>
      <c r="V2580" s="581"/>
      <c r="W2580" s="581"/>
      <c r="X2580" s="581"/>
      <c r="Y2580" s="581"/>
      <c r="Z2580" s="581"/>
      <c r="AA2580" s="581"/>
      <c r="AG2580" s="71"/>
      <c r="AH2580" s="582" t="s">
        <v>23</v>
      </c>
      <c r="AI2580" s="582"/>
      <c r="AJ2580" s="582"/>
      <c r="AK2580" s="582"/>
      <c r="AL2580" s="582"/>
      <c r="AM2580" s="582"/>
      <c r="AN2580" s="583"/>
      <c r="AO2580" s="584">
        <f>GI!$J$53</f>
        <v>0</v>
      </c>
      <c r="AP2580" s="585"/>
      <c r="AQ2580" s="585"/>
      <c r="AR2580" s="585"/>
      <c r="AS2580" s="585"/>
      <c r="AT2580" s="586"/>
      <c r="AV2580" s="72"/>
      <c r="AW2580" s="582" t="s">
        <v>24</v>
      </c>
      <c r="AX2580" s="582"/>
      <c r="AY2580" s="582"/>
      <c r="AZ2580" s="582"/>
      <c r="BB2580" s="584">
        <f>GI!$I$53</f>
        <v>0</v>
      </c>
      <c r="BC2580" s="585"/>
      <c r="BD2580" s="585"/>
      <c r="BE2580" s="585"/>
      <c r="BF2580" s="586"/>
    </row>
    <row r="2581" spans="2:62" ht="39" customHeight="1">
      <c r="B2581" s="581"/>
      <c r="C2581" s="581"/>
      <c r="D2581" s="581"/>
      <c r="E2581" s="581"/>
      <c r="F2581" s="581"/>
      <c r="G2581" s="581"/>
      <c r="H2581" s="581"/>
      <c r="I2581" s="581"/>
      <c r="J2581" s="581"/>
      <c r="K2581" s="581"/>
      <c r="L2581" s="581"/>
      <c r="M2581" s="581"/>
      <c r="N2581" s="581"/>
      <c r="O2581" s="581"/>
      <c r="P2581" s="581"/>
      <c r="Q2581" s="581"/>
      <c r="R2581" s="581"/>
      <c r="S2581" s="581"/>
      <c r="T2581" s="581"/>
      <c r="U2581" s="581"/>
      <c r="V2581" s="581"/>
      <c r="W2581" s="581"/>
      <c r="X2581" s="581"/>
      <c r="Y2581" s="581"/>
      <c r="Z2581" s="581"/>
      <c r="AA2581" s="581"/>
      <c r="AG2581" s="71"/>
      <c r="AH2581" s="582"/>
      <c r="AI2581" s="582"/>
      <c r="AJ2581" s="582"/>
      <c r="AK2581" s="582"/>
      <c r="AL2581" s="582"/>
      <c r="AM2581" s="582"/>
      <c r="AN2581" s="583"/>
      <c r="AO2581" s="587"/>
      <c r="AP2581" s="588"/>
      <c r="AQ2581" s="588"/>
      <c r="AR2581" s="588"/>
      <c r="AS2581" s="588"/>
      <c r="AT2581" s="589"/>
      <c r="AU2581" s="72"/>
      <c r="AV2581" s="72"/>
      <c r="AW2581" s="582"/>
      <c r="AX2581" s="582"/>
      <c r="AY2581" s="582"/>
      <c r="AZ2581" s="582"/>
      <c r="BB2581" s="587"/>
      <c r="BC2581" s="588"/>
      <c r="BD2581" s="588"/>
      <c r="BE2581" s="588"/>
      <c r="BF2581" s="589"/>
    </row>
    <row r="2582" spans="2:62" ht="39" customHeight="1">
      <c r="B2582" s="581"/>
      <c r="C2582" s="581"/>
      <c r="D2582" s="581"/>
      <c r="E2582" s="581"/>
      <c r="F2582" s="581"/>
      <c r="G2582" s="581"/>
      <c r="H2582" s="581"/>
      <c r="I2582" s="581"/>
      <c r="J2582" s="581"/>
      <c r="K2582" s="581"/>
      <c r="L2582" s="581"/>
      <c r="M2582" s="581"/>
      <c r="N2582" s="581"/>
      <c r="O2582" s="581"/>
      <c r="P2582" s="581"/>
      <c r="Q2582" s="581"/>
      <c r="R2582" s="581"/>
      <c r="S2582" s="581"/>
      <c r="T2582" s="581"/>
      <c r="U2582" s="581"/>
      <c r="V2582" s="581"/>
      <c r="W2582" s="581"/>
      <c r="X2582" s="581"/>
      <c r="Y2582" s="581"/>
      <c r="Z2582" s="581"/>
      <c r="AA2582" s="581"/>
      <c r="AG2582" s="71"/>
      <c r="AH2582" s="593" t="s">
        <v>3</v>
      </c>
      <c r="AI2582" s="593"/>
      <c r="AJ2582" s="593"/>
      <c r="AK2582" s="593"/>
      <c r="AL2582" s="593"/>
      <c r="AM2582" s="593"/>
      <c r="AN2582" s="594"/>
      <c r="AO2582" s="587"/>
      <c r="AP2582" s="588"/>
      <c r="AQ2582" s="588"/>
      <c r="AR2582" s="588"/>
      <c r="AS2582" s="588"/>
      <c r="AT2582" s="589"/>
      <c r="AV2582" s="72"/>
      <c r="AW2582" s="593" t="s">
        <v>4</v>
      </c>
      <c r="AX2582" s="593"/>
      <c r="AY2582" s="593"/>
      <c r="AZ2582" s="593"/>
      <c r="BB2582" s="587"/>
      <c r="BC2582" s="588"/>
      <c r="BD2582" s="588"/>
      <c r="BE2582" s="588"/>
      <c r="BF2582" s="589"/>
    </row>
    <row r="2583" spans="2:62" ht="39" customHeight="1" thickBot="1">
      <c r="B2583" s="595" t="s">
        <v>148</v>
      </c>
      <c r="C2583" s="595"/>
      <c r="D2583" s="595"/>
      <c r="E2583" s="595"/>
      <c r="F2583" s="595"/>
      <c r="G2583" s="595"/>
      <c r="H2583" s="595"/>
      <c r="I2583" s="595"/>
      <c r="J2583" s="595"/>
      <c r="K2583" s="595"/>
      <c r="L2583" s="75"/>
      <c r="M2583" s="75"/>
      <c r="N2583" s="75"/>
      <c r="O2583" s="75"/>
      <c r="P2583" s="75"/>
      <c r="Q2583" s="75"/>
      <c r="R2583" s="75"/>
      <c r="S2583" s="75"/>
      <c r="T2583" s="75"/>
      <c r="U2583" s="75"/>
      <c r="V2583" s="75"/>
      <c r="W2583" s="76"/>
      <c r="X2583" s="76"/>
      <c r="Y2583" s="76"/>
      <c r="Z2583" s="76"/>
      <c r="AA2583" s="76"/>
      <c r="AG2583" s="71"/>
      <c r="AH2583" s="593"/>
      <c r="AI2583" s="593"/>
      <c r="AJ2583" s="593"/>
      <c r="AK2583" s="593"/>
      <c r="AL2583" s="593"/>
      <c r="AM2583" s="593"/>
      <c r="AN2583" s="594"/>
      <c r="AO2583" s="590"/>
      <c r="AP2583" s="591"/>
      <c r="AQ2583" s="591"/>
      <c r="AR2583" s="591"/>
      <c r="AS2583" s="591"/>
      <c r="AT2583" s="592"/>
      <c r="AU2583" s="72"/>
      <c r="AV2583" s="72"/>
      <c r="AW2583" s="593"/>
      <c r="AX2583" s="593"/>
      <c r="AY2583" s="593"/>
      <c r="AZ2583" s="593"/>
      <c r="BA2583" s="77"/>
      <c r="BB2583" s="590"/>
      <c r="BC2583" s="591"/>
      <c r="BD2583" s="591"/>
      <c r="BE2583" s="591"/>
      <c r="BF2583" s="592"/>
      <c r="BG2583" s="77"/>
      <c r="BH2583" s="77"/>
      <c r="BI2583" s="77"/>
    </row>
    <row r="2584" spans="2:62" ht="39" customHeight="1" thickBot="1">
      <c r="B2584" s="533"/>
      <c r="C2584" s="533"/>
      <c r="D2584" s="533"/>
      <c r="E2584" s="533"/>
      <c r="F2584" s="533"/>
      <c r="G2584" s="533"/>
      <c r="H2584" s="533"/>
      <c r="I2584" s="533"/>
      <c r="J2584" s="533"/>
      <c r="K2584" s="533"/>
      <c r="L2584" s="533"/>
      <c r="M2584" s="533"/>
      <c r="N2584" s="533"/>
      <c r="O2584" s="533"/>
      <c r="P2584" s="533"/>
      <c r="Q2584" s="533"/>
      <c r="R2584" s="533"/>
      <c r="S2584" s="533"/>
      <c r="T2584" s="533"/>
      <c r="U2584" s="533"/>
      <c r="V2584" s="533"/>
      <c r="W2584" s="533"/>
      <c r="X2584" s="533"/>
      <c r="Y2584" s="533"/>
      <c r="Z2584" s="533"/>
      <c r="AA2584" s="533"/>
      <c r="AG2584" s="71"/>
      <c r="AK2584" s="78"/>
      <c r="AL2584" s="78"/>
      <c r="AM2584" s="78"/>
      <c r="AN2584" s="78"/>
      <c r="AO2584" s="78"/>
      <c r="AP2584" s="78"/>
      <c r="AQ2584" s="78"/>
      <c r="AR2584" s="72"/>
      <c r="AS2584" s="72"/>
      <c r="AT2584" s="72"/>
      <c r="AU2584" s="72"/>
      <c r="AV2584" s="72"/>
      <c r="AW2584" s="72"/>
      <c r="AX2584" s="72"/>
      <c r="AY2584" s="72"/>
      <c r="AZ2584" s="72"/>
      <c r="BA2584" s="72"/>
      <c r="BB2584" s="72"/>
      <c r="BC2584" s="72"/>
      <c r="BD2584" s="72"/>
      <c r="BE2584" s="77"/>
      <c r="BF2584" s="77"/>
      <c r="BG2584" s="77"/>
      <c r="BH2584" s="77"/>
      <c r="BI2584" s="77"/>
    </row>
    <row r="2585" spans="2:62" ht="39" customHeight="1">
      <c r="B2585" s="534"/>
      <c r="C2585" s="534"/>
      <c r="D2585" s="534"/>
      <c r="E2585" s="534"/>
      <c r="F2585" s="534"/>
      <c r="G2585" s="534"/>
      <c r="H2585" s="534"/>
      <c r="I2585" s="534"/>
      <c r="J2585" s="534"/>
      <c r="K2585" s="534"/>
      <c r="L2585" s="534"/>
      <c r="M2585" s="534"/>
      <c r="N2585" s="534"/>
      <c r="O2585" s="534"/>
      <c r="P2585" s="534"/>
      <c r="Q2585" s="534"/>
      <c r="R2585" s="534"/>
      <c r="S2585" s="534"/>
      <c r="T2585" s="534"/>
      <c r="U2585" s="534"/>
      <c r="V2585" s="534"/>
      <c r="W2585" s="534"/>
      <c r="X2585" s="534"/>
      <c r="Y2585" s="534"/>
      <c r="Z2585" s="534"/>
      <c r="AA2585" s="534"/>
      <c r="AG2585" s="71"/>
      <c r="AH2585" s="582" t="s">
        <v>25</v>
      </c>
      <c r="AI2585" s="582"/>
      <c r="AJ2585" s="582"/>
      <c r="AK2585" s="582"/>
      <c r="AL2585" s="582"/>
      <c r="AM2585" s="582"/>
      <c r="AN2585" s="583"/>
      <c r="AO2585" s="596">
        <f>GI!$A$3</f>
        <v>11</v>
      </c>
      <c r="AP2585" s="597"/>
      <c r="AQ2585" s="597"/>
      <c r="AR2585" s="597"/>
      <c r="AS2585" s="598"/>
      <c r="AT2585" s="596" t="str">
        <f>GI!$C$3</f>
        <v>D</v>
      </c>
      <c r="AU2585" s="597"/>
      <c r="AV2585" s="597"/>
      <c r="AW2585" s="597"/>
      <c r="AX2585" s="598"/>
      <c r="AY2585" s="79"/>
      <c r="AZ2585" s="79"/>
      <c r="BA2585" s="79"/>
      <c r="BB2585" s="80"/>
      <c r="BC2585" s="80"/>
      <c r="BD2585" s="80"/>
      <c r="BE2585" s="80"/>
      <c r="BF2585" s="80"/>
      <c r="BG2585" s="80"/>
      <c r="BH2585" s="80"/>
      <c r="BI2585" s="80"/>
    </row>
    <row r="2586" spans="2:62" ht="39" customHeight="1">
      <c r="B2586" s="533"/>
      <c r="C2586" s="533"/>
      <c r="D2586" s="533"/>
      <c r="E2586" s="533"/>
      <c r="F2586" s="533"/>
      <c r="G2586" s="533"/>
      <c r="H2586" s="533"/>
      <c r="I2586" s="533"/>
      <c r="J2586" s="533"/>
      <c r="K2586" s="533"/>
      <c r="L2586" s="533"/>
      <c r="M2586" s="533"/>
      <c r="N2586" s="533"/>
      <c r="O2586" s="533"/>
      <c r="P2586" s="533"/>
      <c r="Q2586" s="533"/>
      <c r="R2586" s="533"/>
      <c r="S2586" s="533"/>
      <c r="T2586" s="533"/>
      <c r="U2586" s="533"/>
      <c r="V2586" s="533"/>
      <c r="W2586" s="533"/>
      <c r="X2586" s="533"/>
      <c r="Y2586" s="533"/>
      <c r="Z2586" s="533"/>
      <c r="AA2586" s="533"/>
      <c r="AG2586" s="71"/>
      <c r="AH2586" s="582"/>
      <c r="AI2586" s="582"/>
      <c r="AJ2586" s="582"/>
      <c r="AK2586" s="582"/>
      <c r="AL2586" s="582"/>
      <c r="AM2586" s="582"/>
      <c r="AN2586" s="583"/>
      <c r="AO2586" s="599"/>
      <c r="AP2586" s="600"/>
      <c r="AQ2586" s="600"/>
      <c r="AR2586" s="600"/>
      <c r="AS2586" s="601"/>
      <c r="AT2586" s="599"/>
      <c r="AU2586" s="600"/>
      <c r="AV2586" s="600"/>
      <c r="AW2586" s="600"/>
      <c r="AX2586" s="601"/>
      <c r="AY2586" s="79"/>
      <c r="AZ2586" s="79"/>
      <c r="BA2586" s="79"/>
      <c r="BB2586" s="80"/>
      <c r="BC2586" s="80"/>
      <c r="BD2586" s="80"/>
      <c r="BE2586" s="80"/>
      <c r="BF2586" s="80"/>
      <c r="BG2586" s="80"/>
      <c r="BH2586" s="80"/>
      <c r="BI2586" s="80"/>
    </row>
    <row r="2587" spans="2:62" ht="39" customHeight="1">
      <c r="B2587" s="534"/>
      <c r="C2587" s="534"/>
      <c r="D2587" s="534"/>
      <c r="E2587" s="534"/>
      <c r="F2587" s="534"/>
      <c r="G2587" s="534"/>
      <c r="H2587" s="534"/>
      <c r="I2587" s="534"/>
      <c r="J2587" s="534"/>
      <c r="K2587" s="534"/>
      <c r="L2587" s="534"/>
      <c r="M2587" s="534"/>
      <c r="N2587" s="534"/>
      <c r="O2587" s="534"/>
      <c r="P2587" s="534"/>
      <c r="Q2587" s="534"/>
      <c r="R2587" s="534"/>
      <c r="S2587" s="534"/>
      <c r="T2587" s="534"/>
      <c r="U2587" s="534"/>
      <c r="V2587" s="534"/>
      <c r="W2587" s="534"/>
      <c r="X2587" s="534"/>
      <c r="Y2587" s="534"/>
      <c r="Z2587" s="534"/>
      <c r="AA2587" s="534"/>
      <c r="AG2587" s="71"/>
      <c r="AH2587" s="605" t="s">
        <v>6</v>
      </c>
      <c r="AI2587" s="605"/>
      <c r="AJ2587" s="605"/>
      <c r="AK2587" s="605"/>
      <c r="AL2587" s="605"/>
      <c r="AM2587" s="605"/>
      <c r="AN2587" s="606"/>
      <c r="AO2587" s="599"/>
      <c r="AP2587" s="600"/>
      <c r="AQ2587" s="600"/>
      <c r="AR2587" s="600"/>
      <c r="AS2587" s="601"/>
      <c r="AT2587" s="599"/>
      <c r="AU2587" s="600"/>
      <c r="AV2587" s="600"/>
      <c r="AW2587" s="600"/>
      <c r="AX2587" s="601"/>
      <c r="AY2587" s="79"/>
      <c r="AZ2587" s="79"/>
      <c r="BA2587" s="79"/>
      <c r="BB2587" s="80"/>
      <c r="BC2587" s="80"/>
      <c r="BD2587" s="80"/>
      <c r="BE2587" s="80"/>
      <c r="BF2587" s="80"/>
      <c r="BG2587" s="80"/>
      <c r="BH2587" s="80"/>
      <c r="BI2587" s="80"/>
    </row>
    <row r="2588" spans="2:62" ht="39" customHeight="1" thickBot="1">
      <c r="B2588" s="607" t="s">
        <v>149</v>
      </c>
      <c r="C2588" s="607"/>
      <c r="D2588" s="607"/>
      <c r="E2588" s="607"/>
      <c r="F2588" s="607"/>
      <c r="G2588" s="607"/>
      <c r="H2588" s="607"/>
      <c r="I2588" s="607"/>
      <c r="J2588" s="607"/>
      <c r="K2588" s="607"/>
      <c r="L2588" s="607"/>
      <c r="M2588" s="607"/>
      <c r="N2588" s="607"/>
      <c r="O2588" s="607"/>
      <c r="P2588" s="607"/>
      <c r="Q2588" s="607"/>
      <c r="R2588" s="607"/>
      <c r="S2588" s="607"/>
      <c r="T2588" s="607"/>
      <c r="U2588" s="607"/>
      <c r="V2588" s="607"/>
      <c r="W2588" s="607"/>
      <c r="X2588" s="607"/>
      <c r="Y2588" s="607"/>
      <c r="Z2588" s="607"/>
      <c r="AA2588" s="607"/>
      <c r="AG2588" s="71"/>
      <c r="AH2588" s="605"/>
      <c r="AI2588" s="605"/>
      <c r="AJ2588" s="605"/>
      <c r="AK2588" s="605"/>
      <c r="AL2588" s="605"/>
      <c r="AM2588" s="605"/>
      <c r="AN2588" s="606"/>
      <c r="AO2588" s="602"/>
      <c r="AP2588" s="603"/>
      <c r="AQ2588" s="603"/>
      <c r="AR2588" s="603"/>
      <c r="AS2588" s="604"/>
      <c r="AT2588" s="602"/>
      <c r="AU2588" s="603"/>
      <c r="AV2588" s="603"/>
      <c r="AW2588" s="603"/>
      <c r="AX2588" s="604"/>
      <c r="AY2588" s="79"/>
      <c r="AZ2588" s="79"/>
      <c r="BA2588" s="79"/>
      <c r="BB2588" s="80"/>
      <c r="BC2588" s="80"/>
      <c r="BD2588" s="80"/>
      <c r="BE2588" s="80"/>
      <c r="BF2588" s="80"/>
      <c r="BG2588" s="80"/>
      <c r="BH2588" s="80"/>
      <c r="BI2588" s="80"/>
    </row>
    <row r="2589" spans="2:62" ht="39" customHeight="1">
      <c r="B2589" s="608"/>
      <c r="C2589" s="608"/>
      <c r="D2589" s="608"/>
      <c r="E2589" s="608"/>
      <c r="F2589" s="608"/>
      <c r="G2589" s="608"/>
      <c r="H2589" s="608"/>
      <c r="I2589" s="608"/>
      <c r="J2589" s="608"/>
      <c r="K2589" s="608"/>
      <c r="L2589" s="608"/>
      <c r="M2589" s="608"/>
      <c r="N2589" s="608"/>
      <c r="O2589" s="608"/>
      <c r="P2589" s="608"/>
      <c r="Q2589" s="608"/>
      <c r="R2589" s="608"/>
      <c r="S2589" s="608"/>
      <c r="T2589" s="608"/>
      <c r="U2589" s="608"/>
      <c r="V2589" s="608"/>
      <c r="W2589" s="608"/>
      <c r="X2589" s="608"/>
      <c r="Y2589" s="608"/>
      <c r="Z2589" s="608"/>
      <c r="AA2589" s="608"/>
      <c r="AG2589" s="71"/>
    </row>
    <row r="2590" spans="2:62" ht="39" customHeight="1" thickBot="1">
      <c r="B2590" s="533"/>
      <c r="C2590" s="533"/>
      <c r="D2590" s="533"/>
      <c r="E2590" s="533"/>
      <c r="F2590" s="533"/>
      <c r="G2590" s="533"/>
      <c r="H2590" s="533"/>
      <c r="I2590" s="533"/>
      <c r="J2590" s="533"/>
      <c r="K2590" s="533"/>
      <c r="L2590" s="533"/>
      <c r="M2590" s="533"/>
      <c r="N2590" s="533"/>
      <c r="O2590" s="533"/>
      <c r="P2590" s="533"/>
      <c r="Q2590" s="533"/>
      <c r="R2590" s="533"/>
      <c r="S2590" s="533"/>
      <c r="T2590" s="533"/>
      <c r="U2590" s="533"/>
      <c r="V2590" s="533"/>
      <c r="W2590" s="533"/>
      <c r="X2590" s="533"/>
      <c r="Y2590" s="533"/>
      <c r="Z2590" s="533"/>
      <c r="AA2590" s="533"/>
      <c r="AG2590" s="81"/>
      <c r="AH2590" s="82"/>
      <c r="AI2590" s="82"/>
      <c r="AJ2590" s="82"/>
      <c r="AK2590" s="82"/>
      <c r="AL2590" s="82"/>
      <c r="AM2590" s="82"/>
      <c r="AN2590" s="82"/>
      <c r="AO2590" s="82"/>
      <c r="AP2590" s="82"/>
      <c r="AQ2590" s="82"/>
      <c r="AR2590" s="83"/>
      <c r="AS2590" s="83"/>
      <c r="AT2590" s="83"/>
      <c r="AU2590" s="83"/>
      <c r="AV2590" s="83"/>
      <c r="AW2590" s="83"/>
      <c r="AX2590" s="83"/>
      <c r="AY2590" s="83"/>
      <c r="AZ2590" s="83"/>
      <c r="BA2590" s="83"/>
      <c r="BB2590" s="83"/>
      <c r="BC2590" s="83"/>
      <c r="BD2590" s="83"/>
      <c r="BE2590" s="83"/>
      <c r="BF2590" s="83"/>
      <c r="BG2590" s="83"/>
      <c r="BH2590" s="83"/>
      <c r="BI2590" s="83"/>
      <c r="BJ2590" s="84"/>
    </row>
    <row r="2591" spans="2:62" ht="39" customHeight="1">
      <c r="B2591" s="534"/>
      <c r="C2591" s="534"/>
      <c r="D2591" s="534"/>
      <c r="E2591" s="534"/>
      <c r="F2591" s="534"/>
      <c r="G2591" s="534"/>
      <c r="H2591" s="534"/>
      <c r="I2591" s="534"/>
      <c r="J2591" s="534"/>
      <c r="K2591" s="534"/>
      <c r="L2591" s="534"/>
      <c r="M2591" s="534"/>
      <c r="N2591" s="534"/>
      <c r="O2591" s="534"/>
      <c r="P2591" s="534"/>
      <c r="Q2591" s="534"/>
      <c r="R2591" s="534"/>
      <c r="S2591" s="534"/>
      <c r="T2591" s="534"/>
      <c r="U2591" s="534"/>
      <c r="V2591" s="534"/>
      <c r="W2591" s="534"/>
      <c r="X2591" s="534"/>
      <c r="Y2591" s="534"/>
      <c r="Z2591" s="534"/>
      <c r="AA2591" s="534"/>
      <c r="BJ2591" s="85"/>
    </row>
    <row r="2592" spans="2:62" ht="39" customHeight="1">
      <c r="B2592" s="86"/>
      <c r="C2592" s="86"/>
      <c r="D2592" s="86"/>
      <c r="E2592" s="86"/>
      <c r="F2592" s="86"/>
      <c r="G2592" s="86"/>
      <c r="H2592" s="86"/>
      <c r="I2592" s="86"/>
      <c r="J2592" s="86"/>
      <c r="K2592" s="86"/>
      <c r="L2592" s="86"/>
      <c r="M2592" s="86"/>
      <c r="N2592" s="86"/>
      <c r="O2592" s="86"/>
      <c r="P2592" s="86"/>
      <c r="Q2592" s="86"/>
      <c r="R2592" s="86"/>
      <c r="S2592" s="86"/>
      <c r="T2592" s="86"/>
      <c r="U2592" s="86"/>
      <c r="V2592" s="86"/>
      <c r="W2592" s="86"/>
      <c r="X2592" s="86"/>
      <c r="Y2592" s="86"/>
      <c r="Z2592" s="86"/>
      <c r="AA2592" s="86"/>
      <c r="AK2592" s="87"/>
      <c r="AL2592" s="87"/>
      <c r="AM2592" s="87"/>
      <c r="AN2592" s="87"/>
      <c r="AO2592" s="87"/>
      <c r="AP2592" s="87"/>
      <c r="AQ2592" s="87"/>
      <c r="AR2592" s="87"/>
      <c r="AS2592" s="87"/>
      <c r="AT2592" s="87"/>
      <c r="AU2592" s="87"/>
      <c r="AV2592" s="87"/>
      <c r="AW2592" s="87"/>
      <c r="AX2592" s="87"/>
      <c r="AY2592" s="87"/>
      <c r="AZ2592" s="87"/>
      <c r="BA2592" s="87"/>
      <c r="BB2592" s="87"/>
      <c r="BC2592" s="87"/>
      <c r="BD2592" s="87"/>
      <c r="BE2592" s="87"/>
      <c r="BF2592" s="87"/>
      <c r="BJ2592" s="85"/>
    </row>
    <row r="2593" spans="2:62" ht="39" customHeight="1">
      <c r="B2593" s="535" t="s">
        <v>80</v>
      </c>
      <c r="C2593" s="535"/>
      <c r="D2593" s="535"/>
      <c r="E2593" s="535"/>
      <c r="F2593" s="535"/>
      <c r="G2593" s="535"/>
      <c r="H2593" s="535"/>
      <c r="I2593" s="535"/>
      <c r="J2593" s="535"/>
      <c r="K2593" s="535"/>
      <c r="L2593" s="535"/>
      <c r="M2593" s="535"/>
      <c r="N2593" s="535"/>
      <c r="O2593" s="536" t="str">
        <f>GI!$E$31</f>
        <v xml:space="preserve">Biniam Desta </v>
      </c>
      <c r="P2593" s="536"/>
      <c r="Q2593" s="536"/>
      <c r="R2593" s="536"/>
      <c r="S2593" s="536"/>
      <c r="T2593" s="536"/>
      <c r="U2593" s="536"/>
      <c r="V2593" s="536"/>
      <c r="W2593" s="536"/>
      <c r="X2593" s="536"/>
      <c r="Y2593" s="536"/>
      <c r="Z2593" s="536"/>
      <c r="AA2593" s="536"/>
      <c r="AB2593" s="88"/>
      <c r="AJ2593" s="538" t="s">
        <v>212</v>
      </c>
      <c r="AK2593" s="539"/>
      <c r="AL2593" s="539"/>
      <c r="AM2593" s="539"/>
      <c r="AN2593" s="539"/>
      <c r="AO2593" s="539"/>
      <c r="AP2593" s="539"/>
      <c r="AQ2593" s="539"/>
      <c r="AR2593" s="539"/>
      <c r="AS2593" s="539"/>
      <c r="AT2593" s="539"/>
      <c r="AU2593" s="539"/>
      <c r="AV2593" s="539"/>
      <c r="AW2593" s="539"/>
      <c r="AX2593" s="539"/>
      <c r="AY2593" s="539"/>
      <c r="AZ2593" s="539"/>
      <c r="BA2593" s="539"/>
      <c r="BB2593" s="539"/>
      <c r="BC2593" s="539"/>
      <c r="BD2593" s="539"/>
      <c r="BE2593" s="539"/>
      <c r="BF2593" s="540"/>
      <c r="BG2593" s="87"/>
      <c r="BH2593" s="87"/>
      <c r="BI2593" s="87"/>
      <c r="BJ2593" s="89"/>
    </row>
    <row r="2594" spans="2:62" ht="39" customHeight="1">
      <c r="B2594" s="535"/>
      <c r="C2594" s="535"/>
      <c r="D2594" s="535"/>
      <c r="E2594" s="535"/>
      <c r="F2594" s="535"/>
      <c r="G2594" s="535"/>
      <c r="H2594" s="535"/>
      <c r="I2594" s="535"/>
      <c r="J2594" s="535"/>
      <c r="K2594" s="535"/>
      <c r="L2594" s="535"/>
      <c r="M2594" s="535"/>
      <c r="N2594" s="535"/>
      <c r="O2594" s="537"/>
      <c r="P2594" s="537"/>
      <c r="Q2594" s="537"/>
      <c r="R2594" s="537"/>
      <c r="S2594" s="537"/>
      <c r="T2594" s="537"/>
      <c r="U2594" s="537"/>
      <c r="V2594" s="537"/>
      <c r="W2594" s="537"/>
      <c r="X2594" s="537"/>
      <c r="Y2594" s="537"/>
      <c r="Z2594" s="537"/>
      <c r="AA2594" s="537"/>
      <c r="AB2594" s="88"/>
      <c r="AJ2594" s="541"/>
      <c r="AK2594" s="542"/>
      <c r="AL2594" s="542"/>
      <c r="AM2594" s="542"/>
      <c r="AN2594" s="542"/>
      <c r="AO2594" s="542"/>
      <c r="AP2594" s="542"/>
      <c r="AQ2594" s="542"/>
      <c r="AR2594" s="542"/>
      <c r="AS2594" s="542"/>
      <c r="AT2594" s="542"/>
      <c r="AU2594" s="542"/>
      <c r="AV2594" s="542"/>
      <c r="AW2594" s="542"/>
      <c r="AX2594" s="542"/>
      <c r="AY2594" s="542"/>
      <c r="AZ2594" s="542"/>
      <c r="BA2594" s="542"/>
      <c r="BB2594" s="542"/>
      <c r="BC2594" s="542"/>
      <c r="BD2594" s="542"/>
      <c r="BE2594" s="542"/>
      <c r="BF2594" s="543"/>
      <c r="BG2594" s="87"/>
      <c r="BH2594" s="87"/>
      <c r="BI2594" s="87"/>
      <c r="BJ2594" s="89"/>
    </row>
    <row r="2595" spans="2:62" ht="39" customHeight="1">
      <c r="B2595" s="544" t="s">
        <v>79</v>
      </c>
      <c r="C2595" s="544"/>
      <c r="D2595" s="544"/>
      <c r="E2595" s="544"/>
      <c r="F2595" s="544"/>
      <c r="G2595" s="544"/>
      <c r="H2595" s="544"/>
      <c r="I2595" s="544"/>
      <c r="J2595" s="544"/>
      <c r="K2595" s="544"/>
      <c r="L2595" s="544"/>
      <c r="M2595" s="544"/>
      <c r="N2595" s="544"/>
      <c r="O2595" s="545"/>
      <c r="P2595" s="545"/>
      <c r="Q2595" s="545"/>
      <c r="R2595" s="545"/>
      <c r="S2595" s="545"/>
      <c r="T2595" s="545"/>
      <c r="U2595" s="545"/>
      <c r="V2595" s="545"/>
      <c r="W2595" s="545"/>
      <c r="X2595" s="545"/>
      <c r="Y2595" s="545"/>
      <c r="Z2595" s="545"/>
      <c r="AA2595" s="545"/>
      <c r="AB2595" s="88"/>
      <c r="AJ2595" s="541" t="s">
        <v>210</v>
      </c>
      <c r="AK2595" s="542"/>
      <c r="AL2595" s="542"/>
      <c r="AM2595" s="542"/>
      <c r="AN2595" s="542"/>
      <c r="AO2595" s="542"/>
      <c r="AP2595" s="542"/>
      <c r="AQ2595" s="542"/>
      <c r="AR2595" s="542"/>
      <c r="AS2595" s="542"/>
      <c r="AT2595" s="542"/>
      <c r="AU2595" s="542"/>
      <c r="AV2595" s="542"/>
      <c r="AW2595" s="542"/>
      <c r="AX2595" s="542"/>
      <c r="AY2595" s="542"/>
      <c r="AZ2595" s="542"/>
      <c r="BA2595" s="542"/>
      <c r="BB2595" s="542"/>
      <c r="BC2595" s="542"/>
      <c r="BD2595" s="542"/>
      <c r="BE2595" s="542"/>
      <c r="BF2595" s="543"/>
      <c r="BG2595" s="87"/>
      <c r="BH2595" s="87"/>
      <c r="BI2595" s="87"/>
      <c r="BJ2595" s="87"/>
    </row>
    <row r="2596" spans="2:62" ht="39" customHeight="1">
      <c r="B2596" s="544"/>
      <c r="C2596" s="544"/>
      <c r="D2596" s="544"/>
      <c r="E2596" s="544"/>
      <c r="F2596" s="544"/>
      <c r="G2596" s="544"/>
      <c r="H2596" s="544"/>
      <c r="I2596" s="544"/>
      <c r="J2596" s="544"/>
      <c r="K2596" s="544"/>
      <c r="L2596" s="544"/>
      <c r="M2596" s="544"/>
      <c r="N2596" s="544"/>
      <c r="O2596" s="546"/>
      <c r="P2596" s="546"/>
      <c r="Q2596" s="546"/>
      <c r="R2596" s="546"/>
      <c r="S2596" s="546"/>
      <c r="T2596" s="546"/>
      <c r="U2596" s="546"/>
      <c r="V2596" s="546"/>
      <c r="W2596" s="546"/>
      <c r="X2596" s="546"/>
      <c r="Y2596" s="546"/>
      <c r="Z2596" s="546"/>
      <c r="AA2596" s="546"/>
      <c r="AB2596" s="88"/>
      <c r="AJ2596" s="541"/>
      <c r="AK2596" s="542"/>
      <c r="AL2596" s="542"/>
      <c r="AM2596" s="542"/>
      <c r="AN2596" s="542"/>
      <c r="AO2596" s="542"/>
      <c r="AP2596" s="542"/>
      <c r="AQ2596" s="542"/>
      <c r="AR2596" s="542"/>
      <c r="AS2596" s="542"/>
      <c r="AT2596" s="542"/>
      <c r="AU2596" s="542"/>
      <c r="AV2596" s="542"/>
      <c r="AW2596" s="542"/>
      <c r="AX2596" s="542"/>
      <c r="AY2596" s="542"/>
      <c r="AZ2596" s="542"/>
      <c r="BA2596" s="542"/>
      <c r="BB2596" s="542"/>
      <c r="BC2596" s="542"/>
      <c r="BD2596" s="542"/>
      <c r="BE2596" s="542"/>
      <c r="BF2596" s="543"/>
      <c r="BG2596" s="87"/>
      <c r="BH2596" s="87"/>
      <c r="BI2596" s="87"/>
      <c r="BJ2596" s="87"/>
    </row>
    <row r="2597" spans="2:62" ht="39" customHeight="1">
      <c r="B2597" s="535" t="s">
        <v>81</v>
      </c>
      <c r="C2597" s="535"/>
      <c r="D2597" s="535"/>
      <c r="E2597" s="535"/>
      <c r="F2597" s="535"/>
      <c r="G2597" s="535"/>
      <c r="H2597" s="535"/>
      <c r="I2597" s="535"/>
      <c r="J2597" s="535"/>
      <c r="K2597" s="535"/>
      <c r="L2597" s="535"/>
      <c r="M2597" s="535"/>
      <c r="N2597" s="535"/>
      <c r="O2597" s="547"/>
      <c r="P2597" s="547"/>
      <c r="Q2597" s="547"/>
      <c r="R2597" s="547"/>
      <c r="S2597" s="547"/>
      <c r="T2597" s="547"/>
      <c r="U2597" s="547"/>
      <c r="V2597" s="547"/>
      <c r="W2597" s="547"/>
      <c r="X2597" s="547"/>
      <c r="Y2597" s="547"/>
      <c r="Z2597" s="547"/>
      <c r="AA2597" s="547"/>
      <c r="AB2597" s="88"/>
      <c r="AJ2597" s="541" t="s">
        <v>74</v>
      </c>
      <c r="AK2597" s="542"/>
      <c r="AL2597" s="542"/>
      <c r="AM2597" s="542"/>
      <c r="AN2597" s="542"/>
      <c r="AO2597" s="542"/>
      <c r="AP2597" s="542"/>
      <c r="AQ2597" s="542"/>
      <c r="AR2597" s="542"/>
      <c r="AS2597" s="542"/>
      <c r="AT2597" s="542"/>
      <c r="AU2597" s="542"/>
      <c r="AV2597" s="542"/>
      <c r="AW2597" s="542"/>
      <c r="AX2597" s="542"/>
      <c r="AY2597" s="542"/>
      <c r="AZ2597" s="542"/>
      <c r="BA2597" s="542"/>
      <c r="BB2597" s="542"/>
      <c r="BC2597" s="542"/>
      <c r="BD2597" s="542"/>
      <c r="BE2597" s="542"/>
      <c r="BF2597" s="543"/>
      <c r="BG2597" s="87"/>
      <c r="BH2597" s="87"/>
      <c r="BI2597" s="87"/>
      <c r="BJ2597" s="87"/>
    </row>
    <row r="2598" spans="2:62" ht="20.25" customHeight="1">
      <c r="B2598" s="535"/>
      <c r="C2598" s="535"/>
      <c r="D2598" s="535"/>
      <c r="E2598" s="535"/>
      <c r="F2598" s="535"/>
      <c r="G2598" s="535"/>
      <c r="H2598" s="535"/>
      <c r="I2598" s="535"/>
      <c r="J2598" s="535"/>
      <c r="K2598" s="535"/>
      <c r="L2598" s="535"/>
      <c r="M2598" s="535"/>
      <c r="N2598" s="535"/>
      <c r="O2598" s="548"/>
      <c r="P2598" s="548"/>
      <c r="Q2598" s="548"/>
      <c r="R2598" s="548"/>
      <c r="S2598" s="548"/>
      <c r="T2598" s="548"/>
      <c r="U2598" s="548"/>
      <c r="V2598" s="548"/>
      <c r="W2598" s="548"/>
      <c r="X2598" s="548"/>
      <c r="Y2598" s="548"/>
      <c r="Z2598" s="548"/>
      <c r="AA2598" s="548"/>
      <c r="AB2598" s="88"/>
      <c r="AJ2598" s="541"/>
      <c r="AK2598" s="542"/>
      <c r="AL2598" s="542"/>
      <c r="AM2598" s="542"/>
      <c r="AN2598" s="542"/>
      <c r="AO2598" s="542"/>
      <c r="AP2598" s="542"/>
      <c r="AQ2598" s="542"/>
      <c r="AR2598" s="542"/>
      <c r="AS2598" s="542"/>
      <c r="AT2598" s="542"/>
      <c r="AU2598" s="542"/>
      <c r="AV2598" s="542"/>
      <c r="AW2598" s="542"/>
      <c r="AX2598" s="542"/>
      <c r="AY2598" s="542"/>
      <c r="AZ2598" s="542"/>
      <c r="BA2598" s="542"/>
      <c r="BB2598" s="542"/>
      <c r="BC2598" s="542"/>
      <c r="BD2598" s="542"/>
      <c r="BE2598" s="542"/>
      <c r="BF2598" s="543"/>
      <c r="BG2598" s="87"/>
      <c r="BH2598" s="87"/>
      <c r="BI2598" s="87"/>
      <c r="BJ2598" s="87"/>
    </row>
    <row r="2599" spans="2:62" ht="5.25" customHeight="1">
      <c r="B2599" s="544" t="s">
        <v>79</v>
      </c>
      <c r="C2599" s="544"/>
      <c r="D2599" s="544"/>
      <c r="E2599" s="544"/>
      <c r="F2599" s="544"/>
      <c r="G2599" s="544"/>
      <c r="H2599" s="544"/>
      <c r="I2599" s="544"/>
      <c r="J2599" s="544"/>
      <c r="K2599" s="544"/>
      <c r="L2599" s="544"/>
      <c r="M2599" s="544"/>
      <c r="N2599" s="544"/>
      <c r="O2599" s="545"/>
      <c r="P2599" s="545"/>
      <c r="Q2599" s="545"/>
      <c r="R2599" s="545"/>
      <c r="S2599" s="545"/>
      <c r="T2599" s="545"/>
      <c r="U2599" s="545"/>
      <c r="V2599" s="545"/>
      <c r="W2599" s="545"/>
      <c r="X2599" s="545"/>
      <c r="Y2599" s="545"/>
      <c r="Z2599" s="545"/>
      <c r="AA2599" s="545"/>
      <c r="AB2599" s="90"/>
      <c r="AJ2599" s="541" t="s">
        <v>211</v>
      </c>
      <c r="AK2599" s="542"/>
      <c r="AL2599" s="542"/>
      <c r="AM2599" s="542"/>
      <c r="AN2599" s="542"/>
      <c r="AO2599" s="542"/>
      <c r="AP2599" s="542"/>
      <c r="AQ2599" s="542"/>
      <c r="AR2599" s="542"/>
      <c r="AS2599" s="542"/>
      <c r="AT2599" s="542"/>
      <c r="AU2599" s="542"/>
      <c r="AV2599" s="542"/>
      <c r="AW2599" s="542"/>
      <c r="AX2599" s="542"/>
      <c r="AY2599" s="542"/>
      <c r="AZ2599" s="542"/>
      <c r="BA2599" s="542"/>
      <c r="BB2599" s="542"/>
      <c r="BC2599" s="542"/>
      <c r="BD2599" s="542"/>
      <c r="BE2599" s="542"/>
      <c r="BF2599" s="543"/>
      <c r="BG2599" s="87"/>
      <c r="BH2599" s="87"/>
      <c r="BI2599" s="87"/>
      <c r="BJ2599" s="87"/>
    </row>
    <row r="2600" spans="2:62" ht="54" customHeight="1">
      <c r="B2600" s="544"/>
      <c r="C2600" s="544"/>
      <c r="D2600" s="544"/>
      <c r="E2600" s="544"/>
      <c r="F2600" s="544"/>
      <c r="G2600" s="544"/>
      <c r="H2600" s="544"/>
      <c r="I2600" s="544"/>
      <c r="J2600" s="544"/>
      <c r="K2600" s="544"/>
      <c r="L2600" s="544"/>
      <c r="M2600" s="544"/>
      <c r="N2600" s="544"/>
      <c r="O2600" s="546"/>
      <c r="P2600" s="546"/>
      <c r="Q2600" s="546"/>
      <c r="R2600" s="546"/>
      <c r="S2600" s="546"/>
      <c r="T2600" s="546"/>
      <c r="U2600" s="546"/>
      <c r="V2600" s="546"/>
      <c r="W2600" s="546"/>
      <c r="X2600" s="546"/>
      <c r="Y2600" s="546"/>
      <c r="Z2600" s="546"/>
      <c r="AA2600" s="546"/>
      <c r="AB2600" s="90"/>
      <c r="AJ2600" s="549"/>
      <c r="AK2600" s="550"/>
      <c r="AL2600" s="550"/>
      <c r="AM2600" s="550"/>
      <c r="AN2600" s="550"/>
      <c r="AO2600" s="550"/>
      <c r="AP2600" s="550"/>
      <c r="AQ2600" s="550"/>
      <c r="AR2600" s="550"/>
      <c r="AS2600" s="550"/>
      <c r="AT2600" s="550"/>
      <c r="AU2600" s="550"/>
      <c r="AV2600" s="550"/>
      <c r="AW2600" s="550"/>
      <c r="AX2600" s="550"/>
      <c r="AY2600" s="550"/>
      <c r="AZ2600" s="550"/>
      <c r="BA2600" s="550"/>
      <c r="BB2600" s="550"/>
      <c r="BC2600" s="550"/>
      <c r="BD2600" s="550"/>
      <c r="BE2600" s="550"/>
      <c r="BF2600" s="551"/>
      <c r="BG2600" s="87"/>
      <c r="BH2600" s="87"/>
      <c r="BI2600" s="87"/>
      <c r="BJ2600" s="87"/>
    </row>
    <row r="2601" spans="2:62" ht="57.75" customHeight="1">
      <c r="C2601" s="615"/>
      <c r="D2601" s="615"/>
      <c r="E2601" s="615"/>
      <c r="F2601" s="615"/>
      <c r="G2601" s="615"/>
      <c r="H2601" s="615"/>
      <c r="I2601" s="615"/>
      <c r="J2601" s="615"/>
      <c r="K2601" s="615"/>
      <c r="L2601" s="615"/>
      <c r="M2601" s="615"/>
      <c r="N2601" s="615"/>
      <c r="O2601" s="615"/>
      <c r="P2601" s="615"/>
      <c r="Q2601" s="615"/>
      <c r="R2601" s="615"/>
      <c r="S2601" s="615"/>
      <c r="T2601" s="615"/>
      <c r="U2601" s="615"/>
      <c r="V2601" s="615"/>
      <c r="W2601" s="615"/>
      <c r="X2601" s="615"/>
    </row>
    <row r="2602" spans="2:62" ht="39" customHeight="1">
      <c r="B2602" s="616" t="s">
        <v>20</v>
      </c>
      <c r="C2602" s="616"/>
      <c r="D2602" s="616"/>
      <c r="E2602" s="616"/>
      <c r="F2602" s="616"/>
      <c r="G2602" s="616"/>
      <c r="H2602" s="616"/>
      <c r="I2602" s="616"/>
      <c r="J2602" s="616"/>
      <c r="K2602" s="616"/>
      <c r="L2602" s="616"/>
      <c r="M2602" s="616"/>
      <c r="N2602" s="616"/>
      <c r="O2602" s="616"/>
      <c r="P2602" s="616"/>
      <c r="Q2602" s="616"/>
      <c r="R2602" s="616"/>
      <c r="S2602" s="616"/>
      <c r="T2602" s="616"/>
      <c r="U2602" s="616"/>
      <c r="V2602" s="616"/>
      <c r="W2602" s="616"/>
      <c r="X2602" s="616"/>
      <c r="Y2602" s="616"/>
      <c r="Z2602" s="616"/>
      <c r="AA2602" s="59"/>
      <c r="AG2602" s="60"/>
      <c r="AH2602" s="60"/>
      <c r="AI2602" s="60"/>
      <c r="AL2602" s="617"/>
      <c r="AM2602" s="617"/>
      <c r="AN2602" s="617"/>
      <c r="AO2602" s="617"/>
      <c r="AP2602" s="617"/>
      <c r="AQ2602" s="617"/>
      <c r="AR2602" s="617"/>
      <c r="AS2602" s="617"/>
      <c r="AT2602" s="617"/>
      <c r="AU2602" s="617"/>
      <c r="AV2602" s="617"/>
      <c r="AW2602" s="617"/>
      <c r="AX2602" s="617"/>
      <c r="AY2602" s="617"/>
      <c r="AZ2602" s="617"/>
      <c r="BA2602" s="617"/>
      <c r="BB2602" s="617"/>
      <c r="BC2602" s="617"/>
    </row>
    <row r="2603" spans="2:62" ht="39" customHeight="1">
      <c r="B2603" s="616"/>
      <c r="C2603" s="616"/>
      <c r="D2603" s="616"/>
      <c r="E2603" s="616"/>
      <c r="F2603" s="616"/>
      <c r="G2603" s="616"/>
      <c r="H2603" s="616"/>
      <c r="I2603" s="616"/>
      <c r="J2603" s="616"/>
      <c r="K2603" s="616"/>
      <c r="L2603" s="616"/>
      <c r="M2603" s="616"/>
      <c r="N2603" s="616"/>
      <c r="O2603" s="616"/>
      <c r="P2603" s="616"/>
      <c r="Q2603" s="616"/>
      <c r="R2603" s="616"/>
      <c r="S2603" s="616"/>
      <c r="T2603" s="616"/>
      <c r="U2603" s="616"/>
      <c r="V2603" s="616"/>
      <c r="W2603" s="616"/>
      <c r="X2603" s="616"/>
      <c r="Y2603" s="616"/>
      <c r="Z2603" s="616"/>
      <c r="AA2603" s="59"/>
      <c r="AG2603" s="60"/>
      <c r="AH2603" s="60"/>
      <c r="AI2603" s="60"/>
      <c r="AL2603" s="617"/>
      <c r="AM2603" s="617"/>
      <c r="AN2603" s="617"/>
      <c r="AO2603" s="617"/>
      <c r="AP2603" s="617"/>
      <c r="AQ2603" s="617"/>
      <c r="AR2603" s="617"/>
      <c r="AS2603" s="617"/>
      <c r="AT2603" s="617"/>
      <c r="AU2603" s="617"/>
      <c r="AV2603" s="617"/>
      <c r="AW2603" s="617"/>
      <c r="AX2603" s="617"/>
      <c r="AY2603" s="617"/>
      <c r="AZ2603" s="617"/>
      <c r="BA2603" s="617"/>
      <c r="BB2603" s="617"/>
      <c r="BC2603" s="617"/>
    </row>
    <row r="2604" spans="2:62" ht="39" customHeight="1">
      <c r="B2604" s="618"/>
      <c r="C2604" s="618"/>
      <c r="D2604" s="618"/>
      <c r="E2604" s="618"/>
      <c r="F2604" s="618"/>
      <c r="G2604" s="618"/>
      <c r="H2604" s="618"/>
      <c r="I2604" s="618"/>
      <c r="J2604" s="618"/>
      <c r="K2604" s="618"/>
      <c r="L2604" s="618"/>
      <c r="M2604" s="618"/>
      <c r="N2604" s="618"/>
      <c r="O2604" s="618"/>
      <c r="P2604" s="618"/>
      <c r="Q2604" s="618"/>
      <c r="R2604" s="618"/>
      <c r="S2604" s="618"/>
      <c r="T2604" s="618"/>
      <c r="U2604" s="618"/>
      <c r="V2604" s="618"/>
      <c r="W2604" s="618"/>
      <c r="X2604" s="618"/>
      <c r="Y2604" s="618"/>
      <c r="Z2604" s="618"/>
      <c r="AA2604" s="59"/>
      <c r="AB2604" s="60"/>
      <c r="AC2604" s="60"/>
      <c r="AD2604" s="60"/>
      <c r="AE2604" s="60"/>
      <c r="AF2604" s="60"/>
      <c r="AG2604" s="60"/>
      <c r="AH2604" s="60"/>
      <c r="AI2604" s="60"/>
      <c r="AL2604" s="617"/>
      <c r="AM2604" s="617"/>
      <c r="AN2604" s="617"/>
      <c r="AO2604" s="617"/>
      <c r="AP2604" s="617"/>
      <c r="AQ2604" s="617"/>
      <c r="AR2604" s="617"/>
      <c r="AS2604" s="617"/>
      <c r="AT2604" s="617"/>
      <c r="AU2604" s="617"/>
      <c r="AV2604" s="617"/>
      <c r="AW2604" s="617"/>
      <c r="AX2604" s="617"/>
      <c r="AY2604" s="617"/>
      <c r="AZ2604" s="617"/>
      <c r="BA2604" s="617"/>
      <c r="BB2604" s="617"/>
      <c r="BC2604" s="617"/>
    </row>
    <row r="2605" spans="2:62" ht="39" customHeight="1">
      <c r="B2605" s="609" t="s">
        <v>92</v>
      </c>
      <c r="C2605" s="609"/>
      <c r="D2605" s="609"/>
      <c r="E2605" s="609"/>
      <c r="F2605" s="609"/>
      <c r="G2605" s="609"/>
      <c r="H2605" s="609"/>
      <c r="I2605" s="609"/>
      <c r="J2605" s="609"/>
      <c r="K2605" s="609"/>
      <c r="L2605" s="609"/>
      <c r="M2605" s="609"/>
      <c r="N2605" s="609"/>
      <c r="O2605" s="609"/>
      <c r="P2605" s="609"/>
      <c r="Q2605" s="609"/>
      <c r="R2605" s="609"/>
      <c r="S2605" s="609"/>
      <c r="T2605" s="609"/>
      <c r="U2605" s="609"/>
      <c r="V2605" s="609"/>
      <c r="W2605" s="609"/>
      <c r="X2605" s="609"/>
      <c r="Y2605" s="609"/>
      <c r="Z2605" s="609"/>
      <c r="AA2605" s="59"/>
      <c r="AB2605" s="60"/>
      <c r="AE2605" s="610" t="str">
        <f>GI!$A$49</f>
        <v>መግለፂ ውፅኢት ተምሃራይ</v>
      </c>
      <c r="AF2605" s="610"/>
      <c r="AG2605" s="610"/>
      <c r="AH2605" s="610"/>
      <c r="AI2605" s="610"/>
      <c r="AJ2605" s="610"/>
      <c r="AK2605" s="610"/>
      <c r="AL2605" s="610"/>
      <c r="AM2605" s="610"/>
      <c r="AN2605" s="610"/>
      <c r="AO2605" s="610"/>
      <c r="AP2605" s="610"/>
      <c r="AQ2605" s="610"/>
      <c r="AR2605" s="610"/>
      <c r="AS2605" s="610"/>
      <c r="AT2605" s="610"/>
      <c r="AU2605" s="610"/>
      <c r="AV2605" s="610"/>
      <c r="AW2605" s="610"/>
      <c r="AX2605" s="610"/>
      <c r="AY2605" s="610"/>
      <c r="AZ2605" s="610"/>
      <c r="BA2605" s="610"/>
      <c r="BB2605" s="610"/>
      <c r="BC2605" s="610"/>
      <c r="BD2605" s="610"/>
      <c r="BE2605" s="610"/>
      <c r="BF2605" s="610"/>
      <c r="BG2605" s="610"/>
      <c r="BH2605" s="610"/>
      <c r="BI2605" s="610"/>
      <c r="BJ2605" s="610"/>
    </row>
    <row r="2606" spans="2:62" ht="39" customHeight="1">
      <c r="B2606" s="609" t="s">
        <v>93</v>
      </c>
      <c r="C2606" s="609"/>
      <c r="D2606" s="609"/>
      <c r="E2606" s="609"/>
      <c r="F2606" s="609"/>
      <c r="G2606" s="609"/>
      <c r="H2606" s="609"/>
      <c r="I2606" s="609"/>
      <c r="J2606" s="609"/>
      <c r="K2606" s="609"/>
      <c r="L2606" s="609"/>
      <c r="M2606" s="609"/>
      <c r="N2606" s="609"/>
      <c r="O2606" s="609"/>
      <c r="P2606" s="609"/>
      <c r="Q2606" s="609"/>
      <c r="R2606" s="609"/>
      <c r="S2606" s="609"/>
      <c r="T2606" s="609"/>
      <c r="U2606" s="609"/>
      <c r="V2606" s="609"/>
      <c r="W2606" s="609"/>
      <c r="X2606" s="609"/>
      <c r="Y2606" s="609"/>
      <c r="Z2606" s="609"/>
      <c r="AA2606" s="59"/>
      <c r="AB2606" s="60"/>
      <c r="AC2606" s="61"/>
      <c r="AD2606" s="61"/>
      <c r="AE2606" s="610"/>
      <c r="AF2606" s="610"/>
      <c r="AG2606" s="610"/>
      <c r="AH2606" s="610"/>
      <c r="AI2606" s="610"/>
      <c r="AJ2606" s="610"/>
      <c r="AK2606" s="610"/>
      <c r="AL2606" s="610"/>
      <c r="AM2606" s="610"/>
      <c r="AN2606" s="610"/>
      <c r="AO2606" s="610"/>
      <c r="AP2606" s="610"/>
      <c r="AQ2606" s="610"/>
      <c r="AR2606" s="610"/>
      <c r="AS2606" s="610"/>
      <c r="AT2606" s="610"/>
      <c r="AU2606" s="610"/>
      <c r="AV2606" s="610"/>
      <c r="AW2606" s="610"/>
      <c r="AX2606" s="610"/>
      <c r="AY2606" s="610"/>
      <c r="AZ2606" s="610"/>
      <c r="BA2606" s="610"/>
      <c r="BB2606" s="610"/>
      <c r="BC2606" s="610"/>
      <c r="BD2606" s="610"/>
      <c r="BE2606" s="610"/>
      <c r="BF2606" s="610"/>
      <c r="BG2606" s="610"/>
      <c r="BH2606" s="610"/>
      <c r="BI2606" s="610"/>
      <c r="BJ2606" s="610"/>
    </row>
    <row r="2607" spans="2:62" ht="39" customHeight="1">
      <c r="B2607" s="609" t="s">
        <v>94</v>
      </c>
      <c r="C2607" s="609"/>
      <c r="D2607" s="609"/>
      <c r="E2607" s="609"/>
      <c r="F2607" s="609"/>
      <c r="G2607" s="609"/>
      <c r="H2607" s="609"/>
      <c r="I2607" s="609"/>
      <c r="J2607" s="609"/>
      <c r="K2607" s="609"/>
      <c r="L2607" s="609"/>
      <c r="M2607" s="609"/>
      <c r="N2607" s="609"/>
      <c r="O2607" s="609"/>
      <c r="P2607" s="609"/>
      <c r="Q2607" s="609"/>
      <c r="R2607" s="609"/>
      <c r="S2607" s="609"/>
      <c r="T2607" s="609"/>
      <c r="U2607" s="609"/>
      <c r="V2607" s="609"/>
      <c r="W2607" s="609"/>
      <c r="X2607" s="609"/>
      <c r="Y2607" s="609"/>
      <c r="Z2607" s="609"/>
      <c r="AA2607" s="59"/>
      <c r="AB2607" s="60"/>
      <c r="AC2607" s="61"/>
      <c r="AD2607" s="61"/>
      <c r="AE2607" s="610" t="str">
        <f>GI!$A$50</f>
        <v xml:space="preserve">ኣካዳሚ ሸባ ሓፈሻዊ ካልኣይ ብርኪ ቤት ት/ቲ </v>
      </c>
      <c r="AF2607" s="610"/>
      <c r="AG2607" s="610"/>
      <c r="AH2607" s="610"/>
      <c r="AI2607" s="610"/>
      <c r="AJ2607" s="610"/>
      <c r="AK2607" s="610"/>
      <c r="AL2607" s="610"/>
      <c r="AM2607" s="610"/>
      <c r="AN2607" s="610"/>
      <c r="AO2607" s="610"/>
      <c r="AP2607" s="610"/>
      <c r="AQ2607" s="610"/>
      <c r="AR2607" s="610"/>
      <c r="AS2607" s="610"/>
      <c r="AT2607" s="610"/>
      <c r="AU2607" s="610"/>
      <c r="AV2607" s="610"/>
      <c r="AW2607" s="610"/>
      <c r="AX2607" s="610"/>
      <c r="AY2607" s="610"/>
      <c r="AZ2607" s="610"/>
      <c r="BA2607" s="610"/>
      <c r="BB2607" s="610"/>
      <c r="BC2607" s="610"/>
      <c r="BD2607" s="610"/>
      <c r="BE2607" s="610"/>
      <c r="BF2607" s="610"/>
      <c r="BG2607" s="610"/>
      <c r="BH2607" s="610"/>
      <c r="BI2607" s="610"/>
      <c r="BJ2607" s="610"/>
    </row>
    <row r="2608" spans="2:62" ht="39" customHeight="1">
      <c r="B2608" s="609" t="s">
        <v>95</v>
      </c>
      <c r="C2608" s="609"/>
      <c r="D2608" s="609"/>
      <c r="E2608" s="609"/>
      <c r="F2608" s="609"/>
      <c r="G2608" s="609"/>
      <c r="H2608" s="609"/>
      <c r="I2608" s="609"/>
      <c r="J2608" s="609"/>
      <c r="K2608" s="609"/>
      <c r="L2608" s="609"/>
      <c r="M2608" s="609"/>
      <c r="N2608" s="609"/>
      <c r="O2608" s="609"/>
      <c r="P2608" s="609"/>
      <c r="Q2608" s="609"/>
      <c r="R2608" s="609"/>
      <c r="S2608" s="609"/>
      <c r="T2608" s="609"/>
      <c r="U2608" s="609"/>
      <c r="V2608" s="609"/>
      <c r="W2608" s="609"/>
      <c r="X2608" s="609"/>
      <c r="Y2608" s="609"/>
      <c r="Z2608" s="609"/>
      <c r="AA2608" s="62"/>
      <c r="AB2608" s="60"/>
      <c r="AC2608" s="61"/>
      <c r="AD2608" s="61"/>
      <c r="AE2608" s="610"/>
      <c r="AF2608" s="610"/>
      <c r="AG2608" s="610"/>
      <c r="AH2608" s="610"/>
      <c r="AI2608" s="610"/>
      <c r="AJ2608" s="610"/>
      <c r="AK2608" s="610"/>
      <c r="AL2608" s="610"/>
      <c r="AM2608" s="610"/>
      <c r="AN2608" s="610"/>
      <c r="AO2608" s="610"/>
      <c r="AP2608" s="610"/>
      <c r="AQ2608" s="610"/>
      <c r="AR2608" s="610"/>
      <c r="AS2608" s="610"/>
      <c r="AT2608" s="610"/>
      <c r="AU2608" s="610"/>
      <c r="AV2608" s="610"/>
      <c r="AW2608" s="610"/>
      <c r="AX2608" s="610"/>
      <c r="AY2608" s="610"/>
      <c r="AZ2608" s="610"/>
      <c r="BA2608" s="610"/>
      <c r="BB2608" s="610"/>
      <c r="BC2608" s="610"/>
      <c r="BD2608" s="610"/>
      <c r="BE2608" s="610"/>
      <c r="BF2608" s="610"/>
      <c r="BG2608" s="610"/>
      <c r="BH2608" s="610"/>
      <c r="BI2608" s="610"/>
      <c r="BJ2608" s="610"/>
    </row>
    <row r="2609" spans="2:62" ht="39" customHeight="1">
      <c r="B2609" s="609" t="s">
        <v>96</v>
      </c>
      <c r="C2609" s="609"/>
      <c r="D2609" s="609"/>
      <c r="E2609" s="609"/>
      <c r="F2609" s="609"/>
      <c r="G2609" s="609"/>
      <c r="H2609" s="609"/>
      <c r="I2609" s="609"/>
      <c r="J2609" s="609"/>
      <c r="K2609" s="609"/>
      <c r="L2609" s="609"/>
      <c r="M2609" s="609"/>
      <c r="N2609" s="609"/>
      <c r="O2609" s="609"/>
      <c r="P2609" s="609"/>
      <c r="Q2609" s="609"/>
      <c r="R2609" s="609"/>
      <c r="S2609" s="609"/>
      <c r="T2609" s="609"/>
      <c r="U2609" s="609"/>
      <c r="V2609" s="609"/>
      <c r="W2609" s="609"/>
      <c r="X2609" s="609"/>
      <c r="Y2609" s="609"/>
      <c r="Z2609" s="609"/>
      <c r="AA2609" s="62"/>
      <c r="AB2609" s="60"/>
      <c r="AC2609" s="61"/>
      <c r="AD2609" s="61"/>
      <c r="AE2609" s="61"/>
      <c r="AF2609" s="61"/>
      <c r="AG2609" s="61"/>
      <c r="AH2609" s="61"/>
      <c r="AI2609" s="61"/>
      <c r="AJ2609" s="61"/>
      <c r="AK2609" s="61"/>
      <c r="AL2609" s="61"/>
      <c r="AM2609" s="61"/>
      <c r="AN2609" s="61"/>
      <c r="AO2609" s="61"/>
      <c r="AP2609" s="61"/>
      <c r="AQ2609" s="61"/>
      <c r="AR2609" s="61"/>
      <c r="AS2609" s="61"/>
      <c r="AT2609" s="61"/>
      <c r="AU2609" s="61"/>
      <c r="AV2609" s="61"/>
      <c r="AW2609" s="61"/>
      <c r="AX2609" s="61"/>
      <c r="AY2609" s="61"/>
      <c r="AZ2609" s="61"/>
      <c r="BA2609" s="61"/>
      <c r="BB2609" s="61"/>
      <c r="BC2609" s="61"/>
      <c r="BD2609" s="61"/>
      <c r="BE2609" s="61"/>
      <c r="BF2609" s="61"/>
      <c r="BG2609" s="61"/>
      <c r="BH2609" s="61"/>
      <c r="BI2609" s="61"/>
      <c r="BJ2609" s="61"/>
    </row>
    <row r="2610" spans="2:62" ht="39" customHeight="1">
      <c r="B2610" s="611" t="s">
        <v>138</v>
      </c>
      <c r="C2610" s="611"/>
      <c r="D2610" s="611"/>
      <c r="E2610" s="611"/>
      <c r="F2610" s="611"/>
      <c r="G2610" s="611"/>
      <c r="H2610" s="611"/>
      <c r="I2610" s="611"/>
      <c r="J2610" s="611"/>
      <c r="K2610" s="611"/>
      <c r="L2610" s="611"/>
      <c r="M2610" s="611"/>
      <c r="N2610" s="611"/>
      <c r="O2610" s="611"/>
      <c r="P2610" s="611"/>
      <c r="Q2610" s="611"/>
      <c r="R2610" s="611"/>
      <c r="S2610" s="611"/>
      <c r="T2610" s="611"/>
      <c r="U2610" s="611"/>
      <c r="V2610" s="611"/>
      <c r="W2610" s="611"/>
      <c r="X2610" s="611"/>
      <c r="Y2610" s="611"/>
      <c r="Z2610" s="611"/>
      <c r="AA2610" s="612"/>
      <c r="AB2610" s="62"/>
      <c r="AD2610" s="61"/>
      <c r="AE2610" s="613" t="str">
        <f>GI!$A$52</f>
        <v>Sheba Academy Comprehensive Secondary School Student's Grade Report Card</v>
      </c>
      <c r="AF2610" s="613"/>
      <c r="AG2610" s="613"/>
      <c r="AH2610" s="613"/>
      <c r="AI2610" s="613"/>
      <c r="AJ2610" s="613"/>
      <c r="AK2610" s="613"/>
      <c r="AL2610" s="613"/>
      <c r="AM2610" s="613"/>
      <c r="AN2610" s="613"/>
      <c r="AO2610" s="613"/>
      <c r="AP2610" s="613"/>
      <c r="AQ2610" s="613"/>
      <c r="AR2610" s="613"/>
      <c r="AS2610" s="613"/>
      <c r="AT2610" s="613"/>
      <c r="AU2610" s="613"/>
      <c r="AV2610" s="613"/>
      <c r="AW2610" s="613"/>
      <c r="AX2610" s="613"/>
      <c r="AY2610" s="613"/>
      <c r="AZ2610" s="613"/>
      <c r="BA2610" s="613"/>
      <c r="BB2610" s="613"/>
      <c r="BC2610" s="613"/>
      <c r="BD2610" s="613"/>
      <c r="BE2610" s="613"/>
      <c r="BF2610" s="613"/>
      <c r="BG2610" s="613"/>
      <c r="BH2610" s="613"/>
      <c r="BI2610" s="613"/>
      <c r="BJ2610" s="613"/>
    </row>
    <row r="2611" spans="2:62" ht="39" customHeight="1">
      <c r="B2611" s="611"/>
      <c r="C2611" s="611"/>
      <c r="D2611" s="611"/>
      <c r="E2611" s="611"/>
      <c r="F2611" s="611"/>
      <c r="G2611" s="611"/>
      <c r="H2611" s="611"/>
      <c r="I2611" s="611"/>
      <c r="J2611" s="611"/>
      <c r="K2611" s="611"/>
      <c r="L2611" s="611"/>
      <c r="M2611" s="611"/>
      <c r="N2611" s="611"/>
      <c r="O2611" s="611"/>
      <c r="P2611" s="611"/>
      <c r="Q2611" s="611"/>
      <c r="R2611" s="611"/>
      <c r="S2611" s="611"/>
      <c r="T2611" s="611"/>
      <c r="U2611" s="611"/>
      <c r="V2611" s="611"/>
      <c r="W2611" s="611"/>
      <c r="X2611" s="611"/>
      <c r="Y2611" s="611"/>
      <c r="Z2611" s="611"/>
      <c r="AA2611" s="612"/>
      <c r="AB2611" s="62"/>
      <c r="AC2611" s="61"/>
      <c r="AD2611" s="61"/>
      <c r="AE2611" s="613"/>
      <c r="AF2611" s="613"/>
      <c r="AG2611" s="613"/>
      <c r="AH2611" s="613"/>
      <c r="AI2611" s="613"/>
      <c r="AJ2611" s="613"/>
      <c r="AK2611" s="613"/>
      <c r="AL2611" s="613"/>
      <c r="AM2611" s="613"/>
      <c r="AN2611" s="613"/>
      <c r="AO2611" s="613"/>
      <c r="AP2611" s="613"/>
      <c r="AQ2611" s="613"/>
      <c r="AR2611" s="613"/>
      <c r="AS2611" s="613"/>
      <c r="AT2611" s="613"/>
      <c r="AU2611" s="613"/>
      <c r="AV2611" s="613"/>
      <c r="AW2611" s="613"/>
      <c r="AX2611" s="613"/>
      <c r="AY2611" s="613"/>
      <c r="AZ2611" s="613"/>
      <c r="BA2611" s="613"/>
      <c r="BB2611" s="613"/>
      <c r="BC2611" s="613"/>
      <c r="BD2611" s="613"/>
      <c r="BE2611" s="613"/>
      <c r="BF2611" s="613"/>
      <c r="BG2611" s="613"/>
      <c r="BH2611" s="613"/>
      <c r="BI2611" s="613"/>
      <c r="BJ2611" s="613"/>
    </row>
    <row r="2612" spans="2:62" ht="39" customHeight="1">
      <c r="B2612" s="611" t="s">
        <v>65</v>
      </c>
      <c r="C2612" s="611"/>
      <c r="D2612" s="611"/>
      <c r="E2612" s="611"/>
      <c r="F2612" s="611"/>
      <c r="G2612" s="611"/>
      <c r="H2612" s="611"/>
      <c r="I2612" s="611"/>
      <c r="J2612" s="611"/>
      <c r="K2612" s="611"/>
      <c r="L2612" s="611"/>
      <c r="M2612" s="611"/>
      <c r="N2612" s="611"/>
      <c r="O2612" s="611"/>
      <c r="P2612" s="611"/>
      <c r="Q2612" s="611"/>
      <c r="R2612" s="611"/>
      <c r="S2612" s="611"/>
      <c r="T2612" s="611"/>
      <c r="U2612" s="611"/>
      <c r="V2612" s="611"/>
      <c r="W2612" s="611"/>
      <c r="X2612" s="611"/>
      <c r="Y2612" s="611"/>
      <c r="Z2612" s="611"/>
      <c r="AA2612" s="612"/>
      <c r="AB2612" s="62"/>
      <c r="AC2612" s="61"/>
      <c r="AD2612" s="61"/>
      <c r="AE2612" s="613"/>
      <c r="AF2612" s="613"/>
      <c r="AG2612" s="613"/>
      <c r="AH2612" s="613"/>
      <c r="AI2612" s="613"/>
      <c r="AJ2612" s="613"/>
      <c r="AK2612" s="613"/>
      <c r="AL2612" s="613"/>
      <c r="AM2612" s="613"/>
      <c r="AN2612" s="613"/>
      <c r="AO2612" s="613"/>
      <c r="AP2612" s="613"/>
      <c r="AQ2612" s="613"/>
      <c r="AR2612" s="613"/>
      <c r="AS2612" s="613"/>
      <c r="AT2612" s="613"/>
      <c r="AU2612" s="613"/>
      <c r="AV2612" s="613"/>
      <c r="AW2612" s="613"/>
      <c r="AX2612" s="613"/>
      <c r="AY2612" s="613"/>
      <c r="AZ2612" s="613"/>
      <c r="BA2612" s="613"/>
      <c r="BB2612" s="613"/>
      <c r="BC2612" s="613"/>
      <c r="BD2612" s="613"/>
      <c r="BE2612" s="613"/>
      <c r="BF2612" s="613"/>
      <c r="BG2612" s="613"/>
      <c r="BH2612" s="613"/>
      <c r="BI2612" s="613"/>
      <c r="BJ2612" s="613"/>
    </row>
    <row r="2613" spans="2:62" ht="39" customHeight="1">
      <c r="B2613" s="611"/>
      <c r="C2613" s="611"/>
      <c r="D2613" s="611"/>
      <c r="E2613" s="611"/>
      <c r="F2613" s="611"/>
      <c r="G2613" s="611"/>
      <c r="H2613" s="611"/>
      <c r="I2613" s="611"/>
      <c r="J2613" s="611"/>
      <c r="K2613" s="611"/>
      <c r="L2613" s="611"/>
      <c r="M2613" s="611"/>
      <c r="N2613" s="611"/>
      <c r="O2613" s="611"/>
      <c r="P2613" s="611"/>
      <c r="Q2613" s="611"/>
      <c r="R2613" s="611"/>
      <c r="S2613" s="611"/>
      <c r="T2613" s="611"/>
      <c r="U2613" s="611"/>
      <c r="V2613" s="611"/>
      <c r="W2613" s="611"/>
      <c r="X2613" s="611"/>
      <c r="Y2613" s="611"/>
      <c r="Z2613" s="611"/>
      <c r="AA2613" s="612"/>
      <c r="AB2613" s="62"/>
      <c r="AC2613" s="62"/>
      <c r="AD2613" s="62"/>
      <c r="AE2613" s="63"/>
      <c r="AF2613" s="63"/>
      <c r="AG2613" s="63"/>
      <c r="AH2613" s="63"/>
      <c r="AI2613" s="63"/>
      <c r="AJ2613" s="63"/>
      <c r="AK2613" s="63"/>
      <c r="AL2613" s="63"/>
      <c r="AM2613" s="63"/>
      <c r="AN2613" s="63"/>
      <c r="AO2613" s="63"/>
      <c r="AP2613" s="63"/>
      <c r="AQ2613" s="63"/>
      <c r="AR2613" s="63"/>
      <c r="AS2613" s="63"/>
      <c r="AT2613" s="63"/>
      <c r="AU2613" s="63"/>
      <c r="AV2613" s="63"/>
      <c r="AW2613" s="63"/>
      <c r="AX2613" s="63"/>
      <c r="AY2613" s="63"/>
      <c r="AZ2613" s="63"/>
      <c r="BA2613" s="63"/>
      <c r="BB2613" s="63"/>
      <c r="BC2613" s="63"/>
      <c r="BD2613" s="63"/>
      <c r="BE2613" s="63"/>
      <c r="BF2613" s="63"/>
      <c r="BG2613" s="63"/>
      <c r="BH2613" s="63"/>
      <c r="BI2613" s="63"/>
      <c r="BJ2613" s="63"/>
    </row>
    <row r="2614" spans="2:62" ht="39" customHeight="1">
      <c r="B2614" s="64" t="s">
        <v>50</v>
      </c>
      <c r="C2614" s="64"/>
      <c r="D2614" s="64"/>
      <c r="E2614" s="64"/>
      <c r="F2614" s="64"/>
      <c r="G2614" s="64"/>
      <c r="H2614" s="64"/>
      <c r="I2614" s="64"/>
      <c r="J2614" s="64"/>
      <c r="K2614" s="64"/>
      <c r="L2614" s="64"/>
      <c r="M2614" s="64"/>
      <c r="N2614" s="64"/>
      <c r="O2614" s="64"/>
      <c r="P2614" s="64"/>
      <c r="Q2614" s="64"/>
      <c r="R2614" s="64"/>
      <c r="S2614" s="64"/>
      <c r="T2614" s="64"/>
      <c r="U2614" s="64"/>
      <c r="V2614" s="64"/>
      <c r="W2614" s="64"/>
      <c r="X2614" s="64"/>
      <c r="Y2614" s="64"/>
      <c r="Z2614" s="64"/>
      <c r="AA2614" s="62"/>
      <c r="AB2614" s="62"/>
      <c r="AC2614" s="62"/>
      <c r="AD2614" s="62"/>
      <c r="AE2614" s="613" t="str">
        <f>GI!$A$51</f>
        <v>መቐለ, ኢትዮጵያ/Mekelle, Ethiopia</v>
      </c>
      <c r="AF2614" s="613"/>
      <c r="AG2614" s="613"/>
      <c r="AH2614" s="613"/>
      <c r="AI2614" s="613"/>
      <c r="AJ2614" s="613"/>
      <c r="AK2614" s="613"/>
      <c r="AL2614" s="613"/>
      <c r="AM2614" s="613"/>
      <c r="AN2614" s="613"/>
      <c r="AO2614" s="613"/>
      <c r="AP2614" s="613"/>
      <c r="AQ2614" s="613"/>
      <c r="AR2614" s="613"/>
      <c r="AS2614" s="613"/>
      <c r="AT2614" s="613"/>
      <c r="AU2614" s="613"/>
      <c r="AV2614" s="613"/>
      <c r="AW2614" s="613"/>
      <c r="AX2614" s="613"/>
      <c r="AY2614" s="613"/>
      <c r="AZ2614" s="613"/>
      <c r="BA2614" s="613"/>
      <c r="BB2614" s="613"/>
      <c r="BC2614" s="613"/>
      <c r="BD2614" s="613"/>
      <c r="BE2614" s="613"/>
      <c r="BF2614" s="613"/>
      <c r="BG2614" s="613"/>
      <c r="BH2614" s="613"/>
      <c r="BI2614" s="613"/>
      <c r="BJ2614" s="613"/>
    </row>
    <row r="2615" spans="2:62" ht="39" customHeight="1">
      <c r="B2615" s="64" t="s">
        <v>51</v>
      </c>
      <c r="C2615" s="64"/>
      <c r="D2615" s="64"/>
      <c r="E2615" s="64"/>
      <c r="F2615" s="64"/>
      <c r="G2615" s="64"/>
      <c r="H2615" s="64"/>
      <c r="I2615" s="64"/>
      <c r="J2615" s="64"/>
      <c r="K2615" s="64"/>
      <c r="L2615" s="64"/>
      <c r="M2615" s="64"/>
      <c r="N2615" s="64"/>
      <c r="O2615" s="64"/>
      <c r="P2615" s="64"/>
      <c r="Q2615" s="64"/>
      <c r="R2615" s="64"/>
      <c r="S2615" s="64"/>
      <c r="T2615" s="64"/>
      <c r="U2615" s="64"/>
      <c r="V2615" s="64"/>
      <c r="W2615" s="64"/>
      <c r="X2615" s="64"/>
      <c r="Y2615" s="64"/>
      <c r="Z2615" s="64"/>
      <c r="AA2615" s="62"/>
      <c r="AB2615" s="62"/>
      <c r="AC2615" s="62"/>
      <c r="AD2615" s="62"/>
      <c r="AE2615" s="613"/>
      <c r="AF2615" s="613"/>
      <c r="AG2615" s="613"/>
      <c r="AH2615" s="613"/>
      <c r="AI2615" s="613"/>
      <c r="AJ2615" s="613"/>
      <c r="AK2615" s="613"/>
      <c r="AL2615" s="613"/>
      <c r="AM2615" s="613"/>
      <c r="AN2615" s="613"/>
      <c r="AO2615" s="613"/>
      <c r="AP2615" s="613"/>
      <c r="AQ2615" s="613"/>
      <c r="AR2615" s="613"/>
      <c r="AS2615" s="613"/>
      <c r="AT2615" s="613"/>
      <c r="AU2615" s="613"/>
      <c r="AV2615" s="613"/>
      <c r="AW2615" s="613"/>
      <c r="AX2615" s="613"/>
      <c r="AY2615" s="613"/>
      <c r="AZ2615" s="613"/>
      <c r="BA2615" s="613"/>
      <c r="BB2615" s="613"/>
      <c r="BC2615" s="613"/>
      <c r="BD2615" s="613"/>
      <c r="BE2615" s="613"/>
      <c r="BF2615" s="613"/>
      <c r="BG2615" s="613"/>
      <c r="BH2615" s="613"/>
      <c r="BI2615" s="613"/>
      <c r="BJ2615" s="613"/>
    </row>
    <row r="2616" spans="2:62" ht="39" customHeight="1">
      <c r="B2616" s="611" t="s">
        <v>139</v>
      </c>
      <c r="C2616" s="611"/>
      <c r="D2616" s="611"/>
      <c r="E2616" s="611"/>
      <c r="F2616" s="611"/>
      <c r="G2616" s="611"/>
      <c r="H2616" s="611"/>
      <c r="I2616" s="611"/>
      <c r="J2616" s="611"/>
      <c r="K2616" s="611"/>
      <c r="L2616" s="611"/>
      <c r="M2616" s="611"/>
      <c r="N2616" s="611"/>
      <c r="O2616" s="611"/>
      <c r="P2616" s="611"/>
      <c r="Q2616" s="611"/>
      <c r="R2616" s="611"/>
      <c r="S2616" s="611"/>
      <c r="T2616" s="611"/>
      <c r="U2616" s="611"/>
      <c r="V2616" s="611"/>
      <c r="W2616" s="611"/>
      <c r="X2616" s="611"/>
      <c r="Y2616" s="611"/>
      <c r="Z2616" s="611"/>
      <c r="AA2616" s="612"/>
      <c r="AB2616" s="62"/>
      <c r="AC2616" s="62"/>
      <c r="AD2616" s="62"/>
      <c r="AE2616" s="91"/>
      <c r="AF2616" s="91"/>
      <c r="AG2616" s="91"/>
      <c r="AH2616" s="91"/>
      <c r="AI2616" s="91"/>
      <c r="AJ2616" s="91"/>
      <c r="AK2616" s="91"/>
      <c r="AL2616" s="91"/>
      <c r="AM2616" s="91"/>
      <c r="AN2616" s="91"/>
      <c r="AO2616" s="91"/>
      <c r="AP2616" s="91"/>
      <c r="AQ2616" s="91"/>
      <c r="AR2616" s="91"/>
      <c r="AS2616" s="91"/>
      <c r="AT2616" s="91"/>
      <c r="AU2616" s="91"/>
      <c r="AV2616" s="91"/>
      <c r="AW2616" s="91"/>
      <c r="AX2616" s="91"/>
      <c r="AY2616" s="91"/>
      <c r="AZ2616" s="91"/>
      <c r="BA2616" s="91"/>
      <c r="BB2616" s="91"/>
      <c r="BC2616" s="91"/>
      <c r="BD2616" s="91"/>
      <c r="BE2616" s="91"/>
      <c r="BF2616" s="91"/>
      <c r="BG2616" s="91"/>
      <c r="BH2616" s="91"/>
      <c r="BI2616" s="91"/>
      <c r="BJ2616" s="91"/>
    </row>
    <row r="2617" spans="2:62" ht="39" customHeight="1">
      <c r="B2617" s="611"/>
      <c r="C2617" s="611"/>
      <c r="D2617" s="611"/>
      <c r="E2617" s="611"/>
      <c r="F2617" s="611"/>
      <c r="G2617" s="611"/>
      <c r="H2617" s="611"/>
      <c r="I2617" s="611"/>
      <c r="J2617" s="611"/>
      <c r="K2617" s="611"/>
      <c r="L2617" s="611"/>
      <c r="M2617" s="611"/>
      <c r="N2617" s="611"/>
      <c r="O2617" s="611"/>
      <c r="P2617" s="611"/>
      <c r="Q2617" s="611"/>
      <c r="R2617" s="611"/>
      <c r="S2617" s="611"/>
      <c r="T2617" s="611"/>
      <c r="U2617" s="611"/>
      <c r="V2617" s="611"/>
      <c r="W2617" s="611"/>
      <c r="X2617" s="611"/>
      <c r="Y2617" s="611"/>
      <c r="Z2617" s="611"/>
      <c r="AA2617" s="612"/>
      <c r="AB2617" s="62"/>
      <c r="AC2617" s="62"/>
      <c r="AD2617" s="62"/>
      <c r="AE2617" s="614" t="str">
        <f>GI!$A$47</f>
        <v>ዘበነ ት/ቲ፡ 2018 ዓ/ም Academic Year: 2025/26 G.C</v>
      </c>
      <c r="AF2617" s="614"/>
      <c r="AG2617" s="614"/>
      <c r="AH2617" s="614"/>
      <c r="AI2617" s="614"/>
      <c r="AJ2617" s="614"/>
      <c r="AK2617" s="614"/>
      <c r="AL2617" s="614"/>
      <c r="AM2617" s="614"/>
      <c r="AN2617" s="614"/>
      <c r="AO2617" s="614"/>
      <c r="AP2617" s="614"/>
      <c r="AQ2617" s="614"/>
      <c r="AR2617" s="614"/>
      <c r="AS2617" s="614"/>
      <c r="AT2617" s="614"/>
      <c r="AU2617" s="614"/>
      <c r="AV2617" s="614"/>
      <c r="AW2617" s="614"/>
      <c r="AX2617" s="614"/>
      <c r="AY2617" s="614"/>
      <c r="AZ2617" s="614"/>
      <c r="BA2617" s="614"/>
      <c r="BB2617" s="614"/>
      <c r="BC2617" s="614"/>
      <c r="BD2617" s="614"/>
      <c r="BE2617" s="614"/>
      <c r="BF2617" s="614"/>
      <c r="BG2617" s="614"/>
      <c r="BH2617" s="614"/>
      <c r="BI2617" s="614"/>
      <c r="BJ2617" s="614"/>
    </row>
    <row r="2618" spans="2:62" ht="39" customHeight="1">
      <c r="B2618" s="609" t="s">
        <v>97</v>
      </c>
      <c r="C2618" s="609"/>
      <c r="D2618" s="609"/>
      <c r="E2618" s="609"/>
      <c r="F2618" s="609"/>
      <c r="G2618" s="609"/>
      <c r="H2618" s="609"/>
      <c r="I2618" s="609"/>
      <c r="J2618" s="609"/>
      <c r="K2618" s="609"/>
      <c r="L2618" s="609"/>
      <c r="M2618" s="609"/>
      <c r="N2618" s="609"/>
      <c r="O2618" s="609"/>
      <c r="P2618" s="609"/>
      <c r="Q2618" s="609"/>
      <c r="R2618" s="609"/>
      <c r="S2618" s="609"/>
      <c r="T2618" s="609"/>
      <c r="U2618" s="609"/>
      <c r="V2618" s="609"/>
      <c r="W2618" s="609"/>
      <c r="X2618" s="609"/>
      <c r="Y2618" s="609"/>
      <c r="Z2618" s="609"/>
      <c r="AA2618" s="62"/>
      <c r="AB2618" s="62"/>
      <c r="AC2618" s="62"/>
      <c r="AD2618" s="62"/>
      <c r="AE2618" s="614"/>
      <c r="AF2618" s="614"/>
      <c r="AG2618" s="614"/>
      <c r="AH2618" s="614"/>
      <c r="AI2618" s="614"/>
      <c r="AJ2618" s="614"/>
      <c r="AK2618" s="614"/>
      <c r="AL2618" s="614"/>
      <c r="AM2618" s="614"/>
      <c r="AN2618" s="614"/>
      <c r="AO2618" s="614"/>
      <c r="AP2618" s="614"/>
      <c r="AQ2618" s="614"/>
      <c r="AR2618" s="614"/>
      <c r="AS2618" s="614"/>
      <c r="AT2618" s="614"/>
      <c r="AU2618" s="614"/>
      <c r="AV2618" s="614"/>
      <c r="AW2618" s="614"/>
      <c r="AX2618" s="614"/>
      <c r="AY2618" s="614"/>
      <c r="AZ2618" s="614"/>
      <c r="BA2618" s="614"/>
      <c r="BB2618" s="614"/>
      <c r="BC2618" s="614"/>
      <c r="BD2618" s="614"/>
      <c r="BE2618" s="614"/>
      <c r="BF2618" s="614"/>
      <c r="BG2618" s="614"/>
      <c r="BH2618" s="614"/>
      <c r="BI2618" s="614"/>
      <c r="BJ2618" s="614"/>
    </row>
    <row r="2619" spans="2:62" ht="39" customHeight="1">
      <c r="AA2619" s="62"/>
      <c r="AB2619" s="62"/>
      <c r="AC2619" s="62"/>
      <c r="AD2619" s="62"/>
      <c r="AE2619" s="614"/>
      <c r="AF2619" s="614"/>
      <c r="AG2619" s="614"/>
      <c r="AH2619" s="614"/>
      <c r="AI2619" s="614"/>
      <c r="AJ2619" s="614"/>
      <c r="AK2619" s="614"/>
      <c r="AL2619" s="614"/>
      <c r="AM2619" s="614"/>
      <c r="AN2619" s="614"/>
      <c r="AO2619" s="614"/>
      <c r="AP2619" s="614"/>
      <c r="AQ2619" s="614"/>
      <c r="AR2619" s="614"/>
      <c r="AS2619" s="614"/>
      <c r="AT2619" s="614"/>
      <c r="AU2619" s="614"/>
      <c r="AV2619" s="614"/>
      <c r="AW2619" s="614"/>
      <c r="AX2619" s="614"/>
      <c r="AY2619" s="614"/>
      <c r="AZ2619" s="614"/>
      <c r="BA2619" s="614"/>
      <c r="BB2619" s="614"/>
      <c r="BC2619" s="614"/>
      <c r="BD2619" s="614"/>
      <c r="BE2619" s="614"/>
      <c r="BF2619" s="614"/>
      <c r="BG2619" s="614"/>
      <c r="BH2619" s="614"/>
      <c r="BI2619" s="614"/>
      <c r="BJ2619" s="614"/>
    </row>
    <row r="2620" spans="2:62" ht="39" customHeight="1">
      <c r="AB2620" s="62"/>
      <c r="AC2620" s="62"/>
      <c r="AD2620" s="62"/>
      <c r="AE2620" s="62"/>
      <c r="AF2620" s="62"/>
      <c r="AG2620" s="552" t="s">
        <v>63</v>
      </c>
      <c r="AH2620" s="552"/>
      <c r="AI2620" s="552"/>
      <c r="AJ2620" s="552"/>
      <c r="AK2620" s="552"/>
      <c r="AL2620" s="552"/>
      <c r="AM2620" s="552"/>
      <c r="AN2620" s="552"/>
      <c r="AO2620" s="552"/>
      <c r="AP2620" s="552"/>
      <c r="AQ2620" s="552"/>
      <c r="AR2620" s="552"/>
      <c r="AS2620" s="552"/>
      <c r="AT2620" s="552"/>
      <c r="AU2620" s="552"/>
      <c r="AV2620" s="552"/>
      <c r="AW2620" s="552"/>
      <c r="AX2620" s="552"/>
      <c r="AY2620" s="552"/>
      <c r="AZ2620" s="552"/>
      <c r="BA2620" s="552"/>
      <c r="BB2620" s="552"/>
      <c r="BC2620" s="552"/>
      <c r="BD2620" s="552"/>
      <c r="BE2620" s="552"/>
      <c r="BF2620" s="552"/>
      <c r="BG2620" s="552"/>
      <c r="BH2620" s="552"/>
      <c r="BI2620" s="552"/>
      <c r="BJ2620" s="65"/>
    </row>
    <row r="2621" spans="2:62" ht="39" customHeight="1">
      <c r="AB2621" s="62"/>
      <c r="AC2621" s="62"/>
      <c r="AD2621" s="62"/>
      <c r="AE2621" s="62"/>
      <c r="AF2621" s="62"/>
      <c r="AG2621" s="552"/>
      <c r="AH2621" s="552"/>
      <c r="AI2621" s="552"/>
      <c r="AJ2621" s="552"/>
      <c r="AK2621" s="552"/>
      <c r="AL2621" s="552"/>
      <c r="AM2621" s="552"/>
      <c r="AN2621" s="552"/>
      <c r="AO2621" s="552"/>
      <c r="AP2621" s="552"/>
      <c r="AQ2621" s="552"/>
      <c r="AR2621" s="552"/>
      <c r="AS2621" s="552"/>
      <c r="AT2621" s="552"/>
      <c r="AU2621" s="552"/>
      <c r="AV2621" s="552"/>
      <c r="AW2621" s="552"/>
      <c r="AX2621" s="552"/>
      <c r="AY2621" s="552"/>
      <c r="AZ2621" s="552"/>
      <c r="BA2621" s="552"/>
      <c r="BB2621" s="552"/>
      <c r="BC2621" s="552"/>
      <c r="BD2621" s="552"/>
      <c r="BE2621" s="552"/>
      <c r="BF2621" s="552"/>
      <c r="BG2621" s="552"/>
      <c r="BH2621" s="552"/>
      <c r="BI2621" s="552"/>
      <c r="BJ2621" s="65"/>
    </row>
    <row r="2622" spans="2:62" ht="39" customHeight="1">
      <c r="B2622" s="66"/>
      <c r="C2622" s="66"/>
      <c r="D2622" s="66"/>
      <c r="E2622" s="66"/>
      <c r="F2622" s="66"/>
      <c r="G2622" s="66"/>
      <c r="H2622" s="66"/>
      <c r="I2622" s="66"/>
      <c r="J2622" s="66"/>
      <c r="K2622" s="66"/>
      <c r="L2622" s="66"/>
      <c r="M2622" s="66"/>
      <c r="N2622" s="66"/>
      <c r="O2622" s="66"/>
      <c r="P2622" s="66"/>
      <c r="Q2622" s="66"/>
      <c r="R2622" s="66"/>
      <c r="S2622" s="66"/>
      <c r="T2622" s="66"/>
      <c r="U2622" s="66"/>
      <c r="V2622" s="66"/>
      <c r="W2622" s="66"/>
      <c r="X2622" s="66"/>
      <c r="Y2622" s="66"/>
      <c r="Z2622" s="66"/>
      <c r="AB2622" s="62"/>
      <c r="AC2622" s="62"/>
      <c r="AD2622" s="62"/>
      <c r="AE2622" s="62"/>
      <c r="AF2622" s="62"/>
      <c r="AG2622" s="552"/>
      <c r="AH2622" s="552"/>
      <c r="AI2622" s="552"/>
      <c r="AJ2622" s="552"/>
      <c r="AK2622" s="552"/>
      <c r="AL2622" s="552"/>
      <c r="AM2622" s="552"/>
      <c r="AN2622" s="552"/>
      <c r="AO2622" s="552"/>
      <c r="AP2622" s="552"/>
      <c r="AQ2622" s="552"/>
      <c r="AR2622" s="552"/>
      <c r="AS2622" s="552"/>
      <c r="AT2622" s="552"/>
      <c r="AU2622" s="552"/>
      <c r="AV2622" s="552"/>
      <c r="AW2622" s="552"/>
      <c r="AX2622" s="552"/>
      <c r="AY2622" s="552"/>
      <c r="AZ2622" s="552"/>
      <c r="BA2622" s="552"/>
      <c r="BB2622" s="552"/>
      <c r="BC2622" s="552"/>
      <c r="BD2622" s="552"/>
      <c r="BE2622" s="552"/>
      <c r="BF2622" s="552"/>
      <c r="BG2622" s="552"/>
      <c r="BH2622" s="552"/>
      <c r="BI2622" s="552"/>
      <c r="BJ2622" s="65"/>
    </row>
    <row r="2623" spans="2:62" ht="39" customHeight="1" thickBot="1">
      <c r="L2623" s="554" t="s">
        <v>66</v>
      </c>
      <c r="M2623" s="555"/>
      <c r="N2623" s="558" t="s">
        <v>45</v>
      </c>
      <c r="O2623" s="559"/>
      <c r="P2623" s="559"/>
      <c r="Q2623" s="559"/>
      <c r="R2623" s="559"/>
      <c r="S2623" s="559"/>
      <c r="T2623" s="559"/>
      <c r="U2623" s="559"/>
      <c r="V2623" s="559"/>
      <c r="W2623" s="559"/>
      <c r="X2623" s="560"/>
      <c r="AB2623" s="62"/>
      <c r="AC2623" s="62"/>
      <c r="AD2623" s="62"/>
      <c r="AE2623" s="62"/>
      <c r="AF2623" s="62"/>
      <c r="AG2623" s="553"/>
      <c r="AH2623" s="553"/>
      <c r="AI2623" s="553"/>
      <c r="AJ2623" s="553"/>
      <c r="AK2623" s="553"/>
      <c r="AL2623" s="553"/>
      <c r="AM2623" s="553"/>
      <c r="AN2623" s="553"/>
      <c r="AO2623" s="553"/>
      <c r="AP2623" s="553"/>
      <c r="AQ2623" s="553"/>
      <c r="AR2623" s="553"/>
      <c r="AS2623" s="553"/>
      <c r="AT2623" s="553"/>
      <c r="AU2623" s="553"/>
      <c r="AV2623" s="553"/>
      <c r="AW2623" s="553"/>
      <c r="AX2623" s="553"/>
      <c r="AY2623" s="553"/>
      <c r="AZ2623" s="553"/>
      <c r="BA2623" s="553"/>
      <c r="BB2623" s="553"/>
      <c r="BC2623" s="553"/>
      <c r="BD2623" s="553"/>
      <c r="BE2623" s="553"/>
      <c r="BF2623" s="553"/>
      <c r="BG2623" s="553"/>
      <c r="BH2623" s="553"/>
      <c r="BI2623" s="553"/>
      <c r="BJ2623" s="65"/>
    </row>
    <row r="2624" spans="2:62" ht="39" customHeight="1" thickBot="1">
      <c r="L2624" s="556"/>
      <c r="M2624" s="557"/>
      <c r="N2624" s="561"/>
      <c r="O2624" s="562"/>
      <c r="P2624" s="562"/>
      <c r="Q2624" s="562"/>
      <c r="R2624" s="562"/>
      <c r="S2624" s="562"/>
      <c r="T2624" s="562"/>
      <c r="U2624" s="562"/>
      <c r="V2624" s="562"/>
      <c r="W2624" s="562"/>
      <c r="X2624" s="563"/>
      <c r="AB2624" s="62"/>
      <c r="AC2624" s="62"/>
      <c r="AD2624" s="62"/>
      <c r="AE2624" s="62"/>
      <c r="AF2624" s="62"/>
      <c r="AG2624" s="67"/>
      <c r="AH2624" s="68"/>
      <c r="AI2624" s="68"/>
      <c r="AJ2624" s="69"/>
      <c r="AK2624" s="69"/>
      <c r="AL2624" s="69"/>
      <c r="AM2624" s="69"/>
      <c r="AN2624" s="69"/>
      <c r="AO2624" s="69"/>
      <c r="AP2624" s="69"/>
      <c r="AQ2624" s="69"/>
      <c r="AR2624" s="70"/>
      <c r="AS2624" s="70"/>
      <c r="AT2624" s="70"/>
      <c r="AU2624" s="70"/>
      <c r="AV2624" s="70"/>
      <c r="AW2624" s="70"/>
      <c r="AX2624" s="70"/>
      <c r="AY2624" s="70"/>
      <c r="AZ2624" s="70"/>
      <c r="BA2624" s="70"/>
      <c r="BB2624" s="70"/>
      <c r="BC2624" s="70"/>
      <c r="BD2624" s="70"/>
      <c r="BE2624" s="70"/>
      <c r="BF2624" s="70"/>
      <c r="BG2624" s="70"/>
      <c r="BH2624" s="70"/>
      <c r="BI2624" s="70"/>
      <c r="BJ2624" s="69"/>
    </row>
    <row r="2625" spans="2:62" ht="39" customHeight="1">
      <c r="E2625" s="62"/>
      <c r="F2625" s="62"/>
      <c r="G2625" s="62"/>
      <c r="H2625" s="62"/>
      <c r="I2625" s="62"/>
      <c r="J2625" s="62"/>
      <c r="K2625" s="62"/>
      <c r="L2625" s="564" t="s">
        <v>21</v>
      </c>
      <c r="M2625" s="565"/>
      <c r="N2625" s="558" t="s">
        <v>46</v>
      </c>
      <c r="O2625" s="559"/>
      <c r="P2625" s="559"/>
      <c r="Q2625" s="559"/>
      <c r="R2625" s="559"/>
      <c r="S2625" s="559"/>
      <c r="T2625" s="559"/>
      <c r="U2625" s="559"/>
      <c r="V2625" s="559"/>
      <c r="W2625" s="559"/>
      <c r="X2625" s="560"/>
      <c r="AB2625" s="62"/>
      <c r="AC2625" s="62"/>
      <c r="AD2625" s="62"/>
      <c r="AE2625" s="62"/>
      <c r="AF2625" s="62"/>
      <c r="AG2625" s="568" t="s">
        <v>22</v>
      </c>
      <c r="AH2625" s="569"/>
      <c r="AI2625" s="569"/>
      <c r="AJ2625" s="569"/>
      <c r="AK2625" s="569"/>
      <c r="AL2625" s="569"/>
      <c r="AM2625" s="569"/>
      <c r="AN2625" s="570"/>
      <c r="AO2625" s="571">
        <f>GI!$H$54</f>
        <v>0</v>
      </c>
      <c r="AP2625" s="572"/>
      <c r="AQ2625" s="572"/>
      <c r="AR2625" s="572"/>
      <c r="AS2625" s="572"/>
      <c r="AT2625" s="572"/>
      <c r="AU2625" s="572"/>
      <c r="AV2625" s="572"/>
      <c r="AW2625" s="572"/>
      <c r="AX2625" s="572"/>
      <c r="AY2625" s="572"/>
      <c r="AZ2625" s="572"/>
      <c r="BA2625" s="572"/>
      <c r="BB2625" s="572"/>
      <c r="BC2625" s="572"/>
      <c r="BD2625" s="572"/>
      <c r="BE2625" s="572"/>
      <c r="BF2625" s="572"/>
      <c r="BG2625" s="572"/>
      <c r="BH2625" s="573"/>
      <c r="BI2625" s="72"/>
      <c r="BJ2625" s="72"/>
    </row>
    <row r="2626" spans="2:62" ht="39" customHeight="1">
      <c r="L2626" s="566"/>
      <c r="M2626" s="567"/>
      <c r="N2626" s="561"/>
      <c r="O2626" s="562"/>
      <c r="P2626" s="562"/>
      <c r="Q2626" s="562"/>
      <c r="R2626" s="562"/>
      <c r="S2626" s="562"/>
      <c r="T2626" s="562"/>
      <c r="U2626" s="562"/>
      <c r="V2626" s="562"/>
      <c r="W2626" s="562"/>
      <c r="X2626" s="563"/>
      <c r="AB2626" s="62"/>
      <c r="AC2626" s="62"/>
      <c r="AD2626" s="62"/>
      <c r="AE2626" s="62"/>
      <c r="AF2626" s="62"/>
      <c r="AG2626" s="568"/>
      <c r="AH2626" s="569"/>
      <c r="AI2626" s="569"/>
      <c r="AJ2626" s="569"/>
      <c r="AK2626" s="569"/>
      <c r="AL2626" s="569"/>
      <c r="AM2626" s="569"/>
      <c r="AN2626" s="570"/>
      <c r="AO2626" s="574"/>
      <c r="AP2626" s="575"/>
      <c r="AQ2626" s="575"/>
      <c r="AR2626" s="575"/>
      <c r="AS2626" s="575"/>
      <c r="AT2626" s="575"/>
      <c r="AU2626" s="575"/>
      <c r="AV2626" s="575"/>
      <c r="AW2626" s="575"/>
      <c r="AX2626" s="575"/>
      <c r="AY2626" s="575"/>
      <c r="AZ2626" s="575"/>
      <c r="BA2626" s="575"/>
      <c r="BB2626" s="575"/>
      <c r="BC2626" s="575"/>
      <c r="BD2626" s="575"/>
      <c r="BE2626" s="575"/>
      <c r="BF2626" s="575"/>
      <c r="BG2626" s="575"/>
      <c r="BH2626" s="576"/>
      <c r="BI2626" s="72"/>
      <c r="BJ2626" s="72"/>
    </row>
    <row r="2627" spans="2:62" ht="39" customHeight="1" thickBot="1">
      <c r="AB2627" s="62"/>
      <c r="AC2627" s="62"/>
      <c r="AD2627" s="62"/>
      <c r="AE2627" s="62"/>
      <c r="AF2627" s="62"/>
      <c r="AG2627" s="73"/>
      <c r="AH2627" s="580" t="s">
        <v>8</v>
      </c>
      <c r="AI2627" s="580"/>
      <c r="AJ2627" s="580"/>
      <c r="AK2627" s="580"/>
      <c r="AL2627" s="580"/>
      <c r="AM2627" s="580"/>
      <c r="AN2627" s="580"/>
      <c r="AO2627" s="577"/>
      <c r="AP2627" s="578"/>
      <c r="AQ2627" s="578"/>
      <c r="AR2627" s="578"/>
      <c r="AS2627" s="578"/>
      <c r="AT2627" s="578"/>
      <c r="AU2627" s="578"/>
      <c r="AV2627" s="578"/>
      <c r="AW2627" s="578"/>
      <c r="AX2627" s="578"/>
      <c r="AY2627" s="578"/>
      <c r="AZ2627" s="578"/>
      <c r="BA2627" s="578"/>
      <c r="BB2627" s="578"/>
      <c r="BC2627" s="578"/>
      <c r="BD2627" s="578"/>
      <c r="BE2627" s="578"/>
      <c r="BF2627" s="578"/>
      <c r="BG2627" s="578"/>
      <c r="BH2627" s="579"/>
      <c r="BI2627" s="72"/>
      <c r="BJ2627" s="72"/>
    </row>
    <row r="2628" spans="2:62" ht="39" customHeight="1">
      <c r="AG2628" s="71"/>
      <c r="AH2628" s="580"/>
      <c r="AI2628" s="580"/>
      <c r="AJ2628" s="580"/>
      <c r="AK2628" s="580"/>
      <c r="AL2628" s="580"/>
      <c r="AM2628" s="580"/>
      <c r="AN2628" s="580"/>
      <c r="AO2628" s="74"/>
      <c r="AP2628" s="74"/>
      <c r="AQ2628" s="74"/>
      <c r="AR2628" s="72"/>
      <c r="AS2628" s="72"/>
      <c r="AT2628" s="72"/>
      <c r="AU2628" s="72"/>
      <c r="AV2628" s="72"/>
      <c r="AW2628" s="72"/>
      <c r="AX2628" s="72"/>
      <c r="AY2628" s="72"/>
      <c r="AZ2628" s="72"/>
      <c r="BA2628" s="72"/>
      <c r="BB2628" s="72"/>
      <c r="BC2628" s="72"/>
      <c r="BD2628" s="72"/>
      <c r="BE2628" s="72"/>
      <c r="BF2628" s="72"/>
      <c r="BG2628" s="72"/>
      <c r="BH2628" s="72"/>
      <c r="BI2628" s="72"/>
    </row>
    <row r="2629" spans="2:62" ht="39" customHeight="1" thickBot="1">
      <c r="B2629" s="581" t="s">
        <v>150</v>
      </c>
      <c r="C2629" s="581"/>
      <c r="D2629" s="581"/>
      <c r="E2629" s="581"/>
      <c r="F2629" s="581"/>
      <c r="G2629" s="581"/>
      <c r="H2629" s="581"/>
      <c r="I2629" s="581"/>
      <c r="J2629" s="581"/>
      <c r="K2629" s="581"/>
      <c r="L2629" s="581"/>
      <c r="M2629" s="581"/>
      <c r="N2629" s="581"/>
      <c r="O2629" s="581"/>
      <c r="P2629" s="581"/>
      <c r="Q2629" s="581"/>
      <c r="R2629" s="581"/>
      <c r="S2629" s="581"/>
      <c r="T2629" s="581"/>
      <c r="U2629" s="581"/>
      <c r="V2629" s="581"/>
      <c r="W2629" s="581"/>
      <c r="X2629" s="581"/>
      <c r="Y2629" s="581"/>
      <c r="Z2629" s="581"/>
      <c r="AA2629" s="581"/>
      <c r="AG2629" s="71"/>
    </row>
    <row r="2630" spans="2:62" ht="39" customHeight="1">
      <c r="B2630" s="581"/>
      <c r="C2630" s="581"/>
      <c r="D2630" s="581"/>
      <c r="E2630" s="581"/>
      <c r="F2630" s="581"/>
      <c r="G2630" s="581"/>
      <c r="H2630" s="581"/>
      <c r="I2630" s="581"/>
      <c r="J2630" s="581"/>
      <c r="K2630" s="581"/>
      <c r="L2630" s="581"/>
      <c r="M2630" s="581"/>
      <c r="N2630" s="581"/>
      <c r="O2630" s="581"/>
      <c r="P2630" s="581"/>
      <c r="Q2630" s="581"/>
      <c r="R2630" s="581"/>
      <c r="S2630" s="581"/>
      <c r="T2630" s="581"/>
      <c r="U2630" s="581"/>
      <c r="V2630" s="581"/>
      <c r="W2630" s="581"/>
      <c r="X2630" s="581"/>
      <c r="Y2630" s="581"/>
      <c r="Z2630" s="581"/>
      <c r="AA2630" s="581"/>
      <c r="AG2630" s="71"/>
      <c r="AH2630" s="582" t="s">
        <v>23</v>
      </c>
      <c r="AI2630" s="582"/>
      <c r="AJ2630" s="582"/>
      <c r="AK2630" s="582"/>
      <c r="AL2630" s="582"/>
      <c r="AM2630" s="582"/>
      <c r="AN2630" s="583"/>
      <c r="AO2630" s="584">
        <f>GI!$J$54</f>
        <v>0</v>
      </c>
      <c r="AP2630" s="585"/>
      <c r="AQ2630" s="585"/>
      <c r="AR2630" s="585"/>
      <c r="AS2630" s="585"/>
      <c r="AT2630" s="586"/>
      <c r="AV2630" s="72"/>
      <c r="AW2630" s="582" t="s">
        <v>24</v>
      </c>
      <c r="AX2630" s="582"/>
      <c r="AY2630" s="582"/>
      <c r="AZ2630" s="582"/>
      <c r="BB2630" s="584">
        <f>GI!$I$54</f>
        <v>0</v>
      </c>
      <c r="BC2630" s="585"/>
      <c r="BD2630" s="585"/>
      <c r="BE2630" s="585"/>
      <c r="BF2630" s="586"/>
    </row>
    <row r="2631" spans="2:62" ht="39" customHeight="1">
      <c r="B2631" s="581"/>
      <c r="C2631" s="581"/>
      <c r="D2631" s="581"/>
      <c r="E2631" s="581"/>
      <c r="F2631" s="581"/>
      <c r="G2631" s="581"/>
      <c r="H2631" s="581"/>
      <c r="I2631" s="581"/>
      <c r="J2631" s="581"/>
      <c r="K2631" s="581"/>
      <c r="L2631" s="581"/>
      <c r="M2631" s="581"/>
      <c r="N2631" s="581"/>
      <c r="O2631" s="581"/>
      <c r="P2631" s="581"/>
      <c r="Q2631" s="581"/>
      <c r="R2631" s="581"/>
      <c r="S2631" s="581"/>
      <c r="T2631" s="581"/>
      <c r="U2631" s="581"/>
      <c r="V2631" s="581"/>
      <c r="W2631" s="581"/>
      <c r="X2631" s="581"/>
      <c r="Y2631" s="581"/>
      <c r="Z2631" s="581"/>
      <c r="AA2631" s="581"/>
      <c r="AG2631" s="71"/>
      <c r="AH2631" s="582"/>
      <c r="AI2631" s="582"/>
      <c r="AJ2631" s="582"/>
      <c r="AK2631" s="582"/>
      <c r="AL2631" s="582"/>
      <c r="AM2631" s="582"/>
      <c r="AN2631" s="583"/>
      <c r="AO2631" s="587"/>
      <c r="AP2631" s="588"/>
      <c r="AQ2631" s="588"/>
      <c r="AR2631" s="588"/>
      <c r="AS2631" s="588"/>
      <c r="AT2631" s="589"/>
      <c r="AU2631" s="72"/>
      <c r="AV2631" s="72"/>
      <c r="AW2631" s="582"/>
      <c r="AX2631" s="582"/>
      <c r="AY2631" s="582"/>
      <c r="AZ2631" s="582"/>
      <c r="BB2631" s="587"/>
      <c r="BC2631" s="588"/>
      <c r="BD2631" s="588"/>
      <c r="BE2631" s="588"/>
      <c r="BF2631" s="589"/>
    </row>
    <row r="2632" spans="2:62" ht="39" customHeight="1">
      <c r="B2632" s="581"/>
      <c r="C2632" s="581"/>
      <c r="D2632" s="581"/>
      <c r="E2632" s="581"/>
      <c r="F2632" s="581"/>
      <c r="G2632" s="581"/>
      <c r="H2632" s="581"/>
      <c r="I2632" s="581"/>
      <c r="J2632" s="581"/>
      <c r="K2632" s="581"/>
      <c r="L2632" s="581"/>
      <c r="M2632" s="581"/>
      <c r="N2632" s="581"/>
      <c r="O2632" s="581"/>
      <c r="P2632" s="581"/>
      <c r="Q2632" s="581"/>
      <c r="R2632" s="581"/>
      <c r="S2632" s="581"/>
      <c r="T2632" s="581"/>
      <c r="U2632" s="581"/>
      <c r="V2632" s="581"/>
      <c r="W2632" s="581"/>
      <c r="X2632" s="581"/>
      <c r="Y2632" s="581"/>
      <c r="Z2632" s="581"/>
      <c r="AA2632" s="581"/>
      <c r="AG2632" s="71"/>
      <c r="AH2632" s="593" t="s">
        <v>3</v>
      </c>
      <c r="AI2632" s="593"/>
      <c r="AJ2632" s="593"/>
      <c r="AK2632" s="593"/>
      <c r="AL2632" s="593"/>
      <c r="AM2632" s="593"/>
      <c r="AN2632" s="594"/>
      <c r="AO2632" s="587"/>
      <c r="AP2632" s="588"/>
      <c r="AQ2632" s="588"/>
      <c r="AR2632" s="588"/>
      <c r="AS2632" s="588"/>
      <c r="AT2632" s="589"/>
      <c r="AV2632" s="72"/>
      <c r="AW2632" s="593" t="s">
        <v>4</v>
      </c>
      <c r="AX2632" s="593"/>
      <c r="AY2632" s="593"/>
      <c r="AZ2632" s="593"/>
      <c r="BB2632" s="587"/>
      <c r="BC2632" s="588"/>
      <c r="BD2632" s="588"/>
      <c r="BE2632" s="588"/>
      <c r="BF2632" s="589"/>
    </row>
    <row r="2633" spans="2:62" ht="39" customHeight="1" thickBot="1">
      <c r="B2633" s="595" t="s">
        <v>148</v>
      </c>
      <c r="C2633" s="595"/>
      <c r="D2633" s="595"/>
      <c r="E2633" s="595"/>
      <c r="F2633" s="595"/>
      <c r="G2633" s="595"/>
      <c r="H2633" s="595"/>
      <c r="I2633" s="595"/>
      <c r="J2633" s="595"/>
      <c r="K2633" s="595"/>
      <c r="L2633" s="75"/>
      <c r="M2633" s="75"/>
      <c r="N2633" s="75"/>
      <c r="O2633" s="75"/>
      <c r="P2633" s="75"/>
      <c r="Q2633" s="75"/>
      <c r="R2633" s="75"/>
      <c r="S2633" s="75"/>
      <c r="T2633" s="75"/>
      <c r="U2633" s="75"/>
      <c r="V2633" s="75"/>
      <c r="W2633" s="76"/>
      <c r="X2633" s="76"/>
      <c r="Y2633" s="76"/>
      <c r="Z2633" s="76"/>
      <c r="AA2633" s="76"/>
      <c r="AG2633" s="71"/>
      <c r="AH2633" s="593"/>
      <c r="AI2633" s="593"/>
      <c r="AJ2633" s="593"/>
      <c r="AK2633" s="593"/>
      <c r="AL2633" s="593"/>
      <c r="AM2633" s="593"/>
      <c r="AN2633" s="594"/>
      <c r="AO2633" s="590"/>
      <c r="AP2633" s="591"/>
      <c r="AQ2633" s="591"/>
      <c r="AR2633" s="591"/>
      <c r="AS2633" s="591"/>
      <c r="AT2633" s="592"/>
      <c r="AU2633" s="72"/>
      <c r="AV2633" s="72"/>
      <c r="AW2633" s="593"/>
      <c r="AX2633" s="593"/>
      <c r="AY2633" s="593"/>
      <c r="AZ2633" s="593"/>
      <c r="BA2633" s="77"/>
      <c r="BB2633" s="590"/>
      <c r="BC2633" s="591"/>
      <c r="BD2633" s="591"/>
      <c r="BE2633" s="591"/>
      <c r="BF2633" s="592"/>
      <c r="BG2633" s="77"/>
      <c r="BH2633" s="77"/>
      <c r="BI2633" s="77"/>
    </row>
    <row r="2634" spans="2:62" ht="39" customHeight="1" thickBot="1">
      <c r="B2634" s="533"/>
      <c r="C2634" s="533"/>
      <c r="D2634" s="533"/>
      <c r="E2634" s="533"/>
      <c r="F2634" s="533"/>
      <c r="G2634" s="533"/>
      <c r="H2634" s="533"/>
      <c r="I2634" s="533"/>
      <c r="J2634" s="533"/>
      <c r="K2634" s="533"/>
      <c r="L2634" s="533"/>
      <c r="M2634" s="533"/>
      <c r="N2634" s="533"/>
      <c r="O2634" s="533"/>
      <c r="P2634" s="533"/>
      <c r="Q2634" s="533"/>
      <c r="R2634" s="533"/>
      <c r="S2634" s="533"/>
      <c r="T2634" s="533"/>
      <c r="U2634" s="533"/>
      <c r="V2634" s="533"/>
      <c r="W2634" s="533"/>
      <c r="X2634" s="533"/>
      <c r="Y2634" s="533"/>
      <c r="Z2634" s="533"/>
      <c r="AA2634" s="533"/>
      <c r="AG2634" s="71"/>
      <c r="AK2634" s="78"/>
      <c r="AL2634" s="78"/>
      <c r="AM2634" s="78"/>
      <c r="AN2634" s="78"/>
      <c r="AO2634" s="78"/>
      <c r="AP2634" s="78"/>
      <c r="AQ2634" s="78"/>
      <c r="AR2634" s="72"/>
      <c r="AS2634" s="72"/>
      <c r="AT2634" s="72"/>
      <c r="AU2634" s="72"/>
      <c r="AV2634" s="72"/>
      <c r="AW2634" s="72"/>
      <c r="AX2634" s="72"/>
      <c r="AY2634" s="72"/>
      <c r="AZ2634" s="72"/>
      <c r="BA2634" s="72"/>
      <c r="BB2634" s="72"/>
      <c r="BC2634" s="72"/>
      <c r="BD2634" s="72"/>
      <c r="BE2634" s="77"/>
      <c r="BF2634" s="77"/>
      <c r="BG2634" s="77"/>
      <c r="BH2634" s="77"/>
      <c r="BI2634" s="77"/>
    </row>
    <row r="2635" spans="2:62" ht="39" customHeight="1">
      <c r="B2635" s="534"/>
      <c r="C2635" s="534"/>
      <c r="D2635" s="534"/>
      <c r="E2635" s="534"/>
      <c r="F2635" s="534"/>
      <c r="G2635" s="534"/>
      <c r="H2635" s="534"/>
      <c r="I2635" s="534"/>
      <c r="J2635" s="534"/>
      <c r="K2635" s="534"/>
      <c r="L2635" s="534"/>
      <c r="M2635" s="534"/>
      <c r="N2635" s="534"/>
      <c r="O2635" s="534"/>
      <c r="P2635" s="534"/>
      <c r="Q2635" s="534"/>
      <c r="R2635" s="534"/>
      <c r="S2635" s="534"/>
      <c r="T2635" s="534"/>
      <c r="U2635" s="534"/>
      <c r="V2635" s="534"/>
      <c r="W2635" s="534"/>
      <c r="X2635" s="534"/>
      <c r="Y2635" s="534"/>
      <c r="Z2635" s="534"/>
      <c r="AA2635" s="534"/>
      <c r="AG2635" s="71"/>
      <c r="AH2635" s="582" t="s">
        <v>25</v>
      </c>
      <c r="AI2635" s="582"/>
      <c r="AJ2635" s="582"/>
      <c r="AK2635" s="582"/>
      <c r="AL2635" s="582"/>
      <c r="AM2635" s="582"/>
      <c r="AN2635" s="583"/>
      <c r="AO2635" s="596">
        <f>GI!$A$3</f>
        <v>11</v>
      </c>
      <c r="AP2635" s="597"/>
      <c r="AQ2635" s="597"/>
      <c r="AR2635" s="597"/>
      <c r="AS2635" s="598"/>
      <c r="AT2635" s="596" t="str">
        <f>GI!$C$3</f>
        <v>D</v>
      </c>
      <c r="AU2635" s="597"/>
      <c r="AV2635" s="597"/>
      <c r="AW2635" s="597"/>
      <c r="AX2635" s="598"/>
      <c r="AY2635" s="79"/>
      <c r="AZ2635" s="79"/>
      <c r="BA2635" s="79"/>
      <c r="BB2635" s="80"/>
      <c r="BC2635" s="80"/>
      <c r="BD2635" s="80"/>
      <c r="BE2635" s="80"/>
      <c r="BF2635" s="80"/>
      <c r="BG2635" s="80"/>
      <c r="BH2635" s="80"/>
      <c r="BI2635" s="80"/>
    </row>
    <row r="2636" spans="2:62" ht="39" customHeight="1">
      <c r="B2636" s="533"/>
      <c r="C2636" s="533"/>
      <c r="D2636" s="533"/>
      <c r="E2636" s="533"/>
      <c r="F2636" s="533"/>
      <c r="G2636" s="533"/>
      <c r="H2636" s="533"/>
      <c r="I2636" s="533"/>
      <c r="J2636" s="533"/>
      <c r="K2636" s="533"/>
      <c r="L2636" s="533"/>
      <c r="M2636" s="533"/>
      <c r="N2636" s="533"/>
      <c r="O2636" s="533"/>
      <c r="P2636" s="533"/>
      <c r="Q2636" s="533"/>
      <c r="R2636" s="533"/>
      <c r="S2636" s="533"/>
      <c r="T2636" s="533"/>
      <c r="U2636" s="533"/>
      <c r="V2636" s="533"/>
      <c r="W2636" s="533"/>
      <c r="X2636" s="533"/>
      <c r="Y2636" s="533"/>
      <c r="Z2636" s="533"/>
      <c r="AA2636" s="533"/>
      <c r="AG2636" s="71"/>
      <c r="AH2636" s="582"/>
      <c r="AI2636" s="582"/>
      <c r="AJ2636" s="582"/>
      <c r="AK2636" s="582"/>
      <c r="AL2636" s="582"/>
      <c r="AM2636" s="582"/>
      <c r="AN2636" s="583"/>
      <c r="AO2636" s="599"/>
      <c r="AP2636" s="600"/>
      <c r="AQ2636" s="600"/>
      <c r="AR2636" s="600"/>
      <c r="AS2636" s="601"/>
      <c r="AT2636" s="599"/>
      <c r="AU2636" s="600"/>
      <c r="AV2636" s="600"/>
      <c r="AW2636" s="600"/>
      <c r="AX2636" s="601"/>
      <c r="AY2636" s="79"/>
      <c r="AZ2636" s="79"/>
      <c r="BA2636" s="79"/>
      <c r="BB2636" s="80"/>
      <c r="BC2636" s="80"/>
      <c r="BD2636" s="80"/>
      <c r="BE2636" s="80"/>
      <c r="BF2636" s="80"/>
      <c r="BG2636" s="80"/>
      <c r="BH2636" s="80"/>
      <c r="BI2636" s="80"/>
    </row>
    <row r="2637" spans="2:62" ht="39" customHeight="1">
      <c r="B2637" s="534"/>
      <c r="C2637" s="534"/>
      <c r="D2637" s="534"/>
      <c r="E2637" s="534"/>
      <c r="F2637" s="534"/>
      <c r="G2637" s="534"/>
      <c r="H2637" s="534"/>
      <c r="I2637" s="534"/>
      <c r="J2637" s="534"/>
      <c r="K2637" s="534"/>
      <c r="L2637" s="534"/>
      <c r="M2637" s="534"/>
      <c r="N2637" s="534"/>
      <c r="O2637" s="534"/>
      <c r="P2637" s="534"/>
      <c r="Q2637" s="534"/>
      <c r="R2637" s="534"/>
      <c r="S2637" s="534"/>
      <c r="T2637" s="534"/>
      <c r="U2637" s="534"/>
      <c r="V2637" s="534"/>
      <c r="W2637" s="534"/>
      <c r="X2637" s="534"/>
      <c r="Y2637" s="534"/>
      <c r="Z2637" s="534"/>
      <c r="AA2637" s="534"/>
      <c r="AG2637" s="71"/>
      <c r="AH2637" s="605" t="s">
        <v>6</v>
      </c>
      <c r="AI2637" s="605"/>
      <c r="AJ2637" s="605"/>
      <c r="AK2637" s="605"/>
      <c r="AL2637" s="605"/>
      <c r="AM2637" s="605"/>
      <c r="AN2637" s="606"/>
      <c r="AO2637" s="599"/>
      <c r="AP2637" s="600"/>
      <c r="AQ2637" s="600"/>
      <c r="AR2637" s="600"/>
      <c r="AS2637" s="601"/>
      <c r="AT2637" s="599"/>
      <c r="AU2637" s="600"/>
      <c r="AV2637" s="600"/>
      <c r="AW2637" s="600"/>
      <c r="AX2637" s="601"/>
      <c r="AY2637" s="79"/>
      <c r="AZ2637" s="79"/>
      <c r="BA2637" s="79"/>
      <c r="BB2637" s="80"/>
      <c r="BC2637" s="80"/>
      <c r="BD2637" s="80"/>
      <c r="BE2637" s="80"/>
      <c r="BF2637" s="80"/>
      <c r="BG2637" s="80"/>
      <c r="BH2637" s="80"/>
      <c r="BI2637" s="80"/>
    </row>
    <row r="2638" spans="2:62" ht="39" customHeight="1" thickBot="1">
      <c r="B2638" s="607" t="s">
        <v>149</v>
      </c>
      <c r="C2638" s="607"/>
      <c r="D2638" s="607"/>
      <c r="E2638" s="607"/>
      <c r="F2638" s="607"/>
      <c r="G2638" s="607"/>
      <c r="H2638" s="607"/>
      <c r="I2638" s="607"/>
      <c r="J2638" s="607"/>
      <c r="K2638" s="607"/>
      <c r="L2638" s="607"/>
      <c r="M2638" s="607"/>
      <c r="N2638" s="607"/>
      <c r="O2638" s="607"/>
      <c r="P2638" s="607"/>
      <c r="Q2638" s="607"/>
      <c r="R2638" s="607"/>
      <c r="S2638" s="607"/>
      <c r="T2638" s="607"/>
      <c r="U2638" s="607"/>
      <c r="V2638" s="607"/>
      <c r="W2638" s="607"/>
      <c r="X2638" s="607"/>
      <c r="Y2638" s="607"/>
      <c r="Z2638" s="607"/>
      <c r="AA2638" s="607"/>
      <c r="AG2638" s="71"/>
      <c r="AH2638" s="605"/>
      <c r="AI2638" s="605"/>
      <c r="AJ2638" s="605"/>
      <c r="AK2638" s="605"/>
      <c r="AL2638" s="605"/>
      <c r="AM2638" s="605"/>
      <c r="AN2638" s="606"/>
      <c r="AO2638" s="602"/>
      <c r="AP2638" s="603"/>
      <c r="AQ2638" s="603"/>
      <c r="AR2638" s="603"/>
      <c r="AS2638" s="604"/>
      <c r="AT2638" s="602"/>
      <c r="AU2638" s="603"/>
      <c r="AV2638" s="603"/>
      <c r="AW2638" s="603"/>
      <c r="AX2638" s="604"/>
      <c r="AY2638" s="79"/>
      <c r="AZ2638" s="79"/>
      <c r="BA2638" s="79"/>
      <c r="BB2638" s="80"/>
      <c r="BC2638" s="80"/>
      <c r="BD2638" s="80"/>
      <c r="BE2638" s="80"/>
      <c r="BF2638" s="80"/>
      <c r="BG2638" s="80"/>
      <c r="BH2638" s="80"/>
      <c r="BI2638" s="80"/>
    </row>
    <row r="2639" spans="2:62" ht="39" customHeight="1">
      <c r="B2639" s="608"/>
      <c r="C2639" s="608"/>
      <c r="D2639" s="608"/>
      <c r="E2639" s="608"/>
      <c r="F2639" s="608"/>
      <c r="G2639" s="608"/>
      <c r="H2639" s="608"/>
      <c r="I2639" s="608"/>
      <c r="J2639" s="608"/>
      <c r="K2639" s="608"/>
      <c r="L2639" s="608"/>
      <c r="M2639" s="608"/>
      <c r="N2639" s="608"/>
      <c r="O2639" s="608"/>
      <c r="P2639" s="608"/>
      <c r="Q2639" s="608"/>
      <c r="R2639" s="608"/>
      <c r="S2639" s="608"/>
      <c r="T2639" s="608"/>
      <c r="U2639" s="608"/>
      <c r="V2639" s="608"/>
      <c r="W2639" s="608"/>
      <c r="X2639" s="608"/>
      <c r="Y2639" s="608"/>
      <c r="Z2639" s="608"/>
      <c r="AA2639" s="608"/>
      <c r="AG2639" s="71"/>
    </row>
    <row r="2640" spans="2:62" ht="39" customHeight="1" thickBot="1">
      <c r="B2640" s="533"/>
      <c r="C2640" s="533"/>
      <c r="D2640" s="533"/>
      <c r="E2640" s="533"/>
      <c r="F2640" s="533"/>
      <c r="G2640" s="533"/>
      <c r="H2640" s="533"/>
      <c r="I2640" s="533"/>
      <c r="J2640" s="533"/>
      <c r="K2640" s="533"/>
      <c r="L2640" s="533"/>
      <c r="M2640" s="533"/>
      <c r="N2640" s="533"/>
      <c r="O2640" s="533"/>
      <c r="P2640" s="533"/>
      <c r="Q2640" s="533"/>
      <c r="R2640" s="533"/>
      <c r="S2640" s="533"/>
      <c r="T2640" s="533"/>
      <c r="U2640" s="533"/>
      <c r="V2640" s="533"/>
      <c r="W2640" s="533"/>
      <c r="X2640" s="533"/>
      <c r="Y2640" s="533"/>
      <c r="Z2640" s="533"/>
      <c r="AA2640" s="533"/>
      <c r="AG2640" s="81"/>
      <c r="AH2640" s="82"/>
      <c r="AI2640" s="82"/>
      <c r="AJ2640" s="82"/>
      <c r="AK2640" s="82"/>
      <c r="AL2640" s="82"/>
      <c r="AM2640" s="82"/>
      <c r="AN2640" s="82"/>
      <c r="AO2640" s="82"/>
      <c r="AP2640" s="82"/>
      <c r="AQ2640" s="82"/>
      <c r="AR2640" s="83"/>
      <c r="AS2640" s="83"/>
      <c r="AT2640" s="83"/>
      <c r="AU2640" s="83"/>
      <c r="AV2640" s="83"/>
      <c r="AW2640" s="83"/>
      <c r="AX2640" s="83"/>
      <c r="AY2640" s="83"/>
      <c r="AZ2640" s="83"/>
      <c r="BA2640" s="83"/>
      <c r="BB2640" s="83"/>
      <c r="BC2640" s="83"/>
      <c r="BD2640" s="83"/>
      <c r="BE2640" s="83"/>
      <c r="BF2640" s="83"/>
      <c r="BG2640" s="83"/>
      <c r="BH2640" s="83"/>
      <c r="BI2640" s="83"/>
      <c r="BJ2640" s="84"/>
    </row>
    <row r="2641" spans="2:62" ht="39" customHeight="1">
      <c r="B2641" s="534"/>
      <c r="C2641" s="534"/>
      <c r="D2641" s="534"/>
      <c r="E2641" s="534"/>
      <c r="F2641" s="534"/>
      <c r="G2641" s="534"/>
      <c r="H2641" s="534"/>
      <c r="I2641" s="534"/>
      <c r="J2641" s="534"/>
      <c r="K2641" s="534"/>
      <c r="L2641" s="534"/>
      <c r="M2641" s="534"/>
      <c r="N2641" s="534"/>
      <c r="O2641" s="534"/>
      <c r="P2641" s="534"/>
      <c r="Q2641" s="534"/>
      <c r="R2641" s="534"/>
      <c r="S2641" s="534"/>
      <c r="T2641" s="534"/>
      <c r="U2641" s="534"/>
      <c r="V2641" s="534"/>
      <c r="W2641" s="534"/>
      <c r="X2641" s="534"/>
      <c r="Y2641" s="534"/>
      <c r="Z2641" s="534"/>
      <c r="AA2641" s="534"/>
      <c r="BJ2641" s="85"/>
    </row>
    <row r="2642" spans="2:62" ht="39" customHeight="1">
      <c r="B2642" s="86"/>
      <c r="C2642" s="86"/>
      <c r="D2642" s="86"/>
      <c r="E2642" s="86"/>
      <c r="F2642" s="86"/>
      <c r="G2642" s="86"/>
      <c r="H2642" s="86"/>
      <c r="I2642" s="86"/>
      <c r="J2642" s="86"/>
      <c r="K2642" s="86"/>
      <c r="L2642" s="86"/>
      <c r="M2642" s="86"/>
      <c r="N2642" s="86"/>
      <c r="O2642" s="86"/>
      <c r="P2642" s="86"/>
      <c r="Q2642" s="86"/>
      <c r="R2642" s="86"/>
      <c r="S2642" s="86"/>
      <c r="T2642" s="86"/>
      <c r="U2642" s="86"/>
      <c r="V2642" s="86"/>
      <c r="W2642" s="86"/>
      <c r="X2642" s="86"/>
      <c r="Y2642" s="86"/>
      <c r="Z2642" s="86"/>
      <c r="AA2642" s="86"/>
      <c r="AK2642" s="87"/>
      <c r="AL2642" s="87"/>
      <c r="AM2642" s="87"/>
      <c r="AN2642" s="87"/>
      <c r="AO2642" s="87"/>
      <c r="AP2642" s="87"/>
      <c r="AQ2642" s="87"/>
      <c r="AR2642" s="87"/>
      <c r="AS2642" s="87"/>
      <c r="AT2642" s="87"/>
      <c r="AU2642" s="87"/>
      <c r="AV2642" s="87"/>
      <c r="AW2642" s="87"/>
      <c r="AX2642" s="87"/>
      <c r="AY2642" s="87"/>
      <c r="AZ2642" s="87"/>
      <c r="BA2642" s="87"/>
      <c r="BB2642" s="87"/>
      <c r="BC2642" s="87"/>
      <c r="BD2642" s="87"/>
      <c r="BE2642" s="87"/>
      <c r="BF2642" s="87"/>
      <c r="BJ2642" s="85"/>
    </row>
    <row r="2643" spans="2:62" ht="39" customHeight="1">
      <c r="B2643" s="535" t="s">
        <v>80</v>
      </c>
      <c r="C2643" s="535"/>
      <c r="D2643" s="535"/>
      <c r="E2643" s="535"/>
      <c r="F2643" s="535"/>
      <c r="G2643" s="535"/>
      <c r="H2643" s="535"/>
      <c r="I2643" s="535"/>
      <c r="J2643" s="535"/>
      <c r="K2643" s="535"/>
      <c r="L2643" s="535"/>
      <c r="M2643" s="535"/>
      <c r="N2643" s="535"/>
      <c r="O2643" s="536" t="str">
        <f>GI!$E$31</f>
        <v xml:space="preserve">Biniam Desta </v>
      </c>
      <c r="P2643" s="536"/>
      <c r="Q2643" s="536"/>
      <c r="R2643" s="536"/>
      <c r="S2643" s="536"/>
      <c r="T2643" s="536"/>
      <c r="U2643" s="536"/>
      <c r="V2643" s="536"/>
      <c r="W2643" s="536"/>
      <c r="X2643" s="536"/>
      <c r="Y2643" s="536"/>
      <c r="Z2643" s="536"/>
      <c r="AA2643" s="536"/>
      <c r="AB2643" s="88"/>
      <c r="AJ2643" s="538" t="s">
        <v>212</v>
      </c>
      <c r="AK2643" s="539"/>
      <c r="AL2643" s="539"/>
      <c r="AM2643" s="539"/>
      <c r="AN2643" s="539"/>
      <c r="AO2643" s="539"/>
      <c r="AP2643" s="539"/>
      <c r="AQ2643" s="539"/>
      <c r="AR2643" s="539"/>
      <c r="AS2643" s="539"/>
      <c r="AT2643" s="539"/>
      <c r="AU2643" s="539"/>
      <c r="AV2643" s="539"/>
      <c r="AW2643" s="539"/>
      <c r="AX2643" s="539"/>
      <c r="AY2643" s="539"/>
      <c r="AZ2643" s="539"/>
      <c r="BA2643" s="539"/>
      <c r="BB2643" s="539"/>
      <c r="BC2643" s="539"/>
      <c r="BD2643" s="539"/>
      <c r="BE2643" s="539"/>
      <c r="BF2643" s="540"/>
      <c r="BG2643" s="87"/>
      <c r="BH2643" s="87"/>
      <c r="BI2643" s="87"/>
      <c r="BJ2643" s="89"/>
    </row>
    <row r="2644" spans="2:62" ht="39" customHeight="1">
      <c r="B2644" s="535"/>
      <c r="C2644" s="535"/>
      <c r="D2644" s="535"/>
      <c r="E2644" s="535"/>
      <c r="F2644" s="535"/>
      <c r="G2644" s="535"/>
      <c r="H2644" s="535"/>
      <c r="I2644" s="535"/>
      <c r="J2644" s="535"/>
      <c r="K2644" s="535"/>
      <c r="L2644" s="535"/>
      <c r="M2644" s="535"/>
      <c r="N2644" s="535"/>
      <c r="O2644" s="537"/>
      <c r="P2644" s="537"/>
      <c r="Q2644" s="537"/>
      <c r="R2644" s="537"/>
      <c r="S2644" s="537"/>
      <c r="T2644" s="537"/>
      <c r="U2644" s="537"/>
      <c r="V2644" s="537"/>
      <c r="W2644" s="537"/>
      <c r="X2644" s="537"/>
      <c r="Y2644" s="537"/>
      <c r="Z2644" s="537"/>
      <c r="AA2644" s="537"/>
      <c r="AB2644" s="88"/>
      <c r="AJ2644" s="541"/>
      <c r="AK2644" s="542"/>
      <c r="AL2644" s="542"/>
      <c r="AM2644" s="542"/>
      <c r="AN2644" s="542"/>
      <c r="AO2644" s="542"/>
      <c r="AP2644" s="542"/>
      <c r="AQ2644" s="542"/>
      <c r="AR2644" s="542"/>
      <c r="AS2644" s="542"/>
      <c r="AT2644" s="542"/>
      <c r="AU2644" s="542"/>
      <c r="AV2644" s="542"/>
      <c r="AW2644" s="542"/>
      <c r="AX2644" s="542"/>
      <c r="AY2644" s="542"/>
      <c r="AZ2644" s="542"/>
      <c r="BA2644" s="542"/>
      <c r="BB2644" s="542"/>
      <c r="BC2644" s="542"/>
      <c r="BD2644" s="542"/>
      <c r="BE2644" s="542"/>
      <c r="BF2644" s="543"/>
      <c r="BG2644" s="87"/>
      <c r="BH2644" s="87"/>
      <c r="BI2644" s="87"/>
      <c r="BJ2644" s="89"/>
    </row>
    <row r="2645" spans="2:62" ht="39" customHeight="1">
      <c r="B2645" s="544" t="s">
        <v>79</v>
      </c>
      <c r="C2645" s="544"/>
      <c r="D2645" s="544"/>
      <c r="E2645" s="544"/>
      <c r="F2645" s="544"/>
      <c r="G2645" s="544"/>
      <c r="H2645" s="544"/>
      <c r="I2645" s="544"/>
      <c r="J2645" s="544"/>
      <c r="K2645" s="544"/>
      <c r="L2645" s="544"/>
      <c r="M2645" s="544"/>
      <c r="N2645" s="544"/>
      <c r="O2645" s="545"/>
      <c r="P2645" s="545"/>
      <c r="Q2645" s="545"/>
      <c r="R2645" s="545"/>
      <c r="S2645" s="545"/>
      <c r="T2645" s="545"/>
      <c r="U2645" s="545"/>
      <c r="V2645" s="545"/>
      <c r="W2645" s="545"/>
      <c r="X2645" s="545"/>
      <c r="Y2645" s="545"/>
      <c r="Z2645" s="545"/>
      <c r="AA2645" s="545"/>
      <c r="AB2645" s="88"/>
      <c r="AJ2645" s="541" t="s">
        <v>210</v>
      </c>
      <c r="AK2645" s="542"/>
      <c r="AL2645" s="542"/>
      <c r="AM2645" s="542"/>
      <c r="AN2645" s="542"/>
      <c r="AO2645" s="542"/>
      <c r="AP2645" s="542"/>
      <c r="AQ2645" s="542"/>
      <c r="AR2645" s="542"/>
      <c r="AS2645" s="542"/>
      <c r="AT2645" s="542"/>
      <c r="AU2645" s="542"/>
      <c r="AV2645" s="542"/>
      <c r="AW2645" s="542"/>
      <c r="AX2645" s="542"/>
      <c r="AY2645" s="542"/>
      <c r="AZ2645" s="542"/>
      <c r="BA2645" s="542"/>
      <c r="BB2645" s="542"/>
      <c r="BC2645" s="542"/>
      <c r="BD2645" s="542"/>
      <c r="BE2645" s="542"/>
      <c r="BF2645" s="543"/>
      <c r="BG2645" s="87"/>
      <c r="BH2645" s="87"/>
      <c r="BI2645" s="87"/>
      <c r="BJ2645" s="87"/>
    </row>
    <row r="2646" spans="2:62" ht="39" customHeight="1">
      <c r="B2646" s="544"/>
      <c r="C2646" s="544"/>
      <c r="D2646" s="544"/>
      <c r="E2646" s="544"/>
      <c r="F2646" s="544"/>
      <c r="G2646" s="544"/>
      <c r="H2646" s="544"/>
      <c r="I2646" s="544"/>
      <c r="J2646" s="544"/>
      <c r="K2646" s="544"/>
      <c r="L2646" s="544"/>
      <c r="M2646" s="544"/>
      <c r="N2646" s="544"/>
      <c r="O2646" s="546"/>
      <c r="P2646" s="546"/>
      <c r="Q2646" s="546"/>
      <c r="R2646" s="546"/>
      <c r="S2646" s="546"/>
      <c r="T2646" s="546"/>
      <c r="U2646" s="546"/>
      <c r="V2646" s="546"/>
      <c r="W2646" s="546"/>
      <c r="X2646" s="546"/>
      <c r="Y2646" s="546"/>
      <c r="Z2646" s="546"/>
      <c r="AA2646" s="546"/>
      <c r="AB2646" s="88"/>
      <c r="AJ2646" s="541"/>
      <c r="AK2646" s="542"/>
      <c r="AL2646" s="542"/>
      <c r="AM2646" s="542"/>
      <c r="AN2646" s="542"/>
      <c r="AO2646" s="542"/>
      <c r="AP2646" s="542"/>
      <c r="AQ2646" s="542"/>
      <c r="AR2646" s="542"/>
      <c r="AS2646" s="542"/>
      <c r="AT2646" s="542"/>
      <c r="AU2646" s="542"/>
      <c r="AV2646" s="542"/>
      <c r="AW2646" s="542"/>
      <c r="AX2646" s="542"/>
      <c r="AY2646" s="542"/>
      <c r="AZ2646" s="542"/>
      <c r="BA2646" s="542"/>
      <c r="BB2646" s="542"/>
      <c r="BC2646" s="542"/>
      <c r="BD2646" s="542"/>
      <c r="BE2646" s="542"/>
      <c r="BF2646" s="543"/>
      <c r="BG2646" s="87"/>
      <c r="BH2646" s="87"/>
      <c r="BI2646" s="87"/>
      <c r="BJ2646" s="87"/>
    </row>
    <row r="2647" spans="2:62" ht="39" customHeight="1">
      <c r="B2647" s="535" t="s">
        <v>81</v>
      </c>
      <c r="C2647" s="535"/>
      <c r="D2647" s="535"/>
      <c r="E2647" s="535"/>
      <c r="F2647" s="535"/>
      <c r="G2647" s="535"/>
      <c r="H2647" s="535"/>
      <c r="I2647" s="535"/>
      <c r="J2647" s="535"/>
      <c r="K2647" s="535"/>
      <c r="L2647" s="535"/>
      <c r="M2647" s="535"/>
      <c r="N2647" s="535"/>
      <c r="O2647" s="547"/>
      <c r="P2647" s="547"/>
      <c r="Q2647" s="547"/>
      <c r="R2647" s="547"/>
      <c r="S2647" s="547"/>
      <c r="T2647" s="547"/>
      <c r="U2647" s="547"/>
      <c r="V2647" s="547"/>
      <c r="W2647" s="547"/>
      <c r="X2647" s="547"/>
      <c r="Y2647" s="547"/>
      <c r="Z2647" s="547"/>
      <c r="AA2647" s="547"/>
      <c r="AB2647" s="88"/>
      <c r="AJ2647" s="541" t="s">
        <v>74</v>
      </c>
      <c r="AK2647" s="542"/>
      <c r="AL2647" s="542"/>
      <c r="AM2647" s="542"/>
      <c r="AN2647" s="542"/>
      <c r="AO2647" s="542"/>
      <c r="AP2647" s="542"/>
      <c r="AQ2647" s="542"/>
      <c r="AR2647" s="542"/>
      <c r="AS2647" s="542"/>
      <c r="AT2647" s="542"/>
      <c r="AU2647" s="542"/>
      <c r="AV2647" s="542"/>
      <c r="AW2647" s="542"/>
      <c r="AX2647" s="542"/>
      <c r="AY2647" s="542"/>
      <c r="AZ2647" s="542"/>
      <c r="BA2647" s="542"/>
      <c r="BB2647" s="542"/>
      <c r="BC2647" s="542"/>
      <c r="BD2647" s="542"/>
      <c r="BE2647" s="542"/>
      <c r="BF2647" s="543"/>
      <c r="BG2647" s="87"/>
      <c r="BH2647" s="87"/>
      <c r="BI2647" s="87"/>
      <c r="BJ2647" s="87"/>
    </row>
    <row r="2648" spans="2:62" ht="39" customHeight="1">
      <c r="B2648" s="535"/>
      <c r="C2648" s="535"/>
      <c r="D2648" s="535"/>
      <c r="E2648" s="535"/>
      <c r="F2648" s="535"/>
      <c r="G2648" s="535"/>
      <c r="H2648" s="535"/>
      <c r="I2648" s="535"/>
      <c r="J2648" s="535"/>
      <c r="K2648" s="535"/>
      <c r="L2648" s="535"/>
      <c r="M2648" s="535"/>
      <c r="N2648" s="535"/>
      <c r="O2648" s="548"/>
      <c r="P2648" s="548"/>
      <c r="Q2648" s="548"/>
      <c r="R2648" s="548"/>
      <c r="S2648" s="548"/>
      <c r="T2648" s="548"/>
      <c r="U2648" s="548"/>
      <c r="V2648" s="548"/>
      <c r="W2648" s="548"/>
      <c r="X2648" s="548"/>
      <c r="Y2648" s="548"/>
      <c r="Z2648" s="548"/>
      <c r="AA2648" s="548"/>
      <c r="AB2648" s="88"/>
      <c r="AJ2648" s="541"/>
      <c r="AK2648" s="542"/>
      <c r="AL2648" s="542"/>
      <c r="AM2648" s="542"/>
      <c r="AN2648" s="542"/>
      <c r="AO2648" s="542"/>
      <c r="AP2648" s="542"/>
      <c r="AQ2648" s="542"/>
      <c r="AR2648" s="542"/>
      <c r="AS2648" s="542"/>
      <c r="AT2648" s="542"/>
      <c r="AU2648" s="542"/>
      <c r="AV2648" s="542"/>
      <c r="AW2648" s="542"/>
      <c r="AX2648" s="542"/>
      <c r="AY2648" s="542"/>
      <c r="AZ2648" s="542"/>
      <c r="BA2648" s="542"/>
      <c r="BB2648" s="542"/>
      <c r="BC2648" s="542"/>
      <c r="BD2648" s="542"/>
      <c r="BE2648" s="542"/>
      <c r="BF2648" s="543"/>
      <c r="BG2648" s="87"/>
      <c r="BH2648" s="87"/>
      <c r="BI2648" s="87"/>
      <c r="BJ2648" s="87"/>
    </row>
    <row r="2649" spans="2:62" ht="39" customHeight="1">
      <c r="B2649" s="544" t="s">
        <v>79</v>
      </c>
      <c r="C2649" s="544"/>
      <c r="D2649" s="544"/>
      <c r="E2649" s="544"/>
      <c r="F2649" s="544"/>
      <c r="G2649" s="544"/>
      <c r="H2649" s="544"/>
      <c r="I2649" s="544"/>
      <c r="J2649" s="544"/>
      <c r="K2649" s="544"/>
      <c r="L2649" s="544"/>
      <c r="M2649" s="544"/>
      <c r="N2649" s="544"/>
      <c r="O2649" s="545"/>
      <c r="P2649" s="545"/>
      <c r="Q2649" s="545"/>
      <c r="R2649" s="545"/>
      <c r="S2649" s="545"/>
      <c r="T2649" s="545"/>
      <c r="U2649" s="545"/>
      <c r="V2649" s="545"/>
      <c r="W2649" s="545"/>
      <c r="X2649" s="545"/>
      <c r="Y2649" s="545"/>
      <c r="Z2649" s="545"/>
      <c r="AA2649" s="545"/>
      <c r="AB2649" s="90"/>
      <c r="AJ2649" s="541" t="s">
        <v>211</v>
      </c>
      <c r="AK2649" s="542"/>
      <c r="AL2649" s="542"/>
      <c r="AM2649" s="542"/>
      <c r="AN2649" s="542"/>
      <c r="AO2649" s="542"/>
      <c r="AP2649" s="542"/>
      <c r="AQ2649" s="542"/>
      <c r="AR2649" s="542"/>
      <c r="AS2649" s="542"/>
      <c r="AT2649" s="542"/>
      <c r="AU2649" s="542"/>
      <c r="AV2649" s="542"/>
      <c r="AW2649" s="542"/>
      <c r="AX2649" s="542"/>
      <c r="AY2649" s="542"/>
      <c r="AZ2649" s="542"/>
      <c r="BA2649" s="542"/>
      <c r="BB2649" s="542"/>
      <c r="BC2649" s="542"/>
      <c r="BD2649" s="542"/>
      <c r="BE2649" s="542"/>
      <c r="BF2649" s="543"/>
      <c r="BG2649" s="87"/>
      <c r="BH2649" s="87"/>
      <c r="BI2649" s="87"/>
      <c r="BJ2649" s="87"/>
    </row>
    <row r="2650" spans="2:62" ht="5.25" customHeight="1">
      <c r="B2650" s="544"/>
      <c r="C2650" s="544"/>
      <c r="D2650" s="544"/>
      <c r="E2650" s="544"/>
      <c r="F2650" s="544"/>
      <c r="G2650" s="544"/>
      <c r="H2650" s="544"/>
      <c r="I2650" s="544"/>
      <c r="J2650" s="544"/>
      <c r="K2650" s="544"/>
      <c r="L2650" s="544"/>
      <c r="M2650" s="544"/>
      <c r="N2650" s="544"/>
      <c r="O2650" s="546"/>
      <c r="P2650" s="546"/>
      <c r="Q2650" s="546"/>
      <c r="R2650" s="546"/>
      <c r="S2650" s="546"/>
      <c r="T2650" s="546"/>
      <c r="U2650" s="546"/>
      <c r="V2650" s="546"/>
      <c r="W2650" s="546"/>
      <c r="X2650" s="546"/>
      <c r="Y2650" s="546"/>
      <c r="Z2650" s="546"/>
      <c r="AA2650" s="546"/>
      <c r="AB2650" s="90"/>
      <c r="AJ2650" s="549"/>
      <c r="AK2650" s="550"/>
      <c r="AL2650" s="550"/>
      <c r="AM2650" s="550"/>
      <c r="AN2650" s="550"/>
      <c r="AO2650" s="550"/>
      <c r="AP2650" s="550"/>
      <c r="AQ2650" s="550"/>
      <c r="AR2650" s="550"/>
      <c r="AS2650" s="550"/>
      <c r="AT2650" s="550"/>
      <c r="AU2650" s="550"/>
      <c r="AV2650" s="550"/>
      <c r="AW2650" s="550"/>
      <c r="AX2650" s="550"/>
      <c r="AY2650" s="550"/>
      <c r="AZ2650" s="550"/>
      <c r="BA2650" s="550"/>
      <c r="BB2650" s="550"/>
      <c r="BC2650" s="550"/>
      <c r="BD2650" s="550"/>
      <c r="BE2650" s="550"/>
      <c r="BF2650" s="551"/>
      <c r="BG2650" s="87"/>
      <c r="BH2650" s="87"/>
      <c r="BI2650" s="87"/>
      <c r="BJ2650" s="87"/>
    </row>
    <row r="2651" spans="2:62" ht="39" customHeight="1">
      <c r="C2651" s="615"/>
      <c r="D2651" s="615"/>
      <c r="E2651" s="615"/>
      <c r="F2651" s="615"/>
      <c r="G2651" s="615"/>
      <c r="H2651" s="615"/>
      <c r="I2651" s="615"/>
      <c r="J2651" s="615"/>
      <c r="K2651" s="615"/>
      <c r="L2651" s="615"/>
      <c r="M2651" s="615"/>
      <c r="N2651" s="615"/>
      <c r="O2651" s="615"/>
      <c r="P2651" s="615"/>
      <c r="Q2651" s="615"/>
      <c r="R2651" s="615"/>
      <c r="S2651" s="615"/>
      <c r="T2651" s="615"/>
      <c r="U2651" s="615"/>
      <c r="V2651" s="615"/>
      <c r="W2651" s="615"/>
      <c r="X2651" s="615"/>
    </row>
    <row r="2652" spans="2:62" ht="39" customHeight="1">
      <c r="B2652" s="616" t="s">
        <v>20</v>
      </c>
      <c r="C2652" s="616"/>
      <c r="D2652" s="616"/>
      <c r="E2652" s="616"/>
      <c r="F2652" s="616"/>
      <c r="G2652" s="616"/>
      <c r="H2652" s="616"/>
      <c r="I2652" s="616"/>
      <c r="J2652" s="616"/>
      <c r="K2652" s="616"/>
      <c r="L2652" s="616"/>
      <c r="M2652" s="616"/>
      <c r="N2652" s="616"/>
      <c r="O2652" s="616"/>
      <c r="P2652" s="616"/>
      <c r="Q2652" s="616"/>
      <c r="R2652" s="616"/>
      <c r="S2652" s="616"/>
      <c r="T2652" s="616"/>
      <c r="U2652" s="616"/>
      <c r="V2652" s="616"/>
      <c r="W2652" s="616"/>
      <c r="X2652" s="616"/>
      <c r="Y2652" s="616"/>
      <c r="Z2652" s="616"/>
      <c r="AA2652" s="59"/>
      <c r="AG2652" s="60"/>
      <c r="AH2652" s="60"/>
      <c r="AI2652" s="60"/>
      <c r="AL2652" s="617"/>
      <c r="AM2652" s="617"/>
      <c r="AN2652" s="617"/>
      <c r="AO2652" s="617"/>
      <c r="AP2652" s="617"/>
      <c r="AQ2652" s="617"/>
      <c r="AR2652" s="617"/>
      <c r="AS2652" s="617"/>
      <c r="AT2652" s="617"/>
      <c r="AU2652" s="617"/>
      <c r="AV2652" s="617"/>
      <c r="AW2652" s="617"/>
      <c r="AX2652" s="617"/>
      <c r="AY2652" s="617"/>
      <c r="AZ2652" s="617"/>
      <c r="BA2652" s="617"/>
      <c r="BB2652" s="617"/>
      <c r="BC2652" s="617"/>
    </row>
    <row r="2653" spans="2:62" ht="39" customHeight="1">
      <c r="B2653" s="616"/>
      <c r="C2653" s="616"/>
      <c r="D2653" s="616"/>
      <c r="E2653" s="616"/>
      <c r="F2653" s="616"/>
      <c r="G2653" s="616"/>
      <c r="H2653" s="616"/>
      <c r="I2653" s="616"/>
      <c r="J2653" s="616"/>
      <c r="K2653" s="616"/>
      <c r="L2653" s="616"/>
      <c r="M2653" s="616"/>
      <c r="N2653" s="616"/>
      <c r="O2653" s="616"/>
      <c r="P2653" s="616"/>
      <c r="Q2653" s="616"/>
      <c r="R2653" s="616"/>
      <c r="S2653" s="616"/>
      <c r="T2653" s="616"/>
      <c r="U2653" s="616"/>
      <c r="V2653" s="616"/>
      <c r="W2653" s="616"/>
      <c r="X2653" s="616"/>
      <c r="Y2653" s="616"/>
      <c r="Z2653" s="616"/>
      <c r="AA2653" s="59"/>
      <c r="AG2653" s="60"/>
      <c r="AH2653" s="60"/>
      <c r="AI2653" s="60"/>
      <c r="AL2653" s="617"/>
      <c r="AM2653" s="617"/>
      <c r="AN2653" s="617"/>
      <c r="AO2653" s="617"/>
      <c r="AP2653" s="617"/>
      <c r="AQ2653" s="617"/>
      <c r="AR2653" s="617"/>
      <c r="AS2653" s="617"/>
      <c r="AT2653" s="617"/>
      <c r="AU2653" s="617"/>
      <c r="AV2653" s="617"/>
      <c r="AW2653" s="617"/>
      <c r="AX2653" s="617"/>
      <c r="AY2653" s="617"/>
      <c r="AZ2653" s="617"/>
      <c r="BA2653" s="617"/>
      <c r="BB2653" s="617"/>
      <c r="BC2653" s="617"/>
    </row>
    <row r="2654" spans="2:62" ht="39" customHeight="1">
      <c r="B2654" s="618"/>
      <c r="C2654" s="618"/>
      <c r="D2654" s="618"/>
      <c r="E2654" s="618"/>
      <c r="F2654" s="618"/>
      <c r="G2654" s="618"/>
      <c r="H2654" s="618"/>
      <c r="I2654" s="618"/>
      <c r="J2654" s="618"/>
      <c r="K2654" s="618"/>
      <c r="L2654" s="618"/>
      <c r="M2654" s="618"/>
      <c r="N2654" s="618"/>
      <c r="O2654" s="618"/>
      <c r="P2654" s="618"/>
      <c r="Q2654" s="618"/>
      <c r="R2654" s="618"/>
      <c r="S2654" s="618"/>
      <c r="T2654" s="618"/>
      <c r="U2654" s="618"/>
      <c r="V2654" s="618"/>
      <c r="W2654" s="618"/>
      <c r="X2654" s="618"/>
      <c r="Y2654" s="618"/>
      <c r="Z2654" s="618"/>
      <c r="AA2654" s="59"/>
      <c r="AB2654" s="60"/>
      <c r="AC2654" s="60"/>
      <c r="AD2654" s="60"/>
      <c r="AE2654" s="60"/>
      <c r="AF2654" s="60"/>
      <c r="AG2654" s="60"/>
      <c r="AH2654" s="60"/>
      <c r="AI2654" s="60"/>
      <c r="AL2654" s="617"/>
      <c r="AM2654" s="617"/>
      <c r="AN2654" s="617"/>
      <c r="AO2654" s="617"/>
      <c r="AP2654" s="617"/>
      <c r="AQ2654" s="617"/>
      <c r="AR2654" s="617"/>
      <c r="AS2654" s="617"/>
      <c r="AT2654" s="617"/>
      <c r="AU2654" s="617"/>
      <c r="AV2654" s="617"/>
      <c r="AW2654" s="617"/>
      <c r="AX2654" s="617"/>
      <c r="AY2654" s="617"/>
      <c r="AZ2654" s="617"/>
      <c r="BA2654" s="617"/>
      <c r="BB2654" s="617"/>
      <c r="BC2654" s="617"/>
    </row>
    <row r="2655" spans="2:62" ht="39" customHeight="1">
      <c r="B2655" s="609" t="s">
        <v>92</v>
      </c>
      <c r="C2655" s="609"/>
      <c r="D2655" s="609"/>
      <c r="E2655" s="609"/>
      <c r="F2655" s="609"/>
      <c r="G2655" s="609"/>
      <c r="H2655" s="609"/>
      <c r="I2655" s="609"/>
      <c r="J2655" s="609"/>
      <c r="K2655" s="609"/>
      <c r="L2655" s="609"/>
      <c r="M2655" s="609"/>
      <c r="N2655" s="609"/>
      <c r="O2655" s="609"/>
      <c r="P2655" s="609"/>
      <c r="Q2655" s="609"/>
      <c r="R2655" s="609"/>
      <c r="S2655" s="609"/>
      <c r="T2655" s="609"/>
      <c r="U2655" s="609"/>
      <c r="V2655" s="609"/>
      <c r="W2655" s="609"/>
      <c r="X2655" s="609"/>
      <c r="Y2655" s="609"/>
      <c r="Z2655" s="609"/>
      <c r="AA2655" s="59"/>
      <c r="AB2655" s="60"/>
      <c r="AE2655" s="610" t="str">
        <f>GI!$A$49</f>
        <v>መግለፂ ውፅኢት ተምሃራይ</v>
      </c>
      <c r="AF2655" s="610"/>
      <c r="AG2655" s="610"/>
      <c r="AH2655" s="610"/>
      <c r="AI2655" s="610"/>
      <c r="AJ2655" s="610"/>
      <c r="AK2655" s="610"/>
      <c r="AL2655" s="610"/>
      <c r="AM2655" s="610"/>
      <c r="AN2655" s="610"/>
      <c r="AO2655" s="610"/>
      <c r="AP2655" s="610"/>
      <c r="AQ2655" s="610"/>
      <c r="AR2655" s="610"/>
      <c r="AS2655" s="610"/>
      <c r="AT2655" s="610"/>
      <c r="AU2655" s="610"/>
      <c r="AV2655" s="610"/>
      <c r="AW2655" s="610"/>
      <c r="AX2655" s="610"/>
      <c r="AY2655" s="610"/>
      <c r="AZ2655" s="610"/>
      <c r="BA2655" s="610"/>
      <c r="BB2655" s="610"/>
      <c r="BC2655" s="610"/>
      <c r="BD2655" s="610"/>
      <c r="BE2655" s="610"/>
      <c r="BF2655" s="610"/>
      <c r="BG2655" s="610"/>
      <c r="BH2655" s="610"/>
      <c r="BI2655" s="610"/>
      <c r="BJ2655" s="610"/>
    </row>
    <row r="2656" spans="2:62" ht="39" customHeight="1">
      <c r="B2656" s="609" t="s">
        <v>93</v>
      </c>
      <c r="C2656" s="609"/>
      <c r="D2656" s="609"/>
      <c r="E2656" s="609"/>
      <c r="F2656" s="609"/>
      <c r="G2656" s="609"/>
      <c r="H2656" s="609"/>
      <c r="I2656" s="609"/>
      <c r="J2656" s="609"/>
      <c r="K2656" s="609"/>
      <c r="L2656" s="609"/>
      <c r="M2656" s="609"/>
      <c r="N2656" s="609"/>
      <c r="O2656" s="609"/>
      <c r="P2656" s="609"/>
      <c r="Q2656" s="609"/>
      <c r="R2656" s="609"/>
      <c r="S2656" s="609"/>
      <c r="T2656" s="609"/>
      <c r="U2656" s="609"/>
      <c r="V2656" s="609"/>
      <c r="W2656" s="609"/>
      <c r="X2656" s="609"/>
      <c r="Y2656" s="609"/>
      <c r="Z2656" s="609"/>
      <c r="AA2656" s="59"/>
      <c r="AB2656" s="60"/>
      <c r="AC2656" s="61"/>
      <c r="AD2656" s="61"/>
      <c r="AE2656" s="610"/>
      <c r="AF2656" s="610"/>
      <c r="AG2656" s="610"/>
      <c r="AH2656" s="610"/>
      <c r="AI2656" s="610"/>
      <c r="AJ2656" s="610"/>
      <c r="AK2656" s="610"/>
      <c r="AL2656" s="610"/>
      <c r="AM2656" s="610"/>
      <c r="AN2656" s="610"/>
      <c r="AO2656" s="610"/>
      <c r="AP2656" s="610"/>
      <c r="AQ2656" s="610"/>
      <c r="AR2656" s="610"/>
      <c r="AS2656" s="610"/>
      <c r="AT2656" s="610"/>
      <c r="AU2656" s="610"/>
      <c r="AV2656" s="610"/>
      <c r="AW2656" s="610"/>
      <c r="AX2656" s="610"/>
      <c r="AY2656" s="610"/>
      <c r="AZ2656" s="610"/>
      <c r="BA2656" s="610"/>
      <c r="BB2656" s="610"/>
      <c r="BC2656" s="610"/>
      <c r="BD2656" s="610"/>
      <c r="BE2656" s="610"/>
      <c r="BF2656" s="610"/>
      <c r="BG2656" s="610"/>
      <c r="BH2656" s="610"/>
      <c r="BI2656" s="610"/>
      <c r="BJ2656" s="610"/>
    </row>
    <row r="2657" spans="2:62" ht="39" customHeight="1">
      <c r="B2657" s="609" t="s">
        <v>94</v>
      </c>
      <c r="C2657" s="609"/>
      <c r="D2657" s="609"/>
      <c r="E2657" s="609"/>
      <c r="F2657" s="609"/>
      <c r="G2657" s="609"/>
      <c r="H2657" s="609"/>
      <c r="I2657" s="609"/>
      <c r="J2657" s="609"/>
      <c r="K2657" s="609"/>
      <c r="L2657" s="609"/>
      <c r="M2657" s="609"/>
      <c r="N2657" s="609"/>
      <c r="O2657" s="609"/>
      <c r="P2657" s="609"/>
      <c r="Q2657" s="609"/>
      <c r="R2657" s="609"/>
      <c r="S2657" s="609"/>
      <c r="T2657" s="609"/>
      <c r="U2657" s="609"/>
      <c r="V2657" s="609"/>
      <c r="W2657" s="609"/>
      <c r="X2657" s="609"/>
      <c r="Y2657" s="609"/>
      <c r="Z2657" s="609"/>
      <c r="AA2657" s="59"/>
      <c r="AB2657" s="60"/>
      <c r="AC2657" s="61"/>
      <c r="AD2657" s="61"/>
      <c r="AE2657" s="610" t="str">
        <f>GI!$A$50</f>
        <v xml:space="preserve">ኣካዳሚ ሸባ ሓፈሻዊ ካልኣይ ብርኪ ቤት ት/ቲ </v>
      </c>
      <c r="AF2657" s="610"/>
      <c r="AG2657" s="610"/>
      <c r="AH2657" s="610"/>
      <c r="AI2657" s="610"/>
      <c r="AJ2657" s="610"/>
      <c r="AK2657" s="610"/>
      <c r="AL2657" s="610"/>
      <c r="AM2657" s="610"/>
      <c r="AN2657" s="610"/>
      <c r="AO2657" s="610"/>
      <c r="AP2657" s="610"/>
      <c r="AQ2657" s="610"/>
      <c r="AR2657" s="610"/>
      <c r="AS2657" s="610"/>
      <c r="AT2657" s="610"/>
      <c r="AU2657" s="610"/>
      <c r="AV2657" s="610"/>
      <c r="AW2657" s="610"/>
      <c r="AX2657" s="610"/>
      <c r="AY2657" s="610"/>
      <c r="AZ2657" s="610"/>
      <c r="BA2657" s="610"/>
      <c r="BB2657" s="610"/>
      <c r="BC2657" s="610"/>
      <c r="BD2657" s="610"/>
      <c r="BE2657" s="610"/>
      <c r="BF2657" s="610"/>
      <c r="BG2657" s="610"/>
      <c r="BH2657" s="610"/>
      <c r="BI2657" s="610"/>
      <c r="BJ2657" s="610"/>
    </row>
    <row r="2658" spans="2:62" ht="39" customHeight="1">
      <c r="B2658" s="609" t="s">
        <v>95</v>
      </c>
      <c r="C2658" s="609"/>
      <c r="D2658" s="609"/>
      <c r="E2658" s="609"/>
      <c r="F2658" s="609"/>
      <c r="G2658" s="609"/>
      <c r="H2658" s="609"/>
      <c r="I2658" s="609"/>
      <c r="J2658" s="609"/>
      <c r="K2658" s="609"/>
      <c r="L2658" s="609"/>
      <c r="M2658" s="609"/>
      <c r="N2658" s="609"/>
      <c r="O2658" s="609"/>
      <c r="P2658" s="609"/>
      <c r="Q2658" s="609"/>
      <c r="R2658" s="609"/>
      <c r="S2658" s="609"/>
      <c r="T2658" s="609"/>
      <c r="U2658" s="609"/>
      <c r="V2658" s="609"/>
      <c r="W2658" s="609"/>
      <c r="X2658" s="609"/>
      <c r="Y2658" s="609"/>
      <c r="Z2658" s="609"/>
      <c r="AA2658" s="62"/>
      <c r="AB2658" s="60"/>
      <c r="AC2658" s="61"/>
      <c r="AD2658" s="61"/>
      <c r="AE2658" s="610"/>
      <c r="AF2658" s="610"/>
      <c r="AG2658" s="610"/>
      <c r="AH2658" s="610"/>
      <c r="AI2658" s="610"/>
      <c r="AJ2658" s="610"/>
      <c r="AK2658" s="610"/>
      <c r="AL2658" s="610"/>
      <c r="AM2658" s="610"/>
      <c r="AN2658" s="610"/>
      <c r="AO2658" s="610"/>
      <c r="AP2658" s="610"/>
      <c r="AQ2658" s="610"/>
      <c r="AR2658" s="610"/>
      <c r="AS2658" s="610"/>
      <c r="AT2658" s="610"/>
      <c r="AU2658" s="610"/>
      <c r="AV2658" s="610"/>
      <c r="AW2658" s="610"/>
      <c r="AX2658" s="610"/>
      <c r="AY2658" s="610"/>
      <c r="AZ2658" s="610"/>
      <c r="BA2658" s="610"/>
      <c r="BB2658" s="610"/>
      <c r="BC2658" s="610"/>
      <c r="BD2658" s="610"/>
      <c r="BE2658" s="610"/>
      <c r="BF2658" s="610"/>
      <c r="BG2658" s="610"/>
      <c r="BH2658" s="610"/>
      <c r="BI2658" s="610"/>
      <c r="BJ2658" s="610"/>
    </row>
    <row r="2659" spans="2:62" ht="39" customHeight="1">
      <c r="B2659" s="609" t="s">
        <v>96</v>
      </c>
      <c r="C2659" s="609"/>
      <c r="D2659" s="609"/>
      <c r="E2659" s="609"/>
      <c r="F2659" s="609"/>
      <c r="G2659" s="609"/>
      <c r="H2659" s="609"/>
      <c r="I2659" s="609"/>
      <c r="J2659" s="609"/>
      <c r="K2659" s="609"/>
      <c r="L2659" s="609"/>
      <c r="M2659" s="609"/>
      <c r="N2659" s="609"/>
      <c r="O2659" s="609"/>
      <c r="P2659" s="609"/>
      <c r="Q2659" s="609"/>
      <c r="R2659" s="609"/>
      <c r="S2659" s="609"/>
      <c r="T2659" s="609"/>
      <c r="U2659" s="609"/>
      <c r="V2659" s="609"/>
      <c r="W2659" s="609"/>
      <c r="X2659" s="609"/>
      <c r="Y2659" s="609"/>
      <c r="Z2659" s="609"/>
      <c r="AA2659" s="62"/>
      <c r="AB2659" s="60"/>
      <c r="AC2659" s="61"/>
      <c r="AD2659" s="61"/>
      <c r="AE2659" s="61"/>
      <c r="AF2659" s="61"/>
      <c r="AG2659" s="61"/>
      <c r="AH2659" s="61"/>
      <c r="AI2659" s="61"/>
      <c r="AJ2659" s="61"/>
      <c r="AK2659" s="61"/>
      <c r="AL2659" s="61"/>
      <c r="AM2659" s="61"/>
      <c r="AN2659" s="61"/>
      <c r="AO2659" s="61"/>
      <c r="AP2659" s="61"/>
      <c r="AQ2659" s="61"/>
      <c r="AR2659" s="61"/>
      <c r="AS2659" s="61"/>
      <c r="AT2659" s="61"/>
      <c r="AU2659" s="61"/>
      <c r="AV2659" s="61"/>
      <c r="AW2659" s="61"/>
      <c r="AX2659" s="61"/>
      <c r="AY2659" s="61"/>
      <c r="AZ2659" s="61"/>
      <c r="BA2659" s="61"/>
      <c r="BB2659" s="61"/>
      <c r="BC2659" s="61"/>
      <c r="BD2659" s="61"/>
      <c r="BE2659" s="61"/>
      <c r="BF2659" s="61"/>
      <c r="BG2659" s="61"/>
      <c r="BH2659" s="61"/>
      <c r="BI2659" s="61"/>
      <c r="BJ2659" s="61"/>
    </row>
    <row r="2660" spans="2:62" ht="39" customHeight="1">
      <c r="B2660" s="611" t="s">
        <v>138</v>
      </c>
      <c r="C2660" s="611"/>
      <c r="D2660" s="611"/>
      <c r="E2660" s="611"/>
      <c r="F2660" s="611"/>
      <c r="G2660" s="611"/>
      <c r="H2660" s="611"/>
      <c r="I2660" s="611"/>
      <c r="J2660" s="611"/>
      <c r="K2660" s="611"/>
      <c r="L2660" s="611"/>
      <c r="M2660" s="611"/>
      <c r="N2660" s="611"/>
      <c r="O2660" s="611"/>
      <c r="P2660" s="611"/>
      <c r="Q2660" s="611"/>
      <c r="R2660" s="611"/>
      <c r="S2660" s="611"/>
      <c r="T2660" s="611"/>
      <c r="U2660" s="611"/>
      <c r="V2660" s="611"/>
      <c r="W2660" s="611"/>
      <c r="X2660" s="611"/>
      <c r="Y2660" s="611"/>
      <c r="Z2660" s="611"/>
      <c r="AA2660" s="612"/>
      <c r="AB2660" s="62"/>
      <c r="AD2660" s="61"/>
      <c r="AE2660" s="613" t="str">
        <f>GI!$A$52</f>
        <v>Sheba Academy Comprehensive Secondary School Student's Grade Report Card</v>
      </c>
      <c r="AF2660" s="613"/>
      <c r="AG2660" s="613"/>
      <c r="AH2660" s="613"/>
      <c r="AI2660" s="613"/>
      <c r="AJ2660" s="613"/>
      <c r="AK2660" s="613"/>
      <c r="AL2660" s="613"/>
      <c r="AM2660" s="613"/>
      <c r="AN2660" s="613"/>
      <c r="AO2660" s="613"/>
      <c r="AP2660" s="613"/>
      <c r="AQ2660" s="613"/>
      <c r="AR2660" s="613"/>
      <c r="AS2660" s="613"/>
      <c r="AT2660" s="613"/>
      <c r="AU2660" s="613"/>
      <c r="AV2660" s="613"/>
      <c r="AW2660" s="613"/>
      <c r="AX2660" s="613"/>
      <c r="AY2660" s="613"/>
      <c r="AZ2660" s="613"/>
      <c r="BA2660" s="613"/>
      <c r="BB2660" s="613"/>
      <c r="BC2660" s="613"/>
      <c r="BD2660" s="613"/>
      <c r="BE2660" s="613"/>
      <c r="BF2660" s="613"/>
      <c r="BG2660" s="613"/>
      <c r="BH2660" s="613"/>
      <c r="BI2660" s="613"/>
      <c r="BJ2660" s="613"/>
    </row>
    <row r="2661" spans="2:62" ht="39" customHeight="1">
      <c r="B2661" s="611"/>
      <c r="C2661" s="611"/>
      <c r="D2661" s="611"/>
      <c r="E2661" s="611"/>
      <c r="F2661" s="611"/>
      <c r="G2661" s="611"/>
      <c r="H2661" s="611"/>
      <c r="I2661" s="611"/>
      <c r="J2661" s="611"/>
      <c r="K2661" s="611"/>
      <c r="L2661" s="611"/>
      <c r="M2661" s="611"/>
      <c r="N2661" s="611"/>
      <c r="O2661" s="611"/>
      <c r="P2661" s="611"/>
      <c r="Q2661" s="611"/>
      <c r="R2661" s="611"/>
      <c r="S2661" s="611"/>
      <c r="T2661" s="611"/>
      <c r="U2661" s="611"/>
      <c r="V2661" s="611"/>
      <c r="W2661" s="611"/>
      <c r="X2661" s="611"/>
      <c r="Y2661" s="611"/>
      <c r="Z2661" s="611"/>
      <c r="AA2661" s="612"/>
      <c r="AB2661" s="62"/>
      <c r="AC2661" s="61"/>
      <c r="AD2661" s="61"/>
      <c r="AE2661" s="613"/>
      <c r="AF2661" s="613"/>
      <c r="AG2661" s="613"/>
      <c r="AH2661" s="613"/>
      <c r="AI2661" s="613"/>
      <c r="AJ2661" s="613"/>
      <c r="AK2661" s="613"/>
      <c r="AL2661" s="613"/>
      <c r="AM2661" s="613"/>
      <c r="AN2661" s="613"/>
      <c r="AO2661" s="613"/>
      <c r="AP2661" s="613"/>
      <c r="AQ2661" s="613"/>
      <c r="AR2661" s="613"/>
      <c r="AS2661" s="613"/>
      <c r="AT2661" s="613"/>
      <c r="AU2661" s="613"/>
      <c r="AV2661" s="613"/>
      <c r="AW2661" s="613"/>
      <c r="AX2661" s="613"/>
      <c r="AY2661" s="613"/>
      <c r="AZ2661" s="613"/>
      <c r="BA2661" s="613"/>
      <c r="BB2661" s="613"/>
      <c r="BC2661" s="613"/>
      <c r="BD2661" s="613"/>
      <c r="BE2661" s="613"/>
      <c r="BF2661" s="613"/>
      <c r="BG2661" s="613"/>
      <c r="BH2661" s="613"/>
      <c r="BI2661" s="613"/>
      <c r="BJ2661" s="613"/>
    </row>
    <row r="2662" spans="2:62" ht="39" customHeight="1">
      <c r="B2662" s="611" t="s">
        <v>65</v>
      </c>
      <c r="C2662" s="611"/>
      <c r="D2662" s="611"/>
      <c r="E2662" s="611"/>
      <c r="F2662" s="611"/>
      <c r="G2662" s="611"/>
      <c r="H2662" s="611"/>
      <c r="I2662" s="611"/>
      <c r="J2662" s="611"/>
      <c r="K2662" s="611"/>
      <c r="L2662" s="611"/>
      <c r="M2662" s="611"/>
      <c r="N2662" s="611"/>
      <c r="O2662" s="611"/>
      <c r="P2662" s="611"/>
      <c r="Q2662" s="611"/>
      <c r="R2662" s="611"/>
      <c r="S2662" s="611"/>
      <c r="T2662" s="611"/>
      <c r="U2662" s="611"/>
      <c r="V2662" s="611"/>
      <c r="W2662" s="611"/>
      <c r="X2662" s="611"/>
      <c r="Y2662" s="611"/>
      <c r="Z2662" s="611"/>
      <c r="AA2662" s="612"/>
      <c r="AB2662" s="62"/>
      <c r="AC2662" s="61"/>
      <c r="AD2662" s="61"/>
      <c r="AE2662" s="613"/>
      <c r="AF2662" s="613"/>
      <c r="AG2662" s="613"/>
      <c r="AH2662" s="613"/>
      <c r="AI2662" s="613"/>
      <c r="AJ2662" s="613"/>
      <c r="AK2662" s="613"/>
      <c r="AL2662" s="613"/>
      <c r="AM2662" s="613"/>
      <c r="AN2662" s="613"/>
      <c r="AO2662" s="613"/>
      <c r="AP2662" s="613"/>
      <c r="AQ2662" s="613"/>
      <c r="AR2662" s="613"/>
      <c r="AS2662" s="613"/>
      <c r="AT2662" s="613"/>
      <c r="AU2662" s="613"/>
      <c r="AV2662" s="613"/>
      <c r="AW2662" s="613"/>
      <c r="AX2662" s="613"/>
      <c r="AY2662" s="613"/>
      <c r="AZ2662" s="613"/>
      <c r="BA2662" s="613"/>
      <c r="BB2662" s="613"/>
      <c r="BC2662" s="613"/>
      <c r="BD2662" s="613"/>
      <c r="BE2662" s="613"/>
      <c r="BF2662" s="613"/>
      <c r="BG2662" s="613"/>
      <c r="BH2662" s="613"/>
      <c r="BI2662" s="613"/>
      <c r="BJ2662" s="613"/>
    </row>
    <row r="2663" spans="2:62" ht="39" customHeight="1">
      <c r="B2663" s="611"/>
      <c r="C2663" s="611"/>
      <c r="D2663" s="611"/>
      <c r="E2663" s="611"/>
      <c r="F2663" s="611"/>
      <c r="G2663" s="611"/>
      <c r="H2663" s="611"/>
      <c r="I2663" s="611"/>
      <c r="J2663" s="611"/>
      <c r="K2663" s="611"/>
      <c r="L2663" s="611"/>
      <c r="M2663" s="611"/>
      <c r="N2663" s="611"/>
      <c r="O2663" s="611"/>
      <c r="P2663" s="611"/>
      <c r="Q2663" s="611"/>
      <c r="R2663" s="611"/>
      <c r="S2663" s="611"/>
      <c r="T2663" s="611"/>
      <c r="U2663" s="611"/>
      <c r="V2663" s="611"/>
      <c r="W2663" s="611"/>
      <c r="X2663" s="611"/>
      <c r="Y2663" s="611"/>
      <c r="Z2663" s="611"/>
      <c r="AA2663" s="612"/>
      <c r="AB2663" s="62"/>
      <c r="AC2663" s="62"/>
      <c r="AD2663" s="62"/>
      <c r="AE2663" s="63"/>
      <c r="AF2663" s="63"/>
      <c r="AG2663" s="63"/>
      <c r="AH2663" s="63"/>
      <c r="AI2663" s="63"/>
      <c r="AJ2663" s="63"/>
      <c r="AK2663" s="63"/>
      <c r="AL2663" s="63"/>
      <c r="AM2663" s="63"/>
      <c r="AN2663" s="63"/>
      <c r="AO2663" s="63"/>
      <c r="AP2663" s="63"/>
      <c r="AQ2663" s="63"/>
      <c r="AR2663" s="63"/>
      <c r="AS2663" s="63"/>
      <c r="AT2663" s="63"/>
      <c r="AU2663" s="63"/>
      <c r="AV2663" s="63"/>
      <c r="AW2663" s="63"/>
      <c r="AX2663" s="63"/>
      <c r="AY2663" s="63"/>
      <c r="AZ2663" s="63"/>
      <c r="BA2663" s="63"/>
      <c r="BB2663" s="63"/>
      <c r="BC2663" s="63"/>
      <c r="BD2663" s="63"/>
      <c r="BE2663" s="63"/>
      <c r="BF2663" s="63"/>
      <c r="BG2663" s="63"/>
      <c r="BH2663" s="63"/>
      <c r="BI2663" s="63"/>
      <c r="BJ2663" s="63"/>
    </row>
    <row r="2664" spans="2:62" ht="39" customHeight="1">
      <c r="B2664" s="64" t="s">
        <v>50</v>
      </c>
      <c r="C2664" s="64"/>
      <c r="D2664" s="64"/>
      <c r="E2664" s="64"/>
      <c r="F2664" s="64"/>
      <c r="G2664" s="64"/>
      <c r="H2664" s="64"/>
      <c r="I2664" s="64"/>
      <c r="J2664" s="64"/>
      <c r="K2664" s="64"/>
      <c r="L2664" s="64"/>
      <c r="M2664" s="64"/>
      <c r="N2664" s="64"/>
      <c r="O2664" s="64"/>
      <c r="P2664" s="64"/>
      <c r="Q2664" s="64"/>
      <c r="R2664" s="64"/>
      <c r="S2664" s="64"/>
      <c r="T2664" s="64"/>
      <c r="U2664" s="64"/>
      <c r="V2664" s="64"/>
      <c r="W2664" s="64"/>
      <c r="X2664" s="64"/>
      <c r="Y2664" s="64"/>
      <c r="Z2664" s="64"/>
      <c r="AA2664" s="62"/>
      <c r="AB2664" s="62"/>
      <c r="AC2664" s="62"/>
      <c r="AD2664" s="62"/>
      <c r="AE2664" s="613" t="str">
        <f>GI!$A$51</f>
        <v>መቐለ, ኢትዮጵያ/Mekelle, Ethiopia</v>
      </c>
      <c r="AF2664" s="613"/>
      <c r="AG2664" s="613"/>
      <c r="AH2664" s="613"/>
      <c r="AI2664" s="613"/>
      <c r="AJ2664" s="613"/>
      <c r="AK2664" s="613"/>
      <c r="AL2664" s="613"/>
      <c r="AM2664" s="613"/>
      <c r="AN2664" s="613"/>
      <c r="AO2664" s="613"/>
      <c r="AP2664" s="613"/>
      <c r="AQ2664" s="613"/>
      <c r="AR2664" s="613"/>
      <c r="AS2664" s="613"/>
      <c r="AT2664" s="613"/>
      <c r="AU2664" s="613"/>
      <c r="AV2664" s="613"/>
      <c r="AW2664" s="613"/>
      <c r="AX2664" s="613"/>
      <c r="AY2664" s="613"/>
      <c r="AZ2664" s="613"/>
      <c r="BA2664" s="613"/>
      <c r="BB2664" s="613"/>
      <c r="BC2664" s="613"/>
      <c r="BD2664" s="613"/>
      <c r="BE2664" s="613"/>
      <c r="BF2664" s="613"/>
      <c r="BG2664" s="613"/>
      <c r="BH2664" s="613"/>
      <c r="BI2664" s="613"/>
      <c r="BJ2664" s="613"/>
    </row>
    <row r="2665" spans="2:62" ht="39" customHeight="1">
      <c r="B2665" s="64" t="s">
        <v>51</v>
      </c>
      <c r="C2665" s="64"/>
      <c r="D2665" s="64"/>
      <c r="E2665" s="64"/>
      <c r="F2665" s="64"/>
      <c r="G2665" s="64"/>
      <c r="H2665" s="64"/>
      <c r="I2665" s="64"/>
      <c r="J2665" s="64"/>
      <c r="K2665" s="64"/>
      <c r="L2665" s="64"/>
      <c r="M2665" s="64"/>
      <c r="N2665" s="64"/>
      <c r="O2665" s="64"/>
      <c r="P2665" s="64"/>
      <c r="Q2665" s="64"/>
      <c r="R2665" s="64"/>
      <c r="S2665" s="64"/>
      <c r="T2665" s="64"/>
      <c r="U2665" s="64"/>
      <c r="V2665" s="64"/>
      <c r="W2665" s="64"/>
      <c r="X2665" s="64"/>
      <c r="Y2665" s="64"/>
      <c r="Z2665" s="64"/>
      <c r="AA2665" s="62"/>
      <c r="AB2665" s="62"/>
      <c r="AC2665" s="62"/>
      <c r="AD2665" s="62"/>
      <c r="AE2665" s="613"/>
      <c r="AF2665" s="613"/>
      <c r="AG2665" s="613"/>
      <c r="AH2665" s="613"/>
      <c r="AI2665" s="613"/>
      <c r="AJ2665" s="613"/>
      <c r="AK2665" s="613"/>
      <c r="AL2665" s="613"/>
      <c r="AM2665" s="613"/>
      <c r="AN2665" s="613"/>
      <c r="AO2665" s="613"/>
      <c r="AP2665" s="613"/>
      <c r="AQ2665" s="613"/>
      <c r="AR2665" s="613"/>
      <c r="AS2665" s="613"/>
      <c r="AT2665" s="613"/>
      <c r="AU2665" s="613"/>
      <c r="AV2665" s="613"/>
      <c r="AW2665" s="613"/>
      <c r="AX2665" s="613"/>
      <c r="AY2665" s="613"/>
      <c r="AZ2665" s="613"/>
      <c r="BA2665" s="613"/>
      <c r="BB2665" s="613"/>
      <c r="BC2665" s="613"/>
      <c r="BD2665" s="613"/>
      <c r="BE2665" s="613"/>
      <c r="BF2665" s="613"/>
      <c r="BG2665" s="613"/>
      <c r="BH2665" s="613"/>
      <c r="BI2665" s="613"/>
      <c r="BJ2665" s="613"/>
    </row>
    <row r="2666" spans="2:62" ht="39" customHeight="1">
      <c r="B2666" s="611" t="s">
        <v>139</v>
      </c>
      <c r="C2666" s="611"/>
      <c r="D2666" s="611"/>
      <c r="E2666" s="611"/>
      <c r="F2666" s="611"/>
      <c r="G2666" s="611"/>
      <c r="H2666" s="611"/>
      <c r="I2666" s="611"/>
      <c r="J2666" s="611"/>
      <c r="K2666" s="611"/>
      <c r="L2666" s="611"/>
      <c r="M2666" s="611"/>
      <c r="N2666" s="611"/>
      <c r="O2666" s="611"/>
      <c r="P2666" s="611"/>
      <c r="Q2666" s="611"/>
      <c r="R2666" s="611"/>
      <c r="S2666" s="611"/>
      <c r="T2666" s="611"/>
      <c r="U2666" s="611"/>
      <c r="V2666" s="611"/>
      <c r="W2666" s="611"/>
      <c r="X2666" s="611"/>
      <c r="Y2666" s="611"/>
      <c r="Z2666" s="611"/>
      <c r="AA2666" s="612"/>
      <c r="AB2666" s="62"/>
      <c r="AC2666" s="62"/>
      <c r="AD2666" s="62"/>
      <c r="AE2666" s="91"/>
      <c r="AF2666" s="91"/>
      <c r="AG2666" s="91"/>
      <c r="AH2666" s="91"/>
      <c r="AI2666" s="91"/>
      <c r="AJ2666" s="91"/>
      <c r="AK2666" s="91"/>
      <c r="AL2666" s="91"/>
      <c r="AM2666" s="91"/>
      <c r="AN2666" s="91"/>
      <c r="AO2666" s="91"/>
      <c r="AP2666" s="91"/>
      <c r="AQ2666" s="91"/>
      <c r="AR2666" s="91"/>
      <c r="AS2666" s="91"/>
      <c r="AT2666" s="91"/>
      <c r="AU2666" s="91"/>
      <c r="AV2666" s="91"/>
      <c r="AW2666" s="91"/>
      <c r="AX2666" s="91"/>
      <c r="AY2666" s="91"/>
      <c r="AZ2666" s="91"/>
      <c r="BA2666" s="91"/>
      <c r="BB2666" s="91"/>
      <c r="BC2666" s="91"/>
      <c r="BD2666" s="91"/>
      <c r="BE2666" s="91"/>
      <c r="BF2666" s="91"/>
      <c r="BG2666" s="91"/>
      <c r="BH2666" s="91"/>
      <c r="BI2666" s="91"/>
      <c r="BJ2666" s="91"/>
    </row>
    <row r="2667" spans="2:62" ht="39" customHeight="1">
      <c r="B2667" s="611"/>
      <c r="C2667" s="611"/>
      <c r="D2667" s="611"/>
      <c r="E2667" s="611"/>
      <c r="F2667" s="611"/>
      <c r="G2667" s="611"/>
      <c r="H2667" s="611"/>
      <c r="I2667" s="611"/>
      <c r="J2667" s="611"/>
      <c r="K2667" s="611"/>
      <c r="L2667" s="611"/>
      <c r="M2667" s="611"/>
      <c r="N2667" s="611"/>
      <c r="O2667" s="611"/>
      <c r="P2667" s="611"/>
      <c r="Q2667" s="611"/>
      <c r="R2667" s="611"/>
      <c r="S2667" s="611"/>
      <c r="T2667" s="611"/>
      <c r="U2667" s="611"/>
      <c r="V2667" s="611"/>
      <c r="W2667" s="611"/>
      <c r="X2667" s="611"/>
      <c r="Y2667" s="611"/>
      <c r="Z2667" s="611"/>
      <c r="AA2667" s="612"/>
      <c r="AB2667" s="62"/>
      <c r="AC2667" s="62"/>
      <c r="AD2667" s="62"/>
      <c r="AE2667" s="614" t="str">
        <f>GI!$A$47</f>
        <v>ዘበነ ት/ቲ፡ 2018 ዓ/ም Academic Year: 2025/26 G.C</v>
      </c>
      <c r="AF2667" s="614"/>
      <c r="AG2667" s="614"/>
      <c r="AH2667" s="614"/>
      <c r="AI2667" s="614"/>
      <c r="AJ2667" s="614"/>
      <c r="AK2667" s="614"/>
      <c r="AL2667" s="614"/>
      <c r="AM2667" s="614"/>
      <c r="AN2667" s="614"/>
      <c r="AO2667" s="614"/>
      <c r="AP2667" s="614"/>
      <c r="AQ2667" s="614"/>
      <c r="AR2667" s="614"/>
      <c r="AS2667" s="614"/>
      <c r="AT2667" s="614"/>
      <c r="AU2667" s="614"/>
      <c r="AV2667" s="614"/>
      <c r="AW2667" s="614"/>
      <c r="AX2667" s="614"/>
      <c r="AY2667" s="614"/>
      <c r="AZ2667" s="614"/>
      <c r="BA2667" s="614"/>
      <c r="BB2667" s="614"/>
      <c r="BC2667" s="614"/>
      <c r="BD2667" s="614"/>
      <c r="BE2667" s="614"/>
      <c r="BF2667" s="614"/>
      <c r="BG2667" s="614"/>
      <c r="BH2667" s="614"/>
      <c r="BI2667" s="614"/>
      <c r="BJ2667" s="614"/>
    </row>
    <row r="2668" spans="2:62" ht="39" customHeight="1">
      <c r="B2668" s="609" t="s">
        <v>97</v>
      </c>
      <c r="C2668" s="609"/>
      <c r="D2668" s="609"/>
      <c r="E2668" s="609"/>
      <c r="F2668" s="609"/>
      <c r="G2668" s="609"/>
      <c r="H2668" s="609"/>
      <c r="I2668" s="609"/>
      <c r="J2668" s="609"/>
      <c r="K2668" s="609"/>
      <c r="L2668" s="609"/>
      <c r="M2668" s="609"/>
      <c r="N2668" s="609"/>
      <c r="O2668" s="609"/>
      <c r="P2668" s="609"/>
      <c r="Q2668" s="609"/>
      <c r="R2668" s="609"/>
      <c r="S2668" s="609"/>
      <c r="T2668" s="609"/>
      <c r="U2668" s="609"/>
      <c r="V2668" s="609"/>
      <c r="W2668" s="609"/>
      <c r="X2668" s="609"/>
      <c r="Y2668" s="609"/>
      <c r="Z2668" s="609"/>
      <c r="AA2668" s="62"/>
      <c r="AB2668" s="62"/>
      <c r="AC2668" s="62"/>
      <c r="AD2668" s="62"/>
      <c r="AE2668" s="614"/>
      <c r="AF2668" s="614"/>
      <c r="AG2668" s="614"/>
      <c r="AH2668" s="614"/>
      <c r="AI2668" s="614"/>
      <c r="AJ2668" s="614"/>
      <c r="AK2668" s="614"/>
      <c r="AL2668" s="614"/>
      <c r="AM2668" s="614"/>
      <c r="AN2668" s="614"/>
      <c r="AO2668" s="614"/>
      <c r="AP2668" s="614"/>
      <c r="AQ2668" s="614"/>
      <c r="AR2668" s="614"/>
      <c r="AS2668" s="614"/>
      <c r="AT2668" s="614"/>
      <c r="AU2668" s="614"/>
      <c r="AV2668" s="614"/>
      <c r="AW2668" s="614"/>
      <c r="AX2668" s="614"/>
      <c r="AY2668" s="614"/>
      <c r="AZ2668" s="614"/>
      <c r="BA2668" s="614"/>
      <c r="BB2668" s="614"/>
      <c r="BC2668" s="614"/>
      <c r="BD2668" s="614"/>
      <c r="BE2668" s="614"/>
      <c r="BF2668" s="614"/>
      <c r="BG2668" s="614"/>
      <c r="BH2668" s="614"/>
      <c r="BI2668" s="614"/>
      <c r="BJ2668" s="614"/>
    </row>
    <row r="2669" spans="2:62" ht="39" customHeight="1">
      <c r="AA2669" s="62"/>
      <c r="AB2669" s="62"/>
      <c r="AC2669" s="62"/>
      <c r="AD2669" s="62"/>
      <c r="AE2669" s="614"/>
      <c r="AF2669" s="614"/>
      <c r="AG2669" s="614"/>
      <c r="AH2669" s="614"/>
      <c r="AI2669" s="614"/>
      <c r="AJ2669" s="614"/>
      <c r="AK2669" s="614"/>
      <c r="AL2669" s="614"/>
      <c r="AM2669" s="614"/>
      <c r="AN2669" s="614"/>
      <c r="AO2669" s="614"/>
      <c r="AP2669" s="614"/>
      <c r="AQ2669" s="614"/>
      <c r="AR2669" s="614"/>
      <c r="AS2669" s="614"/>
      <c r="AT2669" s="614"/>
      <c r="AU2669" s="614"/>
      <c r="AV2669" s="614"/>
      <c r="AW2669" s="614"/>
      <c r="AX2669" s="614"/>
      <c r="AY2669" s="614"/>
      <c r="AZ2669" s="614"/>
      <c r="BA2669" s="614"/>
      <c r="BB2669" s="614"/>
      <c r="BC2669" s="614"/>
      <c r="BD2669" s="614"/>
      <c r="BE2669" s="614"/>
      <c r="BF2669" s="614"/>
      <c r="BG2669" s="614"/>
      <c r="BH2669" s="614"/>
      <c r="BI2669" s="614"/>
      <c r="BJ2669" s="614"/>
    </row>
    <row r="2670" spans="2:62" ht="39" customHeight="1">
      <c r="AB2670" s="62"/>
      <c r="AC2670" s="62"/>
      <c r="AD2670" s="62"/>
      <c r="AE2670" s="62"/>
      <c r="AF2670" s="62"/>
      <c r="AG2670" s="552" t="s">
        <v>63</v>
      </c>
      <c r="AH2670" s="552"/>
      <c r="AI2670" s="552"/>
      <c r="AJ2670" s="552"/>
      <c r="AK2670" s="552"/>
      <c r="AL2670" s="552"/>
      <c r="AM2670" s="552"/>
      <c r="AN2670" s="552"/>
      <c r="AO2670" s="552"/>
      <c r="AP2670" s="552"/>
      <c r="AQ2670" s="552"/>
      <c r="AR2670" s="552"/>
      <c r="AS2670" s="552"/>
      <c r="AT2670" s="552"/>
      <c r="AU2670" s="552"/>
      <c r="AV2670" s="552"/>
      <c r="AW2670" s="552"/>
      <c r="AX2670" s="552"/>
      <c r="AY2670" s="552"/>
      <c r="AZ2670" s="552"/>
      <c r="BA2670" s="552"/>
      <c r="BB2670" s="552"/>
      <c r="BC2670" s="552"/>
      <c r="BD2670" s="552"/>
      <c r="BE2670" s="552"/>
      <c r="BF2670" s="552"/>
      <c r="BG2670" s="552"/>
      <c r="BH2670" s="552"/>
      <c r="BI2670" s="552"/>
      <c r="BJ2670" s="65"/>
    </row>
    <row r="2671" spans="2:62" ht="39" customHeight="1">
      <c r="AB2671" s="62"/>
      <c r="AC2671" s="62"/>
      <c r="AD2671" s="62"/>
      <c r="AE2671" s="62"/>
      <c r="AF2671" s="62"/>
      <c r="AG2671" s="552"/>
      <c r="AH2671" s="552"/>
      <c r="AI2671" s="552"/>
      <c r="AJ2671" s="552"/>
      <c r="AK2671" s="552"/>
      <c r="AL2671" s="552"/>
      <c r="AM2671" s="552"/>
      <c r="AN2671" s="552"/>
      <c r="AO2671" s="552"/>
      <c r="AP2671" s="552"/>
      <c r="AQ2671" s="552"/>
      <c r="AR2671" s="552"/>
      <c r="AS2671" s="552"/>
      <c r="AT2671" s="552"/>
      <c r="AU2671" s="552"/>
      <c r="AV2671" s="552"/>
      <c r="AW2671" s="552"/>
      <c r="AX2671" s="552"/>
      <c r="AY2671" s="552"/>
      <c r="AZ2671" s="552"/>
      <c r="BA2671" s="552"/>
      <c r="BB2671" s="552"/>
      <c r="BC2671" s="552"/>
      <c r="BD2671" s="552"/>
      <c r="BE2671" s="552"/>
      <c r="BF2671" s="552"/>
      <c r="BG2671" s="552"/>
      <c r="BH2671" s="552"/>
      <c r="BI2671" s="552"/>
      <c r="BJ2671" s="65"/>
    </row>
    <row r="2672" spans="2:62" ht="39" customHeight="1">
      <c r="B2672" s="66"/>
      <c r="C2672" s="66"/>
      <c r="D2672" s="66"/>
      <c r="E2672" s="66"/>
      <c r="F2672" s="66"/>
      <c r="G2672" s="66"/>
      <c r="H2672" s="66"/>
      <c r="I2672" s="66"/>
      <c r="J2672" s="66"/>
      <c r="K2672" s="66"/>
      <c r="L2672" s="66"/>
      <c r="M2672" s="66"/>
      <c r="N2672" s="66"/>
      <c r="O2672" s="66"/>
      <c r="P2672" s="66"/>
      <c r="Q2672" s="66"/>
      <c r="R2672" s="66"/>
      <c r="S2672" s="66"/>
      <c r="T2672" s="66"/>
      <c r="U2672" s="66"/>
      <c r="V2672" s="66"/>
      <c r="W2672" s="66"/>
      <c r="X2672" s="66"/>
      <c r="Y2672" s="66"/>
      <c r="Z2672" s="66"/>
      <c r="AB2672" s="62"/>
      <c r="AC2672" s="62"/>
      <c r="AD2672" s="62"/>
      <c r="AE2672" s="62"/>
      <c r="AF2672" s="62"/>
      <c r="AG2672" s="552"/>
      <c r="AH2672" s="552"/>
      <c r="AI2672" s="552"/>
      <c r="AJ2672" s="552"/>
      <c r="AK2672" s="552"/>
      <c r="AL2672" s="552"/>
      <c r="AM2672" s="552"/>
      <c r="AN2672" s="552"/>
      <c r="AO2672" s="552"/>
      <c r="AP2672" s="552"/>
      <c r="AQ2672" s="552"/>
      <c r="AR2672" s="552"/>
      <c r="AS2672" s="552"/>
      <c r="AT2672" s="552"/>
      <c r="AU2672" s="552"/>
      <c r="AV2672" s="552"/>
      <c r="AW2672" s="552"/>
      <c r="AX2672" s="552"/>
      <c r="AY2672" s="552"/>
      <c r="AZ2672" s="552"/>
      <c r="BA2672" s="552"/>
      <c r="BB2672" s="552"/>
      <c r="BC2672" s="552"/>
      <c r="BD2672" s="552"/>
      <c r="BE2672" s="552"/>
      <c r="BF2672" s="552"/>
      <c r="BG2672" s="552"/>
      <c r="BH2672" s="552"/>
      <c r="BI2672" s="552"/>
      <c r="BJ2672" s="65"/>
    </row>
    <row r="2673" spans="2:62" ht="39" customHeight="1" thickBot="1">
      <c r="L2673" s="554" t="s">
        <v>66</v>
      </c>
      <c r="M2673" s="555"/>
      <c r="N2673" s="558" t="s">
        <v>45</v>
      </c>
      <c r="O2673" s="559"/>
      <c r="P2673" s="559"/>
      <c r="Q2673" s="559"/>
      <c r="R2673" s="559"/>
      <c r="S2673" s="559"/>
      <c r="T2673" s="559"/>
      <c r="U2673" s="559"/>
      <c r="V2673" s="559"/>
      <c r="W2673" s="559"/>
      <c r="X2673" s="560"/>
      <c r="AB2673" s="62"/>
      <c r="AC2673" s="62"/>
      <c r="AD2673" s="62"/>
      <c r="AE2673" s="62"/>
      <c r="AF2673" s="62"/>
      <c r="AG2673" s="553"/>
      <c r="AH2673" s="553"/>
      <c r="AI2673" s="553"/>
      <c r="AJ2673" s="553"/>
      <c r="AK2673" s="553"/>
      <c r="AL2673" s="553"/>
      <c r="AM2673" s="553"/>
      <c r="AN2673" s="553"/>
      <c r="AO2673" s="553"/>
      <c r="AP2673" s="553"/>
      <c r="AQ2673" s="553"/>
      <c r="AR2673" s="553"/>
      <c r="AS2673" s="553"/>
      <c r="AT2673" s="553"/>
      <c r="AU2673" s="553"/>
      <c r="AV2673" s="553"/>
      <c r="AW2673" s="553"/>
      <c r="AX2673" s="553"/>
      <c r="AY2673" s="553"/>
      <c r="AZ2673" s="553"/>
      <c r="BA2673" s="553"/>
      <c r="BB2673" s="553"/>
      <c r="BC2673" s="553"/>
      <c r="BD2673" s="553"/>
      <c r="BE2673" s="553"/>
      <c r="BF2673" s="553"/>
      <c r="BG2673" s="553"/>
      <c r="BH2673" s="553"/>
      <c r="BI2673" s="553"/>
      <c r="BJ2673" s="65"/>
    </row>
    <row r="2674" spans="2:62" ht="39" customHeight="1" thickBot="1">
      <c r="L2674" s="556"/>
      <c r="M2674" s="557"/>
      <c r="N2674" s="561"/>
      <c r="O2674" s="562"/>
      <c r="P2674" s="562"/>
      <c r="Q2674" s="562"/>
      <c r="R2674" s="562"/>
      <c r="S2674" s="562"/>
      <c r="T2674" s="562"/>
      <c r="U2674" s="562"/>
      <c r="V2674" s="562"/>
      <c r="W2674" s="562"/>
      <c r="X2674" s="563"/>
      <c r="AB2674" s="62"/>
      <c r="AC2674" s="62"/>
      <c r="AD2674" s="62"/>
      <c r="AE2674" s="62"/>
      <c r="AF2674" s="62"/>
      <c r="AG2674" s="67"/>
      <c r="AH2674" s="68"/>
      <c r="AI2674" s="68"/>
      <c r="AJ2674" s="69"/>
      <c r="AK2674" s="69"/>
      <c r="AL2674" s="69"/>
      <c r="AM2674" s="69"/>
      <c r="AN2674" s="69"/>
      <c r="AO2674" s="69"/>
      <c r="AP2674" s="69"/>
      <c r="AQ2674" s="69"/>
      <c r="AR2674" s="70"/>
      <c r="AS2674" s="70"/>
      <c r="AT2674" s="70"/>
      <c r="AU2674" s="70"/>
      <c r="AV2674" s="70"/>
      <c r="AW2674" s="70"/>
      <c r="AX2674" s="70"/>
      <c r="AY2674" s="70"/>
      <c r="AZ2674" s="70"/>
      <c r="BA2674" s="70"/>
      <c r="BB2674" s="70"/>
      <c r="BC2674" s="70"/>
      <c r="BD2674" s="70"/>
      <c r="BE2674" s="70"/>
      <c r="BF2674" s="70"/>
      <c r="BG2674" s="70"/>
      <c r="BH2674" s="70"/>
      <c r="BI2674" s="70"/>
      <c r="BJ2674" s="69"/>
    </row>
    <row r="2675" spans="2:62" ht="39" customHeight="1">
      <c r="E2675" s="62"/>
      <c r="F2675" s="62"/>
      <c r="G2675" s="62"/>
      <c r="H2675" s="62"/>
      <c r="I2675" s="62"/>
      <c r="J2675" s="62"/>
      <c r="K2675" s="62"/>
      <c r="L2675" s="564" t="s">
        <v>21</v>
      </c>
      <c r="M2675" s="565"/>
      <c r="N2675" s="558" t="s">
        <v>46</v>
      </c>
      <c r="O2675" s="559"/>
      <c r="P2675" s="559"/>
      <c r="Q2675" s="559"/>
      <c r="R2675" s="559"/>
      <c r="S2675" s="559"/>
      <c r="T2675" s="559"/>
      <c r="U2675" s="559"/>
      <c r="V2675" s="559"/>
      <c r="W2675" s="559"/>
      <c r="X2675" s="560"/>
      <c r="AB2675" s="62"/>
      <c r="AC2675" s="62"/>
      <c r="AD2675" s="62"/>
      <c r="AE2675" s="62"/>
      <c r="AF2675" s="62"/>
      <c r="AG2675" s="568" t="s">
        <v>22</v>
      </c>
      <c r="AH2675" s="569"/>
      <c r="AI2675" s="569"/>
      <c r="AJ2675" s="569"/>
      <c r="AK2675" s="569"/>
      <c r="AL2675" s="569"/>
      <c r="AM2675" s="569"/>
      <c r="AN2675" s="570"/>
      <c r="AO2675" s="571">
        <f>GI!$H$55</f>
        <v>0</v>
      </c>
      <c r="AP2675" s="572"/>
      <c r="AQ2675" s="572"/>
      <c r="AR2675" s="572"/>
      <c r="AS2675" s="572"/>
      <c r="AT2675" s="572"/>
      <c r="AU2675" s="572"/>
      <c r="AV2675" s="572"/>
      <c r="AW2675" s="572"/>
      <c r="AX2675" s="572"/>
      <c r="AY2675" s="572"/>
      <c r="AZ2675" s="572"/>
      <c r="BA2675" s="572"/>
      <c r="BB2675" s="572"/>
      <c r="BC2675" s="572"/>
      <c r="BD2675" s="572"/>
      <c r="BE2675" s="572"/>
      <c r="BF2675" s="572"/>
      <c r="BG2675" s="572"/>
      <c r="BH2675" s="573"/>
      <c r="BI2675" s="72"/>
      <c r="BJ2675" s="72"/>
    </row>
    <row r="2676" spans="2:62" ht="39" customHeight="1">
      <c r="L2676" s="566"/>
      <c r="M2676" s="567"/>
      <c r="N2676" s="561"/>
      <c r="O2676" s="562"/>
      <c r="P2676" s="562"/>
      <c r="Q2676" s="562"/>
      <c r="R2676" s="562"/>
      <c r="S2676" s="562"/>
      <c r="T2676" s="562"/>
      <c r="U2676" s="562"/>
      <c r="V2676" s="562"/>
      <c r="W2676" s="562"/>
      <c r="X2676" s="563"/>
      <c r="AB2676" s="62"/>
      <c r="AC2676" s="62"/>
      <c r="AD2676" s="62"/>
      <c r="AE2676" s="62"/>
      <c r="AF2676" s="62"/>
      <c r="AG2676" s="568"/>
      <c r="AH2676" s="569"/>
      <c r="AI2676" s="569"/>
      <c r="AJ2676" s="569"/>
      <c r="AK2676" s="569"/>
      <c r="AL2676" s="569"/>
      <c r="AM2676" s="569"/>
      <c r="AN2676" s="570"/>
      <c r="AO2676" s="574"/>
      <c r="AP2676" s="575"/>
      <c r="AQ2676" s="575"/>
      <c r="AR2676" s="575"/>
      <c r="AS2676" s="575"/>
      <c r="AT2676" s="575"/>
      <c r="AU2676" s="575"/>
      <c r="AV2676" s="575"/>
      <c r="AW2676" s="575"/>
      <c r="AX2676" s="575"/>
      <c r="AY2676" s="575"/>
      <c r="AZ2676" s="575"/>
      <c r="BA2676" s="575"/>
      <c r="BB2676" s="575"/>
      <c r="BC2676" s="575"/>
      <c r="BD2676" s="575"/>
      <c r="BE2676" s="575"/>
      <c r="BF2676" s="575"/>
      <c r="BG2676" s="575"/>
      <c r="BH2676" s="576"/>
      <c r="BI2676" s="72"/>
      <c r="BJ2676" s="72"/>
    </row>
    <row r="2677" spans="2:62" ht="39" customHeight="1" thickBot="1">
      <c r="AB2677" s="62"/>
      <c r="AC2677" s="62"/>
      <c r="AD2677" s="62"/>
      <c r="AE2677" s="62"/>
      <c r="AF2677" s="62"/>
      <c r="AG2677" s="73"/>
      <c r="AH2677" s="580" t="s">
        <v>8</v>
      </c>
      <c r="AI2677" s="580"/>
      <c r="AJ2677" s="580"/>
      <c r="AK2677" s="580"/>
      <c r="AL2677" s="580"/>
      <c r="AM2677" s="580"/>
      <c r="AN2677" s="580"/>
      <c r="AO2677" s="577"/>
      <c r="AP2677" s="578"/>
      <c r="AQ2677" s="578"/>
      <c r="AR2677" s="578"/>
      <c r="AS2677" s="578"/>
      <c r="AT2677" s="578"/>
      <c r="AU2677" s="578"/>
      <c r="AV2677" s="578"/>
      <c r="AW2677" s="578"/>
      <c r="AX2677" s="578"/>
      <c r="AY2677" s="578"/>
      <c r="AZ2677" s="578"/>
      <c r="BA2677" s="578"/>
      <c r="BB2677" s="578"/>
      <c r="BC2677" s="578"/>
      <c r="BD2677" s="578"/>
      <c r="BE2677" s="578"/>
      <c r="BF2677" s="578"/>
      <c r="BG2677" s="578"/>
      <c r="BH2677" s="579"/>
      <c r="BI2677" s="72"/>
      <c r="BJ2677" s="72"/>
    </row>
    <row r="2678" spans="2:62" ht="39" customHeight="1">
      <c r="AG2678" s="71"/>
      <c r="AH2678" s="580"/>
      <c r="AI2678" s="580"/>
      <c r="AJ2678" s="580"/>
      <c r="AK2678" s="580"/>
      <c r="AL2678" s="580"/>
      <c r="AM2678" s="580"/>
      <c r="AN2678" s="580"/>
      <c r="AO2678" s="74"/>
      <c r="AP2678" s="74"/>
      <c r="AQ2678" s="74"/>
      <c r="AR2678" s="72"/>
      <c r="AS2678" s="72"/>
      <c r="AT2678" s="72"/>
      <c r="AU2678" s="72"/>
      <c r="AV2678" s="72"/>
      <c r="AW2678" s="72"/>
      <c r="AX2678" s="72"/>
      <c r="AY2678" s="72"/>
      <c r="AZ2678" s="72"/>
      <c r="BA2678" s="72"/>
      <c r="BB2678" s="72"/>
      <c r="BC2678" s="72"/>
      <c r="BD2678" s="72"/>
      <c r="BE2678" s="72"/>
      <c r="BF2678" s="72"/>
      <c r="BG2678" s="72"/>
      <c r="BH2678" s="72"/>
      <c r="BI2678" s="72"/>
    </row>
    <row r="2679" spans="2:62" ht="39" customHeight="1" thickBot="1">
      <c r="B2679" s="581" t="s">
        <v>150</v>
      </c>
      <c r="C2679" s="581"/>
      <c r="D2679" s="581"/>
      <c r="E2679" s="581"/>
      <c r="F2679" s="581"/>
      <c r="G2679" s="581"/>
      <c r="H2679" s="581"/>
      <c r="I2679" s="581"/>
      <c r="J2679" s="581"/>
      <c r="K2679" s="581"/>
      <c r="L2679" s="581"/>
      <c r="M2679" s="581"/>
      <c r="N2679" s="581"/>
      <c r="O2679" s="581"/>
      <c r="P2679" s="581"/>
      <c r="Q2679" s="581"/>
      <c r="R2679" s="581"/>
      <c r="S2679" s="581"/>
      <c r="T2679" s="581"/>
      <c r="U2679" s="581"/>
      <c r="V2679" s="581"/>
      <c r="W2679" s="581"/>
      <c r="X2679" s="581"/>
      <c r="Y2679" s="581"/>
      <c r="Z2679" s="581"/>
      <c r="AA2679" s="581"/>
      <c r="AG2679" s="71"/>
    </row>
    <row r="2680" spans="2:62" ht="39" customHeight="1">
      <c r="B2680" s="581"/>
      <c r="C2680" s="581"/>
      <c r="D2680" s="581"/>
      <c r="E2680" s="581"/>
      <c r="F2680" s="581"/>
      <c r="G2680" s="581"/>
      <c r="H2680" s="581"/>
      <c r="I2680" s="581"/>
      <c r="J2680" s="581"/>
      <c r="K2680" s="581"/>
      <c r="L2680" s="581"/>
      <c r="M2680" s="581"/>
      <c r="N2680" s="581"/>
      <c r="O2680" s="581"/>
      <c r="P2680" s="581"/>
      <c r="Q2680" s="581"/>
      <c r="R2680" s="581"/>
      <c r="S2680" s="581"/>
      <c r="T2680" s="581"/>
      <c r="U2680" s="581"/>
      <c r="V2680" s="581"/>
      <c r="W2680" s="581"/>
      <c r="X2680" s="581"/>
      <c r="Y2680" s="581"/>
      <c r="Z2680" s="581"/>
      <c r="AA2680" s="581"/>
      <c r="AG2680" s="71"/>
      <c r="AH2680" s="582" t="s">
        <v>23</v>
      </c>
      <c r="AI2680" s="582"/>
      <c r="AJ2680" s="582"/>
      <c r="AK2680" s="582"/>
      <c r="AL2680" s="582"/>
      <c r="AM2680" s="582"/>
      <c r="AN2680" s="583"/>
      <c r="AO2680" s="584">
        <f>GI!$J$55</f>
        <v>0</v>
      </c>
      <c r="AP2680" s="585"/>
      <c r="AQ2680" s="585"/>
      <c r="AR2680" s="585"/>
      <c r="AS2680" s="585"/>
      <c r="AT2680" s="586"/>
      <c r="AV2680" s="72"/>
      <c r="AW2680" s="582" t="s">
        <v>24</v>
      </c>
      <c r="AX2680" s="582"/>
      <c r="AY2680" s="582"/>
      <c r="AZ2680" s="582"/>
      <c r="BB2680" s="584">
        <f>GI!$I$55</f>
        <v>0</v>
      </c>
      <c r="BC2680" s="585"/>
      <c r="BD2680" s="585"/>
      <c r="BE2680" s="585"/>
      <c r="BF2680" s="586"/>
    </row>
    <row r="2681" spans="2:62" ht="39" customHeight="1">
      <c r="B2681" s="581"/>
      <c r="C2681" s="581"/>
      <c r="D2681" s="581"/>
      <c r="E2681" s="581"/>
      <c r="F2681" s="581"/>
      <c r="G2681" s="581"/>
      <c r="H2681" s="581"/>
      <c r="I2681" s="581"/>
      <c r="J2681" s="581"/>
      <c r="K2681" s="581"/>
      <c r="L2681" s="581"/>
      <c r="M2681" s="581"/>
      <c r="N2681" s="581"/>
      <c r="O2681" s="581"/>
      <c r="P2681" s="581"/>
      <c r="Q2681" s="581"/>
      <c r="R2681" s="581"/>
      <c r="S2681" s="581"/>
      <c r="T2681" s="581"/>
      <c r="U2681" s="581"/>
      <c r="V2681" s="581"/>
      <c r="W2681" s="581"/>
      <c r="X2681" s="581"/>
      <c r="Y2681" s="581"/>
      <c r="Z2681" s="581"/>
      <c r="AA2681" s="581"/>
      <c r="AG2681" s="71"/>
      <c r="AH2681" s="582"/>
      <c r="AI2681" s="582"/>
      <c r="AJ2681" s="582"/>
      <c r="AK2681" s="582"/>
      <c r="AL2681" s="582"/>
      <c r="AM2681" s="582"/>
      <c r="AN2681" s="583"/>
      <c r="AO2681" s="587"/>
      <c r="AP2681" s="588"/>
      <c r="AQ2681" s="588"/>
      <c r="AR2681" s="588"/>
      <c r="AS2681" s="588"/>
      <c r="AT2681" s="589"/>
      <c r="AU2681" s="72"/>
      <c r="AV2681" s="72"/>
      <c r="AW2681" s="582"/>
      <c r="AX2681" s="582"/>
      <c r="AY2681" s="582"/>
      <c r="AZ2681" s="582"/>
      <c r="BB2681" s="587"/>
      <c r="BC2681" s="588"/>
      <c r="BD2681" s="588"/>
      <c r="BE2681" s="588"/>
      <c r="BF2681" s="589"/>
    </row>
    <row r="2682" spans="2:62" ht="39" customHeight="1">
      <c r="B2682" s="581"/>
      <c r="C2682" s="581"/>
      <c r="D2682" s="581"/>
      <c r="E2682" s="581"/>
      <c r="F2682" s="581"/>
      <c r="G2682" s="581"/>
      <c r="H2682" s="581"/>
      <c r="I2682" s="581"/>
      <c r="J2682" s="581"/>
      <c r="K2682" s="581"/>
      <c r="L2682" s="581"/>
      <c r="M2682" s="581"/>
      <c r="N2682" s="581"/>
      <c r="O2682" s="581"/>
      <c r="P2682" s="581"/>
      <c r="Q2682" s="581"/>
      <c r="R2682" s="581"/>
      <c r="S2682" s="581"/>
      <c r="T2682" s="581"/>
      <c r="U2682" s="581"/>
      <c r="V2682" s="581"/>
      <c r="W2682" s="581"/>
      <c r="X2682" s="581"/>
      <c r="Y2682" s="581"/>
      <c r="Z2682" s="581"/>
      <c r="AA2682" s="581"/>
      <c r="AG2682" s="71"/>
      <c r="AH2682" s="593" t="s">
        <v>3</v>
      </c>
      <c r="AI2682" s="593"/>
      <c r="AJ2682" s="593"/>
      <c r="AK2682" s="593"/>
      <c r="AL2682" s="593"/>
      <c r="AM2682" s="593"/>
      <c r="AN2682" s="594"/>
      <c r="AO2682" s="587"/>
      <c r="AP2682" s="588"/>
      <c r="AQ2682" s="588"/>
      <c r="AR2682" s="588"/>
      <c r="AS2682" s="588"/>
      <c r="AT2682" s="589"/>
      <c r="AV2682" s="72"/>
      <c r="AW2682" s="593" t="s">
        <v>4</v>
      </c>
      <c r="AX2682" s="593"/>
      <c r="AY2682" s="593"/>
      <c r="AZ2682" s="593"/>
      <c r="BB2682" s="587"/>
      <c r="BC2682" s="588"/>
      <c r="BD2682" s="588"/>
      <c r="BE2682" s="588"/>
      <c r="BF2682" s="589"/>
    </row>
    <row r="2683" spans="2:62" ht="39" customHeight="1" thickBot="1">
      <c r="B2683" s="595" t="s">
        <v>148</v>
      </c>
      <c r="C2683" s="595"/>
      <c r="D2683" s="595"/>
      <c r="E2683" s="595"/>
      <c r="F2683" s="595"/>
      <c r="G2683" s="595"/>
      <c r="H2683" s="595"/>
      <c r="I2683" s="595"/>
      <c r="J2683" s="595"/>
      <c r="K2683" s="595"/>
      <c r="L2683" s="75"/>
      <c r="M2683" s="75"/>
      <c r="N2683" s="75"/>
      <c r="O2683" s="75"/>
      <c r="P2683" s="75"/>
      <c r="Q2683" s="75"/>
      <c r="R2683" s="75"/>
      <c r="S2683" s="75"/>
      <c r="T2683" s="75"/>
      <c r="U2683" s="75"/>
      <c r="V2683" s="75"/>
      <c r="W2683" s="76"/>
      <c r="X2683" s="76"/>
      <c r="Y2683" s="76"/>
      <c r="Z2683" s="76"/>
      <c r="AA2683" s="76"/>
      <c r="AG2683" s="71"/>
      <c r="AH2683" s="593"/>
      <c r="AI2683" s="593"/>
      <c r="AJ2683" s="593"/>
      <c r="AK2683" s="593"/>
      <c r="AL2683" s="593"/>
      <c r="AM2683" s="593"/>
      <c r="AN2683" s="594"/>
      <c r="AO2683" s="590"/>
      <c r="AP2683" s="591"/>
      <c r="AQ2683" s="591"/>
      <c r="AR2683" s="591"/>
      <c r="AS2683" s="591"/>
      <c r="AT2683" s="592"/>
      <c r="AU2683" s="72"/>
      <c r="AV2683" s="72"/>
      <c r="AW2683" s="593"/>
      <c r="AX2683" s="593"/>
      <c r="AY2683" s="593"/>
      <c r="AZ2683" s="593"/>
      <c r="BA2683" s="77"/>
      <c r="BB2683" s="590"/>
      <c r="BC2683" s="591"/>
      <c r="BD2683" s="591"/>
      <c r="BE2683" s="591"/>
      <c r="BF2683" s="592"/>
      <c r="BG2683" s="77"/>
      <c r="BH2683" s="77"/>
      <c r="BI2683" s="77"/>
    </row>
    <row r="2684" spans="2:62" ht="39" customHeight="1" thickBot="1">
      <c r="B2684" s="533"/>
      <c r="C2684" s="533"/>
      <c r="D2684" s="533"/>
      <c r="E2684" s="533"/>
      <c r="F2684" s="533"/>
      <c r="G2684" s="533"/>
      <c r="H2684" s="533"/>
      <c r="I2684" s="533"/>
      <c r="J2684" s="533"/>
      <c r="K2684" s="533"/>
      <c r="L2684" s="533"/>
      <c r="M2684" s="533"/>
      <c r="N2684" s="533"/>
      <c r="O2684" s="533"/>
      <c r="P2684" s="533"/>
      <c r="Q2684" s="533"/>
      <c r="R2684" s="533"/>
      <c r="S2684" s="533"/>
      <c r="T2684" s="533"/>
      <c r="U2684" s="533"/>
      <c r="V2684" s="533"/>
      <c r="W2684" s="533"/>
      <c r="X2684" s="533"/>
      <c r="Y2684" s="533"/>
      <c r="Z2684" s="533"/>
      <c r="AA2684" s="533"/>
      <c r="AG2684" s="71"/>
      <c r="AK2684" s="78"/>
      <c r="AL2684" s="78"/>
      <c r="AM2684" s="78"/>
      <c r="AN2684" s="78"/>
      <c r="AO2684" s="78"/>
      <c r="AP2684" s="78"/>
      <c r="AQ2684" s="78"/>
      <c r="AR2684" s="72"/>
      <c r="AS2684" s="72"/>
      <c r="AT2684" s="72"/>
      <c r="AU2684" s="72"/>
      <c r="AV2684" s="72"/>
      <c r="AW2684" s="72"/>
      <c r="AX2684" s="72"/>
      <c r="AY2684" s="72"/>
      <c r="AZ2684" s="72"/>
      <c r="BA2684" s="72"/>
      <c r="BB2684" s="72"/>
      <c r="BC2684" s="72"/>
      <c r="BD2684" s="72"/>
      <c r="BE2684" s="77"/>
      <c r="BF2684" s="77"/>
      <c r="BG2684" s="77"/>
      <c r="BH2684" s="77"/>
      <c r="BI2684" s="77"/>
    </row>
    <row r="2685" spans="2:62" ht="39" customHeight="1">
      <c r="B2685" s="534"/>
      <c r="C2685" s="534"/>
      <c r="D2685" s="534"/>
      <c r="E2685" s="534"/>
      <c r="F2685" s="534"/>
      <c r="G2685" s="534"/>
      <c r="H2685" s="534"/>
      <c r="I2685" s="534"/>
      <c r="J2685" s="534"/>
      <c r="K2685" s="534"/>
      <c r="L2685" s="534"/>
      <c r="M2685" s="534"/>
      <c r="N2685" s="534"/>
      <c r="O2685" s="534"/>
      <c r="P2685" s="534"/>
      <c r="Q2685" s="534"/>
      <c r="R2685" s="534"/>
      <c r="S2685" s="534"/>
      <c r="T2685" s="534"/>
      <c r="U2685" s="534"/>
      <c r="V2685" s="534"/>
      <c r="W2685" s="534"/>
      <c r="X2685" s="534"/>
      <c r="Y2685" s="534"/>
      <c r="Z2685" s="534"/>
      <c r="AA2685" s="534"/>
      <c r="AG2685" s="71"/>
      <c r="AH2685" s="582" t="s">
        <v>25</v>
      </c>
      <c r="AI2685" s="582"/>
      <c r="AJ2685" s="582"/>
      <c r="AK2685" s="582"/>
      <c r="AL2685" s="582"/>
      <c r="AM2685" s="582"/>
      <c r="AN2685" s="583"/>
      <c r="AO2685" s="596">
        <f>GI!$A$3</f>
        <v>11</v>
      </c>
      <c r="AP2685" s="597"/>
      <c r="AQ2685" s="597"/>
      <c r="AR2685" s="597"/>
      <c r="AS2685" s="598"/>
      <c r="AT2685" s="596" t="str">
        <f>GI!$C$3</f>
        <v>D</v>
      </c>
      <c r="AU2685" s="597"/>
      <c r="AV2685" s="597"/>
      <c r="AW2685" s="597"/>
      <c r="AX2685" s="598"/>
      <c r="AY2685" s="79"/>
      <c r="AZ2685" s="79"/>
      <c r="BA2685" s="79"/>
      <c r="BB2685" s="80"/>
      <c r="BC2685" s="80"/>
      <c r="BD2685" s="80"/>
      <c r="BE2685" s="80"/>
      <c r="BF2685" s="80"/>
      <c r="BG2685" s="80"/>
      <c r="BH2685" s="80"/>
      <c r="BI2685" s="80"/>
    </row>
    <row r="2686" spans="2:62" ht="39" customHeight="1">
      <c r="B2686" s="533"/>
      <c r="C2686" s="533"/>
      <c r="D2686" s="533"/>
      <c r="E2686" s="533"/>
      <c r="F2686" s="533"/>
      <c r="G2686" s="533"/>
      <c r="H2686" s="533"/>
      <c r="I2686" s="533"/>
      <c r="J2686" s="533"/>
      <c r="K2686" s="533"/>
      <c r="L2686" s="533"/>
      <c r="M2686" s="533"/>
      <c r="N2686" s="533"/>
      <c r="O2686" s="533"/>
      <c r="P2686" s="533"/>
      <c r="Q2686" s="533"/>
      <c r="R2686" s="533"/>
      <c r="S2686" s="533"/>
      <c r="T2686" s="533"/>
      <c r="U2686" s="533"/>
      <c r="V2686" s="533"/>
      <c r="W2686" s="533"/>
      <c r="X2686" s="533"/>
      <c r="Y2686" s="533"/>
      <c r="Z2686" s="533"/>
      <c r="AA2686" s="533"/>
      <c r="AG2686" s="71"/>
      <c r="AH2686" s="582"/>
      <c r="AI2686" s="582"/>
      <c r="AJ2686" s="582"/>
      <c r="AK2686" s="582"/>
      <c r="AL2686" s="582"/>
      <c r="AM2686" s="582"/>
      <c r="AN2686" s="583"/>
      <c r="AO2686" s="599"/>
      <c r="AP2686" s="600"/>
      <c r="AQ2686" s="600"/>
      <c r="AR2686" s="600"/>
      <c r="AS2686" s="601"/>
      <c r="AT2686" s="599"/>
      <c r="AU2686" s="600"/>
      <c r="AV2686" s="600"/>
      <c r="AW2686" s="600"/>
      <c r="AX2686" s="601"/>
      <c r="AY2686" s="79"/>
      <c r="AZ2686" s="79"/>
      <c r="BA2686" s="79"/>
      <c r="BB2686" s="80"/>
      <c r="BC2686" s="80"/>
      <c r="BD2686" s="80"/>
      <c r="BE2686" s="80"/>
      <c r="BF2686" s="80"/>
      <c r="BG2686" s="80"/>
      <c r="BH2686" s="80"/>
      <c r="BI2686" s="80"/>
    </row>
    <row r="2687" spans="2:62" ht="39" customHeight="1">
      <c r="B2687" s="534"/>
      <c r="C2687" s="534"/>
      <c r="D2687" s="534"/>
      <c r="E2687" s="534"/>
      <c r="F2687" s="534"/>
      <c r="G2687" s="534"/>
      <c r="H2687" s="534"/>
      <c r="I2687" s="534"/>
      <c r="J2687" s="534"/>
      <c r="K2687" s="534"/>
      <c r="L2687" s="534"/>
      <c r="M2687" s="534"/>
      <c r="N2687" s="534"/>
      <c r="O2687" s="534"/>
      <c r="P2687" s="534"/>
      <c r="Q2687" s="534"/>
      <c r="R2687" s="534"/>
      <c r="S2687" s="534"/>
      <c r="T2687" s="534"/>
      <c r="U2687" s="534"/>
      <c r="V2687" s="534"/>
      <c r="W2687" s="534"/>
      <c r="X2687" s="534"/>
      <c r="Y2687" s="534"/>
      <c r="Z2687" s="534"/>
      <c r="AA2687" s="534"/>
      <c r="AG2687" s="71"/>
      <c r="AH2687" s="605" t="s">
        <v>6</v>
      </c>
      <c r="AI2687" s="605"/>
      <c r="AJ2687" s="605"/>
      <c r="AK2687" s="605"/>
      <c r="AL2687" s="605"/>
      <c r="AM2687" s="605"/>
      <c r="AN2687" s="606"/>
      <c r="AO2687" s="599"/>
      <c r="AP2687" s="600"/>
      <c r="AQ2687" s="600"/>
      <c r="AR2687" s="600"/>
      <c r="AS2687" s="601"/>
      <c r="AT2687" s="599"/>
      <c r="AU2687" s="600"/>
      <c r="AV2687" s="600"/>
      <c r="AW2687" s="600"/>
      <c r="AX2687" s="601"/>
      <c r="AY2687" s="79"/>
      <c r="AZ2687" s="79"/>
      <c r="BA2687" s="79"/>
      <c r="BB2687" s="80"/>
      <c r="BC2687" s="80"/>
      <c r="BD2687" s="80"/>
      <c r="BE2687" s="80"/>
      <c r="BF2687" s="80"/>
      <c r="BG2687" s="80"/>
      <c r="BH2687" s="80"/>
      <c r="BI2687" s="80"/>
    </row>
    <row r="2688" spans="2:62" ht="39" customHeight="1" thickBot="1">
      <c r="B2688" s="607" t="s">
        <v>149</v>
      </c>
      <c r="C2688" s="607"/>
      <c r="D2688" s="607"/>
      <c r="E2688" s="607"/>
      <c r="F2688" s="607"/>
      <c r="G2688" s="607"/>
      <c r="H2688" s="607"/>
      <c r="I2688" s="607"/>
      <c r="J2688" s="607"/>
      <c r="K2688" s="607"/>
      <c r="L2688" s="607"/>
      <c r="M2688" s="607"/>
      <c r="N2688" s="607"/>
      <c r="O2688" s="607"/>
      <c r="P2688" s="607"/>
      <c r="Q2688" s="607"/>
      <c r="R2688" s="607"/>
      <c r="S2688" s="607"/>
      <c r="T2688" s="607"/>
      <c r="U2688" s="607"/>
      <c r="V2688" s="607"/>
      <c r="W2688" s="607"/>
      <c r="X2688" s="607"/>
      <c r="Y2688" s="607"/>
      <c r="Z2688" s="607"/>
      <c r="AA2688" s="607"/>
      <c r="AG2688" s="71"/>
      <c r="AH2688" s="605"/>
      <c r="AI2688" s="605"/>
      <c r="AJ2688" s="605"/>
      <c r="AK2688" s="605"/>
      <c r="AL2688" s="605"/>
      <c r="AM2688" s="605"/>
      <c r="AN2688" s="606"/>
      <c r="AO2688" s="602"/>
      <c r="AP2688" s="603"/>
      <c r="AQ2688" s="603"/>
      <c r="AR2688" s="603"/>
      <c r="AS2688" s="604"/>
      <c r="AT2688" s="602"/>
      <c r="AU2688" s="603"/>
      <c r="AV2688" s="603"/>
      <c r="AW2688" s="603"/>
      <c r="AX2688" s="604"/>
      <c r="AY2688" s="79"/>
      <c r="AZ2688" s="79"/>
      <c r="BA2688" s="79"/>
      <c r="BB2688" s="80"/>
      <c r="BC2688" s="80"/>
      <c r="BD2688" s="80"/>
      <c r="BE2688" s="80"/>
      <c r="BF2688" s="80"/>
      <c r="BG2688" s="80"/>
      <c r="BH2688" s="80"/>
      <c r="BI2688" s="80"/>
    </row>
    <row r="2689" spans="2:62" ht="39" customHeight="1">
      <c r="B2689" s="608"/>
      <c r="C2689" s="608"/>
      <c r="D2689" s="608"/>
      <c r="E2689" s="608"/>
      <c r="F2689" s="608"/>
      <c r="G2689" s="608"/>
      <c r="H2689" s="608"/>
      <c r="I2689" s="608"/>
      <c r="J2689" s="608"/>
      <c r="K2689" s="608"/>
      <c r="L2689" s="608"/>
      <c r="M2689" s="608"/>
      <c r="N2689" s="608"/>
      <c r="O2689" s="608"/>
      <c r="P2689" s="608"/>
      <c r="Q2689" s="608"/>
      <c r="R2689" s="608"/>
      <c r="S2689" s="608"/>
      <c r="T2689" s="608"/>
      <c r="U2689" s="608"/>
      <c r="V2689" s="608"/>
      <c r="W2689" s="608"/>
      <c r="X2689" s="608"/>
      <c r="Y2689" s="608"/>
      <c r="Z2689" s="608"/>
      <c r="AA2689" s="608"/>
      <c r="AG2689" s="71"/>
    </row>
    <row r="2690" spans="2:62" ht="39" customHeight="1" thickBot="1">
      <c r="B2690" s="533"/>
      <c r="C2690" s="533"/>
      <c r="D2690" s="533"/>
      <c r="E2690" s="533"/>
      <c r="F2690" s="533"/>
      <c r="G2690" s="533"/>
      <c r="H2690" s="533"/>
      <c r="I2690" s="533"/>
      <c r="J2690" s="533"/>
      <c r="K2690" s="533"/>
      <c r="L2690" s="533"/>
      <c r="M2690" s="533"/>
      <c r="N2690" s="533"/>
      <c r="O2690" s="533"/>
      <c r="P2690" s="533"/>
      <c r="Q2690" s="533"/>
      <c r="R2690" s="533"/>
      <c r="S2690" s="533"/>
      <c r="T2690" s="533"/>
      <c r="U2690" s="533"/>
      <c r="V2690" s="533"/>
      <c r="W2690" s="533"/>
      <c r="X2690" s="533"/>
      <c r="Y2690" s="533"/>
      <c r="Z2690" s="533"/>
      <c r="AA2690" s="533"/>
      <c r="AG2690" s="81"/>
      <c r="AH2690" s="82"/>
      <c r="AI2690" s="82"/>
      <c r="AJ2690" s="82"/>
      <c r="AK2690" s="82"/>
      <c r="AL2690" s="82"/>
      <c r="AM2690" s="82"/>
      <c r="AN2690" s="82"/>
      <c r="AO2690" s="82"/>
      <c r="AP2690" s="82"/>
      <c r="AQ2690" s="82"/>
      <c r="AR2690" s="83"/>
      <c r="AS2690" s="83"/>
      <c r="AT2690" s="83"/>
      <c r="AU2690" s="83"/>
      <c r="AV2690" s="83"/>
      <c r="AW2690" s="83"/>
      <c r="AX2690" s="83"/>
      <c r="AY2690" s="83"/>
      <c r="AZ2690" s="83"/>
      <c r="BA2690" s="83"/>
      <c r="BB2690" s="83"/>
      <c r="BC2690" s="83"/>
      <c r="BD2690" s="83"/>
      <c r="BE2690" s="83"/>
      <c r="BF2690" s="83"/>
      <c r="BG2690" s="83"/>
      <c r="BH2690" s="83"/>
      <c r="BI2690" s="83"/>
      <c r="BJ2690" s="84"/>
    </row>
    <row r="2691" spans="2:62" ht="39" customHeight="1">
      <c r="B2691" s="534"/>
      <c r="C2691" s="534"/>
      <c r="D2691" s="534"/>
      <c r="E2691" s="534"/>
      <c r="F2691" s="534"/>
      <c r="G2691" s="534"/>
      <c r="H2691" s="534"/>
      <c r="I2691" s="534"/>
      <c r="J2691" s="534"/>
      <c r="K2691" s="534"/>
      <c r="L2691" s="534"/>
      <c r="M2691" s="534"/>
      <c r="N2691" s="534"/>
      <c r="O2691" s="534"/>
      <c r="P2691" s="534"/>
      <c r="Q2691" s="534"/>
      <c r="R2691" s="534"/>
      <c r="S2691" s="534"/>
      <c r="T2691" s="534"/>
      <c r="U2691" s="534"/>
      <c r="V2691" s="534"/>
      <c r="W2691" s="534"/>
      <c r="X2691" s="534"/>
      <c r="Y2691" s="534"/>
      <c r="Z2691" s="534"/>
      <c r="AA2691" s="534"/>
      <c r="BJ2691" s="85"/>
    </row>
    <row r="2692" spans="2:62" ht="39" customHeight="1">
      <c r="B2692" s="86"/>
      <c r="C2692" s="86"/>
      <c r="D2692" s="86"/>
      <c r="E2692" s="86"/>
      <c r="F2692" s="86"/>
      <c r="G2692" s="86"/>
      <c r="H2692" s="86"/>
      <c r="I2692" s="86"/>
      <c r="J2692" s="86"/>
      <c r="K2692" s="86"/>
      <c r="L2692" s="86"/>
      <c r="M2692" s="86"/>
      <c r="N2692" s="86"/>
      <c r="O2692" s="86"/>
      <c r="P2692" s="86"/>
      <c r="Q2692" s="86"/>
      <c r="R2692" s="86"/>
      <c r="S2692" s="86"/>
      <c r="T2692" s="86"/>
      <c r="U2692" s="86"/>
      <c r="V2692" s="86"/>
      <c r="W2692" s="86"/>
      <c r="X2692" s="86"/>
      <c r="Y2692" s="86"/>
      <c r="Z2692" s="86"/>
      <c r="AA2692" s="86"/>
      <c r="AK2692" s="87"/>
      <c r="AL2692" s="87"/>
      <c r="AM2692" s="87"/>
      <c r="AN2692" s="87"/>
      <c r="AO2692" s="87"/>
      <c r="AP2692" s="87"/>
      <c r="AQ2692" s="87"/>
      <c r="AR2692" s="87"/>
      <c r="AS2692" s="87"/>
      <c r="AT2692" s="87"/>
      <c r="AU2692" s="87"/>
      <c r="AV2692" s="87"/>
      <c r="AW2692" s="87"/>
      <c r="AX2692" s="87"/>
      <c r="AY2692" s="87"/>
      <c r="AZ2692" s="87"/>
      <c r="BA2692" s="87"/>
      <c r="BB2692" s="87"/>
      <c r="BC2692" s="87"/>
      <c r="BD2692" s="87"/>
      <c r="BE2692" s="87"/>
      <c r="BF2692" s="87"/>
      <c r="BJ2692" s="85"/>
    </row>
    <row r="2693" spans="2:62" ht="39" customHeight="1">
      <c r="B2693" s="535" t="s">
        <v>80</v>
      </c>
      <c r="C2693" s="535"/>
      <c r="D2693" s="535"/>
      <c r="E2693" s="535"/>
      <c r="F2693" s="535"/>
      <c r="G2693" s="535"/>
      <c r="H2693" s="535"/>
      <c r="I2693" s="535"/>
      <c r="J2693" s="535"/>
      <c r="K2693" s="535"/>
      <c r="L2693" s="535"/>
      <c r="M2693" s="535"/>
      <c r="N2693" s="535"/>
      <c r="O2693" s="536" t="str">
        <f>GI!$E$31</f>
        <v xml:space="preserve">Biniam Desta </v>
      </c>
      <c r="P2693" s="536"/>
      <c r="Q2693" s="536"/>
      <c r="R2693" s="536"/>
      <c r="S2693" s="536"/>
      <c r="T2693" s="536"/>
      <c r="U2693" s="536"/>
      <c r="V2693" s="536"/>
      <c r="W2693" s="536"/>
      <c r="X2693" s="536"/>
      <c r="Y2693" s="536"/>
      <c r="Z2693" s="536"/>
      <c r="AA2693" s="536"/>
      <c r="AB2693" s="88"/>
      <c r="AJ2693" s="538" t="s">
        <v>212</v>
      </c>
      <c r="AK2693" s="539"/>
      <c r="AL2693" s="539"/>
      <c r="AM2693" s="539"/>
      <c r="AN2693" s="539"/>
      <c r="AO2693" s="539"/>
      <c r="AP2693" s="539"/>
      <c r="AQ2693" s="539"/>
      <c r="AR2693" s="539"/>
      <c r="AS2693" s="539"/>
      <c r="AT2693" s="539"/>
      <c r="AU2693" s="539"/>
      <c r="AV2693" s="539"/>
      <c r="AW2693" s="539"/>
      <c r="AX2693" s="539"/>
      <c r="AY2693" s="539"/>
      <c r="AZ2693" s="539"/>
      <c r="BA2693" s="539"/>
      <c r="BB2693" s="539"/>
      <c r="BC2693" s="539"/>
      <c r="BD2693" s="539"/>
      <c r="BE2693" s="539"/>
      <c r="BF2693" s="540"/>
      <c r="BG2693" s="87"/>
      <c r="BH2693" s="87"/>
      <c r="BI2693" s="87"/>
      <c r="BJ2693" s="89"/>
    </row>
    <row r="2694" spans="2:62" ht="39" customHeight="1">
      <c r="B2694" s="535"/>
      <c r="C2694" s="535"/>
      <c r="D2694" s="535"/>
      <c r="E2694" s="535"/>
      <c r="F2694" s="535"/>
      <c r="G2694" s="535"/>
      <c r="H2694" s="535"/>
      <c r="I2694" s="535"/>
      <c r="J2694" s="535"/>
      <c r="K2694" s="535"/>
      <c r="L2694" s="535"/>
      <c r="M2694" s="535"/>
      <c r="N2694" s="535"/>
      <c r="O2694" s="537"/>
      <c r="P2694" s="537"/>
      <c r="Q2694" s="537"/>
      <c r="R2694" s="537"/>
      <c r="S2694" s="537"/>
      <c r="T2694" s="537"/>
      <c r="U2694" s="537"/>
      <c r="V2694" s="537"/>
      <c r="W2694" s="537"/>
      <c r="X2694" s="537"/>
      <c r="Y2694" s="537"/>
      <c r="Z2694" s="537"/>
      <c r="AA2694" s="537"/>
      <c r="AB2694" s="88"/>
      <c r="AJ2694" s="541"/>
      <c r="AK2694" s="542"/>
      <c r="AL2694" s="542"/>
      <c r="AM2694" s="542"/>
      <c r="AN2694" s="542"/>
      <c r="AO2694" s="542"/>
      <c r="AP2694" s="542"/>
      <c r="AQ2694" s="542"/>
      <c r="AR2694" s="542"/>
      <c r="AS2694" s="542"/>
      <c r="AT2694" s="542"/>
      <c r="AU2694" s="542"/>
      <c r="AV2694" s="542"/>
      <c r="AW2694" s="542"/>
      <c r="AX2694" s="542"/>
      <c r="AY2694" s="542"/>
      <c r="AZ2694" s="542"/>
      <c r="BA2694" s="542"/>
      <c r="BB2694" s="542"/>
      <c r="BC2694" s="542"/>
      <c r="BD2694" s="542"/>
      <c r="BE2694" s="542"/>
      <c r="BF2694" s="543"/>
      <c r="BG2694" s="87"/>
      <c r="BH2694" s="87"/>
      <c r="BI2694" s="87"/>
      <c r="BJ2694" s="89"/>
    </row>
    <row r="2695" spans="2:62" ht="39" customHeight="1">
      <c r="B2695" s="544" t="s">
        <v>79</v>
      </c>
      <c r="C2695" s="544"/>
      <c r="D2695" s="544"/>
      <c r="E2695" s="544"/>
      <c r="F2695" s="544"/>
      <c r="G2695" s="544"/>
      <c r="H2695" s="544"/>
      <c r="I2695" s="544"/>
      <c r="J2695" s="544"/>
      <c r="K2695" s="544"/>
      <c r="L2695" s="544"/>
      <c r="M2695" s="544"/>
      <c r="N2695" s="544"/>
      <c r="O2695" s="545"/>
      <c r="P2695" s="545"/>
      <c r="Q2695" s="545"/>
      <c r="R2695" s="545"/>
      <c r="S2695" s="545"/>
      <c r="T2695" s="545"/>
      <c r="U2695" s="545"/>
      <c r="V2695" s="545"/>
      <c r="W2695" s="545"/>
      <c r="X2695" s="545"/>
      <c r="Y2695" s="545"/>
      <c r="Z2695" s="545"/>
      <c r="AA2695" s="545"/>
      <c r="AB2695" s="88"/>
      <c r="AJ2695" s="541" t="s">
        <v>210</v>
      </c>
      <c r="AK2695" s="542"/>
      <c r="AL2695" s="542"/>
      <c r="AM2695" s="542"/>
      <c r="AN2695" s="542"/>
      <c r="AO2695" s="542"/>
      <c r="AP2695" s="542"/>
      <c r="AQ2695" s="542"/>
      <c r="AR2695" s="542"/>
      <c r="AS2695" s="542"/>
      <c r="AT2695" s="542"/>
      <c r="AU2695" s="542"/>
      <c r="AV2695" s="542"/>
      <c r="AW2695" s="542"/>
      <c r="AX2695" s="542"/>
      <c r="AY2695" s="542"/>
      <c r="AZ2695" s="542"/>
      <c r="BA2695" s="542"/>
      <c r="BB2695" s="542"/>
      <c r="BC2695" s="542"/>
      <c r="BD2695" s="542"/>
      <c r="BE2695" s="542"/>
      <c r="BF2695" s="543"/>
      <c r="BG2695" s="87"/>
      <c r="BH2695" s="87"/>
      <c r="BI2695" s="87"/>
      <c r="BJ2695" s="87"/>
    </row>
    <row r="2696" spans="2:62" ht="39" customHeight="1">
      <c r="B2696" s="544"/>
      <c r="C2696" s="544"/>
      <c r="D2696" s="544"/>
      <c r="E2696" s="544"/>
      <c r="F2696" s="544"/>
      <c r="G2696" s="544"/>
      <c r="H2696" s="544"/>
      <c r="I2696" s="544"/>
      <c r="J2696" s="544"/>
      <c r="K2696" s="544"/>
      <c r="L2696" s="544"/>
      <c r="M2696" s="544"/>
      <c r="N2696" s="544"/>
      <c r="O2696" s="546"/>
      <c r="P2696" s="546"/>
      <c r="Q2696" s="546"/>
      <c r="R2696" s="546"/>
      <c r="S2696" s="546"/>
      <c r="T2696" s="546"/>
      <c r="U2696" s="546"/>
      <c r="V2696" s="546"/>
      <c r="W2696" s="546"/>
      <c r="X2696" s="546"/>
      <c r="Y2696" s="546"/>
      <c r="Z2696" s="546"/>
      <c r="AA2696" s="546"/>
      <c r="AB2696" s="88"/>
      <c r="AJ2696" s="541"/>
      <c r="AK2696" s="542"/>
      <c r="AL2696" s="542"/>
      <c r="AM2696" s="542"/>
      <c r="AN2696" s="542"/>
      <c r="AO2696" s="542"/>
      <c r="AP2696" s="542"/>
      <c r="AQ2696" s="542"/>
      <c r="AR2696" s="542"/>
      <c r="AS2696" s="542"/>
      <c r="AT2696" s="542"/>
      <c r="AU2696" s="542"/>
      <c r="AV2696" s="542"/>
      <c r="AW2696" s="542"/>
      <c r="AX2696" s="542"/>
      <c r="AY2696" s="542"/>
      <c r="AZ2696" s="542"/>
      <c r="BA2696" s="542"/>
      <c r="BB2696" s="542"/>
      <c r="BC2696" s="542"/>
      <c r="BD2696" s="542"/>
      <c r="BE2696" s="542"/>
      <c r="BF2696" s="543"/>
      <c r="BG2696" s="87"/>
      <c r="BH2696" s="87"/>
      <c r="BI2696" s="87"/>
      <c r="BJ2696" s="87"/>
    </row>
    <row r="2697" spans="2:62" ht="39" customHeight="1">
      <c r="B2697" s="535" t="s">
        <v>81</v>
      </c>
      <c r="C2697" s="535"/>
      <c r="D2697" s="535"/>
      <c r="E2697" s="535"/>
      <c r="F2697" s="535"/>
      <c r="G2697" s="535"/>
      <c r="H2697" s="535"/>
      <c r="I2697" s="535"/>
      <c r="J2697" s="535"/>
      <c r="K2697" s="535"/>
      <c r="L2697" s="535"/>
      <c r="M2697" s="535"/>
      <c r="N2697" s="535"/>
      <c r="O2697" s="547"/>
      <c r="P2697" s="547"/>
      <c r="Q2697" s="547"/>
      <c r="R2697" s="547"/>
      <c r="S2697" s="547"/>
      <c r="T2697" s="547"/>
      <c r="U2697" s="547"/>
      <c r="V2697" s="547"/>
      <c r="W2697" s="547"/>
      <c r="X2697" s="547"/>
      <c r="Y2697" s="547"/>
      <c r="Z2697" s="547"/>
      <c r="AA2697" s="547"/>
      <c r="AB2697" s="88"/>
      <c r="AJ2697" s="541" t="s">
        <v>74</v>
      </c>
      <c r="AK2697" s="542"/>
      <c r="AL2697" s="542"/>
      <c r="AM2697" s="542"/>
      <c r="AN2697" s="542"/>
      <c r="AO2697" s="542"/>
      <c r="AP2697" s="542"/>
      <c r="AQ2697" s="542"/>
      <c r="AR2697" s="542"/>
      <c r="AS2697" s="542"/>
      <c r="AT2697" s="542"/>
      <c r="AU2697" s="542"/>
      <c r="AV2697" s="542"/>
      <c r="AW2697" s="542"/>
      <c r="AX2697" s="542"/>
      <c r="AY2697" s="542"/>
      <c r="AZ2697" s="542"/>
      <c r="BA2697" s="542"/>
      <c r="BB2697" s="542"/>
      <c r="BC2697" s="542"/>
      <c r="BD2697" s="542"/>
      <c r="BE2697" s="542"/>
      <c r="BF2697" s="543"/>
      <c r="BG2697" s="87"/>
      <c r="BH2697" s="87"/>
      <c r="BI2697" s="87"/>
      <c r="BJ2697" s="87"/>
    </row>
    <row r="2698" spans="2:62" ht="39" customHeight="1">
      <c r="B2698" s="535"/>
      <c r="C2698" s="535"/>
      <c r="D2698" s="535"/>
      <c r="E2698" s="535"/>
      <c r="F2698" s="535"/>
      <c r="G2698" s="535"/>
      <c r="H2698" s="535"/>
      <c r="I2698" s="535"/>
      <c r="J2698" s="535"/>
      <c r="K2698" s="535"/>
      <c r="L2698" s="535"/>
      <c r="M2698" s="535"/>
      <c r="N2698" s="535"/>
      <c r="O2698" s="548"/>
      <c r="P2698" s="548"/>
      <c r="Q2698" s="548"/>
      <c r="R2698" s="548"/>
      <c r="S2698" s="548"/>
      <c r="T2698" s="548"/>
      <c r="U2698" s="548"/>
      <c r="V2698" s="548"/>
      <c r="W2698" s="548"/>
      <c r="X2698" s="548"/>
      <c r="Y2698" s="548"/>
      <c r="Z2698" s="548"/>
      <c r="AA2698" s="548"/>
      <c r="AB2698" s="88"/>
      <c r="AJ2698" s="541"/>
      <c r="AK2698" s="542"/>
      <c r="AL2698" s="542"/>
      <c r="AM2698" s="542"/>
      <c r="AN2698" s="542"/>
      <c r="AO2698" s="542"/>
      <c r="AP2698" s="542"/>
      <c r="AQ2698" s="542"/>
      <c r="AR2698" s="542"/>
      <c r="AS2698" s="542"/>
      <c r="AT2698" s="542"/>
      <c r="AU2698" s="542"/>
      <c r="AV2698" s="542"/>
      <c r="AW2698" s="542"/>
      <c r="AX2698" s="542"/>
      <c r="AY2698" s="542"/>
      <c r="AZ2698" s="542"/>
      <c r="BA2698" s="542"/>
      <c r="BB2698" s="542"/>
      <c r="BC2698" s="542"/>
      <c r="BD2698" s="542"/>
      <c r="BE2698" s="542"/>
      <c r="BF2698" s="543"/>
      <c r="BG2698" s="87"/>
      <c r="BH2698" s="87"/>
      <c r="BI2698" s="87"/>
      <c r="BJ2698" s="87"/>
    </row>
    <row r="2699" spans="2:62" ht="69" customHeight="1">
      <c r="B2699" s="544" t="s">
        <v>79</v>
      </c>
      <c r="C2699" s="544"/>
      <c r="D2699" s="544"/>
      <c r="E2699" s="544"/>
      <c r="F2699" s="544"/>
      <c r="G2699" s="544"/>
      <c r="H2699" s="544"/>
      <c r="I2699" s="544"/>
      <c r="J2699" s="544"/>
      <c r="K2699" s="544"/>
      <c r="L2699" s="544"/>
      <c r="M2699" s="544"/>
      <c r="N2699" s="544"/>
      <c r="O2699" s="545"/>
      <c r="P2699" s="545"/>
      <c r="Q2699" s="545"/>
      <c r="R2699" s="545"/>
      <c r="S2699" s="545"/>
      <c r="T2699" s="545"/>
      <c r="U2699" s="545"/>
      <c r="V2699" s="545"/>
      <c r="W2699" s="545"/>
      <c r="X2699" s="545"/>
      <c r="Y2699" s="545"/>
      <c r="Z2699" s="545"/>
      <c r="AA2699" s="545"/>
      <c r="AB2699" s="90"/>
      <c r="AJ2699" s="541" t="s">
        <v>211</v>
      </c>
      <c r="AK2699" s="542"/>
      <c r="AL2699" s="542"/>
      <c r="AM2699" s="542"/>
      <c r="AN2699" s="542"/>
      <c r="AO2699" s="542"/>
      <c r="AP2699" s="542"/>
      <c r="AQ2699" s="542"/>
      <c r="AR2699" s="542"/>
      <c r="AS2699" s="542"/>
      <c r="AT2699" s="542"/>
      <c r="AU2699" s="542"/>
      <c r="AV2699" s="542"/>
      <c r="AW2699" s="542"/>
      <c r="AX2699" s="542"/>
      <c r="AY2699" s="542"/>
      <c r="AZ2699" s="542"/>
      <c r="BA2699" s="542"/>
      <c r="BB2699" s="542"/>
      <c r="BC2699" s="542"/>
      <c r="BD2699" s="542"/>
      <c r="BE2699" s="542"/>
      <c r="BF2699" s="543"/>
      <c r="BG2699" s="87"/>
      <c r="BH2699" s="87"/>
      <c r="BI2699" s="87"/>
      <c r="BJ2699" s="87"/>
    </row>
    <row r="2700" spans="2:62" ht="12.75" customHeight="1">
      <c r="B2700" s="544"/>
      <c r="C2700" s="544"/>
      <c r="D2700" s="544"/>
      <c r="E2700" s="544"/>
      <c r="F2700" s="544"/>
      <c r="G2700" s="544"/>
      <c r="H2700" s="544"/>
      <c r="I2700" s="544"/>
      <c r="J2700" s="544"/>
      <c r="K2700" s="544"/>
      <c r="L2700" s="544"/>
      <c r="M2700" s="544"/>
      <c r="N2700" s="544"/>
      <c r="O2700" s="546"/>
      <c r="P2700" s="546"/>
      <c r="Q2700" s="546"/>
      <c r="R2700" s="546"/>
      <c r="S2700" s="546"/>
      <c r="T2700" s="546"/>
      <c r="U2700" s="546"/>
      <c r="V2700" s="546"/>
      <c r="W2700" s="546"/>
      <c r="X2700" s="546"/>
      <c r="Y2700" s="546"/>
      <c r="Z2700" s="546"/>
      <c r="AA2700" s="546"/>
      <c r="AB2700" s="90"/>
      <c r="AJ2700" s="549"/>
      <c r="AK2700" s="550"/>
      <c r="AL2700" s="550"/>
      <c r="AM2700" s="550"/>
      <c r="AN2700" s="550"/>
      <c r="AO2700" s="550"/>
      <c r="AP2700" s="550"/>
      <c r="AQ2700" s="550"/>
      <c r="AR2700" s="550"/>
      <c r="AS2700" s="550"/>
      <c r="AT2700" s="550"/>
      <c r="AU2700" s="550"/>
      <c r="AV2700" s="550"/>
      <c r="AW2700" s="550"/>
      <c r="AX2700" s="550"/>
      <c r="AY2700" s="550"/>
      <c r="AZ2700" s="550"/>
      <c r="BA2700" s="550"/>
      <c r="BB2700" s="550"/>
      <c r="BC2700" s="550"/>
      <c r="BD2700" s="550"/>
      <c r="BE2700" s="550"/>
      <c r="BF2700" s="551"/>
      <c r="BG2700" s="87"/>
      <c r="BH2700" s="87"/>
      <c r="BI2700" s="87"/>
      <c r="BJ2700" s="87"/>
    </row>
    <row r="2701" spans="2:62" ht="39" customHeight="1">
      <c r="C2701" s="615"/>
      <c r="D2701" s="615"/>
      <c r="E2701" s="615"/>
      <c r="F2701" s="615"/>
      <c r="G2701" s="615"/>
      <c r="H2701" s="615"/>
      <c r="I2701" s="615"/>
      <c r="J2701" s="615"/>
      <c r="K2701" s="615"/>
      <c r="L2701" s="615"/>
      <c r="M2701" s="615"/>
      <c r="N2701" s="615"/>
      <c r="O2701" s="615"/>
      <c r="P2701" s="615"/>
      <c r="Q2701" s="615"/>
      <c r="R2701" s="615"/>
      <c r="S2701" s="615"/>
      <c r="T2701" s="615"/>
      <c r="U2701" s="615"/>
      <c r="V2701" s="615"/>
      <c r="W2701" s="615"/>
      <c r="X2701" s="615"/>
    </row>
    <row r="2702" spans="2:62" ht="39" customHeight="1">
      <c r="B2702" s="616" t="s">
        <v>20</v>
      </c>
      <c r="C2702" s="616"/>
      <c r="D2702" s="616"/>
      <c r="E2702" s="616"/>
      <c r="F2702" s="616"/>
      <c r="G2702" s="616"/>
      <c r="H2702" s="616"/>
      <c r="I2702" s="616"/>
      <c r="J2702" s="616"/>
      <c r="K2702" s="616"/>
      <c r="L2702" s="616"/>
      <c r="M2702" s="616"/>
      <c r="N2702" s="616"/>
      <c r="O2702" s="616"/>
      <c r="P2702" s="616"/>
      <c r="Q2702" s="616"/>
      <c r="R2702" s="616"/>
      <c r="S2702" s="616"/>
      <c r="T2702" s="616"/>
      <c r="U2702" s="616"/>
      <c r="V2702" s="616"/>
      <c r="W2702" s="616"/>
      <c r="X2702" s="616"/>
      <c r="Y2702" s="616"/>
      <c r="Z2702" s="616"/>
      <c r="AA2702" s="59"/>
      <c r="AG2702" s="60"/>
      <c r="AH2702" s="60"/>
      <c r="AI2702" s="60"/>
      <c r="AL2702" s="617"/>
      <c r="AM2702" s="617"/>
      <c r="AN2702" s="617"/>
      <c r="AO2702" s="617"/>
      <c r="AP2702" s="617"/>
      <c r="AQ2702" s="617"/>
      <c r="AR2702" s="617"/>
      <c r="AS2702" s="617"/>
      <c r="AT2702" s="617"/>
      <c r="AU2702" s="617"/>
      <c r="AV2702" s="617"/>
      <c r="AW2702" s="617"/>
      <c r="AX2702" s="617"/>
      <c r="AY2702" s="617"/>
      <c r="AZ2702" s="617"/>
      <c r="BA2702" s="617"/>
      <c r="BB2702" s="617"/>
      <c r="BC2702" s="617"/>
    </row>
    <row r="2703" spans="2:62" ht="39" customHeight="1">
      <c r="B2703" s="616"/>
      <c r="C2703" s="616"/>
      <c r="D2703" s="616"/>
      <c r="E2703" s="616"/>
      <c r="F2703" s="616"/>
      <c r="G2703" s="616"/>
      <c r="H2703" s="616"/>
      <c r="I2703" s="616"/>
      <c r="J2703" s="616"/>
      <c r="K2703" s="616"/>
      <c r="L2703" s="616"/>
      <c r="M2703" s="616"/>
      <c r="N2703" s="616"/>
      <c r="O2703" s="616"/>
      <c r="P2703" s="616"/>
      <c r="Q2703" s="616"/>
      <c r="R2703" s="616"/>
      <c r="S2703" s="616"/>
      <c r="T2703" s="616"/>
      <c r="U2703" s="616"/>
      <c r="V2703" s="616"/>
      <c r="W2703" s="616"/>
      <c r="X2703" s="616"/>
      <c r="Y2703" s="616"/>
      <c r="Z2703" s="616"/>
      <c r="AA2703" s="59"/>
      <c r="AG2703" s="60"/>
      <c r="AH2703" s="60"/>
      <c r="AI2703" s="60"/>
      <c r="AL2703" s="617"/>
      <c r="AM2703" s="617"/>
      <c r="AN2703" s="617"/>
      <c r="AO2703" s="617"/>
      <c r="AP2703" s="617"/>
      <c r="AQ2703" s="617"/>
      <c r="AR2703" s="617"/>
      <c r="AS2703" s="617"/>
      <c r="AT2703" s="617"/>
      <c r="AU2703" s="617"/>
      <c r="AV2703" s="617"/>
      <c r="AW2703" s="617"/>
      <c r="AX2703" s="617"/>
      <c r="AY2703" s="617"/>
      <c r="AZ2703" s="617"/>
      <c r="BA2703" s="617"/>
      <c r="BB2703" s="617"/>
      <c r="BC2703" s="617"/>
    </row>
    <row r="2704" spans="2:62" ht="39" customHeight="1">
      <c r="B2704" s="618"/>
      <c r="C2704" s="618"/>
      <c r="D2704" s="618"/>
      <c r="E2704" s="618"/>
      <c r="F2704" s="618"/>
      <c r="G2704" s="618"/>
      <c r="H2704" s="618"/>
      <c r="I2704" s="618"/>
      <c r="J2704" s="618"/>
      <c r="K2704" s="618"/>
      <c r="L2704" s="618"/>
      <c r="M2704" s="618"/>
      <c r="N2704" s="618"/>
      <c r="O2704" s="618"/>
      <c r="P2704" s="618"/>
      <c r="Q2704" s="618"/>
      <c r="R2704" s="618"/>
      <c r="S2704" s="618"/>
      <c r="T2704" s="618"/>
      <c r="U2704" s="618"/>
      <c r="V2704" s="618"/>
      <c r="W2704" s="618"/>
      <c r="X2704" s="618"/>
      <c r="Y2704" s="618"/>
      <c r="Z2704" s="618"/>
      <c r="AA2704" s="59"/>
      <c r="AB2704" s="60"/>
      <c r="AC2704" s="60"/>
      <c r="AD2704" s="60"/>
      <c r="AE2704" s="60"/>
      <c r="AF2704" s="60"/>
      <c r="AG2704" s="60"/>
      <c r="AH2704" s="60"/>
      <c r="AI2704" s="60"/>
      <c r="AL2704" s="617"/>
      <c r="AM2704" s="617"/>
      <c r="AN2704" s="617"/>
      <c r="AO2704" s="617"/>
      <c r="AP2704" s="617"/>
      <c r="AQ2704" s="617"/>
      <c r="AR2704" s="617"/>
      <c r="AS2704" s="617"/>
      <c r="AT2704" s="617"/>
      <c r="AU2704" s="617"/>
      <c r="AV2704" s="617"/>
      <c r="AW2704" s="617"/>
      <c r="AX2704" s="617"/>
      <c r="AY2704" s="617"/>
      <c r="AZ2704" s="617"/>
      <c r="BA2704" s="617"/>
      <c r="BB2704" s="617"/>
      <c r="BC2704" s="617"/>
    </row>
    <row r="2705" spans="2:62" ht="39" customHeight="1">
      <c r="B2705" s="609" t="s">
        <v>92</v>
      </c>
      <c r="C2705" s="609"/>
      <c r="D2705" s="609"/>
      <c r="E2705" s="609"/>
      <c r="F2705" s="609"/>
      <c r="G2705" s="609"/>
      <c r="H2705" s="609"/>
      <c r="I2705" s="609"/>
      <c r="J2705" s="609"/>
      <c r="K2705" s="609"/>
      <c r="L2705" s="609"/>
      <c r="M2705" s="609"/>
      <c r="N2705" s="609"/>
      <c r="O2705" s="609"/>
      <c r="P2705" s="609"/>
      <c r="Q2705" s="609"/>
      <c r="R2705" s="609"/>
      <c r="S2705" s="609"/>
      <c r="T2705" s="609"/>
      <c r="U2705" s="609"/>
      <c r="V2705" s="609"/>
      <c r="W2705" s="609"/>
      <c r="X2705" s="609"/>
      <c r="Y2705" s="609"/>
      <c r="Z2705" s="609"/>
      <c r="AA2705" s="59"/>
      <c r="AB2705" s="60"/>
      <c r="AE2705" s="610" t="str">
        <f>GI!$A$49</f>
        <v>መግለፂ ውፅኢት ተምሃራይ</v>
      </c>
      <c r="AF2705" s="610"/>
      <c r="AG2705" s="610"/>
      <c r="AH2705" s="610"/>
      <c r="AI2705" s="610"/>
      <c r="AJ2705" s="610"/>
      <c r="AK2705" s="610"/>
      <c r="AL2705" s="610"/>
      <c r="AM2705" s="610"/>
      <c r="AN2705" s="610"/>
      <c r="AO2705" s="610"/>
      <c r="AP2705" s="610"/>
      <c r="AQ2705" s="610"/>
      <c r="AR2705" s="610"/>
      <c r="AS2705" s="610"/>
      <c r="AT2705" s="610"/>
      <c r="AU2705" s="610"/>
      <c r="AV2705" s="610"/>
      <c r="AW2705" s="610"/>
      <c r="AX2705" s="610"/>
      <c r="AY2705" s="610"/>
      <c r="AZ2705" s="610"/>
      <c r="BA2705" s="610"/>
      <c r="BB2705" s="610"/>
      <c r="BC2705" s="610"/>
      <c r="BD2705" s="610"/>
      <c r="BE2705" s="610"/>
      <c r="BF2705" s="610"/>
      <c r="BG2705" s="610"/>
      <c r="BH2705" s="610"/>
      <c r="BI2705" s="610"/>
      <c r="BJ2705" s="610"/>
    </row>
    <row r="2706" spans="2:62" ht="39" customHeight="1">
      <c r="B2706" s="609" t="s">
        <v>93</v>
      </c>
      <c r="C2706" s="609"/>
      <c r="D2706" s="609"/>
      <c r="E2706" s="609"/>
      <c r="F2706" s="609"/>
      <c r="G2706" s="609"/>
      <c r="H2706" s="609"/>
      <c r="I2706" s="609"/>
      <c r="J2706" s="609"/>
      <c r="K2706" s="609"/>
      <c r="L2706" s="609"/>
      <c r="M2706" s="609"/>
      <c r="N2706" s="609"/>
      <c r="O2706" s="609"/>
      <c r="P2706" s="609"/>
      <c r="Q2706" s="609"/>
      <c r="R2706" s="609"/>
      <c r="S2706" s="609"/>
      <c r="T2706" s="609"/>
      <c r="U2706" s="609"/>
      <c r="V2706" s="609"/>
      <c r="W2706" s="609"/>
      <c r="X2706" s="609"/>
      <c r="Y2706" s="609"/>
      <c r="Z2706" s="609"/>
      <c r="AA2706" s="59"/>
      <c r="AB2706" s="60"/>
      <c r="AC2706" s="61"/>
      <c r="AD2706" s="61"/>
      <c r="AE2706" s="610"/>
      <c r="AF2706" s="610"/>
      <c r="AG2706" s="610"/>
      <c r="AH2706" s="610"/>
      <c r="AI2706" s="610"/>
      <c r="AJ2706" s="610"/>
      <c r="AK2706" s="610"/>
      <c r="AL2706" s="610"/>
      <c r="AM2706" s="610"/>
      <c r="AN2706" s="610"/>
      <c r="AO2706" s="610"/>
      <c r="AP2706" s="610"/>
      <c r="AQ2706" s="610"/>
      <c r="AR2706" s="610"/>
      <c r="AS2706" s="610"/>
      <c r="AT2706" s="610"/>
      <c r="AU2706" s="610"/>
      <c r="AV2706" s="610"/>
      <c r="AW2706" s="610"/>
      <c r="AX2706" s="610"/>
      <c r="AY2706" s="610"/>
      <c r="AZ2706" s="610"/>
      <c r="BA2706" s="610"/>
      <c r="BB2706" s="610"/>
      <c r="BC2706" s="610"/>
      <c r="BD2706" s="610"/>
      <c r="BE2706" s="610"/>
      <c r="BF2706" s="610"/>
      <c r="BG2706" s="610"/>
      <c r="BH2706" s="610"/>
      <c r="BI2706" s="610"/>
      <c r="BJ2706" s="610"/>
    </row>
    <row r="2707" spans="2:62" ht="39" customHeight="1">
      <c r="B2707" s="609" t="s">
        <v>94</v>
      </c>
      <c r="C2707" s="609"/>
      <c r="D2707" s="609"/>
      <c r="E2707" s="609"/>
      <c r="F2707" s="609"/>
      <c r="G2707" s="609"/>
      <c r="H2707" s="609"/>
      <c r="I2707" s="609"/>
      <c r="J2707" s="609"/>
      <c r="K2707" s="609"/>
      <c r="L2707" s="609"/>
      <c r="M2707" s="609"/>
      <c r="N2707" s="609"/>
      <c r="O2707" s="609"/>
      <c r="P2707" s="609"/>
      <c r="Q2707" s="609"/>
      <c r="R2707" s="609"/>
      <c r="S2707" s="609"/>
      <c r="T2707" s="609"/>
      <c r="U2707" s="609"/>
      <c r="V2707" s="609"/>
      <c r="W2707" s="609"/>
      <c r="X2707" s="609"/>
      <c r="Y2707" s="609"/>
      <c r="Z2707" s="609"/>
      <c r="AA2707" s="59"/>
      <c r="AB2707" s="60"/>
      <c r="AC2707" s="61"/>
      <c r="AD2707" s="61"/>
      <c r="AE2707" s="610" t="str">
        <f>GI!$A$50</f>
        <v xml:space="preserve">ኣካዳሚ ሸባ ሓፈሻዊ ካልኣይ ብርኪ ቤት ት/ቲ </v>
      </c>
      <c r="AF2707" s="610"/>
      <c r="AG2707" s="610"/>
      <c r="AH2707" s="610"/>
      <c r="AI2707" s="610"/>
      <c r="AJ2707" s="610"/>
      <c r="AK2707" s="610"/>
      <c r="AL2707" s="610"/>
      <c r="AM2707" s="610"/>
      <c r="AN2707" s="610"/>
      <c r="AO2707" s="610"/>
      <c r="AP2707" s="610"/>
      <c r="AQ2707" s="610"/>
      <c r="AR2707" s="610"/>
      <c r="AS2707" s="610"/>
      <c r="AT2707" s="610"/>
      <c r="AU2707" s="610"/>
      <c r="AV2707" s="610"/>
      <c r="AW2707" s="610"/>
      <c r="AX2707" s="610"/>
      <c r="AY2707" s="610"/>
      <c r="AZ2707" s="610"/>
      <c r="BA2707" s="610"/>
      <c r="BB2707" s="610"/>
      <c r="BC2707" s="610"/>
      <c r="BD2707" s="610"/>
      <c r="BE2707" s="610"/>
      <c r="BF2707" s="610"/>
      <c r="BG2707" s="610"/>
      <c r="BH2707" s="610"/>
      <c r="BI2707" s="610"/>
      <c r="BJ2707" s="610"/>
    </row>
    <row r="2708" spans="2:62" ht="39" customHeight="1">
      <c r="B2708" s="609" t="s">
        <v>95</v>
      </c>
      <c r="C2708" s="609"/>
      <c r="D2708" s="609"/>
      <c r="E2708" s="609"/>
      <c r="F2708" s="609"/>
      <c r="G2708" s="609"/>
      <c r="H2708" s="609"/>
      <c r="I2708" s="609"/>
      <c r="J2708" s="609"/>
      <c r="K2708" s="609"/>
      <c r="L2708" s="609"/>
      <c r="M2708" s="609"/>
      <c r="N2708" s="609"/>
      <c r="O2708" s="609"/>
      <c r="P2708" s="609"/>
      <c r="Q2708" s="609"/>
      <c r="R2708" s="609"/>
      <c r="S2708" s="609"/>
      <c r="T2708" s="609"/>
      <c r="U2708" s="609"/>
      <c r="V2708" s="609"/>
      <c r="W2708" s="609"/>
      <c r="X2708" s="609"/>
      <c r="Y2708" s="609"/>
      <c r="Z2708" s="609"/>
      <c r="AA2708" s="62"/>
      <c r="AB2708" s="60"/>
      <c r="AC2708" s="61"/>
      <c r="AD2708" s="61"/>
      <c r="AE2708" s="610"/>
      <c r="AF2708" s="610"/>
      <c r="AG2708" s="610"/>
      <c r="AH2708" s="610"/>
      <c r="AI2708" s="610"/>
      <c r="AJ2708" s="610"/>
      <c r="AK2708" s="610"/>
      <c r="AL2708" s="610"/>
      <c r="AM2708" s="610"/>
      <c r="AN2708" s="610"/>
      <c r="AO2708" s="610"/>
      <c r="AP2708" s="610"/>
      <c r="AQ2708" s="610"/>
      <c r="AR2708" s="610"/>
      <c r="AS2708" s="610"/>
      <c r="AT2708" s="610"/>
      <c r="AU2708" s="610"/>
      <c r="AV2708" s="610"/>
      <c r="AW2708" s="610"/>
      <c r="AX2708" s="610"/>
      <c r="AY2708" s="610"/>
      <c r="AZ2708" s="610"/>
      <c r="BA2708" s="610"/>
      <c r="BB2708" s="610"/>
      <c r="BC2708" s="610"/>
      <c r="BD2708" s="610"/>
      <c r="BE2708" s="610"/>
      <c r="BF2708" s="610"/>
      <c r="BG2708" s="610"/>
      <c r="BH2708" s="610"/>
      <c r="BI2708" s="610"/>
      <c r="BJ2708" s="610"/>
    </row>
    <row r="2709" spans="2:62" ht="39" customHeight="1">
      <c r="B2709" s="609" t="s">
        <v>96</v>
      </c>
      <c r="C2709" s="609"/>
      <c r="D2709" s="609"/>
      <c r="E2709" s="609"/>
      <c r="F2709" s="609"/>
      <c r="G2709" s="609"/>
      <c r="H2709" s="609"/>
      <c r="I2709" s="609"/>
      <c r="J2709" s="609"/>
      <c r="K2709" s="609"/>
      <c r="L2709" s="609"/>
      <c r="M2709" s="609"/>
      <c r="N2709" s="609"/>
      <c r="O2709" s="609"/>
      <c r="P2709" s="609"/>
      <c r="Q2709" s="609"/>
      <c r="R2709" s="609"/>
      <c r="S2709" s="609"/>
      <c r="T2709" s="609"/>
      <c r="U2709" s="609"/>
      <c r="V2709" s="609"/>
      <c r="W2709" s="609"/>
      <c r="X2709" s="609"/>
      <c r="Y2709" s="609"/>
      <c r="Z2709" s="609"/>
      <c r="AA2709" s="62"/>
      <c r="AB2709" s="60"/>
      <c r="AC2709" s="61"/>
      <c r="AD2709" s="61"/>
      <c r="AE2709" s="61"/>
      <c r="AF2709" s="61"/>
      <c r="AG2709" s="61"/>
      <c r="AH2709" s="61"/>
      <c r="AI2709" s="61"/>
      <c r="AJ2709" s="61"/>
      <c r="AK2709" s="61"/>
      <c r="AL2709" s="61"/>
      <c r="AM2709" s="61"/>
      <c r="AN2709" s="61"/>
      <c r="AO2709" s="61"/>
      <c r="AP2709" s="61"/>
      <c r="AQ2709" s="61"/>
      <c r="AR2709" s="61"/>
      <c r="AS2709" s="61"/>
      <c r="AT2709" s="61"/>
      <c r="AU2709" s="61"/>
      <c r="AV2709" s="61"/>
      <c r="AW2709" s="61"/>
      <c r="AX2709" s="61"/>
      <c r="AY2709" s="61"/>
      <c r="AZ2709" s="61"/>
      <c r="BA2709" s="61"/>
      <c r="BB2709" s="61"/>
      <c r="BC2709" s="61"/>
      <c r="BD2709" s="61"/>
      <c r="BE2709" s="61"/>
      <c r="BF2709" s="61"/>
      <c r="BG2709" s="61"/>
      <c r="BH2709" s="61"/>
      <c r="BI2709" s="61"/>
      <c r="BJ2709" s="61"/>
    </row>
    <row r="2710" spans="2:62" ht="39" customHeight="1">
      <c r="B2710" s="611" t="s">
        <v>138</v>
      </c>
      <c r="C2710" s="611"/>
      <c r="D2710" s="611"/>
      <c r="E2710" s="611"/>
      <c r="F2710" s="611"/>
      <c r="G2710" s="611"/>
      <c r="H2710" s="611"/>
      <c r="I2710" s="611"/>
      <c r="J2710" s="611"/>
      <c r="K2710" s="611"/>
      <c r="L2710" s="611"/>
      <c r="M2710" s="611"/>
      <c r="N2710" s="611"/>
      <c r="O2710" s="611"/>
      <c r="P2710" s="611"/>
      <c r="Q2710" s="611"/>
      <c r="R2710" s="611"/>
      <c r="S2710" s="611"/>
      <c r="T2710" s="611"/>
      <c r="U2710" s="611"/>
      <c r="V2710" s="611"/>
      <c r="W2710" s="611"/>
      <c r="X2710" s="611"/>
      <c r="Y2710" s="611"/>
      <c r="Z2710" s="611"/>
      <c r="AA2710" s="612"/>
      <c r="AB2710" s="62"/>
      <c r="AD2710" s="61"/>
      <c r="AE2710" s="613" t="str">
        <f>GI!$A$52</f>
        <v>Sheba Academy Comprehensive Secondary School Student's Grade Report Card</v>
      </c>
      <c r="AF2710" s="613"/>
      <c r="AG2710" s="613"/>
      <c r="AH2710" s="613"/>
      <c r="AI2710" s="613"/>
      <c r="AJ2710" s="613"/>
      <c r="AK2710" s="613"/>
      <c r="AL2710" s="613"/>
      <c r="AM2710" s="613"/>
      <c r="AN2710" s="613"/>
      <c r="AO2710" s="613"/>
      <c r="AP2710" s="613"/>
      <c r="AQ2710" s="613"/>
      <c r="AR2710" s="613"/>
      <c r="AS2710" s="613"/>
      <c r="AT2710" s="613"/>
      <c r="AU2710" s="613"/>
      <c r="AV2710" s="613"/>
      <c r="AW2710" s="613"/>
      <c r="AX2710" s="613"/>
      <c r="AY2710" s="613"/>
      <c r="AZ2710" s="613"/>
      <c r="BA2710" s="613"/>
      <c r="BB2710" s="613"/>
      <c r="BC2710" s="613"/>
      <c r="BD2710" s="613"/>
      <c r="BE2710" s="613"/>
      <c r="BF2710" s="613"/>
      <c r="BG2710" s="613"/>
      <c r="BH2710" s="613"/>
      <c r="BI2710" s="613"/>
      <c r="BJ2710" s="613"/>
    </row>
    <row r="2711" spans="2:62" ht="39" customHeight="1">
      <c r="B2711" s="611"/>
      <c r="C2711" s="611"/>
      <c r="D2711" s="611"/>
      <c r="E2711" s="611"/>
      <c r="F2711" s="611"/>
      <c r="G2711" s="611"/>
      <c r="H2711" s="611"/>
      <c r="I2711" s="611"/>
      <c r="J2711" s="611"/>
      <c r="K2711" s="611"/>
      <c r="L2711" s="611"/>
      <c r="M2711" s="611"/>
      <c r="N2711" s="611"/>
      <c r="O2711" s="611"/>
      <c r="P2711" s="611"/>
      <c r="Q2711" s="611"/>
      <c r="R2711" s="611"/>
      <c r="S2711" s="611"/>
      <c r="T2711" s="611"/>
      <c r="U2711" s="611"/>
      <c r="V2711" s="611"/>
      <c r="W2711" s="611"/>
      <c r="X2711" s="611"/>
      <c r="Y2711" s="611"/>
      <c r="Z2711" s="611"/>
      <c r="AA2711" s="612"/>
      <c r="AB2711" s="62"/>
      <c r="AC2711" s="61"/>
      <c r="AD2711" s="61"/>
      <c r="AE2711" s="613"/>
      <c r="AF2711" s="613"/>
      <c r="AG2711" s="613"/>
      <c r="AH2711" s="613"/>
      <c r="AI2711" s="613"/>
      <c r="AJ2711" s="613"/>
      <c r="AK2711" s="613"/>
      <c r="AL2711" s="613"/>
      <c r="AM2711" s="613"/>
      <c r="AN2711" s="613"/>
      <c r="AO2711" s="613"/>
      <c r="AP2711" s="613"/>
      <c r="AQ2711" s="613"/>
      <c r="AR2711" s="613"/>
      <c r="AS2711" s="613"/>
      <c r="AT2711" s="613"/>
      <c r="AU2711" s="613"/>
      <c r="AV2711" s="613"/>
      <c r="AW2711" s="613"/>
      <c r="AX2711" s="613"/>
      <c r="AY2711" s="613"/>
      <c r="AZ2711" s="613"/>
      <c r="BA2711" s="613"/>
      <c r="BB2711" s="613"/>
      <c r="BC2711" s="613"/>
      <c r="BD2711" s="613"/>
      <c r="BE2711" s="613"/>
      <c r="BF2711" s="613"/>
      <c r="BG2711" s="613"/>
      <c r="BH2711" s="613"/>
      <c r="BI2711" s="613"/>
      <c r="BJ2711" s="613"/>
    </row>
    <row r="2712" spans="2:62" ht="39" customHeight="1">
      <c r="B2712" s="611" t="s">
        <v>65</v>
      </c>
      <c r="C2712" s="611"/>
      <c r="D2712" s="611"/>
      <c r="E2712" s="611"/>
      <c r="F2712" s="611"/>
      <c r="G2712" s="611"/>
      <c r="H2712" s="611"/>
      <c r="I2712" s="611"/>
      <c r="J2712" s="611"/>
      <c r="K2712" s="611"/>
      <c r="L2712" s="611"/>
      <c r="M2712" s="611"/>
      <c r="N2712" s="611"/>
      <c r="O2712" s="611"/>
      <c r="P2712" s="611"/>
      <c r="Q2712" s="611"/>
      <c r="R2712" s="611"/>
      <c r="S2712" s="611"/>
      <c r="T2712" s="611"/>
      <c r="U2712" s="611"/>
      <c r="V2712" s="611"/>
      <c r="W2712" s="611"/>
      <c r="X2712" s="611"/>
      <c r="Y2712" s="611"/>
      <c r="Z2712" s="611"/>
      <c r="AA2712" s="612"/>
      <c r="AB2712" s="62"/>
      <c r="AC2712" s="61"/>
      <c r="AD2712" s="61"/>
      <c r="AE2712" s="613"/>
      <c r="AF2712" s="613"/>
      <c r="AG2712" s="613"/>
      <c r="AH2712" s="613"/>
      <c r="AI2712" s="613"/>
      <c r="AJ2712" s="613"/>
      <c r="AK2712" s="613"/>
      <c r="AL2712" s="613"/>
      <c r="AM2712" s="613"/>
      <c r="AN2712" s="613"/>
      <c r="AO2712" s="613"/>
      <c r="AP2712" s="613"/>
      <c r="AQ2712" s="613"/>
      <c r="AR2712" s="613"/>
      <c r="AS2712" s="613"/>
      <c r="AT2712" s="613"/>
      <c r="AU2712" s="613"/>
      <c r="AV2712" s="613"/>
      <c r="AW2712" s="613"/>
      <c r="AX2712" s="613"/>
      <c r="AY2712" s="613"/>
      <c r="AZ2712" s="613"/>
      <c r="BA2712" s="613"/>
      <c r="BB2712" s="613"/>
      <c r="BC2712" s="613"/>
      <c r="BD2712" s="613"/>
      <c r="BE2712" s="613"/>
      <c r="BF2712" s="613"/>
      <c r="BG2712" s="613"/>
      <c r="BH2712" s="613"/>
      <c r="BI2712" s="613"/>
      <c r="BJ2712" s="613"/>
    </row>
    <row r="2713" spans="2:62" ht="39" customHeight="1">
      <c r="B2713" s="611"/>
      <c r="C2713" s="611"/>
      <c r="D2713" s="611"/>
      <c r="E2713" s="611"/>
      <c r="F2713" s="611"/>
      <c r="G2713" s="611"/>
      <c r="H2713" s="611"/>
      <c r="I2713" s="611"/>
      <c r="J2713" s="611"/>
      <c r="K2713" s="611"/>
      <c r="L2713" s="611"/>
      <c r="M2713" s="611"/>
      <c r="N2713" s="611"/>
      <c r="O2713" s="611"/>
      <c r="P2713" s="611"/>
      <c r="Q2713" s="611"/>
      <c r="R2713" s="611"/>
      <c r="S2713" s="611"/>
      <c r="T2713" s="611"/>
      <c r="U2713" s="611"/>
      <c r="V2713" s="611"/>
      <c r="W2713" s="611"/>
      <c r="X2713" s="611"/>
      <c r="Y2713" s="611"/>
      <c r="Z2713" s="611"/>
      <c r="AA2713" s="612"/>
      <c r="AB2713" s="62"/>
      <c r="AC2713" s="62"/>
      <c r="AD2713" s="62"/>
      <c r="AE2713" s="63"/>
      <c r="AF2713" s="63"/>
      <c r="AG2713" s="63"/>
      <c r="AH2713" s="63"/>
      <c r="AI2713" s="63"/>
      <c r="AJ2713" s="63"/>
      <c r="AK2713" s="63"/>
      <c r="AL2713" s="63"/>
      <c r="AM2713" s="63"/>
      <c r="AN2713" s="63"/>
      <c r="AO2713" s="63"/>
      <c r="AP2713" s="63"/>
      <c r="AQ2713" s="63"/>
      <c r="AR2713" s="63"/>
      <c r="AS2713" s="63"/>
      <c r="AT2713" s="63"/>
      <c r="AU2713" s="63"/>
      <c r="AV2713" s="63"/>
      <c r="AW2713" s="63"/>
      <c r="AX2713" s="63"/>
      <c r="AY2713" s="63"/>
      <c r="AZ2713" s="63"/>
      <c r="BA2713" s="63"/>
      <c r="BB2713" s="63"/>
      <c r="BC2713" s="63"/>
      <c r="BD2713" s="63"/>
      <c r="BE2713" s="63"/>
      <c r="BF2713" s="63"/>
      <c r="BG2713" s="63"/>
      <c r="BH2713" s="63"/>
      <c r="BI2713" s="63"/>
      <c r="BJ2713" s="63"/>
    </row>
    <row r="2714" spans="2:62" ht="39" customHeight="1">
      <c r="B2714" s="64" t="s">
        <v>50</v>
      </c>
      <c r="C2714" s="64"/>
      <c r="D2714" s="64"/>
      <c r="E2714" s="64"/>
      <c r="F2714" s="64"/>
      <c r="G2714" s="64"/>
      <c r="H2714" s="64"/>
      <c r="I2714" s="64"/>
      <c r="J2714" s="64"/>
      <c r="K2714" s="64"/>
      <c r="L2714" s="64"/>
      <c r="M2714" s="64"/>
      <c r="N2714" s="64"/>
      <c r="O2714" s="64"/>
      <c r="P2714" s="64"/>
      <c r="Q2714" s="64"/>
      <c r="R2714" s="64"/>
      <c r="S2714" s="64"/>
      <c r="T2714" s="64"/>
      <c r="U2714" s="64"/>
      <c r="V2714" s="64"/>
      <c r="W2714" s="64"/>
      <c r="X2714" s="64"/>
      <c r="Y2714" s="64"/>
      <c r="Z2714" s="64"/>
      <c r="AA2714" s="62"/>
      <c r="AB2714" s="62"/>
      <c r="AC2714" s="62"/>
      <c r="AD2714" s="62"/>
      <c r="AE2714" s="613" t="str">
        <f>GI!$A$51</f>
        <v>መቐለ, ኢትዮጵያ/Mekelle, Ethiopia</v>
      </c>
      <c r="AF2714" s="613"/>
      <c r="AG2714" s="613"/>
      <c r="AH2714" s="613"/>
      <c r="AI2714" s="613"/>
      <c r="AJ2714" s="613"/>
      <c r="AK2714" s="613"/>
      <c r="AL2714" s="613"/>
      <c r="AM2714" s="613"/>
      <c r="AN2714" s="613"/>
      <c r="AO2714" s="613"/>
      <c r="AP2714" s="613"/>
      <c r="AQ2714" s="613"/>
      <c r="AR2714" s="613"/>
      <c r="AS2714" s="613"/>
      <c r="AT2714" s="613"/>
      <c r="AU2714" s="613"/>
      <c r="AV2714" s="613"/>
      <c r="AW2714" s="613"/>
      <c r="AX2714" s="613"/>
      <c r="AY2714" s="613"/>
      <c r="AZ2714" s="613"/>
      <c r="BA2714" s="613"/>
      <c r="BB2714" s="613"/>
      <c r="BC2714" s="613"/>
      <c r="BD2714" s="613"/>
      <c r="BE2714" s="613"/>
      <c r="BF2714" s="613"/>
      <c r="BG2714" s="613"/>
      <c r="BH2714" s="613"/>
      <c r="BI2714" s="613"/>
      <c r="BJ2714" s="613"/>
    </row>
    <row r="2715" spans="2:62" ht="39" customHeight="1">
      <c r="B2715" s="64" t="s">
        <v>51</v>
      </c>
      <c r="C2715" s="64"/>
      <c r="D2715" s="64"/>
      <c r="E2715" s="64"/>
      <c r="F2715" s="64"/>
      <c r="G2715" s="64"/>
      <c r="H2715" s="64"/>
      <c r="I2715" s="64"/>
      <c r="J2715" s="64"/>
      <c r="K2715" s="64"/>
      <c r="L2715" s="64"/>
      <c r="M2715" s="64"/>
      <c r="N2715" s="64"/>
      <c r="O2715" s="64"/>
      <c r="P2715" s="64"/>
      <c r="Q2715" s="64"/>
      <c r="R2715" s="64"/>
      <c r="S2715" s="64"/>
      <c r="T2715" s="64"/>
      <c r="U2715" s="64"/>
      <c r="V2715" s="64"/>
      <c r="W2715" s="64"/>
      <c r="X2715" s="64"/>
      <c r="Y2715" s="64"/>
      <c r="Z2715" s="64"/>
      <c r="AA2715" s="62"/>
      <c r="AB2715" s="62"/>
      <c r="AC2715" s="62"/>
      <c r="AD2715" s="62"/>
      <c r="AE2715" s="613"/>
      <c r="AF2715" s="613"/>
      <c r="AG2715" s="613"/>
      <c r="AH2715" s="613"/>
      <c r="AI2715" s="613"/>
      <c r="AJ2715" s="613"/>
      <c r="AK2715" s="613"/>
      <c r="AL2715" s="613"/>
      <c r="AM2715" s="613"/>
      <c r="AN2715" s="613"/>
      <c r="AO2715" s="613"/>
      <c r="AP2715" s="613"/>
      <c r="AQ2715" s="613"/>
      <c r="AR2715" s="613"/>
      <c r="AS2715" s="613"/>
      <c r="AT2715" s="613"/>
      <c r="AU2715" s="613"/>
      <c r="AV2715" s="613"/>
      <c r="AW2715" s="613"/>
      <c r="AX2715" s="613"/>
      <c r="AY2715" s="613"/>
      <c r="AZ2715" s="613"/>
      <c r="BA2715" s="613"/>
      <c r="BB2715" s="613"/>
      <c r="BC2715" s="613"/>
      <c r="BD2715" s="613"/>
      <c r="BE2715" s="613"/>
      <c r="BF2715" s="613"/>
      <c r="BG2715" s="613"/>
      <c r="BH2715" s="613"/>
      <c r="BI2715" s="613"/>
      <c r="BJ2715" s="613"/>
    </row>
    <row r="2716" spans="2:62" ht="39" customHeight="1">
      <c r="B2716" s="611" t="s">
        <v>139</v>
      </c>
      <c r="C2716" s="611"/>
      <c r="D2716" s="611"/>
      <c r="E2716" s="611"/>
      <c r="F2716" s="611"/>
      <c r="G2716" s="611"/>
      <c r="H2716" s="611"/>
      <c r="I2716" s="611"/>
      <c r="J2716" s="611"/>
      <c r="K2716" s="611"/>
      <c r="L2716" s="611"/>
      <c r="M2716" s="611"/>
      <c r="N2716" s="611"/>
      <c r="O2716" s="611"/>
      <c r="P2716" s="611"/>
      <c r="Q2716" s="611"/>
      <c r="R2716" s="611"/>
      <c r="S2716" s="611"/>
      <c r="T2716" s="611"/>
      <c r="U2716" s="611"/>
      <c r="V2716" s="611"/>
      <c r="W2716" s="611"/>
      <c r="X2716" s="611"/>
      <c r="Y2716" s="611"/>
      <c r="Z2716" s="611"/>
      <c r="AA2716" s="612"/>
      <c r="AB2716" s="62"/>
      <c r="AC2716" s="62"/>
      <c r="AD2716" s="62"/>
      <c r="AE2716" s="91"/>
      <c r="AF2716" s="91"/>
      <c r="AG2716" s="91"/>
      <c r="AH2716" s="91"/>
      <c r="AI2716" s="91"/>
      <c r="AJ2716" s="91"/>
      <c r="AK2716" s="91"/>
      <c r="AL2716" s="91"/>
      <c r="AM2716" s="91"/>
      <c r="AN2716" s="91"/>
      <c r="AO2716" s="91"/>
      <c r="AP2716" s="91"/>
      <c r="AQ2716" s="91"/>
      <c r="AR2716" s="91"/>
      <c r="AS2716" s="91"/>
      <c r="AT2716" s="91"/>
      <c r="AU2716" s="91"/>
      <c r="AV2716" s="91"/>
      <c r="AW2716" s="91"/>
      <c r="AX2716" s="91"/>
      <c r="AY2716" s="91"/>
      <c r="AZ2716" s="91"/>
      <c r="BA2716" s="91"/>
      <c r="BB2716" s="91"/>
      <c r="BC2716" s="91"/>
      <c r="BD2716" s="91"/>
      <c r="BE2716" s="91"/>
      <c r="BF2716" s="91"/>
      <c r="BG2716" s="91"/>
      <c r="BH2716" s="91"/>
      <c r="BI2716" s="91"/>
      <c r="BJ2716" s="91"/>
    </row>
    <row r="2717" spans="2:62" ht="39" customHeight="1">
      <c r="B2717" s="611"/>
      <c r="C2717" s="611"/>
      <c r="D2717" s="611"/>
      <c r="E2717" s="611"/>
      <c r="F2717" s="611"/>
      <c r="G2717" s="611"/>
      <c r="H2717" s="611"/>
      <c r="I2717" s="611"/>
      <c r="J2717" s="611"/>
      <c r="K2717" s="611"/>
      <c r="L2717" s="611"/>
      <c r="M2717" s="611"/>
      <c r="N2717" s="611"/>
      <c r="O2717" s="611"/>
      <c r="P2717" s="611"/>
      <c r="Q2717" s="611"/>
      <c r="R2717" s="611"/>
      <c r="S2717" s="611"/>
      <c r="T2717" s="611"/>
      <c r="U2717" s="611"/>
      <c r="V2717" s="611"/>
      <c r="W2717" s="611"/>
      <c r="X2717" s="611"/>
      <c r="Y2717" s="611"/>
      <c r="Z2717" s="611"/>
      <c r="AA2717" s="612"/>
      <c r="AB2717" s="62"/>
      <c r="AC2717" s="62"/>
      <c r="AD2717" s="62"/>
      <c r="AE2717" s="614" t="str">
        <f>GI!$A$47</f>
        <v>ዘበነ ት/ቲ፡ 2018 ዓ/ም Academic Year: 2025/26 G.C</v>
      </c>
      <c r="AF2717" s="614"/>
      <c r="AG2717" s="614"/>
      <c r="AH2717" s="614"/>
      <c r="AI2717" s="614"/>
      <c r="AJ2717" s="614"/>
      <c r="AK2717" s="614"/>
      <c r="AL2717" s="614"/>
      <c r="AM2717" s="614"/>
      <c r="AN2717" s="614"/>
      <c r="AO2717" s="614"/>
      <c r="AP2717" s="614"/>
      <c r="AQ2717" s="614"/>
      <c r="AR2717" s="614"/>
      <c r="AS2717" s="614"/>
      <c r="AT2717" s="614"/>
      <c r="AU2717" s="614"/>
      <c r="AV2717" s="614"/>
      <c r="AW2717" s="614"/>
      <c r="AX2717" s="614"/>
      <c r="AY2717" s="614"/>
      <c r="AZ2717" s="614"/>
      <c r="BA2717" s="614"/>
      <c r="BB2717" s="614"/>
      <c r="BC2717" s="614"/>
      <c r="BD2717" s="614"/>
      <c r="BE2717" s="614"/>
      <c r="BF2717" s="614"/>
      <c r="BG2717" s="614"/>
      <c r="BH2717" s="614"/>
      <c r="BI2717" s="614"/>
      <c r="BJ2717" s="614"/>
    </row>
    <row r="2718" spans="2:62" ht="39" customHeight="1">
      <c r="B2718" s="609" t="s">
        <v>97</v>
      </c>
      <c r="C2718" s="609"/>
      <c r="D2718" s="609"/>
      <c r="E2718" s="609"/>
      <c r="F2718" s="609"/>
      <c r="G2718" s="609"/>
      <c r="H2718" s="609"/>
      <c r="I2718" s="609"/>
      <c r="J2718" s="609"/>
      <c r="K2718" s="609"/>
      <c r="L2718" s="609"/>
      <c r="M2718" s="609"/>
      <c r="N2718" s="609"/>
      <c r="O2718" s="609"/>
      <c r="P2718" s="609"/>
      <c r="Q2718" s="609"/>
      <c r="R2718" s="609"/>
      <c r="S2718" s="609"/>
      <c r="T2718" s="609"/>
      <c r="U2718" s="609"/>
      <c r="V2718" s="609"/>
      <c r="W2718" s="609"/>
      <c r="X2718" s="609"/>
      <c r="Y2718" s="609"/>
      <c r="Z2718" s="609"/>
      <c r="AA2718" s="62"/>
      <c r="AB2718" s="62"/>
      <c r="AC2718" s="62"/>
      <c r="AD2718" s="62"/>
      <c r="AE2718" s="614"/>
      <c r="AF2718" s="614"/>
      <c r="AG2718" s="614"/>
      <c r="AH2718" s="614"/>
      <c r="AI2718" s="614"/>
      <c r="AJ2718" s="614"/>
      <c r="AK2718" s="614"/>
      <c r="AL2718" s="614"/>
      <c r="AM2718" s="614"/>
      <c r="AN2718" s="614"/>
      <c r="AO2718" s="614"/>
      <c r="AP2718" s="614"/>
      <c r="AQ2718" s="614"/>
      <c r="AR2718" s="614"/>
      <c r="AS2718" s="614"/>
      <c r="AT2718" s="614"/>
      <c r="AU2718" s="614"/>
      <c r="AV2718" s="614"/>
      <c r="AW2718" s="614"/>
      <c r="AX2718" s="614"/>
      <c r="AY2718" s="614"/>
      <c r="AZ2718" s="614"/>
      <c r="BA2718" s="614"/>
      <c r="BB2718" s="614"/>
      <c r="BC2718" s="614"/>
      <c r="BD2718" s="614"/>
      <c r="BE2718" s="614"/>
      <c r="BF2718" s="614"/>
      <c r="BG2718" s="614"/>
      <c r="BH2718" s="614"/>
      <c r="BI2718" s="614"/>
      <c r="BJ2718" s="614"/>
    </row>
    <row r="2719" spans="2:62" ht="39" customHeight="1">
      <c r="AA2719" s="62"/>
      <c r="AB2719" s="62"/>
      <c r="AC2719" s="62"/>
      <c r="AD2719" s="62"/>
      <c r="AE2719" s="614"/>
      <c r="AF2719" s="614"/>
      <c r="AG2719" s="614"/>
      <c r="AH2719" s="614"/>
      <c r="AI2719" s="614"/>
      <c r="AJ2719" s="614"/>
      <c r="AK2719" s="614"/>
      <c r="AL2719" s="614"/>
      <c r="AM2719" s="614"/>
      <c r="AN2719" s="614"/>
      <c r="AO2719" s="614"/>
      <c r="AP2719" s="614"/>
      <c r="AQ2719" s="614"/>
      <c r="AR2719" s="614"/>
      <c r="AS2719" s="614"/>
      <c r="AT2719" s="614"/>
      <c r="AU2719" s="614"/>
      <c r="AV2719" s="614"/>
      <c r="AW2719" s="614"/>
      <c r="AX2719" s="614"/>
      <c r="AY2719" s="614"/>
      <c r="AZ2719" s="614"/>
      <c r="BA2719" s="614"/>
      <c r="BB2719" s="614"/>
      <c r="BC2719" s="614"/>
      <c r="BD2719" s="614"/>
      <c r="BE2719" s="614"/>
      <c r="BF2719" s="614"/>
      <c r="BG2719" s="614"/>
      <c r="BH2719" s="614"/>
      <c r="BI2719" s="614"/>
      <c r="BJ2719" s="614"/>
    </row>
    <row r="2720" spans="2:62" ht="39" customHeight="1">
      <c r="AB2720" s="62"/>
      <c r="AC2720" s="62"/>
      <c r="AD2720" s="62"/>
      <c r="AE2720" s="62"/>
      <c r="AF2720" s="62"/>
      <c r="AG2720" s="552" t="s">
        <v>63</v>
      </c>
      <c r="AH2720" s="552"/>
      <c r="AI2720" s="552"/>
      <c r="AJ2720" s="552"/>
      <c r="AK2720" s="552"/>
      <c r="AL2720" s="552"/>
      <c r="AM2720" s="552"/>
      <c r="AN2720" s="552"/>
      <c r="AO2720" s="552"/>
      <c r="AP2720" s="552"/>
      <c r="AQ2720" s="552"/>
      <c r="AR2720" s="552"/>
      <c r="AS2720" s="552"/>
      <c r="AT2720" s="552"/>
      <c r="AU2720" s="552"/>
      <c r="AV2720" s="552"/>
      <c r="AW2720" s="552"/>
      <c r="AX2720" s="552"/>
      <c r="AY2720" s="552"/>
      <c r="AZ2720" s="552"/>
      <c r="BA2720" s="552"/>
      <c r="BB2720" s="552"/>
      <c r="BC2720" s="552"/>
      <c r="BD2720" s="552"/>
      <c r="BE2720" s="552"/>
      <c r="BF2720" s="552"/>
      <c r="BG2720" s="552"/>
      <c r="BH2720" s="552"/>
      <c r="BI2720" s="552"/>
      <c r="BJ2720" s="65"/>
    </row>
    <row r="2721" spans="2:62" ht="39" customHeight="1">
      <c r="AB2721" s="62"/>
      <c r="AC2721" s="62"/>
      <c r="AD2721" s="62"/>
      <c r="AE2721" s="62"/>
      <c r="AF2721" s="62"/>
      <c r="AG2721" s="552"/>
      <c r="AH2721" s="552"/>
      <c r="AI2721" s="552"/>
      <c r="AJ2721" s="552"/>
      <c r="AK2721" s="552"/>
      <c r="AL2721" s="552"/>
      <c r="AM2721" s="552"/>
      <c r="AN2721" s="552"/>
      <c r="AO2721" s="552"/>
      <c r="AP2721" s="552"/>
      <c r="AQ2721" s="552"/>
      <c r="AR2721" s="552"/>
      <c r="AS2721" s="552"/>
      <c r="AT2721" s="552"/>
      <c r="AU2721" s="552"/>
      <c r="AV2721" s="552"/>
      <c r="AW2721" s="552"/>
      <c r="AX2721" s="552"/>
      <c r="AY2721" s="552"/>
      <c r="AZ2721" s="552"/>
      <c r="BA2721" s="552"/>
      <c r="BB2721" s="552"/>
      <c r="BC2721" s="552"/>
      <c r="BD2721" s="552"/>
      <c r="BE2721" s="552"/>
      <c r="BF2721" s="552"/>
      <c r="BG2721" s="552"/>
      <c r="BH2721" s="552"/>
      <c r="BI2721" s="552"/>
      <c r="BJ2721" s="65"/>
    </row>
    <row r="2722" spans="2:62" ht="39" customHeight="1">
      <c r="B2722" s="66"/>
      <c r="C2722" s="66"/>
      <c r="D2722" s="66"/>
      <c r="E2722" s="66"/>
      <c r="F2722" s="66"/>
      <c r="G2722" s="66"/>
      <c r="H2722" s="66"/>
      <c r="I2722" s="66"/>
      <c r="J2722" s="66"/>
      <c r="K2722" s="66"/>
      <c r="L2722" s="66"/>
      <c r="M2722" s="66"/>
      <c r="N2722" s="66"/>
      <c r="O2722" s="66"/>
      <c r="P2722" s="66"/>
      <c r="Q2722" s="66"/>
      <c r="R2722" s="66"/>
      <c r="S2722" s="66"/>
      <c r="T2722" s="66"/>
      <c r="U2722" s="66"/>
      <c r="V2722" s="66"/>
      <c r="W2722" s="66"/>
      <c r="X2722" s="66"/>
      <c r="Y2722" s="66"/>
      <c r="Z2722" s="66"/>
      <c r="AB2722" s="62"/>
      <c r="AC2722" s="62"/>
      <c r="AD2722" s="62"/>
      <c r="AE2722" s="62"/>
      <c r="AF2722" s="62"/>
      <c r="AG2722" s="552"/>
      <c r="AH2722" s="552"/>
      <c r="AI2722" s="552"/>
      <c r="AJ2722" s="552"/>
      <c r="AK2722" s="552"/>
      <c r="AL2722" s="552"/>
      <c r="AM2722" s="552"/>
      <c r="AN2722" s="552"/>
      <c r="AO2722" s="552"/>
      <c r="AP2722" s="552"/>
      <c r="AQ2722" s="552"/>
      <c r="AR2722" s="552"/>
      <c r="AS2722" s="552"/>
      <c r="AT2722" s="552"/>
      <c r="AU2722" s="552"/>
      <c r="AV2722" s="552"/>
      <c r="AW2722" s="552"/>
      <c r="AX2722" s="552"/>
      <c r="AY2722" s="552"/>
      <c r="AZ2722" s="552"/>
      <c r="BA2722" s="552"/>
      <c r="BB2722" s="552"/>
      <c r="BC2722" s="552"/>
      <c r="BD2722" s="552"/>
      <c r="BE2722" s="552"/>
      <c r="BF2722" s="552"/>
      <c r="BG2722" s="552"/>
      <c r="BH2722" s="552"/>
      <c r="BI2722" s="552"/>
      <c r="BJ2722" s="65"/>
    </row>
    <row r="2723" spans="2:62" ht="39" customHeight="1" thickBot="1">
      <c r="L2723" s="554" t="s">
        <v>66</v>
      </c>
      <c r="M2723" s="555"/>
      <c r="N2723" s="558" t="s">
        <v>45</v>
      </c>
      <c r="O2723" s="559"/>
      <c r="P2723" s="559"/>
      <c r="Q2723" s="559"/>
      <c r="R2723" s="559"/>
      <c r="S2723" s="559"/>
      <c r="T2723" s="559"/>
      <c r="U2723" s="559"/>
      <c r="V2723" s="559"/>
      <c r="W2723" s="559"/>
      <c r="X2723" s="560"/>
      <c r="AB2723" s="62"/>
      <c r="AC2723" s="62"/>
      <c r="AD2723" s="62"/>
      <c r="AE2723" s="62"/>
      <c r="AF2723" s="62"/>
      <c r="AG2723" s="553"/>
      <c r="AH2723" s="553"/>
      <c r="AI2723" s="553"/>
      <c r="AJ2723" s="553"/>
      <c r="AK2723" s="553"/>
      <c r="AL2723" s="553"/>
      <c r="AM2723" s="553"/>
      <c r="AN2723" s="553"/>
      <c r="AO2723" s="553"/>
      <c r="AP2723" s="553"/>
      <c r="AQ2723" s="553"/>
      <c r="AR2723" s="553"/>
      <c r="AS2723" s="553"/>
      <c r="AT2723" s="553"/>
      <c r="AU2723" s="553"/>
      <c r="AV2723" s="553"/>
      <c r="AW2723" s="553"/>
      <c r="AX2723" s="553"/>
      <c r="AY2723" s="553"/>
      <c r="AZ2723" s="553"/>
      <c r="BA2723" s="553"/>
      <c r="BB2723" s="553"/>
      <c r="BC2723" s="553"/>
      <c r="BD2723" s="553"/>
      <c r="BE2723" s="553"/>
      <c r="BF2723" s="553"/>
      <c r="BG2723" s="553"/>
      <c r="BH2723" s="553"/>
      <c r="BI2723" s="553"/>
      <c r="BJ2723" s="65"/>
    </row>
    <row r="2724" spans="2:62" ht="39" customHeight="1" thickBot="1">
      <c r="L2724" s="556"/>
      <c r="M2724" s="557"/>
      <c r="N2724" s="561"/>
      <c r="O2724" s="562"/>
      <c r="P2724" s="562"/>
      <c r="Q2724" s="562"/>
      <c r="R2724" s="562"/>
      <c r="S2724" s="562"/>
      <c r="T2724" s="562"/>
      <c r="U2724" s="562"/>
      <c r="V2724" s="562"/>
      <c r="W2724" s="562"/>
      <c r="X2724" s="563"/>
      <c r="AB2724" s="62"/>
      <c r="AC2724" s="62"/>
      <c r="AD2724" s="62"/>
      <c r="AE2724" s="62"/>
      <c r="AF2724" s="62"/>
      <c r="AG2724" s="67"/>
      <c r="AH2724" s="68"/>
      <c r="AI2724" s="68"/>
      <c r="AJ2724" s="69"/>
      <c r="AK2724" s="69"/>
      <c r="AL2724" s="69"/>
      <c r="AM2724" s="69"/>
      <c r="AN2724" s="69"/>
      <c r="AO2724" s="69"/>
      <c r="AP2724" s="69"/>
      <c r="AQ2724" s="69"/>
      <c r="AR2724" s="70"/>
      <c r="AS2724" s="70"/>
      <c r="AT2724" s="70"/>
      <c r="AU2724" s="70"/>
      <c r="AV2724" s="70"/>
      <c r="AW2724" s="70"/>
      <c r="AX2724" s="70"/>
      <c r="AY2724" s="70"/>
      <c r="AZ2724" s="70"/>
      <c r="BA2724" s="70"/>
      <c r="BB2724" s="70"/>
      <c r="BC2724" s="70"/>
      <c r="BD2724" s="70"/>
      <c r="BE2724" s="70"/>
      <c r="BF2724" s="70"/>
      <c r="BG2724" s="70"/>
      <c r="BH2724" s="70"/>
      <c r="BI2724" s="70"/>
      <c r="BJ2724" s="69"/>
    </row>
    <row r="2725" spans="2:62" ht="39" customHeight="1">
      <c r="E2725" s="62"/>
      <c r="F2725" s="62"/>
      <c r="G2725" s="62"/>
      <c r="H2725" s="62"/>
      <c r="I2725" s="62"/>
      <c r="J2725" s="62"/>
      <c r="K2725" s="62"/>
      <c r="L2725" s="564" t="s">
        <v>21</v>
      </c>
      <c r="M2725" s="565"/>
      <c r="N2725" s="558" t="s">
        <v>46</v>
      </c>
      <c r="O2725" s="559"/>
      <c r="P2725" s="559"/>
      <c r="Q2725" s="559"/>
      <c r="R2725" s="559"/>
      <c r="S2725" s="559"/>
      <c r="T2725" s="559"/>
      <c r="U2725" s="559"/>
      <c r="V2725" s="559"/>
      <c r="W2725" s="559"/>
      <c r="X2725" s="560"/>
      <c r="AB2725" s="62"/>
      <c r="AC2725" s="62"/>
      <c r="AD2725" s="62"/>
      <c r="AE2725" s="62"/>
      <c r="AF2725" s="62"/>
      <c r="AG2725" s="568" t="s">
        <v>22</v>
      </c>
      <c r="AH2725" s="569"/>
      <c r="AI2725" s="569"/>
      <c r="AJ2725" s="569"/>
      <c r="AK2725" s="569"/>
      <c r="AL2725" s="569"/>
      <c r="AM2725" s="569"/>
      <c r="AN2725" s="570"/>
      <c r="AO2725" s="571">
        <f>GI!$H$56</f>
        <v>0</v>
      </c>
      <c r="AP2725" s="572"/>
      <c r="AQ2725" s="572"/>
      <c r="AR2725" s="572"/>
      <c r="AS2725" s="572"/>
      <c r="AT2725" s="572"/>
      <c r="AU2725" s="572"/>
      <c r="AV2725" s="572"/>
      <c r="AW2725" s="572"/>
      <c r="AX2725" s="572"/>
      <c r="AY2725" s="572"/>
      <c r="AZ2725" s="572"/>
      <c r="BA2725" s="572"/>
      <c r="BB2725" s="572"/>
      <c r="BC2725" s="572"/>
      <c r="BD2725" s="572"/>
      <c r="BE2725" s="572"/>
      <c r="BF2725" s="572"/>
      <c r="BG2725" s="572"/>
      <c r="BH2725" s="573"/>
      <c r="BI2725" s="72"/>
      <c r="BJ2725" s="72"/>
    </row>
    <row r="2726" spans="2:62" ht="39" customHeight="1">
      <c r="L2726" s="566"/>
      <c r="M2726" s="567"/>
      <c r="N2726" s="561"/>
      <c r="O2726" s="562"/>
      <c r="P2726" s="562"/>
      <c r="Q2726" s="562"/>
      <c r="R2726" s="562"/>
      <c r="S2726" s="562"/>
      <c r="T2726" s="562"/>
      <c r="U2726" s="562"/>
      <c r="V2726" s="562"/>
      <c r="W2726" s="562"/>
      <c r="X2726" s="563"/>
      <c r="AB2726" s="62"/>
      <c r="AC2726" s="62"/>
      <c r="AD2726" s="62"/>
      <c r="AE2726" s="62"/>
      <c r="AF2726" s="62"/>
      <c r="AG2726" s="568"/>
      <c r="AH2726" s="569"/>
      <c r="AI2726" s="569"/>
      <c r="AJ2726" s="569"/>
      <c r="AK2726" s="569"/>
      <c r="AL2726" s="569"/>
      <c r="AM2726" s="569"/>
      <c r="AN2726" s="570"/>
      <c r="AO2726" s="574"/>
      <c r="AP2726" s="575"/>
      <c r="AQ2726" s="575"/>
      <c r="AR2726" s="575"/>
      <c r="AS2726" s="575"/>
      <c r="AT2726" s="575"/>
      <c r="AU2726" s="575"/>
      <c r="AV2726" s="575"/>
      <c r="AW2726" s="575"/>
      <c r="AX2726" s="575"/>
      <c r="AY2726" s="575"/>
      <c r="AZ2726" s="575"/>
      <c r="BA2726" s="575"/>
      <c r="BB2726" s="575"/>
      <c r="BC2726" s="575"/>
      <c r="BD2726" s="575"/>
      <c r="BE2726" s="575"/>
      <c r="BF2726" s="575"/>
      <c r="BG2726" s="575"/>
      <c r="BH2726" s="576"/>
      <c r="BI2726" s="72"/>
      <c r="BJ2726" s="72"/>
    </row>
    <row r="2727" spans="2:62" ht="39" customHeight="1" thickBot="1">
      <c r="AB2727" s="62"/>
      <c r="AC2727" s="62"/>
      <c r="AD2727" s="62"/>
      <c r="AE2727" s="62"/>
      <c r="AF2727" s="62"/>
      <c r="AG2727" s="73"/>
      <c r="AH2727" s="580" t="s">
        <v>8</v>
      </c>
      <c r="AI2727" s="580"/>
      <c r="AJ2727" s="580"/>
      <c r="AK2727" s="580"/>
      <c r="AL2727" s="580"/>
      <c r="AM2727" s="580"/>
      <c r="AN2727" s="580"/>
      <c r="AO2727" s="577"/>
      <c r="AP2727" s="578"/>
      <c r="AQ2727" s="578"/>
      <c r="AR2727" s="578"/>
      <c r="AS2727" s="578"/>
      <c r="AT2727" s="578"/>
      <c r="AU2727" s="578"/>
      <c r="AV2727" s="578"/>
      <c r="AW2727" s="578"/>
      <c r="AX2727" s="578"/>
      <c r="AY2727" s="578"/>
      <c r="AZ2727" s="578"/>
      <c r="BA2727" s="578"/>
      <c r="BB2727" s="578"/>
      <c r="BC2727" s="578"/>
      <c r="BD2727" s="578"/>
      <c r="BE2727" s="578"/>
      <c r="BF2727" s="578"/>
      <c r="BG2727" s="578"/>
      <c r="BH2727" s="579"/>
      <c r="BI2727" s="72"/>
      <c r="BJ2727" s="72"/>
    </row>
    <row r="2728" spans="2:62" ht="39" customHeight="1">
      <c r="AG2728" s="71"/>
      <c r="AH2728" s="580"/>
      <c r="AI2728" s="580"/>
      <c r="AJ2728" s="580"/>
      <c r="AK2728" s="580"/>
      <c r="AL2728" s="580"/>
      <c r="AM2728" s="580"/>
      <c r="AN2728" s="580"/>
      <c r="AO2728" s="74"/>
      <c r="AP2728" s="74"/>
      <c r="AQ2728" s="74"/>
      <c r="AR2728" s="72"/>
      <c r="AS2728" s="72"/>
      <c r="AT2728" s="72"/>
      <c r="AU2728" s="72"/>
      <c r="AV2728" s="72"/>
      <c r="AW2728" s="72"/>
      <c r="AX2728" s="72"/>
      <c r="AY2728" s="72"/>
      <c r="AZ2728" s="72"/>
      <c r="BA2728" s="72"/>
      <c r="BB2728" s="72"/>
      <c r="BC2728" s="72"/>
      <c r="BD2728" s="72"/>
      <c r="BE2728" s="72"/>
      <c r="BF2728" s="72"/>
      <c r="BG2728" s="72"/>
      <c r="BH2728" s="72"/>
      <c r="BI2728" s="72"/>
    </row>
    <row r="2729" spans="2:62" ht="39" customHeight="1" thickBot="1">
      <c r="B2729" s="581" t="s">
        <v>150</v>
      </c>
      <c r="C2729" s="581"/>
      <c r="D2729" s="581"/>
      <c r="E2729" s="581"/>
      <c r="F2729" s="581"/>
      <c r="G2729" s="581"/>
      <c r="H2729" s="581"/>
      <c r="I2729" s="581"/>
      <c r="J2729" s="581"/>
      <c r="K2729" s="581"/>
      <c r="L2729" s="581"/>
      <c r="M2729" s="581"/>
      <c r="N2729" s="581"/>
      <c r="O2729" s="581"/>
      <c r="P2729" s="581"/>
      <c r="Q2729" s="581"/>
      <c r="R2729" s="581"/>
      <c r="S2729" s="581"/>
      <c r="T2729" s="581"/>
      <c r="U2729" s="581"/>
      <c r="V2729" s="581"/>
      <c r="W2729" s="581"/>
      <c r="X2729" s="581"/>
      <c r="Y2729" s="581"/>
      <c r="Z2729" s="581"/>
      <c r="AA2729" s="581"/>
      <c r="AG2729" s="71"/>
    </row>
    <row r="2730" spans="2:62" ht="39" customHeight="1">
      <c r="B2730" s="581"/>
      <c r="C2730" s="581"/>
      <c r="D2730" s="581"/>
      <c r="E2730" s="581"/>
      <c r="F2730" s="581"/>
      <c r="G2730" s="581"/>
      <c r="H2730" s="581"/>
      <c r="I2730" s="581"/>
      <c r="J2730" s="581"/>
      <c r="K2730" s="581"/>
      <c r="L2730" s="581"/>
      <c r="M2730" s="581"/>
      <c r="N2730" s="581"/>
      <c r="O2730" s="581"/>
      <c r="P2730" s="581"/>
      <c r="Q2730" s="581"/>
      <c r="R2730" s="581"/>
      <c r="S2730" s="581"/>
      <c r="T2730" s="581"/>
      <c r="U2730" s="581"/>
      <c r="V2730" s="581"/>
      <c r="W2730" s="581"/>
      <c r="X2730" s="581"/>
      <c r="Y2730" s="581"/>
      <c r="Z2730" s="581"/>
      <c r="AA2730" s="581"/>
      <c r="AG2730" s="71"/>
      <c r="AH2730" s="582" t="s">
        <v>23</v>
      </c>
      <c r="AI2730" s="582"/>
      <c r="AJ2730" s="582"/>
      <c r="AK2730" s="582"/>
      <c r="AL2730" s="582"/>
      <c r="AM2730" s="582"/>
      <c r="AN2730" s="583"/>
      <c r="AO2730" s="584">
        <f>GI!$J$56</f>
        <v>0</v>
      </c>
      <c r="AP2730" s="585"/>
      <c r="AQ2730" s="585"/>
      <c r="AR2730" s="585"/>
      <c r="AS2730" s="585"/>
      <c r="AT2730" s="586"/>
      <c r="AV2730" s="72"/>
      <c r="AW2730" s="582" t="s">
        <v>24</v>
      </c>
      <c r="AX2730" s="582"/>
      <c r="AY2730" s="582"/>
      <c r="AZ2730" s="582"/>
      <c r="BB2730" s="584">
        <f>GI!$I$56</f>
        <v>0</v>
      </c>
      <c r="BC2730" s="585"/>
      <c r="BD2730" s="585"/>
      <c r="BE2730" s="585"/>
      <c r="BF2730" s="586"/>
    </row>
    <row r="2731" spans="2:62" ht="39" customHeight="1">
      <c r="B2731" s="581"/>
      <c r="C2731" s="581"/>
      <c r="D2731" s="581"/>
      <c r="E2731" s="581"/>
      <c r="F2731" s="581"/>
      <c r="G2731" s="581"/>
      <c r="H2731" s="581"/>
      <c r="I2731" s="581"/>
      <c r="J2731" s="581"/>
      <c r="K2731" s="581"/>
      <c r="L2731" s="581"/>
      <c r="M2731" s="581"/>
      <c r="N2731" s="581"/>
      <c r="O2731" s="581"/>
      <c r="P2731" s="581"/>
      <c r="Q2731" s="581"/>
      <c r="R2731" s="581"/>
      <c r="S2731" s="581"/>
      <c r="T2731" s="581"/>
      <c r="U2731" s="581"/>
      <c r="V2731" s="581"/>
      <c r="W2731" s="581"/>
      <c r="X2731" s="581"/>
      <c r="Y2731" s="581"/>
      <c r="Z2731" s="581"/>
      <c r="AA2731" s="581"/>
      <c r="AG2731" s="71"/>
      <c r="AH2731" s="582"/>
      <c r="AI2731" s="582"/>
      <c r="AJ2731" s="582"/>
      <c r="AK2731" s="582"/>
      <c r="AL2731" s="582"/>
      <c r="AM2731" s="582"/>
      <c r="AN2731" s="583"/>
      <c r="AO2731" s="587"/>
      <c r="AP2731" s="588"/>
      <c r="AQ2731" s="588"/>
      <c r="AR2731" s="588"/>
      <c r="AS2731" s="588"/>
      <c r="AT2731" s="589"/>
      <c r="AU2731" s="72"/>
      <c r="AV2731" s="72"/>
      <c r="AW2731" s="582"/>
      <c r="AX2731" s="582"/>
      <c r="AY2731" s="582"/>
      <c r="AZ2731" s="582"/>
      <c r="BB2731" s="587"/>
      <c r="BC2731" s="588"/>
      <c r="BD2731" s="588"/>
      <c r="BE2731" s="588"/>
      <c r="BF2731" s="589"/>
    </row>
    <row r="2732" spans="2:62" ht="39" customHeight="1">
      <c r="B2732" s="581"/>
      <c r="C2732" s="581"/>
      <c r="D2732" s="581"/>
      <c r="E2732" s="581"/>
      <c r="F2732" s="581"/>
      <c r="G2732" s="581"/>
      <c r="H2732" s="581"/>
      <c r="I2732" s="581"/>
      <c r="J2732" s="581"/>
      <c r="K2732" s="581"/>
      <c r="L2732" s="581"/>
      <c r="M2732" s="581"/>
      <c r="N2732" s="581"/>
      <c r="O2732" s="581"/>
      <c r="P2732" s="581"/>
      <c r="Q2732" s="581"/>
      <c r="R2732" s="581"/>
      <c r="S2732" s="581"/>
      <c r="T2732" s="581"/>
      <c r="U2732" s="581"/>
      <c r="V2732" s="581"/>
      <c r="W2732" s="581"/>
      <c r="X2732" s="581"/>
      <c r="Y2732" s="581"/>
      <c r="Z2732" s="581"/>
      <c r="AA2732" s="581"/>
      <c r="AG2732" s="71"/>
      <c r="AH2732" s="593" t="s">
        <v>3</v>
      </c>
      <c r="AI2732" s="593"/>
      <c r="AJ2732" s="593"/>
      <c r="AK2732" s="593"/>
      <c r="AL2732" s="593"/>
      <c r="AM2732" s="593"/>
      <c r="AN2732" s="594"/>
      <c r="AO2732" s="587"/>
      <c r="AP2732" s="588"/>
      <c r="AQ2732" s="588"/>
      <c r="AR2732" s="588"/>
      <c r="AS2732" s="588"/>
      <c r="AT2732" s="589"/>
      <c r="AV2732" s="72"/>
      <c r="AW2732" s="593" t="s">
        <v>4</v>
      </c>
      <c r="AX2732" s="593"/>
      <c r="AY2732" s="593"/>
      <c r="AZ2732" s="593"/>
      <c r="BB2732" s="587"/>
      <c r="BC2732" s="588"/>
      <c r="BD2732" s="588"/>
      <c r="BE2732" s="588"/>
      <c r="BF2732" s="589"/>
    </row>
    <row r="2733" spans="2:62" ht="39" customHeight="1" thickBot="1">
      <c r="B2733" s="595" t="s">
        <v>148</v>
      </c>
      <c r="C2733" s="595"/>
      <c r="D2733" s="595"/>
      <c r="E2733" s="595"/>
      <c r="F2733" s="595"/>
      <c r="G2733" s="595"/>
      <c r="H2733" s="595"/>
      <c r="I2733" s="595"/>
      <c r="J2733" s="595"/>
      <c r="K2733" s="595"/>
      <c r="L2733" s="75"/>
      <c r="M2733" s="75"/>
      <c r="N2733" s="75"/>
      <c r="O2733" s="75"/>
      <c r="P2733" s="75"/>
      <c r="Q2733" s="75"/>
      <c r="R2733" s="75"/>
      <c r="S2733" s="75"/>
      <c r="T2733" s="75"/>
      <c r="U2733" s="75"/>
      <c r="V2733" s="75"/>
      <c r="W2733" s="76"/>
      <c r="X2733" s="76"/>
      <c r="Y2733" s="76"/>
      <c r="Z2733" s="76"/>
      <c r="AA2733" s="76"/>
      <c r="AG2733" s="71"/>
      <c r="AH2733" s="593"/>
      <c r="AI2733" s="593"/>
      <c r="AJ2733" s="593"/>
      <c r="AK2733" s="593"/>
      <c r="AL2733" s="593"/>
      <c r="AM2733" s="593"/>
      <c r="AN2733" s="594"/>
      <c r="AO2733" s="590"/>
      <c r="AP2733" s="591"/>
      <c r="AQ2733" s="591"/>
      <c r="AR2733" s="591"/>
      <c r="AS2733" s="591"/>
      <c r="AT2733" s="592"/>
      <c r="AU2733" s="72"/>
      <c r="AV2733" s="72"/>
      <c r="AW2733" s="593"/>
      <c r="AX2733" s="593"/>
      <c r="AY2733" s="593"/>
      <c r="AZ2733" s="593"/>
      <c r="BA2733" s="77"/>
      <c r="BB2733" s="590"/>
      <c r="BC2733" s="591"/>
      <c r="BD2733" s="591"/>
      <c r="BE2733" s="591"/>
      <c r="BF2733" s="592"/>
      <c r="BG2733" s="77"/>
      <c r="BH2733" s="77"/>
      <c r="BI2733" s="77"/>
    </row>
    <row r="2734" spans="2:62" ht="39" customHeight="1" thickBot="1">
      <c r="B2734" s="533"/>
      <c r="C2734" s="533"/>
      <c r="D2734" s="533"/>
      <c r="E2734" s="533"/>
      <c r="F2734" s="533"/>
      <c r="G2734" s="533"/>
      <c r="H2734" s="533"/>
      <c r="I2734" s="533"/>
      <c r="J2734" s="533"/>
      <c r="K2734" s="533"/>
      <c r="L2734" s="533"/>
      <c r="M2734" s="533"/>
      <c r="N2734" s="533"/>
      <c r="O2734" s="533"/>
      <c r="P2734" s="533"/>
      <c r="Q2734" s="533"/>
      <c r="R2734" s="533"/>
      <c r="S2734" s="533"/>
      <c r="T2734" s="533"/>
      <c r="U2734" s="533"/>
      <c r="V2734" s="533"/>
      <c r="W2734" s="533"/>
      <c r="X2734" s="533"/>
      <c r="Y2734" s="533"/>
      <c r="Z2734" s="533"/>
      <c r="AA2734" s="533"/>
      <c r="AG2734" s="71"/>
      <c r="AK2734" s="78"/>
      <c r="AL2734" s="78"/>
      <c r="AM2734" s="78"/>
      <c r="AN2734" s="78"/>
      <c r="AO2734" s="78"/>
      <c r="AP2734" s="78"/>
      <c r="AQ2734" s="78"/>
      <c r="AR2734" s="72"/>
      <c r="AS2734" s="72"/>
      <c r="AT2734" s="72"/>
      <c r="AU2734" s="72"/>
      <c r="AV2734" s="72"/>
      <c r="AW2734" s="72"/>
      <c r="AX2734" s="72"/>
      <c r="AY2734" s="72"/>
      <c r="AZ2734" s="72"/>
      <c r="BA2734" s="72"/>
      <c r="BB2734" s="72"/>
      <c r="BC2734" s="72"/>
      <c r="BD2734" s="72"/>
      <c r="BE2734" s="77"/>
      <c r="BF2734" s="77"/>
      <c r="BG2734" s="77"/>
      <c r="BH2734" s="77"/>
      <c r="BI2734" s="77"/>
    </row>
    <row r="2735" spans="2:62" ht="39" customHeight="1">
      <c r="B2735" s="534"/>
      <c r="C2735" s="534"/>
      <c r="D2735" s="534"/>
      <c r="E2735" s="534"/>
      <c r="F2735" s="534"/>
      <c r="G2735" s="534"/>
      <c r="H2735" s="534"/>
      <c r="I2735" s="534"/>
      <c r="J2735" s="534"/>
      <c r="K2735" s="534"/>
      <c r="L2735" s="534"/>
      <c r="M2735" s="534"/>
      <c r="N2735" s="534"/>
      <c r="O2735" s="534"/>
      <c r="P2735" s="534"/>
      <c r="Q2735" s="534"/>
      <c r="R2735" s="534"/>
      <c r="S2735" s="534"/>
      <c r="T2735" s="534"/>
      <c r="U2735" s="534"/>
      <c r="V2735" s="534"/>
      <c r="W2735" s="534"/>
      <c r="X2735" s="534"/>
      <c r="Y2735" s="534"/>
      <c r="Z2735" s="534"/>
      <c r="AA2735" s="534"/>
      <c r="AG2735" s="71"/>
      <c r="AH2735" s="582" t="s">
        <v>25</v>
      </c>
      <c r="AI2735" s="582"/>
      <c r="AJ2735" s="582"/>
      <c r="AK2735" s="582"/>
      <c r="AL2735" s="582"/>
      <c r="AM2735" s="582"/>
      <c r="AN2735" s="583"/>
      <c r="AO2735" s="596">
        <f>GI!$A$3</f>
        <v>11</v>
      </c>
      <c r="AP2735" s="597"/>
      <c r="AQ2735" s="597"/>
      <c r="AR2735" s="597"/>
      <c r="AS2735" s="598"/>
      <c r="AT2735" s="596" t="str">
        <f>GI!$C$3</f>
        <v>D</v>
      </c>
      <c r="AU2735" s="597"/>
      <c r="AV2735" s="597"/>
      <c r="AW2735" s="597"/>
      <c r="AX2735" s="598"/>
      <c r="AY2735" s="79"/>
      <c r="AZ2735" s="79"/>
      <c r="BA2735" s="79"/>
      <c r="BB2735" s="80"/>
      <c r="BC2735" s="80"/>
      <c r="BD2735" s="80"/>
      <c r="BE2735" s="80"/>
      <c r="BF2735" s="80"/>
      <c r="BG2735" s="80"/>
      <c r="BH2735" s="80"/>
      <c r="BI2735" s="80"/>
    </row>
    <row r="2736" spans="2:62" ht="39" customHeight="1">
      <c r="B2736" s="533"/>
      <c r="C2736" s="533"/>
      <c r="D2736" s="533"/>
      <c r="E2736" s="533"/>
      <c r="F2736" s="533"/>
      <c r="G2736" s="533"/>
      <c r="H2736" s="533"/>
      <c r="I2736" s="533"/>
      <c r="J2736" s="533"/>
      <c r="K2736" s="533"/>
      <c r="L2736" s="533"/>
      <c r="M2736" s="533"/>
      <c r="N2736" s="533"/>
      <c r="O2736" s="533"/>
      <c r="P2736" s="533"/>
      <c r="Q2736" s="533"/>
      <c r="R2736" s="533"/>
      <c r="S2736" s="533"/>
      <c r="T2736" s="533"/>
      <c r="U2736" s="533"/>
      <c r="V2736" s="533"/>
      <c r="W2736" s="533"/>
      <c r="X2736" s="533"/>
      <c r="Y2736" s="533"/>
      <c r="Z2736" s="533"/>
      <c r="AA2736" s="533"/>
      <c r="AG2736" s="71"/>
      <c r="AH2736" s="582"/>
      <c r="AI2736" s="582"/>
      <c r="AJ2736" s="582"/>
      <c r="AK2736" s="582"/>
      <c r="AL2736" s="582"/>
      <c r="AM2736" s="582"/>
      <c r="AN2736" s="583"/>
      <c r="AO2736" s="599"/>
      <c r="AP2736" s="600"/>
      <c r="AQ2736" s="600"/>
      <c r="AR2736" s="600"/>
      <c r="AS2736" s="601"/>
      <c r="AT2736" s="599"/>
      <c r="AU2736" s="600"/>
      <c r="AV2736" s="600"/>
      <c r="AW2736" s="600"/>
      <c r="AX2736" s="601"/>
      <c r="AY2736" s="79"/>
      <c r="AZ2736" s="79"/>
      <c r="BA2736" s="79"/>
      <c r="BB2736" s="80"/>
      <c r="BC2736" s="80"/>
      <c r="BD2736" s="80"/>
      <c r="BE2736" s="80"/>
      <c r="BF2736" s="80"/>
      <c r="BG2736" s="80"/>
      <c r="BH2736" s="80"/>
      <c r="BI2736" s="80"/>
    </row>
    <row r="2737" spans="2:62" ht="39" customHeight="1">
      <c r="B2737" s="534"/>
      <c r="C2737" s="534"/>
      <c r="D2737" s="534"/>
      <c r="E2737" s="534"/>
      <c r="F2737" s="534"/>
      <c r="G2737" s="534"/>
      <c r="H2737" s="534"/>
      <c r="I2737" s="534"/>
      <c r="J2737" s="534"/>
      <c r="K2737" s="534"/>
      <c r="L2737" s="534"/>
      <c r="M2737" s="534"/>
      <c r="N2737" s="534"/>
      <c r="O2737" s="534"/>
      <c r="P2737" s="534"/>
      <c r="Q2737" s="534"/>
      <c r="R2737" s="534"/>
      <c r="S2737" s="534"/>
      <c r="T2737" s="534"/>
      <c r="U2737" s="534"/>
      <c r="V2737" s="534"/>
      <c r="W2737" s="534"/>
      <c r="X2737" s="534"/>
      <c r="Y2737" s="534"/>
      <c r="Z2737" s="534"/>
      <c r="AA2737" s="534"/>
      <c r="AG2737" s="71"/>
      <c r="AH2737" s="605" t="s">
        <v>6</v>
      </c>
      <c r="AI2737" s="605"/>
      <c r="AJ2737" s="605"/>
      <c r="AK2737" s="605"/>
      <c r="AL2737" s="605"/>
      <c r="AM2737" s="605"/>
      <c r="AN2737" s="606"/>
      <c r="AO2737" s="599"/>
      <c r="AP2737" s="600"/>
      <c r="AQ2737" s="600"/>
      <c r="AR2737" s="600"/>
      <c r="AS2737" s="601"/>
      <c r="AT2737" s="599"/>
      <c r="AU2737" s="600"/>
      <c r="AV2737" s="600"/>
      <c r="AW2737" s="600"/>
      <c r="AX2737" s="601"/>
      <c r="AY2737" s="79"/>
      <c r="AZ2737" s="79"/>
      <c r="BA2737" s="79"/>
      <c r="BB2737" s="80"/>
      <c r="BC2737" s="80"/>
      <c r="BD2737" s="80"/>
      <c r="BE2737" s="80"/>
      <c r="BF2737" s="80"/>
      <c r="BG2737" s="80"/>
      <c r="BH2737" s="80"/>
      <c r="BI2737" s="80"/>
    </row>
    <row r="2738" spans="2:62" ht="39" customHeight="1" thickBot="1">
      <c r="B2738" s="607" t="s">
        <v>149</v>
      </c>
      <c r="C2738" s="607"/>
      <c r="D2738" s="607"/>
      <c r="E2738" s="607"/>
      <c r="F2738" s="607"/>
      <c r="G2738" s="607"/>
      <c r="H2738" s="607"/>
      <c r="I2738" s="607"/>
      <c r="J2738" s="607"/>
      <c r="K2738" s="607"/>
      <c r="L2738" s="607"/>
      <c r="M2738" s="607"/>
      <c r="N2738" s="607"/>
      <c r="O2738" s="607"/>
      <c r="P2738" s="607"/>
      <c r="Q2738" s="607"/>
      <c r="R2738" s="607"/>
      <c r="S2738" s="607"/>
      <c r="T2738" s="607"/>
      <c r="U2738" s="607"/>
      <c r="V2738" s="607"/>
      <c r="W2738" s="607"/>
      <c r="X2738" s="607"/>
      <c r="Y2738" s="607"/>
      <c r="Z2738" s="607"/>
      <c r="AA2738" s="607"/>
      <c r="AG2738" s="71"/>
      <c r="AH2738" s="605"/>
      <c r="AI2738" s="605"/>
      <c r="AJ2738" s="605"/>
      <c r="AK2738" s="605"/>
      <c r="AL2738" s="605"/>
      <c r="AM2738" s="605"/>
      <c r="AN2738" s="606"/>
      <c r="AO2738" s="602"/>
      <c r="AP2738" s="603"/>
      <c r="AQ2738" s="603"/>
      <c r="AR2738" s="603"/>
      <c r="AS2738" s="604"/>
      <c r="AT2738" s="602"/>
      <c r="AU2738" s="603"/>
      <c r="AV2738" s="603"/>
      <c r="AW2738" s="603"/>
      <c r="AX2738" s="604"/>
      <c r="AY2738" s="79"/>
      <c r="AZ2738" s="79"/>
      <c r="BA2738" s="79"/>
      <c r="BB2738" s="80"/>
      <c r="BC2738" s="80"/>
      <c r="BD2738" s="80"/>
      <c r="BE2738" s="80"/>
      <c r="BF2738" s="80"/>
      <c r="BG2738" s="80"/>
      <c r="BH2738" s="80"/>
      <c r="BI2738" s="80"/>
    </row>
    <row r="2739" spans="2:62" ht="39" customHeight="1">
      <c r="B2739" s="608"/>
      <c r="C2739" s="608"/>
      <c r="D2739" s="608"/>
      <c r="E2739" s="608"/>
      <c r="F2739" s="608"/>
      <c r="G2739" s="608"/>
      <c r="H2739" s="608"/>
      <c r="I2739" s="608"/>
      <c r="J2739" s="608"/>
      <c r="K2739" s="608"/>
      <c r="L2739" s="608"/>
      <c r="M2739" s="608"/>
      <c r="N2739" s="608"/>
      <c r="O2739" s="608"/>
      <c r="P2739" s="608"/>
      <c r="Q2739" s="608"/>
      <c r="R2739" s="608"/>
      <c r="S2739" s="608"/>
      <c r="T2739" s="608"/>
      <c r="U2739" s="608"/>
      <c r="V2739" s="608"/>
      <c r="W2739" s="608"/>
      <c r="X2739" s="608"/>
      <c r="Y2739" s="608"/>
      <c r="Z2739" s="608"/>
      <c r="AA2739" s="608"/>
      <c r="AG2739" s="71"/>
    </row>
    <row r="2740" spans="2:62" ht="39" customHeight="1" thickBot="1">
      <c r="B2740" s="533"/>
      <c r="C2740" s="533"/>
      <c r="D2740" s="533"/>
      <c r="E2740" s="533"/>
      <c r="F2740" s="533"/>
      <c r="G2740" s="533"/>
      <c r="H2740" s="533"/>
      <c r="I2740" s="533"/>
      <c r="J2740" s="533"/>
      <c r="K2740" s="533"/>
      <c r="L2740" s="533"/>
      <c r="M2740" s="533"/>
      <c r="N2740" s="533"/>
      <c r="O2740" s="533"/>
      <c r="P2740" s="533"/>
      <c r="Q2740" s="533"/>
      <c r="R2740" s="533"/>
      <c r="S2740" s="533"/>
      <c r="T2740" s="533"/>
      <c r="U2740" s="533"/>
      <c r="V2740" s="533"/>
      <c r="W2740" s="533"/>
      <c r="X2740" s="533"/>
      <c r="Y2740" s="533"/>
      <c r="Z2740" s="533"/>
      <c r="AA2740" s="533"/>
      <c r="AG2740" s="81"/>
      <c r="AH2740" s="82"/>
      <c r="AI2740" s="82"/>
      <c r="AJ2740" s="82"/>
      <c r="AK2740" s="82"/>
      <c r="AL2740" s="82"/>
      <c r="AM2740" s="82"/>
      <c r="AN2740" s="82"/>
      <c r="AO2740" s="82"/>
      <c r="AP2740" s="82"/>
      <c r="AQ2740" s="82"/>
      <c r="AR2740" s="83"/>
      <c r="AS2740" s="83"/>
      <c r="AT2740" s="83"/>
      <c r="AU2740" s="83"/>
      <c r="AV2740" s="83"/>
      <c r="AW2740" s="83"/>
      <c r="AX2740" s="83"/>
      <c r="AY2740" s="83"/>
      <c r="AZ2740" s="83"/>
      <c r="BA2740" s="83"/>
      <c r="BB2740" s="83"/>
      <c r="BC2740" s="83"/>
      <c r="BD2740" s="83"/>
      <c r="BE2740" s="83"/>
      <c r="BF2740" s="83"/>
      <c r="BG2740" s="83"/>
      <c r="BH2740" s="83"/>
      <c r="BI2740" s="83"/>
      <c r="BJ2740" s="84"/>
    </row>
    <row r="2741" spans="2:62" ht="39" customHeight="1">
      <c r="B2741" s="534"/>
      <c r="C2741" s="534"/>
      <c r="D2741" s="534"/>
      <c r="E2741" s="534"/>
      <c r="F2741" s="534"/>
      <c r="G2741" s="534"/>
      <c r="H2741" s="534"/>
      <c r="I2741" s="534"/>
      <c r="J2741" s="534"/>
      <c r="K2741" s="534"/>
      <c r="L2741" s="534"/>
      <c r="M2741" s="534"/>
      <c r="N2741" s="534"/>
      <c r="O2741" s="534"/>
      <c r="P2741" s="534"/>
      <c r="Q2741" s="534"/>
      <c r="R2741" s="534"/>
      <c r="S2741" s="534"/>
      <c r="T2741" s="534"/>
      <c r="U2741" s="534"/>
      <c r="V2741" s="534"/>
      <c r="W2741" s="534"/>
      <c r="X2741" s="534"/>
      <c r="Y2741" s="534"/>
      <c r="Z2741" s="534"/>
      <c r="AA2741" s="534"/>
      <c r="BJ2741" s="85"/>
    </row>
    <row r="2742" spans="2:62" ht="39" customHeight="1">
      <c r="B2742" s="86"/>
      <c r="C2742" s="86"/>
      <c r="D2742" s="86"/>
      <c r="E2742" s="86"/>
      <c r="F2742" s="86"/>
      <c r="G2742" s="86"/>
      <c r="H2742" s="86"/>
      <c r="I2742" s="86"/>
      <c r="J2742" s="86"/>
      <c r="K2742" s="86"/>
      <c r="L2742" s="86"/>
      <c r="M2742" s="86"/>
      <c r="N2742" s="86"/>
      <c r="O2742" s="86"/>
      <c r="P2742" s="86"/>
      <c r="Q2742" s="86"/>
      <c r="R2742" s="86"/>
      <c r="S2742" s="86"/>
      <c r="T2742" s="86"/>
      <c r="U2742" s="86"/>
      <c r="V2742" s="86"/>
      <c r="W2742" s="86"/>
      <c r="X2742" s="86"/>
      <c r="Y2742" s="86"/>
      <c r="Z2742" s="86"/>
      <c r="AA2742" s="86"/>
      <c r="AK2742" s="87"/>
      <c r="AL2742" s="87"/>
      <c r="AM2742" s="87"/>
      <c r="AN2742" s="87"/>
      <c r="AO2742" s="87"/>
      <c r="AP2742" s="87"/>
      <c r="AQ2742" s="87"/>
      <c r="AR2742" s="87"/>
      <c r="AS2742" s="87"/>
      <c r="AT2742" s="87"/>
      <c r="AU2742" s="87"/>
      <c r="AV2742" s="87"/>
      <c r="AW2742" s="87"/>
      <c r="AX2742" s="87"/>
      <c r="AY2742" s="87"/>
      <c r="AZ2742" s="87"/>
      <c r="BA2742" s="87"/>
      <c r="BB2742" s="87"/>
      <c r="BC2742" s="87"/>
      <c r="BD2742" s="87"/>
      <c r="BE2742" s="87"/>
      <c r="BF2742" s="87"/>
      <c r="BJ2742" s="85"/>
    </row>
    <row r="2743" spans="2:62" ht="39" customHeight="1">
      <c r="B2743" s="535" t="s">
        <v>80</v>
      </c>
      <c r="C2743" s="535"/>
      <c r="D2743" s="535"/>
      <c r="E2743" s="535"/>
      <c r="F2743" s="535"/>
      <c r="G2743" s="535"/>
      <c r="H2743" s="535"/>
      <c r="I2743" s="535"/>
      <c r="J2743" s="535"/>
      <c r="K2743" s="535"/>
      <c r="L2743" s="535"/>
      <c r="M2743" s="535"/>
      <c r="N2743" s="535"/>
      <c r="O2743" s="536" t="str">
        <f>GI!$E$31</f>
        <v xml:space="preserve">Biniam Desta </v>
      </c>
      <c r="P2743" s="536"/>
      <c r="Q2743" s="536"/>
      <c r="R2743" s="536"/>
      <c r="S2743" s="536"/>
      <c r="T2743" s="536"/>
      <c r="U2743" s="536"/>
      <c r="V2743" s="536"/>
      <c r="W2743" s="536"/>
      <c r="X2743" s="536"/>
      <c r="Y2743" s="536"/>
      <c r="Z2743" s="536"/>
      <c r="AA2743" s="536"/>
      <c r="AB2743" s="88"/>
      <c r="AJ2743" s="538" t="s">
        <v>212</v>
      </c>
      <c r="AK2743" s="539"/>
      <c r="AL2743" s="539"/>
      <c r="AM2743" s="539"/>
      <c r="AN2743" s="539"/>
      <c r="AO2743" s="539"/>
      <c r="AP2743" s="539"/>
      <c r="AQ2743" s="539"/>
      <c r="AR2743" s="539"/>
      <c r="AS2743" s="539"/>
      <c r="AT2743" s="539"/>
      <c r="AU2743" s="539"/>
      <c r="AV2743" s="539"/>
      <c r="AW2743" s="539"/>
      <c r="AX2743" s="539"/>
      <c r="AY2743" s="539"/>
      <c r="AZ2743" s="539"/>
      <c r="BA2743" s="539"/>
      <c r="BB2743" s="539"/>
      <c r="BC2743" s="539"/>
      <c r="BD2743" s="539"/>
      <c r="BE2743" s="539"/>
      <c r="BF2743" s="540"/>
      <c r="BG2743" s="87"/>
      <c r="BH2743" s="87"/>
      <c r="BI2743" s="87"/>
      <c r="BJ2743" s="89"/>
    </row>
    <row r="2744" spans="2:62" ht="39" customHeight="1">
      <c r="B2744" s="535"/>
      <c r="C2744" s="535"/>
      <c r="D2744" s="535"/>
      <c r="E2744" s="535"/>
      <c r="F2744" s="535"/>
      <c r="G2744" s="535"/>
      <c r="H2744" s="535"/>
      <c r="I2744" s="535"/>
      <c r="J2744" s="535"/>
      <c r="K2744" s="535"/>
      <c r="L2744" s="535"/>
      <c r="M2744" s="535"/>
      <c r="N2744" s="535"/>
      <c r="O2744" s="537"/>
      <c r="P2744" s="537"/>
      <c r="Q2744" s="537"/>
      <c r="R2744" s="537"/>
      <c r="S2744" s="537"/>
      <c r="T2744" s="537"/>
      <c r="U2744" s="537"/>
      <c r="V2744" s="537"/>
      <c r="W2744" s="537"/>
      <c r="X2744" s="537"/>
      <c r="Y2744" s="537"/>
      <c r="Z2744" s="537"/>
      <c r="AA2744" s="537"/>
      <c r="AB2744" s="88"/>
      <c r="AJ2744" s="541"/>
      <c r="AK2744" s="542"/>
      <c r="AL2744" s="542"/>
      <c r="AM2744" s="542"/>
      <c r="AN2744" s="542"/>
      <c r="AO2744" s="542"/>
      <c r="AP2744" s="542"/>
      <c r="AQ2744" s="542"/>
      <c r="AR2744" s="542"/>
      <c r="AS2744" s="542"/>
      <c r="AT2744" s="542"/>
      <c r="AU2744" s="542"/>
      <c r="AV2744" s="542"/>
      <c r="AW2744" s="542"/>
      <c r="AX2744" s="542"/>
      <c r="AY2744" s="542"/>
      <c r="AZ2744" s="542"/>
      <c r="BA2744" s="542"/>
      <c r="BB2744" s="542"/>
      <c r="BC2744" s="542"/>
      <c r="BD2744" s="542"/>
      <c r="BE2744" s="542"/>
      <c r="BF2744" s="543"/>
      <c r="BG2744" s="87"/>
      <c r="BH2744" s="87"/>
      <c r="BI2744" s="87"/>
      <c r="BJ2744" s="89"/>
    </row>
    <row r="2745" spans="2:62" ht="39" customHeight="1">
      <c r="B2745" s="544" t="s">
        <v>79</v>
      </c>
      <c r="C2745" s="544"/>
      <c r="D2745" s="544"/>
      <c r="E2745" s="544"/>
      <c r="F2745" s="544"/>
      <c r="G2745" s="544"/>
      <c r="H2745" s="544"/>
      <c r="I2745" s="544"/>
      <c r="J2745" s="544"/>
      <c r="K2745" s="544"/>
      <c r="L2745" s="544"/>
      <c r="M2745" s="544"/>
      <c r="N2745" s="544"/>
      <c r="O2745" s="545"/>
      <c r="P2745" s="545"/>
      <c r="Q2745" s="545"/>
      <c r="R2745" s="545"/>
      <c r="S2745" s="545"/>
      <c r="T2745" s="545"/>
      <c r="U2745" s="545"/>
      <c r="V2745" s="545"/>
      <c r="W2745" s="545"/>
      <c r="X2745" s="545"/>
      <c r="Y2745" s="545"/>
      <c r="Z2745" s="545"/>
      <c r="AA2745" s="545"/>
      <c r="AB2745" s="88"/>
      <c r="AJ2745" s="541" t="s">
        <v>210</v>
      </c>
      <c r="AK2745" s="542"/>
      <c r="AL2745" s="542"/>
      <c r="AM2745" s="542"/>
      <c r="AN2745" s="542"/>
      <c r="AO2745" s="542"/>
      <c r="AP2745" s="542"/>
      <c r="AQ2745" s="542"/>
      <c r="AR2745" s="542"/>
      <c r="AS2745" s="542"/>
      <c r="AT2745" s="542"/>
      <c r="AU2745" s="542"/>
      <c r="AV2745" s="542"/>
      <c r="AW2745" s="542"/>
      <c r="AX2745" s="542"/>
      <c r="AY2745" s="542"/>
      <c r="AZ2745" s="542"/>
      <c r="BA2745" s="542"/>
      <c r="BB2745" s="542"/>
      <c r="BC2745" s="542"/>
      <c r="BD2745" s="542"/>
      <c r="BE2745" s="542"/>
      <c r="BF2745" s="543"/>
      <c r="BG2745" s="87"/>
      <c r="BH2745" s="87"/>
      <c r="BI2745" s="87"/>
      <c r="BJ2745" s="87"/>
    </row>
    <row r="2746" spans="2:62" ht="39" customHeight="1">
      <c r="B2746" s="544"/>
      <c r="C2746" s="544"/>
      <c r="D2746" s="544"/>
      <c r="E2746" s="544"/>
      <c r="F2746" s="544"/>
      <c r="G2746" s="544"/>
      <c r="H2746" s="544"/>
      <c r="I2746" s="544"/>
      <c r="J2746" s="544"/>
      <c r="K2746" s="544"/>
      <c r="L2746" s="544"/>
      <c r="M2746" s="544"/>
      <c r="N2746" s="544"/>
      <c r="O2746" s="546"/>
      <c r="P2746" s="546"/>
      <c r="Q2746" s="546"/>
      <c r="R2746" s="546"/>
      <c r="S2746" s="546"/>
      <c r="T2746" s="546"/>
      <c r="U2746" s="546"/>
      <c r="V2746" s="546"/>
      <c r="W2746" s="546"/>
      <c r="X2746" s="546"/>
      <c r="Y2746" s="546"/>
      <c r="Z2746" s="546"/>
      <c r="AA2746" s="546"/>
      <c r="AB2746" s="88"/>
      <c r="AJ2746" s="541"/>
      <c r="AK2746" s="542"/>
      <c r="AL2746" s="542"/>
      <c r="AM2746" s="542"/>
      <c r="AN2746" s="542"/>
      <c r="AO2746" s="542"/>
      <c r="AP2746" s="542"/>
      <c r="AQ2746" s="542"/>
      <c r="AR2746" s="542"/>
      <c r="AS2746" s="542"/>
      <c r="AT2746" s="542"/>
      <c r="AU2746" s="542"/>
      <c r="AV2746" s="542"/>
      <c r="AW2746" s="542"/>
      <c r="AX2746" s="542"/>
      <c r="AY2746" s="542"/>
      <c r="AZ2746" s="542"/>
      <c r="BA2746" s="542"/>
      <c r="BB2746" s="542"/>
      <c r="BC2746" s="542"/>
      <c r="BD2746" s="542"/>
      <c r="BE2746" s="542"/>
      <c r="BF2746" s="543"/>
      <c r="BG2746" s="87"/>
      <c r="BH2746" s="87"/>
      <c r="BI2746" s="87"/>
      <c r="BJ2746" s="87"/>
    </row>
    <row r="2747" spans="2:62" ht="39" customHeight="1">
      <c r="B2747" s="535" t="s">
        <v>81</v>
      </c>
      <c r="C2747" s="535"/>
      <c r="D2747" s="535"/>
      <c r="E2747" s="535"/>
      <c r="F2747" s="535"/>
      <c r="G2747" s="535"/>
      <c r="H2747" s="535"/>
      <c r="I2747" s="535"/>
      <c r="J2747" s="535"/>
      <c r="K2747" s="535"/>
      <c r="L2747" s="535"/>
      <c r="M2747" s="535"/>
      <c r="N2747" s="535"/>
      <c r="O2747" s="547"/>
      <c r="P2747" s="547"/>
      <c r="Q2747" s="547"/>
      <c r="R2747" s="547"/>
      <c r="S2747" s="547"/>
      <c r="T2747" s="547"/>
      <c r="U2747" s="547"/>
      <c r="V2747" s="547"/>
      <c r="W2747" s="547"/>
      <c r="X2747" s="547"/>
      <c r="Y2747" s="547"/>
      <c r="Z2747" s="547"/>
      <c r="AA2747" s="547"/>
      <c r="AB2747" s="88"/>
      <c r="AJ2747" s="541" t="s">
        <v>74</v>
      </c>
      <c r="AK2747" s="542"/>
      <c r="AL2747" s="542"/>
      <c r="AM2747" s="542"/>
      <c r="AN2747" s="542"/>
      <c r="AO2747" s="542"/>
      <c r="AP2747" s="542"/>
      <c r="AQ2747" s="542"/>
      <c r="AR2747" s="542"/>
      <c r="AS2747" s="542"/>
      <c r="AT2747" s="542"/>
      <c r="AU2747" s="542"/>
      <c r="AV2747" s="542"/>
      <c r="AW2747" s="542"/>
      <c r="AX2747" s="542"/>
      <c r="AY2747" s="542"/>
      <c r="AZ2747" s="542"/>
      <c r="BA2747" s="542"/>
      <c r="BB2747" s="542"/>
      <c r="BC2747" s="542"/>
      <c r="BD2747" s="542"/>
      <c r="BE2747" s="542"/>
      <c r="BF2747" s="543"/>
      <c r="BG2747" s="87"/>
      <c r="BH2747" s="87"/>
      <c r="BI2747" s="87"/>
      <c r="BJ2747" s="87"/>
    </row>
    <row r="2748" spans="2:62" ht="39" customHeight="1">
      <c r="B2748" s="535"/>
      <c r="C2748" s="535"/>
      <c r="D2748" s="535"/>
      <c r="E2748" s="535"/>
      <c r="F2748" s="535"/>
      <c r="G2748" s="535"/>
      <c r="H2748" s="535"/>
      <c r="I2748" s="535"/>
      <c r="J2748" s="535"/>
      <c r="K2748" s="535"/>
      <c r="L2748" s="535"/>
      <c r="M2748" s="535"/>
      <c r="N2748" s="535"/>
      <c r="O2748" s="548"/>
      <c r="P2748" s="548"/>
      <c r="Q2748" s="548"/>
      <c r="R2748" s="548"/>
      <c r="S2748" s="548"/>
      <c r="T2748" s="548"/>
      <c r="U2748" s="548"/>
      <c r="V2748" s="548"/>
      <c r="W2748" s="548"/>
      <c r="X2748" s="548"/>
      <c r="Y2748" s="548"/>
      <c r="Z2748" s="548"/>
      <c r="AA2748" s="548"/>
      <c r="AB2748" s="88"/>
      <c r="AJ2748" s="541"/>
      <c r="AK2748" s="542"/>
      <c r="AL2748" s="542"/>
      <c r="AM2748" s="542"/>
      <c r="AN2748" s="542"/>
      <c r="AO2748" s="542"/>
      <c r="AP2748" s="542"/>
      <c r="AQ2748" s="542"/>
      <c r="AR2748" s="542"/>
      <c r="AS2748" s="542"/>
      <c r="AT2748" s="542"/>
      <c r="AU2748" s="542"/>
      <c r="AV2748" s="542"/>
      <c r="AW2748" s="542"/>
      <c r="AX2748" s="542"/>
      <c r="AY2748" s="542"/>
      <c r="AZ2748" s="542"/>
      <c r="BA2748" s="542"/>
      <c r="BB2748" s="542"/>
      <c r="BC2748" s="542"/>
      <c r="BD2748" s="542"/>
      <c r="BE2748" s="542"/>
      <c r="BF2748" s="543"/>
      <c r="BG2748" s="87"/>
      <c r="BH2748" s="87"/>
      <c r="BI2748" s="87"/>
      <c r="BJ2748" s="87"/>
    </row>
    <row r="2749" spans="2:62" ht="29.25" customHeight="1">
      <c r="B2749" s="544" t="s">
        <v>79</v>
      </c>
      <c r="C2749" s="544"/>
      <c r="D2749" s="544"/>
      <c r="E2749" s="544"/>
      <c r="F2749" s="544"/>
      <c r="G2749" s="544"/>
      <c r="H2749" s="544"/>
      <c r="I2749" s="544"/>
      <c r="J2749" s="544"/>
      <c r="K2749" s="544"/>
      <c r="L2749" s="544"/>
      <c r="M2749" s="544"/>
      <c r="N2749" s="544"/>
      <c r="O2749" s="545"/>
      <c r="P2749" s="545"/>
      <c r="Q2749" s="545"/>
      <c r="R2749" s="545"/>
      <c r="S2749" s="545"/>
      <c r="T2749" s="545"/>
      <c r="U2749" s="545"/>
      <c r="V2749" s="545"/>
      <c r="W2749" s="545"/>
      <c r="X2749" s="545"/>
      <c r="Y2749" s="545"/>
      <c r="Z2749" s="545"/>
      <c r="AA2749" s="545"/>
      <c r="AB2749" s="90"/>
      <c r="AJ2749" s="541" t="s">
        <v>211</v>
      </c>
      <c r="AK2749" s="542"/>
      <c r="AL2749" s="542"/>
      <c r="AM2749" s="542"/>
      <c r="AN2749" s="542"/>
      <c r="AO2749" s="542"/>
      <c r="AP2749" s="542"/>
      <c r="AQ2749" s="542"/>
      <c r="AR2749" s="542"/>
      <c r="AS2749" s="542"/>
      <c r="AT2749" s="542"/>
      <c r="AU2749" s="542"/>
      <c r="AV2749" s="542"/>
      <c r="AW2749" s="542"/>
      <c r="AX2749" s="542"/>
      <c r="AY2749" s="542"/>
      <c r="AZ2749" s="542"/>
      <c r="BA2749" s="542"/>
      <c r="BB2749" s="542"/>
      <c r="BC2749" s="542"/>
      <c r="BD2749" s="542"/>
      <c r="BE2749" s="542"/>
      <c r="BF2749" s="543"/>
      <c r="BG2749" s="87"/>
      <c r="BH2749" s="87"/>
      <c r="BI2749" s="87"/>
      <c r="BJ2749" s="87"/>
    </row>
    <row r="2750" spans="2:62" ht="39" hidden="1" customHeight="1">
      <c r="B2750" s="544"/>
      <c r="C2750" s="544"/>
      <c r="D2750" s="544"/>
      <c r="E2750" s="544"/>
      <c r="F2750" s="544"/>
      <c r="G2750" s="544"/>
      <c r="H2750" s="544"/>
      <c r="I2750" s="544"/>
      <c r="J2750" s="544"/>
      <c r="K2750" s="544"/>
      <c r="L2750" s="544"/>
      <c r="M2750" s="544"/>
      <c r="N2750" s="544"/>
      <c r="O2750" s="546"/>
      <c r="P2750" s="546"/>
      <c r="Q2750" s="546"/>
      <c r="R2750" s="546"/>
      <c r="S2750" s="546"/>
      <c r="T2750" s="546"/>
      <c r="U2750" s="546"/>
      <c r="V2750" s="546"/>
      <c r="W2750" s="546"/>
      <c r="X2750" s="546"/>
      <c r="Y2750" s="546"/>
      <c r="Z2750" s="546"/>
      <c r="AA2750" s="546"/>
      <c r="AB2750" s="90"/>
      <c r="AJ2750" s="549"/>
      <c r="AK2750" s="550"/>
      <c r="AL2750" s="550"/>
      <c r="AM2750" s="550"/>
      <c r="AN2750" s="550"/>
      <c r="AO2750" s="550"/>
      <c r="AP2750" s="550"/>
      <c r="AQ2750" s="550"/>
      <c r="AR2750" s="550"/>
      <c r="AS2750" s="550"/>
      <c r="AT2750" s="550"/>
      <c r="AU2750" s="550"/>
      <c r="AV2750" s="550"/>
      <c r="AW2750" s="550"/>
      <c r="AX2750" s="550"/>
      <c r="AY2750" s="550"/>
      <c r="AZ2750" s="550"/>
      <c r="BA2750" s="550"/>
      <c r="BB2750" s="550"/>
      <c r="BC2750" s="550"/>
      <c r="BD2750" s="550"/>
      <c r="BE2750" s="550"/>
      <c r="BF2750" s="551"/>
      <c r="BG2750" s="87"/>
      <c r="BH2750" s="87"/>
      <c r="BI2750" s="87"/>
      <c r="BJ2750" s="87"/>
    </row>
  </sheetData>
  <sheetProtection formatCells="0" selectLockedCells="1"/>
  <mergeCells count="3125">
    <mergeCell ref="C2501:X2501"/>
    <mergeCell ref="B2495:N2496"/>
    <mergeCell ref="O2495:AA2496"/>
    <mergeCell ref="AJ2495:BF2496"/>
    <mergeCell ref="B2497:N2498"/>
    <mergeCell ref="O2497:AA2498"/>
    <mergeCell ref="AJ2497:BF2498"/>
    <mergeCell ref="B2499:N2500"/>
    <mergeCell ref="O2499:AA2500"/>
    <mergeCell ref="AJ2499:BF2500"/>
    <mergeCell ref="B2484:AA2485"/>
    <mergeCell ref="AH2485:AN2486"/>
    <mergeCell ref="AO2485:AS2488"/>
    <mergeCell ref="AT2485:AX2488"/>
    <mergeCell ref="B2486:AA2487"/>
    <mergeCell ref="AH2487:AN2488"/>
    <mergeCell ref="B2488:AA2489"/>
    <mergeCell ref="B2490:AA2491"/>
    <mergeCell ref="B2493:N2494"/>
    <mergeCell ref="O2493:AA2494"/>
    <mergeCell ref="AJ2493:BF2494"/>
    <mergeCell ref="AG2470:BI2473"/>
    <mergeCell ref="L2473:M2474"/>
    <mergeCell ref="N2473:X2474"/>
    <mergeCell ref="L2475:M2476"/>
    <mergeCell ref="N2475:X2476"/>
    <mergeCell ref="AG2475:AN2476"/>
    <mergeCell ref="AO2475:BH2477"/>
    <mergeCell ref="AH2477:AN2478"/>
    <mergeCell ref="B2479:AA2482"/>
    <mergeCell ref="AH2480:AN2481"/>
    <mergeCell ref="AO2480:AT2483"/>
    <mergeCell ref="AW2480:AZ2481"/>
    <mergeCell ref="BB2480:BF2483"/>
    <mergeCell ref="AH2482:AN2483"/>
    <mergeCell ref="AW2482:AZ2483"/>
    <mergeCell ref="B2483:K2483"/>
    <mergeCell ref="B2459:Z2459"/>
    <mergeCell ref="B2460:Z2461"/>
    <mergeCell ref="AA2460:AA2461"/>
    <mergeCell ref="AE2460:BJ2462"/>
    <mergeCell ref="B2462:Z2463"/>
    <mergeCell ref="AA2462:AA2463"/>
    <mergeCell ref="AE2464:BJ2465"/>
    <mergeCell ref="B2466:Z2467"/>
    <mergeCell ref="AA2466:AA2467"/>
    <mergeCell ref="AE2467:BJ2469"/>
    <mergeCell ref="B2468:Z2468"/>
    <mergeCell ref="C2451:X2451"/>
    <mergeCell ref="AL2452:BC2454"/>
    <mergeCell ref="B2452:Z2453"/>
    <mergeCell ref="B2454:Z2454"/>
    <mergeCell ref="B2455:Z2455"/>
    <mergeCell ref="AE2455:BJ2456"/>
    <mergeCell ref="B2456:Z2456"/>
    <mergeCell ref="B2457:Z2457"/>
    <mergeCell ref="AE2457:BJ2458"/>
    <mergeCell ref="B2458:Z2458"/>
    <mergeCell ref="B2445:N2446"/>
    <mergeCell ref="O2445:AA2446"/>
    <mergeCell ref="AJ2445:BF2446"/>
    <mergeCell ref="B2447:N2448"/>
    <mergeCell ref="O2447:AA2448"/>
    <mergeCell ref="AJ2447:BF2448"/>
    <mergeCell ref="B2449:N2450"/>
    <mergeCell ref="O2449:AA2450"/>
    <mergeCell ref="AJ2449:BF2450"/>
    <mergeCell ref="B2434:AA2435"/>
    <mergeCell ref="AH2435:AN2436"/>
    <mergeCell ref="AO2435:AS2438"/>
    <mergeCell ref="AT2435:AX2438"/>
    <mergeCell ref="B2436:AA2437"/>
    <mergeCell ref="AH2437:AN2438"/>
    <mergeCell ref="B2438:AA2439"/>
    <mergeCell ref="B2440:AA2441"/>
    <mergeCell ref="B2443:N2444"/>
    <mergeCell ref="O2443:AA2444"/>
    <mergeCell ref="AJ2443:BF2444"/>
    <mergeCell ref="AG2420:BI2423"/>
    <mergeCell ref="L2423:M2424"/>
    <mergeCell ref="N2423:X2424"/>
    <mergeCell ref="L2425:M2426"/>
    <mergeCell ref="N2425:X2426"/>
    <mergeCell ref="AG2425:AN2426"/>
    <mergeCell ref="AO2425:BH2427"/>
    <mergeCell ref="AH2427:AN2428"/>
    <mergeCell ref="B2429:AA2432"/>
    <mergeCell ref="AH2430:AN2431"/>
    <mergeCell ref="AO2430:AT2433"/>
    <mergeCell ref="AW2430:AZ2431"/>
    <mergeCell ref="BB2430:BF2433"/>
    <mergeCell ref="AH2432:AN2433"/>
    <mergeCell ref="AW2432:AZ2433"/>
    <mergeCell ref="B2433:K2433"/>
    <mergeCell ref="B2409:Z2409"/>
    <mergeCell ref="B2410:Z2411"/>
    <mergeCell ref="AA2410:AA2411"/>
    <mergeCell ref="AE2410:BJ2412"/>
    <mergeCell ref="B2412:Z2413"/>
    <mergeCell ref="AA2412:AA2413"/>
    <mergeCell ref="AE2414:BJ2415"/>
    <mergeCell ref="B2416:Z2417"/>
    <mergeCell ref="AA2416:AA2417"/>
    <mergeCell ref="AE2417:BJ2419"/>
    <mergeCell ref="B2418:Z2418"/>
    <mergeCell ref="C2401:X2401"/>
    <mergeCell ref="AL2402:BC2404"/>
    <mergeCell ref="B2402:Z2403"/>
    <mergeCell ref="B2404:Z2404"/>
    <mergeCell ref="B2405:Z2405"/>
    <mergeCell ref="AE2405:BJ2406"/>
    <mergeCell ref="B2406:Z2406"/>
    <mergeCell ref="B2407:Z2407"/>
    <mergeCell ref="AE2407:BJ2408"/>
    <mergeCell ref="B2408:Z2408"/>
    <mergeCell ref="B2395:N2396"/>
    <mergeCell ref="O2395:AA2396"/>
    <mergeCell ref="AJ2395:BF2396"/>
    <mergeCell ref="B2397:N2398"/>
    <mergeCell ref="O2397:AA2398"/>
    <mergeCell ref="AJ2397:BF2398"/>
    <mergeCell ref="B2399:N2400"/>
    <mergeCell ref="O2399:AA2400"/>
    <mergeCell ref="AJ2399:BF2400"/>
    <mergeCell ref="B2384:AA2385"/>
    <mergeCell ref="AH2385:AN2386"/>
    <mergeCell ref="AO2385:AS2388"/>
    <mergeCell ref="AT2385:AX2388"/>
    <mergeCell ref="B2386:AA2387"/>
    <mergeCell ref="AH2387:AN2388"/>
    <mergeCell ref="B2388:AA2389"/>
    <mergeCell ref="B2390:AA2391"/>
    <mergeCell ref="B2393:N2394"/>
    <mergeCell ref="O2393:AA2394"/>
    <mergeCell ref="AJ2393:BF2394"/>
    <mergeCell ref="AG2370:BI2373"/>
    <mergeCell ref="L2373:M2374"/>
    <mergeCell ref="N2373:X2374"/>
    <mergeCell ref="L2375:M2376"/>
    <mergeCell ref="N2375:X2376"/>
    <mergeCell ref="AG2375:AN2376"/>
    <mergeCell ref="AO2375:BH2377"/>
    <mergeCell ref="AH2377:AN2378"/>
    <mergeCell ref="B2379:AA2382"/>
    <mergeCell ref="AH2380:AN2381"/>
    <mergeCell ref="AO2380:AT2383"/>
    <mergeCell ref="AW2380:AZ2381"/>
    <mergeCell ref="BB2380:BF2383"/>
    <mergeCell ref="AH2382:AN2383"/>
    <mergeCell ref="AW2382:AZ2383"/>
    <mergeCell ref="B2383:K2383"/>
    <mergeCell ref="B2359:Z2359"/>
    <mergeCell ref="B2360:Z2361"/>
    <mergeCell ref="AA2360:AA2361"/>
    <mergeCell ref="AE2360:BJ2362"/>
    <mergeCell ref="B2362:Z2363"/>
    <mergeCell ref="AA2362:AA2363"/>
    <mergeCell ref="AE2364:BJ2365"/>
    <mergeCell ref="B2366:Z2367"/>
    <mergeCell ref="AA2366:AA2367"/>
    <mergeCell ref="AE2367:BJ2369"/>
    <mergeCell ref="B2368:Z2368"/>
    <mergeCell ref="C2351:X2351"/>
    <mergeCell ref="AL2352:BC2354"/>
    <mergeCell ref="B2352:Z2353"/>
    <mergeCell ref="B2354:Z2354"/>
    <mergeCell ref="B2355:Z2355"/>
    <mergeCell ref="AE2355:BJ2356"/>
    <mergeCell ref="B2356:Z2356"/>
    <mergeCell ref="B2357:Z2357"/>
    <mergeCell ref="AE2357:BJ2358"/>
    <mergeCell ref="B2358:Z2358"/>
    <mergeCell ref="B2345:N2346"/>
    <mergeCell ref="O2345:AA2346"/>
    <mergeCell ref="AJ2345:BF2346"/>
    <mergeCell ref="B2347:N2348"/>
    <mergeCell ref="O2347:AA2348"/>
    <mergeCell ref="AJ2347:BF2348"/>
    <mergeCell ref="B2349:N2350"/>
    <mergeCell ref="O2349:AA2350"/>
    <mergeCell ref="AJ2349:BF2350"/>
    <mergeCell ref="B2334:AA2335"/>
    <mergeCell ref="AH2335:AN2336"/>
    <mergeCell ref="AO2335:AS2338"/>
    <mergeCell ref="AT2335:AX2338"/>
    <mergeCell ref="B2336:AA2337"/>
    <mergeCell ref="AH2337:AN2338"/>
    <mergeCell ref="B2338:AA2339"/>
    <mergeCell ref="B2340:AA2341"/>
    <mergeCell ref="B2343:N2344"/>
    <mergeCell ref="O2343:AA2344"/>
    <mergeCell ref="AJ2343:BF2344"/>
    <mergeCell ref="AG2320:BI2323"/>
    <mergeCell ref="L2323:M2324"/>
    <mergeCell ref="N2323:X2324"/>
    <mergeCell ref="L2325:M2326"/>
    <mergeCell ref="N2325:X2326"/>
    <mergeCell ref="AG2325:AN2326"/>
    <mergeCell ref="AO2325:BH2327"/>
    <mergeCell ref="AH2327:AN2328"/>
    <mergeCell ref="B2329:AA2332"/>
    <mergeCell ref="AH2330:AN2331"/>
    <mergeCell ref="AO2330:AT2333"/>
    <mergeCell ref="AW2330:AZ2331"/>
    <mergeCell ref="BB2330:BF2333"/>
    <mergeCell ref="AH2332:AN2333"/>
    <mergeCell ref="AW2332:AZ2333"/>
    <mergeCell ref="B2333:K2333"/>
    <mergeCell ref="B2309:Z2309"/>
    <mergeCell ref="B2310:Z2311"/>
    <mergeCell ref="AA2310:AA2311"/>
    <mergeCell ref="AE2310:BJ2312"/>
    <mergeCell ref="B2312:Z2313"/>
    <mergeCell ref="AA2312:AA2313"/>
    <mergeCell ref="AE2314:BJ2315"/>
    <mergeCell ref="B2316:Z2317"/>
    <mergeCell ref="AA2316:AA2317"/>
    <mergeCell ref="AE2317:BJ2319"/>
    <mergeCell ref="B2318:Z2318"/>
    <mergeCell ref="C2301:X2301"/>
    <mergeCell ref="AL2302:BC2304"/>
    <mergeCell ref="B2302:Z2303"/>
    <mergeCell ref="B2304:Z2304"/>
    <mergeCell ref="B2305:Z2305"/>
    <mergeCell ref="AE2305:BJ2306"/>
    <mergeCell ref="B2306:Z2306"/>
    <mergeCell ref="B2307:Z2307"/>
    <mergeCell ref="AE2307:BJ2308"/>
    <mergeCell ref="B2308:Z2308"/>
    <mergeCell ref="B2295:N2296"/>
    <mergeCell ref="O2295:AA2296"/>
    <mergeCell ref="AJ2295:BF2296"/>
    <mergeCell ref="B2297:N2298"/>
    <mergeCell ref="O2297:AA2298"/>
    <mergeCell ref="AJ2297:BF2298"/>
    <mergeCell ref="B2299:N2300"/>
    <mergeCell ref="O2299:AA2300"/>
    <mergeCell ref="AJ2299:BF2300"/>
    <mergeCell ref="B2284:AA2285"/>
    <mergeCell ref="AH2285:AN2286"/>
    <mergeCell ref="AO2285:AS2288"/>
    <mergeCell ref="AT2285:AX2288"/>
    <mergeCell ref="B2286:AA2287"/>
    <mergeCell ref="AH2287:AN2288"/>
    <mergeCell ref="B2288:AA2289"/>
    <mergeCell ref="B2290:AA2291"/>
    <mergeCell ref="B2293:N2294"/>
    <mergeCell ref="O2293:AA2294"/>
    <mergeCell ref="AJ2293:BF2294"/>
    <mergeCell ref="AG2270:BI2273"/>
    <mergeCell ref="L2273:M2274"/>
    <mergeCell ref="N2273:X2274"/>
    <mergeCell ref="L2275:M2276"/>
    <mergeCell ref="N2275:X2276"/>
    <mergeCell ref="AG2275:AN2276"/>
    <mergeCell ref="AO2275:BH2277"/>
    <mergeCell ref="AH2277:AN2278"/>
    <mergeCell ref="B2279:AA2282"/>
    <mergeCell ref="AH2280:AN2281"/>
    <mergeCell ref="AO2280:AT2283"/>
    <mergeCell ref="AW2280:AZ2281"/>
    <mergeCell ref="BB2280:BF2283"/>
    <mergeCell ref="AH2282:AN2283"/>
    <mergeCell ref="AW2282:AZ2283"/>
    <mergeCell ref="B2283:K2283"/>
    <mergeCell ref="B2259:Z2259"/>
    <mergeCell ref="B2260:Z2261"/>
    <mergeCell ref="AA2260:AA2261"/>
    <mergeCell ref="AE2260:BJ2262"/>
    <mergeCell ref="B2262:Z2263"/>
    <mergeCell ref="AA2262:AA2263"/>
    <mergeCell ref="AE2264:BJ2265"/>
    <mergeCell ref="B2266:Z2267"/>
    <mergeCell ref="AA2266:AA2267"/>
    <mergeCell ref="AE2267:BJ2269"/>
    <mergeCell ref="B2268:Z2268"/>
    <mergeCell ref="C2251:X2251"/>
    <mergeCell ref="AL2252:BC2254"/>
    <mergeCell ref="B2252:Z2253"/>
    <mergeCell ref="B2254:Z2254"/>
    <mergeCell ref="B2255:Z2255"/>
    <mergeCell ref="AE2255:BJ2256"/>
    <mergeCell ref="B2256:Z2256"/>
    <mergeCell ref="B2257:Z2257"/>
    <mergeCell ref="AE2257:BJ2258"/>
    <mergeCell ref="B2258:Z2258"/>
    <mergeCell ref="B2245:N2246"/>
    <mergeCell ref="O2245:AA2246"/>
    <mergeCell ref="AJ2245:BF2246"/>
    <mergeCell ref="B2247:N2248"/>
    <mergeCell ref="O2247:AA2248"/>
    <mergeCell ref="AJ2247:BF2248"/>
    <mergeCell ref="B2249:N2250"/>
    <mergeCell ref="O2249:AA2250"/>
    <mergeCell ref="AJ2249:BF2250"/>
    <mergeCell ref="B2234:AA2235"/>
    <mergeCell ref="AH2235:AN2236"/>
    <mergeCell ref="AO2235:AS2238"/>
    <mergeCell ref="AT2235:AX2238"/>
    <mergeCell ref="B2236:AA2237"/>
    <mergeCell ref="AH2237:AN2238"/>
    <mergeCell ref="B2238:AA2239"/>
    <mergeCell ref="B2240:AA2241"/>
    <mergeCell ref="B2243:N2244"/>
    <mergeCell ref="O2243:AA2244"/>
    <mergeCell ref="AJ2243:BF2244"/>
    <mergeCell ref="AG2220:BI2223"/>
    <mergeCell ref="L2223:M2224"/>
    <mergeCell ref="N2223:X2224"/>
    <mergeCell ref="L2225:M2226"/>
    <mergeCell ref="N2225:X2226"/>
    <mergeCell ref="AG2225:AN2226"/>
    <mergeCell ref="AO2225:BH2227"/>
    <mergeCell ref="AH2227:AN2228"/>
    <mergeCell ref="B2229:AA2232"/>
    <mergeCell ref="AH2230:AN2231"/>
    <mergeCell ref="AO2230:AT2233"/>
    <mergeCell ref="AW2230:AZ2231"/>
    <mergeCell ref="BB2230:BF2233"/>
    <mergeCell ref="AH2232:AN2233"/>
    <mergeCell ref="AW2232:AZ2233"/>
    <mergeCell ref="B2233:K2233"/>
    <mergeCell ref="B2209:Z2209"/>
    <mergeCell ref="B2210:Z2211"/>
    <mergeCell ref="AA2210:AA2211"/>
    <mergeCell ref="AE2210:BJ2212"/>
    <mergeCell ref="B2212:Z2213"/>
    <mergeCell ref="AA2212:AA2213"/>
    <mergeCell ref="AE2214:BJ2215"/>
    <mergeCell ref="B2216:Z2217"/>
    <mergeCell ref="AA2216:AA2217"/>
    <mergeCell ref="AE2217:BJ2219"/>
    <mergeCell ref="B2218:Z2218"/>
    <mergeCell ref="C2201:X2201"/>
    <mergeCell ref="AL2202:BC2204"/>
    <mergeCell ref="B2202:Z2203"/>
    <mergeCell ref="B2204:Z2204"/>
    <mergeCell ref="B2205:Z2205"/>
    <mergeCell ref="AE2205:BJ2206"/>
    <mergeCell ref="B2206:Z2206"/>
    <mergeCell ref="B2207:Z2207"/>
    <mergeCell ref="AE2207:BJ2208"/>
    <mergeCell ref="B2208:Z2208"/>
    <mergeCell ref="B2195:N2196"/>
    <mergeCell ref="O2195:AA2196"/>
    <mergeCell ref="AJ2195:BF2196"/>
    <mergeCell ref="B2197:N2198"/>
    <mergeCell ref="O2197:AA2198"/>
    <mergeCell ref="AJ2197:BF2198"/>
    <mergeCell ref="B2199:N2200"/>
    <mergeCell ref="O2199:AA2200"/>
    <mergeCell ref="AJ2199:BF2200"/>
    <mergeCell ref="B2184:AA2185"/>
    <mergeCell ref="AH2185:AN2186"/>
    <mergeCell ref="AO2185:AS2188"/>
    <mergeCell ref="AT2185:AX2188"/>
    <mergeCell ref="B2186:AA2187"/>
    <mergeCell ref="AH2187:AN2188"/>
    <mergeCell ref="B2188:AA2189"/>
    <mergeCell ref="B2190:AA2191"/>
    <mergeCell ref="B2193:N2194"/>
    <mergeCell ref="O2193:AA2194"/>
    <mergeCell ref="AJ2193:BF2194"/>
    <mergeCell ref="AG2170:BI2173"/>
    <mergeCell ref="L2173:M2174"/>
    <mergeCell ref="N2173:X2174"/>
    <mergeCell ref="L2175:M2176"/>
    <mergeCell ref="N2175:X2176"/>
    <mergeCell ref="AG2175:AN2176"/>
    <mergeCell ref="AO2175:BH2177"/>
    <mergeCell ref="AH2177:AN2178"/>
    <mergeCell ref="B2179:AA2182"/>
    <mergeCell ref="AH2180:AN2181"/>
    <mergeCell ref="AO2180:AT2183"/>
    <mergeCell ref="AW2180:AZ2181"/>
    <mergeCell ref="BB2180:BF2183"/>
    <mergeCell ref="AH2182:AN2183"/>
    <mergeCell ref="AW2182:AZ2183"/>
    <mergeCell ref="B2183:K2183"/>
    <mergeCell ref="B2159:Z2159"/>
    <mergeCell ref="B2160:Z2161"/>
    <mergeCell ref="AA2160:AA2161"/>
    <mergeCell ref="AE2160:BJ2162"/>
    <mergeCell ref="B2162:Z2163"/>
    <mergeCell ref="AA2162:AA2163"/>
    <mergeCell ref="AE2164:BJ2165"/>
    <mergeCell ref="B2166:Z2167"/>
    <mergeCell ref="AA2166:AA2167"/>
    <mergeCell ref="AE2167:BJ2169"/>
    <mergeCell ref="B2168:Z2168"/>
    <mergeCell ref="C2151:X2151"/>
    <mergeCell ref="AL2152:BC2154"/>
    <mergeCell ref="B2152:Z2153"/>
    <mergeCell ref="B2154:Z2154"/>
    <mergeCell ref="B2155:Z2155"/>
    <mergeCell ref="AE2155:BJ2156"/>
    <mergeCell ref="B2156:Z2156"/>
    <mergeCell ref="B2157:Z2157"/>
    <mergeCell ref="AE2157:BJ2158"/>
    <mergeCell ref="B2158:Z2158"/>
    <mergeCell ref="B2145:N2146"/>
    <mergeCell ref="O2145:AA2146"/>
    <mergeCell ref="AJ2145:BF2146"/>
    <mergeCell ref="B2147:N2148"/>
    <mergeCell ref="O2147:AA2148"/>
    <mergeCell ref="AJ2147:BF2148"/>
    <mergeCell ref="B2149:N2150"/>
    <mergeCell ref="O2149:AA2150"/>
    <mergeCell ref="AJ2149:BF2150"/>
    <mergeCell ref="B2134:AA2135"/>
    <mergeCell ref="AH2135:AN2136"/>
    <mergeCell ref="AO2135:AS2138"/>
    <mergeCell ref="AT2135:AX2138"/>
    <mergeCell ref="B2136:AA2137"/>
    <mergeCell ref="AH2137:AN2138"/>
    <mergeCell ref="B2138:AA2139"/>
    <mergeCell ref="B2140:AA2141"/>
    <mergeCell ref="B2143:N2144"/>
    <mergeCell ref="O2143:AA2144"/>
    <mergeCell ref="AJ2143:BF2144"/>
    <mergeCell ref="AG2120:BI2123"/>
    <mergeCell ref="L2123:M2124"/>
    <mergeCell ref="N2123:X2124"/>
    <mergeCell ref="L2125:M2126"/>
    <mergeCell ref="N2125:X2126"/>
    <mergeCell ref="AG2125:AN2126"/>
    <mergeCell ref="AO2125:BH2127"/>
    <mergeCell ref="AH2127:AN2128"/>
    <mergeCell ref="B2129:AA2132"/>
    <mergeCell ref="AH2130:AN2131"/>
    <mergeCell ref="AO2130:AT2133"/>
    <mergeCell ref="AW2130:AZ2131"/>
    <mergeCell ref="BB2130:BF2133"/>
    <mergeCell ref="AH2132:AN2133"/>
    <mergeCell ref="AW2132:AZ2133"/>
    <mergeCell ref="B2133:K2133"/>
    <mergeCell ref="B2109:Z2109"/>
    <mergeCell ref="B2110:Z2111"/>
    <mergeCell ref="AA2110:AA2111"/>
    <mergeCell ref="AE2110:BJ2112"/>
    <mergeCell ref="B2112:Z2113"/>
    <mergeCell ref="AA2112:AA2113"/>
    <mergeCell ref="AE2114:BJ2115"/>
    <mergeCell ref="B2116:Z2117"/>
    <mergeCell ref="AA2116:AA2117"/>
    <mergeCell ref="AE2117:BJ2119"/>
    <mergeCell ref="B2118:Z2118"/>
    <mergeCell ref="C2101:X2101"/>
    <mergeCell ref="AL2102:BC2104"/>
    <mergeCell ref="B2102:Z2103"/>
    <mergeCell ref="B2104:Z2104"/>
    <mergeCell ref="B2105:Z2105"/>
    <mergeCell ref="AE2105:BJ2106"/>
    <mergeCell ref="B2106:Z2106"/>
    <mergeCell ref="B2107:Z2107"/>
    <mergeCell ref="AE2107:BJ2108"/>
    <mergeCell ref="B2108:Z2108"/>
    <mergeCell ref="B2095:N2096"/>
    <mergeCell ref="O2095:AA2096"/>
    <mergeCell ref="AJ2095:BF2096"/>
    <mergeCell ref="B2097:N2098"/>
    <mergeCell ref="O2097:AA2098"/>
    <mergeCell ref="AJ2097:BF2098"/>
    <mergeCell ref="B2099:N2100"/>
    <mergeCell ref="O2099:AA2100"/>
    <mergeCell ref="AJ2099:BF2100"/>
    <mergeCell ref="B2084:AA2085"/>
    <mergeCell ref="AH2085:AN2086"/>
    <mergeCell ref="AO2085:AS2088"/>
    <mergeCell ref="AT2085:AX2088"/>
    <mergeCell ref="B2086:AA2087"/>
    <mergeCell ref="AH2087:AN2088"/>
    <mergeCell ref="B2088:AA2089"/>
    <mergeCell ref="B2090:AA2091"/>
    <mergeCell ref="B2093:N2094"/>
    <mergeCell ref="O2093:AA2094"/>
    <mergeCell ref="AJ2093:BF2094"/>
    <mergeCell ref="AG2070:BI2073"/>
    <mergeCell ref="L2073:M2074"/>
    <mergeCell ref="N2073:X2074"/>
    <mergeCell ref="L2075:M2076"/>
    <mergeCell ref="N2075:X2076"/>
    <mergeCell ref="AG2075:AN2076"/>
    <mergeCell ref="AO2075:BH2077"/>
    <mergeCell ref="AH2077:AN2078"/>
    <mergeCell ref="B2079:AA2082"/>
    <mergeCell ref="AH2080:AN2081"/>
    <mergeCell ref="AO2080:AT2083"/>
    <mergeCell ref="AW2080:AZ2081"/>
    <mergeCell ref="BB2080:BF2083"/>
    <mergeCell ref="AH2082:AN2083"/>
    <mergeCell ref="AW2082:AZ2083"/>
    <mergeCell ref="B2083:K2083"/>
    <mergeCell ref="B2059:Z2059"/>
    <mergeCell ref="B2060:Z2061"/>
    <mergeCell ref="AA2060:AA2061"/>
    <mergeCell ref="AE2060:BJ2062"/>
    <mergeCell ref="B2062:Z2063"/>
    <mergeCell ref="AA2062:AA2063"/>
    <mergeCell ref="AE2064:BJ2065"/>
    <mergeCell ref="B2066:Z2067"/>
    <mergeCell ref="AA2066:AA2067"/>
    <mergeCell ref="AE2067:BJ2069"/>
    <mergeCell ref="B2068:Z2068"/>
    <mergeCell ref="C2051:X2051"/>
    <mergeCell ref="AL2052:BC2054"/>
    <mergeCell ref="B2052:Z2053"/>
    <mergeCell ref="B2054:Z2054"/>
    <mergeCell ref="B2055:Z2055"/>
    <mergeCell ref="AE2055:BJ2056"/>
    <mergeCell ref="B2056:Z2056"/>
    <mergeCell ref="B2057:Z2057"/>
    <mergeCell ref="AE2057:BJ2058"/>
    <mergeCell ref="B2058:Z2058"/>
    <mergeCell ref="B2045:N2046"/>
    <mergeCell ref="O2045:AA2046"/>
    <mergeCell ref="AJ2045:BF2046"/>
    <mergeCell ref="B2047:N2048"/>
    <mergeCell ref="O2047:AA2048"/>
    <mergeCell ref="AJ2047:BF2048"/>
    <mergeCell ref="B2049:N2050"/>
    <mergeCell ref="O2049:AA2050"/>
    <mergeCell ref="AJ2049:BF2050"/>
    <mergeCell ref="B2034:AA2035"/>
    <mergeCell ref="AH2035:AN2036"/>
    <mergeCell ref="AO2035:AS2038"/>
    <mergeCell ref="AT2035:AX2038"/>
    <mergeCell ref="B2036:AA2037"/>
    <mergeCell ref="AH2037:AN2038"/>
    <mergeCell ref="B2038:AA2039"/>
    <mergeCell ref="B2040:AA2041"/>
    <mergeCell ref="B2043:N2044"/>
    <mergeCell ref="O2043:AA2044"/>
    <mergeCell ref="AJ2043:BF2044"/>
    <mergeCell ref="AG2020:BI2023"/>
    <mergeCell ref="L2023:M2024"/>
    <mergeCell ref="N2023:X2024"/>
    <mergeCell ref="L2025:M2026"/>
    <mergeCell ref="N2025:X2026"/>
    <mergeCell ref="AG2025:AN2026"/>
    <mergeCell ref="AO2025:BH2027"/>
    <mergeCell ref="AH2027:AN2028"/>
    <mergeCell ref="B2029:AA2032"/>
    <mergeCell ref="AH2030:AN2031"/>
    <mergeCell ref="AO2030:AT2033"/>
    <mergeCell ref="AW2030:AZ2031"/>
    <mergeCell ref="BB2030:BF2033"/>
    <mergeCell ref="AH2032:AN2033"/>
    <mergeCell ref="AW2032:AZ2033"/>
    <mergeCell ref="B2033:K2033"/>
    <mergeCell ref="B2009:Z2009"/>
    <mergeCell ref="B2010:Z2011"/>
    <mergeCell ref="AA2010:AA2011"/>
    <mergeCell ref="AE2010:BJ2012"/>
    <mergeCell ref="B2012:Z2013"/>
    <mergeCell ref="AA2012:AA2013"/>
    <mergeCell ref="AE2014:BJ2015"/>
    <mergeCell ref="B2016:Z2017"/>
    <mergeCell ref="AA2016:AA2017"/>
    <mergeCell ref="AE2017:BJ2019"/>
    <mergeCell ref="B2018:Z2018"/>
    <mergeCell ref="C2001:X2001"/>
    <mergeCell ref="AL2002:BC2004"/>
    <mergeCell ref="B2002:Z2003"/>
    <mergeCell ref="B2004:Z2004"/>
    <mergeCell ref="B2005:Z2005"/>
    <mergeCell ref="AE2005:BJ2006"/>
    <mergeCell ref="B2006:Z2006"/>
    <mergeCell ref="B2007:Z2007"/>
    <mergeCell ref="AE2007:BJ2008"/>
    <mergeCell ref="B2008:Z2008"/>
    <mergeCell ref="B1995:N1996"/>
    <mergeCell ref="O1995:AA1996"/>
    <mergeCell ref="AJ1995:BF1996"/>
    <mergeCell ref="B1997:N1998"/>
    <mergeCell ref="O1997:AA1998"/>
    <mergeCell ref="AJ1997:BF1998"/>
    <mergeCell ref="B1999:N2000"/>
    <mergeCell ref="O1999:AA2000"/>
    <mergeCell ref="AJ1999:BF2000"/>
    <mergeCell ref="B1984:AA1985"/>
    <mergeCell ref="AH1985:AN1986"/>
    <mergeCell ref="AO1985:AS1988"/>
    <mergeCell ref="AT1985:AX1988"/>
    <mergeCell ref="B1986:AA1987"/>
    <mergeCell ref="AH1987:AN1988"/>
    <mergeCell ref="B1988:AA1989"/>
    <mergeCell ref="B1990:AA1991"/>
    <mergeCell ref="B1993:N1994"/>
    <mergeCell ref="O1993:AA1994"/>
    <mergeCell ref="AJ1993:BF1994"/>
    <mergeCell ref="AG1970:BI1973"/>
    <mergeCell ref="L1973:M1974"/>
    <mergeCell ref="N1973:X1974"/>
    <mergeCell ref="L1975:M1976"/>
    <mergeCell ref="N1975:X1976"/>
    <mergeCell ref="AG1975:AN1976"/>
    <mergeCell ref="AO1975:BH1977"/>
    <mergeCell ref="AH1977:AN1978"/>
    <mergeCell ref="B1979:AA1982"/>
    <mergeCell ref="AH1980:AN1981"/>
    <mergeCell ref="AO1980:AT1983"/>
    <mergeCell ref="AW1980:AZ1981"/>
    <mergeCell ref="BB1980:BF1983"/>
    <mergeCell ref="AH1982:AN1983"/>
    <mergeCell ref="AW1982:AZ1983"/>
    <mergeCell ref="B1983:K1983"/>
    <mergeCell ref="B1959:Z1959"/>
    <mergeCell ref="B1960:Z1961"/>
    <mergeCell ref="AA1960:AA1961"/>
    <mergeCell ref="AE1960:BJ1962"/>
    <mergeCell ref="B1962:Z1963"/>
    <mergeCell ref="AA1962:AA1963"/>
    <mergeCell ref="AE1964:BJ1965"/>
    <mergeCell ref="B1966:Z1967"/>
    <mergeCell ref="AA1966:AA1967"/>
    <mergeCell ref="AE1967:BJ1969"/>
    <mergeCell ref="B1968:Z1968"/>
    <mergeCell ref="C1951:X1951"/>
    <mergeCell ref="AL1952:BC1954"/>
    <mergeCell ref="B1952:Z1953"/>
    <mergeCell ref="B1954:Z1954"/>
    <mergeCell ref="B1955:Z1955"/>
    <mergeCell ref="AE1955:BJ1956"/>
    <mergeCell ref="B1956:Z1956"/>
    <mergeCell ref="B1957:Z1957"/>
    <mergeCell ref="AE1957:BJ1958"/>
    <mergeCell ref="B1958:Z1958"/>
    <mergeCell ref="B1945:N1946"/>
    <mergeCell ref="O1945:AA1946"/>
    <mergeCell ref="AJ1945:BF1946"/>
    <mergeCell ref="B1947:N1948"/>
    <mergeCell ref="O1947:AA1948"/>
    <mergeCell ref="AJ1947:BF1948"/>
    <mergeCell ref="B1949:N1950"/>
    <mergeCell ref="O1949:AA1950"/>
    <mergeCell ref="AJ1949:BF1950"/>
    <mergeCell ref="B1934:AA1935"/>
    <mergeCell ref="AH1935:AN1936"/>
    <mergeCell ref="AO1935:AS1938"/>
    <mergeCell ref="AT1935:AX1938"/>
    <mergeCell ref="B1936:AA1937"/>
    <mergeCell ref="AH1937:AN1938"/>
    <mergeCell ref="B1938:AA1939"/>
    <mergeCell ref="B1940:AA1941"/>
    <mergeCell ref="B1943:N1944"/>
    <mergeCell ref="O1943:AA1944"/>
    <mergeCell ref="AJ1943:BF1944"/>
    <mergeCell ref="AG1920:BI1923"/>
    <mergeCell ref="L1923:M1924"/>
    <mergeCell ref="N1923:X1924"/>
    <mergeCell ref="L1925:M1926"/>
    <mergeCell ref="N1925:X1926"/>
    <mergeCell ref="AG1925:AN1926"/>
    <mergeCell ref="AO1925:BH1927"/>
    <mergeCell ref="AH1927:AN1928"/>
    <mergeCell ref="B1929:AA1932"/>
    <mergeCell ref="AH1930:AN1931"/>
    <mergeCell ref="AO1930:AT1933"/>
    <mergeCell ref="AW1930:AZ1931"/>
    <mergeCell ref="BB1930:BF1933"/>
    <mergeCell ref="AH1932:AN1933"/>
    <mergeCell ref="AW1932:AZ1933"/>
    <mergeCell ref="B1933:K1933"/>
    <mergeCell ref="B1909:Z1909"/>
    <mergeCell ref="B1910:Z1911"/>
    <mergeCell ref="AA1910:AA1911"/>
    <mergeCell ref="AE1910:BJ1912"/>
    <mergeCell ref="B1912:Z1913"/>
    <mergeCell ref="AA1912:AA1913"/>
    <mergeCell ref="AE1914:BJ1915"/>
    <mergeCell ref="B1916:Z1917"/>
    <mergeCell ref="AA1916:AA1917"/>
    <mergeCell ref="AE1917:BJ1919"/>
    <mergeCell ref="B1918:Z1918"/>
    <mergeCell ref="C1901:X1901"/>
    <mergeCell ref="AL1902:BC1904"/>
    <mergeCell ref="B1902:Z1903"/>
    <mergeCell ref="B1904:Z1904"/>
    <mergeCell ref="B1905:Z1905"/>
    <mergeCell ref="AE1905:BJ1906"/>
    <mergeCell ref="B1906:Z1906"/>
    <mergeCell ref="B1907:Z1907"/>
    <mergeCell ref="AE1907:BJ1908"/>
    <mergeCell ref="B1908:Z1908"/>
    <mergeCell ref="B1895:N1896"/>
    <mergeCell ref="O1895:AA1896"/>
    <mergeCell ref="AJ1895:BF1896"/>
    <mergeCell ref="B1897:N1898"/>
    <mergeCell ref="O1897:AA1898"/>
    <mergeCell ref="AJ1897:BF1898"/>
    <mergeCell ref="B1899:N1900"/>
    <mergeCell ref="O1899:AA1900"/>
    <mergeCell ref="AJ1899:BF1900"/>
    <mergeCell ref="B1884:AA1885"/>
    <mergeCell ref="AH1885:AN1886"/>
    <mergeCell ref="AO1885:AS1888"/>
    <mergeCell ref="AT1885:AX1888"/>
    <mergeCell ref="B1886:AA1887"/>
    <mergeCell ref="AH1887:AN1888"/>
    <mergeCell ref="B1888:AA1889"/>
    <mergeCell ref="B1890:AA1891"/>
    <mergeCell ref="B1893:N1894"/>
    <mergeCell ref="O1893:AA1894"/>
    <mergeCell ref="AJ1893:BF1894"/>
    <mergeCell ref="AG1870:BI1873"/>
    <mergeCell ref="L1873:M1874"/>
    <mergeCell ref="N1873:X1874"/>
    <mergeCell ref="L1875:M1876"/>
    <mergeCell ref="N1875:X1876"/>
    <mergeCell ref="AG1875:AN1876"/>
    <mergeCell ref="AO1875:BH1877"/>
    <mergeCell ref="AH1877:AN1878"/>
    <mergeCell ref="B1879:AA1882"/>
    <mergeCell ref="AH1880:AN1881"/>
    <mergeCell ref="AO1880:AT1883"/>
    <mergeCell ref="AW1880:AZ1881"/>
    <mergeCell ref="BB1880:BF1883"/>
    <mergeCell ref="AH1882:AN1883"/>
    <mergeCell ref="AW1882:AZ1883"/>
    <mergeCell ref="B1883:K1883"/>
    <mergeCell ref="B1859:Z1859"/>
    <mergeCell ref="B1860:Z1861"/>
    <mergeCell ref="AA1860:AA1861"/>
    <mergeCell ref="AE1860:BJ1862"/>
    <mergeCell ref="B1862:Z1863"/>
    <mergeCell ref="AA1862:AA1863"/>
    <mergeCell ref="AE1864:BJ1865"/>
    <mergeCell ref="B1866:Z1867"/>
    <mergeCell ref="AA1866:AA1867"/>
    <mergeCell ref="AE1867:BJ1869"/>
    <mergeCell ref="B1868:Z1868"/>
    <mergeCell ref="C1851:X1851"/>
    <mergeCell ref="AL1852:BC1854"/>
    <mergeCell ref="B1852:Z1853"/>
    <mergeCell ref="B1854:Z1854"/>
    <mergeCell ref="B1855:Z1855"/>
    <mergeCell ref="AE1855:BJ1856"/>
    <mergeCell ref="B1856:Z1856"/>
    <mergeCell ref="B1857:Z1857"/>
    <mergeCell ref="AE1857:BJ1858"/>
    <mergeCell ref="B1858:Z1858"/>
    <mergeCell ref="B1845:N1846"/>
    <mergeCell ref="O1845:AA1846"/>
    <mergeCell ref="AJ1845:BF1846"/>
    <mergeCell ref="B1847:N1848"/>
    <mergeCell ref="O1847:AA1848"/>
    <mergeCell ref="AJ1847:BF1848"/>
    <mergeCell ref="B1849:N1850"/>
    <mergeCell ref="O1849:AA1850"/>
    <mergeCell ref="AJ1849:BF1850"/>
    <mergeCell ref="B1834:AA1835"/>
    <mergeCell ref="AH1835:AN1836"/>
    <mergeCell ref="AO1835:AS1838"/>
    <mergeCell ref="AT1835:AX1838"/>
    <mergeCell ref="B1836:AA1837"/>
    <mergeCell ref="AH1837:AN1838"/>
    <mergeCell ref="B1838:AA1839"/>
    <mergeCell ref="B1840:AA1841"/>
    <mergeCell ref="B1843:N1844"/>
    <mergeCell ref="O1843:AA1844"/>
    <mergeCell ref="AJ1843:BF1844"/>
    <mergeCell ref="AG1820:BI1823"/>
    <mergeCell ref="L1823:M1824"/>
    <mergeCell ref="N1823:X1824"/>
    <mergeCell ref="L1825:M1826"/>
    <mergeCell ref="N1825:X1826"/>
    <mergeCell ref="AG1825:AN1826"/>
    <mergeCell ref="AO1825:BH1827"/>
    <mergeCell ref="AH1827:AN1828"/>
    <mergeCell ref="B1829:AA1832"/>
    <mergeCell ref="AH1830:AN1831"/>
    <mergeCell ref="AO1830:AT1833"/>
    <mergeCell ref="AW1830:AZ1831"/>
    <mergeCell ref="BB1830:BF1833"/>
    <mergeCell ref="AH1832:AN1833"/>
    <mergeCell ref="AW1832:AZ1833"/>
    <mergeCell ref="B1833:K1833"/>
    <mergeCell ref="B1809:Z1809"/>
    <mergeCell ref="B1810:Z1811"/>
    <mergeCell ref="AA1810:AA1811"/>
    <mergeCell ref="AE1810:BJ1812"/>
    <mergeCell ref="B1812:Z1813"/>
    <mergeCell ref="AA1812:AA1813"/>
    <mergeCell ref="AE1814:BJ1815"/>
    <mergeCell ref="B1816:Z1817"/>
    <mergeCell ref="AA1816:AA1817"/>
    <mergeCell ref="AE1817:BJ1819"/>
    <mergeCell ref="B1818:Z1818"/>
    <mergeCell ref="C1801:X1801"/>
    <mergeCell ref="AL1802:BC1804"/>
    <mergeCell ref="B1802:Z1803"/>
    <mergeCell ref="B1804:Z1804"/>
    <mergeCell ref="B1805:Z1805"/>
    <mergeCell ref="AE1805:BJ1806"/>
    <mergeCell ref="B1806:Z1806"/>
    <mergeCell ref="B1807:Z1807"/>
    <mergeCell ref="AE1807:BJ1808"/>
    <mergeCell ref="B1808:Z1808"/>
    <mergeCell ref="B1795:N1796"/>
    <mergeCell ref="O1795:AA1796"/>
    <mergeCell ref="AJ1795:BF1796"/>
    <mergeCell ref="B1797:N1798"/>
    <mergeCell ref="O1797:AA1798"/>
    <mergeCell ref="AJ1797:BF1798"/>
    <mergeCell ref="B1799:N1800"/>
    <mergeCell ref="O1799:AA1800"/>
    <mergeCell ref="AJ1799:BF1800"/>
    <mergeCell ref="B1784:AA1785"/>
    <mergeCell ref="AH1785:AN1786"/>
    <mergeCell ref="AO1785:AS1788"/>
    <mergeCell ref="AT1785:AX1788"/>
    <mergeCell ref="B1786:AA1787"/>
    <mergeCell ref="AH1787:AN1788"/>
    <mergeCell ref="B1788:AA1789"/>
    <mergeCell ref="B1790:AA1791"/>
    <mergeCell ref="B1793:N1794"/>
    <mergeCell ref="O1793:AA1794"/>
    <mergeCell ref="AJ1793:BF1794"/>
    <mergeCell ref="AG1770:BI1773"/>
    <mergeCell ref="L1773:M1774"/>
    <mergeCell ref="N1773:X1774"/>
    <mergeCell ref="L1775:M1776"/>
    <mergeCell ref="N1775:X1776"/>
    <mergeCell ref="AG1775:AN1776"/>
    <mergeCell ref="AO1775:BH1777"/>
    <mergeCell ref="AH1777:AN1778"/>
    <mergeCell ref="B1779:AA1782"/>
    <mergeCell ref="AH1780:AN1781"/>
    <mergeCell ref="AO1780:AT1783"/>
    <mergeCell ref="AW1780:AZ1781"/>
    <mergeCell ref="BB1780:BF1783"/>
    <mergeCell ref="AH1782:AN1783"/>
    <mergeCell ref="AW1782:AZ1783"/>
    <mergeCell ref="B1783:K1783"/>
    <mergeCell ref="B1759:Z1759"/>
    <mergeCell ref="B1760:Z1761"/>
    <mergeCell ref="AA1760:AA1761"/>
    <mergeCell ref="AE1760:BJ1762"/>
    <mergeCell ref="B1762:Z1763"/>
    <mergeCell ref="AA1762:AA1763"/>
    <mergeCell ref="AE1764:BJ1765"/>
    <mergeCell ref="B1766:Z1767"/>
    <mergeCell ref="AA1766:AA1767"/>
    <mergeCell ref="AE1767:BJ1769"/>
    <mergeCell ref="B1768:Z1768"/>
    <mergeCell ref="C1751:X1751"/>
    <mergeCell ref="AL1752:BC1754"/>
    <mergeCell ref="B1752:Z1753"/>
    <mergeCell ref="B1754:Z1754"/>
    <mergeCell ref="B1755:Z1755"/>
    <mergeCell ref="AE1755:BJ1756"/>
    <mergeCell ref="B1756:Z1756"/>
    <mergeCell ref="B1757:Z1757"/>
    <mergeCell ref="AE1757:BJ1758"/>
    <mergeCell ref="B1758:Z1758"/>
    <mergeCell ref="B1745:N1746"/>
    <mergeCell ref="O1745:AA1746"/>
    <mergeCell ref="AJ1745:BF1746"/>
    <mergeCell ref="B1747:N1748"/>
    <mergeCell ref="O1747:AA1748"/>
    <mergeCell ref="AJ1747:BF1748"/>
    <mergeCell ref="B1749:N1750"/>
    <mergeCell ref="O1749:AA1750"/>
    <mergeCell ref="AJ1749:BF1750"/>
    <mergeCell ref="B1734:AA1735"/>
    <mergeCell ref="AH1735:AN1736"/>
    <mergeCell ref="AO1735:AS1738"/>
    <mergeCell ref="AT1735:AX1738"/>
    <mergeCell ref="B1736:AA1737"/>
    <mergeCell ref="AH1737:AN1738"/>
    <mergeCell ref="B1738:AA1739"/>
    <mergeCell ref="B1740:AA1741"/>
    <mergeCell ref="B1743:N1744"/>
    <mergeCell ref="O1743:AA1744"/>
    <mergeCell ref="AJ1743:BF1744"/>
    <mergeCell ref="AG1720:BI1723"/>
    <mergeCell ref="L1723:M1724"/>
    <mergeCell ref="N1723:X1724"/>
    <mergeCell ref="L1725:M1726"/>
    <mergeCell ref="N1725:X1726"/>
    <mergeCell ref="AG1725:AN1726"/>
    <mergeCell ref="AO1725:BH1727"/>
    <mergeCell ref="AH1727:AN1728"/>
    <mergeCell ref="B1729:AA1732"/>
    <mergeCell ref="AH1730:AN1731"/>
    <mergeCell ref="AO1730:AT1733"/>
    <mergeCell ref="AW1730:AZ1731"/>
    <mergeCell ref="BB1730:BF1733"/>
    <mergeCell ref="AH1732:AN1733"/>
    <mergeCell ref="AW1732:AZ1733"/>
    <mergeCell ref="B1733:K1733"/>
    <mergeCell ref="B1709:Z1709"/>
    <mergeCell ref="B1710:Z1711"/>
    <mergeCell ref="AA1710:AA1711"/>
    <mergeCell ref="AE1710:BJ1712"/>
    <mergeCell ref="B1712:Z1713"/>
    <mergeCell ref="AA1712:AA1713"/>
    <mergeCell ref="AE1714:BJ1715"/>
    <mergeCell ref="B1716:Z1717"/>
    <mergeCell ref="AA1716:AA1717"/>
    <mergeCell ref="AE1717:BJ1719"/>
    <mergeCell ref="B1718:Z1718"/>
    <mergeCell ref="C1701:X1701"/>
    <mergeCell ref="AL1702:BC1704"/>
    <mergeCell ref="B1702:Z1703"/>
    <mergeCell ref="B1704:Z1704"/>
    <mergeCell ref="B1705:Z1705"/>
    <mergeCell ref="AE1705:BJ1706"/>
    <mergeCell ref="B1706:Z1706"/>
    <mergeCell ref="B1707:Z1707"/>
    <mergeCell ref="AE1707:BJ1708"/>
    <mergeCell ref="B1708:Z1708"/>
    <mergeCell ref="B1695:N1696"/>
    <mergeCell ref="O1695:AA1696"/>
    <mergeCell ref="AJ1695:BF1696"/>
    <mergeCell ref="B1697:N1698"/>
    <mergeCell ref="O1697:AA1698"/>
    <mergeCell ref="AJ1697:BF1698"/>
    <mergeCell ref="B1699:N1700"/>
    <mergeCell ref="O1699:AA1700"/>
    <mergeCell ref="AJ1699:BF1700"/>
    <mergeCell ref="B1684:AA1685"/>
    <mergeCell ref="AH1685:AN1686"/>
    <mergeCell ref="AO1685:AS1688"/>
    <mergeCell ref="AT1685:AX1688"/>
    <mergeCell ref="B1686:AA1687"/>
    <mergeCell ref="AH1687:AN1688"/>
    <mergeCell ref="B1688:AA1689"/>
    <mergeCell ref="B1690:AA1691"/>
    <mergeCell ref="B1693:N1694"/>
    <mergeCell ref="O1693:AA1694"/>
    <mergeCell ref="AJ1693:BF1694"/>
    <mergeCell ref="AG1670:BI1673"/>
    <mergeCell ref="L1673:M1674"/>
    <mergeCell ref="N1673:X1674"/>
    <mergeCell ref="L1675:M1676"/>
    <mergeCell ref="N1675:X1676"/>
    <mergeCell ref="AG1675:AN1676"/>
    <mergeCell ref="AO1675:BH1677"/>
    <mergeCell ref="AH1677:AN1678"/>
    <mergeCell ref="B1679:AA1682"/>
    <mergeCell ref="AH1680:AN1681"/>
    <mergeCell ref="AO1680:AT1683"/>
    <mergeCell ref="AW1680:AZ1681"/>
    <mergeCell ref="BB1680:BF1683"/>
    <mergeCell ref="AH1682:AN1683"/>
    <mergeCell ref="AW1682:AZ1683"/>
    <mergeCell ref="B1683:K1683"/>
    <mergeCell ref="B1659:Z1659"/>
    <mergeCell ref="B1660:Z1661"/>
    <mergeCell ref="AA1660:AA1661"/>
    <mergeCell ref="AE1660:BJ1662"/>
    <mergeCell ref="B1662:Z1663"/>
    <mergeCell ref="AA1662:AA1663"/>
    <mergeCell ref="AE1664:BJ1665"/>
    <mergeCell ref="B1666:Z1667"/>
    <mergeCell ref="AA1666:AA1667"/>
    <mergeCell ref="AE1667:BJ1669"/>
    <mergeCell ref="B1668:Z1668"/>
    <mergeCell ref="C1651:X1651"/>
    <mergeCell ref="AL1652:BC1654"/>
    <mergeCell ref="B1652:Z1653"/>
    <mergeCell ref="B1654:Z1654"/>
    <mergeCell ref="B1655:Z1655"/>
    <mergeCell ref="AE1655:BJ1656"/>
    <mergeCell ref="B1656:Z1656"/>
    <mergeCell ref="B1657:Z1657"/>
    <mergeCell ref="AE1657:BJ1658"/>
    <mergeCell ref="B1658:Z1658"/>
    <mergeCell ref="B1645:N1646"/>
    <mergeCell ref="O1645:AA1646"/>
    <mergeCell ref="AJ1645:BF1646"/>
    <mergeCell ref="B1647:N1648"/>
    <mergeCell ref="O1647:AA1648"/>
    <mergeCell ref="AJ1647:BF1648"/>
    <mergeCell ref="B1649:N1650"/>
    <mergeCell ref="O1649:AA1650"/>
    <mergeCell ref="AJ1649:BF1650"/>
    <mergeCell ref="B1634:AA1635"/>
    <mergeCell ref="AH1635:AN1636"/>
    <mergeCell ref="AO1635:AS1638"/>
    <mergeCell ref="AT1635:AX1638"/>
    <mergeCell ref="B1636:AA1637"/>
    <mergeCell ref="AH1637:AN1638"/>
    <mergeCell ref="B1638:AA1639"/>
    <mergeCell ref="B1640:AA1641"/>
    <mergeCell ref="B1643:N1644"/>
    <mergeCell ref="O1643:AA1644"/>
    <mergeCell ref="AJ1643:BF1644"/>
    <mergeCell ref="AG1620:BI1623"/>
    <mergeCell ref="L1623:M1624"/>
    <mergeCell ref="N1623:X1624"/>
    <mergeCell ref="L1625:M1626"/>
    <mergeCell ref="N1625:X1626"/>
    <mergeCell ref="AG1625:AN1626"/>
    <mergeCell ref="AO1625:BH1627"/>
    <mergeCell ref="AH1627:AN1628"/>
    <mergeCell ref="B1629:AA1632"/>
    <mergeCell ref="AH1630:AN1631"/>
    <mergeCell ref="AO1630:AT1633"/>
    <mergeCell ref="AW1630:AZ1631"/>
    <mergeCell ref="BB1630:BF1633"/>
    <mergeCell ref="AH1632:AN1633"/>
    <mergeCell ref="AW1632:AZ1633"/>
    <mergeCell ref="B1633:K1633"/>
    <mergeCell ref="B1609:Z1609"/>
    <mergeCell ref="B1610:Z1611"/>
    <mergeCell ref="AA1610:AA1611"/>
    <mergeCell ref="AE1610:BJ1612"/>
    <mergeCell ref="B1612:Z1613"/>
    <mergeCell ref="AA1612:AA1613"/>
    <mergeCell ref="AE1614:BJ1615"/>
    <mergeCell ref="B1616:Z1617"/>
    <mergeCell ref="AA1616:AA1617"/>
    <mergeCell ref="AE1617:BJ1619"/>
    <mergeCell ref="B1618:Z1618"/>
    <mergeCell ref="C1601:X1601"/>
    <mergeCell ref="AL1602:BC1604"/>
    <mergeCell ref="B1602:Z1603"/>
    <mergeCell ref="B1604:Z1604"/>
    <mergeCell ref="B1605:Z1605"/>
    <mergeCell ref="AE1605:BJ1606"/>
    <mergeCell ref="B1606:Z1606"/>
    <mergeCell ref="B1607:Z1607"/>
    <mergeCell ref="AE1607:BJ1608"/>
    <mergeCell ref="B1608:Z1608"/>
    <mergeCell ref="B1595:N1596"/>
    <mergeCell ref="O1595:AA1596"/>
    <mergeCell ref="AJ1595:BF1596"/>
    <mergeCell ref="B1597:N1598"/>
    <mergeCell ref="O1597:AA1598"/>
    <mergeCell ref="AJ1597:BF1598"/>
    <mergeCell ref="B1599:N1600"/>
    <mergeCell ref="O1599:AA1600"/>
    <mergeCell ref="AJ1599:BF1600"/>
    <mergeCell ref="B1584:AA1585"/>
    <mergeCell ref="AH1585:AN1586"/>
    <mergeCell ref="AO1585:AS1588"/>
    <mergeCell ref="AT1585:AX1588"/>
    <mergeCell ref="B1586:AA1587"/>
    <mergeCell ref="AH1587:AN1588"/>
    <mergeCell ref="B1588:AA1589"/>
    <mergeCell ref="B1590:AA1591"/>
    <mergeCell ref="B1593:N1594"/>
    <mergeCell ref="O1593:AA1594"/>
    <mergeCell ref="AJ1593:BF1594"/>
    <mergeCell ref="AG1570:BI1573"/>
    <mergeCell ref="L1573:M1574"/>
    <mergeCell ref="N1573:X1574"/>
    <mergeCell ref="L1575:M1576"/>
    <mergeCell ref="N1575:X1576"/>
    <mergeCell ref="AG1575:AN1576"/>
    <mergeCell ref="AO1575:BH1577"/>
    <mergeCell ref="AH1577:AN1578"/>
    <mergeCell ref="B1579:AA1582"/>
    <mergeCell ref="AH1580:AN1581"/>
    <mergeCell ref="AO1580:AT1583"/>
    <mergeCell ref="AW1580:AZ1581"/>
    <mergeCell ref="BB1580:BF1583"/>
    <mergeCell ref="AH1582:AN1583"/>
    <mergeCell ref="AW1582:AZ1583"/>
    <mergeCell ref="B1583:K1583"/>
    <mergeCell ref="B1559:Z1559"/>
    <mergeCell ref="B1560:Z1561"/>
    <mergeCell ref="AA1560:AA1561"/>
    <mergeCell ref="AE1560:BJ1562"/>
    <mergeCell ref="B1562:Z1563"/>
    <mergeCell ref="AA1562:AA1563"/>
    <mergeCell ref="AE1564:BJ1565"/>
    <mergeCell ref="B1566:Z1567"/>
    <mergeCell ref="AA1566:AA1567"/>
    <mergeCell ref="AE1567:BJ1569"/>
    <mergeCell ref="B1568:Z1568"/>
    <mergeCell ref="C1551:X1551"/>
    <mergeCell ref="AL1552:BC1554"/>
    <mergeCell ref="B1552:Z1553"/>
    <mergeCell ref="B1554:Z1554"/>
    <mergeCell ref="B1555:Z1555"/>
    <mergeCell ref="AE1555:BJ1556"/>
    <mergeCell ref="B1556:Z1556"/>
    <mergeCell ref="B1557:Z1557"/>
    <mergeCell ref="AE1557:BJ1558"/>
    <mergeCell ref="B1558:Z1558"/>
    <mergeCell ref="B1545:N1546"/>
    <mergeCell ref="O1545:AA1546"/>
    <mergeCell ref="AJ1545:BF1546"/>
    <mergeCell ref="B1547:N1548"/>
    <mergeCell ref="O1547:AA1548"/>
    <mergeCell ref="AJ1547:BF1548"/>
    <mergeCell ref="B1549:N1550"/>
    <mergeCell ref="O1549:AA1550"/>
    <mergeCell ref="AJ1549:BF1550"/>
    <mergeCell ref="B1534:AA1535"/>
    <mergeCell ref="AH1535:AN1536"/>
    <mergeCell ref="AO1535:AS1538"/>
    <mergeCell ref="AT1535:AX1538"/>
    <mergeCell ref="B1536:AA1537"/>
    <mergeCell ref="AH1537:AN1538"/>
    <mergeCell ref="B1538:AA1539"/>
    <mergeCell ref="B1540:AA1541"/>
    <mergeCell ref="B1543:N1544"/>
    <mergeCell ref="O1543:AA1544"/>
    <mergeCell ref="AJ1543:BF1544"/>
    <mergeCell ref="AG1520:BI1523"/>
    <mergeCell ref="L1523:M1524"/>
    <mergeCell ref="N1523:X1524"/>
    <mergeCell ref="L1525:M1526"/>
    <mergeCell ref="N1525:X1526"/>
    <mergeCell ref="AG1525:AN1526"/>
    <mergeCell ref="AO1525:BH1527"/>
    <mergeCell ref="AH1527:AN1528"/>
    <mergeCell ref="B1529:AA1532"/>
    <mergeCell ref="AH1530:AN1531"/>
    <mergeCell ref="AO1530:AT1533"/>
    <mergeCell ref="AW1530:AZ1531"/>
    <mergeCell ref="BB1530:BF1533"/>
    <mergeCell ref="AH1532:AN1533"/>
    <mergeCell ref="AW1532:AZ1533"/>
    <mergeCell ref="B1533:K1533"/>
    <mergeCell ref="B1509:Z1509"/>
    <mergeCell ref="B1510:Z1511"/>
    <mergeCell ref="AA1510:AA1511"/>
    <mergeCell ref="AE1510:BJ1512"/>
    <mergeCell ref="B1512:Z1513"/>
    <mergeCell ref="AA1512:AA1513"/>
    <mergeCell ref="AE1514:BJ1515"/>
    <mergeCell ref="B1516:Z1517"/>
    <mergeCell ref="AA1516:AA1517"/>
    <mergeCell ref="AE1517:BJ1519"/>
    <mergeCell ref="B1518:Z1518"/>
    <mergeCell ref="C1501:X1501"/>
    <mergeCell ref="AL1502:BC1504"/>
    <mergeCell ref="B1502:Z1503"/>
    <mergeCell ref="B1504:Z1504"/>
    <mergeCell ref="B1505:Z1505"/>
    <mergeCell ref="AE1505:BJ1506"/>
    <mergeCell ref="B1506:Z1506"/>
    <mergeCell ref="B1507:Z1507"/>
    <mergeCell ref="AE1507:BJ1508"/>
    <mergeCell ref="B1508:Z1508"/>
    <mergeCell ref="B1495:N1496"/>
    <mergeCell ref="O1495:AA1496"/>
    <mergeCell ref="AJ1495:BF1496"/>
    <mergeCell ref="B1497:N1498"/>
    <mergeCell ref="O1497:AA1498"/>
    <mergeCell ref="AJ1497:BF1498"/>
    <mergeCell ref="B1499:N1500"/>
    <mergeCell ref="O1499:AA1500"/>
    <mergeCell ref="AJ1499:BF1500"/>
    <mergeCell ref="B1484:AA1485"/>
    <mergeCell ref="AH1485:AN1486"/>
    <mergeCell ref="AO1485:AS1488"/>
    <mergeCell ref="AT1485:AX1488"/>
    <mergeCell ref="B1486:AA1487"/>
    <mergeCell ref="AH1487:AN1488"/>
    <mergeCell ref="B1488:AA1489"/>
    <mergeCell ref="B1490:AA1491"/>
    <mergeCell ref="B1493:N1494"/>
    <mergeCell ref="O1493:AA1494"/>
    <mergeCell ref="AJ1493:BF1494"/>
    <mergeCell ref="AG1470:BI1473"/>
    <mergeCell ref="L1473:M1474"/>
    <mergeCell ref="N1473:X1474"/>
    <mergeCell ref="L1475:M1476"/>
    <mergeCell ref="N1475:X1476"/>
    <mergeCell ref="AG1475:AN1476"/>
    <mergeCell ref="AO1475:BH1477"/>
    <mergeCell ref="AH1477:AN1478"/>
    <mergeCell ref="B1479:AA1482"/>
    <mergeCell ref="AH1480:AN1481"/>
    <mergeCell ref="AO1480:AT1483"/>
    <mergeCell ref="AW1480:AZ1481"/>
    <mergeCell ref="BB1480:BF1483"/>
    <mergeCell ref="AH1482:AN1483"/>
    <mergeCell ref="AW1482:AZ1483"/>
    <mergeCell ref="B1483:K1483"/>
    <mergeCell ref="B1459:Z1459"/>
    <mergeCell ref="B1460:Z1461"/>
    <mergeCell ref="AA1460:AA1461"/>
    <mergeCell ref="AE1460:BJ1462"/>
    <mergeCell ref="B1462:Z1463"/>
    <mergeCell ref="AA1462:AA1463"/>
    <mergeCell ref="AE1464:BJ1465"/>
    <mergeCell ref="B1466:Z1467"/>
    <mergeCell ref="AA1466:AA1467"/>
    <mergeCell ref="AE1467:BJ1469"/>
    <mergeCell ref="B1468:Z1468"/>
    <mergeCell ref="C1451:X1451"/>
    <mergeCell ref="AL1452:BC1454"/>
    <mergeCell ref="B1452:Z1453"/>
    <mergeCell ref="B1454:Z1454"/>
    <mergeCell ref="B1455:Z1455"/>
    <mergeCell ref="AE1455:BJ1456"/>
    <mergeCell ref="B1456:Z1456"/>
    <mergeCell ref="B1457:Z1457"/>
    <mergeCell ref="AE1457:BJ1458"/>
    <mergeCell ref="B1458:Z1458"/>
    <mergeCell ref="B1445:N1446"/>
    <mergeCell ref="O1445:AA1446"/>
    <mergeCell ref="AJ1445:BF1446"/>
    <mergeCell ref="B1447:N1448"/>
    <mergeCell ref="O1447:AA1448"/>
    <mergeCell ref="AJ1447:BF1448"/>
    <mergeCell ref="B1449:N1450"/>
    <mergeCell ref="O1449:AA1450"/>
    <mergeCell ref="AJ1449:BF1450"/>
    <mergeCell ref="B1434:AA1435"/>
    <mergeCell ref="AH1435:AN1436"/>
    <mergeCell ref="AO1435:AS1438"/>
    <mergeCell ref="AT1435:AX1438"/>
    <mergeCell ref="B1436:AA1437"/>
    <mergeCell ref="AH1437:AN1438"/>
    <mergeCell ref="B1438:AA1439"/>
    <mergeCell ref="B1440:AA1441"/>
    <mergeCell ref="B1443:N1444"/>
    <mergeCell ref="O1443:AA1444"/>
    <mergeCell ref="AJ1443:BF1444"/>
    <mergeCell ref="AG1420:BI1423"/>
    <mergeCell ref="L1423:M1424"/>
    <mergeCell ref="N1423:X1424"/>
    <mergeCell ref="L1425:M1426"/>
    <mergeCell ref="N1425:X1426"/>
    <mergeCell ref="AG1425:AN1426"/>
    <mergeCell ref="AO1425:BH1427"/>
    <mergeCell ref="AH1427:AN1428"/>
    <mergeCell ref="B1429:AA1432"/>
    <mergeCell ref="AH1430:AN1431"/>
    <mergeCell ref="AO1430:AT1433"/>
    <mergeCell ref="AW1430:AZ1431"/>
    <mergeCell ref="BB1430:BF1433"/>
    <mergeCell ref="AH1432:AN1433"/>
    <mergeCell ref="AW1432:AZ1433"/>
    <mergeCell ref="B1433:K1433"/>
    <mergeCell ref="B1409:Z1409"/>
    <mergeCell ref="B1410:Z1411"/>
    <mergeCell ref="AA1410:AA1411"/>
    <mergeCell ref="AE1410:BJ1412"/>
    <mergeCell ref="B1412:Z1413"/>
    <mergeCell ref="AA1412:AA1413"/>
    <mergeCell ref="AE1414:BJ1415"/>
    <mergeCell ref="B1416:Z1417"/>
    <mergeCell ref="AA1416:AA1417"/>
    <mergeCell ref="AE1417:BJ1419"/>
    <mergeCell ref="B1418:Z1418"/>
    <mergeCell ref="C1401:X1401"/>
    <mergeCell ref="AL1402:BC1404"/>
    <mergeCell ref="B1402:Z1403"/>
    <mergeCell ref="B1404:Z1404"/>
    <mergeCell ref="B1405:Z1405"/>
    <mergeCell ref="AE1405:BJ1406"/>
    <mergeCell ref="B1406:Z1406"/>
    <mergeCell ref="B1407:Z1407"/>
    <mergeCell ref="AE1407:BJ1408"/>
    <mergeCell ref="B1408:Z1408"/>
    <mergeCell ref="B1395:N1396"/>
    <mergeCell ref="O1395:AA1396"/>
    <mergeCell ref="AJ1395:BF1396"/>
    <mergeCell ref="B1397:N1398"/>
    <mergeCell ref="O1397:AA1398"/>
    <mergeCell ref="AJ1397:BF1398"/>
    <mergeCell ref="B1399:N1400"/>
    <mergeCell ref="O1399:AA1400"/>
    <mergeCell ref="AJ1399:BF1400"/>
    <mergeCell ref="B1384:AA1385"/>
    <mergeCell ref="AH1385:AN1386"/>
    <mergeCell ref="AO1385:AS1388"/>
    <mergeCell ref="AT1385:AX1388"/>
    <mergeCell ref="B1386:AA1387"/>
    <mergeCell ref="AH1387:AN1388"/>
    <mergeCell ref="B1388:AA1389"/>
    <mergeCell ref="B1390:AA1391"/>
    <mergeCell ref="B1393:N1394"/>
    <mergeCell ref="O1393:AA1394"/>
    <mergeCell ref="AJ1393:BF1394"/>
    <mergeCell ref="AG1370:BI1373"/>
    <mergeCell ref="L1373:M1374"/>
    <mergeCell ref="N1373:X1374"/>
    <mergeCell ref="L1375:M1376"/>
    <mergeCell ref="N1375:X1376"/>
    <mergeCell ref="AG1375:AN1376"/>
    <mergeCell ref="AO1375:BH1377"/>
    <mergeCell ref="AH1377:AN1378"/>
    <mergeCell ref="B1379:AA1382"/>
    <mergeCell ref="AH1380:AN1381"/>
    <mergeCell ref="AO1380:AT1383"/>
    <mergeCell ref="AW1380:AZ1381"/>
    <mergeCell ref="BB1380:BF1383"/>
    <mergeCell ref="AH1382:AN1383"/>
    <mergeCell ref="AW1382:AZ1383"/>
    <mergeCell ref="B1383:K1383"/>
    <mergeCell ref="B1359:Z1359"/>
    <mergeCell ref="B1360:Z1361"/>
    <mergeCell ref="AA1360:AA1361"/>
    <mergeCell ref="AE1360:BJ1362"/>
    <mergeCell ref="B1362:Z1363"/>
    <mergeCell ref="AA1362:AA1363"/>
    <mergeCell ref="AE1364:BJ1365"/>
    <mergeCell ref="B1366:Z1367"/>
    <mergeCell ref="AA1366:AA1367"/>
    <mergeCell ref="AE1367:BJ1369"/>
    <mergeCell ref="B1368:Z1368"/>
    <mergeCell ref="C1351:X1351"/>
    <mergeCell ref="AL1352:BC1354"/>
    <mergeCell ref="B1352:Z1353"/>
    <mergeCell ref="B1354:Z1354"/>
    <mergeCell ref="B1355:Z1355"/>
    <mergeCell ref="AE1355:BJ1356"/>
    <mergeCell ref="B1356:Z1356"/>
    <mergeCell ref="B1357:Z1357"/>
    <mergeCell ref="AE1357:BJ1358"/>
    <mergeCell ref="B1358:Z1358"/>
    <mergeCell ref="B1345:N1346"/>
    <mergeCell ref="O1345:AA1346"/>
    <mergeCell ref="AJ1345:BF1346"/>
    <mergeCell ref="B1347:N1348"/>
    <mergeCell ref="O1347:AA1348"/>
    <mergeCell ref="AJ1347:BF1348"/>
    <mergeCell ref="B1349:N1350"/>
    <mergeCell ref="O1349:AA1350"/>
    <mergeCell ref="AJ1349:BF1350"/>
    <mergeCell ref="B1334:AA1335"/>
    <mergeCell ref="AH1335:AN1336"/>
    <mergeCell ref="AO1335:AS1338"/>
    <mergeCell ref="AT1335:AX1338"/>
    <mergeCell ref="B1336:AA1337"/>
    <mergeCell ref="AH1337:AN1338"/>
    <mergeCell ref="B1338:AA1339"/>
    <mergeCell ref="B1340:AA1341"/>
    <mergeCell ref="B1343:N1344"/>
    <mergeCell ref="O1343:AA1344"/>
    <mergeCell ref="AJ1343:BF1344"/>
    <mergeCell ref="AG1320:BI1323"/>
    <mergeCell ref="L1323:M1324"/>
    <mergeCell ref="N1323:X1324"/>
    <mergeCell ref="L1325:M1326"/>
    <mergeCell ref="N1325:X1326"/>
    <mergeCell ref="AG1325:AN1326"/>
    <mergeCell ref="AO1325:BH1327"/>
    <mergeCell ref="AH1327:AN1328"/>
    <mergeCell ref="B1329:AA1332"/>
    <mergeCell ref="AH1330:AN1331"/>
    <mergeCell ref="AO1330:AT1333"/>
    <mergeCell ref="AW1330:AZ1331"/>
    <mergeCell ref="BB1330:BF1333"/>
    <mergeCell ref="AH1332:AN1333"/>
    <mergeCell ref="AW1332:AZ1333"/>
    <mergeCell ref="B1333:K1333"/>
    <mergeCell ref="B1309:Z1309"/>
    <mergeCell ref="B1310:Z1311"/>
    <mergeCell ref="AA1310:AA1311"/>
    <mergeCell ref="AE1310:BJ1312"/>
    <mergeCell ref="B1312:Z1313"/>
    <mergeCell ref="AA1312:AA1313"/>
    <mergeCell ref="AE1314:BJ1315"/>
    <mergeCell ref="B1316:Z1317"/>
    <mergeCell ref="AA1316:AA1317"/>
    <mergeCell ref="AE1317:BJ1319"/>
    <mergeCell ref="B1318:Z1318"/>
    <mergeCell ref="C1301:X1301"/>
    <mergeCell ref="AL1302:BC1304"/>
    <mergeCell ref="B1302:Z1303"/>
    <mergeCell ref="B1304:Z1304"/>
    <mergeCell ref="B1305:Z1305"/>
    <mergeCell ref="AE1305:BJ1306"/>
    <mergeCell ref="B1306:Z1306"/>
    <mergeCell ref="B1307:Z1307"/>
    <mergeCell ref="AE1307:BJ1308"/>
    <mergeCell ref="B1308:Z1308"/>
    <mergeCell ref="B1295:N1296"/>
    <mergeCell ref="O1295:AA1296"/>
    <mergeCell ref="AJ1295:BF1296"/>
    <mergeCell ref="B1297:N1298"/>
    <mergeCell ref="O1297:AA1298"/>
    <mergeCell ref="AJ1297:BF1298"/>
    <mergeCell ref="B1299:N1300"/>
    <mergeCell ref="O1299:AA1300"/>
    <mergeCell ref="AJ1299:BF1300"/>
    <mergeCell ref="B1284:AA1285"/>
    <mergeCell ref="AH1285:AN1286"/>
    <mergeCell ref="AO1285:AS1288"/>
    <mergeCell ref="AT1285:AX1288"/>
    <mergeCell ref="B1286:AA1287"/>
    <mergeCell ref="AH1287:AN1288"/>
    <mergeCell ref="B1288:AA1289"/>
    <mergeCell ref="B1290:AA1291"/>
    <mergeCell ref="B1293:N1294"/>
    <mergeCell ref="O1293:AA1294"/>
    <mergeCell ref="AJ1293:BF1294"/>
    <mergeCell ref="AG1270:BI1273"/>
    <mergeCell ref="L1273:M1274"/>
    <mergeCell ref="N1273:X1274"/>
    <mergeCell ref="L1275:M1276"/>
    <mergeCell ref="N1275:X1276"/>
    <mergeCell ref="AG1275:AN1276"/>
    <mergeCell ref="AO1275:BH1277"/>
    <mergeCell ref="AH1277:AN1278"/>
    <mergeCell ref="B1279:AA1282"/>
    <mergeCell ref="AH1280:AN1281"/>
    <mergeCell ref="AO1280:AT1283"/>
    <mergeCell ref="AW1280:AZ1281"/>
    <mergeCell ref="BB1280:BF1283"/>
    <mergeCell ref="AH1282:AN1283"/>
    <mergeCell ref="AW1282:AZ1283"/>
    <mergeCell ref="B1283:K1283"/>
    <mergeCell ref="B1259:Z1259"/>
    <mergeCell ref="B1260:Z1261"/>
    <mergeCell ref="AA1260:AA1261"/>
    <mergeCell ref="AE1260:BJ1262"/>
    <mergeCell ref="B1262:Z1263"/>
    <mergeCell ref="AA1262:AA1263"/>
    <mergeCell ref="AE1264:BJ1265"/>
    <mergeCell ref="B1266:Z1267"/>
    <mergeCell ref="AA1266:AA1267"/>
    <mergeCell ref="AE1267:BJ1269"/>
    <mergeCell ref="B1268:Z1268"/>
    <mergeCell ref="C1251:X1251"/>
    <mergeCell ref="AL1252:BC1254"/>
    <mergeCell ref="B1252:Z1253"/>
    <mergeCell ref="B1254:Z1254"/>
    <mergeCell ref="B1255:Z1255"/>
    <mergeCell ref="AE1255:BJ1256"/>
    <mergeCell ref="B1256:Z1256"/>
    <mergeCell ref="B1257:Z1257"/>
    <mergeCell ref="AE1257:BJ1258"/>
    <mergeCell ref="B1258:Z1258"/>
    <mergeCell ref="B1245:N1246"/>
    <mergeCell ref="O1245:AA1246"/>
    <mergeCell ref="AJ1245:BF1246"/>
    <mergeCell ref="B1247:N1248"/>
    <mergeCell ref="O1247:AA1248"/>
    <mergeCell ref="AJ1247:BF1248"/>
    <mergeCell ref="B1249:N1250"/>
    <mergeCell ref="O1249:AA1250"/>
    <mergeCell ref="AJ1249:BF1250"/>
    <mergeCell ref="B1234:AA1235"/>
    <mergeCell ref="AH1235:AN1236"/>
    <mergeCell ref="AO1235:AS1238"/>
    <mergeCell ref="AT1235:AX1238"/>
    <mergeCell ref="B1236:AA1237"/>
    <mergeCell ref="AH1237:AN1238"/>
    <mergeCell ref="B1238:AA1239"/>
    <mergeCell ref="B1240:AA1241"/>
    <mergeCell ref="B1243:N1244"/>
    <mergeCell ref="O1243:AA1244"/>
    <mergeCell ref="AJ1243:BF1244"/>
    <mergeCell ref="AG1220:BI1223"/>
    <mergeCell ref="L1223:M1224"/>
    <mergeCell ref="N1223:X1224"/>
    <mergeCell ref="L1225:M1226"/>
    <mergeCell ref="N1225:X1226"/>
    <mergeCell ref="AG1225:AN1226"/>
    <mergeCell ref="AO1225:BH1227"/>
    <mergeCell ref="AH1227:AN1228"/>
    <mergeCell ref="B1229:AA1232"/>
    <mergeCell ref="AH1230:AN1231"/>
    <mergeCell ref="AO1230:AT1233"/>
    <mergeCell ref="AW1230:AZ1231"/>
    <mergeCell ref="BB1230:BF1233"/>
    <mergeCell ref="AH1232:AN1233"/>
    <mergeCell ref="AW1232:AZ1233"/>
    <mergeCell ref="B1233:K1233"/>
    <mergeCell ref="B1209:Z1209"/>
    <mergeCell ref="B1210:Z1211"/>
    <mergeCell ref="AA1210:AA1211"/>
    <mergeCell ref="AE1210:BJ1212"/>
    <mergeCell ref="B1212:Z1213"/>
    <mergeCell ref="AA1212:AA1213"/>
    <mergeCell ref="AE1214:BJ1215"/>
    <mergeCell ref="B1216:Z1217"/>
    <mergeCell ref="AA1216:AA1217"/>
    <mergeCell ref="AE1217:BJ1219"/>
    <mergeCell ref="B1218:Z1218"/>
    <mergeCell ref="C1201:X1201"/>
    <mergeCell ref="AL1202:BC1204"/>
    <mergeCell ref="B1202:Z1203"/>
    <mergeCell ref="B1204:Z1204"/>
    <mergeCell ref="B1205:Z1205"/>
    <mergeCell ref="AE1205:BJ1206"/>
    <mergeCell ref="B1206:Z1206"/>
    <mergeCell ref="B1207:Z1207"/>
    <mergeCell ref="AE1207:BJ1208"/>
    <mergeCell ref="B1208:Z1208"/>
    <mergeCell ref="B1195:N1196"/>
    <mergeCell ref="O1195:AA1196"/>
    <mergeCell ref="AJ1195:BF1196"/>
    <mergeCell ref="B1197:N1198"/>
    <mergeCell ref="O1197:AA1198"/>
    <mergeCell ref="AJ1197:BF1198"/>
    <mergeCell ref="B1199:N1200"/>
    <mergeCell ref="O1199:AA1200"/>
    <mergeCell ref="AJ1199:BF1200"/>
    <mergeCell ref="B1184:AA1185"/>
    <mergeCell ref="AH1185:AN1186"/>
    <mergeCell ref="AO1185:AS1188"/>
    <mergeCell ref="AT1185:AX1188"/>
    <mergeCell ref="B1186:AA1187"/>
    <mergeCell ref="AH1187:AN1188"/>
    <mergeCell ref="B1188:AA1189"/>
    <mergeCell ref="B1190:AA1191"/>
    <mergeCell ref="B1193:N1194"/>
    <mergeCell ref="O1193:AA1194"/>
    <mergeCell ref="AJ1193:BF1194"/>
    <mergeCell ref="AG1170:BI1173"/>
    <mergeCell ref="L1173:M1174"/>
    <mergeCell ref="N1173:X1174"/>
    <mergeCell ref="L1175:M1176"/>
    <mergeCell ref="N1175:X1176"/>
    <mergeCell ref="AG1175:AN1176"/>
    <mergeCell ref="AO1175:BH1177"/>
    <mergeCell ref="AH1177:AN1178"/>
    <mergeCell ref="B1179:AA1182"/>
    <mergeCell ref="AH1180:AN1181"/>
    <mergeCell ref="AO1180:AT1183"/>
    <mergeCell ref="AW1180:AZ1181"/>
    <mergeCell ref="BB1180:BF1183"/>
    <mergeCell ref="AH1182:AN1183"/>
    <mergeCell ref="AW1182:AZ1183"/>
    <mergeCell ref="B1183:K1183"/>
    <mergeCell ref="B1159:Z1159"/>
    <mergeCell ref="B1160:Z1161"/>
    <mergeCell ref="AA1160:AA1161"/>
    <mergeCell ref="AE1160:BJ1162"/>
    <mergeCell ref="B1162:Z1163"/>
    <mergeCell ref="AA1162:AA1163"/>
    <mergeCell ref="AE1164:BJ1165"/>
    <mergeCell ref="B1166:Z1167"/>
    <mergeCell ref="AA1166:AA1167"/>
    <mergeCell ref="AE1167:BJ1169"/>
    <mergeCell ref="B1168:Z1168"/>
    <mergeCell ref="C1151:X1151"/>
    <mergeCell ref="AL1152:BC1154"/>
    <mergeCell ref="B1152:Z1153"/>
    <mergeCell ref="B1154:Z1154"/>
    <mergeCell ref="B1155:Z1155"/>
    <mergeCell ref="AE1155:BJ1156"/>
    <mergeCell ref="B1156:Z1156"/>
    <mergeCell ref="B1157:Z1157"/>
    <mergeCell ref="AE1157:BJ1158"/>
    <mergeCell ref="B1158:Z1158"/>
    <mergeCell ref="B1145:N1146"/>
    <mergeCell ref="O1145:AA1146"/>
    <mergeCell ref="AJ1145:BF1146"/>
    <mergeCell ref="B1147:N1148"/>
    <mergeCell ref="O1147:AA1148"/>
    <mergeCell ref="AJ1147:BF1148"/>
    <mergeCell ref="B1149:N1150"/>
    <mergeCell ref="O1149:AA1150"/>
    <mergeCell ref="AJ1149:BF1150"/>
    <mergeCell ref="B1134:AA1135"/>
    <mergeCell ref="AH1135:AN1136"/>
    <mergeCell ref="AO1135:AS1138"/>
    <mergeCell ref="AT1135:AX1138"/>
    <mergeCell ref="B1136:AA1137"/>
    <mergeCell ref="AH1137:AN1138"/>
    <mergeCell ref="B1138:AA1139"/>
    <mergeCell ref="B1140:AA1141"/>
    <mergeCell ref="B1143:N1144"/>
    <mergeCell ref="O1143:AA1144"/>
    <mergeCell ref="AJ1143:BF1144"/>
    <mergeCell ref="AG1120:BI1123"/>
    <mergeCell ref="L1123:M1124"/>
    <mergeCell ref="N1123:X1124"/>
    <mergeCell ref="L1125:M1126"/>
    <mergeCell ref="N1125:X1126"/>
    <mergeCell ref="AG1125:AN1126"/>
    <mergeCell ref="AO1125:BH1127"/>
    <mergeCell ref="AH1127:AN1128"/>
    <mergeCell ref="B1129:AA1132"/>
    <mergeCell ref="AH1130:AN1131"/>
    <mergeCell ref="AO1130:AT1133"/>
    <mergeCell ref="AW1130:AZ1131"/>
    <mergeCell ref="BB1130:BF1133"/>
    <mergeCell ref="AH1132:AN1133"/>
    <mergeCell ref="AW1132:AZ1133"/>
    <mergeCell ref="B1133:K1133"/>
    <mergeCell ref="B1109:Z1109"/>
    <mergeCell ref="B1110:Z1111"/>
    <mergeCell ref="AA1110:AA1111"/>
    <mergeCell ref="AE1110:BJ1112"/>
    <mergeCell ref="B1112:Z1113"/>
    <mergeCell ref="AA1112:AA1113"/>
    <mergeCell ref="AE1114:BJ1115"/>
    <mergeCell ref="B1116:Z1117"/>
    <mergeCell ref="AA1116:AA1117"/>
    <mergeCell ref="AE1117:BJ1119"/>
    <mergeCell ref="B1118:Z1118"/>
    <mergeCell ref="C1101:X1101"/>
    <mergeCell ref="AL1102:BC1104"/>
    <mergeCell ref="B1102:Z1103"/>
    <mergeCell ref="B1104:Z1104"/>
    <mergeCell ref="B1105:Z1105"/>
    <mergeCell ref="AE1105:BJ1106"/>
    <mergeCell ref="B1106:Z1106"/>
    <mergeCell ref="B1107:Z1107"/>
    <mergeCell ref="AE1107:BJ1108"/>
    <mergeCell ref="B1108:Z1108"/>
    <mergeCell ref="B1095:N1096"/>
    <mergeCell ref="O1095:AA1096"/>
    <mergeCell ref="AJ1095:BF1096"/>
    <mergeCell ref="B1097:N1098"/>
    <mergeCell ref="O1097:AA1098"/>
    <mergeCell ref="AJ1097:BF1098"/>
    <mergeCell ref="B1099:N1100"/>
    <mergeCell ref="O1099:AA1100"/>
    <mergeCell ref="AJ1099:BF1100"/>
    <mergeCell ref="B1084:AA1085"/>
    <mergeCell ref="AH1085:AN1086"/>
    <mergeCell ref="AO1085:AS1088"/>
    <mergeCell ref="AT1085:AX1088"/>
    <mergeCell ref="B1086:AA1087"/>
    <mergeCell ref="AH1087:AN1088"/>
    <mergeCell ref="B1088:AA1089"/>
    <mergeCell ref="B1090:AA1091"/>
    <mergeCell ref="B1093:N1094"/>
    <mergeCell ref="O1093:AA1094"/>
    <mergeCell ref="AJ1093:BF1094"/>
    <mergeCell ref="AG1070:BI1073"/>
    <mergeCell ref="L1073:M1074"/>
    <mergeCell ref="N1073:X1074"/>
    <mergeCell ref="L1075:M1076"/>
    <mergeCell ref="N1075:X1076"/>
    <mergeCell ref="AG1075:AN1076"/>
    <mergeCell ref="AO1075:BH1077"/>
    <mergeCell ref="AH1077:AN1078"/>
    <mergeCell ref="B1079:AA1082"/>
    <mergeCell ref="AH1080:AN1081"/>
    <mergeCell ref="AO1080:AT1083"/>
    <mergeCell ref="AW1080:AZ1081"/>
    <mergeCell ref="BB1080:BF1083"/>
    <mergeCell ref="AH1082:AN1083"/>
    <mergeCell ref="AW1082:AZ1083"/>
    <mergeCell ref="B1083:K1083"/>
    <mergeCell ref="B1059:Z1059"/>
    <mergeCell ref="B1060:Z1061"/>
    <mergeCell ref="AA1060:AA1061"/>
    <mergeCell ref="AE1060:BJ1062"/>
    <mergeCell ref="B1062:Z1063"/>
    <mergeCell ref="AA1062:AA1063"/>
    <mergeCell ref="AE1064:BJ1065"/>
    <mergeCell ref="B1066:Z1067"/>
    <mergeCell ref="AA1066:AA1067"/>
    <mergeCell ref="AE1067:BJ1069"/>
    <mergeCell ref="B1068:Z1068"/>
    <mergeCell ref="C1051:X1051"/>
    <mergeCell ref="AL1052:BC1054"/>
    <mergeCell ref="B1052:Z1053"/>
    <mergeCell ref="B1054:Z1054"/>
    <mergeCell ref="B1055:Z1055"/>
    <mergeCell ref="AE1055:BJ1056"/>
    <mergeCell ref="B1056:Z1056"/>
    <mergeCell ref="B1057:Z1057"/>
    <mergeCell ref="AE1057:BJ1058"/>
    <mergeCell ref="B1058:Z1058"/>
    <mergeCell ref="B1045:N1046"/>
    <mergeCell ref="O1045:AA1046"/>
    <mergeCell ref="AJ1045:BF1046"/>
    <mergeCell ref="B1047:N1048"/>
    <mergeCell ref="O1047:AA1048"/>
    <mergeCell ref="AJ1047:BF1048"/>
    <mergeCell ref="B1049:N1050"/>
    <mergeCell ref="O1049:AA1050"/>
    <mergeCell ref="AJ1049:BF1050"/>
    <mergeCell ref="B1034:AA1035"/>
    <mergeCell ref="AH1035:AN1036"/>
    <mergeCell ref="AO1035:AS1038"/>
    <mergeCell ref="AT1035:AX1038"/>
    <mergeCell ref="B1036:AA1037"/>
    <mergeCell ref="AH1037:AN1038"/>
    <mergeCell ref="B1038:AA1039"/>
    <mergeCell ref="B1040:AA1041"/>
    <mergeCell ref="B1043:N1044"/>
    <mergeCell ref="O1043:AA1044"/>
    <mergeCell ref="AJ1043:BF1044"/>
    <mergeCell ref="AG1020:BI1023"/>
    <mergeCell ref="L1023:M1024"/>
    <mergeCell ref="N1023:X1024"/>
    <mergeCell ref="L1025:M1026"/>
    <mergeCell ref="N1025:X1026"/>
    <mergeCell ref="AG1025:AN1026"/>
    <mergeCell ref="AO1025:BH1027"/>
    <mergeCell ref="AH1027:AN1028"/>
    <mergeCell ref="B1029:AA1032"/>
    <mergeCell ref="AH1030:AN1031"/>
    <mergeCell ref="AO1030:AT1033"/>
    <mergeCell ref="AW1030:AZ1031"/>
    <mergeCell ref="BB1030:BF1033"/>
    <mergeCell ref="AH1032:AN1033"/>
    <mergeCell ref="AW1032:AZ1033"/>
    <mergeCell ref="B1033:K1033"/>
    <mergeCell ref="B1009:Z1009"/>
    <mergeCell ref="B1010:Z1011"/>
    <mergeCell ref="AA1010:AA1011"/>
    <mergeCell ref="AE1010:BJ1012"/>
    <mergeCell ref="B1012:Z1013"/>
    <mergeCell ref="AA1012:AA1013"/>
    <mergeCell ref="AE1014:BJ1015"/>
    <mergeCell ref="B1016:Z1017"/>
    <mergeCell ref="AA1016:AA1017"/>
    <mergeCell ref="AE1017:BJ1019"/>
    <mergeCell ref="B1018:Z1018"/>
    <mergeCell ref="C1001:X1001"/>
    <mergeCell ref="AL1002:BC1004"/>
    <mergeCell ref="B1002:Z1003"/>
    <mergeCell ref="B1004:Z1004"/>
    <mergeCell ref="B1005:Z1005"/>
    <mergeCell ref="AE1005:BJ1006"/>
    <mergeCell ref="B1006:Z1006"/>
    <mergeCell ref="B1007:Z1007"/>
    <mergeCell ref="AE1007:BJ1008"/>
    <mergeCell ref="B1008:Z1008"/>
    <mergeCell ref="B995:N996"/>
    <mergeCell ref="O995:AA996"/>
    <mergeCell ref="AJ995:BF996"/>
    <mergeCell ref="B997:N998"/>
    <mergeCell ref="O997:AA998"/>
    <mergeCell ref="AJ997:BF998"/>
    <mergeCell ref="B999:N1000"/>
    <mergeCell ref="O999:AA1000"/>
    <mergeCell ref="AJ999:BF1000"/>
    <mergeCell ref="B984:AA985"/>
    <mergeCell ref="AH985:AN986"/>
    <mergeCell ref="AO985:AS988"/>
    <mergeCell ref="AT985:AX988"/>
    <mergeCell ref="B986:AA987"/>
    <mergeCell ref="AH987:AN988"/>
    <mergeCell ref="B988:AA989"/>
    <mergeCell ref="B990:AA991"/>
    <mergeCell ref="B993:N994"/>
    <mergeCell ref="O993:AA994"/>
    <mergeCell ref="AJ993:BF994"/>
    <mergeCell ref="AG970:BI973"/>
    <mergeCell ref="L973:M974"/>
    <mergeCell ref="N973:X974"/>
    <mergeCell ref="L975:M976"/>
    <mergeCell ref="N975:X976"/>
    <mergeCell ref="AG975:AN976"/>
    <mergeCell ref="AO975:BH977"/>
    <mergeCell ref="AH977:AN978"/>
    <mergeCell ref="B979:AA982"/>
    <mergeCell ref="AH980:AN981"/>
    <mergeCell ref="AO980:AT983"/>
    <mergeCell ref="AW980:AZ981"/>
    <mergeCell ref="BB980:BF983"/>
    <mergeCell ref="AH982:AN983"/>
    <mergeCell ref="AW982:AZ983"/>
    <mergeCell ref="B983:K983"/>
    <mergeCell ref="B959:Z959"/>
    <mergeCell ref="B960:Z961"/>
    <mergeCell ref="AA960:AA961"/>
    <mergeCell ref="AE960:BJ962"/>
    <mergeCell ref="B962:Z963"/>
    <mergeCell ref="AA962:AA963"/>
    <mergeCell ref="AE964:BJ965"/>
    <mergeCell ref="B966:Z967"/>
    <mergeCell ref="AA966:AA967"/>
    <mergeCell ref="AE967:BJ969"/>
    <mergeCell ref="B968:Z968"/>
    <mergeCell ref="C951:X951"/>
    <mergeCell ref="AL952:BC954"/>
    <mergeCell ref="B952:Z953"/>
    <mergeCell ref="B954:Z954"/>
    <mergeCell ref="B955:Z955"/>
    <mergeCell ref="AE955:BJ956"/>
    <mergeCell ref="B956:Z956"/>
    <mergeCell ref="B957:Z957"/>
    <mergeCell ref="AE957:BJ958"/>
    <mergeCell ref="B958:Z958"/>
    <mergeCell ref="B945:N946"/>
    <mergeCell ref="O945:AA946"/>
    <mergeCell ref="AJ945:BF946"/>
    <mergeCell ref="B947:N948"/>
    <mergeCell ref="O947:AA948"/>
    <mergeCell ref="AJ947:BF948"/>
    <mergeCell ref="B949:N950"/>
    <mergeCell ref="O949:AA950"/>
    <mergeCell ref="AJ949:BF950"/>
    <mergeCell ref="B934:AA935"/>
    <mergeCell ref="AH935:AN936"/>
    <mergeCell ref="AO935:AS938"/>
    <mergeCell ref="AT935:AX938"/>
    <mergeCell ref="B936:AA937"/>
    <mergeCell ref="AH937:AN938"/>
    <mergeCell ref="B938:AA939"/>
    <mergeCell ref="B940:AA941"/>
    <mergeCell ref="B943:N944"/>
    <mergeCell ref="O943:AA944"/>
    <mergeCell ref="AJ943:BF944"/>
    <mergeCell ref="AG920:BI923"/>
    <mergeCell ref="L923:M924"/>
    <mergeCell ref="N923:X924"/>
    <mergeCell ref="L925:M926"/>
    <mergeCell ref="N925:X926"/>
    <mergeCell ref="AG925:AN926"/>
    <mergeCell ref="AO925:BH927"/>
    <mergeCell ref="AH927:AN928"/>
    <mergeCell ref="B929:AA932"/>
    <mergeCell ref="AH930:AN931"/>
    <mergeCell ref="AO930:AT933"/>
    <mergeCell ref="AW930:AZ931"/>
    <mergeCell ref="BB930:BF933"/>
    <mergeCell ref="AH932:AN933"/>
    <mergeCell ref="AW932:AZ933"/>
    <mergeCell ref="B933:K933"/>
    <mergeCell ref="B909:Z909"/>
    <mergeCell ref="B910:Z911"/>
    <mergeCell ref="AA910:AA911"/>
    <mergeCell ref="AE910:BJ912"/>
    <mergeCell ref="B912:Z913"/>
    <mergeCell ref="AA912:AA913"/>
    <mergeCell ref="AE914:BJ915"/>
    <mergeCell ref="B916:Z917"/>
    <mergeCell ref="AA916:AA917"/>
    <mergeCell ref="AE917:BJ919"/>
    <mergeCell ref="B918:Z918"/>
    <mergeCell ref="C901:X901"/>
    <mergeCell ref="AL902:BC904"/>
    <mergeCell ref="B902:Z903"/>
    <mergeCell ref="B904:Z904"/>
    <mergeCell ref="B905:Z905"/>
    <mergeCell ref="AE905:BJ906"/>
    <mergeCell ref="B906:Z906"/>
    <mergeCell ref="B907:Z907"/>
    <mergeCell ref="AE907:BJ908"/>
    <mergeCell ref="B908:Z908"/>
    <mergeCell ref="B895:N896"/>
    <mergeCell ref="O895:AA896"/>
    <mergeCell ref="AJ895:BF896"/>
    <mergeCell ref="B897:N898"/>
    <mergeCell ref="O897:AA898"/>
    <mergeCell ref="AJ897:BF898"/>
    <mergeCell ref="B899:N900"/>
    <mergeCell ref="O899:AA900"/>
    <mergeCell ref="AJ899:BF900"/>
    <mergeCell ref="B884:AA885"/>
    <mergeCell ref="AH885:AN886"/>
    <mergeCell ref="AO885:AS888"/>
    <mergeCell ref="AT885:AX888"/>
    <mergeCell ref="B886:AA887"/>
    <mergeCell ref="AH887:AN888"/>
    <mergeCell ref="B888:AA889"/>
    <mergeCell ref="B890:AA891"/>
    <mergeCell ref="B893:N894"/>
    <mergeCell ref="O893:AA894"/>
    <mergeCell ref="AJ893:BF894"/>
    <mergeCell ref="AG870:BI873"/>
    <mergeCell ref="L873:M874"/>
    <mergeCell ref="N873:X874"/>
    <mergeCell ref="L875:M876"/>
    <mergeCell ref="N875:X876"/>
    <mergeCell ref="AG875:AN876"/>
    <mergeCell ref="AO875:BH877"/>
    <mergeCell ref="AH877:AN878"/>
    <mergeCell ref="B879:AA882"/>
    <mergeCell ref="AH880:AN881"/>
    <mergeCell ref="AO880:AT883"/>
    <mergeCell ref="AW880:AZ881"/>
    <mergeCell ref="BB880:BF883"/>
    <mergeCell ref="AH882:AN883"/>
    <mergeCell ref="AW882:AZ883"/>
    <mergeCell ref="B883:K883"/>
    <mergeCell ref="B859:Z859"/>
    <mergeCell ref="B860:Z861"/>
    <mergeCell ref="AA860:AA861"/>
    <mergeCell ref="AE860:BJ862"/>
    <mergeCell ref="B862:Z863"/>
    <mergeCell ref="AA862:AA863"/>
    <mergeCell ref="AE864:BJ865"/>
    <mergeCell ref="B866:Z867"/>
    <mergeCell ref="AA866:AA867"/>
    <mergeCell ref="AE867:BJ869"/>
    <mergeCell ref="B868:Z868"/>
    <mergeCell ref="C851:X851"/>
    <mergeCell ref="AL852:BC854"/>
    <mergeCell ref="B852:Z853"/>
    <mergeCell ref="B854:Z854"/>
    <mergeCell ref="B855:Z855"/>
    <mergeCell ref="AE855:BJ856"/>
    <mergeCell ref="B856:Z856"/>
    <mergeCell ref="B857:Z857"/>
    <mergeCell ref="AE857:BJ858"/>
    <mergeCell ref="B858:Z858"/>
    <mergeCell ref="B845:N846"/>
    <mergeCell ref="O845:AA846"/>
    <mergeCell ref="AJ845:BF846"/>
    <mergeCell ref="B847:N848"/>
    <mergeCell ref="O847:AA848"/>
    <mergeCell ref="AJ847:BF848"/>
    <mergeCell ref="B849:N850"/>
    <mergeCell ref="O849:AA850"/>
    <mergeCell ref="AJ849:BF850"/>
    <mergeCell ref="B834:AA835"/>
    <mergeCell ref="AH835:AN836"/>
    <mergeCell ref="AO835:AS838"/>
    <mergeCell ref="AT835:AX838"/>
    <mergeCell ref="B836:AA837"/>
    <mergeCell ref="AH837:AN838"/>
    <mergeCell ref="B838:AA839"/>
    <mergeCell ref="B840:AA841"/>
    <mergeCell ref="B843:N844"/>
    <mergeCell ref="O843:AA844"/>
    <mergeCell ref="AJ843:BF844"/>
    <mergeCell ref="AG820:BI823"/>
    <mergeCell ref="L823:M824"/>
    <mergeCell ref="N823:X824"/>
    <mergeCell ref="L825:M826"/>
    <mergeCell ref="N825:X826"/>
    <mergeCell ref="AG825:AN826"/>
    <mergeCell ref="AO825:BH827"/>
    <mergeCell ref="AH827:AN828"/>
    <mergeCell ref="B829:AA832"/>
    <mergeCell ref="AH830:AN831"/>
    <mergeCell ref="AO830:AT833"/>
    <mergeCell ref="AW830:AZ831"/>
    <mergeCell ref="BB830:BF833"/>
    <mergeCell ref="AH832:AN833"/>
    <mergeCell ref="AW832:AZ833"/>
    <mergeCell ref="B833:K833"/>
    <mergeCell ref="B809:Z809"/>
    <mergeCell ref="B810:Z811"/>
    <mergeCell ref="AA810:AA811"/>
    <mergeCell ref="AE810:BJ812"/>
    <mergeCell ref="B812:Z813"/>
    <mergeCell ref="AA812:AA813"/>
    <mergeCell ref="AE814:BJ815"/>
    <mergeCell ref="B816:Z817"/>
    <mergeCell ref="AA816:AA817"/>
    <mergeCell ref="AE817:BJ819"/>
    <mergeCell ref="B818:Z818"/>
    <mergeCell ref="C801:X801"/>
    <mergeCell ref="AL802:BC804"/>
    <mergeCell ref="B802:Z803"/>
    <mergeCell ref="B804:Z804"/>
    <mergeCell ref="B805:Z805"/>
    <mergeCell ref="AE805:BJ806"/>
    <mergeCell ref="B806:Z806"/>
    <mergeCell ref="B807:Z807"/>
    <mergeCell ref="AE807:BJ808"/>
    <mergeCell ref="B808:Z808"/>
    <mergeCell ref="B795:N796"/>
    <mergeCell ref="O795:AA796"/>
    <mergeCell ref="AJ795:BF796"/>
    <mergeCell ref="B797:N798"/>
    <mergeCell ref="O797:AA798"/>
    <mergeCell ref="AJ797:BF798"/>
    <mergeCell ref="B799:N800"/>
    <mergeCell ref="O799:AA800"/>
    <mergeCell ref="AJ799:BF800"/>
    <mergeCell ref="B784:AA785"/>
    <mergeCell ref="AH785:AN786"/>
    <mergeCell ref="AO785:AS788"/>
    <mergeCell ref="AT785:AX788"/>
    <mergeCell ref="B786:AA787"/>
    <mergeCell ref="AH787:AN788"/>
    <mergeCell ref="B788:AA789"/>
    <mergeCell ref="B790:AA791"/>
    <mergeCell ref="B793:N794"/>
    <mergeCell ref="O793:AA794"/>
    <mergeCell ref="AJ793:BF794"/>
    <mergeCell ref="AG770:BI773"/>
    <mergeCell ref="L773:M774"/>
    <mergeCell ref="N773:X774"/>
    <mergeCell ref="L775:M776"/>
    <mergeCell ref="N775:X776"/>
    <mergeCell ref="AG775:AN776"/>
    <mergeCell ref="AO775:BH777"/>
    <mergeCell ref="AH777:AN778"/>
    <mergeCell ref="B779:AA782"/>
    <mergeCell ref="AH780:AN781"/>
    <mergeCell ref="AO780:AT783"/>
    <mergeCell ref="AW780:AZ781"/>
    <mergeCell ref="BB780:BF783"/>
    <mergeCell ref="AH782:AN783"/>
    <mergeCell ref="AW782:AZ783"/>
    <mergeCell ref="B783:K783"/>
    <mergeCell ref="B759:Z759"/>
    <mergeCell ref="B760:Z761"/>
    <mergeCell ref="AA760:AA761"/>
    <mergeCell ref="AE760:BJ762"/>
    <mergeCell ref="B762:Z763"/>
    <mergeCell ref="AA762:AA763"/>
    <mergeCell ref="AE764:BJ765"/>
    <mergeCell ref="B766:Z767"/>
    <mergeCell ref="AA766:AA767"/>
    <mergeCell ref="AE767:BJ769"/>
    <mergeCell ref="B768:Z768"/>
    <mergeCell ref="C751:X751"/>
    <mergeCell ref="AL752:BC754"/>
    <mergeCell ref="B752:Z753"/>
    <mergeCell ref="B754:Z754"/>
    <mergeCell ref="B755:Z755"/>
    <mergeCell ref="AE755:BJ756"/>
    <mergeCell ref="B756:Z756"/>
    <mergeCell ref="B757:Z757"/>
    <mergeCell ref="AE757:BJ758"/>
    <mergeCell ref="B758:Z758"/>
    <mergeCell ref="B745:N746"/>
    <mergeCell ref="O745:AA746"/>
    <mergeCell ref="AJ745:BF746"/>
    <mergeCell ref="B747:N748"/>
    <mergeCell ref="O747:AA748"/>
    <mergeCell ref="AJ747:BF748"/>
    <mergeCell ref="B749:N750"/>
    <mergeCell ref="O749:AA750"/>
    <mergeCell ref="AJ749:BF750"/>
    <mergeCell ref="B734:AA735"/>
    <mergeCell ref="AH735:AN736"/>
    <mergeCell ref="AO735:AS738"/>
    <mergeCell ref="AT735:AX738"/>
    <mergeCell ref="B736:AA737"/>
    <mergeCell ref="AH737:AN738"/>
    <mergeCell ref="B738:AA739"/>
    <mergeCell ref="B740:AA741"/>
    <mergeCell ref="B743:N744"/>
    <mergeCell ref="O743:AA744"/>
    <mergeCell ref="AJ743:BF744"/>
    <mergeCell ref="AG720:BI723"/>
    <mergeCell ref="L723:M724"/>
    <mergeCell ref="N723:X724"/>
    <mergeCell ref="L725:M726"/>
    <mergeCell ref="N725:X726"/>
    <mergeCell ref="AG725:AN726"/>
    <mergeCell ref="AO725:BH727"/>
    <mergeCell ref="AH727:AN728"/>
    <mergeCell ref="B729:AA732"/>
    <mergeCell ref="AH730:AN731"/>
    <mergeCell ref="AO730:AT733"/>
    <mergeCell ref="AW730:AZ731"/>
    <mergeCell ref="BB730:BF733"/>
    <mergeCell ref="AH732:AN733"/>
    <mergeCell ref="AW732:AZ733"/>
    <mergeCell ref="B733:K733"/>
    <mergeCell ref="B709:Z709"/>
    <mergeCell ref="B710:Z711"/>
    <mergeCell ref="AA710:AA711"/>
    <mergeCell ref="AE710:BJ712"/>
    <mergeCell ref="B712:Z713"/>
    <mergeCell ref="AA712:AA713"/>
    <mergeCell ref="AE714:BJ715"/>
    <mergeCell ref="B716:Z717"/>
    <mergeCell ref="AA716:AA717"/>
    <mergeCell ref="AE717:BJ719"/>
    <mergeCell ref="B718:Z718"/>
    <mergeCell ref="C701:X701"/>
    <mergeCell ref="AL702:BC704"/>
    <mergeCell ref="B702:Z703"/>
    <mergeCell ref="B704:Z704"/>
    <mergeCell ref="B705:Z705"/>
    <mergeCell ref="AE705:BJ706"/>
    <mergeCell ref="B706:Z706"/>
    <mergeCell ref="B707:Z707"/>
    <mergeCell ref="AE707:BJ708"/>
    <mergeCell ref="B708:Z708"/>
    <mergeCell ref="B695:N696"/>
    <mergeCell ref="O695:AA696"/>
    <mergeCell ref="AJ695:BF696"/>
    <mergeCell ref="B697:N698"/>
    <mergeCell ref="O697:AA698"/>
    <mergeCell ref="AJ697:BF698"/>
    <mergeCell ref="B699:N700"/>
    <mergeCell ref="O699:AA700"/>
    <mergeCell ref="AJ699:BF700"/>
    <mergeCell ref="B684:AA685"/>
    <mergeCell ref="AH685:AN686"/>
    <mergeCell ref="AO685:AS688"/>
    <mergeCell ref="AT685:AX688"/>
    <mergeCell ref="B686:AA687"/>
    <mergeCell ref="AH687:AN688"/>
    <mergeCell ref="B688:AA689"/>
    <mergeCell ref="B690:AA691"/>
    <mergeCell ref="B693:N694"/>
    <mergeCell ref="O693:AA694"/>
    <mergeCell ref="AJ693:BF694"/>
    <mergeCell ref="AG670:BI673"/>
    <mergeCell ref="L673:M674"/>
    <mergeCell ref="N673:X674"/>
    <mergeCell ref="L675:M676"/>
    <mergeCell ref="N675:X676"/>
    <mergeCell ref="AG675:AN676"/>
    <mergeCell ref="AO675:BH677"/>
    <mergeCell ref="AH677:AN678"/>
    <mergeCell ref="B679:AA682"/>
    <mergeCell ref="AH680:AN681"/>
    <mergeCell ref="AO680:AT683"/>
    <mergeCell ref="AW680:AZ681"/>
    <mergeCell ref="BB680:BF683"/>
    <mergeCell ref="AH682:AN683"/>
    <mergeCell ref="AW682:AZ683"/>
    <mergeCell ref="B683:K683"/>
    <mergeCell ref="B659:Z659"/>
    <mergeCell ref="B660:Z661"/>
    <mergeCell ref="AA660:AA661"/>
    <mergeCell ref="AE660:BJ662"/>
    <mergeCell ref="B662:Z663"/>
    <mergeCell ref="AA662:AA663"/>
    <mergeCell ref="AE664:BJ665"/>
    <mergeCell ref="B666:Z667"/>
    <mergeCell ref="AA666:AA667"/>
    <mergeCell ref="AE667:BJ669"/>
    <mergeCell ref="B668:Z668"/>
    <mergeCell ref="C651:X651"/>
    <mergeCell ref="AL652:BC654"/>
    <mergeCell ref="B652:Z653"/>
    <mergeCell ref="B654:Z654"/>
    <mergeCell ref="B655:Z655"/>
    <mergeCell ref="AE655:BJ656"/>
    <mergeCell ref="B656:Z656"/>
    <mergeCell ref="B657:Z657"/>
    <mergeCell ref="AE657:BJ658"/>
    <mergeCell ref="B658:Z658"/>
    <mergeCell ref="B645:N646"/>
    <mergeCell ref="O645:AA646"/>
    <mergeCell ref="AJ645:BF646"/>
    <mergeCell ref="B647:N648"/>
    <mergeCell ref="O647:AA648"/>
    <mergeCell ref="AJ647:BF648"/>
    <mergeCell ref="B649:N650"/>
    <mergeCell ref="O649:AA650"/>
    <mergeCell ref="AJ649:BF650"/>
    <mergeCell ref="B634:AA635"/>
    <mergeCell ref="AH635:AN636"/>
    <mergeCell ref="AO635:AS638"/>
    <mergeCell ref="AT635:AX638"/>
    <mergeCell ref="B636:AA637"/>
    <mergeCell ref="AH637:AN638"/>
    <mergeCell ref="B638:AA639"/>
    <mergeCell ref="B640:AA641"/>
    <mergeCell ref="B643:N644"/>
    <mergeCell ref="O643:AA644"/>
    <mergeCell ref="AJ643:BF644"/>
    <mergeCell ref="AG620:BI623"/>
    <mergeCell ref="L623:M624"/>
    <mergeCell ref="N623:X624"/>
    <mergeCell ref="L625:M626"/>
    <mergeCell ref="N625:X626"/>
    <mergeCell ref="AG625:AN626"/>
    <mergeCell ref="AO625:BH627"/>
    <mergeCell ref="AH627:AN628"/>
    <mergeCell ref="B629:AA632"/>
    <mergeCell ref="AH630:AN631"/>
    <mergeCell ref="AO630:AT633"/>
    <mergeCell ref="AW630:AZ631"/>
    <mergeCell ref="BB630:BF633"/>
    <mergeCell ref="AH632:AN633"/>
    <mergeCell ref="AW632:AZ633"/>
    <mergeCell ref="B633:K633"/>
    <mergeCell ref="B609:Z609"/>
    <mergeCell ref="B610:Z611"/>
    <mergeCell ref="AA610:AA611"/>
    <mergeCell ref="AE610:BJ612"/>
    <mergeCell ref="B612:Z613"/>
    <mergeCell ref="AA612:AA613"/>
    <mergeCell ref="AE614:BJ615"/>
    <mergeCell ref="B616:Z617"/>
    <mergeCell ref="AA616:AA617"/>
    <mergeCell ref="AE617:BJ619"/>
    <mergeCell ref="B618:Z618"/>
    <mergeCell ref="C601:X601"/>
    <mergeCell ref="AL602:BC604"/>
    <mergeCell ref="B602:Z603"/>
    <mergeCell ref="B604:Z604"/>
    <mergeCell ref="B605:Z605"/>
    <mergeCell ref="AE605:BJ606"/>
    <mergeCell ref="B606:Z606"/>
    <mergeCell ref="B607:Z607"/>
    <mergeCell ref="AE607:BJ608"/>
    <mergeCell ref="B608:Z608"/>
    <mergeCell ref="B595:N596"/>
    <mergeCell ref="O595:AA596"/>
    <mergeCell ref="AJ595:BF596"/>
    <mergeCell ref="B597:N598"/>
    <mergeCell ref="O597:AA598"/>
    <mergeCell ref="AJ597:BF598"/>
    <mergeCell ref="B599:N600"/>
    <mergeCell ref="O599:AA600"/>
    <mergeCell ref="AJ599:BF600"/>
    <mergeCell ref="B584:AA585"/>
    <mergeCell ref="AH585:AN586"/>
    <mergeCell ref="AO585:AS588"/>
    <mergeCell ref="AT585:AX588"/>
    <mergeCell ref="B586:AA587"/>
    <mergeCell ref="AH587:AN588"/>
    <mergeCell ref="B588:AA589"/>
    <mergeCell ref="B590:AA591"/>
    <mergeCell ref="B593:N594"/>
    <mergeCell ref="O593:AA594"/>
    <mergeCell ref="AJ593:BF594"/>
    <mergeCell ref="AG570:BI573"/>
    <mergeCell ref="L573:M574"/>
    <mergeCell ref="N573:X574"/>
    <mergeCell ref="L575:M576"/>
    <mergeCell ref="N575:X576"/>
    <mergeCell ref="AG575:AN576"/>
    <mergeCell ref="AO575:BH577"/>
    <mergeCell ref="AH577:AN578"/>
    <mergeCell ref="B579:AA582"/>
    <mergeCell ref="AH580:AN581"/>
    <mergeCell ref="AO580:AT583"/>
    <mergeCell ref="AW580:AZ581"/>
    <mergeCell ref="BB580:BF583"/>
    <mergeCell ref="AH582:AN583"/>
    <mergeCell ref="AW582:AZ583"/>
    <mergeCell ref="B583:K583"/>
    <mergeCell ref="B559:Z559"/>
    <mergeCell ref="B560:Z561"/>
    <mergeCell ref="AA560:AA561"/>
    <mergeCell ref="AE560:BJ562"/>
    <mergeCell ref="B562:Z563"/>
    <mergeCell ref="AA562:AA563"/>
    <mergeCell ref="AE564:BJ565"/>
    <mergeCell ref="B566:Z567"/>
    <mergeCell ref="AA566:AA567"/>
    <mergeCell ref="AE567:BJ569"/>
    <mergeCell ref="B568:Z568"/>
    <mergeCell ref="C551:X551"/>
    <mergeCell ref="AL552:BC554"/>
    <mergeCell ref="B552:Z553"/>
    <mergeCell ref="B554:Z554"/>
    <mergeCell ref="B555:Z555"/>
    <mergeCell ref="AE555:BJ556"/>
    <mergeCell ref="B556:Z556"/>
    <mergeCell ref="B557:Z557"/>
    <mergeCell ref="AE557:BJ558"/>
    <mergeCell ref="B558:Z558"/>
    <mergeCell ref="B545:N546"/>
    <mergeCell ref="O545:AA546"/>
    <mergeCell ref="AJ545:BF546"/>
    <mergeCell ref="B547:N548"/>
    <mergeCell ref="O547:AA548"/>
    <mergeCell ref="AJ547:BF548"/>
    <mergeCell ref="B549:N550"/>
    <mergeCell ref="O549:AA550"/>
    <mergeCell ref="AJ549:BF550"/>
    <mergeCell ref="B534:AA535"/>
    <mergeCell ref="AH535:AN536"/>
    <mergeCell ref="AO535:AS538"/>
    <mergeCell ref="AT535:AX538"/>
    <mergeCell ref="B536:AA537"/>
    <mergeCell ref="AH537:AN538"/>
    <mergeCell ref="B538:AA539"/>
    <mergeCell ref="B540:AA541"/>
    <mergeCell ref="B543:N544"/>
    <mergeCell ref="O543:AA544"/>
    <mergeCell ref="AJ543:BF544"/>
    <mergeCell ref="AG520:BI523"/>
    <mergeCell ref="L523:M524"/>
    <mergeCell ref="N523:X524"/>
    <mergeCell ref="L525:M526"/>
    <mergeCell ref="N525:X526"/>
    <mergeCell ref="AG525:AN526"/>
    <mergeCell ref="AO525:BH527"/>
    <mergeCell ref="AH527:AN528"/>
    <mergeCell ref="B529:AA532"/>
    <mergeCell ref="AH530:AN531"/>
    <mergeCell ref="AO530:AT533"/>
    <mergeCell ref="AW530:AZ531"/>
    <mergeCell ref="BB530:BF533"/>
    <mergeCell ref="AH532:AN533"/>
    <mergeCell ref="AW532:AZ533"/>
    <mergeCell ref="B533:K533"/>
    <mergeCell ref="B509:Z509"/>
    <mergeCell ref="B510:Z511"/>
    <mergeCell ref="AA510:AA511"/>
    <mergeCell ref="AE510:BJ512"/>
    <mergeCell ref="B512:Z513"/>
    <mergeCell ref="AA512:AA513"/>
    <mergeCell ref="AE514:BJ515"/>
    <mergeCell ref="B516:Z517"/>
    <mergeCell ref="AA516:AA517"/>
    <mergeCell ref="AE517:BJ519"/>
    <mergeCell ref="B518:Z518"/>
    <mergeCell ref="C501:X501"/>
    <mergeCell ref="AL502:BC504"/>
    <mergeCell ref="B502:Z503"/>
    <mergeCell ref="B504:Z504"/>
    <mergeCell ref="B505:Z505"/>
    <mergeCell ref="AE505:BJ506"/>
    <mergeCell ref="B506:Z506"/>
    <mergeCell ref="B507:Z507"/>
    <mergeCell ref="AE507:BJ508"/>
    <mergeCell ref="B508:Z508"/>
    <mergeCell ref="B495:N496"/>
    <mergeCell ref="O495:AA496"/>
    <mergeCell ref="AJ495:BF496"/>
    <mergeCell ref="B497:N498"/>
    <mergeCell ref="O497:AA498"/>
    <mergeCell ref="AJ497:BF498"/>
    <mergeCell ref="B499:N500"/>
    <mergeCell ref="O499:AA500"/>
    <mergeCell ref="AJ499:BF500"/>
    <mergeCell ref="B484:AA485"/>
    <mergeCell ref="AH485:AN486"/>
    <mergeCell ref="AO485:AS488"/>
    <mergeCell ref="AT485:AX488"/>
    <mergeCell ref="B486:AA487"/>
    <mergeCell ref="AH487:AN488"/>
    <mergeCell ref="B488:AA489"/>
    <mergeCell ref="B490:AA491"/>
    <mergeCell ref="B493:N494"/>
    <mergeCell ref="O493:AA494"/>
    <mergeCell ref="AJ493:BF494"/>
    <mergeCell ref="AG470:BI473"/>
    <mergeCell ref="L473:M474"/>
    <mergeCell ref="N473:X474"/>
    <mergeCell ref="L475:M476"/>
    <mergeCell ref="N475:X476"/>
    <mergeCell ref="AG475:AN476"/>
    <mergeCell ref="AO475:BH477"/>
    <mergeCell ref="AH477:AN478"/>
    <mergeCell ref="B479:AA482"/>
    <mergeCell ref="AH480:AN481"/>
    <mergeCell ref="AO480:AT483"/>
    <mergeCell ref="AW480:AZ481"/>
    <mergeCell ref="BB480:BF483"/>
    <mergeCell ref="AH482:AN483"/>
    <mergeCell ref="AW482:AZ483"/>
    <mergeCell ref="B483:K483"/>
    <mergeCell ref="B459:Z459"/>
    <mergeCell ref="B460:Z461"/>
    <mergeCell ref="AA460:AA461"/>
    <mergeCell ref="AE460:BJ462"/>
    <mergeCell ref="B462:Z463"/>
    <mergeCell ref="AA462:AA463"/>
    <mergeCell ref="AE464:BJ465"/>
    <mergeCell ref="B466:Z467"/>
    <mergeCell ref="AA466:AA467"/>
    <mergeCell ref="AE467:BJ469"/>
    <mergeCell ref="B468:Z468"/>
    <mergeCell ref="AL451:BC454"/>
    <mergeCell ref="B452:Z453"/>
    <mergeCell ref="B454:Z454"/>
    <mergeCell ref="B455:Z455"/>
    <mergeCell ref="AE455:BJ456"/>
    <mergeCell ref="B456:Z456"/>
    <mergeCell ref="B457:Z457"/>
    <mergeCell ref="AE457:BJ458"/>
    <mergeCell ref="B458:Z458"/>
    <mergeCell ref="B445:N446"/>
    <mergeCell ref="O445:AA446"/>
    <mergeCell ref="AJ445:BF446"/>
    <mergeCell ref="B447:N448"/>
    <mergeCell ref="O447:AA448"/>
    <mergeCell ref="AJ447:BF448"/>
    <mergeCell ref="B449:N450"/>
    <mergeCell ref="O449:AA450"/>
    <mergeCell ref="AJ449:BF450"/>
    <mergeCell ref="B434:AA435"/>
    <mergeCell ref="AH435:AN436"/>
    <mergeCell ref="AO435:AS438"/>
    <mergeCell ref="AT435:AX438"/>
    <mergeCell ref="B436:AA437"/>
    <mergeCell ref="AH437:AN438"/>
    <mergeCell ref="B438:AA439"/>
    <mergeCell ref="B440:AA441"/>
    <mergeCell ref="B443:N444"/>
    <mergeCell ref="O443:AA444"/>
    <mergeCell ref="AJ443:BF444"/>
    <mergeCell ref="AG420:BI423"/>
    <mergeCell ref="L423:M424"/>
    <mergeCell ref="N423:X424"/>
    <mergeCell ref="L425:M426"/>
    <mergeCell ref="N425:X426"/>
    <mergeCell ref="AG425:AN426"/>
    <mergeCell ref="AO425:BH427"/>
    <mergeCell ref="AH427:AN428"/>
    <mergeCell ref="B429:AA432"/>
    <mergeCell ref="AH430:AN431"/>
    <mergeCell ref="AO430:AT433"/>
    <mergeCell ref="AW430:AZ431"/>
    <mergeCell ref="BB430:BF433"/>
    <mergeCell ref="AH432:AN433"/>
    <mergeCell ref="AW432:AZ433"/>
    <mergeCell ref="B433:K433"/>
    <mergeCell ref="B409:Z409"/>
    <mergeCell ref="B410:Z411"/>
    <mergeCell ref="AA410:AA411"/>
    <mergeCell ref="AE410:BJ412"/>
    <mergeCell ref="B412:Z413"/>
    <mergeCell ref="AA412:AA413"/>
    <mergeCell ref="AE414:BJ415"/>
    <mergeCell ref="B416:Z417"/>
    <mergeCell ref="AA416:AA417"/>
    <mergeCell ref="AE417:BJ419"/>
    <mergeCell ref="B418:Z418"/>
    <mergeCell ref="AL401:BC404"/>
    <mergeCell ref="B402:Z403"/>
    <mergeCell ref="B404:Z404"/>
    <mergeCell ref="B405:Z405"/>
    <mergeCell ref="AE405:BJ406"/>
    <mergeCell ref="B406:Z406"/>
    <mergeCell ref="B407:Z407"/>
    <mergeCell ref="AE407:BJ408"/>
    <mergeCell ref="B408:Z408"/>
    <mergeCell ref="B395:N396"/>
    <mergeCell ref="O395:AA396"/>
    <mergeCell ref="AJ395:BF396"/>
    <mergeCell ref="B397:N398"/>
    <mergeCell ref="O397:AA398"/>
    <mergeCell ref="AJ397:BF398"/>
    <mergeCell ref="B399:N400"/>
    <mergeCell ref="O399:AA400"/>
    <mergeCell ref="AJ399:BF400"/>
    <mergeCell ref="B384:AA385"/>
    <mergeCell ref="AH385:AN386"/>
    <mergeCell ref="AO385:AS388"/>
    <mergeCell ref="AT385:AX388"/>
    <mergeCell ref="B386:AA387"/>
    <mergeCell ref="AH387:AN388"/>
    <mergeCell ref="B388:AA389"/>
    <mergeCell ref="B390:AA391"/>
    <mergeCell ref="B393:N394"/>
    <mergeCell ref="O393:AA394"/>
    <mergeCell ref="AJ393:BF394"/>
    <mergeCell ref="AG370:BI373"/>
    <mergeCell ref="L373:M374"/>
    <mergeCell ref="N373:X374"/>
    <mergeCell ref="L375:M376"/>
    <mergeCell ref="N375:X376"/>
    <mergeCell ref="AG375:AN376"/>
    <mergeCell ref="AO375:BH377"/>
    <mergeCell ref="AH377:AN378"/>
    <mergeCell ref="B379:AA382"/>
    <mergeCell ref="AH380:AN381"/>
    <mergeCell ref="AO380:AT383"/>
    <mergeCell ref="AW380:AZ381"/>
    <mergeCell ref="BB380:BF383"/>
    <mergeCell ref="AH382:AN383"/>
    <mergeCell ref="AW382:AZ383"/>
    <mergeCell ref="B383:K383"/>
    <mergeCell ref="B359:Z359"/>
    <mergeCell ref="B360:Z361"/>
    <mergeCell ref="AA360:AA361"/>
    <mergeCell ref="AE360:BJ362"/>
    <mergeCell ref="B362:Z363"/>
    <mergeCell ref="AA362:AA363"/>
    <mergeCell ref="AE364:BJ365"/>
    <mergeCell ref="B366:Z367"/>
    <mergeCell ref="AA366:AA367"/>
    <mergeCell ref="AE367:BJ369"/>
    <mergeCell ref="B368:Z368"/>
    <mergeCell ref="N325:X326"/>
    <mergeCell ref="AG325:AN326"/>
    <mergeCell ref="AO325:BH327"/>
    <mergeCell ref="AH327:AN328"/>
    <mergeCell ref="AL351:BC354"/>
    <mergeCell ref="B352:Z353"/>
    <mergeCell ref="B354:Z354"/>
    <mergeCell ref="B355:Z355"/>
    <mergeCell ref="AE355:BJ356"/>
    <mergeCell ref="B356:Z356"/>
    <mergeCell ref="B357:Z357"/>
    <mergeCell ref="AE357:BJ358"/>
    <mergeCell ref="B358:Z358"/>
    <mergeCell ref="B345:N346"/>
    <mergeCell ref="O345:AA346"/>
    <mergeCell ref="AJ345:BF346"/>
    <mergeCell ref="B347:N348"/>
    <mergeCell ref="O347:AA348"/>
    <mergeCell ref="AJ347:BF348"/>
    <mergeCell ref="B349:N350"/>
    <mergeCell ref="O349:AA350"/>
    <mergeCell ref="AJ349:BF350"/>
    <mergeCell ref="AA312:AA313"/>
    <mergeCell ref="B288:AA289"/>
    <mergeCell ref="B290:AA291"/>
    <mergeCell ref="B293:N294"/>
    <mergeCell ref="O293:AA294"/>
    <mergeCell ref="AJ293:BF294"/>
    <mergeCell ref="B295:N296"/>
    <mergeCell ref="B334:AA335"/>
    <mergeCell ref="AE314:BJ315"/>
    <mergeCell ref="B316:Z317"/>
    <mergeCell ref="AA316:AA317"/>
    <mergeCell ref="AE317:BJ319"/>
    <mergeCell ref="B318:Z318"/>
    <mergeCell ref="B343:N344"/>
    <mergeCell ref="O343:AA344"/>
    <mergeCell ref="AJ343:BF344"/>
    <mergeCell ref="B340:AA341"/>
    <mergeCell ref="AH335:AN336"/>
    <mergeCell ref="AO335:AS338"/>
    <mergeCell ref="AT335:AX338"/>
    <mergeCell ref="B336:AA337"/>
    <mergeCell ref="AH337:AN338"/>
    <mergeCell ref="B338:AA339"/>
    <mergeCell ref="B329:AA332"/>
    <mergeCell ref="AH330:AN331"/>
    <mergeCell ref="AO330:AT333"/>
    <mergeCell ref="AW330:AZ331"/>
    <mergeCell ref="BB330:BF333"/>
    <mergeCell ref="AH332:AN333"/>
    <mergeCell ref="AW332:AZ333"/>
    <mergeCell ref="B333:K333"/>
    <mergeCell ref="L325:M326"/>
    <mergeCell ref="B255:Z255"/>
    <mergeCell ref="AE255:BJ256"/>
    <mergeCell ref="B256:Z256"/>
    <mergeCell ref="B257:Z257"/>
    <mergeCell ref="AE257:BJ258"/>
    <mergeCell ref="AH280:AN281"/>
    <mergeCell ref="AH282:AN283"/>
    <mergeCell ref="B279:AA282"/>
    <mergeCell ref="AO280:AT283"/>
    <mergeCell ref="AW280:AZ281"/>
    <mergeCell ref="BB280:BF283"/>
    <mergeCell ref="AW282:AZ283"/>
    <mergeCell ref="B283:K283"/>
    <mergeCell ref="AG270:BI273"/>
    <mergeCell ref="L273:M274"/>
    <mergeCell ref="N273:X274"/>
    <mergeCell ref="L275:M276"/>
    <mergeCell ref="N275:X276"/>
    <mergeCell ref="AG275:AN276"/>
    <mergeCell ref="AO275:BH277"/>
    <mergeCell ref="B258:Z258"/>
    <mergeCell ref="B259:Z259"/>
    <mergeCell ref="B260:Z261"/>
    <mergeCell ref="AA260:AA261"/>
    <mergeCell ref="AE260:BJ262"/>
    <mergeCell ref="B262:Z263"/>
    <mergeCell ref="AA262:AA263"/>
    <mergeCell ref="AE264:BJ265"/>
    <mergeCell ref="B266:Z267"/>
    <mergeCell ref="AA266:AA267"/>
    <mergeCell ref="AE267:BJ269"/>
    <mergeCell ref="B268:Z268"/>
    <mergeCell ref="B247:N248"/>
    <mergeCell ref="O247:AA248"/>
    <mergeCell ref="AJ247:BF248"/>
    <mergeCell ref="B249:N250"/>
    <mergeCell ref="O249:AA250"/>
    <mergeCell ref="AJ249:BF250"/>
    <mergeCell ref="AL251:BC254"/>
    <mergeCell ref="B252:Z253"/>
    <mergeCell ref="AA216:AA217"/>
    <mergeCell ref="AE217:BJ219"/>
    <mergeCell ref="B218:Z218"/>
    <mergeCell ref="AG220:BI223"/>
    <mergeCell ref="B243:N244"/>
    <mergeCell ref="O243:AA244"/>
    <mergeCell ref="AJ243:BF244"/>
    <mergeCell ref="B245:N246"/>
    <mergeCell ref="O245:AA246"/>
    <mergeCell ref="AJ245:BF246"/>
    <mergeCell ref="B240:AA241"/>
    <mergeCell ref="AT235:AX238"/>
    <mergeCell ref="AH237:AN238"/>
    <mergeCell ref="B238:AA239"/>
    <mergeCell ref="AH235:AN236"/>
    <mergeCell ref="AO235:AS238"/>
    <mergeCell ref="B254:Z254"/>
    <mergeCell ref="AJ199:BF200"/>
    <mergeCell ref="AL201:BC204"/>
    <mergeCell ref="B202:Z203"/>
    <mergeCell ref="AE205:BJ206"/>
    <mergeCell ref="B159:Z159"/>
    <mergeCell ref="B160:Z161"/>
    <mergeCell ref="AH182:AN183"/>
    <mergeCell ref="B184:AA185"/>
    <mergeCell ref="AH185:AN186"/>
    <mergeCell ref="AO185:AS188"/>
    <mergeCell ref="AT185:AX188"/>
    <mergeCell ref="B186:AA187"/>
    <mergeCell ref="AH187:AN188"/>
    <mergeCell ref="B188:AA189"/>
    <mergeCell ref="L175:M176"/>
    <mergeCell ref="N175:X176"/>
    <mergeCell ref="AG175:AN176"/>
    <mergeCell ref="AO175:BH177"/>
    <mergeCell ref="B179:AA182"/>
    <mergeCell ref="AH180:AN181"/>
    <mergeCell ref="AO180:AT183"/>
    <mergeCell ref="AW180:AZ181"/>
    <mergeCell ref="BB180:BF183"/>
    <mergeCell ref="AA110:AA111"/>
    <mergeCell ref="B140:AA141"/>
    <mergeCell ref="AG170:BI173"/>
    <mergeCell ref="L173:M174"/>
    <mergeCell ref="N173:X174"/>
    <mergeCell ref="B154:Z154"/>
    <mergeCell ref="B155:Z155"/>
    <mergeCell ref="B143:N144"/>
    <mergeCell ref="O143:AA144"/>
    <mergeCell ref="AJ143:BF144"/>
    <mergeCell ref="B145:N146"/>
    <mergeCell ref="O145:AA146"/>
    <mergeCell ref="AJ145:BF146"/>
    <mergeCell ref="B147:N148"/>
    <mergeCell ref="O147:AA148"/>
    <mergeCell ref="AJ147:BF148"/>
    <mergeCell ref="B134:AA135"/>
    <mergeCell ref="AH135:AN136"/>
    <mergeCell ref="B136:AA137"/>
    <mergeCell ref="L123:M124"/>
    <mergeCell ref="N123:X124"/>
    <mergeCell ref="AH127:AN128"/>
    <mergeCell ref="B129:AA132"/>
    <mergeCell ref="AO130:AT133"/>
    <mergeCell ref="AA116:AA117"/>
    <mergeCell ref="AE117:BJ119"/>
    <mergeCell ref="B118:Z118"/>
    <mergeCell ref="AO135:AS138"/>
    <mergeCell ref="AT135:AX138"/>
    <mergeCell ref="AH137:AN138"/>
    <mergeCell ref="B138:AA139"/>
    <mergeCell ref="B149:N150"/>
    <mergeCell ref="O149:AA150"/>
    <mergeCell ref="AJ149:BF150"/>
    <mergeCell ref="AL151:BC154"/>
    <mergeCell ref="B152:Z153"/>
    <mergeCell ref="B157:Z157"/>
    <mergeCell ref="AE157:BJ158"/>
    <mergeCell ref="B158:Z158"/>
    <mergeCell ref="B2:Z3"/>
    <mergeCell ref="B4:Z4"/>
    <mergeCell ref="B10:Z11"/>
    <mergeCell ref="B12:Z13"/>
    <mergeCell ref="B43:N44"/>
    <mergeCell ref="B5:Z5"/>
    <mergeCell ref="B6:Z6"/>
    <mergeCell ref="B9:Z9"/>
    <mergeCell ref="B33:K33"/>
    <mergeCell ref="B16:Z17"/>
    <mergeCell ref="B40:AA41"/>
    <mergeCell ref="L25:M26"/>
    <mergeCell ref="B29:AA32"/>
    <mergeCell ref="AA10:AA11"/>
    <mergeCell ref="AA12:AA13"/>
    <mergeCell ref="B7:Z7"/>
    <mergeCell ref="B8:Z8"/>
    <mergeCell ref="AA16:AA17"/>
    <mergeCell ref="O43:AA44"/>
    <mergeCell ref="B18:Z18"/>
    <mergeCell ref="L23:M24"/>
    <mergeCell ref="N23:X24"/>
    <mergeCell ref="B107:Z107"/>
    <mergeCell ref="N25:X26"/>
    <mergeCell ref="AL1:BC4"/>
    <mergeCell ref="AE5:BJ6"/>
    <mergeCell ref="AE7:BJ8"/>
    <mergeCell ref="AE10:BJ12"/>
    <mergeCell ref="AE17:BJ19"/>
    <mergeCell ref="AJ49:BF50"/>
    <mergeCell ref="AJ43:BF44"/>
    <mergeCell ref="AH32:AN33"/>
    <mergeCell ref="AH37:AN38"/>
    <mergeCell ref="AJ45:BF46"/>
    <mergeCell ref="AJ47:BF48"/>
    <mergeCell ref="AT35:AX38"/>
    <mergeCell ref="AW30:AZ31"/>
    <mergeCell ref="AG20:BI23"/>
    <mergeCell ref="AO25:BH27"/>
    <mergeCell ref="AH27:AN28"/>
    <mergeCell ref="AH30:AN31"/>
    <mergeCell ref="AW32:AZ33"/>
    <mergeCell ref="AO30:AT33"/>
    <mergeCell ref="BB30:BF33"/>
    <mergeCell ref="AO35:AS38"/>
    <mergeCell ref="AH35:AN36"/>
    <mergeCell ref="AE14:BJ15"/>
    <mergeCell ref="AG25:AN26"/>
    <mergeCell ref="B54:Z54"/>
    <mergeCell ref="B55:Z55"/>
    <mergeCell ref="B56:Z56"/>
    <mergeCell ref="B57:Z57"/>
    <mergeCell ref="B49:N50"/>
    <mergeCell ref="O49:AA50"/>
    <mergeCell ref="O45:AA46"/>
    <mergeCell ref="B45:N46"/>
    <mergeCell ref="B47:N48"/>
    <mergeCell ref="O47:AA48"/>
    <mergeCell ref="B36:AA37"/>
    <mergeCell ref="AL51:BC54"/>
    <mergeCell ref="B52:Z53"/>
    <mergeCell ref="B34:AA35"/>
    <mergeCell ref="AE55:BJ56"/>
    <mergeCell ref="AE57:BJ58"/>
    <mergeCell ref="B58:Z58"/>
    <mergeCell ref="B38:AA39"/>
    <mergeCell ref="B66:Z67"/>
    <mergeCell ref="AA66:AA67"/>
    <mergeCell ref="AE67:BJ69"/>
    <mergeCell ref="B68:Z68"/>
    <mergeCell ref="AG70:BI73"/>
    <mergeCell ref="L73:M74"/>
    <mergeCell ref="N73:X74"/>
    <mergeCell ref="L75:M76"/>
    <mergeCell ref="N75:X76"/>
    <mergeCell ref="AG75:AN76"/>
    <mergeCell ref="AO75:BH77"/>
    <mergeCell ref="AH77:AN78"/>
    <mergeCell ref="B59:Z59"/>
    <mergeCell ref="B60:Z61"/>
    <mergeCell ref="AA60:AA61"/>
    <mergeCell ref="AE60:BJ62"/>
    <mergeCell ref="B62:Z63"/>
    <mergeCell ref="AA62:AA63"/>
    <mergeCell ref="AE64:BJ65"/>
    <mergeCell ref="B83:K83"/>
    <mergeCell ref="B84:AA85"/>
    <mergeCell ref="AH85:AN86"/>
    <mergeCell ref="AO85:AS88"/>
    <mergeCell ref="AT85:AX88"/>
    <mergeCell ref="B86:AA87"/>
    <mergeCell ref="AH87:AN88"/>
    <mergeCell ref="B88:AA89"/>
    <mergeCell ref="B90:AA91"/>
    <mergeCell ref="B93:N94"/>
    <mergeCell ref="O93:AA94"/>
    <mergeCell ref="AJ93:BF94"/>
    <mergeCell ref="B95:N96"/>
    <mergeCell ref="O95:AA96"/>
    <mergeCell ref="AJ95:BF96"/>
    <mergeCell ref="B79:AA82"/>
    <mergeCell ref="AH80:AN81"/>
    <mergeCell ref="AO80:AT83"/>
    <mergeCell ref="AW80:AZ81"/>
    <mergeCell ref="BB80:BF83"/>
    <mergeCell ref="AH82:AN83"/>
    <mergeCell ref="AW82:AZ83"/>
    <mergeCell ref="B97:N98"/>
    <mergeCell ref="O97:AA98"/>
    <mergeCell ref="AJ97:BF98"/>
    <mergeCell ref="B99:N100"/>
    <mergeCell ref="O99:AA100"/>
    <mergeCell ref="AJ99:BF100"/>
    <mergeCell ref="AL101:BC104"/>
    <mergeCell ref="B102:Z103"/>
    <mergeCell ref="AE107:BJ108"/>
    <mergeCell ref="B108:Z108"/>
    <mergeCell ref="B109:Z109"/>
    <mergeCell ref="AE110:BJ112"/>
    <mergeCell ref="B112:Z113"/>
    <mergeCell ref="AA112:AA113"/>
    <mergeCell ref="BB130:BF133"/>
    <mergeCell ref="AH132:AN133"/>
    <mergeCell ref="AW132:AZ133"/>
    <mergeCell ref="B133:K133"/>
    <mergeCell ref="B104:Z104"/>
    <mergeCell ref="B105:Z105"/>
    <mergeCell ref="AE105:BJ106"/>
    <mergeCell ref="B106:Z106"/>
    <mergeCell ref="AH130:AN131"/>
    <mergeCell ref="AW130:AZ131"/>
    <mergeCell ref="AG120:BI123"/>
    <mergeCell ref="L125:M126"/>
    <mergeCell ref="N125:X126"/>
    <mergeCell ref="AG125:AN126"/>
    <mergeCell ref="AO125:BH127"/>
    <mergeCell ref="AE114:BJ115"/>
    <mergeCell ref="B116:Z117"/>
    <mergeCell ref="B110:Z111"/>
    <mergeCell ref="AE155:BJ156"/>
    <mergeCell ref="B156:Z156"/>
    <mergeCell ref="B162:Z163"/>
    <mergeCell ref="AA162:AA163"/>
    <mergeCell ref="AE164:BJ165"/>
    <mergeCell ref="B166:Z167"/>
    <mergeCell ref="AA166:AA167"/>
    <mergeCell ref="AE167:BJ169"/>
    <mergeCell ref="B168:Z168"/>
    <mergeCell ref="B206:Z206"/>
    <mergeCell ref="B207:Z207"/>
    <mergeCell ref="AE207:BJ208"/>
    <mergeCell ref="B208:Z208"/>
    <mergeCell ref="B190:AA191"/>
    <mergeCell ref="B193:N194"/>
    <mergeCell ref="O193:AA194"/>
    <mergeCell ref="AJ193:BF194"/>
    <mergeCell ref="B195:N196"/>
    <mergeCell ref="B205:Z205"/>
    <mergeCell ref="B204:Z204"/>
    <mergeCell ref="AW182:AZ183"/>
    <mergeCell ref="B183:K183"/>
    <mergeCell ref="AH177:AN178"/>
    <mergeCell ref="AA160:AA161"/>
    <mergeCell ref="AE160:BJ162"/>
    <mergeCell ref="O195:AA196"/>
    <mergeCell ref="AJ195:BF196"/>
    <mergeCell ref="B197:N198"/>
    <mergeCell ref="O197:AA198"/>
    <mergeCell ref="AJ197:BF198"/>
    <mergeCell ref="B199:N200"/>
    <mergeCell ref="O199:AA200"/>
    <mergeCell ref="B209:Z209"/>
    <mergeCell ref="AE214:BJ215"/>
    <mergeCell ref="B234:AA235"/>
    <mergeCell ref="B236:AA237"/>
    <mergeCell ref="B216:Z217"/>
    <mergeCell ref="L223:M224"/>
    <mergeCell ref="N223:X224"/>
    <mergeCell ref="L225:M226"/>
    <mergeCell ref="N225:X226"/>
    <mergeCell ref="AG225:AN226"/>
    <mergeCell ref="AO225:BH227"/>
    <mergeCell ref="AH227:AN228"/>
    <mergeCell ref="B229:AA232"/>
    <mergeCell ref="AH230:AN231"/>
    <mergeCell ref="AO230:AT233"/>
    <mergeCell ref="AW230:AZ231"/>
    <mergeCell ref="BB230:BF233"/>
    <mergeCell ref="AH232:AN233"/>
    <mergeCell ref="AW232:AZ233"/>
    <mergeCell ref="B233:K233"/>
    <mergeCell ref="B212:Z213"/>
    <mergeCell ref="AA212:AA213"/>
    <mergeCell ref="B210:Z211"/>
    <mergeCell ref="AA210:AA211"/>
    <mergeCell ref="AE210:BJ212"/>
    <mergeCell ref="O295:AA296"/>
    <mergeCell ref="AJ295:BF296"/>
    <mergeCell ref="B297:N298"/>
    <mergeCell ref="O297:AA298"/>
    <mergeCell ref="AJ297:BF298"/>
    <mergeCell ref="B299:N300"/>
    <mergeCell ref="O299:AA300"/>
    <mergeCell ref="AJ299:BF300"/>
    <mergeCell ref="AL301:BC304"/>
    <mergeCell ref="B302:Z303"/>
    <mergeCell ref="B304:Z304"/>
    <mergeCell ref="AG320:BI323"/>
    <mergeCell ref="L323:M324"/>
    <mergeCell ref="N323:X324"/>
    <mergeCell ref="AH277:AN278"/>
    <mergeCell ref="B284:AA285"/>
    <mergeCell ref="AH285:AN286"/>
    <mergeCell ref="AO285:AS288"/>
    <mergeCell ref="AT285:AX288"/>
    <mergeCell ref="B286:AA287"/>
    <mergeCell ref="AH287:AN288"/>
    <mergeCell ref="B310:Z311"/>
    <mergeCell ref="AA310:AA311"/>
    <mergeCell ref="B305:Z305"/>
    <mergeCell ref="AE305:BJ306"/>
    <mergeCell ref="B306:Z306"/>
    <mergeCell ref="B307:Z307"/>
    <mergeCell ref="AE307:BJ308"/>
    <mergeCell ref="B308:Z308"/>
    <mergeCell ref="B309:Z309"/>
    <mergeCell ref="AE310:BJ312"/>
    <mergeCell ref="B312:Z313"/>
    <mergeCell ref="B2502:Z2503"/>
    <mergeCell ref="AL2502:BC2504"/>
    <mergeCell ref="B2504:Z2504"/>
    <mergeCell ref="B2505:Z2505"/>
    <mergeCell ref="AE2505:BJ2506"/>
    <mergeCell ref="B2506:Z2506"/>
    <mergeCell ref="B2507:Z2507"/>
    <mergeCell ref="AE2507:BJ2508"/>
    <mergeCell ref="B2508:Z2508"/>
    <mergeCell ref="B2509:Z2509"/>
    <mergeCell ref="B2510:Z2511"/>
    <mergeCell ref="AA2510:AA2511"/>
    <mergeCell ref="AE2510:BJ2512"/>
    <mergeCell ref="B2512:Z2513"/>
    <mergeCell ref="AA2512:AA2513"/>
    <mergeCell ref="AE2514:BJ2515"/>
    <mergeCell ref="B2516:Z2517"/>
    <mergeCell ref="AA2516:AA2517"/>
    <mergeCell ref="AE2517:BJ2519"/>
    <mergeCell ref="B2518:Z2518"/>
    <mergeCell ref="AG2520:BI2523"/>
    <mergeCell ref="L2523:M2524"/>
    <mergeCell ref="N2523:X2524"/>
    <mergeCell ref="L2525:M2526"/>
    <mergeCell ref="N2525:X2526"/>
    <mergeCell ref="AG2525:AN2526"/>
    <mergeCell ref="AO2525:BH2527"/>
    <mergeCell ref="AH2527:AN2528"/>
    <mergeCell ref="B2529:AA2532"/>
    <mergeCell ref="AH2530:AN2531"/>
    <mergeCell ref="AO2530:AT2533"/>
    <mergeCell ref="AW2530:AZ2531"/>
    <mergeCell ref="BB2530:BF2533"/>
    <mergeCell ref="AH2532:AN2533"/>
    <mergeCell ref="AW2532:AZ2533"/>
    <mergeCell ref="B2533:K2533"/>
    <mergeCell ref="B2534:AA2535"/>
    <mergeCell ref="AH2535:AN2536"/>
    <mergeCell ref="AO2535:AS2538"/>
    <mergeCell ref="AT2535:AX2538"/>
    <mergeCell ref="B2536:AA2537"/>
    <mergeCell ref="AH2537:AN2538"/>
    <mergeCell ref="B2538:AA2539"/>
    <mergeCell ref="B2540:AA2541"/>
    <mergeCell ref="B2543:N2544"/>
    <mergeCell ref="O2543:AA2544"/>
    <mergeCell ref="AJ2543:BF2544"/>
    <mergeCell ref="B2545:N2546"/>
    <mergeCell ref="O2545:AA2546"/>
    <mergeCell ref="AJ2545:BF2546"/>
    <mergeCell ref="B2547:N2548"/>
    <mergeCell ref="O2547:AA2548"/>
    <mergeCell ref="AJ2547:BF2548"/>
    <mergeCell ref="B2549:N2550"/>
    <mergeCell ref="O2549:AA2550"/>
    <mergeCell ref="AJ2549:BF2550"/>
    <mergeCell ref="C2551:X2551"/>
    <mergeCell ref="B2552:Z2553"/>
    <mergeCell ref="AL2552:BC2554"/>
    <mergeCell ref="B2554:Z2554"/>
    <mergeCell ref="B2555:Z2555"/>
    <mergeCell ref="AE2555:BJ2556"/>
    <mergeCell ref="B2556:Z2556"/>
    <mergeCell ref="B2557:Z2557"/>
    <mergeCell ref="AE2557:BJ2558"/>
    <mergeCell ref="B2558:Z2558"/>
    <mergeCell ref="B2559:Z2559"/>
    <mergeCell ref="B2560:Z2561"/>
    <mergeCell ref="AA2560:AA2561"/>
    <mergeCell ref="AE2560:BJ2562"/>
    <mergeCell ref="B2562:Z2563"/>
    <mergeCell ref="AA2562:AA2563"/>
    <mergeCell ref="AE2564:BJ2565"/>
    <mergeCell ref="B2566:Z2567"/>
    <mergeCell ref="AA2566:AA2567"/>
    <mergeCell ref="AE2567:BJ2569"/>
    <mergeCell ref="B2568:Z2568"/>
    <mergeCell ref="AG2570:BI2573"/>
    <mergeCell ref="L2573:M2574"/>
    <mergeCell ref="N2573:X2574"/>
    <mergeCell ref="L2575:M2576"/>
    <mergeCell ref="N2575:X2576"/>
    <mergeCell ref="AG2575:AN2576"/>
    <mergeCell ref="AO2575:BH2577"/>
    <mergeCell ref="AH2577:AN2578"/>
    <mergeCell ref="B2579:AA2582"/>
    <mergeCell ref="AH2580:AN2581"/>
    <mergeCell ref="AO2580:AT2583"/>
    <mergeCell ref="AW2580:AZ2581"/>
    <mergeCell ref="BB2580:BF2583"/>
    <mergeCell ref="AH2582:AN2583"/>
    <mergeCell ref="AW2582:AZ2583"/>
    <mergeCell ref="B2583:K2583"/>
    <mergeCell ref="B2584:AA2585"/>
    <mergeCell ref="AH2585:AN2586"/>
    <mergeCell ref="AO2585:AS2588"/>
    <mergeCell ref="AT2585:AX2588"/>
    <mergeCell ref="B2586:AA2587"/>
    <mergeCell ref="AH2587:AN2588"/>
    <mergeCell ref="B2588:AA2589"/>
    <mergeCell ref="B2590:AA2591"/>
    <mergeCell ref="B2593:N2594"/>
    <mergeCell ref="O2593:AA2594"/>
    <mergeCell ref="AJ2593:BF2594"/>
    <mergeCell ref="B2595:N2596"/>
    <mergeCell ref="O2595:AA2596"/>
    <mergeCell ref="AJ2595:BF2596"/>
    <mergeCell ref="B2597:N2598"/>
    <mergeCell ref="O2597:AA2598"/>
    <mergeCell ref="AJ2597:BF2598"/>
    <mergeCell ref="B2599:N2600"/>
    <mergeCell ref="O2599:AA2600"/>
    <mergeCell ref="AJ2599:BF2600"/>
    <mergeCell ref="C2601:X2601"/>
    <mergeCell ref="B2602:Z2603"/>
    <mergeCell ref="AL2602:BC2604"/>
    <mergeCell ref="B2604:Z2604"/>
    <mergeCell ref="B2605:Z2605"/>
    <mergeCell ref="AE2605:BJ2606"/>
    <mergeCell ref="B2606:Z2606"/>
    <mergeCell ref="B2607:Z2607"/>
    <mergeCell ref="AE2607:BJ2608"/>
    <mergeCell ref="B2608:Z2608"/>
    <mergeCell ref="B2609:Z2609"/>
    <mergeCell ref="B2610:Z2611"/>
    <mergeCell ref="AA2610:AA2611"/>
    <mergeCell ref="AE2610:BJ2612"/>
    <mergeCell ref="B2612:Z2613"/>
    <mergeCell ref="AA2612:AA2613"/>
    <mergeCell ref="AE2614:BJ2615"/>
    <mergeCell ref="B2616:Z2617"/>
    <mergeCell ref="AA2616:AA2617"/>
    <mergeCell ref="AE2617:BJ2619"/>
    <mergeCell ref="B2618:Z2618"/>
    <mergeCell ref="AG2620:BI2623"/>
    <mergeCell ref="L2623:M2624"/>
    <mergeCell ref="N2623:X2624"/>
    <mergeCell ref="L2625:M2626"/>
    <mergeCell ref="N2625:X2626"/>
    <mergeCell ref="AG2625:AN2626"/>
    <mergeCell ref="AO2625:BH2627"/>
    <mergeCell ref="AH2627:AN2628"/>
    <mergeCell ref="B2629:AA2632"/>
    <mergeCell ref="AH2630:AN2631"/>
    <mergeCell ref="AO2630:AT2633"/>
    <mergeCell ref="AW2630:AZ2631"/>
    <mergeCell ref="BB2630:BF2633"/>
    <mergeCell ref="AH2632:AN2633"/>
    <mergeCell ref="AW2632:AZ2633"/>
    <mergeCell ref="B2633:K2633"/>
    <mergeCell ref="B2634:AA2635"/>
    <mergeCell ref="AH2635:AN2636"/>
    <mergeCell ref="AO2635:AS2638"/>
    <mergeCell ref="AT2635:AX2638"/>
    <mergeCell ref="B2636:AA2637"/>
    <mergeCell ref="AH2637:AN2638"/>
    <mergeCell ref="B2638:AA2639"/>
    <mergeCell ref="B2640:AA2641"/>
    <mergeCell ref="B2643:N2644"/>
    <mergeCell ref="O2643:AA2644"/>
    <mergeCell ref="AJ2643:BF2644"/>
    <mergeCell ref="B2645:N2646"/>
    <mergeCell ref="O2645:AA2646"/>
    <mergeCell ref="AJ2645:BF2646"/>
    <mergeCell ref="B2647:N2648"/>
    <mergeCell ref="O2647:AA2648"/>
    <mergeCell ref="AJ2647:BF2648"/>
    <mergeCell ref="B2649:N2650"/>
    <mergeCell ref="O2649:AA2650"/>
    <mergeCell ref="AJ2649:BF2650"/>
    <mergeCell ref="C2651:X2651"/>
    <mergeCell ref="B2652:Z2653"/>
    <mergeCell ref="AL2652:BC2654"/>
    <mergeCell ref="B2654:Z2654"/>
    <mergeCell ref="B2655:Z2655"/>
    <mergeCell ref="AE2655:BJ2656"/>
    <mergeCell ref="B2656:Z2656"/>
    <mergeCell ref="B2657:Z2657"/>
    <mergeCell ref="AE2657:BJ2658"/>
    <mergeCell ref="B2658:Z2658"/>
    <mergeCell ref="B2659:Z2659"/>
    <mergeCell ref="B2660:Z2661"/>
    <mergeCell ref="AA2660:AA2661"/>
    <mergeCell ref="AE2660:BJ2662"/>
    <mergeCell ref="B2662:Z2663"/>
    <mergeCell ref="AA2662:AA2663"/>
    <mergeCell ref="AE2664:BJ2665"/>
    <mergeCell ref="B2666:Z2667"/>
    <mergeCell ref="AA2666:AA2667"/>
    <mergeCell ref="AE2667:BJ2669"/>
    <mergeCell ref="B2668:Z2668"/>
    <mergeCell ref="AG2670:BI2673"/>
    <mergeCell ref="L2673:M2674"/>
    <mergeCell ref="N2673:X2674"/>
    <mergeCell ref="L2675:M2676"/>
    <mergeCell ref="N2675:X2676"/>
    <mergeCell ref="AG2675:AN2676"/>
    <mergeCell ref="AO2675:BH2677"/>
    <mergeCell ref="AH2677:AN2678"/>
    <mergeCell ref="B2679:AA2682"/>
    <mergeCell ref="AH2680:AN2681"/>
    <mergeCell ref="AO2680:AT2683"/>
    <mergeCell ref="AW2680:AZ2681"/>
    <mergeCell ref="BB2680:BF2683"/>
    <mergeCell ref="AH2682:AN2683"/>
    <mergeCell ref="AW2682:AZ2683"/>
    <mergeCell ref="B2683:K2683"/>
    <mergeCell ref="B2684:AA2685"/>
    <mergeCell ref="AH2685:AN2686"/>
    <mergeCell ref="AO2685:AS2688"/>
    <mergeCell ref="AT2685:AX2688"/>
    <mergeCell ref="B2686:AA2687"/>
    <mergeCell ref="AH2687:AN2688"/>
    <mergeCell ref="B2688:AA2689"/>
    <mergeCell ref="B2690:AA2691"/>
    <mergeCell ref="B2693:N2694"/>
    <mergeCell ref="O2693:AA2694"/>
    <mergeCell ref="AJ2693:BF2694"/>
    <mergeCell ref="B2695:N2696"/>
    <mergeCell ref="O2695:AA2696"/>
    <mergeCell ref="AJ2695:BF2696"/>
    <mergeCell ref="B2697:N2698"/>
    <mergeCell ref="O2697:AA2698"/>
    <mergeCell ref="AJ2697:BF2698"/>
    <mergeCell ref="B2699:N2700"/>
    <mergeCell ref="O2699:AA2700"/>
    <mergeCell ref="AJ2699:BF2700"/>
    <mergeCell ref="C2701:X2701"/>
    <mergeCell ref="B2702:Z2703"/>
    <mergeCell ref="AL2702:BC2704"/>
    <mergeCell ref="B2704:Z2704"/>
    <mergeCell ref="AT2735:AX2738"/>
    <mergeCell ref="B2736:AA2737"/>
    <mergeCell ref="AH2737:AN2738"/>
    <mergeCell ref="B2738:AA2739"/>
    <mergeCell ref="B2705:Z2705"/>
    <mergeCell ref="AE2705:BJ2706"/>
    <mergeCell ref="B2706:Z2706"/>
    <mergeCell ref="B2707:Z2707"/>
    <mergeCell ref="AE2707:BJ2708"/>
    <mergeCell ref="B2708:Z2708"/>
    <mergeCell ref="B2709:Z2709"/>
    <mergeCell ref="B2710:Z2711"/>
    <mergeCell ref="AA2710:AA2711"/>
    <mergeCell ref="AE2710:BJ2712"/>
    <mergeCell ref="B2712:Z2713"/>
    <mergeCell ref="AA2712:AA2713"/>
    <mergeCell ref="AE2714:BJ2715"/>
    <mergeCell ref="B2716:Z2717"/>
    <mergeCell ref="AA2716:AA2717"/>
    <mergeCell ref="AE2717:BJ2719"/>
    <mergeCell ref="B2718:Z2718"/>
    <mergeCell ref="B2740:AA2741"/>
    <mergeCell ref="B2743:N2744"/>
    <mergeCell ref="O2743:AA2744"/>
    <mergeCell ref="AJ2743:BF2744"/>
    <mergeCell ref="B2745:N2746"/>
    <mergeCell ref="O2745:AA2746"/>
    <mergeCell ref="AJ2745:BF2746"/>
    <mergeCell ref="B2747:N2748"/>
    <mergeCell ref="O2747:AA2748"/>
    <mergeCell ref="AJ2747:BF2748"/>
    <mergeCell ref="B2749:N2750"/>
    <mergeCell ref="O2749:AA2750"/>
    <mergeCell ref="AJ2749:BF2750"/>
    <mergeCell ref="AG2720:BI2723"/>
    <mergeCell ref="L2723:M2724"/>
    <mergeCell ref="N2723:X2724"/>
    <mergeCell ref="L2725:M2726"/>
    <mergeCell ref="N2725:X2726"/>
    <mergeCell ref="AG2725:AN2726"/>
    <mergeCell ref="AO2725:BH2727"/>
    <mergeCell ref="AH2727:AN2728"/>
    <mergeCell ref="B2729:AA2732"/>
    <mergeCell ref="AH2730:AN2731"/>
    <mergeCell ref="AO2730:AT2733"/>
    <mergeCell ref="AW2730:AZ2731"/>
    <mergeCell ref="BB2730:BF2733"/>
    <mergeCell ref="AH2732:AN2733"/>
    <mergeCell ref="AW2732:AZ2733"/>
    <mergeCell ref="B2733:K2733"/>
    <mergeCell ref="B2734:AA2735"/>
    <mergeCell ref="AH2735:AN2736"/>
    <mergeCell ref="AO2735:AS2738"/>
  </mergeCells>
  <pageMargins left="0.14000000000000001" right="0.12" top="0.1125" bottom="0.17499999999999999" header="0.04" footer="7158278.8300000001"/>
  <pageSetup paperSize="9" scale="3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9" tint="-0.499984740745262"/>
  </sheetPr>
  <dimension ref="A1:BN125"/>
  <sheetViews>
    <sheetView view="pageLayout" topLeftCell="AF61" zoomScaleNormal="85" zoomScaleSheetLayoutView="85" workbookViewId="0">
      <selection activeCell="AJ63" sqref="AJ63:AK64"/>
    </sheetView>
  </sheetViews>
  <sheetFormatPr defaultRowHeight="16.5"/>
  <cols>
    <col min="1" max="1" width="4.140625" style="14" customWidth="1"/>
    <col min="2" max="2" width="33.7109375" style="14" customWidth="1"/>
    <col min="3" max="3" width="8.28515625" style="14" customWidth="1"/>
    <col min="4" max="4" width="6.7109375" style="14" customWidth="1"/>
    <col min="5" max="5" width="4.140625" style="14" customWidth="1"/>
    <col min="6" max="6" width="32.7109375" style="14" customWidth="1"/>
    <col min="7" max="7" width="8.140625" style="14" customWidth="1"/>
    <col min="8" max="8" width="4.140625" style="14" customWidth="1"/>
    <col min="9" max="9" width="32.7109375" style="14" customWidth="1"/>
    <col min="10" max="10" width="8.140625" style="14" customWidth="1"/>
    <col min="11" max="11" width="7" style="14" customWidth="1"/>
    <col min="12" max="12" width="4.140625" style="14" customWidth="1"/>
    <col min="13" max="13" width="32.7109375" style="14" customWidth="1"/>
    <col min="14" max="14" width="8.140625" style="14" customWidth="1"/>
    <col min="15" max="15" width="4.7109375" style="14" customWidth="1"/>
    <col min="16" max="16" width="32.7109375" style="14" customWidth="1"/>
    <col min="17" max="18" width="8.5703125" style="14" customWidth="1"/>
    <col min="19" max="19" width="4.140625" style="14" customWidth="1"/>
    <col min="20" max="20" width="31.7109375" style="14" customWidth="1"/>
    <col min="21" max="21" width="7.85546875" style="14" customWidth="1"/>
    <col min="22" max="22" width="4.140625" style="14" customWidth="1"/>
    <col min="23" max="23" width="31.7109375" style="14" customWidth="1"/>
    <col min="24" max="24" width="7.85546875" style="14" customWidth="1"/>
    <col min="25" max="25" width="7.140625" style="253" customWidth="1"/>
    <col min="26" max="26" width="4.140625" style="14" customWidth="1"/>
    <col min="27" max="27" width="31.7109375" style="14" customWidth="1"/>
    <col min="28" max="28" width="7.85546875" style="253" customWidth="1"/>
    <col min="29" max="29" width="4.140625" style="253" customWidth="1"/>
    <col min="30" max="30" width="33.7109375" style="14" customWidth="1"/>
    <col min="31" max="31" width="8.28515625" style="14" customWidth="1"/>
    <col min="32" max="32" width="6.7109375" style="14" customWidth="1"/>
    <col min="33" max="33" width="4.140625" style="253" customWidth="1"/>
    <col min="34" max="34" width="32" style="14" customWidth="1"/>
    <col min="35" max="35" width="7.85546875" style="14" customWidth="1"/>
    <col min="36" max="36" width="4.140625" style="14" customWidth="1"/>
    <col min="37" max="37" width="29.140625" style="14" customWidth="1"/>
    <col min="38" max="38" width="8.5703125" style="14" customWidth="1"/>
    <col min="39" max="39" width="8.5703125" style="253" customWidth="1"/>
    <col min="40" max="40" width="4.140625" style="14" customWidth="1"/>
    <col min="41" max="41" width="33.7109375" style="14" customWidth="1"/>
    <col min="42" max="42" width="8.28515625" style="14" customWidth="1"/>
    <col min="43" max="43" width="4.140625" style="14" customWidth="1"/>
    <col min="44" max="44" width="29.140625" style="14" customWidth="1"/>
    <col min="45" max="45" width="8.5703125" style="14" customWidth="1"/>
    <col min="46" max="46" width="8.5703125" style="253" customWidth="1"/>
    <col min="47" max="47" width="4.140625" style="14" customWidth="1"/>
    <col min="48" max="48" width="33.7109375" style="14" customWidth="1"/>
    <col min="49" max="49" width="8.28515625" style="14" customWidth="1"/>
    <col min="51" max="51" width="25.7109375" bestFit="1" customWidth="1"/>
    <col min="63" max="16384" width="9.140625" style="14"/>
  </cols>
  <sheetData>
    <row r="1" spans="1:62" s="111" customFormat="1" ht="12" customHeight="1">
      <c r="A1" s="654" t="str">
        <f>UPPER(GI!$B$7)</f>
        <v>ENGLISH</v>
      </c>
      <c r="B1" s="654"/>
      <c r="C1" s="682" t="str">
        <f>GI!$A$3 &amp; GI!$C$3</f>
        <v>11D</v>
      </c>
      <c r="E1" s="654" t="str">
        <f>UPPER(GI!$B$8)</f>
        <v>-</v>
      </c>
      <c r="F1" s="654"/>
      <c r="G1" s="655" t="str">
        <f>GI!$A$3 &amp; GI!$C$3</f>
        <v>11D</v>
      </c>
      <c r="H1" s="654" t="str">
        <f>UPPER(GI!$B$9)</f>
        <v>MATHEMATICS</v>
      </c>
      <c r="I1" s="654"/>
      <c r="J1" s="656" t="str">
        <f>GI!$A$3 &amp; GI!$C$3</f>
        <v>11D</v>
      </c>
      <c r="K1" s="244"/>
      <c r="L1" s="654" t="str">
        <f>UPPER(GI!$B$10)</f>
        <v>-</v>
      </c>
      <c r="M1" s="654"/>
      <c r="N1" s="656" t="str">
        <f>GI!$A$3 &amp; GI!$C$3</f>
        <v>11D</v>
      </c>
      <c r="O1" s="654" t="str">
        <f>UPPER(GI!$B$11)</f>
        <v xml:space="preserve">HISTORY </v>
      </c>
      <c r="P1" s="654"/>
      <c r="Q1" s="656" t="str">
        <f>GI!$A$3 &amp; GI!$C$3</f>
        <v>11D</v>
      </c>
      <c r="R1" s="244"/>
      <c r="S1" s="654" t="str">
        <f>UPPER(GI!$B$12)</f>
        <v xml:space="preserve">GEOGRAPHY </v>
      </c>
      <c r="T1" s="654"/>
      <c r="U1" s="656" t="str">
        <f>GI!$A$3 &amp; GI!$C$3</f>
        <v>11D</v>
      </c>
      <c r="V1" s="654" t="str">
        <f>UPPER(GI!$B$13)</f>
        <v xml:space="preserve">ECONOMICS </v>
      </c>
      <c r="W1" s="654"/>
      <c r="X1" s="655" t="str">
        <f>GI!$A$3 &amp; GI!$C$3</f>
        <v>11D</v>
      </c>
      <c r="Y1" s="254"/>
      <c r="Z1" s="654" t="str">
        <f>UPPER(GI!$B$14)</f>
        <v>-</v>
      </c>
      <c r="AA1" s="654"/>
      <c r="AB1" s="656" t="str">
        <f>GI!$A$3 &amp; GI!$C$3</f>
        <v>11D</v>
      </c>
      <c r="AC1" s="654" t="str">
        <f>UPPER(GI!$B$15)</f>
        <v>ICT</v>
      </c>
      <c r="AD1" s="654"/>
      <c r="AE1" s="656" t="str">
        <f>GI!$A$3 &amp; GI!$C$3</f>
        <v>11D</v>
      </c>
      <c r="AG1" s="654" t="str">
        <f>UPPER(GI!$B$16)</f>
        <v>-</v>
      </c>
      <c r="AH1" s="654"/>
      <c r="AI1" s="656" t="str">
        <f>GI!$A$3 &amp; GI!$C$3</f>
        <v>11D</v>
      </c>
      <c r="AJ1" s="681" t="str">
        <f>UPPER(GI!$B$17)</f>
        <v xml:space="preserve">ACCOUNTING AND FINANCE </v>
      </c>
      <c r="AK1" s="681"/>
      <c r="AL1" s="655" t="str">
        <f>GI!$A$3 &amp; GI!$C$3</f>
        <v>11D</v>
      </c>
      <c r="AM1" s="254"/>
      <c r="AN1" s="654" t="str">
        <f>UPPER(GI!$B$18)</f>
        <v>-</v>
      </c>
      <c r="AO1" s="654"/>
      <c r="AP1" s="656" t="str">
        <f>GI!$A$3 &amp; GI!$C$3</f>
        <v>11D</v>
      </c>
      <c r="AQ1" s="654"/>
      <c r="AR1" s="654"/>
      <c r="AS1" s="655" t="str">
        <f>GI!$A$3 &amp; GI!$C$3</f>
        <v>11D</v>
      </c>
      <c r="AT1" s="254"/>
      <c r="AU1" s="654"/>
      <c r="AV1" s="654"/>
      <c r="AW1" s="656" t="str">
        <f>GI!$A$3 &amp; GI!$C$3</f>
        <v>11D</v>
      </c>
      <c r="AX1" s="214"/>
      <c r="AY1" s="214"/>
      <c r="AZ1" s="214"/>
      <c r="BA1" s="214"/>
      <c r="BB1" s="214"/>
      <c r="BC1" s="214"/>
      <c r="BD1" s="214"/>
      <c r="BE1" s="214"/>
      <c r="BF1" s="214"/>
      <c r="BG1" s="214"/>
      <c r="BH1" s="214"/>
      <c r="BI1" s="214"/>
      <c r="BJ1" s="214"/>
    </row>
    <row r="2" spans="1:62" s="111" customFormat="1" ht="12" customHeight="1">
      <c r="A2" s="654"/>
      <c r="B2" s="654"/>
      <c r="C2" s="682"/>
      <c r="E2" s="654"/>
      <c r="F2" s="654"/>
      <c r="G2" s="655"/>
      <c r="H2" s="654"/>
      <c r="I2" s="654"/>
      <c r="J2" s="656"/>
      <c r="K2" s="244"/>
      <c r="L2" s="654"/>
      <c r="M2" s="654"/>
      <c r="N2" s="656"/>
      <c r="O2" s="654"/>
      <c r="P2" s="654"/>
      <c r="Q2" s="656"/>
      <c r="R2" s="244"/>
      <c r="S2" s="654"/>
      <c r="T2" s="654"/>
      <c r="U2" s="656"/>
      <c r="V2" s="654"/>
      <c r="W2" s="654"/>
      <c r="X2" s="655"/>
      <c r="Y2" s="255"/>
      <c r="Z2" s="654"/>
      <c r="AA2" s="654"/>
      <c r="AB2" s="656"/>
      <c r="AC2" s="654"/>
      <c r="AD2" s="654"/>
      <c r="AE2" s="656"/>
      <c r="AG2" s="654"/>
      <c r="AH2" s="654"/>
      <c r="AI2" s="656"/>
      <c r="AJ2" s="681"/>
      <c r="AK2" s="681"/>
      <c r="AL2" s="655"/>
      <c r="AM2" s="255"/>
      <c r="AN2" s="654"/>
      <c r="AO2" s="654"/>
      <c r="AP2" s="656"/>
      <c r="AQ2" s="654"/>
      <c r="AR2" s="654"/>
      <c r="AS2" s="655"/>
      <c r="AT2" s="255"/>
      <c r="AU2" s="654"/>
      <c r="AV2" s="654"/>
      <c r="AW2" s="656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</row>
    <row r="3" spans="1:62" s="212" customFormat="1" ht="10.5" customHeight="1">
      <c r="A3" s="657" t="s">
        <v>69</v>
      </c>
      <c r="B3" s="659" t="s">
        <v>162</v>
      </c>
      <c r="C3" s="664">
        <v>1</v>
      </c>
      <c r="E3" s="657" t="s">
        <v>69</v>
      </c>
      <c r="F3" s="659" t="str">
        <f>$B$3</f>
        <v>STUDENTS NAME</v>
      </c>
      <c r="G3" s="660">
        <v>1</v>
      </c>
      <c r="H3" s="679" t="s">
        <v>69</v>
      </c>
      <c r="I3" s="659" t="str">
        <f>$B$3</f>
        <v>STUDENTS NAME</v>
      </c>
      <c r="J3" s="664">
        <v>1</v>
      </c>
      <c r="K3" s="245"/>
      <c r="L3" s="679" t="s">
        <v>69</v>
      </c>
      <c r="M3" s="659" t="str">
        <f>$B$3</f>
        <v>STUDENTS NAME</v>
      </c>
      <c r="N3" s="664">
        <v>1</v>
      </c>
      <c r="O3" s="679" t="s">
        <v>69</v>
      </c>
      <c r="P3" s="659" t="str">
        <f>$B$3</f>
        <v>STUDENTS NAME</v>
      </c>
      <c r="Q3" s="664">
        <v>1</v>
      </c>
      <c r="R3" s="245"/>
      <c r="S3" s="679" t="s">
        <v>69</v>
      </c>
      <c r="T3" s="659" t="str">
        <f>$B$3</f>
        <v>STUDENTS NAME</v>
      </c>
      <c r="U3" s="664">
        <v>1</v>
      </c>
      <c r="V3" s="679" t="s">
        <v>69</v>
      </c>
      <c r="W3" s="659" t="str">
        <f>$B$3</f>
        <v>STUDENTS NAME</v>
      </c>
      <c r="X3" s="660">
        <v>1</v>
      </c>
      <c r="Y3" s="256"/>
      <c r="Z3" s="679" t="s">
        <v>69</v>
      </c>
      <c r="AA3" s="661" t="str">
        <f>$B$3</f>
        <v>STUDENTS NAME</v>
      </c>
      <c r="AB3" s="664">
        <v>1</v>
      </c>
      <c r="AC3" s="657" t="s">
        <v>69</v>
      </c>
      <c r="AD3" s="670" t="str">
        <f>$B$3</f>
        <v>STUDENTS NAME</v>
      </c>
      <c r="AE3" s="664">
        <v>1</v>
      </c>
      <c r="AG3" s="657" t="s">
        <v>69</v>
      </c>
      <c r="AH3" s="670" t="str">
        <f>$B$3</f>
        <v>STUDENTS NAME</v>
      </c>
      <c r="AI3" s="664">
        <v>1</v>
      </c>
      <c r="AJ3" s="657" t="s">
        <v>69</v>
      </c>
      <c r="AK3" s="659" t="str">
        <f>$B$3</f>
        <v>STUDENTS NAME</v>
      </c>
      <c r="AL3" s="660">
        <v>1</v>
      </c>
      <c r="AM3" s="256"/>
      <c r="AN3" s="662" t="s">
        <v>69</v>
      </c>
      <c r="AO3" s="659" t="str">
        <f>$B$3</f>
        <v>STUDENTS NAME</v>
      </c>
      <c r="AP3" s="664">
        <v>1</v>
      </c>
      <c r="AQ3" s="657" t="s">
        <v>69</v>
      </c>
      <c r="AR3" s="659" t="str">
        <f>$B$3</f>
        <v>STUDENTS NAME</v>
      </c>
      <c r="AS3" s="660">
        <v>1</v>
      </c>
      <c r="AT3" s="256"/>
      <c r="AU3" s="662" t="s">
        <v>69</v>
      </c>
      <c r="AV3" s="659" t="str">
        <f>$B$3</f>
        <v>STUDENTS NAME</v>
      </c>
      <c r="AW3" s="664">
        <v>1</v>
      </c>
      <c r="AX3" s="187"/>
      <c r="AY3" s="187"/>
      <c r="AZ3" s="187"/>
      <c r="BA3" s="187"/>
      <c r="BB3" s="187"/>
      <c r="BC3" s="187"/>
      <c r="BD3" s="187"/>
      <c r="BE3" s="187"/>
      <c r="BF3" s="187"/>
      <c r="BG3" s="187"/>
      <c r="BH3" s="187"/>
      <c r="BI3" s="187"/>
      <c r="BJ3" s="187"/>
    </row>
    <row r="4" spans="1:62" s="212" customFormat="1" ht="10.5" customHeight="1">
      <c r="A4" s="658"/>
      <c r="B4" s="659"/>
      <c r="C4" s="659"/>
      <c r="E4" s="658"/>
      <c r="F4" s="659"/>
      <c r="G4" s="661"/>
      <c r="H4" s="679"/>
      <c r="I4" s="659"/>
      <c r="J4" s="659"/>
      <c r="K4" s="246"/>
      <c r="L4" s="679"/>
      <c r="M4" s="659"/>
      <c r="N4" s="659"/>
      <c r="O4" s="679"/>
      <c r="P4" s="659"/>
      <c r="Q4" s="659"/>
      <c r="R4" s="246"/>
      <c r="S4" s="679"/>
      <c r="T4" s="659"/>
      <c r="U4" s="659"/>
      <c r="V4" s="679"/>
      <c r="W4" s="659"/>
      <c r="X4" s="661"/>
      <c r="Y4" s="257"/>
      <c r="Z4" s="679"/>
      <c r="AA4" s="661"/>
      <c r="AB4" s="659"/>
      <c r="AC4" s="658"/>
      <c r="AD4" s="670"/>
      <c r="AE4" s="659"/>
      <c r="AG4" s="658"/>
      <c r="AH4" s="670"/>
      <c r="AI4" s="659"/>
      <c r="AJ4" s="658"/>
      <c r="AK4" s="659"/>
      <c r="AL4" s="661"/>
      <c r="AM4" s="257"/>
      <c r="AN4" s="663"/>
      <c r="AO4" s="659"/>
      <c r="AP4" s="659"/>
      <c r="AQ4" s="658"/>
      <c r="AR4" s="659"/>
      <c r="AS4" s="661"/>
      <c r="AT4" s="257"/>
      <c r="AU4" s="663"/>
      <c r="AV4" s="659"/>
      <c r="AW4" s="659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</row>
    <row r="5" spans="1:62" ht="13.5" customHeight="1">
      <c r="A5" s="203">
        <v>1</v>
      </c>
      <c r="B5" s="204" t="str">
        <f>IF(ISBLANK(GI!$H$2),"",GI!$H$2)</f>
        <v xml:space="preserve">Amanuel Hagos Tesfay </v>
      </c>
      <c r="C5" s="205">
        <f>IF(ISBLANK(MIP!$E$10),"",MIP!$E$10)</f>
        <v>76</v>
      </c>
      <c r="E5" s="203">
        <v>1</v>
      </c>
      <c r="F5" s="204" t="str">
        <f>IF(ISBLANK(GI!$H$2),"",GI!$H$2)</f>
        <v xml:space="preserve">Amanuel Hagos Tesfay </v>
      </c>
      <c r="G5" s="242">
        <f>MIP!E77</f>
        <v>0</v>
      </c>
      <c r="H5" s="203">
        <v>1</v>
      </c>
      <c r="I5" s="204" t="str">
        <f>IF(ISBLANK(GI!$H$2),"",GI!$H$2)</f>
        <v xml:space="preserve">Amanuel Hagos Tesfay </v>
      </c>
      <c r="J5" s="205">
        <f>IF(ISBLANK(MIP!$E$144),"",MIP!$E$144)</f>
        <v>57</v>
      </c>
      <c r="K5" s="247"/>
      <c r="L5" s="203">
        <v>1</v>
      </c>
      <c r="M5" s="204" t="str">
        <f>IF(ISBLANK(GI!$H$2),"",GI!$H$2)</f>
        <v xml:space="preserve">Amanuel Hagos Tesfay </v>
      </c>
      <c r="N5" s="205">
        <f>MIP!E211</f>
        <v>0</v>
      </c>
      <c r="O5" s="203">
        <v>1</v>
      </c>
      <c r="P5" s="204" t="str">
        <f>IF(ISBLANK(GI!$H$2),"",GI!$H$2)</f>
        <v xml:space="preserve">Amanuel Hagos Tesfay </v>
      </c>
      <c r="Q5" s="205">
        <f>IF(ISBLANK(MIP!$E$277),"",MIP!$E$277)</f>
        <v>91</v>
      </c>
      <c r="R5" s="247"/>
      <c r="S5" s="203">
        <v>1</v>
      </c>
      <c r="T5" s="204" t="str">
        <f>IF(ISBLANK(GI!$H$2),"",GI!$H$2)</f>
        <v xml:space="preserve">Amanuel Hagos Tesfay </v>
      </c>
      <c r="U5" s="205">
        <f>MIP!E344</f>
        <v>85</v>
      </c>
      <c r="V5" s="203">
        <v>1</v>
      </c>
      <c r="W5" s="204" t="str">
        <f>IF(ISBLANK(GI!$H$2),"",GI!$H$2)</f>
        <v xml:space="preserve">Amanuel Hagos Tesfay </v>
      </c>
      <c r="X5" s="242">
        <f>IF(ISBLANK(MIP!$E$411),"",MIP!$E$411)</f>
        <v>71</v>
      </c>
      <c r="Y5" s="258"/>
      <c r="Z5" s="203">
        <v>1</v>
      </c>
      <c r="AA5" s="260" t="str">
        <f>IF(ISBLANK(GI!$H$2),"",GI!$H$2)</f>
        <v xml:space="preserve">Amanuel Hagos Tesfay </v>
      </c>
      <c r="AB5" s="205">
        <f>MIP!E478</f>
        <v>0</v>
      </c>
      <c r="AC5" s="203">
        <v>1</v>
      </c>
      <c r="AD5" s="262" t="str">
        <f>IF(ISBLANK(GI!$H$2),"",GI!$H$2)</f>
        <v xml:space="preserve">Amanuel Hagos Tesfay </v>
      </c>
      <c r="AE5" s="205">
        <f>IF(ISBLANK(MIP!$E$545),"",MIP!$E$545)</f>
        <v>82</v>
      </c>
      <c r="AG5" s="203">
        <v>1</v>
      </c>
      <c r="AH5" s="262" t="str">
        <f>IF(ISBLANK(GI!$H$2),"",GI!$H$2)</f>
        <v xml:space="preserve">Amanuel Hagos Tesfay </v>
      </c>
      <c r="AI5" s="205">
        <f>MIP!E612</f>
        <v>0</v>
      </c>
      <c r="AJ5" s="203">
        <v>1</v>
      </c>
      <c r="AK5" s="204" t="str">
        <f>IF(ISBLANK(GI!$H$2),"",GI!$H$2)</f>
        <v xml:space="preserve">Amanuel Hagos Tesfay </v>
      </c>
      <c r="AL5" s="242">
        <f>IF(ISBLANK(MIP!$E$679),"",MIP!$E$679)</f>
        <v>83</v>
      </c>
      <c r="AM5" s="258"/>
      <c r="AN5" s="243">
        <v>1</v>
      </c>
      <c r="AO5" s="204" t="str">
        <f>IF(ISBLANK(GI!$H$2),"",GI!$H$2)</f>
        <v xml:space="preserve">Amanuel Hagos Tesfay </v>
      </c>
      <c r="AP5" s="205" t="str">
        <f>IF(ISBLANK(MIP!$E$746),"",MIP!$E$746)</f>
        <v/>
      </c>
      <c r="AQ5" s="203">
        <v>1</v>
      </c>
      <c r="AR5" s="204" t="str">
        <f>IF(ISBLANK(GI!$H$2),"",GI!$H$2)</f>
        <v xml:space="preserve">Amanuel Hagos Tesfay </v>
      </c>
      <c r="AS5" s="242"/>
      <c r="AT5" s="258"/>
      <c r="AU5" s="243">
        <v>1</v>
      </c>
      <c r="AV5" s="204" t="str">
        <f>IF(ISBLANK(GI!$H$2),"",GI!$H$2)</f>
        <v xml:space="preserve">Amanuel Hagos Tesfay </v>
      </c>
      <c r="AW5" s="205"/>
    </row>
    <row r="6" spans="1:62" ht="13.5" customHeight="1">
      <c r="A6" s="203">
        <v>2</v>
      </c>
      <c r="B6" s="204" t="str">
        <f>IF(ISBLANK(GI!$H$3),"",GI!$H$3)</f>
        <v xml:space="preserve">Beamlak Sultan Weldegebriel </v>
      </c>
      <c r="C6" s="205">
        <f>IF(ISBLANK(MIP!$E$11),"",MIP!$E$11)</f>
        <v>67</v>
      </c>
      <c r="E6" s="203">
        <v>2</v>
      </c>
      <c r="F6" s="204" t="str">
        <f>IF(ISBLANK(GI!$H$3),"",GI!$H$3)</f>
        <v xml:space="preserve">Beamlak Sultan Weldegebriel </v>
      </c>
      <c r="G6" s="242">
        <f>MIP!E78</f>
        <v>0</v>
      </c>
      <c r="H6" s="203">
        <v>2</v>
      </c>
      <c r="I6" s="204" t="str">
        <f>IF(ISBLANK(GI!$H$3),"",GI!$H$3)</f>
        <v xml:space="preserve">Beamlak Sultan Weldegebriel </v>
      </c>
      <c r="J6" s="205">
        <f>IF(ISBLANK(MIP!$E$145),"",MIP!$E$145)</f>
        <v>53</v>
      </c>
      <c r="K6" s="247"/>
      <c r="L6" s="203">
        <v>2</v>
      </c>
      <c r="M6" s="204" t="str">
        <f>IF(ISBLANK(GI!$H$3),"",GI!$H$3)</f>
        <v xml:space="preserve">Beamlak Sultan Weldegebriel </v>
      </c>
      <c r="N6" s="205">
        <f>MIP!E212</f>
        <v>0</v>
      </c>
      <c r="O6" s="203">
        <v>2</v>
      </c>
      <c r="P6" s="204" t="str">
        <f>IF(ISBLANK(GI!$H$3),"",GI!$H$3)</f>
        <v xml:space="preserve">Beamlak Sultan Weldegebriel </v>
      </c>
      <c r="Q6" s="205">
        <f>IF(ISBLANK(MIP!$E$278),"",MIP!$E$278)</f>
        <v>67</v>
      </c>
      <c r="R6" s="247"/>
      <c r="S6" s="203">
        <v>2</v>
      </c>
      <c r="T6" s="204" t="str">
        <f>IF(ISBLANK(GI!$H$3),"",GI!$H$3)</f>
        <v xml:space="preserve">Beamlak Sultan Weldegebriel </v>
      </c>
      <c r="U6" s="205">
        <f>MIP!E345</f>
        <v>71</v>
      </c>
      <c r="V6" s="203">
        <v>2</v>
      </c>
      <c r="W6" s="204" t="str">
        <f>IF(ISBLANK(GI!$H$3),"",GI!$H$3)</f>
        <v xml:space="preserve">Beamlak Sultan Weldegebriel </v>
      </c>
      <c r="X6" s="242">
        <f>IF(ISBLANK(MIP!$E$412),"",MIP!$E$412)</f>
        <v>68</v>
      </c>
      <c r="Y6" s="258"/>
      <c r="Z6" s="203">
        <v>2</v>
      </c>
      <c r="AA6" s="260" t="str">
        <f>IF(ISBLANK(GI!$H$3),"",GI!$H$3)</f>
        <v xml:space="preserve">Beamlak Sultan Weldegebriel </v>
      </c>
      <c r="AB6" s="205">
        <f>MIP!E479</f>
        <v>0</v>
      </c>
      <c r="AC6" s="203">
        <v>2</v>
      </c>
      <c r="AD6" s="262" t="str">
        <f>IF(ISBLANK(GI!$H$3),"",GI!$H$3)</f>
        <v xml:space="preserve">Beamlak Sultan Weldegebriel </v>
      </c>
      <c r="AE6" s="205">
        <f>IF(ISBLANK(MIP!$E$546),"",MIP!$E$546)</f>
        <v>85</v>
      </c>
      <c r="AG6" s="203">
        <v>2</v>
      </c>
      <c r="AH6" s="262" t="str">
        <f>IF(ISBLANK(GI!$H$3),"",GI!$H$3)</f>
        <v xml:space="preserve">Beamlak Sultan Weldegebriel </v>
      </c>
      <c r="AI6" s="205">
        <f>MIP!E613</f>
        <v>0</v>
      </c>
      <c r="AJ6" s="203">
        <v>2</v>
      </c>
      <c r="AK6" s="204" t="str">
        <f>IF(ISBLANK(GI!$H$3),"",GI!$H$3)</f>
        <v xml:space="preserve">Beamlak Sultan Weldegebriel </v>
      </c>
      <c r="AL6" s="242">
        <f>IF(ISBLANK(MIP!$E$680),"",MIP!$E$680)</f>
        <v>78</v>
      </c>
      <c r="AM6" s="258"/>
      <c r="AN6" s="243">
        <v>2</v>
      </c>
      <c r="AO6" s="204" t="str">
        <f>IF(ISBLANK(GI!$H$3),"",GI!$H$3)</f>
        <v xml:space="preserve">Beamlak Sultan Weldegebriel </v>
      </c>
      <c r="AP6" s="205" t="str">
        <f>IF(ISBLANK(MIP!$E$747),"",MIP!$E$747)</f>
        <v/>
      </c>
      <c r="AQ6" s="203">
        <v>2</v>
      </c>
      <c r="AR6" s="204" t="str">
        <f>IF(ISBLANK(GI!$H$3),"",GI!$H$3)</f>
        <v xml:space="preserve">Beamlak Sultan Weldegebriel </v>
      </c>
      <c r="AS6" s="242"/>
      <c r="AT6" s="258"/>
      <c r="AU6" s="243">
        <v>2</v>
      </c>
      <c r="AV6" s="204" t="str">
        <f>IF(ISBLANK(GI!$H$3),"",GI!$H$3)</f>
        <v xml:space="preserve">Beamlak Sultan Weldegebriel </v>
      </c>
      <c r="AW6" s="205"/>
    </row>
    <row r="7" spans="1:62" ht="13.5" customHeight="1">
      <c r="A7" s="203">
        <v>3</v>
      </c>
      <c r="B7" s="204" t="str">
        <f>IF(ISBLANK(GI!$H$4),"",GI!$H$4)</f>
        <v xml:space="preserve">Betelihim Kalayu Mamo </v>
      </c>
      <c r="C7" s="205">
        <f>IF(ISBLANK(MIP!$E$12),"",MIP!$E$12)</f>
        <v>59</v>
      </c>
      <c r="E7" s="203">
        <v>3</v>
      </c>
      <c r="F7" s="204" t="str">
        <f>IF(ISBLANK(GI!$H$4),"",GI!$H$4)</f>
        <v xml:space="preserve">Betelihim Kalayu Mamo </v>
      </c>
      <c r="G7" s="242">
        <f>MIP!E79</f>
        <v>0</v>
      </c>
      <c r="H7" s="203">
        <v>3</v>
      </c>
      <c r="I7" s="204" t="str">
        <f>IF(ISBLANK(GI!$H$4),"",GI!$H$4)</f>
        <v xml:space="preserve">Betelihim Kalayu Mamo </v>
      </c>
      <c r="J7" s="205">
        <f>IF(ISBLANK(MIP!$E$146),"",MIP!$E$146)</f>
        <v>65</v>
      </c>
      <c r="K7" s="247"/>
      <c r="L7" s="203">
        <v>3</v>
      </c>
      <c r="M7" s="204" t="str">
        <f>IF(ISBLANK(GI!$H$4),"",GI!$H$4)</f>
        <v xml:space="preserve">Betelihim Kalayu Mamo </v>
      </c>
      <c r="N7" s="205">
        <f>MIP!E213</f>
        <v>0</v>
      </c>
      <c r="O7" s="203">
        <v>3</v>
      </c>
      <c r="P7" s="204" t="str">
        <f>IF(ISBLANK(GI!$H$4),"",GI!$H$4)</f>
        <v xml:space="preserve">Betelihim Kalayu Mamo </v>
      </c>
      <c r="Q7" s="205">
        <f>IF(ISBLANK(MIP!$E$279),"",MIP!$E$279)</f>
        <v>68</v>
      </c>
      <c r="R7" s="247"/>
      <c r="S7" s="203">
        <v>3</v>
      </c>
      <c r="T7" s="204" t="str">
        <f>IF(ISBLANK(GI!$H$4),"",GI!$H$4)</f>
        <v xml:space="preserve">Betelihim Kalayu Mamo </v>
      </c>
      <c r="U7" s="205">
        <f>MIP!E346</f>
        <v>79</v>
      </c>
      <c r="V7" s="203">
        <v>3</v>
      </c>
      <c r="W7" s="204" t="str">
        <f>IF(ISBLANK(GI!$H$4),"",GI!$H$4)</f>
        <v xml:space="preserve">Betelihim Kalayu Mamo </v>
      </c>
      <c r="X7" s="242">
        <f>IF(ISBLANK(MIP!$E$413),"",MIP!$E$413)</f>
        <v>62</v>
      </c>
      <c r="Y7" s="258"/>
      <c r="Z7" s="203">
        <v>3</v>
      </c>
      <c r="AA7" s="260" t="str">
        <f>IF(ISBLANK(GI!$H$4),"",GI!$H$4)</f>
        <v xml:space="preserve">Betelihim Kalayu Mamo </v>
      </c>
      <c r="AB7" s="205">
        <f>MIP!E480</f>
        <v>0</v>
      </c>
      <c r="AC7" s="203">
        <v>3</v>
      </c>
      <c r="AD7" s="262" t="str">
        <f>IF(ISBLANK(GI!$H$4),"",GI!$H$4)</f>
        <v xml:space="preserve">Betelihim Kalayu Mamo </v>
      </c>
      <c r="AE7" s="205">
        <f>IF(ISBLANK(MIP!$E$547),"",MIP!$E$547)</f>
        <v>93</v>
      </c>
      <c r="AG7" s="203">
        <v>3</v>
      </c>
      <c r="AH7" s="262" t="str">
        <f>IF(ISBLANK(GI!$H$4),"",GI!$H$4)</f>
        <v xml:space="preserve">Betelihim Kalayu Mamo </v>
      </c>
      <c r="AI7" s="205">
        <f>MIP!E614</f>
        <v>0</v>
      </c>
      <c r="AJ7" s="203">
        <v>3</v>
      </c>
      <c r="AK7" s="204" t="str">
        <f>IF(ISBLANK(GI!$H$4),"",GI!$H$4)</f>
        <v xml:space="preserve">Betelihim Kalayu Mamo </v>
      </c>
      <c r="AL7" s="242">
        <f>IF(ISBLANK(MIP!$E$681),"",MIP!$E$681)</f>
        <v>76</v>
      </c>
      <c r="AM7" s="258"/>
      <c r="AN7" s="243">
        <v>3</v>
      </c>
      <c r="AO7" s="204" t="str">
        <f>IF(ISBLANK(GI!$H$4),"",GI!$H$4)</f>
        <v xml:space="preserve">Betelihim Kalayu Mamo </v>
      </c>
      <c r="AP7" s="205" t="str">
        <f>IF(ISBLANK(MIP!$E$748),"",MIP!$E$748)</f>
        <v/>
      </c>
      <c r="AQ7" s="203">
        <v>3</v>
      </c>
      <c r="AR7" s="204" t="str">
        <f>IF(ISBLANK(GI!$H$4),"",GI!$H$4)</f>
        <v xml:space="preserve">Betelihim Kalayu Mamo </v>
      </c>
      <c r="AS7" s="242"/>
      <c r="AT7" s="258"/>
      <c r="AU7" s="243">
        <v>3</v>
      </c>
      <c r="AV7" s="204" t="str">
        <f>IF(ISBLANK(GI!$H$4),"",GI!$H$4)</f>
        <v xml:space="preserve">Betelihim Kalayu Mamo </v>
      </c>
      <c r="AW7" s="205"/>
    </row>
    <row r="8" spans="1:62" ht="13.5" customHeight="1">
      <c r="A8" s="203">
        <v>4</v>
      </c>
      <c r="B8" s="204" t="str">
        <f>IF(ISBLANK(GI!$H$5),"",GI!$H$5)</f>
        <v xml:space="preserve">Bethelhem Teklay Weldegerima </v>
      </c>
      <c r="C8" s="205">
        <f>IF(ISBLANK(MIP!$E$13),"",MIP!$E$13)</f>
        <v>77</v>
      </c>
      <c r="E8" s="203">
        <v>4</v>
      </c>
      <c r="F8" s="204" t="str">
        <f>IF(ISBLANK(GI!$H$5),"",GI!$H$5)</f>
        <v xml:space="preserve">Bethelhem Teklay Weldegerima </v>
      </c>
      <c r="G8" s="242">
        <f>MIP!E80</f>
        <v>0</v>
      </c>
      <c r="H8" s="203">
        <v>4</v>
      </c>
      <c r="I8" s="204" t="str">
        <f>IF(ISBLANK(GI!$H$5),"",GI!$H$5)</f>
        <v xml:space="preserve">Bethelhem Teklay Weldegerima </v>
      </c>
      <c r="J8" s="205">
        <f>IF(ISBLANK(MIP!$E$147),"",MIP!$E$147)</f>
        <v>56</v>
      </c>
      <c r="K8" s="247"/>
      <c r="L8" s="203">
        <v>4</v>
      </c>
      <c r="M8" s="204" t="str">
        <f>IF(ISBLANK(GI!$H$5),"",GI!$H$5)</f>
        <v xml:space="preserve">Bethelhem Teklay Weldegerima </v>
      </c>
      <c r="N8" s="205">
        <f>MIP!E214</f>
        <v>0</v>
      </c>
      <c r="O8" s="203">
        <v>4</v>
      </c>
      <c r="P8" s="204" t="str">
        <f>IF(ISBLANK(GI!$H$5),"",GI!$H$5)</f>
        <v xml:space="preserve">Bethelhem Teklay Weldegerima </v>
      </c>
      <c r="Q8" s="205">
        <f>IF(ISBLANK(MIP!$E$280),"",MIP!$E$280)</f>
        <v>90</v>
      </c>
      <c r="R8" s="247"/>
      <c r="S8" s="203">
        <v>4</v>
      </c>
      <c r="T8" s="204" t="str">
        <f>IF(ISBLANK(GI!$H$5),"",GI!$H$5)</f>
        <v xml:space="preserve">Bethelhem Teklay Weldegerima </v>
      </c>
      <c r="U8" s="205">
        <f>MIP!E347</f>
        <v>71</v>
      </c>
      <c r="V8" s="203">
        <v>4</v>
      </c>
      <c r="W8" s="204" t="str">
        <f>IF(ISBLANK(GI!$H$5),"",GI!$H$5)</f>
        <v xml:space="preserve">Bethelhem Teklay Weldegerima </v>
      </c>
      <c r="X8" s="242">
        <f>IF(ISBLANK(MIP!$E$414),"",MIP!$E$414)</f>
        <v>75</v>
      </c>
      <c r="Y8" s="258"/>
      <c r="Z8" s="203">
        <v>4</v>
      </c>
      <c r="AA8" s="260" t="str">
        <f>IF(ISBLANK(GI!$H$5),"",GI!$H$5)</f>
        <v xml:space="preserve">Bethelhem Teklay Weldegerima </v>
      </c>
      <c r="AB8" s="205">
        <f>MIP!E481</f>
        <v>0</v>
      </c>
      <c r="AC8" s="203">
        <v>4</v>
      </c>
      <c r="AD8" s="262" t="str">
        <f>IF(ISBLANK(GI!$H$5),"",GI!$H$5)</f>
        <v xml:space="preserve">Bethelhem Teklay Weldegerima </v>
      </c>
      <c r="AE8" s="205">
        <f>IF(ISBLANK(MIP!$E$548),"",MIP!$E$548)</f>
        <v>86</v>
      </c>
      <c r="AG8" s="203">
        <v>4</v>
      </c>
      <c r="AH8" s="262" t="str">
        <f>IF(ISBLANK(GI!$H$5),"",GI!$H$5)</f>
        <v xml:space="preserve">Bethelhem Teklay Weldegerima </v>
      </c>
      <c r="AI8" s="205">
        <f>MIP!E615</f>
        <v>0</v>
      </c>
      <c r="AJ8" s="203">
        <v>4</v>
      </c>
      <c r="AK8" s="204" t="str">
        <f>IF(ISBLANK(GI!$H$5),"",GI!$H$5)</f>
        <v xml:space="preserve">Bethelhem Teklay Weldegerima </v>
      </c>
      <c r="AL8" s="242">
        <f>IF(ISBLANK(MIP!$E$682),"",MIP!$E$682)</f>
        <v>75</v>
      </c>
      <c r="AM8" s="258"/>
      <c r="AN8" s="243">
        <v>4</v>
      </c>
      <c r="AO8" s="204" t="str">
        <f>IF(ISBLANK(GI!$H$5),"",GI!$H$5)</f>
        <v xml:space="preserve">Bethelhem Teklay Weldegerima </v>
      </c>
      <c r="AP8" s="205" t="str">
        <f>IF(ISBLANK(MIP!$E$749),"",MIP!$E$749)</f>
        <v/>
      </c>
      <c r="AQ8" s="203">
        <v>4</v>
      </c>
      <c r="AR8" s="204" t="str">
        <f>IF(ISBLANK(GI!$H$5),"",GI!$H$5)</f>
        <v xml:space="preserve">Bethelhem Teklay Weldegerima </v>
      </c>
      <c r="AS8" s="242"/>
      <c r="AT8" s="258"/>
      <c r="AU8" s="243">
        <v>4</v>
      </c>
      <c r="AV8" s="204" t="str">
        <f>IF(ISBLANK(GI!$H$5),"",GI!$H$5)</f>
        <v xml:space="preserve">Bethelhem Teklay Weldegerima </v>
      </c>
      <c r="AW8" s="205"/>
    </row>
    <row r="9" spans="1:62" ht="13.5" customHeight="1">
      <c r="A9" s="203">
        <v>5</v>
      </c>
      <c r="B9" s="204" t="str">
        <f>IF(ISBLANK(GI!$H$6),"",GI!$H$6)</f>
        <v xml:space="preserve">Bilen Mesfin Taye </v>
      </c>
      <c r="C9" s="205">
        <f>IF(ISBLANK(MIP!$E$14),"",MIP!$E$14)</f>
        <v>57</v>
      </c>
      <c r="E9" s="203">
        <v>5</v>
      </c>
      <c r="F9" s="204" t="str">
        <f>IF(ISBLANK(GI!$H$6),"",GI!$H$6)</f>
        <v xml:space="preserve">Bilen Mesfin Taye </v>
      </c>
      <c r="G9" s="242">
        <f>MIP!E81</f>
        <v>0</v>
      </c>
      <c r="H9" s="203">
        <v>5</v>
      </c>
      <c r="I9" s="204" t="str">
        <f>IF(ISBLANK(GI!$H$6),"",GI!$H$6)</f>
        <v xml:space="preserve">Bilen Mesfin Taye </v>
      </c>
      <c r="J9" s="205">
        <f>IF(ISBLANK(MIP!$E$148),"",MIP!$E$148)</f>
        <v>55</v>
      </c>
      <c r="K9" s="247"/>
      <c r="L9" s="203">
        <v>5</v>
      </c>
      <c r="M9" s="204" t="str">
        <f>IF(ISBLANK(GI!$H$6),"",GI!$H$6)</f>
        <v xml:space="preserve">Bilen Mesfin Taye </v>
      </c>
      <c r="N9" s="205">
        <f>MIP!E215</f>
        <v>0</v>
      </c>
      <c r="O9" s="203">
        <v>5</v>
      </c>
      <c r="P9" s="204" t="str">
        <f>IF(ISBLANK(GI!$H$6),"",GI!$H$6)</f>
        <v xml:space="preserve">Bilen Mesfin Taye </v>
      </c>
      <c r="Q9" s="205">
        <f>IF(ISBLANK(MIP!$E$281),"",MIP!$E$281)</f>
        <v>55</v>
      </c>
      <c r="R9" s="247"/>
      <c r="S9" s="203">
        <v>5</v>
      </c>
      <c r="T9" s="204" t="str">
        <f>IF(ISBLANK(GI!$H$6),"",GI!$H$6)</f>
        <v xml:space="preserve">Bilen Mesfin Taye </v>
      </c>
      <c r="U9" s="205">
        <f>MIP!E348</f>
        <v>33</v>
      </c>
      <c r="V9" s="203">
        <v>5</v>
      </c>
      <c r="W9" s="204" t="str">
        <f>IF(ISBLANK(GI!$H$6),"",GI!$H$6)</f>
        <v xml:space="preserve">Bilen Mesfin Taye </v>
      </c>
      <c r="X9" s="242">
        <f>IF(ISBLANK(MIP!$E$415),"",MIP!$E$415)</f>
        <v>44</v>
      </c>
      <c r="Y9" s="258"/>
      <c r="Z9" s="203">
        <v>5</v>
      </c>
      <c r="AA9" s="260" t="str">
        <f>IF(ISBLANK(GI!$H$6),"",GI!$H$6)</f>
        <v xml:space="preserve">Bilen Mesfin Taye </v>
      </c>
      <c r="AB9" s="205">
        <f>MIP!E482</f>
        <v>0</v>
      </c>
      <c r="AC9" s="203">
        <v>5</v>
      </c>
      <c r="AD9" s="262" t="str">
        <f>IF(ISBLANK(GI!$H$6),"",GI!$H$6)</f>
        <v xml:space="preserve">Bilen Mesfin Taye </v>
      </c>
      <c r="AE9" s="205">
        <f>IF(ISBLANK(MIP!$E$549),"",MIP!$E$549)</f>
        <v>67</v>
      </c>
      <c r="AG9" s="203">
        <v>5</v>
      </c>
      <c r="AH9" s="262" t="str">
        <f>IF(ISBLANK(GI!$H$6),"",GI!$H$6)</f>
        <v xml:space="preserve">Bilen Mesfin Taye </v>
      </c>
      <c r="AI9" s="205">
        <f>MIP!E616</f>
        <v>0</v>
      </c>
      <c r="AJ9" s="203">
        <v>5</v>
      </c>
      <c r="AK9" s="204" t="str">
        <f>IF(ISBLANK(GI!$H$6),"",GI!$H$6)</f>
        <v xml:space="preserve">Bilen Mesfin Taye </v>
      </c>
      <c r="AL9" s="242">
        <f>IF(ISBLANK(MIP!$E$683),"",MIP!$E$683)</f>
        <v>82</v>
      </c>
      <c r="AM9" s="258"/>
      <c r="AN9" s="243">
        <v>5</v>
      </c>
      <c r="AO9" s="204" t="str">
        <f>IF(ISBLANK(GI!$H$6),"",GI!$H$6)</f>
        <v xml:space="preserve">Bilen Mesfin Taye </v>
      </c>
      <c r="AP9" s="205" t="str">
        <f>IF(ISBLANK(MIP!$E$750),"",MIP!$E$750)</f>
        <v/>
      </c>
      <c r="AQ9" s="203">
        <v>5</v>
      </c>
      <c r="AR9" s="204" t="str">
        <f>IF(ISBLANK(GI!$H$6),"",GI!$H$6)</f>
        <v xml:space="preserve">Bilen Mesfin Taye </v>
      </c>
      <c r="AS9" s="242"/>
      <c r="AT9" s="258"/>
      <c r="AU9" s="243">
        <v>5</v>
      </c>
      <c r="AV9" s="204" t="str">
        <f>IF(ISBLANK(GI!$H$6),"",GI!$H$6)</f>
        <v xml:space="preserve">Bilen Mesfin Taye </v>
      </c>
      <c r="AW9" s="205"/>
    </row>
    <row r="10" spans="1:62" ht="13.5" customHeight="1">
      <c r="A10" s="203">
        <v>6</v>
      </c>
      <c r="B10" s="204" t="str">
        <f>IF(ISBLANK(GI!$H$7),"",GI!$H$7)</f>
        <v xml:space="preserve">Biruk Mulat Kiros </v>
      </c>
      <c r="C10" s="205">
        <f>IF(ISBLANK(MIP!$E$15),"",MIP!$E$15)</f>
        <v>63</v>
      </c>
      <c r="E10" s="203">
        <v>6</v>
      </c>
      <c r="F10" s="204" t="str">
        <f>IF(ISBLANK(GI!$H$7),"",GI!$H$7)</f>
        <v xml:space="preserve">Biruk Mulat Kiros </v>
      </c>
      <c r="G10" s="242">
        <f>MIP!E82</f>
        <v>0</v>
      </c>
      <c r="H10" s="203">
        <v>6</v>
      </c>
      <c r="I10" s="204" t="str">
        <f>IF(ISBLANK(GI!$H$7),"",GI!$H$7)</f>
        <v xml:space="preserve">Biruk Mulat Kiros </v>
      </c>
      <c r="J10" s="205">
        <f>IF(ISBLANK(MIP!$E$149),"",MIP!$E$149)</f>
        <v>65</v>
      </c>
      <c r="K10" s="247"/>
      <c r="L10" s="203">
        <v>6</v>
      </c>
      <c r="M10" s="204" t="str">
        <f>IF(ISBLANK(GI!$H$7),"",GI!$H$7)</f>
        <v xml:space="preserve">Biruk Mulat Kiros </v>
      </c>
      <c r="N10" s="205">
        <f>MIP!E216</f>
        <v>0</v>
      </c>
      <c r="O10" s="203">
        <v>6</v>
      </c>
      <c r="P10" s="204" t="str">
        <f>IF(ISBLANK(GI!$H$7),"",GI!$H$7)</f>
        <v xml:space="preserve">Biruk Mulat Kiros </v>
      </c>
      <c r="Q10" s="205">
        <f>IF(ISBLANK(MIP!$E$282),"",MIP!$E$282)</f>
        <v>77</v>
      </c>
      <c r="R10" s="247"/>
      <c r="S10" s="203">
        <v>6</v>
      </c>
      <c r="T10" s="204" t="str">
        <f>IF(ISBLANK(GI!$H$7),"",GI!$H$7)</f>
        <v xml:space="preserve">Biruk Mulat Kiros </v>
      </c>
      <c r="U10" s="205">
        <f>MIP!E349</f>
        <v>82</v>
      </c>
      <c r="V10" s="203">
        <v>6</v>
      </c>
      <c r="W10" s="204" t="str">
        <f>IF(ISBLANK(GI!$H$7),"",GI!$H$7)</f>
        <v xml:space="preserve">Biruk Mulat Kiros </v>
      </c>
      <c r="X10" s="242">
        <f>IF(ISBLANK(MIP!$E$416),"",MIP!$E$416)</f>
        <v>71</v>
      </c>
      <c r="Y10" s="258"/>
      <c r="Z10" s="203">
        <v>6</v>
      </c>
      <c r="AA10" s="260" t="str">
        <f>IF(ISBLANK(GI!$H$7),"",GI!$H$7)</f>
        <v xml:space="preserve">Biruk Mulat Kiros </v>
      </c>
      <c r="AB10" s="205">
        <f>MIP!E483</f>
        <v>0</v>
      </c>
      <c r="AC10" s="203">
        <v>6</v>
      </c>
      <c r="AD10" s="262" t="str">
        <f>IF(ISBLANK(GI!$H$7),"",GI!$H$7)</f>
        <v xml:space="preserve">Biruk Mulat Kiros </v>
      </c>
      <c r="AE10" s="205">
        <f>IF(ISBLANK(MIP!$E$550),"",MIP!$E$550)</f>
        <v>93</v>
      </c>
      <c r="AG10" s="203">
        <v>6</v>
      </c>
      <c r="AH10" s="262" t="str">
        <f>IF(ISBLANK(GI!$H$7),"",GI!$H$7)</f>
        <v xml:space="preserve">Biruk Mulat Kiros </v>
      </c>
      <c r="AI10" s="205">
        <f>MIP!E617</f>
        <v>0</v>
      </c>
      <c r="AJ10" s="203">
        <v>6</v>
      </c>
      <c r="AK10" s="204" t="str">
        <f>IF(ISBLANK(GI!$H$7),"",GI!$H$7)</f>
        <v xml:space="preserve">Biruk Mulat Kiros </v>
      </c>
      <c r="AL10" s="242">
        <f>IF(ISBLANK(MIP!$E$684),"",MIP!$E$684)</f>
        <v>85</v>
      </c>
      <c r="AM10" s="258"/>
      <c r="AN10" s="243">
        <v>6</v>
      </c>
      <c r="AO10" s="204" t="str">
        <f>IF(ISBLANK(GI!$H$7),"",GI!$H$7)</f>
        <v xml:space="preserve">Biruk Mulat Kiros </v>
      </c>
      <c r="AP10" s="205" t="str">
        <f>IF(ISBLANK(MIP!$E$751),"",MIP!$E$751)</f>
        <v/>
      </c>
      <c r="AQ10" s="203">
        <v>6</v>
      </c>
      <c r="AR10" s="204" t="str">
        <f>IF(ISBLANK(GI!$H$7),"",GI!$H$7)</f>
        <v xml:space="preserve">Biruk Mulat Kiros </v>
      </c>
      <c r="AS10" s="242"/>
      <c r="AT10" s="258"/>
      <c r="AU10" s="243">
        <v>6</v>
      </c>
      <c r="AV10" s="204" t="str">
        <f>IF(ISBLANK(GI!$H$7),"",GI!$H$7)</f>
        <v xml:space="preserve">Biruk Mulat Kiros </v>
      </c>
      <c r="AW10" s="205"/>
    </row>
    <row r="11" spans="1:62" ht="13.5" customHeight="1">
      <c r="A11" s="203">
        <v>7</v>
      </c>
      <c r="B11" s="204" t="str">
        <f>IF(ISBLANK(GI!$H$8),"",GI!$H$8)</f>
        <v xml:space="preserve">Bruk Gebreabyezgi Gebreselassie </v>
      </c>
      <c r="C11" s="205">
        <f>IF(ISBLANK(MIP!$E$16),"",MIP!$E$16)</f>
        <v>53</v>
      </c>
      <c r="E11" s="203">
        <v>7</v>
      </c>
      <c r="F11" s="204" t="str">
        <f>IF(ISBLANK(GI!$H$8),"",GI!$H$8)</f>
        <v xml:space="preserve">Bruk Gebreabyezgi Gebreselassie </v>
      </c>
      <c r="G11" s="242">
        <f>MIP!E83</f>
        <v>0</v>
      </c>
      <c r="H11" s="203">
        <v>7</v>
      </c>
      <c r="I11" s="204" t="str">
        <f>IF(ISBLANK(GI!$H$8),"",GI!$H$8)</f>
        <v xml:space="preserve">Bruk Gebreabyezgi Gebreselassie </v>
      </c>
      <c r="J11" s="205">
        <f>IF(ISBLANK(MIP!$E$150),"",MIP!$E$150)</f>
        <v>48</v>
      </c>
      <c r="K11" s="247"/>
      <c r="L11" s="203">
        <v>7</v>
      </c>
      <c r="M11" s="204" t="str">
        <f>IF(ISBLANK(GI!$H$8),"",GI!$H$8)</f>
        <v xml:space="preserve">Bruk Gebreabyezgi Gebreselassie </v>
      </c>
      <c r="N11" s="205">
        <f>MIP!E217</f>
        <v>0</v>
      </c>
      <c r="O11" s="203">
        <v>7</v>
      </c>
      <c r="P11" s="204" t="str">
        <f>IF(ISBLANK(GI!$H$8),"",GI!$H$8)</f>
        <v xml:space="preserve">Bruk Gebreabyezgi Gebreselassie </v>
      </c>
      <c r="Q11" s="205">
        <f>IF(ISBLANK(MIP!$E$283),"",MIP!$E$283)</f>
        <v>59</v>
      </c>
      <c r="R11" s="247"/>
      <c r="S11" s="203">
        <v>7</v>
      </c>
      <c r="T11" s="204" t="str">
        <f>IF(ISBLANK(GI!$H$8),"",GI!$H$8)</f>
        <v xml:space="preserve">Bruk Gebreabyezgi Gebreselassie </v>
      </c>
      <c r="U11" s="205">
        <f>MIP!E350</f>
        <v>59</v>
      </c>
      <c r="V11" s="203">
        <v>7</v>
      </c>
      <c r="W11" s="204" t="str">
        <f>IF(ISBLANK(GI!$H$8),"",GI!$H$8)</f>
        <v xml:space="preserve">Bruk Gebreabyezgi Gebreselassie </v>
      </c>
      <c r="X11" s="242">
        <f>IF(ISBLANK(MIP!$E$417),"",MIP!$E$417)</f>
        <v>56</v>
      </c>
      <c r="Y11" s="258"/>
      <c r="Z11" s="203">
        <v>7</v>
      </c>
      <c r="AA11" s="260" t="str">
        <f>IF(ISBLANK(GI!$H$8),"",GI!$H$8)</f>
        <v xml:space="preserve">Bruk Gebreabyezgi Gebreselassie </v>
      </c>
      <c r="AB11" s="205">
        <f>MIP!E484</f>
        <v>0</v>
      </c>
      <c r="AC11" s="203">
        <v>7</v>
      </c>
      <c r="AD11" s="262" t="str">
        <f>IF(ISBLANK(GI!$H$8),"",GI!$H$8)</f>
        <v xml:space="preserve">Bruk Gebreabyezgi Gebreselassie </v>
      </c>
      <c r="AE11" s="205">
        <f>IF(ISBLANK(MIP!$E$551),"",MIP!$E$551)</f>
        <v>60</v>
      </c>
      <c r="AG11" s="203">
        <v>7</v>
      </c>
      <c r="AH11" s="262" t="str">
        <f>IF(ISBLANK(GI!$H$8),"",GI!$H$8)</f>
        <v xml:space="preserve">Bruk Gebreabyezgi Gebreselassie </v>
      </c>
      <c r="AI11" s="205">
        <f>MIP!E618</f>
        <v>0</v>
      </c>
      <c r="AJ11" s="203">
        <v>7</v>
      </c>
      <c r="AK11" s="204" t="str">
        <f>IF(ISBLANK(GI!$H$8),"",GI!$H$8)</f>
        <v xml:space="preserve">Bruk Gebreabyezgi Gebreselassie </v>
      </c>
      <c r="AL11" s="242">
        <f>IF(ISBLANK(MIP!$E$685),"",MIP!$E$685)</f>
        <v>60</v>
      </c>
      <c r="AM11" s="258"/>
      <c r="AN11" s="243">
        <v>7</v>
      </c>
      <c r="AO11" s="204" t="str">
        <f>IF(ISBLANK(GI!$H$8),"",GI!$H$8)</f>
        <v xml:space="preserve">Bruk Gebreabyezgi Gebreselassie </v>
      </c>
      <c r="AP11" s="205" t="str">
        <f>IF(ISBLANK(MIP!$E$752),"",MIP!$E$752)</f>
        <v/>
      </c>
      <c r="AQ11" s="203">
        <v>7</v>
      </c>
      <c r="AR11" s="204" t="str">
        <f>IF(ISBLANK(GI!$H$8),"",GI!$H$8)</f>
        <v xml:space="preserve">Bruk Gebreabyezgi Gebreselassie </v>
      </c>
      <c r="AS11" s="242"/>
      <c r="AT11" s="258"/>
      <c r="AU11" s="243">
        <v>7</v>
      </c>
      <c r="AV11" s="204" t="str">
        <f>IF(ISBLANK(GI!$H$8),"",GI!$H$8)</f>
        <v xml:space="preserve">Bruk Gebreabyezgi Gebreselassie </v>
      </c>
      <c r="AW11" s="205"/>
      <c r="BA11" t="s">
        <v>152</v>
      </c>
    </row>
    <row r="12" spans="1:62" ht="13.5" customHeight="1">
      <c r="A12" s="203">
        <v>8</v>
      </c>
      <c r="B12" s="204" t="str">
        <f>IF(ISBLANK(GI!$H$9),"",GI!$H$9)</f>
        <v xml:space="preserve">Dagim Hagos Mehari </v>
      </c>
      <c r="C12" s="205">
        <f>IF(ISBLANK(MIP!$E$17),"",MIP!$E$17)</f>
        <v>66</v>
      </c>
      <c r="E12" s="203">
        <v>8</v>
      </c>
      <c r="F12" s="204" t="str">
        <f>IF(ISBLANK(GI!$H$9),"",GI!$H$9)</f>
        <v xml:space="preserve">Dagim Hagos Mehari </v>
      </c>
      <c r="G12" s="242">
        <f>MIP!E84</f>
        <v>0</v>
      </c>
      <c r="H12" s="203">
        <v>8</v>
      </c>
      <c r="I12" s="204" t="str">
        <f>IF(ISBLANK(GI!$H$9),"",GI!$H$9)</f>
        <v xml:space="preserve">Dagim Hagos Mehari </v>
      </c>
      <c r="J12" s="205">
        <f>IF(ISBLANK(MIP!$E$151),"",MIP!$E$151)</f>
        <v>58</v>
      </c>
      <c r="K12" s="247"/>
      <c r="L12" s="203">
        <v>8</v>
      </c>
      <c r="M12" s="204" t="str">
        <f>IF(ISBLANK(GI!$H$9),"",GI!$H$9)</f>
        <v xml:space="preserve">Dagim Hagos Mehari </v>
      </c>
      <c r="N12" s="205">
        <f>MIP!E218</f>
        <v>0</v>
      </c>
      <c r="O12" s="203">
        <v>8</v>
      </c>
      <c r="P12" s="204" t="str">
        <f>IF(ISBLANK(GI!$H$9),"",GI!$H$9)</f>
        <v xml:space="preserve">Dagim Hagos Mehari </v>
      </c>
      <c r="Q12" s="205">
        <f>IF(ISBLANK(MIP!$E$284),"",MIP!$E$284)</f>
        <v>73</v>
      </c>
      <c r="R12" s="247"/>
      <c r="S12" s="203">
        <v>8</v>
      </c>
      <c r="T12" s="204" t="str">
        <f>IF(ISBLANK(GI!$H$9),"",GI!$H$9)</f>
        <v xml:space="preserve">Dagim Hagos Mehari </v>
      </c>
      <c r="U12" s="205">
        <f>MIP!E351</f>
        <v>73</v>
      </c>
      <c r="V12" s="203">
        <v>8</v>
      </c>
      <c r="W12" s="204" t="str">
        <f>IF(ISBLANK(GI!$H$9),"",GI!$H$9)</f>
        <v xml:space="preserve">Dagim Hagos Mehari </v>
      </c>
      <c r="X12" s="242">
        <f>IF(ISBLANK(MIP!$E$418),"",MIP!$E$418)</f>
        <v>61</v>
      </c>
      <c r="Y12" s="258"/>
      <c r="Z12" s="203">
        <v>8</v>
      </c>
      <c r="AA12" s="260" t="str">
        <f>IF(ISBLANK(GI!$H$9),"",GI!$H$9)</f>
        <v xml:space="preserve">Dagim Hagos Mehari </v>
      </c>
      <c r="AB12" s="205">
        <f>MIP!E485</f>
        <v>0</v>
      </c>
      <c r="AC12" s="203">
        <v>8</v>
      </c>
      <c r="AD12" s="262" t="str">
        <f>IF(ISBLANK(GI!$H$9),"",GI!$H$9)</f>
        <v xml:space="preserve">Dagim Hagos Mehari </v>
      </c>
      <c r="AE12" s="205">
        <f>IF(ISBLANK(MIP!$E$552),"",MIP!$E$552)</f>
        <v>80</v>
      </c>
      <c r="AG12" s="203">
        <v>8</v>
      </c>
      <c r="AH12" s="262" t="str">
        <f>IF(ISBLANK(GI!$H$9),"",GI!$H$9)</f>
        <v xml:space="preserve">Dagim Hagos Mehari </v>
      </c>
      <c r="AI12" s="205">
        <f>MIP!E619</f>
        <v>0</v>
      </c>
      <c r="AJ12" s="203">
        <v>8</v>
      </c>
      <c r="AK12" s="204" t="str">
        <f>IF(ISBLANK(GI!$H$9),"",GI!$H$9)</f>
        <v xml:space="preserve">Dagim Hagos Mehari </v>
      </c>
      <c r="AL12" s="242">
        <f>IF(ISBLANK(MIP!$E$686),"",MIP!$E$686)</f>
        <v>75</v>
      </c>
      <c r="AM12" s="258"/>
      <c r="AN12" s="243">
        <v>8</v>
      </c>
      <c r="AO12" s="204" t="str">
        <f>IF(ISBLANK(GI!$H$9),"",GI!$H$9)</f>
        <v xml:space="preserve">Dagim Hagos Mehari </v>
      </c>
      <c r="AP12" s="205" t="str">
        <f>IF(ISBLANK(MIP!$E$753),"",MIP!$E$753)</f>
        <v/>
      </c>
      <c r="AQ12" s="203">
        <v>8</v>
      </c>
      <c r="AR12" s="204" t="str">
        <f>IF(ISBLANK(GI!$H$9),"",GI!$H$9)</f>
        <v xml:space="preserve">Dagim Hagos Mehari </v>
      </c>
      <c r="AS12" s="242"/>
      <c r="AT12" s="258"/>
      <c r="AU12" s="243">
        <v>8</v>
      </c>
      <c r="AV12" s="204" t="str">
        <f>IF(ISBLANK(GI!$H$9),"",GI!$H$9)</f>
        <v xml:space="preserve">Dagim Hagos Mehari </v>
      </c>
      <c r="AW12" s="205"/>
    </row>
    <row r="13" spans="1:62" ht="13.5" customHeight="1">
      <c r="A13" s="203">
        <v>9</v>
      </c>
      <c r="B13" s="204" t="str">
        <f>IF(ISBLANK(GI!$H$10),"",GI!$H$10)</f>
        <v xml:space="preserve">Danait Alem Haile </v>
      </c>
      <c r="C13" s="205">
        <f>IF(ISBLANK(MIP!$E$18),"",MIP!$E$18)</f>
        <v>56</v>
      </c>
      <c r="E13" s="203">
        <v>9</v>
      </c>
      <c r="F13" s="204" t="str">
        <f>IF(ISBLANK(GI!$H$10),"",GI!$H$10)</f>
        <v xml:space="preserve">Danait Alem Haile </v>
      </c>
      <c r="G13" s="242">
        <f>MIP!E85</f>
        <v>0</v>
      </c>
      <c r="H13" s="203">
        <v>9</v>
      </c>
      <c r="I13" s="204" t="str">
        <f>IF(ISBLANK(GI!$H$10),"",GI!$H$10)</f>
        <v xml:space="preserve">Danait Alem Haile </v>
      </c>
      <c r="J13" s="205">
        <f>IF(ISBLANK(MIP!$E$152),"",MIP!$E$152)</f>
        <v>60</v>
      </c>
      <c r="K13" s="247"/>
      <c r="L13" s="203">
        <v>9</v>
      </c>
      <c r="M13" s="204" t="str">
        <f>IF(ISBLANK(GI!$H$10),"",GI!$H$10)</f>
        <v xml:space="preserve">Danait Alem Haile </v>
      </c>
      <c r="N13" s="205">
        <f>MIP!E219</f>
        <v>0</v>
      </c>
      <c r="O13" s="203">
        <v>9</v>
      </c>
      <c r="P13" s="204" t="str">
        <f>IF(ISBLANK(GI!$H$10),"",GI!$H$10)</f>
        <v xml:space="preserve">Danait Alem Haile </v>
      </c>
      <c r="Q13" s="205">
        <f>IF(ISBLANK(MIP!$E$285),"",MIP!$E$285)</f>
        <v>56</v>
      </c>
      <c r="R13" s="247"/>
      <c r="S13" s="203">
        <v>9</v>
      </c>
      <c r="T13" s="204" t="str">
        <f>IF(ISBLANK(GI!$H$10),"",GI!$H$10)</f>
        <v xml:space="preserve">Danait Alem Haile </v>
      </c>
      <c r="U13" s="205">
        <f>MIP!E352</f>
        <v>58</v>
      </c>
      <c r="V13" s="203">
        <v>9</v>
      </c>
      <c r="W13" s="204" t="str">
        <f>IF(ISBLANK(GI!$H$10),"",GI!$H$10)</f>
        <v xml:space="preserve">Danait Alem Haile </v>
      </c>
      <c r="X13" s="242">
        <f>IF(ISBLANK(MIP!$E$419),"",MIP!$E$419)</f>
        <v>39</v>
      </c>
      <c r="Y13" s="258"/>
      <c r="Z13" s="203">
        <v>9</v>
      </c>
      <c r="AA13" s="260" t="str">
        <f>IF(ISBLANK(GI!$H$10),"",GI!$H$10)</f>
        <v xml:space="preserve">Danait Alem Haile </v>
      </c>
      <c r="AB13" s="205">
        <f>MIP!E486</f>
        <v>0</v>
      </c>
      <c r="AC13" s="203">
        <v>9</v>
      </c>
      <c r="AD13" s="262" t="str">
        <f>IF(ISBLANK(GI!$H$10),"",GI!$H$10)</f>
        <v xml:space="preserve">Danait Alem Haile </v>
      </c>
      <c r="AE13" s="205">
        <f>IF(ISBLANK(MIP!$E$553),"",MIP!$E$553)</f>
        <v>78</v>
      </c>
      <c r="AG13" s="203">
        <v>9</v>
      </c>
      <c r="AH13" s="262" t="str">
        <f>IF(ISBLANK(GI!$H$10),"",GI!$H$10)</f>
        <v xml:space="preserve">Danait Alem Haile </v>
      </c>
      <c r="AI13" s="205">
        <f>MIP!E620</f>
        <v>0</v>
      </c>
      <c r="AJ13" s="203">
        <v>9</v>
      </c>
      <c r="AK13" s="204" t="str">
        <f>IF(ISBLANK(GI!$H$10),"",GI!$H$10)</f>
        <v xml:space="preserve">Danait Alem Haile </v>
      </c>
      <c r="AL13" s="242">
        <f>IF(ISBLANK(MIP!$E$687),"",MIP!$E$687)</f>
        <v>70</v>
      </c>
      <c r="AM13" s="258"/>
      <c r="AN13" s="243">
        <v>9</v>
      </c>
      <c r="AO13" s="204" t="str">
        <f>IF(ISBLANK(GI!$H$10),"",GI!$H$10)</f>
        <v xml:space="preserve">Danait Alem Haile </v>
      </c>
      <c r="AP13" s="205" t="str">
        <f>IF(ISBLANK(MIP!$E$754),"",MIP!$E$754)</f>
        <v/>
      </c>
      <c r="AQ13" s="203">
        <v>9</v>
      </c>
      <c r="AR13" s="204" t="str">
        <f>IF(ISBLANK(GI!$H$10),"",GI!$H$10)</f>
        <v xml:space="preserve">Danait Alem Haile </v>
      </c>
      <c r="AS13" s="242"/>
      <c r="AT13" s="258"/>
      <c r="AU13" s="243">
        <v>9</v>
      </c>
      <c r="AV13" s="204" t="str">
        <f>IF(ISBLANK(GI!$H$10),"",GI!$H$10)</f>
        <v xml:space="preserve">Danait Alem Haile </v>
      </c>
      <c r="AW13" s="205"/>
    </row>
    <row r="14" spans="1:62" ht="13.5" customHeight="1">
      <c r="A14" s="203">
        <v>10</v>
      </c>
      <c r="B14" s="204" t="str">
        <f>IF(ISBLANK(GI!$H$11),"",GI!$H$11)</f>
        <v xml:space="preserve">Daniel Alem Beyene </v>
      </c>
      <c r="C14" s="205">
        <f>IF(ISBLANK(MIP!$E$19),"",MIP!$E$19)</f>
        <v>74</v>
      </c>
      <c r="E14" s="203">
        <v>10</v>
      </c>
      <c r="F14" s="204" t="str">
        <f>IF(ISBLANK(GI!$H$11),"",GI!$H$11)</f>
        <v xml:space="preserve">Daniel Alem Beyene </v>
      </c>
      <c r="G14" s="242">
        <f>MIP!E86</f>
        <v>0</v>
      </c>
      <c r="H14" s="203">
        <v>10</v>
      </c>
      <c r="I14" s="204" t="str">
        <f>IF(ISBLANK(GI!$H$11),"",GI!$H$11)</f>
        <v xml:space="preserve">Daniel Alem Beyene </v>
      </c>
      <c r="J14" s="205">
        <f>IF(ISBLANK(MIP!$E$153),"",MIP!$E$153)</f>
        <v>61</v>
      </c>
      <c r="K14" s="247"/>
      <c r="L14" s="203">
        <v>10</v>
      </c>
      <c r="M14" s="204" t="str">
        <f>IF(ISBLANK(GI!$H$11),"",GI!$H$11)</f>
        <v xml:space="preserve">Daniel Alem Beyene </v>
      </c>
      <c r="N14" s="205">
        <f>MIP!E220</f>
        <v>0</v>
      </c>
      <c r="O14" s="203">
        <v>10</v>
      </c>
      <c r="P14" s="204" t="str">
        <f>IF(ISBLANK(GI!$H$11),"",GI!$H$11)</f>
        <v xml:space="preserve">Daniel Alem Beyene </v>
      </c>
      <c r="Q14" s="205">
        <f>IF(ISBLANK(MIP!$E$286),"",MIP!$E$286)</f>
        <v>67</v>
      </c>
      <c r="R14" s="247"/>
      <c r="S14" s="203">
        <v>10</v>
      </c>
      <c r="T14" s="204" t="str">
        <f>IF(ISBLANK(GI!$H$11),"",GI!$H$11)</f>
        <v xml:space="preserve">Daniel Alem Beyene </v>
      </c>
      <c r="U14" s="205">
        <f>MIP!E353</f>
        <v>81</v>
      </c>
      <c r="V14" s="203">
        <v>10</v>
      </c>
      <c r="W14" s="204" t="str">
        <f>IF(ISBLANK(GI!$H$11),"",GI!$H$11)</f>
        <v xml:space="preserve">Daniel Alem Beyene </v>
      </c>
      <c r="X14" s="242">
        <f>IF(ISBLANK(MIP!$E$420),"",MIP!$E$420)</f>
        <v>73</v>
      </c>
      <c r="Y14" s="258"/>
      <c r="Z14" s="203">
        <v>10</v>
      </c>
      <c r="AA14" s="260" t="str">
        <f>IF(ISBLANK(GI!$H$11),"",GI!$H$11)</f>
        <v xml:space="preserve">Daniel Alem Beyene </v>
      </c>
      <c r="AB14" s="205">
        <f>MIP!E487</f>
        <v>0</v>
      </c>
      <c r="AC14" s="203">
        <v>10</v>
      </c>
      <c r="AD14" s="262" t="str">
        <f>IF(ISBLANK(GI!$H$11),"",GI!$H$11)</f>
        <v xml:space="preserve">Daniel Alem Beyene </v>
      </c>
      <c r="AE14" s="205">
        <f>IF(ISBLANK(MIP!$E$554),"",MIP!$E$554)</f>
        <v>73</v>
      </c>
      <c r="AG14" s="203">
        <v>10</v>
      </c>
      <c r="AH14" s="262" t="str">
        <f>IF(ISBLANK(GI!$H$11),"",GI!$H$11)</f>
        <v xml:space="preserve">Daniel Alem Beyene </v>
      </c>
      <c r="AI14" s="205">
        <f>MIP!E621</f>
        <v>0</v>
      </c>
      <c r="AJ14" s="203">
        <v>10</v>
      </c>
      <c r="AK14" s="204" t="str">
        <f>IF(ISBLANK(GI!$H$11),"",GI!$H$11)</f>
        <v xml:space="preserve">Daniel Alem Beyene </v>
      </c>
      <c r="AL14" s="242">
        <f>IF(ISBLANK(MIP!$E$688),"",MIP!$E$688)</f>
        <v>74</v>
      </c>
      <c r="AM14" s="258"/>
      <c r="AN14" s="243">
        <v>10</v>
      </c>
      <c r="AO14" s="204" t="str">
        <f>IF(ISBLANK(GI!$H$11),"",GI!$H$11)</f>
        <v xml:space="preserve">Daniel Alem Beyene </v>
      </c>
      <c r="AP14" s="205" t="str">
        <f>IF(ISBLANK(MIP!$E$755),"",MIP!$E$755)</f>
        <v/>
      </c>
      <c r="AQ14" s="203">
        <v>10</v>
      </c>
      <c r="AR14" s="204" t="str">
        <f>IF(ISBLANK(GI!$H$11),"",GI!$H$11)</f>
        <v xml:space="preserve">Daniel Alem Beyene </v>
      </c>
      <c r="AS14" s="242"/>
      <c r="AT14" s="258"/>
      <c r="AU14" s="243">
        <v>10</v>
      </c>
      <c r="AV14" s="204" t="str">
        <f>IF(ISBLANK(GI!$H$11),"",GI!$H$11)</f>
        <v xml:space="preserve">Daniel Alem Beyene </v>
      </c>
      <c r="AW14" s="205"/>
    </row>
    <row r="15" spans="1:62" ht="13.5" customHeight="1">
      <c r="A15" s="203">
        <v>11</v>
      </c>
      <c r="B15" s="204" t="str">
        <f>IF(ISBLANK(GI!$H$12),"",GI!$H$12)</f>
        <v xml:space="preserve">Dawit Gebegziabher Teklay </v>
      </c>
      <c r="C15" s="205">
        <f>IF(ISBLANK(MIP!$E$20),"",MIP!$E$20)</f>
        <v>63</v>
      </c>
      <c r="E15" s="203">
        <v>11</v>
      </c>
      <c r="F15" s="204" t="str">
        <f>IF(ISBLANK(GI!$H$12),"",GI!$H$12)</f>
        <v xml:space="preserve">Dawit Gebegziabher Teklay </v>
      </c>
      <c r="G15" s="242">
        <f>MIP!E87</f>
        <v>0</v>
      </c>
      <c r="H15" s="203">
        <v>11</v>
      </c>
      <c r="I15" s="204" t="str">
        <f>IF(ISBLANK(GI!$H$12),"",GI!$H$12)</f>
        <v xml:space="preserve">Dawit Gebegziabher Teklay </v>
      </c>
      <c r="J15" s="205">
        <f>IF(ISBLANK(MIP!$E$154),"",MIP!$E$154)</f>
        <v>60</v>
      </c>
      <c r="K15" s="247"/>
      <c r="L15" s="203">
        <v>11</v>
      </c>
      <c r="M15" s="204" t="str">
        <f>IF(ISBLANK(GI!$H$12),"",GI!$H$12)</f>
        <v xml:space="preserve">Dawit Gebegziabher Teklay </v>
      </c>
      <c r="N15" s="205">
        <f>MIP!E221</f>
        <v>0</v>
      </c>
      <c r="O15" s="203">
        <v>11</v>
      </c>
      <c r="P15" s="204" t="str">
        <f>IF(ISBLANK(GI!$H$12),"",GI!$H$12)</f>
        <v xml:space="preserve">Dawit Gebegziabher Teklay </v>
      </c>
      <c r="Q15" s="205">
        <f>IF(ISBLANK(MIP!$E$287),"",MIP!$E$287)</f>
        <v>76</v>
      </c>
      <c r="R15" s="247"/>
      <c r="S15" s="203">
        <v>11</v>
      </c>
      <c r="T15" s="204" t="str">
        <f>IF(ISBLANK(GI!$H$12),"",GI!$H$12)</f>
        <v xml:space="preserve">Dawit Gebegziabher Teklay </v>
      </c>
      <c r="U15" s="205">
        <f>MIP!E354</f>
        <v>59</v>
      </c>
      <c r="V15" s="203">
        <v>11</v>
      </c>
      <c r="W15" s="204" t="str">
        <f>IF(ISBLANK(GI!$H$12),"",GI!$H$12)</f>
        <v xml:space="preserve">Dawit Gebegziabher Teklay </v>
      </c>
      <c r="X15" s="242">
        <f>IF(ISBLANK(MIP!$E$421),"",MIP!$E$421)</f>
        <v>60</v>
      </c>
      <c r="Y15" s="258"/>
      <c r="Z15" s="203">
        <v>11</v>
      </c>
      <c r="AA15" s="260" t="str">
        <f>IF(ISBLANK(GI!$H$12),"",GI!$H$12)</f>
        <v xml:space="preserve">Dawit Gebegziabher Teklay </v>
      </c>
      <c r="AB15" s="205">
        <f>MIP!E488</f>
        <v>0</v>
      </c>
      <c r="AC15" s="203">
        <v>11</v>
      </c>
      <c r="AD15" s="262" t="str">
        <f>IF(ISBLANK(GI!$H$12),"",GI!$H$12)</f>
        <v xml:space="preserve">Dawit Gebegziabher Teklay </v>
      </c>
      <c r="AE15" s="205">
        <f>IF(ISBLANK(MIP!$E$555),"",MIP!$E$555)</f>
        <v>74</v>
      </c>
      <c r="AG15" s="203">
        <v>11</v>
      </c>
      <c r="AH15" s="262" t="str">
        <f>IF(ISBLANK(GI!$H$12),"",GI!$H$12)</f>
        <v xml:space="preserve">Dawit Gebegziabher Teklay </v>
      </c>
      <c r="AI15" s="205">
        <f>MIP!E622</f>
        <v>0</v>
      </c>
      <c r="AJ15" s="203">
        <v>11</v>
      </c>
      <c r="AK15" s="204" t="str">
        <f>IF(ISBLANK(GI!$H$12),"",GI!$H$12)</f>
        <v xml:space="preserve">Dawit Gebegziabher Teklay </v>
      </c>
      <c r="AL15" s="242">
        <f>IF(ISBLANK(MIP!$E$689),"",MIP!$E$689)</f>
        <v>66</v>
      </c>
      <c r="AM15" s="258"/>
      <c r="AN15" s="243">
        <v>11</v>
      </c>
      <c r="AO15" s="204" t="str">
        <f>IF(ISBLANK(GI!$H$12),"",GI!$H$12)</f>
        <v xml:space="preserve">Dawit Gebegziabher Teklay </v>
      </c>
      <c r="AP15" s="205" t="str">
        <f>IF(ISBLANK(MIP!$E$756),"",MIP!$E$756)</f>
        <v/>
      </c>
      <c r="AQ15" s="203">
        <v>11</v>
      </c>
      <c r="AR15" s="204" t="str">
        <f>IF(ISBLANK(GI!$H$12),"",GI!$H$12)</f>
        <v xml:space="preserve">Dawit Gebegziabher Teklay </v>
      </c>
      <c r="AS15" s="242"/>
      <c r="AT15" s="258"/>
      <c r="AU15" s="243">
        <v>11</v>
      </c>
      <c r="AV15" s="204" t="str">
        <f>IF(ISBLANK(GI!$H$12),"",GI!$H$12)</f>
        <v xml:space="preserve">Dawit Gebegziabher Teklay </v>
      </c>
      <c r="AW15" s="205"/>
    </row>
    <row r="16" spans="1:62" ht="13.5" customHeight="1">
      <c r="A16" s="203">
        <v>12</v>
      </c>
      <c r="B16" s="204" t="str">
        <f>IF(ISBLANK(GI!$H$13),"",GI!$H$13)</f>
        <v xml:space="preserve">Ibrahim Ahmedin Ebrahim </v>
      </c>
      <c r="C16" s="205">
        <f>IF(ISBLANK(MIP!$E$21),"",MIP!$E$21)</f>
        <v>74</v>
      </c>
      <c r="E16" s="203">
        <v>12</v>
      </c>
      <c r="F16" s="204" t="str">
        <f>IF(ISBLANK(GI!$H$13),"",GI!$H$13)</f>
        <v xml:space="preserve">Ibrahim Ahmedin Ebrahim </v>
      </c>
      <c r="G16" s="242">
        <f>MIP!E88</f>
        <v>0</v>
      </c>
      <c r="H16" s="203">
        <v>12</v>
      </c>
      <c r="I16" s="204" t="str">
        <f>IF(ISBLANK(GI!$H$13),"",GI!$H$13)</f>
        <v xml:space="preserve">Ibrahim Ahmedin Ebrahim </v>
      </c>
      <c r="J16" s="205">
        <f>IF(ISBLANK(MIP!$E$155),"",MIP!$E$155)</f>
        <v>57</v>
      </c>
      <c r="K16" s="247"/>
      <c r="L16" s="203">
        <v>12</v>
      </c>
      <c r="M16" s="204" t="str">
        <f>IF(ISBLANK(GI!$H$13),"",GI!$H$13)</f>
        <v xml:space="preserve">Ibrahim Ahmedin Ebrahim </v>
      </c>
      <c r="N16" s="205">
        <f>MIP!E222</f>
        <v>0</v>
      </c>
      <c r="O16" s="203">
        <v>12</v>
      </c>
      <c r="P16" s="204" t="str">
        <f>IF(ISBLANK(GI!$H$13),"",GI!$H$13)</f>
        <v xml:space="preserve">Ibrahim Ahmedin Ebrahim </v>
      </c>
      <c r="Q16" s="205">
        <f>IF(ISBLANK(MIP!$E$288),"",MIP!$E$288)</f>
        <v>86</v>
      </c>
      <c r="R16" s="247"/>
      <c r="S16" s="203">
        <v>12</v>
      </c>
      <c r="T16" s="204" t="str">
        <f>IF(ISBLANK(GI!$H$13),"",GI!$H$13)</f>
        <v xml:space="preserve">Ibrahim Ahmedin Ebrahim </v>
      </c>
      <c r="U16" s="205">
        <f>MIP!E355</f>
        <v>85</v>
      </c>
      <c r="V16" s="203">
        <v>12</v>
      </c>
      <c r="W16" s="204" t="str">
        <f>IF(ISBLANK(GI!$H$13),"",GI!$H$13)</f>
        <v xml:space="preserve">Ibrahim Ahmedin Ebrahim </v>
      </c>
      <c r="X16" s="242">
        <f>IF(ISBLANK(MIP!$E$422),"",MIP!$E$422)</f>
        <v>74</v>
      </c>
      <c r="Y16" s="258"/>
      <c r="Z16" s="203">
        <v>12</v>
      </c>
      <c r="AA16" s="260" t="str">
        <f>IF(ISBLANK(GI!$H$13),"",GI!$H$13)</f>
        <v xml:space="preserve">Ibrahim Ahmedin Ebrahim </v>
      </c>
      <c r="AB16" s="205">
        <f>MIP!E489</f>
        <v>0</v>
      </c>
      <c r="AC16" s="203">
        <v>12</v>
      </c>
      <c r="AD16" s="262" t="str">
        <f>IF(ISBLANK(GI!$H$13),"",GI!$H$13)</f>
        <v xml:space="preserve">Ibrahim Ahmedin Ebrahim </v>
      </c>
      <c r="AE16" s="205">
        <f>IF(ISBLANK(MIP!$E$556),"",MIP!$E$556)</f>
        <v>92</v>
      </c>
      <c r="AG16" s="203">
        <v>12</v>
      </c>
      <c r="AH16" s="262" t="str">
        <f>IF(ISBLANK(GI!$H$13),"",GI!$H$13)</f>
        <v xml:space="preserve">Ibrahim Ahmedin Ebrahim </v>
      </c>
      <c r="AI16" s="205">
        <f>MIP!E623</f>
        <v>0</v>
      </c>
      <c r="AJ16" s="203">
        <v>12</v>
      </c>
      <c r="AK16" s="204" t="str">
        <f>IF(ISBLANK(GI!$H$13),"",GI!$H$13)</f>
        <v xml:space="preserve">Ibrahim Ahmedin Ebrahim </v>
      </c>
      <c r="AL16" s="242">
        <f>IF(ISBLANK(MIP!$E$690),"",MIP!$E$690)</f>
        <v>81</v>
      </c>
      <c r="AM16" s="258"/>
      <c r="AN16" s="243">
        <v>12</v>
      </c>
      <c r="AO16" s="204" t="str">
        <f>IF(ISBLANK(GI!$H$13),"",GI!$H$13)</f>
        <v xml:space="preserve">Ibrahim Ahmedin Ebrahim </v>
      </c>
      <c r="AP16" s="205" t="str">
        <f>IF(ISBLANK(MIP!$E$757),"",MIP!$E$757)</f>
        <v/>
      </c>
      <c r="AQ16" s="203">
        <v>12</v>
      </c>
      <c r="AR16" s="204" t="str">
        <f>IF(ISBLANK(GI!$H$13),"",GI!$H$13)</f>
        <v xml:space="preserve">Ibrahim Ahmedin Ebrahim </v>
      </c>
      <c r="AS16" s="242"/>
      <c r="AT16" s="258"/>
      <c r="AU16" s="243">
        <v>12</v>
      </c>
      <c r="AV16" s="204" t="str">
        <f>IF(ISBLANK(GI!$H$13),"",GI!$H$13)</f>
        <v xml:space="preserve">Ibrahim Ahmedin Ebrahim </v>
      </c>
      <c r="AW16" s="205"/>
    </row>
    <row r="17" spans="1:49" ht="13.5" customHeight="1">
      <c r="A17" s="203">
        <v>13</v>
      </c>
      <c r="B17" s="204" t="str">
        <f>IF(ISBLANK(GI!$H$14),"",GI!$H$14)</f>
        <v xml:space="preserve">Eldana Tewelde Negash </v>
      </c>
      <c r="C17" s="205">
        <f>IF(ISBLANK(MIP!$E$22),"",MIP!$E$22)</f>
        <v>61</v>
      </c>
      <c r="E17" s="203">
        <v>13</v>
      </c>
      <c r="F17" s="204" t="str">
        <f>IF(ISBLANK(GI!$H$14),"",GI!$H$14)</f>
        <v xml:space="preserve">Eldana Tewelde Negash </v>
      </c>
      <c r="G17" s="242">
        <f>MIP!E89</f>
        <v>0</v>
      </c>
      <c r="H17" s="203">
        <v>13</v>
      </c>
      <c r="I17" s="204" t="str">
        <f>IF(ISBLANK(GI!$H$14),"",GI!$H$14)</f>
        <v xml:space="preserve">Eldana Tewelde Negash </v>
      </c>
      <c r="J17" s="205">
        <f>IF(ISBLANK(MIP!$E$156),"",MIP!$E$156)</f>
        <v>62</v>
      </c>
      <c r="K17" s="247"/>
      <c r="L17" s="203">
        <v>13</v>
      </c>
      <c r="M17" s="204" t="str">
        <f>IF(ISBLANK(GI!$H$14),"",GI!$H$14)</f>
        <v xml:space="preserve">Eldana Tewelde Negash </v>
      </c>
      <c r="N17" s="205">
        <f>MIP!E223</f>
        <v>0</v>
      </c>
      <c r="O17" s="203">
        <v>13</v>
      </c>
      <c r="P17" s="204" t="str">
        <f>IF(ISBLANK(GI!$H$14),"",GI!$H$14)</f>
        <v xml:space="preserve">Eldana Tewelde Negash </v>
      </c>
      <c r="Q17" s="205">
        <f>IF(ISBLANK(MIP!$E$289),"",MIP!$E$289)</f>
        <v>81</v>
      </c>
      <c r="R17" s="247"/>
      <c r="S17" s="203">
        <v>13</v>
      </c>
      <c r="T17" s="204" t="str">
        <f>IF(ISBLANK(GI!$H$14),"",GI!$H$14)</f>
        <v xml:space="preserve">Eldana Tewelde Negash </v>
      </c>
      <c r="U17" s="205">
        <f>MIP!E356</f>
        <v>83</v>
      </c>
      <c r="V17" s="203">
        <v>13</v>
      </c>
      <c r="W17" s="204" t="str">
        <f>IF(ISBLANK(GI!$H$14),"",GI!$H$14)</f>
        <v xml:space="preserve">Eldana Tewelde Negash </v>
      </c>
      <c r="X17" s="242">
        <f>IF(ISBLANK(MIP!$E$423),"",MIP!$E$423)</f>
        <v>72</v>
      </c>
      <c r="Y17" s="258"/>
      <c r="Z17" s="203">
        <v>13</v>
      </c>
      <c r="AA17" s="260" t="str">
        <f>IF(ISBLANK(GI!$H$14),"",GI!$H$14)</f>
        <v xml:space="preserve">Eldana Tewelde Negash </v>
      </c>
      <c r="AB17" s="205">
        <f>MIP!E490</f>
        <v>0</v>
      </c>
      <c r="AC17" s="203">
        <v>13</v>
      </c>
      <c r="AD17" s="262" t="str">
        <f>IF(ISBLANK(GI!$H$14),"",GI!$H$14)</f>
        <v xml:space="preserve">Eldana Tewelde Negash </v>
      </c>
      <c r="AE17" s="205">
        <f>IF(ISBLANK(MIP!$E$557),"",MIP!$E$557)</f>
        <v>75</v>
      </c>
      <c r="AG17" s="203">
        <v>13</v>
      </c>
      <c r="AH17" s="262" t="str">
        <f>IF(ISBLANK(GI!$H$14),"",GI!$H$14)</f>
        <v xml:space="preserve">Eldana Tewelde Negash </v>
      </c>
      <c r="AI17" s="205">
        <f>MIP!E624</f>
        <v>0</v>
      </c>
      <c r="AJ17" s="203">
        <v>13</v>
      </c>
      <c r="AK17" s="204" t="str">
        <f>IF(ISBLANK(GI!$H$14),"",GI!$H$14)</f>
        <v xml:space="preserve">Eldana Tewelde Negash </v>
      </c>
      <c r="AL17" s="242">
        <f>IF(ISBLANK(MIP!$E$691),"",MIP!$E$691)</f>
        <v>74</v>
      </c>
      <c r="AM17" s="258"/>
      <c r="AN17" s="243">
        <v>13</v>
      </c>
      <c r="AO17" s="204" t="str">
        <f>IF(ISBLANK(GI!$H$14),"",GI!$H$14)</f>
        <v xml:space="preserve">Eldana Tewelde Negash </v>
      </c>
      <c r="AP17" s="205" t="str">
        <f>IF(ISBLANK(MIP!$E$758),"",MIP!$E$758)</f>
        <v/>
      </c>
      <c r="AQ17" s="203">
        <v>13</v>
      </c>
      <c r="AR17" s="204" t="str">
        <f>IF(ISBLANK(GI!$H$14),"",GI!$H$14)</f>
        <v xml:space="preserve">Eldana Tewelde Negash </v>
      </c>
      <c r="AS17" s="242"/>
      <c r="AT17" s="258"/>
      <c r="AU17" s="243">
        <v>13</v>
      </c>
      <c r="AV17" s="204" t="str">
        <f>IF(ISBLANK(GI!$H$14),"",GI!$H$14)</f>
        <v xml:space="preserve">Eldana Tewelde Negash </v>
      </c>
      <c r="AW17" s="205"/>
    </row>
    <row r="18" spans="1:49" ht="13.5" customHeight="1">
      <c r="A18" s="203">
        <v>14</v>
      </c>
      <c r="B18" s="204" t="str">
        <f>IF(ISBLANK(GI!$H$15),"",GI!$H$15)</f>
        <v xml:space="preserve">Elilta Asay Eyasu </v>
      </c>
      <c r="C18" s="205">
        <f>IF(ISBLANK(MIP!$E$23),"",MIP!$E$23)</f>
        <v>75</v>
      </c>
      <c r="E18" s="203">
        <v>14</v>
      </c>
      <c r="F18" s="204" t="str">
        <f>IF(ISBLANK(GI!$H$15),"",GI!$H$15)</f>
        <v xml:space="preserve">Elilta Asay Eyasu </v>
      </c>
      <c r="G18" s="242">
        <f>MIP!E90</f>
        <v>0</v>
      </c>
      <c r="H18" s="203">
        <v>14</v>
      </c>
      <c r="I18" s="204" t="str">
        <f>IF(ISBLANK(GI!$H$15),"",GI!$H$15)</f>
        <v xml:space="preserve">Elilta Asay Eyasu </v>
      </c>
      <c r="J18" s="205">
        <f>IF(ISBLANK(MIP!$E$157),"",MIP!$E$157)</f>
        <v>52</v>
      </c>
      <c r="K18" s="247"/>
      <c r="L18" s="203">
        <v>14</v>
      </c>
      <c r="M18" s="204" t="str">
        <f>IF(ISBLANK(GI!$H$15),"",GI!$H$15)</f>
        <v xml:space="preserve">Elilta Asay Eyasu </v>
      </c>
      <c r="N18" s="205">
        <f>MIP!E224</f>
        <v>0</v>
      </c>
      <c r="O18" s="203">
        <v>14</v>
      </c>
      <c r="P18" s="204" t="str">
        <f>IF(ISBLANK(GI!$H$15),"",GI!$H$15)</f>
        <v xml:space="preserve">Elilta Asay Eyasu </v>
      </c>
      <c r="Q18" s="205">
        <f>IF(ISBLANK(MIP!$E$290),"",MIP!$E$290)</f>
        <v>90</v>
      </c>
      <c r="R18" s="247"/>
      <c r="S18" s="203">
        <v>14</v>
      </c>
      <c r="T18" s="204" t="str">
        <f>IF(ISBLANK(GI!$H$15),"",GI!$H$15)</f>
        <v xml:space="preserve">Elilta Asay Eyasu </v>
      </c>
      <c r="U18" s="205">
        <f>MIP!E357</f>
        <v>82</v>
      </c>
      <c r="V18" s="203">
        <v>14</v>
      </c>
      <c r="W18" s="204" t="str">
        <f>IF(ISBLANK(GI!$H$15),"",GI!$H$15)</f>
        <v xml:space="preserve">Elilta Asay Eyasu </v>
      </c>
      <c r="X18" s="242">
        <f>IF(ISBLANK(MIP!$E$424),"",MIP!$E$424)</f>
        <v>79</v>
      </c>
      <c r="Y18" s="258"/>
      <c r="Z18" s="203">
        <v>14</v>
      </c>
      <c r="AA18" s="260" t="str">
        <f>IF(ISBLANK(GI!$H$15),"",GI!$H$15)</f>
        <v xml:space="preserve">Elilta Asay Eyasu </v>
      </c>
      <c r="AB18" s="205">
        <f>MIP!E491</f>
        <v>0</v>
      </c>
      <c r="AC18" s="203">
        <v>14</v>
      </c>
      <c r="AD18" s="262" t="str">
        <f>IF(ISBLANK(GI!$H$15),"",GI!$H$15)</f>
        <v xml:space="preserve">Elilta Asay Eyasu </v>
      </c>
      <c r="AE18" s="205">
        <f>IF(ISBLANK(MIP!$E$558),"",MIP!$E$558)</f>
        <v>91</v>
      </c>
      <c r="AG18" s="203">
        <v>14</v>
      </c>
      <c r="AH18" s="262" t="str">
        <f>IF(ISBLANK(GI!$H$15),"",GI!$H$15)</f>
        <v xml:space="preserve">Elilta Asay Eyasu </v>
      </c>
      <c r="AI18" s="205">
        <f>MIP!E625</f>
        <v>0</v>
      </c>
      <c r="AJ18" s="203">
        <v>14</v>
      </c>
      <c r="AK18" s="204" t="str">
        <f>IF(ISBLANK(GI!$H$15),"",GI!$H$15)</f>
        <v xml:space="preserve">Elilta Asay Eyasu </v>
      </c>
      <c r="AL18" s="242">
        <f>IF(ISBLANK(MIP!$E$692),"",MIP!$E$692)</f>
        <v>88</v>
      </c>
      <c r="AM18" s="258"/>
      <c r="AN18" s="243">
        <v>14</v>
      </c>
      <c r="AO18" s="204" t="str">
        <f>IF(ISBLANK(GI!$H$15),"",GI!$H$15)</f>
        <v xml:space="preserve">Elilta Asay Eyasu </v>
      </c>
      <c r="AP18" s="205" t="str">
        <f>IF(ISBLANK(MIP!$E$759),"",MIP!$E$759)</f>
        <v/>
      </c>
      <c r="AQ18" s="203">
        <v>14</v>
      </c>
      <c r="AR18" s="204" t="str">
        <f>IF(ISBLANK(GI!$H$15),"",GI!$H$15)</f>
        <v xml:space="preserve">Elilta Asay Eyasu </v>
      </c>
      <c r="AS18" s="242"/>
      <c r="AT18" s="258"/>
      <c r="AU18" s="243">
        <v>14</v>
      </c>
      <c r="AV18" s="204" t="str">
        <f>IF(ISBLANK(GI!$H$15),"",GI!$H$15)</f>
        <v xml:space="preserve">Elilta Asay Eyasu </v>
      </c>
      <c r="AW18" s="205"/>
    </row>
    <row r="19" spans="1:49" ht="13.5" customHeight="1">
      <c r="A19" s="203">
        <v>15</v>
      </c>
      <c r="B19" s="204" t="str">
        <f>IF(ISBLANK(GI!$H$16),"",GI!$H$16)</f>
        <v xml:space="preserve">Emebet Haftay Gebremichael </v>
      </c>
      <c r="C19" s="205">
        <f>IF(ISBLANK(MIP!$E$24),"",MIP!$E$24)</f>
        <v>76</v>
      </c>
      <c r="E19" s="203">
        <v>15</v>
      </c>
      <c r="F19" s="204" t="str">
        <f>IF(ISBLANK(GI!$H$16),"",GI!$H$16)</f>
        <v xml:space="preserve">Emebet Haftay Gebremichael </v>
      </c>
      <c r="G19" s="242">
        <f>MIP!E91</f>
        <v>0</v>
      </c>
      <c r="H19" s="203">
        <v>15</v>
      </c>
      <c r="I19" s="204" t="str">
        <f>IF(ISBLANK(GI!$H$16),"",GI!$H$16)</f>
        <v xml:space="preserve">Emebet Haftay Gebremichael </v>
      </c>
      <c r="J19" s="205">
        <f>IF(ISBLANK(MIP!$E$158),"",MIP!$E$158)</f>
        <v>61</v>
      </c>
      <c r="K19" s="247"/>
      <c r="L19" s="203">
        <v>15</v>
      </c>
      <c r="M19" s="204" t="str">
        <f>IF(ISBLANK(GI!$H$16),"",GI!$H$16)</f>
        <v xml:space="preserve">Emebet Haftay Gebremichael </v>
      </c>
      <c r="N19" s="205">
        <f>MIP!E225</f>
        <v>0</v>
      </c>
      <c r="O19" s="203">
        <v>15</v>
      </c>
      <c r="P19" s="204" t="str">
        <f>IF(ISBLANK(GI!$H$16),"",GI!$H$16)</f>
        <v xml:space="preserve">Emebet Haftay Gebremichael </v>
      </c>
      <c r="Q19" s="205">
        <f>IF(ISBLANK(MIP!$E$291),"",MIP!$E$291)</f>
        <v>100</v>
      </c>
      <c r="R19" s="247"/>
      <c r="S19" s="203">
        <v>15</v>
      </c>
      <c r="T19" s="204" t="str">
        <f>IF(ISBLANK(GI!$H$16),"",GI!$H$16)</f>
        <v xml:space="preserve">Emebet Haftay Gebremichael </v>
      </c>
      <c r="U19" s="205">
        <f>MIP!E358</f>
        <v>96</v>
      </c>
      <c r="V19" s="203">
        <v>15</v>
      </c>
      <c r="W19" s="204" t="str">
        <f>IF(ISBLANK(GI!$H$16),"",GI!$H$16)</f>
        <v xml:space="preserve">Emebet Haftay Gebremichael </v>
      </c>
      <c r="X19" s="242">
        <f>IF(ISBLANK(MIP!$E$425),"",MIP!$E$425)</f>
        <v>88</v>
      </c>
      <c r="Y19" s="258"/>
      <c r="Z19" s="203">
        <v>15</v>
      </c>
      <c r="AA19" s="260" t="str">
        <f>IF(ISBLANK(GI!$H$16),"",GI!$H$16)</f>
        <v xml:space="preserve">Emebet Haftay Gebremichael </v>
      </c>
      <c r="AB19" s="205">
        <f>MIP!E492</f>
        <v>0</v>
      </c>
      <c r="AC19" s="203">
        <v>15</v>
      </c>
      <c r="AD19" s="262" t="str">
        <f>IF(ISBLANK(GI!$H$16),"",GI!$H$16)</f>
        <v xml:space="preserve">Emebet Haftay Gebremichael </v>
      </c>
      <c r="AE19" s="205">
        <f>IF(ISBLANK(MIP!$E$559),"",MIP!$E$559)</f>
        <v>89</v>
      </c>
      <c r="AG19" s="203">
        <v>15</v>
      </c>
      <c r="AH19" s="262" t="str">
        <f>IF(ISBLANK(GI!$H$16),"",GI!$H$16)</f>
        <v xml:space="preserve">Emebet Haftay Gebremichael </v>
      </c>
      <c r="AI19" s="205">
        <f>MIP!E626</f>
        <v>0</v>
      </c>
      <c r="AJ19" s="203">
        <v>15</v>
      </c>
      <c r="AK19" s="204" t="str">
        <f>IF(ISBLANK(GI!$H$16),"",GI!$H$16)</f>
        <v xml:space="preserve">Emebet Haftay Gebremichael </v>
      </c>
      <c r="AL19" s="242">
        <f>IF(ISBLANK(MIP!$E$693),"",MIP!$E$693)</f>
        <v>94</v>
      </c>
      <c r="AM19" s="258"/>
      <c r="AN19" s="243">
        <v>15</v>
      </c>
      <c r="AO19" s="204" t="str">
        <f>IF(ISBLANK(GI!$H$16),"",GI!$H$16)</f>
        <v xml:space="preserve">Emebet Haftay Gebremichael </v>
      </c>
      <c r="AP19" s="205" t="str">
        <f>IF(ISBLANK(MIP!$E$760),"",MIP!$E$760)</f>
        <v/>
      </c>
      <c r="AQ19" s="203">
        <v>15</v>
      </c>
      <c r="AR19" s="204" t="str">
        <f>IF(ISBLANK(GI!$H$16),"",GI!$H$16)</f>
        <v xml:space="preserve">Emebet Haftay Gebremichael </v>
      </c>
      <c r="AS19" s="242"/>
      <c r="AT19" s="258"/>
      <c r="AU19" s="243">
        <v>15</v>
      </c>
      <c r="AV19" s="204" t="str">
        <f>IF(ISBLANK(GI!$H$16),"",GI!$H$16)</f>
        <v xml:space="preserve">Emebet Haftay Gebremichael </v>
      </c>
      <c r="AW19" s="205"/>
    </row>
    <row r="20" spans="1:49" ht="13.5" customHeight="1">
      <c r="A20" s="203">
        <v>16</v>
      </c>
      <c r="B20" s="204" t="str">
        <f>IF(ISBLANK(GI!$H$17),"",GI!$H$17)</f>
        <v xml:space="preserve">Ermiyas Gebremeskel Hailu </v>
      </c>
      <c r="C20" s="205">
        <f>IF(ISBLANK(MIP!$E$25),"",MIP!$E$25)</f>
        <v>59</v>
      </c>
      <c r="E20" s="203">
        <v>16</v>
      </c>
      <c r="F20" s="204" t="str">
        <f>IF(ISBLANK(GI!$H$17),"",GI!$H$17)</f>
        <v xml:space="preserve">Ermiyas Gebremeskel Hailu </v>
      </c>
      <c r="G20" s="242">
        <f>MIP!E92</f>
        <v>0</v>
      </c>
      <c r="H20" s="203">
        <v>16</v>
      </c>
      <c r="I20" s="204" t="str">
        <f>IF(ISBLANK(GI!$H$17),"",GI!$H$17)</f>
        <v xml:space="preserve">Ermiyas Gebremeskel Hailu </v>
      </c>
      <c r="J20" s="205">
        <f>IF(ISBLANK(MIP!$E$159),"",MIP!$E$159)</f>
        <v>60</v>
      </c>
      <c r="K20" s="247"/>
      <c r="L20" s="203">
        <v>16</v>
      </c>
      <c r="M20" s="204" t="str">
        <f>IF(ISBLANK(GI!$H$17),"",GI!$H$17)</f>
        <v xml:space="preserve">Ermiyas Gebremeskel Hailu </v>
      </c>
      <c r="N20" s="205">
        <f>MIP!E226</f>
        <v>0</v>
      </c>
      <c r="O20" s="203">
        <v>16</v>
      </c>
      <c r="P20" s="204" t="str">
        <f>IF(ISBLANK(GI!$H$17),"",GI!$H$17)</f>
        <v xml:space="preserve">Ermiyas Gebremeskel Hailu </v>
      </c>
      <c r="Q20" s="205">
        <f>IF(ISBLANK(MIP!$E$292),"",MIP!$E$292)</f>
        <v>70</v>
      </c>
      <c r="R20" s="247"/>
      <c r="S20" s="203">
        <v>16</v>
      </c>
      <c r="T20" s="204" t="str">
        <f>IF(ISBLANK(GI!$H$17),"",GI!$H$17)</f>
        <v xml:space="preserve">Ermiyas Gebremeskel Hailu </v>
      </c>
      <c r="U20" s="205">
        <f>MIP!E359</f>
        <v>76</v>
      </c>
      <c r="V20" s="203">
        <v>16</v>
      </c>
      <c r="W20" s="204" t="str">
        <f>IF(ISBLANK(GI!$H$17),"",GI!$H$17)</f>
        <v xml:space="preserve">Ermiyas Gebremeskel Hailu </v>
      </c>
      <c r="X20" s="242">
        <f>IF(ISBLANK(MIP!$E$426),"",MIP!$E$426)</f>
        <v>62</v>
      </c>
      <c r="Y20" s="258"/>
      <c r="Z20" s="203">
        <v>16</v>
      </c>
      <c r="AA20" s="260" t="str">
        <f>IF(ISBLANK(GI!$H$17),"",GI!$H$17)</f>
        <v xml:space="preserve">Ermiyas Gebremeskel Hailu </v>
      </c>
      <c r="AB20" s="205">
        <f>MIP!E493</f>
        <v>0</v>
      </c>
      <c r="AC20" s="203">
        <v>16</v>
      </c>
      <c r="AD20" s="262" t="str">
        <f>IF(ISBLANK(GI!$H$17),"",GI!$H$17)</f>
        <v xml:space="preserve">Ermiyas Gebremeskel Hailu </v>
      </c>
      <c r="AE20" s="205">
        <f>IF(ISBLANK(MIP!$E$560),"",MIP!$E$560)</f>
        <v>90</v>
      </c>
      <c r="AG20" s="203">
        <v>16</v>
      </c>
      <c r="AH20" s="262" t="str">
        <f>IF(ISBLANK(GI!$H$17),"",GI!$H$17)</f>
        <v xml:space="preserve">Ermiyas Gebremeskel Hailu </v>
      </c>
      <c r="AI20" s="205">
        <f>MIP!E627</f>
        <v>0</v>
      </c>
      <c r="AJ20" s="203">
        <v>16</v>
      </c>
      <c r="AK20" s="204" t="str">
        <f>IF(ISBLANK(GI!$H$17),"",GI!$H$17)</f>
        <v xml:space="preserve">Ermiyas Gebremeskel Hailu </v>
      </c>
      <c r="AL20" s="242">
        <f>IF(ISBLANK(MIP!$E$694),"",MIP!$E$694)</f>
        <v>63</v>
      </c>
      <c r="AM20" s="258"/>
      <c r="AN20" s="243">
        <v>16</v>
      </c>
      <c r="AO20" s="204" t="str">
        <f>IF(ISBLANK(GI!$H$17),"",GI!$H$17)</f>
        <v xml:space="preserve">Ermiyas Gebremeskel Hailu </v>
      </c>
      <c r="AP20" s="205" t="str">
        <f>IF(ISBLANK(MIP!$E$761),"",MIP!$E$761)</f>
        <v/>
      </c>
      <c r="AQ20" s="203">
        <v>16</v>
      </c>
      <c r="AR20" s="204" t="str">
        <f>IF(ISBLANK(GI!$H$17),"",GI!$H$17)</f>
        <v xml:space="preserve">Ermiyas Gebremeskel Hailu </v>
      </c>
      <c r="AS20" s="242"/>
      <c r="AT20" s="258"/>
      <c r="AU20" s="243">
        <v>16</v>
      </c>
      <c r="AV20" s="204" t="str">
        <f>IF(ISBLANK(GI!$H$17),"",GI!$H$17)</f>
        <v xml:space="preserve">Ermiyas Gebremeskel Hailu </v>
      </c>
      <c r="AW20" s="205"/>
    </row>
    <row r="21" spans="1:49" ht="13.5" customHeight="1">
      <c r="A21" s="203">
        <v>17</v>
      </c>
      <c r="B21" s="204" t="str">
        <f>IF(ISBLANK(GI!$H$18),"",GI!$H$18)</f>
        <v xml:space="preserve">Esrom Amanuel Tsegay </v>
      </c>
      <c r="C21" s="205">
        <f>IF(ISBLANK(MIP!$E$26),"",MIP!$E$26)</f>
        <v>62</v>
      </c>
      <c r="E21" s="203">
        <v>17</v>
      </c>
      <c r="F21" s="204" t="str">
        <f>IF(ISBLANK(GI!$H$18),"",GI!$H$18)</f>
        <v xml:space="preserve">Esrom Amanuel Tsegay </v>
      </c>
      <c r="G21" s="242">
        <f>MIP!E93</f>
        <v>0</v>
      </c>
      <c r="H21" s="203">
        <v>17</v>
      </c>
      <c r="I21" s="204" t="str">
        <f>IF(ISBLANK(GI!$H$18),"",GI!$H$18)</f>
        <v xml:space="preserve">Esrom Amanuel Tsegay </v>
      </c>
      <c r="J21" s="205">
        <f>IF(ISBLANK(MIP!$E$160),"",MIP!$E$160)</f>
        <v>65</v>
      </c>
      <c r="K21" s="247"/>
      <c r="L21" s="203">
        <v>17</v>
      </c>
      <c r="M21" s="204" t="str">
        <f>IF(ISBLANK(GI!$H$18),"",GI!$H$18)</f>
        <v xml:space="preserve">Esrom Amanuel Tsegay </v>
      </c>
      <c r="N21" s="205">
        <f>MIP!E227</f>
        <v>0</v>
      </c>
      <c r="O21" s="203">
        <v>17</v>
      </c>
      <c r="P21" s="204" t="str">
        <f>IF(ISBLANK(GI!$H$18),"",GI!$H$18)</f>
        <v xml:space="preserve">Esrom Amanuel Tsegay </v>
      </c>
      <c r="Q21" s="205">
        <f>IF(ISBLANK(MIP!$E$293),"",MIP!$E$293)</f>
        <v>92</v>
      </c>
      <c r="R21" s="247"/>
      <c r="S21" s="203">
        <v>17</v>
      </c>
      <c r="T21" s="204" t="str">
        <f>IF(ISBLANK(GI!$H$18),"",GI!$H$18)</f>
        <v xml:space="preserve">Esrom Amanuel Tsegay </v>
      </c>
      <c r="U21" s="205">
        <f>MIP!E360</f>
        <v>84</v>
      </c>
      <c r="V21" s="203">
        <v>17</v>
      </c>
      <c r="W21" s="204" t="str">
        <f>IF(ISBLANK(GI!$H$18),"",GI!$H$18)</f>
        <v xml:space="preserve">Esrom Amanuel Tsegay </v>
      </c>
      <c r="X21" s="242">
        <f>IF(ISBLANK(MIP!$E$427),"",MIP!$E$427)</f>
        <v>81</v>
      </c>
      <c r="Y21" s="258"/>
      <c r="Z21" s="203">
        <v>17</v>
      </c>
      <c r="AA21" s="260" t="str">
        <f>IF(ISBLANK(GI!$H$18),"",GI!$H$18)</f>
        <v xml:space="preserve">Esrom Amanuel Tsegay </v>
      </c>
      <c r="AB21" s="205">
        <f>MIP!E494</f>
        <v>0</v>
      </c>
      <c r="AC21" s="203">
        <v>17</v>
      </c>
      <c r="AD21" s="262" t="str">
        <f>IF(ISBLANK(GI!$H$18),"",GI!$H$18)</f>
        <v xml:space="preserve">Esrom Amanuel Tsegay </v>
      </c>
      <c r="AE21" s="205">
        <f>IF(ISBLANK(MIP!$E$561),"",MIP!$E$561)</f>
        <v>93</v>
      </c>
      <c r="AG21" s="203">
        <v>17</v>
      </c>
      <c r="AH21" s="262" t="str">
        <f>IF(ISBLANK(GI!$H$18),"",GI!$H$18)</f>
        <v xml:space="preserve">Esrom Amanuel Tsegay </v>
      </c>
      <c r="AI21" s="205">
        <f>MIP!E628</f>
        <v>0</v>
      </c>
      <c r="AJ21" s="203">
        <v>17</v>
      </c>
      <c r="AK21" s="204" t="str">
        <f>IF(ISBLANK(GI!$H$18),"",GI!$H$18)</f>
        <v xml:space="preserve">Esrom Amanuel Tsegay </v>
      </c>
      <c r="AL21" s="242">
        <f>IF(ISBLANK(MIP!$E$695),"",MIP!$E$695)</f>
        <v>91</v>
      </c>
      <c r="AM21" s="258"/>
      <c r="AN21" s="243">
        <v>17</v>
      </c>
      <c r="AO21" s="204" t="str">
        <f>IF(ISBLANK(GI!$H$18),"",GI!$H$18)</f>
        <v xml:space="preserve">Esrom Amanuel Tsegay </v>
      </c>
      <c r="AP21" s="205" t="str">
        <f>IF(ISBLANK(MIP!$E$762),"",MIP!$E$762)</f>
        <v/>
      </c>
      <c r="AQ21" s="203">
        <v>17</v>
      </c>
      <c r="AR21" s="204" t="str">
        <f>IF(ISBLANK(GI!$H$18),"",GI!$H$18)</f>
        <v xml:space="preserve">Esrom Amanuel Tsegay </v>
      </c>
      <c r="AS21" s="242"/>
      <c r="AT21" s="258"/>
      <c r="AU21" s="243">
        <v>17</v>
      </c>
      <c r="AV21" s="204" t="str">
        <f>IF(ISBLANK(GI!$H$18),"",GI!$H$18)</f>
        <v xml:space="preserve">Esrom Amanuel Tsegay </v>
      </c>
      <c r="AW21" s="205"/>
    </row>
    <row r="22" spans="1:49" ht="13.5" customHeight="1">
      <c r="A22" s="203">
        <v>18</v>
      </c>
      <c r="B22" s="204" t="str">
        <f>IF(ISBLANK(GI!$H$19),"",GI!$H$19)</f>
        <v xml:space="preserve">Eyorsalem Afera Gebremedhin </v>
      </c>
      <c r="C22" s="205">
        <f>IF(ISBLANK(MIP!$E$27),"",MIP!$E$27)</f>
        <v>83</v>
      </c>
      <c r="E22" s="203">
        <v>18</v>
      </c>
      <c r="F22" s="204" t="str">
        <f>IF(ISBLANK(GI!$H$19),"",GI!$H$19)</f>
        <v xml:space="preserve">Eyorsalem Afera Gebremedhin </v>
      </c>
      <c r="G22" s="242">
        <f>MIP!E94</f>
        <v>0</v>
      </c>
      <c r="H22" s="203">
        <v>18</v>
      </c>
      <c r="I22" s="204" t="str">
        <f>IF(ISBLANK(GI!$H$19),"",GI!$H$19)</f>
        <v xml:space="preserve">Eyorsalem Afera Gebremedhin </v>
      </c>
      <c r="J22" s="205">
        <f>IF(ISBLANK(MIP!$E$161),"",MIP!$E$161)</f>
        <v>83</v>
      </c>
      <c r="K22" s="247"/>
      <c r="L22" s="203">
        <v>18</v>
      </c>
      <c r="M22" s="204" t="str">
        <f>IF(ISBLANK(GI!$H$19),"",GI!$H$19)</f>
        <v xml:space="preserve">Eyorsalem Afera Gebremedhin </v>
      </c>
      <c r="N22" s="205">
        <f>MIP!E228</f>
        <v>0</v>
      </c>
      <c r="O22" s="203">
        <v>18</v>
      </c>
      <c r="P22" s="204" t="str">
        <f>IF(ISBLANK(GI!$H$19),"",GI!$H$19)</f>
        <v xml:space="preserve">Eyorsalem Afera Gebremedhin </v>
      </c>
      <c r="Q22" s="205">
        <f>IF(ISBLANK(MIP!$E$294),"",MIP!$E$294)</f>
        <v>97</v>
      </c>
      <c r="R22" s="247"/>
      <c r="S22" s="203">
        <v>18</v>
      </c>
      <c r="T22" s="204" t="str">
        <f>IF(ISBLANK(GI!$H$19),"",GI!$H$19)</f>
        <v xml:space="preserve">Eyorsalem Afera Gebremedhin </v>
      </c>
      <c r="U22" s="205">
        <f>MIP!E361</f>
        <v>91</v>
      </c>
      <c r="V22" s="203">
        <v>18</v>
      </c>
      <c r="W22" s="204" t="str">
        <f>IF(ISBLANK(GI!$H$19),"",GI!$H$19)</f>
        <v xml:space="preserve">Eyorsalem Afera Gebremedhin </v>
      </c>
      <c r="X22" s="242">
        <f>IF(ISBLANK(MIP!$E$428),"",MIP!$E$428)</f>
        <v>76</v>
      </c>
      <c r="Y22" s="258"/>
      <c r="Z22" s="203">
        <v>18</v>
      </c>
      <c r="AA22" s="260" t="str">
        <f>IF(ISBLANK(GI!$H$19),"",GI!$H$19)</f>
        <v xml:space="preserve">Eyorsalem Afera Gebremedhin </v>
      </c>
      <c r="AB22" s="205">
        <f>MIP!E495</f>
        <v>0</v>
      </c>
      <c r="AC22" s="203">
        <v>18</v>
      </c>
      <c r="AD22" s="262" t="str">
        <f>IF(ISBLANK(GI!$H$19),"",GI!$H$19)</f>
        <v xml:space="preserve">Eyorsalem Afera Gebremedhin </v>
      </c>
      <c r="AE22" s="205">
        <f>IF(ISBLANK(MIP!$E$562),"",MIP!$E$562)</f>
        <v>95</v>
      </c>
      <c r="AG22" s="203">
        <v>18</v>
      </c>
      <c r="AH22" s="262" t="str">
        <f>IF(ISBLANK(GI!$H$19),"",GI!$H$19)</f>
        <v xml:space="preserve">Eyorsalem Afera Gebremedhin </v>
      </c>
      <c r="AI22" s="205">
        <f>MIP!E629</f>
        <v>0</v>
      </c>
      <c r="AJ22" s="203">
        <v>18</v>
      </c>
      <c r="AK22" s="204" t="str">
        <f>IF(ISBLANK(GI!$H$19),"",GI!$H$19)</f>
        <v xml:space="preserve">Eyorsalem Afera Gebremedhin </v>
      </c>
      <c r="AL22" s="242">
        <f>IF(ISBLANK(MIP!$E$696),"",MIP!$E$696)</f>
        <v>98</v>
      </c>
      <c r="AM22" s="258"/>
      <c r="AN22" s="243">
        <v>18</v>
      </c>
      <c r="AO22" s="204" t="str">
        <f>IF(ISBLANK(GI!$H$19),"",GI!$H$19)</f>
        <v xml:space="preserve">Eyorsalem Afera Gebremedhin </v>
      </c>
      <c r="AP22" s="205" t="str">
        <f>IF(ISBLANK(MIP!$E$763),"",MIP!$E$763)</f>
        <v/>
      </c>
      <c r="AQ22" s="203">
        <v>18</v>
      </c>
      <c r="AR22" s="204" t="str">
        <f>IF(ISBLANK(GI!$H$19),"",GI!$H$19)</f>
        <v xml:space="preserve">Eyorsalem Afera Gebremedhin </v>
      </c>
      <c r="AS22" s="242"/>
      <c r="AT22" s="258"/>
      <c r="AU22" s="243">
        <v>18</v>
      </c>
      <c r="AV22" s="204" t="str">
        <f>IF(ISBLANK(GI!$H$19),"",GI!$H$19)</f>
        <v xml:space="preserve">Eyorsalem Afera Gebremedhin </v>
      </c>
      <c r="AW22" s="205"/>
    </row>
    <row r="23" spans="1:49" ht="13.5" customHeight="1">
      <c r="A23" s="203">
        <v>19</v>
      </c>
      <c r="B23" s="204" t="str">
        <f>IF(ISBLANK(GI!$H$20),"",GI!$H$20)</f>
        <v xml:space="preserve">Fasil Alem Kahsay </v>
      </c>
      <c r="C23" s="205">
        <f>IF(ISBLANK(MIP!$E$28),"",MIP!$E$28)</f>
        <v>62</v>
      </c>
      <c r="E23" s="203">
        <v>19</v>
      </c>
      <c r="F23" s="204" t="str">
        <f>IF(ISBLANK(GI!$H$20),"",GI!$H$20)</f>
        <v xml:space="preserve">Fasil Alem Kahsay </v>
      </c>
      <c r="G23" s="242">
        <f>MIP!E95</f>
        <v>0</v>
      </c>
      <c r="H23" s="203">
        <v>19</v>
      </c>
      <c r="I23" s="204" t="str">
        <f>IF(ISBLANK(GI!$H$20),"",GI!$H$20)</f>
        <v xml:space="preserve">Fasil Alem Kahsay </v>
      </c>
      <c r="J23" s="205">
        <f>IF(ISBLANK(MIP!$E$162),"",MIP!$E$162)</f>
        <v>55</v>
      </c>
      <c r="K23" s="247"/>
      <c r="L23" s="203">
        <v>19</v>
      </c>
      <c r="M23" s="204" t="str">
        <f>IF(ISBLANK(GI!$H$20),"",GI!$H$20)</f>
        <v xml:space="preserve">Fasil Alem Kahsay </v>
      </c>
      <c r="N23" s="205">
        <f>MIP!E229</f>
        <v>0</v>
      </c>
      <c r="O23" s="203">
        <v>19</v>
      </c>
      <c r="P23" s="204" t="str">
        <f>IF(ISBLANK(GI!$H$20),"",GI!$H$20)</f>
        <v xml:space="preserve">Fasil Alem Kahsay </v>
      </c>
      <c r="Q23" s="205">
        <f>IF(ISBLANK(MIP!$E$295),"",MIP!$E$295)</f>
        <v>80</v>
      </c>
      <c r="R23" s="247"/>
      <c r="S23" s="203">
        <v>19</v>
      </c>
      <c r="T23" s="204" t="str">
        <f>IF(ISBLANK(GI!$H$20),"",GI!$H$20)</f>
        <v xml:space="preserve">Fasil Alem Kahsay </v>
      </c>
      <c r="U23" s="205">
        <f>MIP!E362</f>
        <v>63</v>
      </c>
      <c r="V23" s="203">
        <v>19</v>
      </c>
      <c r="W23" s="204" t="str">
        <f>IF(ISBLANK(GI!$H$20),"",GI!$H$20)</f>
        <v xml:space="preserve">Fasil Alem Kahsay </v>
      </c>
      <c r="X23" s="242">
        <f>IF(ISBLANK(MIP!$E$429),"",MIP!$E$429)</f>
        <v>56</v>
      </c>
      <c r="Y23" s="258"/>
      <c r="Z23" s="203">
        <v>19</v>
      </c>
      <c r="AA23" s="260" t="str">
        <f>IF(ISBLANK(GI!$H$20),"",GI!$H$20)</f>
        <v xml:space="preserve">Fasil Alem Kahsay </v>
      </c>
      <c r="AB23" s="205">
        <f>MIP!E496</f>
        <v>0</v>
      </c>
      <c r="AC23" s="203">
        <v>19</v>
      </c>
      <c r="AD23" s="262" t="str">
        <f>IF(ISBLANK(GI!$H$20),"",GI!$H$20)</f>
        <v xml:space="preserve">Fasil Alem Kahsay </v>
      </c>
      <c r="AE23" s="205">
        <f>IF(ISBLANK(MIP!$E$563),"",MIP!$E$563)</f>
        <v>65</v>
      </c>
      <c r="AG23" s="203">
        <v>19</v>
      </c>
      <c r="AH23" s="262" t="str">
        <f>IF(ISBLANK(GI!$H$20),"",GI!$H$20)</f>
        <v xml:space="preserve">Fasil Alem Kahsay </v>
      </c>
      <c r="AI23" s="205">
        <f>MIP!E630</f>
        <v>0</v>
      </c>
      <c r="AJ23" s="203">
        <v>19</v>
      </c>
      <c r="AK23" s="204" t="str">
        <f>IF(ISBLANK(GI!$H$20),"",GI!$H$20)</f>
        <v xml:space="preserve">Fasil Alem Kahsay </v>
      </c>
      <c r="AL23" s="242">
        <f>IF(ISBLANK(MIP!$E$697),"",MIP!$E$697)</f>
        <v>75</v>
      </c>
      <c r="AM23" s="258"/>
      <c r="AN23" s="243">
        <v>19</v>
      </c>
      <c r="AO23" s="204" t="str">
        <f>IF(ISBLANK(GI!$H$20),"",GI!$H$20)</f>
        <v xml:space="preserve">Fasil Alem Kahsay </v>
      </c>
      <c r="AP23" s="205" t="str">
        <f>IF(ISBLANK(MIP!$E$764),"",MIP!$E$764)</f>
        <v/>
      </c>
      <c r="AQ23" s="203">
        <v>19</v>
      </c>
      <c r="AR23" s="204" t="str">
        <f>IF(ISBLANK(GI!$H$20),"",GI!$H$20)</f>
        <v xml:space="preserve">Fasil Alem Kahsay </v>
      </c>
      <c r="AS23" s="242"/>
      <c r="AT23" s="258"/>
      <c r="AU23" s="243">
        <v>19</v>
      </c>
      <c r="AV23" s="204" t="str">
        <f>IF(ISBLANK(GI!$H$20),"",GI!$H$20)</f>
        <v xml:space="preserve">Fasil Alem Kahsay </v>
      </c>
      <c r="AW23" s="205"/>
    </row>
    <row r="24" spans="1:49" ht="13.5" customHeight="1">
      <c r="A24" s="203">
        <v>20</v>
      </c>
      <c r="B24" s="204" t="str">
        <f>IF(ISBLANK(GI!$H$21),"",GI!$H$21)</f>
        <v xml:space="preserve">Hassen Abdelruhman Salih </v>
      </c>
      <c r="C24" s="205">
        <f>IF(ISBLANK(MIP!$E$29),"",MIP!$E$29)</f>
        <v>68</v>
      </c>
      <c r="E24" s="203">
        <v>20</v>
      </c>
      <c r="F24" s="204" t="str">
        <f>IF(ISBLANK(GI!$H$21),"",GI!$H$21)</f>
        <v xml:space="preserve">Hassen Abdelruhman Salih </v>
      </c>
      <c r="G24" s="242">
        <f>MIP!E96</f>
        <v>0</v>
      </c>
      <c r="H24" s="203">
        <v>20</v>
      </c>
      <c r="I24" s="204" t="str">
        <f>IF(ISBLANK(GI!$H$21),"",GI!$H$21)</f>
        <v xml:space="preserve">Hassen Abdelruhman Salih </v>
      </c>
      <c r="J24" s="205">
        <f>IF(ISBLANK(MIP!$E$163),"",MIP!$E$163)</f>
        <v>64</v>
      </c>
      <c r="K24" s="247"/>
      <c r="L24" s="203">
        <v>20</v>
      </c>
      <c r="M24" s="204" t="str">
        <f>IF(ISBLANK(GI!$H$21),"",GI!$H$21)</f>
        <v xml:space="preserve">Hassen Abdelruhman Salih </v>
      </c>
      <c r="N24" s="205">
        <f>MIP!E230</f>
        <v>0</v>
      </c>
      <c r="O24" s="203">
        <v>20</v>
      </c>
      <c r="P24" s="204" t="str">
        <f>IF(ISBLANK(GI!$H$21),"",GI!$H$21)</f>
        <v xml:space="preserve">Hassen Abdelruhman Salih </v>
      </c>
      <c r="Q24" s="205">
        <f>IF(ISBLANK(MIP!$E$296),"",MIP!$E$296)</f>
        <v>75</v>
      </c>
      <c r="R24" s="247"/>
      <c r="S24" s="203">
        <v>20</v>
      </c>
      <c r="T24" s="204" t="str">
        <f>IF(ISBLANK(GI!$H$21),"",GI!$H$21)</f>
        <v xml:space="preserve">Hassen Abdelruhman Salih </v>
      </c>
      <c r="U24" s="205">
        <f>MIP!E363</f>
        <v>76</v>
      </c>
      <c r="V24" s="203">
        <v>20</v>
      </c>
      <c r="W24" s="204" t="str">
        <f>IF(ISBLANK(GI!$H$21),"",GI!$H$21)</f>
        <v xml:space="preserve">Hassen Abdelruhman Salih </v>
      </c>
      <c r="X24" s="242">
        <f>IF(ISBLANK(MIP!$E$430),"",MIP!$E$430)</f>
        <v>64</v>
      </c>
      <c r="Y24" s="258"/>
      <c r="Z24" s="203">
        <v>20</v>
      </c>
      <c r="AA24" s="260" t="str">
        <f>IF(ISBLANK(GI!$H$21),"",GI!$H$21)</f>
        <v xml:space="preserve">Hassen Abdelruhman Salih </v>
      </c>
      <c r="AB24" s="205">
        <f>MIP!E497</f>
        <v>0</v>
      </c>
      <c r="AC24" s="203">
        <v>20</v>
      </c>
      <c r="AD24" s="262" t="str">
        <f>IF(ISBLANK(GI!$H$21),"",GI!$H$21)</f>
        <v xml:space="preserve">Hassen Abdelruhman Salih </v>
      </c>
      <c r="AE24" s="205">
        <f>IF(ISBLANK(MIP!$E$564),"",MIP!$E$564)</f>
        <v>95</v>
      </c>
      <c r="AG24" s="203">
        <v>20</v>
      </c>
      <c r="AH24" s="262" t="str">
        <f>IF(ISBLANK(GI!$H$21),"",GI!$H$21)</f>
        <v xml:space="preserve">Hassen Abdelruhman Salih </v>
      </c>
      <c r="AI24" s="205">
        <f>MIP!E631</f>
        <v>0</v>
      </c>
      <c r="AJ24" s="203">
        <v>20</v>
      </c>
      <c r="AK24" s="204" t="str">
        <f>IF(ISBLANK(GI!$H$21),"",GI!$H$21)</f>
        <v xml:space="preserve">Hassen Abdelruhman Salih </v>
      </c>
      <c r="AL24" s="242">
        <f>IF(ISBLANK(MIP!$E$698),"",MIP!$E$698)</f>
        <v>78</v>
      </c>
      <c r="AM24" s="258"/>
      <c r="AN24" s="243">
        <v>20</v>
      </c>
      <c r="AO24" s="204" t="str">
        <f>IF(ISBLANK(GI!$H$21),"",GI!$H$21)</f>
        <v xml:space="preserve">Hassen Abdelruhman Salih </v>
      </c>
      <c r="AP24" s="205" t="str">
        <f>IF(ISBLANK(MIP!$E$765),"",MIP!$E$765)</f>
        <v/>
      </c>
      <c r="AQ24" s="203">
        <v>20</v>
      </c>
      <c r="AR24" s="204" t="str">
        <f>IF(ISBLANK(GI!$H$21),"",GI!$H$21)</f>
        <v xml:space="preserve">Hassen Abdelruhman Salih </v>
      </c>
      <c r="AS24" s="242"/>
      <c r="AT24" s="258"/>
      <c r="AU24" s="243">
        <v>20</v>
      </c>
      <c r="AV24" s="204" t="str">
        <f>IF(ISBLANK(GI!$H$21),"",GI!$H$21)</f>
        <v xml:space="preserve">Hassen Abdelruhman Salih </v>
      </c>
      <c r="AW24" s="205"/>
    </row>
    <row r="25" spans="1:49" ht="13.5" customHeight="1">
      <c r="A25" s="203">
        <v>21</v>
      </c>
      <c r="B25" s="204" t="str">
        <f>IF(ISBLANK(GI!$H$22),"",GI!$H$22)</f>
        <v xml:space="preserve">Heldana Mengstu Mebrahtu </v>
      </c>
      <c r="C25" s="205">
        <f>IF(ISBLANK(MIP!$E$30),"",MIP!$E$30)</f>
        <v>76</v>
      </c>
      <c r="E25" s="203">
        <v>21</v>
      </c>
      <c r="F25" s="204" t="str">
        <f>IF(ISBLANK(GI!$H$22),"",GI!$H$22)</f>
        <v xml:space="preserve">Heldana Mengstu Mebrahtu </v>
      </c>
      <c r="G25" s="242">
        <f>MIP!E97</f>
        <v>0</v>
      </c>
      <c r="H25" s="203">
        <v>21</v>
      </c>
      <c r="I25" s="204" t="str">
        <f>IF(ISBLANK(GI!$H$22),"",GI!$H$22)</f>
        <v xml:space="preserve">Heldana Mengstu Mebrahtu </v>
      </c>
      <c r="J25" s="205">
        <f>IF(ISBLANK(MIP!$E$164),"",MIP!$E$164)</f>
        <v>60</v>
      </c>
      <c r="K25" s="247"/>
      <c r="L25" s="203">
        <v>21</v>
      </c>
      <c r="M25" s="204" t="str">
        <f>IF(ISBLANK(GI!$H$22),"",GI!$H$22)</f>
        <v xml:space="preserve">Heldana Mengstu Mebrahtu </v>
      </c>
      <c r="N25" s="205">
        <f>MIP!E231</f>
        <v>0</v>
      </c>
      <c r="O25" s="203">
        <v>21</v>
      </c>
      <c r="P25" s="204" t="str">
        <f>IF(ISBLANK(GI!$H$22),"",GI!$H$22)</f>
        <v xml:space="preserve">Heldana Mengstu Mebrahtu </v>
      </c>
      <c r="Q25" s="205">
        <f>IF(ISBLANK(MIP!$E$297),"",MIP!$E$297)</f>
        <v>84</v>
      </c>
      <c r="R25" s="247"/>
      <c r="S25" s="203">
        <v>21</v>
      </c>
      <c r="T25" s="204" t="str">
        <f>IF(ISBLANK(GI!$H$22),"",GI!$H$22)</f>
        <v xml:space="preserve">Heldana Mengstu Mebrahtu </v>
      </c>
      <c r="U25" s="205">
        <f>MIP!E364</f>
        <v>87</v>
      </c>
      <c r="V25" s="203">
        <v>21</v>
      </c>
      <c r="W25" s="204" t="str">
        <f>IF(ISBLANK(GI!$H$22),"",GI!$H$22)</f>
        <v xml:space="preserve">Heldana Mengstu Mebrahtu </v>
      </c>
      <c r="X25" s="242">
        <f>IF(ISBLANK(MIP!$E$431),"",MIP!$E$431)</f>
        <v>73</v>
      </c>
      <c r="Y25" s="258"/>
      <c r="Z25" s="203">
        <v>21</v>
      </c>
      <c r="AA25" s="260" t="str">
        <f>IF(ISBLANK(GI!$H$22),"",GI!$H$22)</f>
        <v xml:space="preserve">Heldana Mengstu Mebrahtu </v>
      </c>
      <c r="AB25" s="205">
        <f>MIP!E498</f>
        <v>0</v>
      </c>
      <c r="AC25" s="203">
        <v>21</v>
      </c>
      <c r="AD25" s="262" t="str">
        <f>IF(ISBLANK(GI!$H$22),"",GI!$H$22)</f>
        <v xml:space="preserve">Heldana Mengstu Mebrahtu </v>
      </c>
      <c r="AE25" s="205">
        <f>IF(ISBLANK(MIP!$E$565),"",MIP!$E$565)</f>
        <v>82</v>
      </c>
      <c r="AG25" s="203">
        <v>21</v>
      </c>
      <c r="AH25" s="262" t="str">
        <f>IF(ISBLANK(GI!$H$22),"",GI!$H$22)</f>
        <v xml:space="preserve">Heldana Mengstu Mebrahtu </v>
      </c>
      <c r="AI25" s="205">
        <f>MIP!E632</f>
        <v>0</v>
      </c>
      <c r="AJ25" s="203">
        <v>21</v>
      </c>
      <c r="AK25" s="204" t="str">
        <f>IF(ISBLANK(GI!$H$22),"",GI!$H$22)</f>
        <v xml:space="preserve">Heldana Mengstu Mebrahtu </v>
      </c>
      <c r="AL25" s="242">
        <f>IF(ISBLANK(MIP!$E$699),"",MIP!$E$699)</f>
        <v>82</v>
      </c>
      <c r="AM25" s="258"/>
      <c r="AN25" s="243">
        <v>21</v>
      </c>
      <c r="AO25" s="204" t="str">
        <f>IF(ISBLANK(GI!$H$22),"",GI!$H$22)</f>
        <v xml:space="preserve">Heldana Mengstu Mebrahtu </v>
      </c>
      <c r="AP25" s="205" t="str">
        <f>IF(ISBLANK(MIP!$E$766),"",MIP!$E$766)</f>
        <v/>
      </c>
      <c r="AQ25" s="203">
        <v>21</v>
      </c>
      <c r="AR25" s="204" t="str">
        <f>IF(ISBLANK(GI!$H$22),"",GI!$H$22)</f>
        <v xml:space="preserve">Heldana Mengstu Mebrahtu </v>
      </c>
      <c r="AS25" s="242"/>
      <c r="AT25" s="258"/>
      <c r="AU25" s="243">
        <v>21</v>
      </c>
      <c r="AV25" s="204" t="str">
        <f>IF(ISBLANK(GI!$H$22),"",GI!$H$22)</f>
        <v xml:space="preserve">Heldana Mengstu Mebrahtu </v>
      </c>
      <c r="AW25" s="205"/>
    </row>
    <row r="26" spans="1:49" ht="13.5" customHeight="1">
      <c r="A26" s="203">
        <v>22</v>
      </c>
      <c r="B26" s="204" t="str">
        <f>IF(ISBLANK(GI!$H$23),"",GI!$H$23)</f>
        <v xml:space="preserve">Hilina Aregawi Abrha </v>
      </c>
      <c r="C26" s="205">
        <f>IF(ISBLANK(MIP!$E$31),"",MIP!$E$31)</f>
        <v>61</v>
      </c>
      <c r="E26" s="203">
        <v>22</v>
      </c>
      <c r="F26" s="204" t="str">
        <f>IF(ISBLANK(GI!$H$23),"",GI!$H$23)</f>
        <v xml:space="preserve">Hilina Aregawi Abrha </v>
      </c>
      <c r="G26" s="242">
        <f>MIP!E98</f>
        <v>0</v>
      </c>
      <c r="H26" s="203">
        <v>22</v>
      </c>
      <c r="I26" s="204" t="str">
        <f>IF(ISBLANK(GI!$H$23),"",GI!$H$23)</f>
        <v xml:space="preserve">Hilina Aregawi Abrha </v>
      </c>
      <c r="J26" s="205">
        <f>IF(ISBLANK(MIP!$E$165),"",MIP!$E$165)</f>
        <v>54</v>
      </c>
      <c r="K26" s="247"/>
      <c r="L26" s="203">
        <v>22</v>
      </c>
      <c r="M26" s="204" t="str">
        <f>IF(ISBLANK(GI!$H$23),"",GI!$H$23)</f>
        <v xml:space="preserve">Hilina Aregawi Abrha </v>
      </c>
      <c r="N26" s="205">
        <f>MIP!E232</f>
        <v>0</v>
      </c>
      <c r="O26" s="203">
        <v>22</v>
      </c>
      <c r="P26" s="204" t="str">
        <f>IF(ISBLANK(GI!$H$23),"",GI!$H$23)</f>
        <v xml:space="preserve">Hilina Aregawi Abrha </v>
      </c>
      <c r="Q26" s="205">
        <f>IF(ISBLANK(MIP!$E$298),"",MIP!$E$298)</f>
        <v>94</v>
      </c>
      <c r="R26" s="247"/>
      <c r="S26" s="203">
        <v>22</v>
      </c>
      <c r="T26" s="204" t="str">
        <f>IF(ISBLANK(GI!$H$23),"",GI!$H$23)</f>
        <v xml:space="preserve">Hilina Aregawi Abrha </v>
      </c>
      <c r="U26" s="205">
        <f>MIP!E365</f>
        <v>80</v>
      </c>
      <c r="V26" s="203">
        <v>22</v>
      </c>
      <c r="W26" s="204" t="str">
        <f>IF(ISBLANK(GI!$H$23),"",GI!$H$23)</f>
        <v xml:space="preserve">Hilina Aregawi Abrha </v>
      </c>
      <c r="X26" s="242">
        <f>IF(ISBLANK(MIP!$E$432),"",MIP!$E$432)</f>
        <v>72</v>
      </c>
      <c r="Y26" s="258"/>
      <c r="Z26" s="203">
        <v>22</v>
      </c>
      <c r="AA26" s="260" t="str">
        <f>IF(ISBLANK(GI!$H$23),"",GI!$H$23)</f>
        <v xml:space="preserve">Hilina Aregawi Abrha </v>
      </c>
      <c r="AB26" s="205">
        <f>MIP!E499</f>
        <v>0</v>
      </c>
      <c r="AC26" s="203">
        <v>22</v>
      </c>
      <c r="AD26" s="262" t="str">
        <f>IF(ISBLANK(GI!$H$23),"",GI!$H$23)</f>
        <v xml:space="preserve">Hilina Aregawi Abrha </v>
      </c>
      <c r="AE26" s="205">
        <f>IF(ISBLANK(MIP!$E$566),"",MIP!$E$566)</f>
        <v>84</v>
      </c>
      <c r="AG26" s="203">
        <v>22</v>
      </c>
      <c r="AH26" s="262" t="str">
        <f>IF(ISBLANK(GI!$H$23),"",GI!$H$23)</f>
        <v xml:space="preserve">Hilina Aregawi Abrha </v>
      </c>
      <c r="AI26" s="205">
        <f>MIP!E633</f>
        <v>0</v>
      </c>
      <c r="AJ26" s="203">
        <v>22</v>
      </c>
      <c r="AK26" s="204" t="str">
        <f>IF(ISBLANK(GI!$H$23),"",GI!$H$23)</f>
        <v xml:space="preserve">Hilina Aregawi Abrha </v>
      </c>
      <c r="AL26" s="242">
        <f>IF(ISBLANK(MIP!$E$700),"",MIP!$E$700)</f>
        <v>88</v>
      </c>
      <c r="AM26" s="258"/>
      <c r="AN26" s="243">
        <v>22</v>
      </c>
      <c r="AO26" s="204" t="str">
        <f>IF(ISBLANK(GI!$H$23),"",GI!$H$23)</f>
        <v xml:space="preserve">Hilina Aregawi Abrha </v>
      </c>
      <c r="AP26" s="205" t="str">
        <f>IF(ISBLANK(MIP!$E$767),"",MIP!$E$767)</f>
        <v/>
      </c>
      <c r="AQ26" s="203">
        <v>22</v>
      </c>
      <c r="AR26" s="204" t="str">
        <f>IF(ISBLANK(GI!$H$23),"",GI!$H$23)</f>
        <v xml:space="preserve">Hilina Aregawi Abrha </v>
      </c>
      <c r="AS26" s="242"/>
      <c r="AT26" s="258"/>
      <c r="AU26" s="243">
        <v>22</v>
      </c>
      <c r="AV26" s="204" t="str">
        <f>IF(ISBLANK(GI!$H$23),"",GI!$H$23)</f>
        <v xml:space="preserve">Hilina Aregawi Abrha </v>
      </c>
      <c r="AW26" s="205"/>
    </row>
    <row r="27" spans="1:49" ht="13.5" customHeight="1">
      <c r="A27" s="203">
        <v>23</v>
      </c>
      <c r="B27" s="204" t="str">
        <f>IF(ISBLANK(GI!$H$24),"",GI!$H$24)</f>
        <v xml:space="preserve">Kaleab Haile Kahsay </v>
      </c>
      <c r="C27" s="205">
        <f>IF(ISBLANK(MIP!$E$32),"",MIP!$E$32)</f>
        <v>74</v>
      </c>
      <c r="E27" s="203">
        <v>23</v>
      </c>
      <c r="F27" s="204" t="str">
        <f>IF(ISBLANK(GI!$H$24),"",GI!$H$24)</f>
        <v xml:space="preserve">Kaleab Haile Kahsay </v>
      </c>
      <c r="G27" s="242">
        <f>MIP!E99</f>
        <v>0</v>
      </c>
      <c r="H27" s="203">
        <v>23</v>
      </c>
      <c r="I27" s="204" t="str">
        <f>IF(ISBLANK(GI!$H$24),"",GI!$H$24)</f>
        <v xml:space="preserve">Kaleab Haile Kahsay </v>
      </c>
      <c r="J27" s="205">
        <f>IF(ISBLANK(MIP!$E$166),"",MIP!$E$166)</f>
        <v>53</v>
      </c>
      <c r="K27" s="247"/>
      <c r="L27" s="203">
        <v>23</v>
      </c>
      <c r="M27" s="204" t="str">
        <f>IF(ISBLANK(GI!$H$24),"",GI!$H$24)</f>
        <v xml:space="preserve">Kaleab Haile Kahsay </v>
      </c>
      <c r="N27" s="205">
        <f>MIP!E233</f>
        <v>0</v>
      </c>
      <c r="O27" s="203">
        <v>23</v>
      </c>
      <c r="P27" s="204" t="str">
        <f>IF(ISBLANK(GI!$H$24),"",GI!$H$24)</f>
        <v xml:space="preserve">Kaleab Haile Kahsay </v>
      </c>
      <c r="Q27" s="205">
        <f>IF(ISBLANK(MIP!$E$299),"",MIP!$E$299)</f>
        <v>82</v>
      </c>
      <c r="R27" s="247"/>
      <c r="S27" s="203">
        <v>23</v>
      </c>
      <c r="T27" s="204" t="str">
        <f>IF(ISBLANK(GI!$H$24),"",GI!$H$24)</f>
        <v xml:space="preserve">Kaleab Haile Kahsay </v>
      </c>
      <c r="U27" s="205">
        <f>MIP!E366</f>
        <v>78</v>
      </c>
      <c r="V27" s="203">
        <v>23</v>
      </c>
      <c r="W27" s="204" t="str">
        <f>IF(ISBLANK(GI!$H$24),"",GI!$H$24)</f>
        <v xml:space="preserve">Kaleab Haile Kahsay </v>
      </c>
      <c r="X27" s="242">
        <f>IF(ISBLANK(MIP!$E$433),"",MIP!$E$433)</f>
        <v>73</v>
      </c>
      <c r="Y27" s="258"/>
      <c r="Z27" s="203">
        <v>23</v>
      </c>
      <c r="AA27" s="260" t="str">
        <f>IF(ISBLANK(GI!$H$24),"",GI!$H$24)</f>
        <v xml:space="preserve">Kaleab Haile Kahsay </v>
      </c>
      <c r="AB27" s="205">
        <f>MIP!E500</f>
        <v>0</v>
      </c>
      <c r="AC27" s="203">
        <v>23</v>
      </c>
      <c r="AD27" s="262" t="str">
        <f>IF(ISBLANK(GI!$H$24),"",GI!$H$24)</f>
        <v xml:space="preserve">Kaleab Haile Kahsay </v>
      </c>
      <c r="AE27" s="205">
        <f>IF(ISBLANK(MIP!$E$567),"",MIP!$E$567)</f>
        <v>84</v>
      </c>
      <c r="AG27" s="203">
        <v>23</v>
      </c>
      <c r="AH27" s="262" t="str">
        <f>IF(ISBLANK(GI!$H$24),"",GI!$H$24)</f>
        <v xml:space="preserve">Kaleab Haile Kahsay </v>
      </c>
      <c r="AI27" s="205">
        <f>MIP!E634</f>
        <v>0</v>
      </c>
      <c r="AJ27" s="203">
        <v>23</v>
      </c>
      <c r="AK27" s="204" t="str">
        <f>IF(ISBLANK(GI!$H$24),"",GI!$H$24)</f>
        <v xml:space="preserve">Kaleab Haile Kahsay </v>
      </c>
      <c r="AL27" s="242">
        <f>IF(ISBLANK(MIP!$E$701),"",MIP!$E$701)</f>
        <v>78</v>
      </c>
      <c r="AM27" s="258"/>
      <c r="AN27" s="243">
        <v>23</v>
      </c>
      <c r="AO27" s="204" t="str">
        <f>IF(ISBLANK(GI!$H$24),"",GI!$H$24)</f>
        <v xml:space="preserve">Kaleab Haile Kahsay </v>
      </c>
      <c r="AP27" s="205" t="str">
        <f>IF(ISBLANK(MIP!$E$768),"",MIP!$E$768)</f>
        <v/>
      </c>
      <c r="AQ27" s="203">
        <v>23</v>
      </c>
      <c r="AR27" s="204" t="str">
        <f>IF(ISBLANK(GI!$H$24),"",GI!$H$24)</f>
        <v xml:space="preserve">Kaleab Haile Kahsay </v>
      </c>
      <c r="AS27" s="242"/>
      <c r="AT27" s="258"/>
      <c r="AU27" s="243">
        <v>23</v>
      </c>
      <c r="AV27" s="204" t="str">
        <f>IF(ISBLANK(GI!$H$24),"",GI!$H$24)</f>
        <v xml:space="preserve">Kaleab Haile Kahsay </v>
      </c>
      <c r="AW27" s="205"/>
    </row>
    <row r="28" spans="1:49" ht="13.5" customHeight="1">
      <c r="A28" s="203">
        <v>24</v>
      </c>
      <c r="B28" s="204" t="str">
        <f>IF(ISBLANK(GI!$H$25),"",GI!$H$25)</f>
        <v xml:space="preserve">Kalkidan Haile Berhe </v>
      </c>
      <c r="C28" s="205">
        <f>IF(ISBLANK(MIP!$E$33),"",MIP!$E$33)</f>
        <v>71</v>
      </c>
      <c r="E28" s="203">
        <v>24</v>
      </c>
      <c r="F28" s="204" t="str">
        <f>IF(ISBLANK(GI!$H$25),"",GI!$H$25)</f>
        <v xml:space="preserve">Kalkidan Haile Berhe </v>
      </c>
      <c r="G28" s="242">
        <f>MIP!E100</f>
        <v>0</v>
      </c>
      <c r="H28" s="203">
        <v>24</v>
      </c>
      <c r="I28" s="204" t="str">
        <f>IF(ISBLANK(GI!$H$25),"",GI!$H$25)</f>
        <v xml:space="preserve">Kalkidan Haile Berhe </v>
      </c>
      <c r="J28" s="205">
        <f>IF(ISBLANK(MIP!$E$167),"",MIP!$E$167)</f>
        <v>51</v>
      </c>
      <c r="K28" s="247"/>
      <c r="L28" s="203">
        <v>24</v>
      </c>
      <c r="M28" s="204" t="str">
        <f>IF(ISBLANK(GI!$H$25),"",GI!$H$25)</f>
        <v xml:space="preserve">Kalkidan Haile Berhe </v>
      </c>
      <c r="N28" s="205">
        <f>MIP!E234</f>
        <v>0</v>
      </c>
      <c r="O28" s="203">
        <v>24</v>
      </c>
      <c r="P28" s="204" t="str">
        <f>IF(ISBLANK(GI!$H$25),"",GI!$H$25)</f>
        <v xml:space="preserve">Kalkidan Haile Berhe </v>
      </c>
      <c r="Q28" s="205">
        <f>IF(ISBLANK(MIP!$E$300),"",MIP!$E$300)</f>
        <v>55</v>
      </c>
      <c r="R28" s="247"/>
      <c r="S28" s="203">
        <v>24</v>
      </c>
      <c r="T28" s="204" t="str">
        <f>IF(ISBLANK(GI!$H$25),"",GI!$H$25)</f>
        <v xml:space="preserve">Kalkidan Haile Berhe </v>
      </c>
      <c r="U28" s="205">
        <f>MIP!E367</f>
        <v>51</v>
      </c>
      <c r="V28" s="203">
        <v>24</v>
      </c>
      <c r="W28" s="204" t="str">
        <f>IF(ISBLANK(GI!$H$25),"",GI!$H$25)</f>
        <v xml:space="preserve">Kalkidan Haile Berhe </v>
      </c>
      <c r="X28" s="242">
        <f>IF(ISBLANK(MIP!$E$434),"",MIP!$E$434)</f>
        <v>58</v>
      </c>
      <c r="Y28" s="258"/>
      <c r="Z28" s="203">
        <v>24</v>
      </c>
      <c r="AA28" s="260" t="str">
        <f>IF(ISBLANK(GI!$H$25),"",GI!$H$25)</f>
        <v xml:space="preserve">Kalkidan Haile Berhe </v>
      </c>
      <c r="AB28" s="205">
        <f>MIP!E501</f>
        <v>0</v>
      </c>
      <c r="AC28" s="203">
        <v>24</v>
      </c>
      <c r="AD28" s="262" t="str">
        <f>IF(ISBLANK(GI!$H$25),"",GI!$H$25)</f>
        <v xml:space="preserve">Kalkidan Haile Berhe </v>
      </c>
      <c r="AE28" s="205">
        <f>IF(ISBLANK(MIP!$E$568),"",MIP!$E$568)</f>
        <v>82</v>
      </c>
      <c r="AG28" s="203">
        <v>24</v>
      </c>
      <c r="AH28" s="262" t="str">
        <f>IF(ISBLANK(GI!$H$25),"",GI!$H$25)</f>
        <v xml:space="preserve">Kalkidan Haile Berhe </v>
      </c>
      <c r="AI28" s="205">
        <f>MIP!E635</f>
        <v>0</v>
      </c>
      <c r="AJ28" s="203">
        <v>24</v>
      </c>
      <c r="AK28" s="204" t="str">
        <f>IF(ISBLANK(GI!$H$25),"",GI!$H$25)</f>
        <v xml:space="preserve">Kalkidan Haile Berhe </v>
      </c>
      <c r="AL28" s="242">
        <f>IF(ISBLANK(MIP!$E$702),"",MIP!$E$702)</f>
        <v>71</v>
      </c>
      <c r="AM28" s="258"/>
      <c r="AN28" s="243">
        <v>24</v>
      </c>
      <c r="AO28" s="204" t="str">
        <f>IF(ISBLANK(GI!$H$25),"",GI!$H$25)</f>
        <v xml:space="preserve">Kalkidan Haile Berhe </v>
      </c>
      <c r="AP28" s="205" t="str">
        <f>IF(ISBLANK(MIP!$E$769),"",MIP!$E$769)</f>
        <v/>
      </c>
      <c r="AQ28" s="203">
        <v>24</v>
      </c>
      <c r="AR28" s="204" t="str">
        <f>IF(ISBLANK(GI!$H$25),"",GI!$H$25)</f>
        <v xml:space="preserve">Kalkidan Haile Berhe </v>
      </c>
      <c r="AS28" s="242"/>
      <c r="AT28" s="258"/>
      <c r="AU28" s="243">
        <v>24</v>
      </c>
      <c r="AV28" s="204" t="str">
        <f>IF(ISBLANK(GI!$H$25),"",GI!$H$25)</f>
        <v xml:space="preserve">Kalkidan Haile Berhe </v>
      </c>
      <c r="AW28" s="205"/>
    </row>
    <row r="29" spans="1:49" ht="13.5" customHeight="1">
      <c r="A29" s="203">
        <v>25</v>
      </c>
      <c r="B29" s="204" t="str">
        <f>IF(ISBLANK(GI!$H$26),"",GI!$H$26)</f>
        <v xml:space="preserve">Kidus Tadesse Yewegalet </v>
      </c>
      <c r="C29" s="205">
        <f>IF(ISBLANK(MIP!$E$34),"",MIP!$E$34)</f>
        <v>59</v>
      </c>
      <c r="E29" s="203">
        <v>25</v>
      </c>
      <c r="F29" s="204" t="str">
        <f>IF(ISBLANK(GI!$H$26),"",GI!$H$26)</f>
        <v xml:space="preserve">Kidus Tadesse Yewegalet </v>
      </c>
      <c r="G29" s="242">
        <f>MIP!E101</f>
        <v>0</v>
      </c>
      <c r="H29" s="203">
        <v>25</v>
      </c>
      <c r="I29" s="204" t="str">
        <f>IF(ISBLANK(GI!$H$26),"",GI!$H$26)</f>
        <v xml:space="preserve">Kidus Tadesse Yewegalet </v>
      </c>
      <c r="J29" s="205">
        <f>IF(ISBLANK(MIP!$E$168),"",MIP!$E$168)</f>
        <v>60</v>
      </c>
      <c r="K29" s="247"/>
      <c r="L29" s="203">
        <v>25</v>
      </c>
      <c r="M29" s="204" t="str">
        <f>IF(ISBLANK(GI!$H$26),"",GI!$H$26)</f>
        <v xml:space="preserve">Kidus Tadesse Yewegalet </v>
      </c>
      <c r="N29" s="205">
        <f>MIP!E235</f>
        <v>0</v>
      </c>
      <c r="O29" s="203">
        <v>25</v>
      </c>
      <c r="P29" s="204" t="str">
        <f>IF(ISBLANK(GI!$H$26),"",GI!$H$26)</f>
        <v xml:space="preserve">Kidus Tadesse Yewegalet </v>
      </c>
      <c r="Q29" s="205">
        <f>IF(ISBLANK(MIP!$E$301),"",MIP!$E$301)</f>
        <v>74</v>
      </c>
      <c r="R29" s="247"/>
      <c r="S29" s="203">
        <v>25</v>
      </c>
      <c r="T29" s="204" t="str">
        <f>IF(ISBLANK(GI!$H$26),"",GI!$H$26)</f>
        <v xml:space="preserve">Kidus Tadesse Yewegalet </v>
      </c>
      <c r="U29" s="205">
        <f>MIP!E368</f>
        <v>72</v>
      </c>
      <c r="V29" s="203">
        <v>25</v>
      </c>
      <c r="W29" s="204" t="str">
        <f>IF(ISBLANK(GI!$H$26),"",GI!$H$26)</f>
        <v xml:space="preserve">Kidus Tadesse Yewegalet </v>
      </c>
      <c r="X29" s="242">
        <f>IF(ISBLANK(MIP!$E$435),"",MIP!$E$435)</f>
        <v>53</v>
      </c>
      <c r="Y29" s="258"/>
      <c r="Z29" s="203">
        <v>25</v>
      </c>
      <c r="AA29" s="260" t="str">
        <f>IF(ISBLANK(GI!$H$26),"",GI!$H$26)</f>
        <v xml:space="preserve">Kidus Tadesse Yewegalet </v>
      </c>
      <c r="AB29" s="205">
        <f>MIP!E502</f>
        <v>0</v>
      </c>
      <c r="AC29" s="203">
        <v>25</v>
      </c>
      <c r="AD29" s="262" t="str">
        <f>IF(ISBLANK(GI!$H$26),"",GI!$H$26)</f>
        <v xml:space="preserve">Kidus Tadesse Yewegalet </v>
      </c>
      <c r="AE29" s="205">
        <f>IF(ISBLANK(MIP!$E$569),"",MIP!$E$569)</f>
        <v>82</v>
      </c>
      <c r="AG29" s="203">
        <v>25</v>
      </c>
      <c r="AH29" s="262" t="str">
        <f>IF(ISBLANK(GI!$H$26),"",GI!$H$26)</f>
        <v xml:space="preserve">Kidus Tadesse Yewegalet </v>
      </c>
      <c r="AI29" s="205">
        <f>MIP!E636</f>
        <v>0</v>
      </c>
      <c r="AJ29" s="203">
        <v>25</v>
      </c>
      <c r="AK29" s="204" t="str">
        <f>IF(ISBLANK(GI!$H$26),"",GI!$H$26)</f>
        <v xml:space="preserve">Kidus Tadesse Yewegalet </v>
      </c>
      <c r="AL29" s="242">
        <f>IF(ISBLANK(MIP!$E$703),"",MIP!$E$703)</f>
        <v>76</v>
      </c>
      <c r="AM29" s="258"/>
      <c r="AN29" s="243">
        <v>25</v>
      </c>
      <c r="AO29" s="204" t="str">
        <f>IF(ISBLANK(GI!$H$26),"",GI!$H$26)</f>
        <v xml:space="preserve">Kidus Tadesse Yewegalet </v>
      </c>
      <c r="AP29" s="205" t="str">
        <f>IF(ISBLANK(MIP!$E$770),"",MIP!$E$770)</f>
        <v/>
      </c>
      <c r="AQ29" s="203">
        <v>25</v>
      </c>
      <c r="AR29" s="204" t="str">
        <f>IF(ISBLANK(GI!$H$26),"",GI!$H$26)</f>
        <v xml:space="preserve">Kidus Tadesse Yewegalet </v>
      </c>
      <c r="AS29" s="242"/>
      <c r="AT29" s="258"/>
      <c r="AU29" s="243">
        <v>25</v>
      </c>
      <c r="AV29" s="204" t="str">
        <f>IF(ISBLANK(GI!$H$26),"",GI!$H$26)</f>
        <v xml:space="preserve">Kidus Tadesse Yewegalet </v>
      </c>
      <c r="AW29" s="205"/>
    </row>
    <row r="30" spans="1:49" ht="13.5" customHeight="1">
      <c r="A30" s="203">
        <v>26</v>
      </c>
      <c r="B30" s="204" t="str">
        <f>IF(ISBLANK(GI!$H$27),"",GI!$H$27)</f>
        <v xml:space="preserve">Lidiya Mulu Gebreegzabher </v>
      </c>
      <c r="C30" s="205">
        <f>IF(ISBLANK(MIP!$E$35),"",MIP!$E$35)</f>
        <v>49</v>
      </c>
      <c r="E30" s="203">
        <v>26</v>
      </c>
      <c r="F30" s="204" t="str">
        <f>IF(ISBLANK(GI!$H$27),"",GI!$H$27)</f>
        <v xml:space="preserve">Lidiya Mulu Gebreegzabher </v>
      </c>
      <c r="G30" s="242">
        <f>MIP!E102</f>
        <v>0</v>
      </c>
      <c r="H30" s="203">
        <v>26</v>
      </c>
      <c r="I30" s="204" t="str">
        <f>IF(ISBLANK(GI!$H$27),"",GI!$H$27)</f>
        <v xml:space="preserve">Lidiya Mulu Gebreegzabher </v>
      </c>
      <c r="J30" s="205">
        <f>IF(ISBLANK(MIP!$E$169),"",MIP!$E$169)</f>
        <v>58</v>
      </c>
      <c r="K30" s="247"/>
      <c r="L30" s="203">
        <v>26</v>
      </c>
      <c r="M30" s="204" t="str">
        <f>IF(ISBLANK(GI!$H$27),"",GI!$H$27)</f>
        <v xml:space="preserve">Lidiya Mulu Gebreegzabher </v>
      </c>
      <c r="N30" s="205">
        <f>MIP!E236</f>
        <v>0</v>
      </c>
      <c r="O30" s="203">
        <v>26</v>
      </c>
      <c r="P30" s="204" t="str">
        <f>IF(ISBLANK(GI!$H$27),"",GI!$H$27)</f>
        <v xml:space="preserve">Lidiya Mulu Gebreegzabher </v>
      </c>
      <c r="Q30" s="205">
        <f>IF(ISBLANK(MIP!$E$302),"",MIP!$E$302)</f>
        <v>63</v>
      </c>
      <c r="R30" s="247"/>
      <c r="S30" s="203">
        <v>26</v>
      </c>
      <c r="T30" s="204" t="str">
        <f>IF(ISBLANK(GI!$H$27),"",GI!$H$27)</f>
        <v xml:space="preserve">Lidiya Mulu Gebreegzabher </v>
      </c>
      <c r="U30" s="205">
        <f>MIP!E369</f>
        <v>61</v>
      </c>
      <c r="V30" s="203">
        <v>26</v>
      </c>
      <c r="W30" s="204" t="str">
        <f>IF(ISBLANK(GI!$H$27),"",GI!$H$27)</f>
        <v xml:space="preserve">Lidiya Mulu Gebreegzabher </v>
      </c>
      <c r="X30" s="242">
        <f>IF(ISBLANK(MIP!$E$436),"",MIP!$E$436)</f>
        <v>49</v>
      </c>
      <c r="Y30" s="258"/>
      <c r="Z30" s="203">
        <v>26</v>
      </c>
      <c r="AA30" s="260" t="str">
        <f>IF(ISBLANK(GI!$H$27),"",GI!$H$27)</f>
        <v xml:space="preserve">Lidiya Mulu Gebreegzabher </v>
      </c>
      <c r="AB30" s="205">
        <f>MIP!E503</f>
        <v>0</v>
      </c>
      <c r="AC30" s="203">
        <v>26</v>
      </c>
      <c r="AD30" s="262" t="str">
        <f>IF(ISBLANK(GI!$H$27),"",GI!$H$27)</f>
        <v xml:space="preserve">Lidiya Mulu Gebreegzabher </v>
      </c>
      <c r="AE30" s="205">
        <f>IF(ISBLANK(MIP!$E$570),"",MIP!$E$570)</f>
        <v>73</v>
      </c>
      <c r="AG30" s="203">
        <v>26</v>
      </c>
      <c r="AH30" s="262" t="str">
        <f>IF(ISBLANK(GI!$H$27),"",GI!$H$27)</f>
        <v xml:space="preserve">Lidiya Mulu Gebreegzabher </v>
      </c>
      <c r="AI30" s="205">
        <f>MIP!E637</f>
        <v>0</v>
      </c>
      <c r="AJ30" s="203">
        <v>26</v>
      </c>
      <c r="AK30" s="204" t="str">
        <f>IF(ISBLANK(GI!$H$27),"",GI!$H$27)</f>
        <v xml:space="preserve">Lidiya Mulu Gebreegzabher </v>
      </c>
      <c r="AL30" s="242">
        <f>IF(ISBLANK(MIP!$E$704),"",MIP!$E$704)</f>
        <v>74</v>
      </c>
      <c r="AM30" s="258"/>
      <c r="AN30" s="243">
        <v>26</v>
      </c>
      <c r="AO30" s="204" t="str">
        <f>IF(ISBLANK(GI!$H$27),"",GI!$H$27)</f>
        <v xml:space="preserve">Lidiya Mulu Gebreegzabher </v>
      </c>
      <c r="AP30" s="205" t="str">
        <f>IF(ISBLANK(MIP!$E$771),"",MIP!$E$771)</f>
        <v/>
      </c>
      <c r="AQ30" s="203">
        <v>26</v>
      </c>
      <c r="AR30" s="204" t="str">
        <f>IF(ISBLANK(GI!$H$27),"",GI!$H$27)</f>
        <v xml:space="preserve">Lidiya Mulu Gebreegzabher </v>
      </c>
      <c r="AS30" s="242"/>
      <c r="AT30" s="258"/>
      <c r="AU30" s="243">
        <v>26</v>
      </c>
      <c r="AV30" s="204" t="str">
        <f>IF(ISBLANK(GI!$H$27),"",GI!$H$27)</f>
        <v xml:space="preserve">Lidiya Mulu Gebreegzabher </v>
      </c>
      <c r="AW30" s="205"/>
    </row>
    <row r="31" spans="1:49" ht="13.5" customHeight="1">
      <c r="A31" s="203">
        <v>27</v>
      </c>
      <c r="B31" s="204" t="str">
        <f>IF(ISBLANK(GI!$H$28),"",GI!$H$28)</f>
        <v xml:space="preserve">Menkem Solomon Yihdego </v>
      </c>
      <c r="C31" s="205">
        <f>IF(ISBLANK(MIP!$E$36),"",MIP!$E$36)</f>
        <v>48</v>
      </c>
      <c r="E31" s="203">
        <v>27</v>
      </c>
      <c r="F31" s="204" t="str">
        <f>IF(ISBLANK(GI!$H$28),"",GI!$H$28)</f>
        <v xml:space="preserve">Menkem Solomon Yihdego </v>
      </c>
      <c r="G31" s="242">
        <f>MIP!E103</f>
        <v>0</v>
      </c>
      <c r="H31" s="203">
        <v>27</v>
      </c>
      <c r="I31" s="204" t="str">
        <f>IF(ISBLANK(GI!$H$28),"",GI!$H$28)</f>
        <v xml:space="preserve">Menkem Solomon Yihdego </v>
      </c>
      <c r="J31" s="205">
        <f>IF(ISBLANK(MIP!$E$170),"",MIP!$E$170)</f>
        <v>60</v>
      </c>
      <c r="K31" s="247"/>
      <c r="L31" s="203">
        <v>27</v>
      </c>
      <c r="M31" s="204" t="str">
        <f>IF(ISBLANK(GI!$H$28),"",GI!$H$28)</f>
        <v xml:space="preserve">Menkem Solomon Yihdego </v>
      </c>
      <c r="N31" s="205">
        <f>MIP!E237</f>
        <v>0</v>
      </c>
      <c r="O31" s="203">
        <v>27</v>
      </c>
      <c r="P31" s="204" t="str">
        <f>IF(ISBLANK(GI!$H$28),"",GI!$H$28)</f>
        <v xml:space="preserve">Menkem Solomon Yihdego </v>
      </c>
      <c r="Q31" s="205">
        <f>IF(ISBLANK(MIP!$E$303),"",MIP!$E$303)</f>
        <v>69</v>
      </c>
      <c r="R31" s="247"/>
      <c r="S31" s="203">
        <v>27</v>
      </c>
      <c r="T31" s="204" t="str">
        <f>IF(ISBLANK(GI!$H$28),"",GI!$H$28)</f>
        <v xml:space="preserve">Menkem Solomon Yihdego </v>
      </c>
      <c r="U31" s="205">
        <f>MIP!E370</f>
        <v>71</v>
      </c>
      <c r="V31" s="203">
        <v>27</v>
      </c>
      <c r="W31" s="204" t="str">
        <f>IF(ISBLANK(GI!$H$28),"",GI!$H$28)</f>
        <v xml:space="preserve">Menkem Solomon Yihdego </v>
      </c>
      <c r="X31" s="242">
        <f>IF(ISBLANK(MIP!$E$437),"",MIP!$E$437)</f>
        <v>72</v>
      </c>
      <c r="Y31" s="258"/>
      <c r="Z31" s="203">
        <v>27</v>
      </c>
      <c r="AA31" s="260" t="str">
        <f>IF(ISBLANK(GI!$H$28),"",GI!$H$28)</f>
        <v xml:space="preserve">Menkem Solomon Yihdego </v>
      </c>
      <c r="AB31" s="205">
        <f>MIP!E504</f>
        <v>0</v>
      </c>
      <c r="AC31" s="203">
        <v>27</v>
      </c>
      <c r="AD31" s="262" t="str">
        <f>IF(ISBLANK(GI!$H$28),"",GI!$H$28)</f>
        <v xml:space="preserve">Menkem Solomon Yihdego </v>
      </c>
      <c r="AE31" s="205">
        <f>IF(ISBLANK(MIP!$E$571),"",MIP!$E$571)</f>
        <v>86</v>
      </c>
      <c r="AG31" s="203">
        <v>27</v>
      </c>
      <c r="AH31" s="262" t="str">
        <f>IF(ISBLANK(GI!$H$28),"",GI!$H$28)</f>
        <v xml:space="preserve">Menkem Solomon Yihdego </v>
      </c>
      <c r="AI31" s="205">
        <f>MIP!E638</f>
        <v>0</v>
      </c>
      <c r="AJ31" s="203">
        <v>27</v>
      </c>
      <c r="AK31" s="204" t="str">
        <f>IF(ISBLANK(GI!$H$28),"",GI!$H$28)</f>
        <v xml:space="preserve">Menkem Solomon Yihdego </v>
      </c>
      <c r="AL31" s="242">
        <f>IF(ISBLANK(MIP!$E$705),"",MIP!$E$705)</f>
        <v>63</v>
      </c>
      <c r="AM31" s="258"/>
      <c r="AN31" s="243">
        <v>27</v>
      </c>
      <c r="AO31" s="204" t="str">
        <f>IF(ISBLANK(GI!$H$28),"",GI!$H$28)</f>
        <v xml:space="preserve">Menkem Solomon Yihdego </v>
      </c>
      <c r="AP31" s="205" t="str">
        <f>IF(ISBLANK(MIP!$E$772),"",MIP!$E$772)</f>
        <v/>
      </c>
      <c r="AQ31" s="203">
        <v>27</v>
      </c>
      <c r="AR31" s="204" t="str">
        <f>IF(ISBLANK(GI!$H$28),"",GI!$H$28)</f>
        <v xml:space="preserve">Menkem Solomon Yihdego </v>
      </c>
      <c r="AS31" s="242"/>
      <c r="AT31" s="258"/>
      <c r="AU31" s="243">
        <v>27</v>
      </c>
      <c r="AV31" s="204" t="str">
        <f>IF(ISBLANK(GI!$H$28),"",GI!$H$28)</f>
        <v xml:space="preserve">Menkem Solomon Yihdego </v>
      </c>
      <c r="AW31" s="205"/>
    </row>
    <row r="32" spans="1:49" ht="13.5" customHeight="1">
      <c r="A32" s="203">
        <v>28</v>
      </c>
      <c r="B32" s="204" t="str">
        <f>IF(ISBLANK(GI!$H$29),"",GI!$H$29)</f>
        <v xml:space="preserve">Mewael Semere Tewelde </v>
      </c>
      <c r="C32" s="205">
        <f>IF(ISBLANK(MIP!$E$37),"",MIP!$E$37)</f>
        <v>77</v>
      </c>
      <c r="E32" s="203">
        <v>28</v>
      </c>
      <c r="F32" s="204" t="str">
        <f>IF(ISBLANK(GI!$H$29),"",GI!$H$29)</f>
        <v xml:space="preserve">Mewael Semere Tewelde </v>
      </c>
      <c r="G32" s="242">
        <f>MIP!E104</f>
        <v>0</v>
      </c>
      <c r="H32" s="203">
        <v>28</v>
      </c>
      <c r="I32" s="204" t="str">
        <f>IF(ISBLANK(GI!$H$29),"",GI!$H$29)</f>
        <v xml:space="preserve">Mewael Semere Tewelde </v>
      </c>
      <c r="J32" s="205">
        <f>IF(ISBLANK(MIP!$E$171),"",MIP!$E$171)</f>
        <v>57</v>
      </c>
      <c r="K32" s="247"/>
      <c r="L32" s="203">
        <v>28</v>
      </c>
      <c r="M32" s="204" t="str">
        <f>IF(ISBLANK(GI!$H$29),"",GI!$H$29)</f>
        <v xml:space="preserve">Mewael Semere Tewelde </v>
      </c>
      <c r="N32" s="205">
        <f>MIP!E238</f>
        <v>0</v>
      </c>
      <c r="O32" s="203">
        <v>28</v>
      </c>
      <c r="P32" s="204" t="str">
        <f>IF(ISBLANK(GI!$H$29),"",GI!$H$29)</f>
        <v xml:space="preserve">Mewael Semere Tewelde </v>
      </c>
      <c r="Q32" s="205">
        <f>IF(ISBLANK(MIP!$E$304),"",MIP!$E$304)</f>
        <v>80</v>
      </c>
      <c r="R32" s="247"/>
      <c r="S32" s="203">
        <v>28</v>
      </c>
      <c r="T32" s="204" t="str">
        <f>IF(ISBLANK(GI!$H$29),"",GI!$H$29)</f>
        <v xml:space="preserve">Mewael Semere Tewelde </v>
      </c>
      <c r="U32" s="205">
        <f>MIP!E371</f>
        <v>71</v>
      </c>
      <c r="V32" s="203">
        <v>28</v>
      </c>
      <c r="W32" s="204" t="str">
        <f>IF(ISBLANK(GI!$H$29),"",GI!$H$29)</f>
        <v xml:space="preserve">Mewael Semere Tewelde </v>
      </c>
      <c r="X32" s="242">
        <f>IF(ISBLANK(MIP!$E$438),"",MIP!$E$438)</f>
        <v>65</v>
      </c>
      <c r="Y32" s="258"/>
      <c r="Z32" s="203">
        <v>28</v>
      </c>
      <c r="AA32" s="260" t="str">
        <f>IF(ISBLANK(GI!$H$29),"",GI!$H$29)</f>
        <v xml:space="preserve">Mewael Semere Tewelde </v>
      </c>
      <c r="AB32" s="205">
        <f>MIP!E505</f>
        <v>0</v>
      </c>
      <c r="AC32" s="203">
        <v>28</v>
      </c>
      <c r="AD32" s="262" t="str">
        <f>IF(ISBLANK(GI!$H$29),"",GI!$H$29)</f>
        <v xml:space="preserve">Mewael Semere Tewelde </v>
      </c>
      <c r="AE32" s="205">
        <f>IF(ISBLANK(MIP!$E$572),"",MIP!$E$572)</f>
        <v>88</v>
      </c>
      <c r="AG32" s="203">
        <v>28</v>
      </c>
      <c r="AH32" s="262" t="str">
        <f>IF(ISBLANK(GI!$H$29),"",GI!$H$29)</f>
        <v xml:space="preserve">Mewael Semere Tewelde </v>
      </c>
      <c r="AI32" s="205">
        <f>MIP!E639</f>
        <v>0</v>
      </c>
      <c r="AJ32" s="203">
        <v>28</v>
      </c>
      <c r="AK32" s="204" t="str">
        <f>IF(ISBLANK(GI!$H$29),"",GI!$H$29)</f>
        <v xml:space="preserve">Mewael Semere Tewelde </v>
      </c>
      <c r="AL32" s="242">
        <f>IF(ISBLANK(MIP!$E$706),"",MIP!$E$706)</f>
        <v>73</v>
      </c>
      <c r="AM32" s="258"/>
      <c r="AN32" s="243">
        <v>28</v>
      </c>
      <c r="AO32" s="204" t="str">
        <f>IF(ISBLANK(GI!$H$29),"",GI!$H$29)</f>
        <v xml:space="preserve">Mewael Semere Tewelde </v>
      </c>
      <c r="AP32" s="205" t="str">
        <f>IF(ISBLANK(MIP!$E$773),"",MIP!$E$773)</f>
        <v/>
      </c>
      <c r="AQ32" s="203">
        <v>28</v>
      </c>
      <c r="AR32" s="204" t="str">
        <f>IF(ISBLANK(GI!$H$29),"",GI!$H$29)</f>
        <v xml:space="preserve">Mewael Semere Tewelde </v>
      </c>
      <c r="AS32" s="242"/>
      <c r="AT32" s="258"/>
      <c r="AU32" s="243">
        <v>28</v>
      </c>
      <c r="AV32" s="204" t="str">
        <f>IF(ISBLANK(GI!$H$29),"",GI!$H$29)</f>
        <v xml:space="preserve">Mewael Semere Tewelde </v>
      </c>
      <c r="AW32" s="205"/>
    </row>
    <row r="33" spans="1:49" ht="13.5" customHeight="1">
      <c r="A33" s="203">
        <v>29</v>
      </c>
      <c r="B33" s="204" t="str">
        <f>IF(ISBLANK(GI!$H$30),"",GI!$H$30)</f>
        <v xml:space="preserve">Mikiyas Engida Mesfin </v>
      </c>
      <c r="C33" s="205">
        <f>IF(ISBLANK(MIP!$E$38),"",MIP!$E$38)</f>
        <v>62</v>
      </c>
      <c r="E33" s="203">
        <v>29</v>
      </c>
      <c r="F33" s="204" t="str">
        <f>IF(ISBLANK(GI!$H$30),"",GI!$H$30)</f>
        <v xml:space="preserve">Mikiyas Engida Mesfin </v>
      </c>
      <c r="G33" s="242">
        <f>MIP!E105</f>
        <v>0</v>
      </c>
      <c r="H33" s="203">
        <v>29</v>
      </c>
      <c r="I33" s="204" t="str">
        <f>IF(ISBLANK(GI!$H$30),"",GI!$H$30)</f>
        <v xml:space="preserve">Mikiyas Engida Mesfin </v>
      </c>
      <c r="J33" s="205">
        <f>IF(ISBLANK(MIP!$E$172),"",MIP!$E$172)</f>
        <v>63</v>
      </c>
      <c r="K33" s="247"/>
      <c r="L33" s="203">
        <v>29</v>
      </c>
      <c r="M33" s="204" t="str">
        <f>IF(ISBLANK(GI!$H$30),"",GI!$H$30)</f>
        <v xml:space="preserve">Mikiyas Engida Mesfin </v>
      </c>
      <c r="N33" s="205">
        <f>MIP!E239</f>
        <v>0</v>
      </c>
      <c r="O33" s="203">
        <v>29</v>
      </c>
      <c r="P33" s="204" t="str">
        <f>IF(ISBLANK(GI!$H$30),"",GI!$H$30)</f>
        <v xml:space="preserve">Mikiyas Engida Mesfin </v>
      </c>
      <c r="Q33" s="205">
        <f>IF(ISBLANK(MIP!$E$305),"",MIP!$E$305)</f>
        <v>70</v>
      </c>
      <c r="R33" s="247"/>
      <c r="S33" s="203">
        <v>29</v>
      </c>
      <c r="T33" s="204" t="str">
        <f>IF(ISBLANK(GI!$H$30),"",GI!$H$30)</f>
        <v xml:space="preserve">Mikiyas Engida Mesfin </v>
      </c>
      <c r="U33" s="205">
        <f>MIP!E372</f>
        <v>69</v>
      </c>
      <c r="V33" s="203">
        <v>29</v>
      </c>
      <c r="W33" s="204" t="str">
        <f>IF(ISBLANK(GI!$H$30),"",GI!$H$30)</f>
        <v xml:space="preserve">Mikiyas Engida Mesfin </v>
      </c>
      <c r="X33" s="242">
        <f>IF(ISBLANK(MIP!$E$439),"",MIP!$E$439)</f>
        <v>57</v>
      </c>
      <c r="Y33" s="258"/>
      <c r="Z33" s="203">
        <v>29</v>
      </c>
      <c r="AA33" s="260" t="str">
        <f>IF(ISBLANK(GI!$H$30),"",GI!$H$30)</f>
        <v xml:space="preserve">Mikiyas Engida Mesfin </v>
      </c>
      <c r="AB33" s="205">
        <f>MIP!E506</f>
        <v>0</v>
      </c>
      <c r="AC33" s="203">
        <v>29</v>
      </c>
      <c r="AD33" s="262" t="str">
        <f>IF(ISBLANK(GI!$H$30),"",GI!$H$30)</f>
        <v xml:space="preserve">Mikiyas Engida Mesfin </v>
      </c>
      <c r="AE33" s="205">
        <f>IF(ISBLANK(MIP!$E$573),"",MIP!$E$573)</f>
        <v>85</v>
      </c>
      <c r="AG33" s="203">
        <v>29</v>
      </c>
      <c r="AH33" s="262" t="str">
        <f>IF(ISBLANK(GI!$H$30),"",GI!$H$30)</f>
        <v xml:space="preserve">Mikiyas Engida Mesfin </v>
      </c>
      <c r="AI33" s="205">
        <f>MIP!E640</f>
        <v>0</v>
      </c>
      <c r="AJ33" s="203">
        <v>29</v>
      </c>
      <c r="AK33" s="204" t="str">
        <f>IF(ISBLANK(GI!$H$30),"",GI!$H$30)</f>
        <v xml:space="preserve">Mikiyas Engida Mesfin </v>
      </c>
      <c r="AL33" s="242">
        <f>IF(ISBLANK(MIP!$E$707),"",MIP!$E$707)</f>
        <v>68</v>
      </c>
      <c r="AM33" s="258"/>
      <c r="AN33" s="243">
        <v>29</v>
      </c>
      <c r="AO33" s="204" t="str">
        <f>IF(ISBLANK(GI!$H$30),"",GI!$H$30)</f>
        <v xml:space="preserve">Mikiyas Engida Mesfin </v>
      </c>
      <c r="AP33" s="205" t="str">
        <f>IF(ISBLANK(MIP!$E$774),"",MIP!$E$774)</f>
        <v/>
      </c>
      <c r="AQ33" s="203">
        <v>29</v>
      </c>
      <c r="AR33" s="204" t="str">
        <f>IF(ISBLANK(GI!$H$30),"",GI!$H$30)</f>
        <v xml:space="preserve">Mikiyas Engida Mesfin </v>
      </c>
      <c r="AS33" s="242"/>
      <c r="AT33" s="258"/>
      <c r="AU33" s="243">
        <v>29</v>
      </c>
      <c r="AV33" s="204" t="str">
        <f>IF(ISBLANK(GI!$H$30),"",GI!$H$30)</f>
        <v xml:space="preserve">Mikiyas Engida Mesfin </v>
      </c>
      <c r="AW33" s="205"/>
    </row>
    <row r="34" spans="1:49" ht="13.5" customHeight="1">
      <c r="A34" s="203">
        <v>30</v>
      </c>
      <c r="B34" s="204" t="str">
        <f>IF(ISBLANK(GI!$H$31),"",GI!$H$31)</f>
        <v xml:space="preserve">Nahom Gobezay Beyene </v>
      </c>
      <c r="C34" s="205">
        <f>IF(ISBLANK(MIP!$E$39),"",MIP!$E$39)</f>
        <v>85</v>
      </c>
      <c r="E34" s="203">
        <v>30</v>
      </c>
      <c r="F34" s="204" t="str">
        <f>IF(ISBLANK(GI!$H$31),"",GI!$H$31)</f>
        <v xml:space="preserve">Nahom Gobezay Beyene </v>
      </c>
      <c r="G34" s="242">
        <f>MIP!E106</f>
        <v>0</v>
      </c>
      <c r="H34" s="203">
        <v>30</v>
      </c>
      <c r="I34" s="204" t="str">
        <f>IF(ISBLANK(GI!$H$31),"",GI!$H$31)</f>
        <v xml:space="preserve">Nahom Gobezay Beyene </v>
      </c>
      <c r="J34" s="205">
        <f>IF(ISBLANK(MIP!$E$173),"",MIP!$E$173)</f>
        <v>90</v>
      </c>
      <c r="K34" s="247"/>
      <c r="L34" s="203">
        <v>30</v>
      </c>
      <c r="M34" s="204" t="str">
        <f>IF(ISBLANK(GI!$H$31),"",GI!$H$31)</f>
        <v xml:space="preserve">Nahom Gobezay Beyene </v>
      </c>
      <c r="N34" s="205">
        <f>MIP!E240</f>
        <v>0</v>
      </c>
      <c r="O34" s="203">
        <v>30</v>
      </c>
      <c r="P34" s="204" t="str">
        <f>IF(ISBLANK(GI!$H$31),"",GI!$H$31)</f>
        <v xml:space="preserve">Nahom Gobezay Beyene </v>
      </c>
      <c r="Q34" s="205">
        <f>IF(ISBLANK(MIP!$E$306),"",MIP!$E$306)</f>
        <v>98</v>
      </c>
      <c r="R34" s="247"/>
      <c r="S34" s="203">
        <v>30</v>
      </c>
      <c r="T34" s="204" t="str">
        <f>IF(ISBLANK(GI!$H$31),"",GI!$H$31)</f>
        <v xml:space="preserve">Nahom Gobezay Beyene </v>
      </c>
      <c r="U34" s="205">
        <f>MIP!E373</f>
        <v>96</v>
      </c>
      <c r="V34" s="203">
        <v>30</v>
      </c>
      <c r="W34" s="204" t="str">
        <f>IF(ISBLANK(GI!$H$31),"",GI!$H$31)</f>
        <v xml:space="preserve">Nahom Gobezay Beyene </v>
      </c>
      <c r="X34" s="242">
        <f>IF(ISBLANK(MIP!$E$440),"",MIP!$E$440)</f>
        <v>91</v>
      </c>
      <c r="Y34" s="258"/>
      <c r="Z34" s="203">
        <v>30</v>
      </c>
      <c r="AA34" s="260" t="str">
        <f>IF(ISBLANK(GI!$H$31),"",GI!$H$31)</f>
        <v xml:space="preserve">Nahom Gobezay Beyene </v>
      </c>
      <c r="AB34" s="205">
        <f>MIP!E507</f>
        <v>0</v>
      </c>
      <c r="AC34" s="203">
        <v>30</v>
      </c>
      <c r="AD34" s="262" t="str">
        <f>IF(ISBLANK(GI!$H$31),"",GI!$H$31)</f>
        <v xml:space="preserve">Nahom Gobezay Beyene </v>
      </c>
      <c r="AE34" s="205">
        <f>IF(ISBLANK(MIP!$E$574),"",MIP!$E$574)</f>
        <v>97</v>
      </c>
      <c r="AG34" s="203">
        <v>30</v>
      </c>
      <c r="AH34" s="262" t="str">
        <f>IF(ISBLANK(GI!$H$31),"",GI!$H$31)</f>
        <v xml:space="preserve">Nahom Gobezay Beyene </v>
      </c>
      <c r="AI34" s="205">
        <f>MIP!E641</f>
        <v>0</v>
      </c>
      <c r="AJ34" s="203">
        <v>30</v>
      </c>
      <c r="AK34" s="204" t="str">
        <f>IF(ISBLANK(GI!$H$31),"",GI!$H$31)</f>
        <v xml:space="preserve">Nahom Gobezay Beyene </v>
      </c>
      <c r="AL34" s="242">
        <f>IF(ISBLANK(MIP!$E$708),"",MIP!$E$708)</f>
        <v>86</v>
      </c>
      <c r="AM34" s="258"/>
      <c r="AN34" s="243">
        <v>30</v>
      </c>
      <c r="AO34" s="204" t="str">
        <f>IF(ISBLANK(GI!$H$31),"",GI!$H$31)</f>
        <v xml:space="preserve">Nahom Gobezay Beyene </v>
      </c>
      <c r="AP34" s="205" t="str">
        <f>IF(ISBLANK(MIP!$E$775),"",MIP!$E$775)</f>
        <v/>
      </c>
      <c r="AQ34" s="203">
        <v>30</v>
      </c>
      <c r="AR34" s="204" t="str">
        <f>IF(ISBLANK(GI!$H$31),"",GI!$H$31)</f>
        <v xml:space="preserve">Nahom Gobezay Beyene </v>
      </c>
      <c r="AS34" s="242"/>
      <c r="AT34" s="258"/>
      <c r="AU34" s="243">
        <v>30</v>
      </c>
      <c r="AV34" s="204" t="str">
        <f>IF(ISBLANK(GI!$H$31),"",GI!$H$31)</f>
        <v xml:space="preserve">Nahom Gobezay Beyene </v>
      </c>
      <c r="AW34" s="205"/>
    </row>
    <row r="35" spans="1:49" ht="13.5" customHeight="1">
      <c r="A35" s="203">
        <v>31</v>
      </c>
      <c r="B35" s="204" t="str">
        <f>IF(ISBLANK(GI!$H$32),"",GI!$H$32)</f>
        <v xml:space="preserve">Nebyu Dawit Tadesse </v>
      </c>
      <c r="C35" s="205">
        <f>IF(ISBLANK(MIP!$E$40),"",MIP!$E$40)</f>
        <v>84</v>
      </c>
      <c r="E35" s="203">
        <v>31</v>
      </c>
      <c r="F35" s="204" t="str">
        <f>IF(ISBLANK(GI!$H$32),"",GI!$H$32)</f>
        <v xml:space="preserve">Nebyu Dawit Tadesse </v>
      </c>
      <c r="G35" s="242">
        <f>MIP!E107</f>
        <v>0</v>
      </c>
      <c r="H35" s="203">
        <v>31</v>
      </c>
      <c r="I35" s="204" t="str">
        <f>IF(ISBLANK(GI!$H$32),"",GI!$H$32)</f>
        <v xml:space="preserve">Nebyu Dawit Tadesse </v>
      </c>
      <c r="J35" s="205">
        <f>IF(ISBLANK(MIP!$E$174),"",MIP!$E$174)</f>
        <v>61</v>
      </c>
      <c r="K35" s="247"/>
      <c r="L35" s="203">
        <v>31</v>
      </c>
      <c r="M35" s="204" t="str">
        <f>IF(ISBLANK(GI!$H$32),"",GI!$H$32)</f>
        <v xml:space="preserve">Nebyu Dawit Tadesse </v>
      </c>
      <c r="N35" s="205">
        <f>MIP!E241</f>
        <v>0</v>
      </c>
      <c r="O35" s="203">
        <v>31</v>
      </c>
      <c r="P35" s="204" t="str">
        <f>IF(ISBLANK(GI!$H$32),"",GI!$H$32)</f>
        <v xml:space="preserve">Nebyu Dawit Tadesse </v>
      </c>
      <c r="Q35" s="205">
        <f>IF(ISBLANK(MIP!$E$307),"",MIP!$E$307)</f>
        <v>92</v>
      </c>
      <c r="R35" s="247"/>
      <c r="S35" s="203">
        <v>31</v>
      </c>
      <c r="T35" s="204" t="str">
        <f>IF(ISBLANK(GI!$H$32),"",GI!$H$32)</f>
        <v xml:space="preserve">Nebyu Dawit Tadesse </v>
      </c>
      <c r="U35" s="205">
        <f>MIP!E374</f>
        <v>84</v>
      </c>
      <c r="V35" s="203">
        <v>31</v>
      </c>
      <c r="W35" s="204" t="str">
        <f>IF(ISBLANK(GI!$H$32),"",GI!$H$32)</f>
        <v xml:space="preserve">Nebyu Dawit Tadesse </v>
      </c>
      <c r="X35" s="242">
        <f>IF(ISBLANK(MIP!$E$441),"",MIP!$E$441)</f>
        <v>77</v>
      </c>
      <c r="Y35" s="258"/>
      <c r="Z35" s="203">
        <v>31</v>
      </c>
      <c r="AA35" s="260" t="str">
        <f>IF(ISBLANK(GI!$H$32),"",GI!$H$32)</f>
        <v xml:space="preserve">Nebyu Dawit Tadesse </v>
      </c>
      <c r="AB35" s="205">
        <f>MIP!E508</f>
        <v>0</v>
      </c>
      <c r="AC35" s="203">
        <v>31</v>
      </c>
      <c r="AD35" s="262" t="str">
        <f>IF(ISBLANK(GI!$H$32),"",GI!$H$32)</f>
        <v xml:space="preserve">Nebyu Dawit Tadesse </v>
      </c>
      <c r="AE35" s="205">
        <f>IF(ISBLANK(MIP!$E$575),"",MIP!$E$575)</f>
        <v>93</v>
      </c>
      <c r="AG35" s="203">
        <v>31</v>
      </c>
      <c r="AH35" s="262" t="str">
        <f>IF(ISBLANK(GI!$H$32),"",GI!$H$32)</f>
        <v xml:space="preserve">Nebyu Dawit Tadesse </v>
      </c>
      <c r="AI35" s="205">
        <f>MIP!E642</f>
        <v>0</v>
      </c>
      <c r="AJ35" s="203">
        <v>31</v>
      </c>
      <c r="AK35" s="204" t="str">
        <f>IF(ISBLANK(GI!$H$32),"",GI!$H$32)</f>
        <v xml:space="preserve">Nebyu Dawit Tadesse </v>
      </c>
      <c r="AL35" s="242">
        <f>IF(ISBLANK(MIP!$E$709),"",MIP!$E$709)</f>
        <v>72</v>
      </c>
      <c r="AM35" s="258"/>
      <c r="AN35" s="243">
        <v>31</v>
      </c>
      <c r="AO35" s="204" t="str">
        <f>IF(ISBLANK(GI!$H$32),"",GI!$H$32)</f>
        <v xml:space="preserve">Nebyu Dawit Tadesse </v>
      </c>
      <c r="AP35" s="205" t="str">
        <f>IF(ISBLANK(MIP!$E$776),"",MIP!$E$776)</f>
        <v/>
      </c>
      <c r="AQ35" s="203">
        <v>31</v>
      </c>
      <c r="AR35" s="204" t="str">
        <f>IF(ISBLANK(GI!$H$32),"",GI!$H$32)</f>
        <v xml:space="preserve">Nebyu Dawit Tadesse </v>
      </c>
      <c r="AS35" s="242"/>
      <c r="AT35" s="258"/>
      <c r="AU35" s="243">
        <v>31</v>
      </c>
      <c r="AV35" s="204" t="str">
        <f>IF(ISBLANK(GI!$H$32),"",GI!$H$32)</f>
        <v xml:space="preserve">Nebyu Dawit Tadesse </v>
      </c>
      <c r="AW35" s="205"/>
    </row>
    <row r="36" spans="1:49" ht="13.5" customHeight="1">
      <c r="A36" s="203">
        <v>32</v>
      </c>
      <c r="B36" s="204" t="str">
        <f>IF(ISBLANK(GI!$H$33),"",GI!$H$33)</f>
        <v xml:space="preserve">Rahwa Luel Birhane </v>
      </c>
      <c r="C36" s="205">
        <f>IF(ISBLANK(MIP!$E$41),"",MIP!$E$41)</f>
        <v>70</v>
      </c>
      <c r="E36" s="203">
        <v>32</v>
      </c>
      <c r="F36" s="204" t="str">
        <f>IF(ISBLANK(GI!$H$33),"",GI!$H$33)</f>
        <v xml:space="preserve">Rahwa Luel Birhane </v>
      </c>
      <c r="G36" s="242">
        <f>MIP!E108</f>
        <v>0</v>
      </c>
      <c r="H36" s="203">
        <v>32</v>
      </c>
      <c r="I36" s="204" t="str">
        <f>IF(ISBLANK(GI!$H$33),"",GI!$H$33)</f>
        <v xml:space="preserve">Rahwa Luel Birhane </v>
      </c>
      <c r="J36" s="205">
        <f>IF(ISBLANK(MIP!$E$175),"",MIP!$E$175)</f>
        <v>65</v>
      </c>
      <c r="K36" s="247"/>
      <c r="L36" s="203">
        <v>32</v>
      </c>
      <c r="M36" s="204" t="str">
        <f>IF(ISBLANK(GI!$H$33),"",GI!$H$33)</f>
        <v xml:space="preserve">Rahwa Luel Birhane </v>
      </c>
      <c r="N36" s="205">
        <f>MIP!E242</f>
        <v>0</v>
      </c>
      <c r="O36" s="203">
        <v>32</v>
      </c>
      <c r="P36" s="204" t="str">
        <f>IF(ISBLANK(GI!$H$33),"",GI!$H$33)</f>
        <v xml:space="preserve">Rahwa Luel Birhane </v>
      </c>
      <c r="Q36" s="205">
        <f>IF(ISBLANK(MIP!$E$308),"",MIP!$E$308)</f>
        <v>81</v>
      </c>
      <c r="R36" s="247"/>
      <c r="S36" s="203">
        <v>32</v>
      </c>
      <c r="T36" s="204" t="str">
        <f>IF(ISBLANK(GI!$H$33),"",GI!$H$33)</f>
        <v xml:space="preserve">Rahwa Luel Birhane </v>
      </c>
      <c r="U36" s="205">
        <f>MIP!E375</f>
        <v>94</v>
      </c>
      <c r="V36" s="203">
        <v>32</v>
      </c>
      <c r="W36" s="204" t="str">
        <f>IF(ISBLANK(GI!$H$33),"",GI!$H$33)</f>
        <v xml:space="preserve">Rahwa Luel Birhane </v>
      </c>
      <c r="X36" s="242">
        <f>IF(ISBLANK(MIP!$E$442),"",MIP!$E$442)</f>
        <v>78</v>
      </c>
      <c r="Y36" s="258"/>
      <c r="Z36" s="203">
        <v>32</v>
      </c>
      <c r="AA36" s="260" t="str">
        <f>IF(ISBLANK(GI!$H$33),"",GI!$H$33)</f>
        <v xml:space="preserve">Rahwa Luel Birhane </v>
      </c>
      <c r="AB36" s="205">
        <f>MIP!E509</f>
        <v>0</v>
      </c>
      <c r="AC36" s="203">
        <v>32</v>
      </c>
      <c r="AD36" s="262" t="str">
        <f>IF(ISBLANK(GI!$H$33),"",GI!$H$33)</f>
        <v xml:space="preserve">Rahwa Luel Birhane </v>
      </c>
      <c r="AE36" s="205">
        <f>IF(ISBLANK(MIP!$E$576),"",MIP!$E$576)</f>
        <v>88</v>
      </c>
      <c r="AG36" s="203">
        <v>32</v>
      </c>
      <c r="AH36" s="262" t="str">
        <f>IF(ISBLANK(GI!$H$33),"",GI!$H$33)</f>
        <v xml:space="preserve">Rahwa Luel Birhane </v>
      </c>
      <c r="AI36" s="205">
        <f>MIP!E643</f>
        <v>0</v>
      </c>
      <c r="AJ36" s="203">
        <v>32</v>
      </c>
      <c r="AK36" s="204" t="str">
        <f>IF(ISBLANK(GI!$H$33),"",GI!$H$33)</f>
        <v xml:space="preserve">Rahwa Luel Birhane </v>
      </c>
      <c r="AL36" s="242">
        <f>IF(ISBLANK(MIP!$E$710),"",MIP!$E$710)</f>
        <v>79</v>
      </c>
      <c r="AM36" s="258"/>
      <c r="AN36" s="243">
        <v>32</v>
      </c>
      <c r="AO36" s="204" t="str">
        <f>IF(ISBLANK(GI!$H$33),"",GI!$H$33)</f>
        <v xml:space="preserve">Rahwa Luel Birhane </v>
      </c>
      <c r="AP36" s="205" t="str">
        <f>IF(ISBLANK(MIP!$E$777),"",MIP!$E$777)</f>
        <v/>
      </c>
      <c r="AQ36" s="203">
        <v>32</v>
      </c>
      <c r="AR36" s="204" t="str">
        <f>IF(ISBLANK(GI!$H$33),"",GI!$H$33)</f>
        <v xml:space="preserve">Rahwa Luel Birhane </v>
      </c>
      <c r="AS36" s="242"/>
      <c r="AT36" s="258"/>
      <c r="AU36" s="243">
        <v>32</v>
      </c>
      <c r="AV36" s="204" t="str">
        <f>IF(ISBLANK(GI!$H$33),"",GI!$H$33)</f>
        <v xml:space="preserve">Rahwa Luel Birhane </v>
      </c>
      <c r="AW36" s="205"/>
    </row>
    <row r="37" spans="1:49" ht="13.5" customHeight="1">
      <c r="A37" s="203">
        <v>33</v>
      </c>
      <c r="B37" s="204" t="str">
        <f>IF(ISBLANK(GI!$H$34),"",GI!$H$34)</f>
        <v xml:space="preserve">Raniya Jemal Gidey </v>
      </c>
      <c r="C37" s="205">
        <f>IF(ISBLANK(MIP!$E$42),"",MIP!$E$42)</f>
        <v>60</v>
      </c>
      <c r="E37" s="203">
        <v>33</v>
      </c>
      <c r="F37" s="204" t="str">
        <f>IF(ISBLANK(GI!$H$34),"",GI!$H$34)</f>
        <v xml:space="preserve">Raniya Jemal Gidey </v>
      </c>
      <c r="G37" s="242">
        <f>MIP!E109</f>
        <v>0</v>
      </c>
      <c r="H37" s="203">
        <v>33</v>
      </c>
      <c r="I37" s="204" t="str">
        <f>IF(ISBLANK(GI!$H$34),"",GI!$H$34)</f>
        <v xml:space="preserve">Raniya Jemal Gidey </v>
      </c>
      <c r="J37" s="205">
        <f>IF(ISBLANK(MIP!$E$176),"",MIP!$E$176)</f>
        <v>58</v>
      </c>
      <c r="K37" s="247"/>
      <c r="L37" s="203">
        <v>33</v>
      </c>
      <c r="M37" s="204" t="str">
        <f>IF(ISBLANK(GI!$H$34),"",GI!$H$34)</f>
        <v xml:space="preserve">Raniya Jemal Gidey </v>
      </c>
      <c r="N37" s="205">
        <f>MIP!E243</f>
        <v>0</v>
      </c>
      <c r="O37" s="203">
        <v>33</v>
      </c>
      <c r="P37" s="204" t="str">
        <f>IF(ISBLANK(GI!$H$34),"",GI!$H$34)</f>
        <v xml:space="preserve">Raniya Jemal Gidey </v>
      </c>
      <c r="Q37" s="205">
        <f>IF(ISBLANK(MIP!$E$309),"",MIP!$E$309)</f>
        <v>64</v>
      </c>
      <c r="R37" s="247"/>
      <c r="S37" s="203">
        <v>33</v>
      </c>
      <c r="T37" s="204" t="str">
        <f>IF(ISBLANK(GI!$H$34),"",GI!$H$34)</f>
        <v xml:space="preserve">Raniya Jemal Gidey </v>
      </c>
      <c r="U37" s="205">
        <f>MIP!E376</f>
        <v>66</v>
      </c>
      <c r="V37" s="203">
        <v>33</v>
      </c>
      <c r="W37" s="204" t="str">
        <f>IF(ISBLANK(GI!$H$34),"",GI!$H$34)</f>
        <v xml:space="preserve">Raniya Jemal Gidey </v>
      </c>
      <c r="X37" s="242">
        <f>IF(ISBLANK(MIP!$E$443),"",MIP!$E$443)</f>
        <v>62</v>
      </c>
      <c r="Y37" s="258"/>
      <c r="Z37" s="203">
        <v>33</v>
      </c>
      <c r="AA37" s="260" t="str">
        <f>IF(ISBLANK(GI!$H$34),"",GI!$H$34)</f>
        <v xml:space="preserve">Raniya Jemal Gidey </v>
      </c>
      <c r="AB37" s="205">
        <f>MIP!E510</f>
        <v>0</v>
      </c>
      <c r="AC37" s="203">
        <v>33</v>
      </c>
      <c r="AD37" s="262" t="str">
        <f>IF(ISBLANK(GI!$H$34),"",GI!$H$34)</f>
        <v xml:space="preserve">Raniya Jemal Gidey </v>
      </c>
      <c r="AE37" s="205">
        <f>IF(ISBLANK(MIP!$E$577),"",MIP!$E$577)</f>
        <v>92</v>
      </c>
      <c r="AG37" s="203">
        <v>33</v>
      </c>
      <c r="AH37" s="262" t="str">
        <f>IF(ISBLANK(GI!$H$34),"",GI!$H$34)</f>
        <v xml:space="preserve">Raniya Jemal Gidey </v>
      </c>
      <c r="AI37" s="205">
        <f>MIP!E644</f>
        <v>0</v>
      </c>
      <c r="AJ37" s="203">
        <v>33</v>
      </c>
      <c r="AK37" s="204" t="str">
        <f>IF(ISBLANK(GI!$H$34),"",GI!$H$34)</f>
        <v xml:space="preserve">Raniya Jemal Gidey </v>
      </c>
      <c r="AL37" s="242">
        <f>IF(ISBLANK(MIP!$E$711),"",MIP!$E$711)</f>
        <v>75</v>
      </c>
      <c r="AM37" s="258"/>
      <c r="AN37" s="243">
        <v>33</v>
      </c>
      <c r="AO37" s="204" t="str">
        <f>IF(ISBLANK(GI!$H$34),"",GI!$H$34)</f>
        <v xml:space="preserve">Raniya Jemal Gidey </v>
      </c>
      <c r="AP37" s="205" t="str">
        <f>IF(ISBLANK(MIP!$E$778),"",MIP!$E$778)</f>
        <v/>
      </c>
      <c r="AQ37" s="203">
        <v>33</v>
      </c>
      <c r="AR37" s="204" t="str">
        <f>IF(ISBLANK(GI!$H$34),"",GI!$H$34)</f>
        <v xml:space="preserve">Raniya Jemal Gidey </v>
      </c>
      <c r="AS37" s="242"/>
      <c r="AT37" s="258"/>
      <c r="AU37" s="243">
        <v>33</v>
      </c>
      <c r="AV37" s="204" t="str">
        <f>IF(ISBLANK(GI!$H$34),"",GI!$H$34)</f>
        <v xml:space="preserve">Raniya Jemal Gidey </v>
      </c>
      <c r="AW37" s="205"/>
    </row>
    <row r="38" spans="1:49" ht="13.5" customHeight="1">
      <c r="A38" s="203">
        <v>34</v>
      </c>
      <c r="B38" s="204" t="str">
        <f>IF(ISBLANK(GI!$H$35),"",GI!$H$35)</f>
        <v xml:space="preserve">Samrawit Weldeslassie Kidane </v>
      </c>
      <c r="C38" s="205">
        <f>IF(ISBLANK(MIP!$E$43),"",MIP!$E$43)</f>
        <v>70</v>
      </c>
      <c r="E38" s="203">
        <v>34</v>
      </c>
      <c r="F38" s="204" t="str">
        <f>IF(ISBLANK(GI!$H$35),"",GI!$H$35)</f>
        <v xml:space="preserve">Samrawit Weldeslassie Kidane </v>
      </c>
      <c r="G38" s="242">
        <f>MIP!E110</f>
        <v>0</v>
      </c>
      <c r="H38" s="203">
        <v>34</v>
      </c>
      <c r="I38" s="204" t="str">
        <f>IF(ISBLANK(GI!$H$35),"",GI!$H$35)</f>
        <v xml:space="preserve">Samrawit Weldeslassie Kidane </v>
      </c>
      <c r="J38" s="205">
        <f>IF(ISBLANK(MIP!$E$177),"",MIP!$E$177)</f>
        <v>54</v>
      </c>
      <c r="K38" s="247"/>
      <c r="L38" s="203">
        <v>34</v>
      </c>
      <c r="M38" s="204" t="str">
        <f>IF(ISBLANK(GI!$H$35),"",GI!$H$35)</f>
        <v xml:space="preserve">Samrawit Weldeslassie Kidane </v>
      </c>
      <c r="N38" s="205">
        <f>MIP!E244</f>
        <v>0</v>
      </c>
      <c r="O38" s="203">
        <v>34</v>
      </c>
      <c r="P38" s="204" t="str">
        <f>IF(ISBLANK(GI!$H$35),"",GI!$H$35)</f>
        <v xml:space="preserve">Samrawit Weldeslassie Kidane </v>
      </c>
      <c r="Q38" s="205">
        <f>IF(ISBLANK(MIP!$E$310),"",MIP!$E$310)</f>
        <v>56</v>
      </c>
      <c r="R38" s="247"/>
      <c r="S38" s="203">
        <v>34</v>
      </c>
      <c r="T38" s="204" t="str">
        <f>IF(ISBLANK(GI!$H$35),"",GI!$H$35)</f>
        <v xml:space="preserve">Samrawit Weldeslassie Kidane </v>
      </c>
      <c r="U38" s="205">
        <f>MIP!E377</f>
        <v>75</v>
      </c>
      <c r="V38" s="203">
        <v>34</v>
      </c>
      <c r="W38" s="204" t="str">
        <f>IF(ISBLANK(GI!$H$35),"",GI!$H$35)</f>
        <v xml:space="preserve">Samrawit Weldeslassie Kidane </v>
      </c>
      <c r="X38" s="242">
        <f>IF(ISBLANK(MIP!$E$444),"",MIP!$E$444)</f>
        <v>59</v>
      </c>
      <c r="Y38" s="258"/>
      <c r="Z38" s="203">
        <v>34</v>
      </c>
      <c r="AA38" s="260" t="str">
        <f>IF(ISBLANK(GI!$H$35),"",GI!$H$35)</f>
        <v xml:space="preserve">Samrawit Weldeslassie Kidane </v>
      </c>
      <c r="AB38" s="205">
        <f>MIP!E511</f>
        <v>0</v>
      </c>
      <c r="AC38" s="203">
        <v>34</v>
      </c>
      <c r="AD38" s="262" t="str">
        <f>IF(ISBLANK(GI!$H$35),"",GI!$H$35)</f>
        <v xml:space="preserve">Samrawit Weldeslassie Kidane </v>
      </c>
      <c r="AE38" s="205">
        <f>IF(ISBLANK(MIP!$E$578),"",MIP!$E$578)</f>
        <v>88</v>
      </c>
      <c r="AG38" s="203">
        <v>34</v>
      </c>
      <c r="AH38" s="262" t="str">
        <f>IF(ISBLANK(GI!$H$35),"",GI!$H$35)</f>
        <v xml:space="preserve">Samrawit Weldeslassie Kidane </v>
      </c>
      <c r="AI38" s="205">
        <f>MIP!E645</f>
        <v>0</v>
      </c>
      <c r="AJ38" s="203">
        <v>34</v>
      </c>
      <c r="AK38" s="204" t="str">
        <f>IF(ISBLANK(GI!$H$35),"",GI!$H$35)</f>
        <v xml:space="preserve">Samrawit Weldeslassie Kidane </v>
      </c>
      <c r="AL38" s="242">
        <f>IF(ISBLANK(MIP!$E$712),"",MIP!$E$712)</f>
        <v>58</v>
      </c>
      <c r="AM38" s="258"/>
      <c r="AN38" s="243">
        <v>34</v>
      </c>
      <c r="AO38" s="204" t="str">
        <f>IF(ISBLANK(GI!$H$35),"",GI!$H$35)</f>
        <v xml:space="preserve">Samrawit Weldeslassie Kidane </v>
      </c>
      <c r="AP38" s="205" t="str">
        <f>IF(ISBLANK(MIP!$E$779),"",MIP!$E$779)</f>
        <v/>
      </c>
      <c r="AQ38" s="203">
        <v>34</v>
      </c>
      <c r="AR38" s="204" t="str">
        <f>IF(ISBLANK(GI!$H$35),"",GI!$H$35)</f>
        <v xml:space="preserve">Samrawit Weldeslassie Kidane </v>
      </c>
      <c r="AS38" s="242"/>
      <c r="AT38" s="258"/>
      <c r="AU38" s="243">
        <v>34</v>
      </c>
      <c r="AV38" s="204" t="str">
        <f>IF(ISBLANK(GI!$H$35),"",GI!$H$35)</f>
        <v xml:space="preserve">Samrawit Weldeslassie Kidane </v>
      </c>
      <c r="AW38" s="205"/>
    </row>
    <row r="39" spans="1:49" ht="13.5" customHeight="1">
      <c r="A39" s="203">
        <v>35</v>
      </c>
      <c r="B39" s="204" t="str">
        <f>IF(ISBLANK(GI!$H$36),"",GI!$H$36)</f>
        <v xml:space="preserve">Samson Tekle Belay </v>
      </c>
      <c r="C39" s="205">
        <f>IF(ISBLANK(MIP!$E$44),"",MIP!$E$44)</f>
        <v>62</v>
      </c>
      <c r="E39" s="203">
        <v>35</v>
      </c>
      <c r="F39" s="204" t="str">
        <f>IF(ISBLANK(GI!$H$36),"",GI!$H$36)</f>
        <v xml:space="preserve">Samson Tekle Belay </v>
      </c>
      <c r="G39" s="242">
        <f>MIP!E111</f>
        <v>0</v>
      </c>
      <c r="H39" s="203">
        <v>35</v>
      </c>
      <c r="I39" s="204" t="str">
        <f>IF(ISBLANK(GI!$H$36),"",GI!$H$36)</f>
        <v xml:space="preserve">Samson Tekle Belay </v>
      </c>
      <c r="J39" s="205">
        <f>IF(ISBLANK(MIP!$E$178),"",MIP!$E$178)</f>
        <v>48</v>
      </c>
      <c r="K39" s="247"/>
      <c r="L39" s="203">
        <v>35</v>
      </c>
      <c r="M39" s="204" t="str">
        <f>IF(ISBLANK(GI!$H$36),"",GI!$H$36)</f>
        <v xml:space="preserve">Samson Tekle Belay </v>
      </c>
      <c r="N39" s="205">
        <f>MIP!E245</f>
        <v>0</v>
      </c>
      <c r="O39" s="203">
        <v>35</v>
      </c>
      <c r="P39" s="204" t="str">
        <f>IF(ISBLANK(GI!$H$36),"",GI!$H$36)</f>
        <v xml:space="preserve">Samson Tekle Belay </v>
      </c>
      <c r="Q39" s="205">
        <f>IF(ISBLANK(MIP!$E$311),"",MIP!$E$311)</f>
        <v>72</v>
      </c>
      <c r="R39" s="247"/>
      <c r="S39" s="203">
        <v>35</v>
      </c>
      <c r="T39" s="204" t="str">
        <f>IF(ISBLANK(GI!$H$36),"",GI!$H$36)</f>
        <v xml:space="preserve">Samson Tekle Belay </v>
      </c>
      <c r="U39" s="205">
        <f>MIP!E378</f>
        <v>71</v>
      </c>
      <c r="V39" s="203">
        <v>35</v>
      </c>
      <c r="W39" s="204" t="str">
        <f>IF(ISBLANK(GI!$H$36),"",GI!$H$36)</f>
        <v xml:space="preserve">Samson Tekle Belay </v>
      </c>
      <c r="X39" s="242">
        <f>IF(ISBLANK(MIP!$E$445),"",MIP!$E$445)</f>
        <v>65</v>
      </c>
      <c r="Y39" s="258"/>
      <c r="Z39" s="203">
        <v>35</v>
      </c>
      <c r="AA39" s="260" t="str">
        <f>IF(ISBLANK(GI!$H$36),"",GI!$H$36)</f>
        <v xml:space="preserve">Samson Tekle Belay </v>
      </c>
      <c r="AB39" s="205">
        <f>MIP!E512</f>
        <v>0</v>
      </c>
      <c r="AC39" s="203">
        <v>35</v>
      </c>
      <c r="AD39" s="262" t="str">
        <f>IF(ISBLANK(GI!$H$36),"",GI!$H$36)</f>
        <v xml:space="preserve">Samson Tekle Belay </v>
      </c>
      <c r="AE39" s="205">
        <f>IF(ISBLANK(MIP!$E$579),"",MIP!$E$579)</f>
        <v>75</v>
      </c>
      <c r="AG39" s="203">
        <v>35</v>
      </c>
      <c r="AH39" s="262" t="str">
        <f>IF(ISBLANK(GI!$H$36),"",GI!$H$36)</f>
        <v xml:space="preserve">Samson Tekle Belay </v>
      </c>
      <c r="AI39" s="205">
        <f>MIP!E646</f>
        <v>0</v>
      </c>
      <c r="AJ39" s="203">
        <v>35</v>
      </c>
      <c r="AK39" s="204" t="str">
        <f>IF(ISBLANK(GI!$H$36),"",GI!$H$36)</f>
        <v xml:space="preserve">Samson Tekle Belay </v>
      </c>
      <c r="AL39" s="242">
        <f>IF(ISBLANK(MIP!$E$713),"",MIP!$E$713)</f>
        <v>76</v>
      </c>
      <c r="AM39" s="258"/>
      <c r="AN39" s="243">
        <v>35</v>
      </c>
      <c r="AO39" s="204" t="str">
        <f>IF(ISBLANK(GI!$H$36),"",GI!$H$36)</f>
        <v xml:space="preserve">Samson Tekle Belay </v>
      </c>
      <c r="AP39" s="205" t="str">
        <f>IF(ISBLANK(MIP!$E$780),"",MIP!$E$780)</f>
        <v/>
      </c>
      <c r="AQ39" s="203">
        <v>35</v>
      </c>
      <c r="AR39" s="204" t="str">
        <f>IF(ISBLANK(GI!$H$36),"",GI!$H$36)</f>
        <v xml:space="preserve">Samson Tekle Belay </v>
      </c>
      <c r="AS39" s="242"/>
      <c r="AT39" s="258"/>
      <c r="AU39" s="243">
        <v>35</v>
      </c>
      <c r="AV39" s="204" t="str">
        <f>IF(ISBLANK(GI!$H$36),"",GI!$H$36)</f>
        <v xml:space="preserve">Samson Tekle Belay </v>
      </c>
      <c r="AW39" s="205"/>
    </row>
    <row r="40" spans="1:49" ht="13.5" customHeight="1">
      <c r="A40" s="203">
        <v>36</v>
      </c>
      <c r="B40" s="204" t="str">
        <f>IF(ISBLANK(GI!$H$37),"",GI!$H$37)</f>
        <v xml:space="preserve">Sinados Solomon Kiflehadera </v>
      </c>
      <c r="C40" s="205">
        <f>IF(ISBLANK(MIP!$E$45),"",MIP!$E$45)</f>
        <v>68</v>
      </c>
      <c r="E40" s="203">
        <v>36</v>
      </c>
      <c r="F40" s="204" t="str">
        <f>IF(ISBLANK(GI!$H$37),"",GI!$H$37)</f>
        <v xml:space="preserve">Sinados Solomon Kiflehadera </v>
      </c>
      <c r="G40" s="242">
        <f>MIP!E112</f>
        <v>0</v>
      </c>
      <c r="H40" s="203">
        <v>36</v>
      </c>
      <c r="I40" s="204" t="str">
        <f>IF(ISBLANK(GI!$H$37),"",GI!$H$37)</f>
        <v xml:space="preserve">Sinados Solomon Kiflehadera </v>
      </c>
      <c r="J40" s="205">
        <f>IF(ISBLANK(MIP!$E$179),"",MIP!$E$179)</f>
        <v>49</v>
      </c>
      <c r="K40" s="247"/>
      <c r="L40" s="203">
        <v>36</v>
      </c>
      <c r="M40" s="204" t="str">
        <f>IF(ISBLANK(GI!$H$37),"",GI!$H$37)</f>
        <v xml:space="preserve">Sinados Solomon Kiflehadera </v>
      </c>
      <c r="N40" s="205">
        <f>MIP!E246</f>
        <v>0</v>
      </c>
      <c r="O40" s="203">
        <v>36</v>
      </c>
      <c r="P40" s="204" t="str">
        <f>IF(ISBLANK(GI!$H$37),"",GI!$H$37)</f>
        <v xml:space="preserve">Sinados Solomon Kiflehadera </v>
      </c>
      <c r="Q40" s="205">
        <f>IF(ISBLANK(MIP!$E$312),"",MIP!$E$312)</f>
        <v>66</v>
      </c>
      <c r="R40" s="247"/>
      <c r="S40" s="203">
        <v>36</v>
      </c>
      <c r="T40" s="204" t="str">
        <f>IF(ISBLANK(GI!$H$37),"",GI!$H$37)</f>
        <v xml:space="preserve">Sinados Solomon Kiflehadera </v>
      </c>
      <c r="U40" s="205">
        <f>MIP!E379</f>
        <v>68</v>
      </c>
      <c r="V40" s="203">
        <v>36</v>
      </c>
      <c r="W40" s="204" t="str">
        <f>IF(ISBLANK(GI!$H$37),"",GI!$H$37)</f>
        <v xml:space="preserve">Sinados Solomon Kiflehadera </v>
      </c>
      <c r="X40" s="242">
        <f>IF(ISBLANK(MIP!$E$446),"",MIP!$E$446)</f>
        <v>59</v>
      </c>
      <c r="Y40" s="258"/>
      <c r="Z40" s="203">
        <v>36</v>
      </c>
      <c r="AA40" s="260" t="str">
        <f>IF(ISBLANK(GI!$H$37),"",GI!$H$37)</f>
        <v xml:space="preserve">Sinados Solomon Kiflehadera </v>
      </c>
      <c r="AB40" s="205">
        <f>MIP!E513</f>
        <v>0</v>
      </c>
      <c r="AC40" s="203">
        <v>36</v>
      </c>
      <c r="AD40" s="262" t="str">
        <f>IF(ISBLANK(GI!$H$37),"",GI!$H$37)</f>
        <v xml:space="preserve">Sinados Solomon Kiflehadera </v>
      </c>
      <c r="AE40" s="205">
        <f>IF(ISBLANK(MIP!$E$580),"",MIP!$E$580)</f>
        <v>58</v>
      </c>
      <c r="AG40" s="203">
        <v>36</v>
      </c>
      <c r="AH40" s="262" t="str">
        <f>IF(ISBLANK(GI!$H$37),"",GI!$H$37)</f>
        <v xml:space="preserve">Sinados Solomon Kiflehadera </v>
      </c>
      <c r="AI40" s="205">
        <f>MIP!E647</f>
        <v>0</v>
      </c>
      <c r="AJ40" s="203">
        <v>36</v>
      </c>
      <c r="AK40" s="204" t="str">
        <f>IF(ISBLANK(GI!$H$37),"",GI!$H$37)</f>
        <v xml:space="preserve">Sinados Solomon Kiflehadera </v>
      </c>
      <c r="AL40" s="242">
        <f>IF(ISBLANK(MIP!$E$714),"",MIP!$E$714)</f>
        <v>70</v>
      </c>
      <c r="AM40" s="258"/>
      <c r="AN40" s="243">
        <v>36</v>
      </c>
      <c r="AO40" s="204" t="str">
        <f>IF(ISBLANK(GI!$H$37),"",GI!$H$37)</f>
        <v xml:space="preserve">Sinados Solomon Kiflehadera </v>
      </c>
      <c r="AP40" s="205" t="str">
        <f>IF(ISBLANK(MIP!$E$781),"",MIP!$E$781)</f>
        <v/>
      </c>
      <c r="AQ40" s="203">
        <v>36</v>
      </c>
      <c r="AR40" s="204" t="str">
        <f>IF(ISBLANK(GI!$H$37),"",GI!$H$37)</f>
        <v xml:space="preserve">Sinados Solomon Kiflehadera </v>
      </c>
      <c r="AS40" s="242"/>
      <c r="AT40" s="258"/>
      <c r="AU40" s="243">
        <v>36</v>
      </c>
      <c r="AV40" s="204" t="str">
        <f>IF(ISBLANK(GI!$H$37),"",GI!$H$37)</f>
        <v xml:space="preserve">Sinados Solomon Kiflehadera </v>
      </c>
      <c r="AW40" s="205"/>
    </row>
    <row r="41" spans="1:49" ht="13.5" customHeight="1">
      <c r="A41" s="203">
        <v>37</v>
      </c>
      <c r="B41" s="204" t="str">
        <f>IF(ISBLANK(GI!$H$38),"",GI!$H$38)</f>
        <v xml:space="preserve">Yeabsira Rezene Gebrecherkos </v>
      </c>
      <c r="C41" s="205">
        <f>IF(ISBLANK(MIP!$E$46),"",MIP!$E$46)</f>
        <v>75</v>
      </c>
      <c r="E41" s="203">
        <v>37</v>
      </c>
      <c r="F41" s="204" t="str">
        <f>IF(ISBLANK(GI!$H$38),"",GI!$H$38)</f>
        <v xml:space="preserve">Yeabsira Rezene Gebrecherkos </v>
      </c>
      <c r="G41" s="242">
        <f>MIP!E113</f>
        <v>0</v>
      </c>
      <c r="H41" s="203">
        <v>37</v>
      </c>
      <c r="I41" s="204" t="str">
        <f>IF(ISBLANK(GI!$H$38),"",GI!$H$38)</f>
        <v xml:space="preserve">Yeabsira Rezene Gebrecherkos </v>
      </c>
      <c r="J41" s="205">
        <f>IF(ISBLANK(MIP!$E$180),"",MIP!$E$180)</f>
        <v>63</v>
      </c>
      <c r="K41" s="247"/>
      <c r="L41" s="203">
        <v>37</v>
      </c>
      <c r="M41" s="204" t="str">
        <f>IF(ISBLANK(GI!$H$38),"",GI!$H$38)</f>
        <v xml:space="preserve">Yeabsira Rezene Gebrecherkos </v>
      </c>
      <c r="N41" s="205">
        <f>MIP!E247</f>
        <v>0</v>
      </c>
      <c r="O41" s="203">
        <v>37</v>
      </c>
      <c r="P41" s="204" t="str">
        <f>IF(ISBLANK(GI!$H$38),"",GI!$H$38)</f>
        <v xml:space="preserve">Yeabsira Rezene Gebrecherkos </v>
      </c>
      <c r="Q41" s="205">
        <f>IF(ISBLANK(MIP!$E$313),"",MIP!$E$313)</f>
        <v>69</v>
      </c>
      <c r="R41" s="247"/>
      <c r="S41" s="203">
        <v>37</v>
      </c>
      <c r="T41" s="204" t="str">
        <f>IF(ISBLANK(GI!$H$38),"",GI!$H$38)</f>
        <v xml:space="preserve">Yeabsira Rezene Gebrecherkos </v>
      </c>
      <c r="U41" s="205">
        <f>MIP!E380</f>
        <v>68</v>
      </c>
      <c r="V41" s="203">
        <v>37</v>
      </c>
      <c r="W41" s="204" t="str">
        <f>IF(ISBLANK(GI!$H$38),"",GI!$H$38)</f>
        <v xml:space="preserve">Yeabsira Rezene Gebrecherkos </v>
      </c>
      <c r="X41" s="242">
        <f>IF(ISBLANK(MIP!$E$447),"",MIP!$E$447)</f>
        <v>67</v>
      </c>
      <c r="Y41" s="258"/>
      <c r="Z41" s="203">
        <v>37</v>
      </c>
      <c r="AA41" s="260" t="str">
        <f>IF(ISBLANK(GI!$H$38),"",GI!$H$38)</f>
        <v xml:space="preserve">Yeabsira Rezene Gebrecherkos </v>
      </c>
      <c r="AB41" s="205">
        <f>MIP!E514</f>
        <v>0</v>
      </c>
      <c r="AC41" s="203">
        <v>37</v>
      </c>
      <c r="AD41" s="262" t="str">
        <f>IF(ISBLANK(GI!$H$38),"",GI!$H$38)</f>
        <v xml:space="preserve">Yeabsira Rezene Gebrecherkos </v>
      </c>
      <c r="AE41" s="205">
        <f>IF(ISBLANK(MIP!$E$581),"",MIP!$E$581)</f>
        <v>82</v>
      </c>
      <c r="AG41" s="203">
        <v>37</v>
      </c>
      <c r="AH41" s="262" t="str">
        <f>IF(ISBLANK(GI!$H$38),"",GI!$H$38)</f>
        <v xml:space="preserve">Yeabsira Rezene Gebrecherkos </v>
      </c>
      <c r="AI41" s="205">
        <f>MIP!E648</f>
        <v>0</v>
      </c>
      <c r="AJ41" s="203">
        <v>37</v>
      </c>
      <c r="AK41" s="204" t="str">
        <f>IF(ISBLANK(GI!$H$38),"",GI!$H$38)</f>
        <v xml:space="preserve">Yeabsira Rezene Gebrecherkos </v>
      </c>
      <c r="AL41" s="242">
        <f>IF(ISBLANK(MIP!$E$715),"",MIP!$E$715)</f>
        <v>74</v>
      </c>
      <c r="AM41" s="258"/>
      <c r="AN41" s="243">
        <v>37</v>
      </c>
      <c r="AO41" s="204" t="str">
        <f>IF(ISBLANK(GI!$H$38),"",GI!$H$38)</f>
        <v xml:space="preserve">Yeabsira Rezene Gebrecherkos </v>
      </c>
      <c r="AP41" s="205" t="str">
        <f>IF(ISBLANK(MIP!$E$782),"",MIP!$E$782)</f>
        <v/>
      </c>
      <c r="AQ41" s="203">
        <v>37</v>
      </c>
      <c r="AR41" s="204" t="str">
        <f>IF(ISBLANK(GI!$H$38),"",GI!$H$38)</f>
        <v xml:space="preserve">Yeabsira Rezene Gebrecherkos </v>
      </c>
      <c r="AS41" s="242"/>
      <c r="AT41" s="258"/>
      <c r="AU41" s="243">
        <v>37</v>
      </c>
      <c r="AV41" s="204" t="str">
        <f>IF(ISBLANK(GI!$H$38),"",GI!$H$38)</f>
        <v xml:space="preserve">Yeabsira Rezene Gebrecherkos </v>
      </c>
      <c r="AW41" s="205"/>
    </row>
    <row r="42" spans="1:49" ht="13.5" customHeight="1">
      <c r="A42" s="203">
        <v>38</v>
      </c>
      <c r="B42" s="204" t="str">
        <f>IF(ISBLANK(GI!$H$39),"",GI!$H$39)</f>
        <v xml:space="preserve">Yohannes Gebregergis Weldegebriel </v>
      </c>
      <c r="C42" s="205">
        <f>IF(ISBLANK(MIP!$E$47),"",MIP!$E$47)</f>
        <v>58</v>
      </c>
      <c r="E42" s="203">
        <v>38</v>
      </c>
      <c r="F42" s="204" t="str">
        <f>IF(ISBLANK(GI!$H$39),"",GI!$H$39)</f>
        <v xml:space="preserve">Yohannes Gebregergis Weldegebriel </v>
      </c>
      <c r="G42" s="242">
        <f>MIP!E114</f>
        <v>0</v>
      </c>
      <c r="H42" s="203">
        <v>38</v>
      </c>
      <c r="I42" s="204" t="str">
        <f>IF(ISBLANK(GI!$H$39),"",GI!$H$39)</f>
        <v xml:space="preserve">Yohannes Gebregergis Weldegebriel </v>
      </c>
      <c r="J42" s="205">
        <f>IF(ISBLANK(MIP!$E$181),"",MIP!$E$181)</f>
        <v>61</v>
      </c>
      <c r="K42" s="247"/>
      <c r="L42" s="203">
        <v>38</v>
      </c>
      <c r="M42" s="204" t="str">
        <f>IF(ISBLANK(GI!$H$39),"",GI!$H$39)</f>
        <v xml:space="preserve">Yohannes Gebregergis Weldegebriel </v>
      </c>
      <c r="N42" s="205">
        <f>MIP!E248</f>
        <v>0</v>
      </c>
      <c r="O42" s="203">
        <v>38</v>
      </c>
      <c r="P42" s="204" t="str">
        <f>IF(ISBLANK(GI!$H$39),"",GI!$H$39)</f>
        <v xml:space="preserve">Yohannes Gebregergis Weldegebriel </v>
      </c>
      <c r="Q42" s="205">
        <f>IF(ISBLANK(MIP!$E$314),"",MIP!$E$314)</f>
        <v>76</v>
      </c>
      <c r="R42" s="247"/>
      <c r="S42" s="203">
        <v>38</v>
      </c>
      <c r="T42" s="204" t="str">
        <f>IF(ISBLANK(GI!$H$39),"",GI!$H$39)</f>
        <v xml:space="preserve">Yohannes Gebregergis Weldegebriel </v>
      </c>
      <c r="U42" s="205">
        <f>MIP!E381</f>
        <v>65</v>
      </c>
      <c r="V42" s="203">
        <v>38</v>
      </c>
      <c r="W42" s="204" t="str">
        <f>IF(ISBLANK(GI!$H$39),"",GI!$H$39)</f>
        <v xml:space="preserve">Yohannes Gebregergis Weldegebriel </v>
      </c>
      <c r="X42" s="242">
        <f>IF(ISBLANK(MIP!$E$448),"",MIP!$E$448)</f>
        <v>63</v>
      </c>
      <c r="Y42" s="258"/>
      <c r="Z42" s="203">
        <v>38</v>
      </c>
      <c r="AA42" s="260" t="str">
        <f>IF(ISBLANK(GI!$H$39),"",GI!$H$39)</f>
        <v xml:space="preserve">Yohannes Gebregergis Weldegebriel </v>
      </c>
      <c r="AB42" s="205">
        <f>MIP!E515</f>
        <v>0</v>
      </c>
      <c r="AC42" s="203">
        <v>38</v>
      </c>
      <c r="AD42" s="262" t="str">
        <f>IF(ISBLANK(GI!$H$39),"",GI!$H$39)</f>
        <v xml:space="preserve">Yohannes Gebregergis Weldegebriel </v>
      </c>
      <c r="AE42" s="205">
        <f>IF(ISBLANK(MIP!$E$582),"",MIP!$E$582)</f>
        <v>75</v>
      </c>
      <c r="AG42" s="203">
        <v>38</v>
      </c>
      <c r="AH42" s="262" t="str">
        <f>IF(ISBLANK(GI!$H$39),"",GI!$H$39)</f>
        <v xml:space="preserve">Yohannes Gebregergis Weldegebriel </v>
      </c>
      <c r="AI42" s="205">
        <f>MIP!E649</f>
        <v>0</v>
      </c>
      <c r="AJ42" s="203">
        <v>38</v>
      </c>
      <c r="AK42" s="204" t="str">
        <f>IF(ISBLANK(GI!$H$39),"",GI!$H$39)</f>
        <v xml:space="preserve">Yohannes Gebregergis Weldegebriel </v>
      </c>
      <c r="AL42" s="242">
        <f>IF(ISBLANK(MIP!$E$716),"",MIP!$E$716)</f>
        <v>73</v>
      </c>
      <c r="AM42" s="258"/>
      <c r="AN42" s="243">
        <v>38</v>
      </c>
      <c r="AO42" s="204" t="str">
        <f>IF(ISBLANK(GI!$H$39),"",GI!$H$39)</f>
        <v xml:space="preserve">Yohannes Gebregergis Weldegebriel </v>
      </c>
      <c r="AP42" s="205" t="str">
        <f>IF(ISBLANK(MIP!$E$783),"",MIP!$E$783)</f>
        <v/>
      </c>
      <c r="AQ42" s="203">
        <v>38</v>
      </c>
      <c r="AR42" s="204" t="str">
        <f>IF(ISBLANK(GI!$H$39),"",GI!$H$39)</f>
        <v xml:space="preserve">Yohannes Gebregergis Weldegebriel </v>
      </c>
      <c r="AS42" s="242"/>
      <c r="AT42" s="258"/>
      <c r="AU42" s="243">
        <v>38</v>
      </c>
      <c r="AV42" s="204" t="str">
        <f>IF(ISBLANK(GI!$H$39),"",GI!$H$39)</f>
        <v xml:space="preserve">Yohannes Gebregergis Weldegebriel </v>
      </c>
      <c r="AW42" s="205"/>
    </row>
    <row r="43" spans="1:49" ht="13.5" customHeight="1">
      <c r="A43" s="203">
        <v>39</v>
      </c>
      <c r="B43" s="204" t="str">
        <f>IF(ISBLANK(GI!$H$40),"",GI!$H$40)</f>
        <v xml:space="preserve">Yohanns Gebremedhin Aregawi </v>
      </c>
      <c r="C43" s="205">
        <f>IF(ISBLANK(MIP!$E$48),"",MIP!$E$48)</f>
        <v>64</v>
      </c>
      <c r="E43" s="203">
        <v>39</v>
      </c>
      <c r="F43" s="204" t="str">
        <f>IF(ISBLANK(GI!$H$40),"",GI!$H$40)</f>
        <v xml:space="preserve">Yohanns Gebremedhin Aregawi </v>
      </c>
      <c r="G43" s="242">
        <f>MIP!E115</f>
        <v>0</v>
      </c>
      <c r="H43" s="203">
        <v>39</v>
      </c>
      <c r="I43" s="204" t="str">
        <f>IF(ISBLANK(GI!$H$40),"",GI!$H$40)</f>
        <v xml:space="preserve">Yohanns Gebremedhin Aregawi </v>
      </c>
      <c r="J43" s="205">
        <f>IF(ISBLANK(MIP!$E$182),"",MIP!$E$182)</f>
        <v>64</v>
      </c>
      <c r="K43" s="247"/>
      <c r="L43" s="203">
        <v>39</v>
      </c>
      <c r="M43" s="204" t="str">
        <f>IF(ISBLANK(GI!$H$40),"",GI!$H$40)</f>
        <v xml:space="preserve">Yohanns Gebremedhin Aregawi </v>
      </c>
      <c r="N43" s="205">
        <f>MIP!E249</f>
        <v>0</v>
      </c>
      <c r="O43" s="203">
        <v>39</v>
      </c>
      <c r="P43" s="204" t="str">
        <f>IF(ISBLANK(GI!$H$40),"",GI!$H$40)</f>
        <v xml:space="preserve">Yohanns Gebremedhin Aregawi </v>
      </c>
      <c r="Q43" s="205">
        <f>IF(ISBLANK(MIP!$E$315),"",MIP!$E$315)</f>
        <v>73</v>
      </c>
      <c r="R43" s="247"/>
      <c r="S43" s="203">
        <v>39</v>
      </c>
      <c r="T43" s="204" t="str">
        <f>IF(ISBLANK(GI!$H$40),"",GI!$H$40)</f>
        <v xml:space="preserve">Yohanns Gebremedhin Aregawi </v>
      </c>
      <c r="U43" s="205">
        <f>MIP!E382</f>
        <v>72</v>
      </c>
      <c r="V43" s="203">
        <v>39</v>
      </c>
      <c r="W43" s="204" t="str">
        <f>IF(ISBLANK(GI!$H$40),"",GI!$H$40)</f>
        <v xml:space="preserve">Yohanns Gebremedhin Aregawi </v>
      </c>
      <c r="X43" s="242">
        <f>IF(ISBLANK(MIP!$E$449),"",MIP!$E$449)</f>
        <v>56</v>
      </c>
      <c r="Y43" s="258"/>
      <c r="Z43" s="203">
        <v>39</v>
      </c>
      <c r="AA43" s="260" t="str">
        <f>IF(ISBLANK(GI!$H$40),"",GI!$H$40)</f>
        <v xml:space="preserve">Yohanns Gebremedhin Aregawi </v>
      </c>
      <c r="AB43" s="205">
        <f>MIP!E516</f>
        <v>0</v>
      </c>
      <c r="AC43" s="203">
        <v>39</v>
      </c>
      <c r="AD43" s="262" t="str">
        <f>IF(ISBLANK(GI!$H$40),"",GI!$H$40)</f>
        <v xml:space="preserve">Yohanns Gebremedhin Aregawi </v>
      </c>
      <c r="AE43" s="205">
        <f>IF(ISBLANK(MIP!$E$583),"",MIP!$E$583)</f>
        <v>88</v>
      </c>
      <c r="AG43" s="203">
        <v>39</v>
      </c>
      <c r="AH43" s="262" t="str">
        <f>IF(ISBLANK(GI!$H$40),"",GI!$H$40)</f>
        <v xml:space="preserve">Yohanns Gebremedhin Aregawi </v>
      </c>
      <c r="AI43" s="205">
        <f>MIP!E650</f>
        <v>0</v>
      </c>
      <c r="AJ43" s="203">
        <v>39</v>
      </c>
      <c r="AK43" s="204" t="str">
        <f>IF(ISBLANK(GI!$H$40),"",GI!$H$40)</f>
        <v xml:space="preserve">Yohanns Gebremedhin Aregawi </v>
      </c>
      <c r="AL43" s="242">
        <f>IF(ISBLANK(MIP!$E$717),"",MIP!$E$717)</f>
        <v>82</v>
      </c>
      <c r="AM43" s="258"/>
      <c r="AN43" s="243">
        <v>39</v>
      </c>
      <c r="AO43" s="204" t="str">
        <f>IF(ISBLANK(GI!$H$40),"",GI!$H$40)</f>
        <v xml:space="preserve">Yohanns Gebremedhin Aregawi </v>
      </c>
      <c r="AP43" s="205" t="str">
        <f>IF(ISBLANK(MIP!$E$784),"",MIP!$E$784)</f>
        <v/>
      </c>
      <c r="AQ43" s="203">
        <v>39</v>
      </c>
      <c r="AR43" s="204" t="str">
        <f>IF(ISBLANK(GI!$H$40),"",GI!$H$40)</f>
        <v xml:space="preserve">Yohanns Gebremedhin Aregawi </v>
      </c>
      <c r="AS43" s="242"/>
      <c r="AT43" s="258"/>
      <c r="AU43" s="243">
        <v>39</v>
      </c>
      <c r="AV43" s="204" t="str">
        <f>IF(ISBLANK(GI!$H$40),"",GI!$H$40)</f>
        <v xml:space="preserve">Yohanns Gebremedhin Aregawi </v>
      </c>
      <c r="AW43" s="205"/>
    </row>
    <row r="44" spans="1:49" ht="13.5" customHeight="1">
      <c r="A44" s="203">
        <v>40</v>
      </c>
      <c r="B44" s="204" t="str">
        <f>IF(ISBLANK(GI!$H$41),"",GI!$H$41)</f>
        <v xml:space="preserve">Yonatan Mulu Araya </v>
      </c>
      <c r="C44" s="205">
        <f>IF(ISBLANK(MIP!$E$49),"",MIP!$E$49)</f>
        <v>68</v>
      </c>
      <c r="E44" s="203">
        <v>40</v>
      </c>
      <c r="F44" s="204" t="str">
        <f>IF(ISBLANK(GI!$H$41),"",GI!$H$41)</f>
        <v xml:space="preserve">Yonatan Mulu Araya </v>
      </c>
      <c r="G44" s="242">
        <f>MIP!E116</f>
        <v>0</v>
      </c>
      <c r="H44" s="203">
        <v>40</v>
      </c>
      <c r="I44" s="204" t="str">
        <f>IF(ISBLANK(GI!$H$41),"",GI!$H$41)</f>
        <v xml:space="preserve">Yonatan Mulu Araya </v>
      </c>
      <c r="J44" s="205">
        <f>IF(ISBLANK(MIP!$E$183),"",MIP!$E$183)</f>
        <v>59</v>
      </c>
      <c r="K44" s="247"/>
      <c r="L44" s="203">
        <v>40</v>
      </c>
      <c r="M44" s="204" t="str">
        <f>IF(ISBLANK(GI!$H$41),"",GI!$H$41)</f>
        <v xml:space="preserve">Yonatan Mulu Araya </v>
      </c>
      <c r="N44" s="205">
        <f>MIP!E250</f>
        <v>0</v>
      </c>
      <c r="O44" s="203">
        <v>40</v>
      </c>
      <c r="P44" s="204" t="str">
        <f>IF(ISBLANK(GI!$H$41),"",GI!$H$41)</f>
        <v xml:space="preserve">Yonatan Mulu Araya </v>
      </c>
      <c r="Q44" s="205">
        <f>IF(ISBLANK(MIP!$E$316),"",MIP!$E$316)</f>
        <v>82</v>
      </c>
      <c r="R44" s="247"/>
      <c r="S44" s="203">
        <v>40</v>
      </c>
      <c r="T44" s="204" t="str">
        <f>IF(ISBLANK(GI!$H$41),"",GI!$H$41)</f>
        <v xml:space="preserve">Yonatan Mulu Araya </v>
      </c>
      <c r="U44" s="205">
        <f>MIP!E383</f>
        <v>65</v>
      </c>
      <c r="V44" s="203">
        <v>40</v>
      </c>
      <c r="W44" s="204" t="str">
        <f>IF(ISBLANK(GI!$H$41),"",GI!$H$41)</f>
        <v xml:space="preserve">Yonatan Mulu Araya </v>
      </c>
      <c r="X44" s="242">
        <f>IF(ISBLANK(MIP!$E$450),"",MIP!$E$450)</f>
        <v>56</v>
      </c>
      <c r="Y44" s="258"/>
      <c r="Z44" s="203">
        <v>40</v>
      </c>
      <c r="AA44" s="260" t="str">
        <f>IF(ISBLANK(GI!$H$41),"",GI!$H$41)</f>
        <v xml:space="preserve">Yonatan Mulu Araya </v>
      </c>
      <c r="AB44" s="205">
        <f>MIP!E517</f>
        <v>0</v>
      </c>
      <c r="AC44" s="203">
        <v>40</v>
      </c>
      <c r="AD44" s="262" t="str">
        <f>IF(ISBLANK(GI!$H$41),"",GI!$H$41)</f>
        <v xml:space="preserve">Yonatan Mulu Araya </v>
      </c>
      <c r="AE44" s="205">
        <f>IF(ISBLANK(MIP!$E$584),"",MIP!$E$584)</f>
        <v>88</v>
      </c>
      <c r="AG44" s="203">
        <v>40</v>
      </c>
      <c r="AH44" s="262" t="str">
        <f>IF(ISBLANK(GI!$H$41),"",GI!$H$41)</f>
        <v xml:space="preserve">Yonatan Mulu Araya </v>
      </c>
      <c r="AI44" s="205">
        <f>MIP!E651</f>
        <v>0</v>
      </c>
      <c r="AJ44" s="203">
        <v>40</v>
      </c>
      <c r="AK44" s="204" t="str">
        <f>IF(ISBLANK(GI!$H$41),"",GI!$H$41)</f>
        <v xml:space="preserve">Yonatan Mulu Araya </v>
      </c>
      <c r="AL44" s="242">
        <f>IF(ISBLANK(MIP!$E$718),"",MIP!$E$718)</f>
        <v>63</v>
      </c>
      <c r="AM44" s="258"/>
      <c r="AN44" s="243">
        <v>40</v>
      </c>
      <c r="AO44" s="204" t="str">
        <f>IF(ISBLANK(GI!$H$41),"",GI!$H$41)</f>
        <v xml:space="preserve">Yonatan Mulu Araya </v>
      </c>
      <c r="AP44" s="205" t="str">
        <f>IF(ISBLANK(MIP!$E$785),"",MIP!$E$785)</f>
        <v/>
      </c>
      <c r="AQ44" s="203">
        <v>40</v>
      </c>
      <c r="AR44" s="204" t="str">
        <f>IF(ISBLANK(GI!$H$41),"",GI!$H$41)</f>
        <v xml:space="preserve">Yonatan Mulu Araya </v>
      </c>
      <c r="AS44" s="242"/>
      <c r="AT44" s="258"/>
      <c r="AU44" s="243">
        <v>40</v>
      </c>
      <c r="AV44" s="204" t="str">
        <f>IF(ISBLANK(GI!$H$41),"",GI!$H$41)</f>
        <v xml:space="preserve">Yonatan Mulu Araya </v>
      </c>
      <c r="AW44" s="205"/>
    </row>
    <row r="45" spans="1:49" ht="13.5" customHeight="1">
      <c r="A45" s="203">
        <v>41</v>
      </c>
      <c r="B45" s="204" t="str">
        <f>IF(ISBLANK(GI!$H$42),"",GI!$H$42)</f>
        <v xml:space="preserve">Yordanos Weldeslassie Kidane </v>
      </c>
      <c r="C45" s="205">
        <f>IF(ISBLANK(MIP!$E$50),"",MIP!$E$50)</f>
        <v>66</v>
      </c>
      <c r="E45" s="203">
        <v>41</v>
      </c>
      <c r="F45" s="204" t="str">
        <f>IF(ISBLANK(GI!$H$42),"",GI!$H$42)</f>
        <v xml:space="preserve">Yordanos Weldeslassie Kidane </v>
      </c>
      <c r="G45" s="242">
        <f>MIP!E117</f>
        <v>0</v>
      </c>
      <c r="H45" s="203">
        <v>41</v>
      </c>
      <c r="I45" s="204" t="str">
        <f>IF(ISBLANK(GI!$H$42),"",GI!$H$42)</f>
        <v xml:space="preserve">Yordanos Weldeslassie Kidane </v>
      </c>
      <c r="J45" s="205">
        <f>IF(ISBLANK(MIP!$E$184),"",MIP!$E$184)</f>
        <v>63</v>
      </c>
      <c r="K45" s="247"/>
      <c r="L45" s="203">
        <v>41</v>
      </c>
      <c r="M45" s="204" t="str">
        <f>IF(ISBLANK(GI!$H$42),"",GI!$H$42)</f>
        <v xml:space="preserve">Yordanos Weldeslassie Kidane </v>
      </c>
      <c r="N45" s="205">
        <f>MIP!E251</f>
        <v>0</v>
      </c>
      <c r="O45" s="203">
        <v>41</v>
      </c>
      <c r="P45" s="204" t="str">
        <f>IF(ISBLANK(GI!$H$42),"",GI!$H$42)</f>
        <v xml:space="preserve">Yordanos Weldeslassie Kidane </v>
      </c>
      <c r="Q45" s="205">
        <f>IF(ISBLANK(MIP!$E$317),"",MIP!$E$317)</f>
        <v>81</v>
      </c>
      <c r="R45" s="247"/>
      <c r="S45" s="203">
        <v>41</v>
      </c>
      <c r="T45" s="204" t="str">
        <f>IF(ISBLANK(GI!$H$42),"",GI!$H$42)</f>
        <v xml:space="preserve">Yordanos Weldeslassie Kidane </v>
      </c>
      <c r="U45" s="205">
        <f>MIP!E384</f>
        <v>69</v>
      </c>
      <c r="V45" s="203">
        <v>41</v>
      </c>
      <c r="W45" s="204" t="str">
        <f>IF(ISBLANK(GI!$H$42),"",GI!$H$42)</f>
        <v xml:space="preserve">Yordanos Weldeslassie Kidane </v>
      </c>
      <c r="X45" s="242">
        <f>IF(ISBLANK(MIP!$E$451),"",MIP!$E$451)</f>
        <v>57</v>
      </c>
      <c r="Y45" s="258"/>
      <c r="Z45" s="203">
        <v>41</v>
      </c>
      <c r="AA45" s="260" t="str">
        <f>IF(ISBLANK(GI!$H$42),"",GI!$H$42)</f>
        <v xml:space="preserve">Yordanos Weldeslassie Kidane </v>
      </c>
      <c r="AB45" s="205">
        <f>MIP!E518</f>
        <v>0</v>
      </c>
      <c r="AC45" s="203">
        <v>41</v>
      </c>
      <c r="AD45" s="262" t="str">
        <f>IF(ISBLANK(GI!$H$42),"",GI!$H$42)</f>
        <v xml:space="preserve">Yordanos Weldeslassie Kidane </v>
      </c>
      <c r="AE45" s="205">
        <f>IF(ISBLANK(MIP!$E$585),"",MIP!$E$585)</f>
        <v>83</v>
      </c>
      <c r="AG45" s="203">
        <v>41</v>
      </c>
      <c r="AH45" s="262" t="str">
        <f>IF(ISBLANK(GI!$H$42),"",GI!$H$42)</f>
        <v xml:space="preserve">Yordanos Weldeslassie Kidane </v>
      </c>
      <c r="AI45" s="205">
        <f>MIP!E652</f>
        <v>0</v>
      </c>
      <c r="AJ45" s="203">
        <v>41</v>
      </c>
      <c r="AK45" s="204" t="str">
        <f>IF(ISBLANK(GI!$H$42),"",GI!$H$42)</f>
        <v xml:space="preserve">Yordanos Weldeslassie Kidane </v>
      </c>
      <c r="AL45" s="242">
        <f>IF(ISBLANK(MIP!$E$719),"",MIP!$E$719)</f>
        <v>77</v>
      </c>
      <c r="AM45" s="258"/>
      <c r="AN45" s="243">
        <v>41</v>
      </c>
      <c r="AO45" s="204" t="str">
        <f>IF(ISBLANK(GI!$H$42),"",GI!$H$42)</f>
        <v xml:space="preserve">Yordanos Weldeslassie Kidane </v>
      </c>
      <c r="AP45" s="205" t="str">
        <f>IF(ISBLANK(MIP!$E$786),"",MIP!$E$786)</f>
        <v/>
      </c>
      <c r="AQ45" s="203">
        <v>41</v>
      </c>
      <c r="AR45" s="204" t="str">
        <f>IF(ISBLANK(GI!$H$42),"",GI!$H$42)</f>
        <v xml:space="preserve">Yordanos Weldeslassie Kidane </v>
      </c>
      <c r="AS45" s="242"/>
      <c r="AT45" s="258"/>
      <c r="AU45" s="243">
        <v>41</v>
      </c>
      <c r="AV45" s="204" t="str">
        <f>IF(ISBLANK(GI!$H$42),"",GI!$H$42)</f>
        <v xml:space="preserve">Yordanos Weldeslassie Kidane </v>
      </c>
      <c r="AW45" s="205"/>
    </row>
    <row r="46" spans="1:49" ht="13.5" customHeight="1">
      <c r="A46" s="203">
        <v>42</v>
      </c>
      <c r="B46" s="204" t="str">
        <f>IF(ISBLANK(GI!$H$43),"",GI!$H$43)</f>
        <v xml:space="preserve">Yosef Mesfin Hailemicheal </v>
      </c>
      <c r="C46" s="205">
        <f>IF(ISBLANK(MIP!$E$51),"",MIP!$E$51)</f>
        <v>55</v>
      </c>
      <c r="E46" s="203">
        <v>42</v>
      </c>
      <c r="F46" s="204" t="str">
        <f>IF(ISBLANK(GI!$H$43),"",GI!$H$43)</f>
        <v xml:space="preserve">Yosef Mesfin Hailemicheal </v>
      </c>
      <c r="G46" s="242">
        <f>MIP!E118</f>
        <v>0</v>
      </c>
      <c r="H46" s="203">
        <v>42</v>
      </c>
      <c r="I46" s="204" t="str">
        <f>IF(ISBLANK(GI!$H$43),"",GI!$H$43)</f>
        <v xml:space="preserve">Yosef Mesfin Hailemicheal </v>
      </c>
      <c r="J46" s="205">
        <f>IF(ISBLANK(MIP!$E$185),"",MIP!$E$185)</f>
        <v>46</v>
      </c>
      <c r="K46" s="247"/>
      <c r="L46" s="203">
        <v>42</v>
      </c>
      <c r="M46" s="204" t="str">
        <f>IF(ISBLANK(GI!$H$43),"",GI!$H$43)</f>
        <v xml:space="preserve">Yosef Mesfin Hailemicheal </v>
      </c>
      <c r="N46" s="205">
        <f>MIP!E252</f>
        <v>0</v>
      </c>
      <c r="O46" s="203">
        <v>42</v>
      </c>
      <c r="P46" s="204" t="str">
        <f>IF(ISBLANK(GI!$H$43),"",GI!$H$43)</f>
        <v xml:space="preserve">Yosef Mesfin Hailemicheal </v>
      </c>
      <c r="Q46" s="205">
        <f>IF(ISBLANK(MIP!$E$318),"",MIP!$E$318)</f>
        <v>74</v>
      </c>
      <c r="R46" s="247"/>
      <c r="S46" s="203">
        <v>42</v>
      </c>
      <c r="T46" s="204" t="str">
        <f>IF(ISBLANK(GI!$H$43),"",GI!$H$43)</f>
        <v xml:space="preserve">Yosef Mesfin Hailemicheal </v>
      </c>
      <c r="U46" s="205">
        <f>MIP!E385</f>
        <v>61</v>
      </c>
      <c r="V46" s="203">
        <v>42</v>
      </c>
      <c r="W46" s="204" t="str">
        <f>IF(ISBLANK(GI!$H$43),"",GI!$H$43)</f>
        <v xml:space="preserve">Yosef Mesfin Hailemicheal </v>
      </c>
      <c r="X46" s="242">
        <f>IF(ISBLANK(MIP!$E$452),"",MIP!$E$452)</f>
        <v>57</v>
      </c>
      <c r="Y46" s="258"/>
      <c r="Z46" s="203">
        <v>42</v>
      </c>
      <c r="AA46" s="260" t="str">
        <f>IF(ISBLANK(GI!$H$43),"",GI!$H$43)</f>
        <v xml:space="preserve">Yosef Mesfin Hailemicheal </v>
      </c>
      <c r="AB46" s="205">
        <f>MIP!E519</f>
        <v>0</v>
      </c>
      <c r="AC46" s="203">
        <v>42</v>
      </c>
      <c r="AD46" s="262" t="str">
        <f>IF(ISBLANK(GI!$H$43),"",GI!$H$43)</f>
        <v xml:space="preserve">Yosef Mesfin Hailemicheal </v>
      </c>
      <c r="AE46" s="205">
        <f>IF(ISBLANK(MIP!$E$586),"",MIP!$E$586)</f>
        <v>82</v>
      </c>
      <c r="AG46" s="203">
        <v>42</v>
      </c>
      <c r="AH46" s="262" t="str">
        <f>IF(ISBLANK(GI!$H$43),"",GI!$H$43)</f>
        <v xml:space="preserve">Yosef Mesfin Hailemicheal </v>
      </c>
      <c r="AI46" s="205">
        <f>MIP!E653</f>
        <v>0</v>
      </c>
      <c r="AJ46" s="203">
        <v>42</v>
      </c>
      <c r="AK46" s="204" t="str">
        <f>IF(ISBLANK(GI!$H$43),"",GI!$H$43)</f>
        <v xml:space="preserve">Yosef Mesfin Hailemicheal </v>
      </c>
      <c r="AL46" s="242">
        <f>IF(ISBLANK(MIP!$E$720),"",MIP!$E$720)</f>
        <v>78</v>
      </c>
      <c r="AM46" s="258"/>
      <c r="AN46" s="243">
        <v>42</v>
      </c>
      <c r="AO46" s="204" t="str">
        <f>IF(ISBLANK(GI!$H$43),"",GI!$H$43)</f>
        <v xml:space="preserve">Yosef Mesfin Hailemicheal </v>
      </c>
      <c r="AP46" s="205" t="str">
        <f>IF(ISBLANK(MIP!$E$787),"",MIP!$E$787)</f>
        <v/>
      </c>
      <c r="AQ46" s="203">
        <v>42</v>
      </c>
      <c r="AR46" s="204" t="str">
        <f>IF(ISBLANK(GI!$H$43),"",GI!$H$43)</f>
        <v xml:space="preserve">Yosef Mesfin Hailemicheal </v>
      </c>
      <c r="AS46" s="242"/>
      <c r="AT46" s="258"/>
      <c r="AU46" s="243">
        <v>42</v>
      </c>
      <c r="AV46" s="204" t="str">
        <f>IF(ISBLANK(GI!$H$43),"",GI!$H$43)</f>
        <v xml:space="preserve">Yosef Mesfin Hailemicheal </v>
      </c>
      <c r="AW46" s="205"/>
    </row>
    <row r="47" spans="1:49" ht="13.5" customHeight="1">
      <c r="A47" s="203">
        <v>43</v>
      </c>
      <c r="B47" s="204" t="str">
        <f>IF(ISBLANK(GI!$H$44),"",GI!$H$44)</f>
        <v xml:space="preserve">Yudana Dawit Tsegay </v>
      </c>
      <c r="C47" s="205">
        <f>IF(ISBLANK(MIP!$E$52),"",MIP!$E$52)</f>
        <v>67</v>
      </c>
      <c r="E47" s="203">
        <v>43</v>
      </c>
      <c r="F47" s="204" t="str">
        <f>IF(ISBLANK(GI!$H$44),"",GI!$H$44)</f>
        <v xml:space="preserve">Yudana Dawit Tsegay </v>
      </c>
      <c r="G47" s="242">
        <f>MIP!E119</f>
        <v>0</v>
      </c>
      <c r="H47" s="203">
        <v>43</v>
      </c>
      <c r="I47" s="204" t="str">
        <f>IF(ISBLANK(GI!$H$44),"",GI!$H$44)</f>
        <v xml:space="preserve">Yudana Dawit Tsegay </v>
      </c>
      <c r="J47" s="205">
        <f>IF(ISBLANK(MIP!$E$186),"",MIP!$E$186)</f>
        <v>60</v>
      </c>
      <c r="K47" s="247"/>
      <c r="L47" s="203">
        <v>43</v>
      </c>
      <c r="M47" s="204" t="str">
        <f>IF(ISBLANK(GI!$H$44),"",GI!$H$44)</f>
        <v xml:space="preserve">Yudana Dawit Tsegay </v>
      </c>
      <c r="N47" s="205">
        <f>MIP!E253</f>
        <v>0</v>
      </c>
      <c r="O47" s="203">
        <v>43</v>
      </c>
      <c r="P47" s="204" t="str">
        <f>IF(ISBLANK(GI!$H$44),"",GI!$H$44)</f>
        <v xml:space="preserve">Yudana Dawit Tsegay </v>
      </c>
      <c r="Q47" s="205">
        <f>IF(ISBLANK(MIP!$E$319),"",MIP!$E$319)</f>
        <v>83</v>
      </c>
      <c r="R47" s="247"/>
      <c r="S47" s="203">
        <v>43</v>
      </c>
      <c r="T47" s="204" t="str">
        <f>IF(ISBLANK(GI!$H$44),"",GI!$H$44)</f>
        <v xml:space="preserve">Yudana Dawit Tsegay </v>
      </c>
      <c r="U47" s="205">
        <f>MIP!E386</f>
        <v>72</v>
      </c>
      <c r="V47" s="203">
        <v>43</v>
      </c>
      <c r="W47" s="204" t="str">
        <f>IF(ISBLANK(GI!$H$44),"",GI!$H$44)</f>
        <v xml:space="preserve">Yudana Dawit Tsegay </v>
      </c>
      <c r="X47" s="242">
        <f>IF(ISBLANK(MIP!$E$453),"",MIP!$E$453)</f>
        <v>71</v>
      </c>
      <c r="Y47" s="258"/>
      <c r="Z47" s="203">
        <v>43</v>
      </c>
      <c r="AA47" s="260" t="str">
        <f>IF(ISBLANK(GI!$H$44),"",GI!$H$44)</f>
        <v xml:space="preserve">Yudana Dawit Tsegay </v>
      </c>
      <c r="AB47" s="205">
        <f>MIP!E520</f>
        <v>0</v>
      </c>
      <c r="AC47" s="203">
        <v>43</v>
      </c>
      <c r="AD47" s="262" t="str">
        <f>IF(ISBLANK(GI!$H$44),"",GI!$H$44)</f>
        <v xml:space="preserve">Yudana Dawit Tsegay </v>
      </c>
      <c r="AE47" s="205">
        <f>IF(ISBLANK(MIP!$E$587),"",MIP!$E$587)</f>
        <v>87</v>
      </c>
      <c r="AG47" s="203">
        <v>43</v>
      </c>
      <c r="AH47" s="262" t="str">
        <f>IF(ISBLANK(GI!$H$44),"",GI!$H$44)</f>
        <v xml:space="preserve">Yudana Dawit Tsegay </v>
      </c>
      <c r="AI47" s="205">
        <f>MIP!E654</f>
        <v>0</v>
      </c>
      <c r="AJ47" s="203">
        <v>43</v>
      </c>
      <c r="AK47" s="204" t="str">
        <f>IF(ISBLANK(GI!$H$44),"",GI!$H$44)</f>
        <v xml:space="preserve">Yudana Dawit Tsegay </v>
      </c>
      <c r="AL47" s="242">
        <f>IF(ISBLANK(MIP!$E$721),"",MIP!$E$721)</f>
        <v>82</v>
      </c>
      <c r="AM47" s="258"/>
      <c r="AN47" s="243">
        <v>43</v>
      </c>
      <c r="AO47" s="204" t="str">
        <f>IF(ISBLANK(GI!$H$44),"",GI!$H$44)</f>
        <v xml:space="preserve">Yudana Dawit Tsegay </v>
      </c>
      <c r="AP47" s="205" t="str">
        <f>IF(ISBLANK(MIP!$E$788),"",MIP!$E$788)</f>
        <v/>
      </c>
      <c r="AQ47" s="203">
        <v>43</v>
      </c>
      <c r="AR47" s="204" t="str">
        <f>IF(ISBLANK(GI!$H$44),"",GI!$H$44)</f>
        <v xml:space="preserve">Yudana Dawit Tsegay </v>
      </c>
      <c r="AS47" s="242"/>
      <c r="AT47" s="258"/>
      <c r="AU47" s="243">
        <v>43</v>
      </c>
      <c r="AV47" s="204" t="str">
        <f>IF(ISBLANK(GI!$H$44),"",GI!$H$44)</f>
        <v xml:space="preserve">Yudana Dawit Tsegay </v>
      </c>
      <c r="AW47" s="205"/>
    </row>
    <row r="48" spans="1:49" ht="13.5" customHeight="1">
      <c r="A48" s="203">
        <v>44</v>
      </c>
      <c r="B48" s="204" t="str">
        <f>IF(ISBLANK(GI!$H$45),"",GI!$H$45)</f>
        <v/>
      </c>
      <c r="C48" s="205" t="str">
        <f>IF(ISBLANK(MIP!$E$53),"",MIP!$E$53)</f>
        <v/>
      </c>
      <c r="E48" s="203">
        <v>44</v>
      </c>
      <c r="F48" s="204" t="str">
        <f>IF(ISBLANK(GI!$H$45),"",GI!$H$45)</f>
        <v/>
      </c>
      <c r="G48" s="242">
        <f>MIP!E120</f>
        <v>0</v>
      </c>
      <c r="H48" s="203">
        <v>44</v>
      </c>
      <c r="I48" s="204" t="str">
        <f>IF(ISBLANK(GI!$H$45),"",GI!$H$45)</f>
        <v/>
      </c>
      <c r="J48" s="205" t="str">
        <f>IF(ISBLANK(MIP!$E$187),"",MIP!$E$187)</f>
        <v/>
      </c>
      <c r="K48" s="247"/>
      <c r="L48" s="203">
        <v>44</v>
      </c>
      <c r="M48" s="204" t="str">
        <f>IF(ISBLANK(GI!$H$45),"",GI!$H$45)</f>
        <v/>
      </c>
      <c r="N48" s="205">
        <f>MIP!E254</f>
        <v>0</v>
      </c>
      <c r="O48" s="203">
        <v>44</v>
      </c>
      <c r="P48" s="204" t="str">
        <f>IF(ISBLANK(GI!$H$45),"",GI!$H$45)</f>
        <v/>
      </c>
      <c r="Q48" s="205" t="str">
        <f>IF(ISBLANK(MIP!$E$320),"",MIP!$E$320)</f>
        <v/>
      </c>
      <c r="R48" s="247"/>
      <c r="S48" s="203">
        <v>44</v>
      </c>
      <c r="T48" s="204" t="str">
        <f>IF(ISBLANK(GI!$H$45),"",GI!$H$45)</f>
        <v/>
      </c>
      <c r="U48" s="205">
        <f>MIP!E387</f>
        <v>0</v>
      </c>
      <c r="V48" s="203">
        <v>44</v>
      </c>
      <c r="W48" s="204" t="str">
        <f>IF(ISBLANK(GI!$H$45),"",GI!$H$45)</f>
        <v/>
      </c>
      <c r="X48" s="242" t="str">
        <f>IF(ISBLANK(MIP!$E$454),"",MIP!$E$454)</f>
        <v/>
      </c>
      <c r="Y48" s="258"/>
      <c r="Z48" s="203">
        <v>44</v>
      </c>
      <c r="AA48" s="260" t="str">
        <f>IF(ISBLANK(GI!$H$45),"",GI!$H$45)</f>
        <v/>
      </c>
      <c r="AB48" s="205">
        <f>MIP!E521</f>
        <v>0</v>
      </c>
      <c r="AC48" s="203">
        <v>44</v>
      </c>
      <c r="AD48" s="262" t="str">
        <f>IF(ISBLANK(GI!$H$45),"",GI!$H$45)</f>
        <v/>
      </c>
      <c r="AE48" s="205" t="str">
        <f>IF(ISBLANK(MIP!$E$588),"",MIP!$E$588)</f>
        <v/>
      </c>
      <c r="AG48" s="203">
        <v>44</v>
      </c>
      <c r="AH48" s="262" t="str">
        <f>IF(ISBLANK(GI!$H$45),"",GI!$H$45)</f>
        <v/>
      </c>
      <c r="AI48" s="205">
        <f>MIP!E655</f>
        <v>0</v>
      </c>
      <c r="AJ48" s="203">
        <v>44</v>
      </c>
      <c r="AK48" s="204" t="str">
        <f>IF(ISBLANK(GI!$H$45),"",GI!$H$45)</f>
        <v/>
      </c>
      <c r="AL48" s="242" t="str">
        <f>IF(ISBLANK(MIP!$E$722),"",MIP!$E$722)</f>
        <v/>
      </c>
      <c r="AM48" s="258"/>
      <c r="AN48" s="243">
        <v>44</v>
      </c>
      <c r="AO48" s="204" t="str">
        <f>IF(ISBLANK(GI!$H$45),"",GI!$H$45)</f>
        <v/>
      </c>
      <c r="AP48" s="205" t="str">
        <f>IF(ISBLANK(MIP!$E$789),"",MIP!$E$789)</f>
        <v/>
      </c>
      <c r="AQ48" s="203">
        <v>44</v>
      </c>
      <c r="AR48" s="204" t="str">
        <f>IF(ISBLANK(GI!$H$45),"",GI!$H$45)</f>
        <v/>
      </c>
      <c r="AS48" s="242"/>
      <c r="AT48" s="258"/>
      <c r="AU48" s="243">
        <v>44</v>
      </c>
      <c r="AV48" s="204" t="str">
        <f>IF(ISBLANK(GI!$H$45),"",GI!$H$45)</f>
        <v/>
      </c>
      <c r="AW48" s="205"/>
    </row>
    <row r="49" spans="1:62" ht="13.5" customHeight="1">
      <c r="A49" s="203">
        <v>45</v>
      </c>
      <c r="B49" s="204" t="str">
        <f>IF(ISBLANK(GI!$H$46),"",GI!$H$46)</f>
        <v/>
      </c>
      <c r="C49" s="205" t="str">
        <f>IF(ISBLANK(MIP!$E$54),"",MIP!$E$54)</f>
        <v/>
      </c>
      <c r="E49" s="203">
        <v>45</v>
      </c>
      <c r="F49" s="204" t="str">
        <f>IF(ISBLANK(GI!$H$46),"",GI!$H$46)</f>
        <v/>
      </c>
      <c r="G49" s="242">
        <f>MIP!E121</f>
        <v>0</v>
      </c>
      <c r="H49" s="203">
        <v>45</v>
      </c>
      <c r="I49" s="204" t="str">
        <f>IF(ISBLANK(GI!$H$46),"",GI!$H$46)</f>
        <v/>
      </c>
      <c r="J49" s="205" t="str">
        <f>IF(ISBLANK(MIP!$E$188),"",MIP!$E$188)</f>
        <v/>
      </c>
      <c r="K49" s="247"/>
      <c r="L49" s="203">
        <v>45</v>
      </c>
      <c r="M49" s="204" t="str">
        <f>IF(ISBLANK(GI!$H$46),"",GI!$H$46)</f>
        <v/>
      </c>
      <c r="N49" s="205">
        <f>MIP!E255</f>
        <v>0</v>
      </c>
      <c r="O49" s="203">
        <v>45</v>
      </c>
      <c r="P49" s="204" t="str">
        <f>IF(ISBLANK(GI!$H$46),"",GI!$H$46)</f>
        <v/>
      </c>
      <c r="Q49" s="205" t="str">
        <f>IF(ISBLANK(MIP!$E$321),"",MIP!$E$321)</f>
        <v/>
      </c>
      <c r="R49" s="247"/>
      <c r="S49" s="203">
        <v>45</v>
      </c>
      <c r="T49" s="204" t="str">
        <f>IF(ISBLANK(GI!$H$46),"",GI!$H$46)</f>
        <v/>
      </c>
      <c r="U49" s="205">
        <f>MIP!E388</f>
        <v>0</v>
      </c>
      <c r="V49" s="203">
        <v>45</v>
      </c>
      <c r="W49" s="204" t="str">
        <f>IF(ISBLANK(GI!$H$46),"",GI!$H$46)</f>
        <v/>
      </c>
      <c r="X49" s="242" t="str">
        <f>IF(ISBLANK(MIP!$E$455),"",MIP!$E$455)</f>
        <v/>
      </c>
      <c r="Y49" s="258"/>
      <c r="Z49" s="203">
        <v>45</v>
      </c>
      <c r="AA49" s="260" t="str">
        <f>IF(ISBLANK(GI!$H$46),"",GI!$H$46)</f>
        <v/>
      </c>
      <c r="AB49" s="205">
        <f>MIP!E522</f>
        <v>0</v>
      </c>
      <c r="AC49" s="203">
        <v>45</v>
      </c>
      <c r="AD49" s="262" t="str">
        <f>IF(ISBLANK(GI!$H$46),"",GI!$H$46)</f>
        <v/>
      </c>
      <c r="AE49" s="205" t="str">
        <f>IF(ISBLANK(MIP!$E$589),"",MIP!$E$589)</f>
        <v/>
      </c>
      <c r="AG49" s="203">
        <v>45</v>
      </c>
      <c r="AH49" s="262" t="str">
        <f>IF(ISBLANK(GI!$H$46),"",GI!$H$46)</f>
        <v/>
      </c>
      <c r="AI49" s="205">
        <f>MIP!E656</f>
        <v>0</v>
      </c>
      <c r="AJ49" s="203">
        <v>45</v>
      </c>
      <c r="AK49" s="204" t="str">
        <f>IF(ISBLANK(GI!$H$46),"",GI!$H$46)</f>
        <v/>
      </c>
      <c r="AL49" s="242" t="str">
        <f>IF(ISBLANK(MIP!$E$723),"",MIP!$E$723)</f>
        <v/>
      </c>
      <c r="AM49" s="258"/>
      <c r="AN49" s="243">
        <v>45</v>
      </c>
      <c r="AO49" s="204" t="str">
        <f>IF(ISBLANK(GI!$H$46),"",GI!$H$46)</f>
        <v/>
      </c>
      <c r="AP49" s="205" t="str">
        <f>IF(ISBLANK(MIP!$E$790),"",MIP!$E$790)</f>
        <v/>
      </c>
      <c r="AQ49" s="203">
        <v>45</v>
      </c>
      <c r="AR49" s="204" t="str">
        <f>IF(ISBLANK(GI!$H$46),"",GI!$H$46)</f>
        <v/>
      </c>
      <c r="AS49" s="242"/>
      <c r="AT49" s="258"/>
      <c r="AU49" s="243">
        <v>45</v>
      </c>
      <c r="AV49" s="204" t="str">
        <f>IF(ISBLANK(GI!$H$46),"",GI!$H$46)</f>
        <v/>
      </c>
      <c r="AW49" s="205"/>
    </row>
    <row r="50" spans="1:62" ht="13.5" customHeight="1">
      <c r="A50" s="203">
        <v>46</v>
      </c>
      <c r="B50" s="204" t="str">
        <f>IF(ISBLANK(GI!$H$47),"",GI!$H$47)</f>
        <v/>
      </c>
      <c r="C50" s="205" t="str">
        <f>IF(ISBLANK(MIP!$E$55),"",MIP!$E$55)</f>
        <v/>
      </c>
      <c r="E50" s="203">
        <v>46</v>
      </c>
      <c r="F50" s="204" t="str">
        <f>IF(ISBLANK(GI!$H$47),"",GI!$H$47)</f>
        <v/>
      </c>
      <c r="G50" s="242">
        <f>MIP!E122</f>
        <v>0</v>
      </c>
      <c r="H50" s="203">
        <v>46</v>
      </c>
      <c r="I50" s="204" t="str">
        <f>IF(ISBLANK(GI!$H$47),"",GI!$H$47)</f>
        <v/>
      </c>
      <c r="J50" s="205" t="str">
        <f>IF(ISBLANK(MIP!$E$189),"",MIP!$E$189)</f>
        <v/>
      </c>
      <c r="K50" s="247"/>
      <c r="L50" s="203">
        <v>46</v>
      </c>
      <c r="M50" s="204" t="str">
        <f>IF(ISBLANK(GI!$H$47),"",GI!$H$47)</f>
        <v/>
      </c>
      <c r="N50" s="205">
        <f>MIP!E256</f>
        <v>0</v>
      </c>
      <c r="O50" s="203">
        <v>46</v>
      </c>
      <c r="P50" s="204" t="str">
        <f>IF(ISBLANK(GI!$H$47),"",GI!$H$47)</f>
        <v/>
      </c>
      <c r="Q50" s="205" t="str">
        <f>IF(ISBLANK(MIP!$E$322),"",MIP!$E$322)</f>
        <v/>
      </c>
      <c r="R50" s="247"/>
      <c r="S50" s="203">
        <v>46</v>
      </c>
      <c r="T50" s="204" t="str">
        <f>IF(ISBLANK(GI!$H$47),"",GI!$H$47)</f>
        <v/>
      </c>
      <c r="U50" s="205">
        <f>MIP!E389</f>
        <v>0</v>
      </c>
      <c r="V50" s="203">
        <v>46</v>
      </c>
      <c r="W50" s="204" t="str">
        <f>IF(ISBLANK(GI!$H$47),"",GI!$H$47)</f>
        <v/>
      </c>
      <c r="X50" s="242" t="str">
        <f>IF(ISBLANK(MIP!$E$456),"",MIP!$E$456)</f>
        <v/>
      </c>
      <c r="Y50" s="258"/>
      <c r="Z50" s="203">
        <v>46</v>
      </c>
      <c r="AA50" s="260" t="str">
        <f>IF(ISBLANK(GI!$H$47),"",GI!$H$47)</f>
        <v/>
      </c>
      <c r="AB50" s="205">
        <f>MIP!E523</f>
        <v>0</v>
      </c>
      <c r="AC50" s="203">
        <v>46</v>
      </c>
      <c r="AD50" s="262" t="str">
        <f>IF(ISBLANK(GI!$H$47),"",GI!$H$47)</f>
        <v/>
      </c>
      <c r="AE50" s="205" t="str">
        <f>IF(ISBLANK(MIP!$E$590),"",MIP!$E$590)</f>
        <v/>
      </c>
      <c r="AG50" s="203">
        <v>46</v>
      </c>
      <c r="AH50" s="262" t="str">
        <f>IF(ISBLANK(GI!$H$47),"",GI!$H$47)</f>
        <v/>
      </c>
      <c r="AI50" s="205">
        <f>MIP!E657</f>
        <v>0</v>
      </c>
      <c r="AJ50" s="203">
        <v>46</v>
      </c>
      <c r="AK50" s="204" t="str">
        <f>IF(ISBLANK(GI!$H$47),"",GI!$H$47)</f>
        <v/>
      </c>
      <c r="AL50" s="242" t="str">
        <f>IF(ISBLANK(MIP!$E$724),"",MIP!$E$724)</f>
        <v/>
      </c>
      <c r="AM50" s="258"/>
      <c r="AN50" s="243">
        <v>46</v>
      </c>
      <c r="AO50" s="204" t="str">
        <f>IF(ISBLANK(GI!$H$47),"",GI!$H$47)</f>
        <v/>
      </c>
      <c r="AP50" s="205" t="str">
        <f>IF(ISBLANK(MIP!$E$791),"",MIP!$E$791)</f>
        <v/>
      </c>
      <c r="AQ50" s="203">
        <v>46</v>
      </c>
      <c r="AR50" s="204" t="str">
        <f>IF(ISBLANK(GI!$H$47),"",GI!$H$47)</f>
        <v/>
      </c>
      <c r="AS50" s="242"/>
      <c r="AT50" s="258"/>
      <c r="AU50" s="243">
        <v>46</v>
      </c>
      <c r="AV50" s="204" t="str">
        <f>IF(ISBLANK(GI!$H$47),"",GI!$H$47)</f>
        <v/>
      </c>
      <c r="AW50" s="205"/>
    </row>
    <row r="51" spans="1:62" ht="13.5" customHeight="1">
      <c r="A51" s="203">
        <v>47</v>
      </c>
      <c r="B51" s="204" t="str">
        <f>IF(ISBLANK(GI!$H$48),"",GI!$H$48)</f>
        <v/>
      </c>
      <c r="C51" s="205" t="str">
        <f>IF(ISBLANK(MIP!$E$56),"",MIP!$E$56)</f>
        <v/>
      </c>
      <c r="E51" s="203">
        <v>47</v>
      </c>
      <c r="F51" s="204" t="str">
        <f>IF(ISBLANK(GI!$H$48),"",GI!$H$48)</f>
        <v/>
      </c>
      <c r="G51" s="242">
        <f>MIP!E123</f>
        <v>0</v>
      </c>
      <c r="H51" s="203">
        <v>47</v>
      </c>
      <c r="I51" s="204" t="str">
        <f>IF(ISBLANK(GI!$H$48),"",GI!$H$48)</f>
        <v/>
      </c>
      <c r="J51" s="205" t="str">
        <f>IF(ISBLANK(MIP!$E$190),"",MIP!$E$190)</f>
        <v/>
      </c>
      <c r="K51" s="247"/>
      <c r="L51" s="203">
        <v>47</v>
      </c>
      <c r="M51" s="204" t="str">
        <f>IF(ISBLANK(GI!$H$48),"",GI!$H$48)</f>
        <v/>
      </c>
      <c r="N51" s="205">
        <f>MIP!E257</f>
        <v>0</v>
      </c>
      <c r="O51" s="203">
        <v>47</v>
      </c>
      <c r="P51" s="204" t="str">
        <f>IF(ISBLANK(GI!$H$48),"",GI!$H$48)</f>
        <v/>
      </c>
      <c r="Q51" s="205" t="str">
        <f>IF(ISBLANK(MIP!$E$323),"",MIP!$E$323)</f>
        <v/>
      </c>
      <c r="R51" s="247"/>
      <c r="S51" s="203">
        <v>47</v>
      </c>
      <c r="T51" s="204" t="str">
        <f>IF(ISBLANK(GI!$H$48),"",GI!$H$48)</f>
        <v/>
      </c>
      <c r="U51" s="205">
        <f>MIP!E390</f>
        <v>0</v>
      </c>
      <c r="V51" s="203">
        <v>47</v>
      </c>
      <c r="W51" s="204" t="str">
        <f>IF(ISBLANK(GI!$H$48),"",GI!$H$48)</f>
        <v/>
      </c>
      <c r="X51" s="242" t="str">
        <f>IF(ISBLANK(MIP!$E$457),"",MIP!$E$457)</f>
        <v/>
      </c>
      <c r="Y51" s="258"/>
      <c r="Z51" s="203">
        <v>47</v>
      </c>
      <c r="AA51" s="260" t="str">
        <f>IF(ISBLANK(GI!$H$48),"",GI!$H$48)</f>
        <v/>
      </c>
      <c r="AB51" s="205">
        <f>MIP!E524</f>
        <v>0</v>
      </c>
      <c r="AC51" s="203">
        <v>47</v>
      </c>
      <c r="AD51" s="262" t="str">
        <f>IF(ISBLANK(GI!$H$48),"",GI!$H$48)</f>
        <v/>
      </c>
      <c r="AE51" s="205" t="str">
        <f>IF(ISBLANK(MIP!$E$591),"",MIP!$E$591)</f>
        <v/>
      </c>
      <c r="AG51" s="203">
        <v>47</v>
      </c>
      <c r="AH51" s="262" t="str">
        <f>IF(ISBLANK(GI!$H$48),"",GI!$H$48)</f>
        <v/>
      </c>
      <c r="AI51" s="205">
        <f>MIP!E658</f>
        <v>0</v>
      </c>
      <c r="AJ51" s="203">
        <v>47</v>
      </c>
      <c r="AK51" s="204" t="str">
        <f>IF(ISBLANK(GI!$H$48),"",GI!$H$48)</f>
        <v/>
      </c>
      <c r="AL51" s="242" t="str">
        <f>IF(ISBLANK(MIP!$E$725),"",MIP!$E$725)</f>
        <v/>
      </c>
      <c r="AM51" s="258"/>
      <c r="AN51" s="243">
        <v>47</v>
      </c>
      <c r="AO51" s="204" t="str">
        <f>IF(ISBLANK(GI!$H$48),"",GI!$H$48)</f>
        <v/>
      </c>
      <c r="AP51" s="205" t="str">
        <f>IF(ISBLANK(MIP!$E$792),"",MIP!$E$792)</f>
        <v/>
      </c>
      <c r="AQ51" s="203">
        <v>47</v>
      </c>
      <c r="AR51" s="204" t="str">
        <f>IF(ISBLANK(GI!$H$48),"",GI!$H$48)</f>
        <v/>
      </c>
      <c r="AS51" s="242"/>
      <c r="AT51" s="258"/>
      <c r="AU51" s="243">
        <v>47</v>
      </c>
      <c r="AV51" s="204" t="str">
        <f>IF(ISBLANK(GI!$H$48),"",GI!$H$48)</f>
        <v/>
      </c>
      <c r="AW51" s="205"/>
    </row>
    <row r="52" spans="1:62" ht="13.5" customHeight="1">
      <c r="A52" s="203">
        <v>48</v>
      </c>
      <c r="B52" s="204" t="str">
        <f>IF(ISBLANK(GI!$H$49),"",GI!$H$49)</f>
        <v/>
      </c>
      <c r="C52" s="205" t="str">
        <f>IF(ISBLANK(MIP!$E$57),"",MIP!$E$57)</f>
        <v/>
      </c>
      <c r="E52" s="203">
        <v>48</v>
      </c>
      <c r="F52" s="204" t="str">
        <f>IF(ISBLANK(GI!$H$49),"",GI!$H$49)</f>
        <v/>
      </c>
      <c r="G52" s="242">
        <f>MIP!E124</f>
        <v>0</v>
      </c>
      <c r="H52" s="203">
        <v>48</v>
      </c>
      <c r="I52" s="204" t="str">
        <f>IF(ISBLANK(GI!$H$49),"",GI!$H$49)</f>
        <v/>
      </c>
      <c r="J52" s="205" t="str">
        <f>IF(ISBLANK(MIP!$E$191),"",MIP!$E$191)</f>
        <v/>
      </c>
      <c r="K52" s="247"/>
      <c r="L52" s="203">
        <v>48</v>
      </c>
      <c r="M52" s="204" t="str">
        <f>IF(ISBLANK(GI!$H$49),"",GI!$H$49)</f>
        <v/>
      </c>
      <c r="N52" s="205">
        <f>MIP!E258</f>
        <v>0</v>
      </c>
      <c r="O52" s="203">
        <v>48</v>
      </c>
      <c r="P52" s="204" t="str">
        <f>IF(ISBLANK(GI!$H$49),"",GI!$H$49)</f>
        <v/>
      </c>
      <c r="Q52" s="205" t="str">
        <f>IF(ISBLANK(MIP!$E$324),"",MIP!$E$324)</f>
        <v/>
      </c>
      <c r="R52" s="247"/>
      <c r="S52" s="203">
        <v>48</v>
      </c>
      <c r="T52" s="204" t="str">
        <f>IF(ISBLANK(GI!$H$49),"",GI!$H$49)</f>
        <v/>
      </c>
      <c r="U52" s="205">
        <f>MIP!E391</f>
        <v>0</v>
      </c>
      <c r="V52" s="203">
        <v>48</v>
      </c>
      <c r="W52" s="204" t="str">
        <f>IF(ISBLANK(GI!$H$49),"",GI!$H$49)</f>
        <v/>
      </c>
      <c r="X52" s="242" t="str">
        <f>IF(ISBLANK(MIP!$E$458),"",MIP!$E$458)</f>
        <v/>
      </c>
      <c r="Y52" s="258"/>
      <c r="Z52" s="203">
        <v>48</v>
      </c>
      <c r="AA52" s="260" t="str">
        <f>IF(ISBLANK(GI!$H$49),"",GI!$H$49)</f>
        <v/>
      </c>
      <c r="AB52" s="205">
        <f>MIP!E525</f>
        <v>0</v>
      </c>
      <c r="AC52" s="203">
        <v>48</v>
      </c>
      <c r="AD52" s="262" t="str">
        <f>IF(ISBLANK(GI!$H$49),"",GI!$H$49)</f>
        <v/>
      </c>
      <c r="AE52" s="205" t="str">
        <f>IF(ISBLANK(MIP!$E$592),"",MIP!$E$592)</f>
        <v/>
      </c>
      <c r="AG52" s="203">
        <v>48</v>
      </c>
      <c r="AH52" s="262" t="str">
        <f>IF(ISBLANK(GI!$H$49),"",GI!$H$49)</f>
        <v/>
      </c>
      <c r="AI52" s="205">
        <f>MIP!E659</f>
        <v>0</v>
      </c>
      <c r="AJ52" s="203">
        <v>48</v>
      </c>
      <c r="AK52" s="204" t="str">
        <f>IF(ISBLANK(GI!$H$49),"",GI!$H$49)</f>
        <v/>
      </c>
      <c r="AL52" s="242" t="str">
        <f>IF(ISBLANK(MIP!$E$726),"",MIP!$E$726)</f>
        <v/>
      </c>
      <c r="AM52" s="258"/>
      <c r="AN52" s="243">
        <v>48</v>
      </c>
      <c r="AO52" s="204" t="str">
        <f>IF(ISBLANK(GI!$H$49),"",GI!$H$49)</f>
        <v/>
      </c>
      <c r="AP52" s="205" t="str">
        <f>IF(ISBLANK(MIP!$E$793),"",MIP!$E$793)</f>
        <v/>
      </c>
      <c r="AQ52" s="203">
        <v>48</v>
      </c>
      <c r="AR52" s="204" t="str">
        <f>IF(ISBLANK(GI!$H$49),"",GI!$H$49)</f>
        <v/>
      </c>
      <c r="AS52" s="242"/>
      <c r="AT52" s="258"/>
      <c r="AU52" s="243">
        <v>48</v>
      </c>
      <c r="AV52" s="204" t="str">
        <f>IF(ISBLANK(GI!$H$49),"",GI!$H$49)</f>
        <v/>
      </c>
      <c r="AW52" s="205"/>
    </row>
    <row r="53" spans="1:62" ht="13.5" customHeight="1">
      <c r="A53" s="203">
        <v>49</v>
      </c>
      <c r="B53" s="204" t="str">
        <f>IF(ISBLANK(GI!$H$50),"",GI!$H$50)</f>
        <v/>
      </c>
      <c r="C53" s="205" t="str">
        <f>IF(ISBLANK(MIP!$E$58),"",MIP!$E$58)</f>
        <v/>
      </c>
      <c r="E53" s="203">
        <v>49</v>
      </c>
      <c r="F53" s="204" t="str">
        <f>IF(ISBLANK(GI!$H$50),"",GI!$H$50)</f>
        <v/>
      </c>
      <c r="G53" s="242">
        <f>MIP!E125</f>
        <v>0</v>
      </c>
      <c r="H53" s="203">
        <v>49</v>
      </c>
      <c r="I53" s="204" t="str">
        <f>IF(ISBLANK(GI!$H$50),"",GI!$H$50)</f>
        <v/>
      </c>
      <c r="J53" s="205" t="str">
        <f>IF(ISBLANK(MIP!$E$192),"",MIP!$E$192)</f>
        <v/>
      </c>
      <c r="K53" s="247"/>
      <c r="L53" s="203">
        <v>49</v>
      </c>
      <c r="M53" s="204" t="str">
        <f>IF(ISBLANK(GI!$H$50),"",GI!$H$50)</f>
        <v/>
      </c>
      <c r="N53" s="205">
        <f>MIP!E259</f>
        <v>0</v>
      </c>
      <c r="O53" s="203">
        <v>49</v>
      </c>
      <c r="P53" s="204" t="str">
        <f>IF(ISBLANK(GI!$H$50),"",GI!$H$50)</f>
        <v/>
      </c>
      <c r="Q53" s="205" t="str">
        <f>IF(ISBLANK(MIP!$E$325),"",MIP!$E$325)</f>
        <v/>
      </c>
      <c r="R53" s="247"/>
      <c r="S53" s="203">
        <v>49</v>
      </c>
      <c r="T53" s="204" t="str">
        <f>IF(ISBLANK(GI!$H$50),"",GI!$H$50)</f>
        <v/>
      </c>
      <c r="U53" s="205">
        <f>MIP!E392</f>
        <v>0</v>
      </c>
      <c r="V53" s="203">
        <v>49</v>
      </c>
      <c r="W53" s="204" t="str">
        <f>IF(ISBLANK(GI!$H$50),"",GI!$H$50)</f>
        <v/>
      </c>
      <c r="X53" s="242" t="str">
        <f>IF(ISBLANK(MIP!$E$459),"",MIP!$E$459)</f>
        <v/>
      </c>
      <c r="Y53" s="258"/>
      <c r="Z53" s="203">
        <v>49</v>
      </c>
      <c r="AA53" s="260" t="str">
        <f>IF(ISBLANK(GI!$H$50),"",GI!$H$50)</f>
        <v/>
      </c>
      <c r="AB53" s="205">
        <f>MIP!E526</f>
        <v>0</v>
      </c>
      <c r="AC53" s="203">
        <v>49</v>
      </c>
      <c r="AD53" s="262" t="str">
        <f>IF(ISBLANK(GI!$H$50),"",GI!$H$50)</f>
        <v/>
      </c>
      <c r="AE53" s="205" t="str">
        <f>IF(ISBLANK(MIP!$E$593),"",MIP!$E$593)</f>
        <v/>
      </c>
      <c r="AG53" s="203">
        <v>49</v>
      </c>
      <c r="AH53" s="262" t="str">
        <f>IF(ISBLANK(GI!$H$50),"",GI!$H$50)</f>
        <v/>
      </c>
      <c r="AI53" s="205">
        <f>MIP!E660</f>
        <v>0</v>
      </c>
      <c r="AJ53" s="203">
        <v>49</v>
      </c>
      <c r="AK53" s="204" t="str">
        <f>IF(ISBLANK(GI!$H$50),"",GI!$H$50)</f>
        <v/>
      </c>
      <c r="AL53" s="242" t="str">
        <f>IF(ISBLANK(MIP!$E$727),"",MIP!$E$727)</f>
        <v/>
      </c>
      <c r="AM53" s="258"/>
      <c r="AN53" s="243">
        <v>49</v>
      </c>
      <c r="AO53" s="204" t="str">
        <f>IF(ISBLANK(GI!$H$50),"",GI!$H$50)</f>
        <v/>
      </c>
      <c r="AP53" s="205" t="str">
        <f>IF(ISBLANK(MIP!$E$794),"",MIP!$E$794)</f>
        <v/>
      </c>
      <c r="AQ53" s="203">
        <v>49</v>
      </c>
      <c r="AR53" s="204" t="str">
        <f>IF(ISBLANK(GI!$H$50),"",GI!$H$50)</f>
        <v/>
      </c>
      <c r="AS53" s="242"/>
      <c r="AT53" s="258"/>
      <c r="AU53" s="243">
        <v>49</v>
      </c>
      <c r="AV53" s="204" t="str">
        <f>IF(ISBLANK(GI!$H$50),"",GI!$H$50)</f>
        <v/>
      </c>
      <c r="AW53" s="205"/>
    </row>
    <row r="54" spans="1:62" ht="13.5" customHeight="1">
      <c r="A54" s="203">
        <v>50</v>
      </c>
      <c r="B54" s="204" t="str">
        <f>IF(ISBLANK(GI!$H$51),"",GI!$H$51)</f>
        <v/>
      </c>
      <c r="C54" s="205" t="str">
        <f>IF(ISBLANK(MIP!$E$59),"",MIP!$E$59)</f>
        <v/>
      </c>
      <c r="E54" s="203">
        <v>50</v>
      </c>
      <c r="F54" s="204" t="str">
        <f>IF(ISBLANK(GI!$H$51),"",GI!$H$51)</f>
        <v/>
      </c>
      <c r="G54" s="242">
        <f>MIP!E126</f>
        <v>0</v>
      </c>
      <c r="H54" s="203">
        <v>50</v>
      </c>
      <c r="I54" s="204" t="str">
        <f>IF(ISBLANK(GI!$H$51),"",GI!$H$51)</f>
        <v/>
      </c>
      <c r="J54" s="205" t="str">
        <f>IF(ISBLANK(MIP!$E$193),"",MIP!$E$193)</f>
        <v/>
      </c>
      <c r="K54" s="247"/>
      <c r="L54" s="203">
        <v>50</v>
      </c>
      <c r="M54" s="204" t="str">
        <f>IF(ISBLANK(GI!$H$51),"",GI!$H$51)</f>
        <v/>
      </c>
      <c r="N54" s="205">
        <f>MIP!E260</f>
        <v>0</v>
      </c>
      <c r="O54" s="203">
        <v>50</v>
      </c>
      <c r="P54" s="204" t="str">
        <f>IF(ISBLANK(GI!$H$51),"",GI!$H$51)</f>
        <v/>
      </c>
      <c r="Q54" s="205" t="str">
        <f>IF(ISBLANK(MIP!$E$326),"",MIP!$E$326)</f>
        <v/>
      </c>
      <c r="R54" s="247"/>
      <c r="S54" s="203">
        <v>50</v>
      </c>
      <c r="T54" s="204" t="str">
        <f>IF(ISBLANK(GI!$H$51),"",GI!$H$51)</f>
        <v/>
      </c>
      <c r="U54" s="205">
        <f>MIP!E393</f>
        <v>0</v>
      </c>
      <c r="V54" s="203">
        <v>50</v>
      </c>
      <c r="W54" s="204" t="str">
        <f>IF(ISBLANK(GI!$H$51),"",GI!$H$51)</f>
        <v/>
      </c>
      <c r="X54" s="242" t="str">
        <f>IF(ISBLANK(MIP!$E$460),"",MIP!$E$460)</f>
        <v/>
      </c>
      <c r="Y54" s="258"/>
      <c r="Z54" s="203">
        <v>50</v>
      </c>
      <c r="AA54" s="260" t="str">
        <f>IF(ISBLANK(GI!$H$51),"",GI!$H$51)</f>
        <v/>
      </c>
      <c r="AB54" s="205">
        <f>MIP!E527</f>
        <v>0</v>
      </c>
      <c r="AC54" s="203">
        <v>50</v>
      </c>
      <c r="AD54" s="262" t="str">
        <f>IF(ISBLANK(GI!$H$51),"",GI!$H$51)</f>
        <v/>
      </c>
      <c r="AE54" s="205" t="str">
        <f>IF(ISBLANK(MIP!$E$594),"",MIP!$E$594)</f>
        <v/>
      </c>
      <c r="AG54" s="203">
        <v>50</v>
      </c>
      <c r="AH54" s="262" t="str">
        <f>IF(ISBLANK(GI!$H$51),"",GI!$H$51)</f>
        <v/>
      </c>
      <c r="AI54" s="205">
        <f>MIP!E661</f>
        <v>0</v>
      </c>
      <c r="AJ54" s="203">
        <v>50</v>
      </c>
      <c r="AK54" s="204" t="str">
        <f>IF(ISBLANK(GI!$H$51),"",GI!$H$51)</f>
        <v/>
      </c>
      <c r="AL54" s="242" t="str">
        <f>IF(ISBLANK(MIP!$E$728),"",MIP!$E$728)</f>
        <v/>
      </c>
      <c r="AM54" s="258"/>
      <c r="AN54" s="243">
        <v>50</v>
      </c>
      <c r="AO54" s="204" t="str">
        <f>IF(ISBLANK(GI!$H$51),"",GI!$H$51)</f>
        <v/>
      </c>
      <c r="AP54" s="205" t="str">
        <f>IF(ISBLANK(MIP!$E$795),"",MIP!$E$795)</f>
        <v/>
      </c>
      <c r="AQ54" s="203">
        <v>50</v>
      </c>
      <c r="AR54" s="204" t="str">
        <f>IF(ISBLANK(GI!$H$51),"",GI!$H$51)</f>
        <v/>
      </c>
      <c r="AS54" s="242"/>
      <c r="AT54" s="258"/>
      <c r="AU54" s="243">
        <v>50</v>
      </c>
      <c r="AV54" s="204" t="str">
        <f>IF(ISBLANK(GI!$H$51),"",GI!$H$51)</f>
        <v/>
      </c>
      <c r="AW54" s="205"/>
    </row>
    <row r="55" spans="1:62" ht="13.5" customHeight="1">
      <c r="A55" s="203">
        <v>51</v>
      </c>
      <c r="B55" s="204" t="str">
        <f>IF(ISBLANK(GI!$H$52),"",GI!$H$52)</f>
        <v/>
      </c>
      <c r="C55" s="205" t="str">
        <f>IF(ISBLANK(MIP!$E$60),"",MIP!$E$60)</f>
        <v/>
      </c>
      <c r="E55" s="203">
        <v>51</v>
      </c>
      <c r="F55" s="204" t="str">
        <f>IF(ISBLANK(GI!$H$52),"",GI!$H$52)</f>
        <v/>
      </c>
      <c r="G55" s="242">
        <f>MIP!E127</f>
        <v>0</v>
      </c>
      <c r="H55" s="203">
        <v>51</v>
      </c>
      <c r="I55" s="204" t="str">
        <f>IF(ISBLANK(GI!$H$52),"",GI!$H$52)</f>
        <v/>
      </c>
      <c r="J55" s="205" t="str">
        <f>IF(ISBLANK(MIP!$E$194),"",MIP!$E$194)</f>
        <v/>
      </c>
      <c r="K55" s="247"/>
      <c r="L55" s="203">
        <v>51</v>
      </c>
      <c r="M55" s="204" t="str">
        <f>IF(ISBLANK(GI!$H$52),"",GI!$H$52)</f>
        <v/>
      </c>
      <c r="N55" s="205">
        <f>MIP!E261</f>
        <v>0</v>
      </c>
      <c r="O55" s="203">
        <v>51</v>
      </c>
      <c r="P55" s="204" t="str">
        <f>IF(ISBLANK(GI!$H$52),"",GI!$H$52)</f>
        <v/>
      </c>
      <c r="Q55" s="205" t="str">
        <f>IF(ISBLANK(MIP!$E$327),"",MIP!$E$327)</f>
        <v/>
      </c>
      <c r="R55" s="247"/>
      <c r="S55" s="203">
        <v>51</v>
      </c>
      <c r="T55" s="204" t="str">
        <f>IF(ISBLANK(GI!$H$52),"",GI!$H$52)</f>
        <v/>
      </c>
      <c r="U55" s="205">
        <f>MIP!E394</f>
        <v>0</v>
      </c>
      <c r="V55" s="203">
        <v>51</v>
      </c>
      <c r="W55" s="204" t="str">
        <f>IF(ISBLANK(GI!$H$52),"",GI!$H$52)</f>
        <v/>
      </c>
      <c r="X55" s="242" t="str">
        <f>IF(ISBLANK(MIP!$E$461),"",MIP!$E$461)</f>
        <v/>
      </c>
      <c r="Y55" s="258"/>
      <c r="Z55" s="203">
        <v>51</v>
      </c>
      <c r="AA55" s="260" t="str">
        <f>IF(ISBLANK(GI!$H$52),"",GI!$H$52)</f>
        <v/>
      </c>
      <c r="AB55" s="205">
        <f>MIP!E528</f>
        <v>0</v>
      </c>
      <c r="AC55" s="203">
        <v>51</v>
      </c>
      <c r="AD55" s="262" t="str">
        <f>IF(ISBLANK(GI!$H$52),"",GI!$H$52)</f>
        <v/>
      </c>
      <c r="AE55" s="205" t="str">
        <f>IF(ISBLANK(MIP!$E$595),"",MIP!$E$595)</f>
        <v/>
      </c>
      <c r="AG55" s="203">
        <v>51</v>
      </c>
      <c r="AH55" s="262" t="str">
        <f>IF(ISBLANK(GI!$H$52),"",GI!$H$52)</f>
        <v/>
      </c>
      <c r="AI55" s="205">
        <f>MIP!E662</f>
        <v>0</v>
      </c>
      <c r="AJ55" s="203">
        <v>51</v>
      </c>
      <c r="AK55" s="204" t="str">
        <f>IF(ISBLANK(GI!$H$52),"",GI!$H$52)</f>
        <v/>
      </c>
      <c r="AL55" s="242" t="str">
        <f>IF(ISBLANK(MIP!$E$729),"",MIP!$E$729)</f>
        <v/>
      </c>
      <c r="AM55" s="258"/>
      <c r="AN55" s="243">
        <v>51</v>
      </c>
      <c r="AO55" s="204" t="str">
        <f>IF(ISBLANK(GI!$H$52),"",GI!$H$52)</f>
        <v/>
      </c>
      <c r="AP55" s="205" t="str">
        <f>IF(ISBLANK(MIP!$E$796),"",MIP!$E$796)</f>
        <v/>
      </c>
      <c r="AQ55" s="203">
        <v>51</v>
      </c>
      <c r="AR55" s="204" t="str">
        <f>IF(ISBLANK(GI!$H$52),"",GI!$H$52)</f>
        <v/>
      </c>
      <c r="AS55" s="242"/>
      <c r="AT55" s="258"/>
      <c r="AU55" s="243">
        <v>51</v>
      </c>
      <c r="AV55" s="204" t="str">
        <f>IF(ISBLANK(GI!$H$52),"",GI!$H$52)</f>
        <v/>
      </c>
      <c r="AW55" s="205"/>
    </row>
    <row r="56" spans="1:62" ht="13.5" customHeight="1">
      <c r="A56" s="203">
        <v>52</v>
      </c>
      <c r="B56" s="204" t="str">
        <f>IF(ISBLANK(GI!$H$53),"",GI!$H$53)</f>
        <v/>
      </c>
      <c r="C56" s="205" t="str">
        <f>IF(ISBLANK(MIP!$E$61),"",MIP!$E$61)</f>
        <v/>
      </c>
      <c r="E56" s="203">
        <v>52</v>
      </c>
      <c r="F56" s="204" t="str">
        <f>IF(ISBLANK(GI!$H$53),"",GI!$H$53)</f>
        <v/>
      </c>
      <c r="G56" s="242">
        <f>MIP!E128</f>
        <v>0</v>
      </c>
      <c r="H56" s="203">
        <v>52</v>
      </c>
      <c r="I56" s="204" t="str">
        <f>IF(ISBLANK(GI!$H$53),"",GI!$H$53)</f>
        <v/>
      </c>
      <c r="J56" s="205" t="str">
        <f>IF(ISBLANK(MIP!$E$195),"",MIP!$E$195)</f>
        <v/>
      </c>
      <c r="K56" s="247"/>
      <c r="L56" s="203">
        <v>52</v>
      </c>
      <c r="M56" s="204" t="str">
        <f>IF(ISBLANK(GI!$H$53),"",GI!$H$53)</f>
        <v/>
      </c>
      <c r="N56" s="205">
        <f>MIP!E262</f>
        <v>0</v>
      </c>
      <c r="O56" s="203">
        <v>52</v>
      </c>
      <c r="P56" s="204" t="str">
        <f>IF(ISBLANK(GI!$H$53),"",GI!$H$53)</f>
        <v/>
      </c>
      <c r="Q56" s="205" t="str">
        <f>IF(ISBLANK(MIP!$E$328),"",MIP!$E$328)</f>
        <v/>
      </c>
      <c r="R56" s="247"/>
      <c r="S56" s="203">
        <v>52</v>
      </c>
      <c r="T56" s="204" t="str">
        <f>IF(ISBLANK(GI!$H$53),"",GI!$H$53)</f>
        <v/>
      </c>
      <c r="U56" s="205">
        <f>MIP!E395</f>
        <v>0</v>
      </c>
      <c r="V56" s="203">
        <v>52</v>
      </c>
      <c r="W56" s="204" t="str">
        <f>IF(ISBLANK(GI!$H$53),"",GI!$H$53)</f>
        <v/>
      </c>
      <c r="X56" s="242" t="str">
        <f>IF(ISBLANK(MIP!$E$462),"",MIP!$E$462)</f>
        <v/>
      </c>
      <c r="Y56" s="258"/>
      <c r="Z56" s="203">
        <v>52</v>
      </c>
      <c r="AA56" s="260" t="str">
        <f>IF(ISBLANK(GI!$H$53),"",GI!$H$53)</f>
        <v/>
      </c>
      <c r="AB56" s="205">
        <f>MIP!E529</f>
        <v>0</v>
      </c>
      <c r="AC56" s="203">
        <v>52</v>
      </c>
      <c r="AD56" s="262" t="str">
        <f>IF(ISBLANK(GI!$H$53),"",GI!$H$53)</f>
        <v/>
      </c>
      <c r="AE56" s="205" t="str">
        <f>IF(ISBLANK(MIP!$E$596),"",MIP!$E$596)</f>
        <v/>
      </c>
      <c r="AG56" s="203">
        <v>52</v>
      </c>
      <c r="AH56" s="262" t="str">
        <f>IF(ISBLANK(GI!$H$53),"",GI!$H$53)</f>
        <v/>
      </c>
      <c r="AI56" s="205">
        <f>MIP!E663</f>
        <v>0</v>
      </c>
      <c r="AJ56" s="203">
        <v>52</v>
      </c>
      <c r="AK56" s="204" t="str">
        <f>IF(ISBLANK(GI!$H$53),"",GI!$H$53)</f>
        <v/>
      </c>
      <c r="AL56" s="242" t="str">
        <f>IF(ISBLANK(MIP!$E$730),"",MIP!$E$730)</f>
        <v/>
      </c>
      <c r="AM56" s="258"/>
      <c r="AN56" s="243">
        <v>52</v>
      </c>
      <c r="AO56" s="204" t="str">
        <f>IF(ISBLANK(GI!$H$53),"",GI!$H$53)</f>
        <v/>
      </c>
      <c r="AP56" s="205" t="str">
        <f>IF(ISBLANK(MIP!$E$797),"",MIP!$E$797)</f>
        <v/>
      </c>
      <c r="AQ56" s="203">
        <v>52</v>
      </c>
      <c r="AR56" s="204" t="str">
        <f>IF(ISBLANK(GI!$H$53),"",GI!$H$53)</f>
        <v/>
      </c>
      <c r="AS56" s="242"/>
      <c r="AT56" s="258"/>
      <c r="AU56" s="243">
        <v>52</v>
      </c>
      <c r="AV56" s="204" t="str">
        <f>IF(ISBLANK(GI!$H$53),"",GI!$H$53)</f>
        <v/>
      </c>
      <c r="AW56" s="205"/>
    </row>
    <row r="57" spans="1:62" ht="13.5" customHeight="1">
      <c r="A57" s="203">
        <v>53</v>
      </c>
      <c r="B57" s="204" t="str">
        <f>IF(ISBLANK(GI!$H$54),"",GI!$H$54)</f>
        <v/>
      </c>
      <c r="C57" s="205" t="str">
        <f>IF(ISBLANK(MIP!$E$62),"",MIP!$E$62)</f>
        <v/>
      </c>
      <c r="E57" s="203">
        <v>53</v>
      </c>
      <c r="F57" s="204" t="str">
        <f>IF(ISBLANK(GI!$H$54),"",GI!$H$54)</f>
        <v/>
      </c>
      <c r="G57" s="242">
        <f>MIP!E129</f>
        <v>0</v>
      </c>
      <c r="H57" s="203">
        <v>53</v>
      </c>
      <c r="I57" s="204" t="str">
        <f>IF(ISBLANK(GI!$H$54),"",GI!$H$54)</f>
        <v/>
      </c>
      <c r="J57" s="205" t="str">
        <f>IF(ISBLANK(MIP!$E$196),"",MIP!$E$196)</f>
        <v/>
      </c>
      <c r="K57" s="247"/>
      <c r="L57" s="203">
        <v>53</v>
      </c>
      <c r="M57" s="204" t="str">
        <f>IF(ISBLANK(GI!$H$54),"",GI!$H$54)</f>
        <v/>
      </c>
      <c r="N57" s="205">
        <f>MIP!E263</f>
        <v>0</v>
      </c>
      <c r="O57" s="203">
        <v>53</v>
      </c>
      <c r="P57" s="204" t="str">
        <f>IF(ISBLANK(GI!$H$54),"",GI!$H$54)</f>
        <v/>
      </c>
      <c r="Q57" s="205" t="str">
        <f>IF(ISBLANK(MIP!$E$329),"",MIP!$E$329)</f>
        <v/>
      </c>
      <c r="R57" s="247"/>
      <c r="S57" s="203">
        <v>53</v>
      </c>
      <c r="T57" s="204" t="str">
        <f>IF(ISBLANK(GI!$H$54),"",GI!$H$54)</f>
        <v/>
      </c>
      <c r="U57" s="205">
        <f>MIP!E396</f>
        <v>0</v>
      </c>
      <c r="V57" s="203">
        <v>53</v>
      </c>
      <c r="W57" s="204" t="str">
        <f>IF(ISBLANK(GI!$H$54),"",GI!$H$54)</f>
        <v/>
      </c>
      <c r="X57" s="242" t="str">
        <f>IF(ISBLANK(MIP!$E$463),"",MIP!$E$463)</f>
        <v/>
      </c>
      <c r="Y57" s="258"/>
      <c r="Z57" s="203">
        <v>53</v>
      </c>
      <c r="AA57" s="260" t="str">
        <f>IF(ISBLANK(GI!$H$54),"",GI!$H$54)</f>
        <v/>
      </c>
      <c r="AB57" s="205">
        <f>MIP!E530</f>
        <v>0</v>
      </c>
      <c r="AC57" s="203">
        <v>53</v>
      </c>
      <c r="AD57" s="262" t="str">
        <f>IF(ISBLANK(GI!$H$54),"",GI!$H$54)</f>
        <v/>
      </c>
      <c r="AE57" s="205" t="str">
        <f>IF(ISBLANK(MIP!$E$597),"",MIP!$E$597)</f>
        <v/>
      </c>
      <c r="AG57" s="203">
        <v>53</v>
      </c>
      <c r="AH57" s="262" t="str">
        <f>IF(ISBLANK(GI!$H$54),"",GI!$H$54)</f>
        <v/>
      </c>
      <c r="AI57" s="205">
        <f>MIP!E664</f>
        <v>0</v>
      </c>
      <c r="AJ57" s="203">
        <v>53</v>
      </c>
      <c r="AK57" s="204" t="str">
        <f>IF(ISBLANK(GI!$H$54),"",GI!$H$54)</f>
        <v/>
      </c>
      <c r="AL57" s="242" t="str">
        <f>IF(ISBLANK(MIP!$E$731),"",MIP!$E$731)</f>
        <v/>
      </c>
      <c r="AM57" s="258"/>
      <c r="AN57" s="243">
        <v>53</v>
      </c>
      <c r="AO57" s="204" t="str">
        <f>IF(ISBLANK(GI!$H$54),"",GI!$H$54)</f>
        <v/>
      </c>
      <c r="AP57" s="205" t="str">
        <f>IF(ISBLANK(MIP!$E$798),"",MIP!$E$798)</f>
        <v/>
      </c>
      <c r="AQ57" s="203">
        <v>53</v>
      </c>
      <c r="AR57" s="204" t="str">
        <f>IF(ISBLANK(GI!$H$54),"",GI!$H$54)</f>
        <v/>
      </c>
      <c r="AS57" s="242"/>
      <c r="AT57" s="258"/>
      <c r="AU57" s="243">
        <v>53</v>
      </c>
      <c r="AV57" s="204" t="str">
        <f>IF(ISBLANK(GI!$H$54),"",GI!$H$54)</f>
        <v/>
      </c>
      <c r="AW57" s="205"/>
    </row>
    <row r="58" spans="1:62" ht="13.5" customHeight="1">
      <c r="A58" s="203">
        <v>54</v>
      </c>
      <c r="B58" s="204" t="str">
        <f>IF(ISBLANK(GI!$H$55),"",GI!$H$55)</f>
        <v/>
      </c>
      <c r="C58" s="205" t="str">
        <f>IF(ISBLANK(MIP!$E$63),"",MIP!$E$63)</f>
        <v/>
      </c>
      <c r="E58" s="203">
        <v>54</v>
      </c>
      <c r="F58" s="204" t="str">
        <f>IF(ISBLANK(GI!$H$55),"",GI!$H$55)</f>
        <v/>
      </c>
      <c r="G58" s="242">
        <f>MIP!E130</f>
        <v>0</v>
      </c>
      <c r="H58" s="203">
        <v>54</v>
      </c>
      <c r="I58" s="204" t="str">
        <f>IF(ISBLANK(GI!$H$55),"",GI!$H$55)</f>
        <v/>
      </c>
      <c r="J58" s="205" t="str">
        <f>IF(ISBLANK(MIP!$E$197),"",MIP!$E$197)</f>
        <v/>
      </c>
      <c r="K58" s="247"/>
      <c r="L58" s="203">
        <v>54</v>
      </c>
      <c r="M58" s="204" t="str">
        <f>IF(ISBLANK(GI!$H$55),"",GI!$H$55)</f>
        <v/>
      </c>
      <c r="N58" s="205">
        <f>MIP!E264</f>
        <v>0</v>
      </c>
      <c r="O58" s="203">
        <v>54</v>
      </c>
      <c r="P58" s="204" t="str">
        <f>IF(ISBLANK(GI!$H$55),"",GI!$H$55)</f>
        <v/>
      </c>
      <c r="Q58" s="205" t="str">
        <f>IF(ISBLANK(MIP!$E$330),"",MIP!$E$330)</f>
        <v/>
      </c>
      <c r="R58" s="247"/>
      <c r="S58" s="203">
        <v>54</v>
      </c>
      <c r="T58" s="204" t="str">
        <f>IF(ISBLANK(GI!$H$55),"",GI!$H$55)</f>
        <v/>
      </c>
      <c r="U58" s="205">
        <f>MIP!E397</f>
        <v>0</v>
      </c>
      <c r="V58" s="203">
        <v>54</v>
      </c>
      <c r="W58" s="204" t="str">
        <f>IF(ISBLANK(GI!$H$55),"",GI!$H$55)</f>
        <v/>
      </c>
      <c r="X58" s="242" t="str">
        <f>IF(ISBLANK(MIP!$E$464),"",MIP!$E$464)</f>
        <v/>
      </c>
      <c r="Y58" s="258"/>
      <c r="Z58" s="203">
        <v>54</v>
      </c>
      <c r="AA58" s="260" t="str">
        <f>IF(ISBLANK(GI!$H$55),"",GI!$H$55)</f>
        <v/>
      </c>
      <c r="AB58" s="205">
        <f>MIP!E531</f>
        <v>0</v>
      </c>
      <c r="AC58" s="203">
        <v>54</v>
      </c>
      <c r="AD58" s="262" t="str">
        <f>IF(ISBLANK(GI!$H$55),"",GI!$H$55)</f>
        <v/>
      </c>
      <c r="AE58" s="205" t="str">
        <f>IF(ISBLANK(MIP!$E$598),"",MIP!$E$598)</f>
        <v/>
      </c>
      <c r="AG58" s="203">
        <v>54</v>
      </c>
      <c r="AH58" s="262" t="str">
        <f>IF(ISBLANK(GI!$H$55),"",GI!$H$55)</f>
        <v/>
      </c>
      <c r="AI58" s="205">
        <f>MIP!E665</f>
        <v>0</v>
      </c>
      <c r="AJ58" s="203">
        <v>54</v>
      </c>
      <c r="AK58" s="204" t="str">
        <f>IF(ISBLANK(GI!$H$55),"",GI!$H$55)</f>
        <v/>
      </c>
      <c r="AL58" s="242" t="str">
        <f>IF(ISBLANK(MIP!$E$732),"",MIP!$E$732)</f>
        <v/>
      </c>
      <c r="AM58" s="258"/>
      <c r="AN58" s="243">
        <v>54</v>
      </c>
      <c r="AO58" s="204" t="str">
        <f>IF(ISBLANK(GI!$H$55),"",GI!$H$55)</f>
        <v/>
      </c>
      <c r="AP58" s="205" t="str">
        <f>IF(ISBLANK(MIP!$E$799),"",MIP!$E$799)</f>
        <v/>
      </c>
      <c r="AQ58" s="203">
        <v>54</v>
      </c>
      <c r="AR58" s="204" t="str">
        <f>IF(ISBLANK(GI!$H$55),"",GI!$H$55)</f>
        <v/>
      </c>
      <c r="AS58" s="242"/>
      <c r="AT58" s="258"/>
      <c r="AU58" s="243">
        <v>54</v>
      </c>
      <c r="AV58" s="204" t="str">
        <f>IF(ISBLANK(GI!$H$55),"",GI!$H$55)</f>
        <v/>
      </c>
      <c r="AW58" s="205"/>
    </row>
    <row r="59" spans="1:62" ht="13.5" customHeight="1">
      <c r="A59" s="203">
        <v>55</v>
      </c>
      <c r="B59" s="204" t="str">
        <f>IF(ISBLANK(GI!$H$56),"",GI!$H$56)</f>
        <v/>
      </c>
      <c r="C59" s="205" t="str">
        <f>IF(ISBLANK(MIP!$E$64),"",MIP!$E$64)</f>
        <v/>
      </c>
      <c r="E59" s="203">
        <v>55</v>
      </c>
      <c r="F59" s="204" t="str">
        <f>IF(ISBLANK(GI!$H$56),"",GI!$H$56)</f>
        <v/>
      </c>
      <c r="G59" s="242">
        <f>MIP!E131</f>
        <v>0</v>
      </c>
      <c r="H59" s="203">
        <v>55</v>
      </c>
      <c r="I59" s="204" t="str">
        <f>IF(ISBLANK(GI!$H$56),"",GI!$H$56)</f>
        <v/>
      </c>
      <c r="J59" s="205" t="str">
        <f>IF(ISBLANK(MIP!$E$198),"",MIP!$E$198)</f>
        <v/>
      </c>
      <c r="K59" s="247"/>
      <c r="L59" s="203">
        <v>55</v>
      </c>
      <c r="M59" s="204" t="str">
        <f>IF(ISBLANK(GI!$H$56),"",GI!$H$56)</f>
        <v/>
      </c>
      <c r="N59" s="205">
        <f>MIP!E265</f>
        <v>0</v>
      </c>
      <c r="O59" s="203">
        <v>55</v>
      </c>
      <c r="P59" s="204" t="str">
        <f>IF(ISBLANK(GI!$H$56),"",GI!$H$56)</f>
        <v/>
      </c>
      <c r="Q59" s="205" t="str">
        <f>IF(ISBLANK(MIP!$E$331),"",MIP!$E$331)</f>
        <v/>
      </c>
      <c r="R59" s="247"/>
      <c r="S59" s="203">
        <v>55</v>
      </c>
      <c r="T59" s="204" t="str">
        <f>IF(ISBLANK(GI!$H$56),"",GI!$H$56)</f>
        <v/>
      </c>
      <c r="U59" s="205">
        <f>MIP!E398</f>
        <v>0</v>
      </c>
      <c r="V59" s="203">
        <v>55</v>
      </c>
      <c r="W59" s="204" t="str">
        <f>IF(ISBLANK(GI!$H$56),"",GI!$H$56)</f>
        <v/>
      </c>
      <c r="X59" s="242" t="str">
        <f>IF(ISBLANK(MIP!$E$465),"",MIP!$E$465)</f>
        <v/>
      </c>
      <c r="Y59" s="258"/>
      <c r="Z59" s="203">
        <v>55</v>
      </c>
      <c r="AA59" s="260" t="str">
        <f>IF(ISBLANK(GI!$H$56),"",GI!$H$56)</f>
        <v/>
      </c>
      <c r="AB59" s="205">
        <f>MIP!E532</f>
        <v>0</v>
      </c>
      <c r="AC59" s="203">
        <v>55</v>
      </c>
      <c r="AD59" s="262" t="str">
        <f>IF(ISBLANK(GI!$H$56),"",GI!$H$56)</f>
        <v/>
      </c>
      <c r="AE59" s="205" t="str">
        <f>IF(ISBLANK(MIP!$E$599),"",MIP!$E$599)</f>
        <v/>
      </c>
      <c r="AG59" s="203">
        <v>55</v>
      </c>
      <c r="AH59" s="262" t="str">
        <f>IF(ISBLANK(GI!$H$56),"",GI!$H$56)</f>
        <v/>
      </c>
      <c r="AI59" s="205">
        <f>MIP!E666</f>
        <v>0</v>
      </c>
      <c r="AJ59" s="203">
        <v>55</v>
      </c>
      <c r="AK59" s="204" t="str">
        <f>IF(ISBLANK(GI!$H$56),"",GI!$H$56)</f>
        <v/>
      </c>
      <c r="AL59" s="242" t="str">
        <f>IF(ISBLANK(MIP!$E$733),"",MIP!$E$733)</f>
        <v/>
      </c>
      <c r="AM59" s="258"/>
      <c r="AN59" s="243">
        <v>55</v>
      </c>
      <c r="AO59" s="204" t="str">
        <f>IF(ISBLANK(GI!$H$56),"",GI!$H$56)</f>
        <v/>
      </c>
      <c r="AP59" s="205" t="str">
        <f>IF(ISBLANK(MIP!$E$800),"",MIP!$E$800)</f>
        <v/>
      </c>
      <c r="AQ59" s="203">
        <v>55</v>
      </c>
      <c r="AR59" s="204" t="str">
        <f>IF(ISBLANK(GI!$H$56),"",GI!$H$56)</f>
        <v/>
      </c>
      <c r="AS59" s="242"/>
      <c r="AT59" s="258"/>
      <c r="AU59" s="243">
        <v>55</v>
      </c>
      <c r="AV59" s="204" t="str">
        <f>IF(ISBLANK(GI!$H$56),"",GI!$H$56)</f>
        <v/>
      </c>
      <c r="AW59" s="205"/>
    </row>
    <row r="60" spans="1:62" s="99" customFormat="1" ht="13.5" customHeight="1">
      <c r="A60" s="635" t="s">
        <v>165</v>
      </c>
      <c r="B60" s="635"/>
      <c r="C60" s="635"/>
      <c r="E60" s="635" t="str">
        <f>$A$60</f>
        <v>TEACHER'S NAME</v>
      </c>
      <c r="F60" s="635"/>
      <c r="G60" s="635"/>
      <c r="H60" s="666" t="str">
        <f>$A$60</f>
        <v>TEACHER'S NAME</v>
      </c>
      <c r="I60" s="666"/>
      <c r="J60" s="666"/>
      <c r="K60" s="104"/>
      <c r="L60" s="666" t="str">
        <f>$A$60</f>
        <v>TEACHER'S NAME</v>
      </c>
      <c r="M60" s="666"/>
      <c r="N60" s="666"/>
      <c r="O60" s="666" t="str">
        <f>$A$60</f>
        <v>TEACHER'S NAME</v>
      </c>
      <c r="P60" s="666"/>
      <c r="Q60" s="666"/>
      <c r="R60" s="104"/>
      <c r="S60" s="666" t="str">
        <f>$A$60</f>
        <v>TEACHER'S NAME</v>
      </c>
      <c r="T60" s="666"/>
      <c r="U60" s="666"/>
      <c r="V60" s="666" t="str">
        <f>$A$60</f>
        <v>TEACHER'S NAME</v>
      </c>
      <c r="W60" s="666"/>
      <c r="X60" s="666"/>
      <c r="Y60" s="259"/>
      <c r="Z60" s="666" t="str">
        <f>$A$60</f>
        <v>TEACHER'S NAME</v>
      </c>
      <c r="AA60" s="666"/>
      <c r="AB60" s="666"/>
      <c r="AC60" s="635" t="str">
        <f>$A$60</f>
        <v>TEACHER'S NAME</v>
      </c>
      <c r="AD60" s="635"/>
      <c r="AE60" s="635"/>
      <c r="AG60" s="635" t="str">
        <f>$A$60</f>
        <v>TEACHER'S NAME</v>
      </c>
      <c r="AH60" s="635"/>
      <c r="AI60" s="635"/>
      <c r="AJ60" s="635" t="str">
        <f>$A$60</f>
        <v>TEACHER'S NAME</v>
      </c>
      <c r="AK60" s="635"/>
      <c r="AL60" s="635"/>
      <c r="AM60" s="259"/>
      <c r="AN60" s="635" t="str">
        <f>$A$60</f>
        <v>TEACHER'S NAME</v>
      </c>
      <c r="AO60" s="635"/>
      <c r="AP60" s="635"/>
      <c r="AQ60" s="635" t="str">
        <f>$A$60</f>
        <v>TEACHER'S NAME</v>
      </c>
      <c r="AR60" s="635"/>
      <c r="AS60" s="635"/>
      <c r="AT60" s="259"/>
      <c r="AU60" s="635" t="str">
        <f>$A$60</f>
        <v>TEACHER'S NAME</v>
      </c>
      <c r="AV60" s="635"/>
      <c r="AW60" s="635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</row>
    <row r="61" spans="1:62" s="213" customFormat="1" ht="14.25" customHeight="1">
      <c r="A61" s="636" t="str">
        <f>GI!$C$7</f>
        <v xml:space="preserve">Teklay Haile </v>
      </c>
      <c r="B61" s="636"/>
      <c r="C61" s="636"/>
      <c r="E61" s="636">
        <f>GI!$C$8</f>
        <v>0</v>
      </c>
      <c r="F61" s="636"/>
      <c r="G61" s="636"/>
      <c r="H61" s="667" t="str">
        <f>GI!$C$9</f>
        <v xml:space="preserve">Berhe Hagos </v>
      </c>
      <c r="I61" s="667"/>
      <c r="J61" s="667"/>
      <c r="K61" s="241"/>
      <c r="L61" s="667">
        <f>GI!$C$10</f>
        <v>0</v>
      </c>
      <c r="M61" s="667"/>
      <c r="N61" s="667"/>
      <c r="O61" s="667" t="str">
        <f>GI!$C$11</f>
        <v xml:space="preserve">Biniam Desta </v>
      </c>
      <c r="P61" s="667"/>
      <c r="Q61" s="667"/>
      <c r="R61" s="241"/>
      <c r="S61" s="667" t="str">
        <f>GI!$C$12</f>
        <v xml:space="preserve">G/michael Kidane </v>
      </c>
      <c r="T61" s="667"/>
      <c r="U61" s="667"/>
      <c r="V61" s="667" t="str">
        <f>GI!$C$13</f>
        <v xml:space="preserve">Kahsay G/medhin </v>
      </c>
      <c r="W61" s="667"/>
      <c r="X61" s="667"/>
      <c r="Y61" s="251"/>
      <c r="Z61" s="667">
        <f>GI!$C$14</f>
        <v>0</v>
      </c>
      <c r="AA61" s="667"/>
      <c r="AB61" s="667"/>
      <c r="AC61" s="636" t="str">
        <f>GI!$C$15</f>
        <v xml:space="preserve">Hagos Redae </v>
      </c>
      <c r="AD61" s="636"/>
      <c r="AE61" s="636"/>
      <c r="AG61" s="636">
        <f>GI!$C$16</f>
        <v>0</v>
      </c>
      <c r="AH61" s="636"/>
      <c r="AI61" s="636"/>
      <c r="AJ61" s="636" t="str">
        <f>GI!$C$17</f>
        <v xml:space="preserve">Tadele Berhe </v>
      </c>
      <c r="AK61" s="636"/>
      <c r="AL61" s="636"/>
      <c r="AM61" s="251"/>
      <c r="AN61" s="636">
        <f>GI!$C$18</f>
        <v>0</v>
      </c>
      <c r="AO61" s="636"/>
      <c r="AP61" s="636"/>
      <c r="AQ61" s="636"/>
      <c r="AR61" s="636"/>
      <c r="AS61" s="636"/>
      <c r="AT61" s="251"/>
      <c r="AU61" s="636"/>
      <c r="AV61" s="636"/>
      <c r="AW61" s="636"/>
    </row>
    <row r="62" spans="1:62" s="210" customFormat="1" ht="21" customHeight="1">
      <c r="A62" s="672" t="s">
        <v>180</v>
      </c>
      <c r="B62" s="672"/>
      <c r="F62" s="211" t="str">
        <f>$A$62</f>
        <v>1st Semester</v>
      </c>
      <c r="H62" s="248"/>
      <c r="I62" s="249" t="str">
        <f>$A$62</f>
        <v>1st Semester</v>
      </c>
      <c r="J62" s="248"/>
      <c r="L62" s="248"/>
      <c r="M62" s="249" t="str">
        <f>$A$62</f>
        <v>1st Semester</v>
      </c>
      <c r="N62" s="248"/>
      <c r="O62" s="248"/>
      <c r="P62" s="249" t="str">
        <f>$A$62</f>
        <v>1st Semester</v>
      </c>
      <c r="Q62" s="248"/>
      <c r="S62" s="248"/>
      <c r="T62" s="249" t="str">
        <f>$A$62</f>
        <v>1st Semester</v>
      </c>
      <c r="U62" s="248"/>
      <c r="V62" s="248"/>
      <c r="W62" s="249" t="str">
        <f>$A$62</f>
        <v>1st Semester</v>
      </c>
      <c r="X62" s="250"/>
      <c r="Y62" s="252"/>
      <c r="Z62" s="248"/>
      <c r="AA62" s="261" t="str">
        <f>$A$62</f>
        <v>1st Semester</v>
      </c>
      <c r="AB62" s="248"/>
      <c r="AC62" s="252"/>
      <c r="AD62" s="211" t="str">
        <f>$A$62</f>
        <v>1st Semester</v>
      </c>
      <c r="AG62" s="252"/>
      <c r="AH62" s="211" t="str">
        <f>$A$62</f>
        <v>1st Semester</v>
      </c>
      <c r="AK62" s="211" t="str">
        <f>$A$62</f>
        <v>1st Semester</v>
      </c>
      <c r="AM62" s="252"/>
      <c r="AO62" s="211" t="str">
        <f>$A$62</f>
        <v>1st Semester</v>
      </c>
      <c r="AR62" s="211" t="str">
        <f>$A$62</f>
        <v>1st Semester</v>
      </c>
      <c r="AT62" s="252"/>
      <c r="AV62" s="211" t="str">
        <f>$A$62</f>
        <v>1st Semester</v>
      </c>
    </row>
    <row r="63" spans="1:62" ht="16.5" customHeight="1">
      <c r="A63" s="637" t="str">
        <f>UPPER(GI!$B$7)</f>
        <v>ENGLISH</v>
      </c>
      <c r="B63" s="638"/>
      <c r="C63" s="643" t="str">
        <f>GI!$A$3 &amp; GI!$C$3</f>
        <v>11D</v>
      </c>
      <c r="D63" s="274"/>
      <c r="E63" s="637" t="str">
        <f>UPPER(GI!$B$8)</f>
        <v>-</v>
      </c>
      <c r="F63" s="638"/>
      <c r="G63" s="641" t="str">
        <f>GI!$A$3 &amp; GI!$C$3</f>
        <v>11D</v>
      </c>
      <c r="H63" s="647" t="str">
        <f>UPPER(GI!$B$9)</f>
        <v>MATHEMATICS</v>
      </c>
      <c r="I63" s="647"/>
      <c r="J63" s="668" t="str">
        <f>GI!$A$3 &amp; GI!$C$3</f>
        <v>11D</v>
      </c>
      <c r="K63" s="275"/>
      <c r="L63" s="647" t="str">
        <f>UPPER(GI!$B$10)</f>
        <v>-</v>
      </c>
      <c r="M63" s="647"/>
      <c r="N63" s="668" t="str">
        <f>GI!$A$3 &amp; GI!$C$3</f>
        <v>11D</v>
      </c>
      <c r="O63" s="647" t="str">
        <f>UPPER(GI!$B$11)</f>
        <v xml:space="preserve">HISTORY </v>
      </c>
      <c r="P63" s="647"/>
      <c r="Q63" s="668" t="str">
        <f>GI!$A$3 &amp; GI!$C$3</f>
        <v>11D</v>
      </c>
      <c r="R63" s="275"/>
      <c r="S63" s="647" t="str">
        <f>UPPER(GI!$B$12)</f>
        <v xml:space="preserve">GEOGRAPHY </v>
      </c>
      <c r="T63" s="647"/>
      <c r="U63" s="668" t="str">
        <f>GI!$A$3 &amp; GI!$C$3</f>
        <v>11D</v>
      </c>
      <c r="V63" s="647" t="str">
        <f>UPPER(GI!$B$13)</f>
        <v xml:space="preserve">ECONOMICS </v>
      </c>
      <c r="W63" s="647"/>
      <c r="X63" s="683" t="str">
        <f>GI!$A$3 &amp; GI!$C$3</f>
        <v>11D</v>
      </c>
      <c r="Y63" s="276"/>
      <c r="Z63" s="647" t="str">
        <f>UPPER(GI!$B$14)</f>
        <v>-</v>
      </c>
      <c r="AA63" s="647"/>
      <c r="AB63" s="668" t="str">
        <f>GI!$A$3 &amp; GI!$C$3</f>
        <v>11D</v>
      </c>
      <c r="AC63" s="637" t="str">
        <f>UPPER(GI!$B$15)</f>
        <v>ICT</v>
      </c>
      <c r="AD63" s="638"/>
      <c r="AE63" s="643" t="str">
        <f>GI!$A$3 &amp; GI!$C$3</f>
        <v>11D</v>
      </c>
      <c r="AF63" s="274"/>
      <c r="AG63" s="637" t="str">
        <f>UPPER(GI!$B$16)</f>
        <v>-</v>
      </c>
      <c r="AH63" s="638"/>
      <c r="AI63" s="643" t="str">
        <f>GI!$A$3 &amp; GI!$C$3</f>
        <v>11D</v>
      </c>
      <c r="AJ63" s="675" t="str">
        <f>UPPER(GI!$B$17)</f>
        <v xml:space="preserve">ACCOUNTING AND FINANCE </v>
      </c>
      <c r="AK63" s="676"/>
      <c r="AL63" s="641" t="str">
        <f>GI!$A$3 &amp; GI!$C$3</f>
        <v>11D</v>
      </c>
      <c r="AM63" s="276"/>
      <c r="AN63" s="637" t="str">
        <f>UPPER(GI!$B$18)</f>
        <v>-</v>
      </c>
      <c r="AO63" s="638"/>
      <c r="AP63" s="643" t="str">
        <f>GI!$A$3 &amp; GI!$C$3</f>
        <v>11D</v>
      </c>
      <c r="AQ63" s="637"/>
      <c r="AR63" s="638"/>
      <c r="AS63" s="641" t="str">
        <f>GI!$A$3 &amp; GI!$C$3</f>
        <v>11D</v>
      </c>
      <c r="AT63" s="276"/>
      <c r="AU63" s="637"/>
      <c r="AV63" s="638"/>
      <c r="AW63" s="643" t="str">
        <f>GI!$A$3 &amp; GI!$C$3</f>
        <v>11D</v>
      </c>
    </row>
    <row r="64" spans="1:62" ht="16.5" customHeight="1">
      <c r="A64" s="639"/>
      <c r="B64" s="640"/>
      <c r="C64" s="644"/>
      <c r="D64" s="274"/>
      <c r="E64" s="639"/>
      <c r="F64" s="640"/>
      <c r="G64" s="642"/>
      <c r="H64" s="647"/>
      <c r="I64" s="647"/>
      <c r="J64" s="668"/>
      <c r="K64" s="275"/>
      <c r="L64" s="647"/>
      <c r="M64" s="647"/>
      <c r="N64" s="668"/>
      <c r="O64" s="647"/>
      <c r="P64" s="647"/>
      <c r="Q64" s="668"/>
      <c r="R64" s="275"/>
      <c r="S64" s="647"/>
      <c r="T64" s="647"/>
      <c r="U64" s="668"/>
      <c r="V64" s="647"/>
      <c r="W64" s="647"/>
      <c r="X64" s="683"/>
      <c r="Y64" s="276"/>
      <c r="Z64" s="647"/>
      <c r="AA64" s="647"/>
      <c r="AB64" s="668"/>
      <c r="AC64" s="639"/>
      <c r="AD64" s="640"/>
      <c r="AE64" s="644"/>
      <c r="AF64" s="274"/>
      <c r="AG64" s="639"/>
      <c r="AH64" s="640"/>
      <c r="AI64" s="644"/>
      <c r="AJ64" s="677"/>
      <c r="AK64" s="678"/>
      <c r="AL64" s="642"/>
      <c r="AM64" s="276"/>
      <c r="AN64" s="639"/>
      <c r="AO64" s="640"/>
      <c r="AP64" s="644"/>
      <c r="AQ64" s="639"/>
      <c r="AR64" s="640"/>
      <c r="AS64" s="642"/>
      <c r="AT64" s="276"/>
      <c r="AU64" s="639"/>
      <c r="AV64" s="640"/>
      <c r="AW64" s="644"/>
    </row>
    <row r="65" spans="1:53" ht="14.25" customHeight="1">
      <c r="A65" s="645" t="s">
        <v>69</v>
      </c>
      <c r="B65" s="647" t="str">
        <f>$B$3</f>
        <v>STUDENTS NAME</v>
      </c>
      <c r="C65" s="652">
        <v>1</v>
      </c>
      <c r="D65" s="274"/>
      <c r="E65" s="645" t="s">
        <v>69</v>
      </c>
      <c r="F65" s="647" t="str">
        <f>$B$3</f>
        <v>STUDENTS NAME</v>
      </c>
      <c r="G65" s="648">
        <v>1</v>
      </c>
      <c r="H65" s="674" t="s">
        <v>69</v>
      </c>
      <c r="I65" s="647" t="str">
        <f>$B$3</f>
        <v>STUDENTS NAME</v>
      </c>
      <c r="J65" s="652">
        <v>1</v>
      </c>
      <c r="K65" s="277"/>
      <c r="L65" s="674" t="s">
        <v>69</v>
      </c>
      <c r="M65" s="647" t="str">
        <f>$B$3</f>
        <v>STUDENTS NAME</v>
      </c>
      <c r="N65" s="652">
        <v>1</v>
      </c>
      <c r="O65" s="674" t="s">
        <v>69</v>
      </c>
      <c r="P65" s="647" t="str">
        <f>$B$3</f>
        <v>STUDENTS NAME</v>
      </c>
      <c r="Q65" s="652">
        <v>1</v>
      </c>
      <c r="R65" s="277"/>
      <c r="S65" s="674" t="s">
        <v>69</v>
      </c>
      <c r="T65" s="647" t="str">
        <f>$B$3</f>
        <v>STUDENTS NAME</v>
      </c>
      <c r="U65" s="652">
        <v>1</v>
      </c>
      <c r="V65" s="674" t="s">
        <v>69</v>
      </c>
      <c r="W65" s="647" t="str">
        <f>$B$3</f>
        <v>STUDENTS NAME</v>
      </c>
      <c r="X65" s="648">
        <v>1</v>
      </c>
      <c r="Y65" s="278"/>
      <c r="Z65" s="674" t="s">
        <v>69</v>
      </c>
      <c r="AA65" s="680" t="str">
        <f>$B$3</f>
        <v>STUDENTS NAME</v>
      </c>
      <c r="AB65" s="652">
        <v>1</v>
      </c>
      <c r="AC65" s="645" t="s">
        <v>69</v>
      </c>
      <c r="AD65" s="671" t="str">
        <f>$B$3</f>
        <v>STUDENTS NAME</v>
      </c>
      <c r="AE65" s="652">
        <v>1</v>
      </c>
      <c r="AF65" s="274"/>
      <c r="AG65" s="645" t="s">
        <v>69</v>
      </c>
      <c r="AH65" s="671" t="str">
        <f>$B$3</f>
        <v>STUDENTS NAME</v>
      </c>
      <c r="AI65" s="652">
        <v>1</v>
      </c>
      <c r="AJ65" s="645" t="s">
        <v>69</v>
      </c>
      <c r="AK65" s="647" t="str">
        <f>$B$3</f>
        <v>STUDENTS NAME</v>
      </c>
      <c r="AL65" s="648">
        <v>1</v>
      </c>
      <c r="AM65" s="278"/>
      <c r="AN65" s="650" t="s">
        <v>69</v>
      </c>
      <c r="AO65" s="647" t="str">
        <f>$B$3</f>
        <v>STUDENTS NAME</v>
      </c>
      <c r="AP65" s="652">
        <v>1</v>
      </c>
      <c r="AQ65" s="645" t="s">
        <v>69</v>
      </c>
      <c r="AR65" s="647" t="str">
        <f>$B$3</f>
        <v>STUDENTS NAME</v>
      </c>
      <c r="AS65" s="648">
        <v>1</v>
      </c>
      <c r="AT65" s="278"/>
      <c r="AU65" s="650" t="s">
        <v>69</v>
      </c>
      <c r="AV65" s="647" t="str">
        <f>$B$3</f>
        <v>STUDENTS NAME</v>
      </c>
      <c r="AW65" s="652">
        <v>1</v>
      </c>
    </row>
    <row r="66" spans="1:53" ht="14.25" customHeight="1">
      <c r="A66" s="646"/>
      <c r="B66" s="647"/>
      <c r="C66" s="653"/>
      <c r="D66" s="274"/>
      <c r="E66" s="646"/>
      <c r="F66" s="647"/>
      <c r="G66" s="649"/>
      <c r="H66" s="674"/>
      <c r="I66" s="647"/>
      <c r="J66" s="653"/>
      <c r="K66" s="279"/>
      <c r="L66" s="674"/>
      <c r="M66" s="647"/>
      <c r="N66" s="653"/>
      <c r="O66" s="674"/>
      <c r="P66" s="647"/>
      <c r="Q66" s="653"/>
      <c r="R66" s="279"/>
      <c r="S66" s="674"/>
      <c r="T66" s="647"/>
      <c r="U66" s="653"/>
      <c r="V66" s="674"/>
      <c r="W66" s="647"/>
      <c r="X66" s="649"/>
      <c r="Y66" s="280"/>
      <c r="Z66" s="674"/>
      <c r="AA66" s="680"/>
      <c r="AB66" s="653"/>
      <c r="AC66" s="646"/>
      <c r="AD66" s="671"/>
      <c r="AE66" s="653"/>
      <c r="AF66" s="274"/>
      <c r="AG66" s="646"/>
      <c r="AH66" s="671"/>
      <c r="AI66" s="653"/>
      <c r="AJ66" s="646"/>
      <c r="AK66" s="647"/>
      <c r="AL66" s="649"/>
      <c r="AM66" s="280"/>
      <c r="AN66" s="651"/>
      <c r="AO66" s="647"/>
      <c r="AP66" s="653"/>
      <c r="AQ66" s="646"/>
      <c r="AR66" s="647"/>
      <c r="AS66" s="649"/>
      <c r="AT66" s="280"/>
      <c r="AU66" s="651"/>
      <c r="AV66" s="647"/>
      <c r="AW66" s="653"/>
    </row>
    <row r="67" spans="1:53" ht="12.75" customHeight="1">
      <c r="A67" s="281">
        <v>1</v>
      </c>
      <c r="B67" s="282" t="str">
        <f>IF(ISBLANK(GI!$H$2),"",GI!$H$2)</f>
        <v xml:space="preserve">Amanuel Hagos Tesfay </v>
      </c>
      <c r="C67" s="283" t="str">
        <f>IF(ISBLANK(MIP!$M$10),"",MIP!$M$10)</f>
        <v/>
      </c>
      <c r="D67" s="274"/>
      <c r="E67" s="281">
        <v>1</v>
      </c>
      <c r="F67" s="282" t="str">
        <f>IF(ISBLANK(GI!$H$2),"",GI!$H$2)</f>
        <v xml:space="preserve">Amanuel Hagos Tesfay </v>
      </c>
      <c r="G67" s="284">
        <f>MIP!M77</f>
        <v>0</v>
      </c>
      <c r="H67" s="281">
        <v>1</v>
      </c>
      <c r="I67" s="282" t="str">
        <f>IF(ISBLANK(GI!$H$2),"",GI!$H$2)</f>
        <v xml:space="preserve">Amanuel Hagos Tesfay </v>
      </c>
      <c r="J67" s="283" t="str">
        <f>IF(ISBLANK(MIP!$M$144),"",MIP!$M$144)</f>
        <v/>
      </c>
      <c r="K67" s="285"/>
      <c r="L67" s="281">
        <v>1</v>
      </c>
      <c r="M67" s="282" t="str">
        <f>IF(ISBLANK(GI!$H$2),"",GI!$H$2)</f>
        <v xml:space="preserve">Amanuel Hagos Tesfay </v>
      </c>
      <c r="N67" s="283">
        <f>MIP!M211</f>
        <v>0</v>
      </c>
      <c r="O67" s="281">
        <v>1</v>
      </c>
      <c r="P67" s="282" t="str">
        <f>IF(ISBLANK(GI!$H$2),"",GI!$H$2)</f>
        <v xml:space="preserve">Amanuel Hagos Tesfay </v>
      </c>
      <c r="Q67" s="283" t="str">
        <f>IF(ISBLANK(MIP!$M$277),"",MIP!$M$277)</f>
        <v/>
      </c>
      <c r="R67" s="285"/>
      <c r="S67" s="281">
        <v>1</v>
      </c>
      <c r="T67" s="282" t="str">
        <f>IF(ISBLANK(GI!$H$2),"",GI!$H$2)</f>
        <v xml:space="preserve">Amanuel Hagos Tesfay </v>
      </c>
      <c r="U67" s="283">
        <f>MIP!M344</f>
        <v>0</v>
      </c>
      <c r="V67" s="281">
        <v>1</v>
      </c>
      <c r="W67" s="282" t="str">
        <f>IF(ISBLANK(GI!$H$2),"",GI!$H$2)</f>
        <v xml:space="preserve">Amanuel Hagos Tesfay </v>
      </c>
      <c r="X67" s="284" t="str">
        <f>IF(ISBLANK(MIP!$M$411),"",MIP!$M$411)</f>
        <v/>
      </c>
      <c r="Y67" s="286"/>
      <c r="Z67" s="281">
        <v>1</v>
      </c>
      <c r="AA67" s="287" t="str">
        <f>IF(ISBLANK(GI!$H$2),"",GI!$H$2)</f>
        <v xml:space="preserve">Amanuel Hagos Tesfay </v>
      </c>
      <c r="AB67" s="283">
        <f>MIP!M478</f>
        <v>0</v>
      </c>
      <c r="AC67" s="281">
        <v>1</v>
      </c>
      <c r="AD67" s="288" t="str">
        <f>IF(ISBLANK(GI!$H$2),"",GI!$H$2)</f>
        <v xml:space="preserve">Amanuel Hagos Tesfay </v>
      </c>
      <c r="AE67" s="283" t="str">
        <f>IF(ISBLANK(MIP!$M$545),"",MIP!$M$545)</f>
        <v/>
      </c>
      <c r="AF67" s="274"/>
      <c r="AG67" s="281">
        <v>1</v>
      </c>
      <c r="AH67" s="288" t="str">
        <f>IF(ISBLANK(GI!$H$2),"",GI!$H$2)</f>
        <v xml:space="preserve">Amanuel Hagos Tesfay </v>
      </c>
      <c r="AI67" s="283">
        <f>MIP!M612</f>
        <v>0</v>
      </c>
      <c r="AJ67" s="281">
        <v>1</v>
      </c>
      <c r="AK67" s="282" t="str">
        <f>IF(ISBLANK(GI!$H$2),"",GI!$H$2)</f>
        <v xml:space="preserve">Amanuel Hagos Tesfay </v>
      </c>
      <c r="AL67" s="284" t="str">
        <f>IF(ISBLANK(MIP!$M$679),"",MIP!$M$679)</f>
        <v/>
      </c>
      <c r="AM67" s="286"/>
      <c r="AN67" s="289">
        <v>1</v>
      </c>
      <c r="AO67" s="282" t="str">
        <f>IF(ISBLANK(GI!$H$2),"",GI!$H$2)</f>
        <v xml:space="preserve">Amanuel Hagos Tesfay </v>
      </c>
      <c r="AP67" s="283" t="str">
        <f>IF(ISBLANK(MIP!$M$746),"",MIP!$M$746)</f>
        <v/>
      </c>
      <c r="AQ67" s="281">
        <v>1</v>
      </c>
      <c r="AR67" s="282" t="str">
        <f>IF(ISBLANK(GI!$H$2),"",GI!$H$2)</f>
        <v xml:space="preserve">Amanuel Hagos Tesfay </v>
      </c>
      <c r="AS67" s="284"/>
      <c r="AT67" s="286"/>
      <c r="AU67" s="289">
        <v>1</v>
      </c>
      <c r="AV67" s="282" t="str">
        <f>IF(ISBLANK(GI!$H$2),"",GI!$H$2)</f>
        <v xml:space="preserve">Amanuel Hagos Tesfay </v>
      </c>
      <c r="AW67" s="283"/>
    </row>
    <row r="68" spans="1:53" ht="12.75" customHeight="1">
      <c r="A68" s="281">
        <v>2</v>
      </c>
      <c r="B68" s="282" t="str">
        <f>IF(ISBLANK(GI!$H$3),"",GI!$H$3)</f>
        <v xml:space="preserve">Beamlak Sultan Weldegebriel </v>
      </c>
      <c r="C68" s="283" t="str">
        <f>IF(ISBLANK(MIP!$M$11),"",MIP!$M$11)</f>
        <v/>
      </c>
      <c r="D68" s="274"/>
      <c r="E68" s="281">
        <v>2</v>
      </c>
      <c r="F68" s="282" t="str">
        <f>IF(ISBLANK(GI!$H$3),"",GI!$H$3)</f>
        <v xml:space="preserve">Beamlak Sultan Weldegebriel </v>
      </c>
      <c r="G68" s="284">
        <f>MIP!M78</f>
        <v>0</v>
      </c>
      <c r="H68" s="281">
        <v>2</v>
      </c>
      <c r="I68" s="282" t="str">
        <f>IF(ISBLANK(GI!$H$3),"",GI!$H$3)</f>
        <v xml:space="preserve">Beamlak Sultan Weldegebriel </v>
      </c>
      <c r="J68" s="283" t="str">
        <f>IF(ISBLANK(MIP!$M$145),"",MIP!$M$145)</f>
        <v/>
      </c>
      <c r="K68" s="285"/>
      <c r="L68" s="281">
        <v>2</v>
      </c>
      <c r="M68" s="282" t="str">
        <f>IF(ISBLANK(GI!$H$3),"",GI!$H$3)</f>
        <v xml:space="preserve">Beamlak Sultan Weldegebriel </v>
      </c>
      <c r="N68" s="283">
        <f>MIP!M212</f>
        <v>0</v>
      </c>
      <c r="O68" s="281">
        <v>2</v>
      </c>
      <c r="P68" s="282" t="str">
        <f>IF(ISBLANK(GI!$H$3),"",GI!$H$3)</f>
        <v xml:space="preserve">Beamlak Sultan Weldegebriel </v>
      </c>
      <c r="Q68" s="283" t="str">
        <f>IF(ISBLANK(MIP!$M$278),"",MIP!$M$278)</f>
        <v/>
      </c>
      <c r="R68" s="285"/>
      <c r="S68" s="281">
        <v>2</v>
      </c>
      <c r="T68" s="282" t="str">
        <f>IF(ISBLANK(GI!$H$3),"",GI!$H$3)</f>
        <v xml:space="preserve">Beamlak Sultan Weldegebriel </v>
      </c>
      <c r="U68" s="283">
        <f>MIP!M345</f>
        <v>0</v>
      </c>
      <c r="V68" s="281">
        <v>2</v>
      </c>
      <c r="W68" s="282" t="str">
        <f>IF(ISBLANK(GI!$H$3),"",GI!$H$3)</f>
        <v xml:space="preserve">Beamlak Sultan Weldegebriel </v>
      </c>
      <c r="X68" s="284" t="str">
        <f>IF(ISBLANK(MIP!$M$412),"",MIP!$M$412)</f>
        <v/>
      </c>
      <c r="Y68" s="286"/>
      <c r="Z68" s="281">
        <v>2</v>
      </c>
      <c r="AA68" s="287" t="str">
        <f>IF(ISBLANK(GI!$H$3),"",GI!$H$3)</f>
        <v xml:space="preserve">Beamlak Sultan Weldegebriel </v>
      </c>
      <c r="AB68" s="283">
        <f>MIP!M479</f>
        <v>0</v>
      </c>
      <c r="AC68" s="281">
        <v>2</v>
      </c>
      <c r="AD68" s="288" t="str">
        <f>IF(ISBLANK(GI!$H$3),"",GI!$H$3)</f>
        <v xml:space="preserve">Beamlak Sultan Weldegebriel </v>
      </c>
      <c r="AE68" s="283" t="str">
        <f>IF(ISBLANK(MIP!$M$546),"",MIP!$M$546)</f>
        <v/>
      </c>
      <c r="AF68" s="274"/>
      <c r="AG68" s="281">
        <v>2</v>
      </c>
      <c r="AH68" s="288" t="str">
        <f>IF(ISBLANK(GI!$H$3),"",GI!$H$3)</f>
        <v xml:space="preserve">Beamlak Sultan Weldegebriel </v>
      </c>
      <c r="AI68" s="283">
        <f>MIP!M613</f>
        <v>0</v>
      </c>
      <c r="AJ68" s="281">
        <v>2</v>
      </c>
      <c r="AK68" s="282" t="str">
        <f>IF(ISBLANK(GI!$H$3),"",GI!$H$3)</f>
        <v xml:space="preserve">Beamlak Sultan Weldegebriel </v>
      </c>
      <c r="AL68" s="284" t="str">
        <f>IF(ISBLANK(MIP!$M$680),"",MIP!$M$680)</f>
        <v/>
      </c>
      <c r="AM68" s="286"/>
      <c r="AN68" s="289">
        <v>2</v>
      </c>
      <c r="AO68" s="282" t="str">
        <f>IF(ISBLANK(GI!$H$3),"",GI!$H$3)</f>
        <v xml:space="preserve">Beamlak Sultan Weldegebriel </v>
      </c>
      <c r="AP68" s="283" t="str">
        <f>IF(ISBLANK(MIP!$M$747),"",MIP!$M$747)</f>
        <v/>
      </c>
      <c r="AQ68" s="281">
        <v>2</v>
      </c>
      <c r="AR68" s="282" t="str">
        <f>IF(ISBLANK(GI!$H$3),"",GI!$H$3)</f>
        <v xml:space="preserve">Beamlak Sultan Weldegebriel </v>
      </c>
      <c r="AS68" s="284"/>
      <c r="AT68" s="286"/>
      <c r="AU68" s="289">
        <v>2</v>
      </c>
      <c r="AV68" s="282" t="str">
        <f>IF(ISBLANK(GI!$H$3),"",GI!$H$3)</f>
        <v xml:space="preserve">Beamlak Sultan Weldegebriel </v>
      </c>
      <c r="AW68" s="283"/>
    </row>
    <row r="69" spans="1:53" ht="12.75" customHeight="1">
      <c r="A69" s="281">
        <v>3</v>
      </c>
      <c r="B69" s="282" t="str">
        <f>IF(ISBLANK(GI!$H$4),"",GI!$H$4)</f>
        <v xml:space="preserve">Betelihim Kalayu Mamo </v>
      </c>
      <c r="C69" s="283" t="str">
        <f>IF(ISBLANK(MIP!$M$12),"",MIP!$M$12)</f>
        <v/>
      </c>
      <c r="D69" s="274"/>
      <c r="E69" s="281">
        <v>3</v>
      </c>
      <c r="F69" s="282" t="str">
        <f>IF(ISBLANK(GI!$H$4),"",GI!$H$4)</f>
        <v xml:space="preserve">Betelihim Kalayu Mamo </v>
      </c>
      <c r="G69" s="284">
        <f>MIP!M79</f>
        <v>0</v>
      </c>
      <c r="H69" s="281">
        <v>3</v>
      </c>
      <c r="I69" s="282" t="str">
        <f>IF(ISBLANK(GI!$H$4),"",GI!$H$4)</f>
        <v xml:space="preserve">Betelihim Kalayu Mamo </v>
      </c>
      <c r="J69" s="283" t="str">
        <f>IF(ISBLANK(MIP!$M$146),"",MIP!$M$146)</f>
        <v/>
      </c>
      <c r="K69" s="285"/>
      <c r="L69" s="281">
        <v>3</v>
      </c>
      <c r="M69" s="282" t="str">
        <f>IF(ISBLANK(GI!$H$4),"",GI!$H$4)</f>
        <v xml:space="preserve">Betelihim Kalayu Mamo </v>
      </c>
      <c r="N69" s="283">
        <f>MIP!M213</f>
        <v>0</v>
      </c>
      <c r="O69" s="281">
        <v>3</v>
      </c>
      <c r="P69" s="282" t="str">
        <f>IF(ISBLANK(GI!$H$4),"",GI!$H$4)</f>
        <v xml:space="preserve">Betelihim Kalayu Mamo </v>
      </c>
      <c r="Q69" s="283" t="str">
        <f>IF(ISBLANK(MIP!$M$279),"",MIP!$M$279)</f>
        <v/>
      </c>
      <c r="R69" s="285"/>
      <c r="S69" s="281">
        <v>3</v>
      </c>
      <c r="T69" s="282" t="str">
        <f>IF(ISBLANK(GI!$H$4),"",GI!$H$4)</f>
        <v xml:space="preserve">Betelihim Kalayu Mamo </v>
      </c>
      <c r="U69" s="283">
        <f>MIP!M346</f>
        <v>0</v>
      </c>
      <c r="V69" s="281">
        <v>3</v>
      </c>
      <c r="W69" s="282" t="str">
        <f>IF(ISBLANK(GI!$H$4),"",GI!$H$4)</f>
        <v xml:space="preserve">Betelihim Kalayu Mamo </v>
      </c>
      <c r="X69" s="284" t="str">
        <f>IF(ISBLANK(MIP!$M$413),"",MIP!$M$413)</f>
        <v/>
      </c>
      <c r="Y69" s="286"/>
      <c r="Z69" s="281">
        <v>3</v>
      </c>
      <c r="AA69" s="287" t="str">
        <f>IF(ISBLANK(GI!$H$4),"",GI!$H$4)</f>
        <v xml:space="preserve">Betelihim Kalayu Mamo </v>
      </c>
      <c r="AB69" s="283">
        <f>MIP!M480</f>
        <v>0</v>
      </c>
      <c r="AC69" s="281">
        <v>3</v>
      </c>
      <c r="AD69" s="288" t="str">
        <f>IF(ISBLANK(GI!$H$4),"",GI!$H$4)</f>
        <v xml:space="preserve">Betelihim Kalayu Mamo </v>
      </c>
      <c r="AE69" s="283" t="str">
        <f>IF(ISBLANK(MIP!$M$547),"",MIP!$M$547)</f>
        <v/>
      </c>
      <c r="AF69" s="274"/>
      <c r="AG69" s="281">
        <v>3</v>
      </c>
      <c r="AH69" s="288" t="str">
        <f>IF(ISBLANK(GI!$H$4),"",GI!$H$4)</f>
        <v xml:space="preserve">Betelihim Kalayu Mamo </v>
      </c>
      <c r="AI69" s="283">
        <f>MIP!M614</f>
        <v>0</v>
      </c>
      <c r="AJ69" s="281">
        <v>3</v>
      </c>
      <c r="AK69" s="282" t="str">
        <f>IF(ISBLANK(GI!$H$4),"",GI!$H$4)</f>
        <v xml:space="preserve">Betelihim Kalayu Mamo </v>
      </c>
      <c r="AL69" s="284" t="str">
        <f>IF(ISBLANK(MIP!$M$681),"",MIP!$M$681)</f>
        <v/>
      </c>
      <c r="AM69" s="286"/>
      <c r="AN69" s="289">
        <v>3</v>
      </c>
      <c r="AO69" s="282" t="str">
        <f>IF(ISBLANK(GI!$H$4),"",GI!$H$4)</f>
        <v xml:space="preserve">Betelihim Kalayu Mamo </v>
      </c>
      <c r="AP69" s="283" t="str">
        <f>IF(ISBLANK(MIP!$M$748),"",MIP!$M$748)</f>
        <v/>
      </c>
      <c r="AQ69" s="281">
        <v>3</v>
      </c>
      <c r="AR69" s="282" t="str">
        <f>IF(ISBLANK(GI!$H$4),"",GI!$H$4)</f>
        <v xml:space="preserve">Betelihim Kalayu Mamo </v>
      </c>
      <c r="AS69" s="284"/>
      <c r="AT69" s="286"/>
      <c r="AU69" s="289">
        <v>3</v>
      </c>
      <c r="AV69" s="282" t="str">
        <f>IF(ISBLANK(GI!$H$4),"",GI!$H$4)</f>
        <v xml:space="preserve">Betelihim Kalayu Mamo </v>
      </c>
      <c r="AW69" s="283"/>
    </row>
    <row r="70" spans="1:53" ht="12.75" customHeight="1">
      <c r="A70" s="281">
        <v>4</v>
      </c>
      <c r="B70" s="282" t="str">
        <f>IF(ISBLANK(GI!$H$5),"",GI!$H$5)</f>
        <v xml:space="preserve">Bethelhem Teklay Weldegerima </v>
      </c>
      <c r="C70" s="283" t="str">
        <f>IF(ISBLANK(MIP!$M$13),"",MIP!$M$13)</f>
        <v/>
      </c>
      <c r="D70" s="274"/>
      <c r="E70" s="281">
        <v>4</v>
      </c>
      <c r="F70" s="282" t="str">
        <f>IF(ISBLANK(GI!$H$5),"",GI!$H$5)</f>
        <v xml:space="preserve">Bethelhem Teklay Weldegerima </v>
      </c>
      <c r="G70" s="284">
        <f>MIP!M80</f>
        <v>0</v>
      </c>
      <c r="H70" s="281">
        <v>4</v>
      </c>
      <c r="I70" s="282" t="str">
        <f>IF(ISBLANK(GI!$H$5),"",GI!$H$5)</f>
        <v xml:space="preserve">Bethelhem Teklay Weldegerima </v>
      </c>
      <c r="J70" s="283" t="str">
        <f>IF(ISBLANK(MIP!$M$147),"",MIP!$M$147)</f>
        <v/>
      </c>
      <c r="K70" s="285"/>
      <c r="L70" s="281">
        <v>4</v>
      </c>
      <c r="M70" s="282" t="str">
        <f>IF(ISBLANK(GI!$H$5),"",GI!$H$5)</f>
        <v xml:space="preserve">Bethelhem Teklay Weldegerima </v>
      </c>
      <c r="N70" s="283">
        <f>MIP!M214</f>
        <v>0</v>
      </c>
      <c r="O70" s="281">
        <v>4</v>
      </c>
      <c r="P70" s="282" t="str">
        <f>IF(ISBLANK(GI!$H$5),"",GI!$H$5)</f>
        <v xml:space="preserve">Bethelhem Teklay Weldegerima </v>
      </c>
      <c r="Q70" s="283" t="str">
        <f>IF(ISBLANK(MIP!$M$280),"",MIP!$M$280)</f>
        <v/>
      </c>
      <c r="R70" s="285"/>
      <c r="S70" s="281">
        <v>4</v>
      </c>
      <c r="T70" s="282" t="str">
        <f>IF(ISBLANK(GI!$H$5),"",GI!$H$5)</f>
        <v xml:space="preserve">Bethelhem Teklay Weldegerima </v>
      </c>
      <c r="U70" s="283">
        <f>MIP!M347</f>
        <v>0</v>
      </c>
      <c r="V70" s="281">
        <v>4</v>
      </c>
      <c r="W70" s="282" t="str">
        <f>IF(ISBLANK(GI!$H$5),"",GI!$H$5)</f>
        <v xml:space="preserve">Bethelhem Teklay Weldegerima </v>
      </c>
      <c r="X70" s="284" t="str">
        <f>IF(ISBLANK(MIP!$M$414),"",MIP!$M$414)</f>
        <v/>
      </c>
      <c r="Y70" s="286"/>
      <c r="Z70" s="281">
        <v>4</v>
      </c>
      <c r="AA70" s="287" t="str">
        <f>IF(ISBLANK(GI!$H$5),"",GI!$H$5)</f>
        <v xml:space="preserve">Bethelhem Teklay Weldegerima </v>
      </c>
      <c r="AB70" s="283">
        <f>MIP!M481</f>
        <v>0</v>
      </c>
      <c r="AC70" s="281">
        <v>4</v>
      </c>
      <c r="AD70" s="288" t="str">
        <f>IF(ISBLANK(GI!$H$5),"",GI!$H$5)</f>
        <v xml:space="preserve">Bethelhem Teklay Weldegerima </v>
      </c>
      <c r="AE70" s="283" t="str">
        <f>IF(ISBLANK(MIP!$M$548),"",MIP!$M$548)</f>
        <v/>
      </c>
      <c r="AF70" s="274"/>
      <c r="AG70" s="281">
        <v>4</v>
      </c>
      <c r="AH70" s="288" t="str">
        <f>IF(ISBLANK(GI!$H$5),"",GI!$H$5)</f>
        <v xml:space="preserve">Bethelhem Teklay Weldegerima </v>
      </c>
      <c r="AI70" s="283">
        <f>MIP!M615</f>
        <v>0</v>
      </c>
      <c r="AJ70" s="281">
        <v>4</v>
      </c>
      <c r="AK70" s="282" t="str">
        <f>IF(ISBLANK(GI!$H$5),"",GI!$H$5)</f>
        <v xml:space="preserve">Bethelhem Teklay Weldegerima </v>
      </c>
      <c r="AL70" s="284" t="str">
        <f>IF(ISBLANK(MIP!$M$682),"",MIP!$M$682)</f>
        <v/>
      </c>
      <c r="AM70" s="286"/>
      <c r="AN70" s="289">
        <v>4</v>
      </c>
      <c r="AO70" s="282" t="str">
        <f>IF(ISBLANK(GI!$H$5),"",GI!$H$5)</f>
        <v xml:space="preserve">Bethelhem Teklay Weldegerima </v>
      </c>
      <c r="AP70" s="283" t="str">
        <f>IF(ISBLANK(MIP!$M$749),"",MIP!$M$749)</f>
        <v/>
      </c>
      <c r="AQ70" s="281">
        <v>4</v>
      </c>
      <c r="AR70" s="282" t="str">
        <f>IF(ISBLANK(GI!$H$5),"",GI!$H$5)</f>
        <v xml:space="preserve">Bethelhem Teklay Weldegerima </v>
      </c>
      <c r="AS70" s="284"/>
      <c r="AT70" s="286"/>
      <c r="AU70" s="289">
        <v>4</v>
      </c>
      <c r="AV70" s="282" t="str">
        <f>IF(ISBLANK(GI!$H$5),"",GI!$H$5)</f>
        <v xml:space="preserve">Bethelhem Teklay Weldegerima </v>
      </c>
      <c r="AW70" s="283"/>
    </row>
    <row r="71" spans="1:53" ht="12.75" customHeight="1">
      <c r="A71" s="281">
        <v>5</v>
      </c>
      <c r="B71" s="282" t="str">
        <f>IF(ISBLANK(GI!$H$6),"",GI!$H$6)</f>
        <v xml:space="preserve">Bilen Mesfin Taye </v>
      </c>
      <c r="C71" s="283" t="str">
        <f>IF(ISBLANK(MIP!$M$14),"",MIP!$M$14)</f>
        <v/>
      </c>
      <c r="D71" s="274"/>
      <c r="E71" s="281">
        <v>5</v>
      </c>
      <c r="F71" s="282" t="str">
        <f>IF(ISBLANK(GI!$H$6),"",GI!$H$6)</f>
        <v xml:space="preserve">Bilen Mesfin Taye </v>
      </c>
      <c r="G71" s="284">
        <f>MIP!M81</f>
        <v>0</v>
      </c>
      <c r="H71" s="281">
        <v>5</v>
      </c>
      <c r="I71" s="282" t="str">
        <f>IF(ISBLANK(GI!$H$6),"",GI!$H$6)</f>
        <v xml:space="preserve">Bilen Mesfin Taye </v>
      </c>
      <c r="J71" s="283" t="str">
        <f>IF(ISBLANK(MIP!$M$148),"",MIP!$M$148)</f>
        <v/>
      </c>
      <c r="K71" s="285"/>
      <c r="L71" s="281">
        <v>5</v>
      </c>
      <c r="M71" s="282" t="str">
        <f>IF(ISBLANK(GI!$H$6),"",GI!$H$6)</f>
        <v xml:space="preserve">Bilen Mesfin Taye </v>
      </c>
      <c r="N71" s="283">
        <f>MIP!M215</f>
        <v>0</v>
      </c>
      <c r="O71" s="281">
        <v>5</v>
      </c>
      <c r="P71" s="282" t="str">
        <f>IF(ISBLANK(GI!$H$6),"",GI!$H$6)</f>
        <v xml:space="preserve">Bilen Mesfin Taye </v>
      </c>
      <c r="Q71" s="283" t="str">
        <f>IF(ISBLANK(MIP!$M$281),"",MIP!$M$281)</f>
        <v/>
      </c>
      <c r="R71" s="285"/>
      <c r="S71" s="281">
        <v>5</v>
      </c>
      <c r="T71" s="282" t="str">
        <f>IF(ISBLANK(GI!$H$6),"",GI!$H$6)</f>
        <v xml:space="preserve">Bilen Mesfin Taye </v>
      </c>
      <c r="U71" s="283">
        <f>MIP!M348</f>
        <v>0</v>
      </c>
      <c r="V71" s="281">
        <v>5</v>
      </c>
      <c r="W71" s="282" t="str">
        <f>IF(ISBLANK(GI!$H$6),"",GI!$H$6)</f>
        <v xml:space="preserve">Bilen Mesfin Taye </v>
      </c>
      <c r="X71" s="284" t="str">
        <f>IF(ISBLANK(MIP!$M$415),"",MIP!$M$415)</f>
        <v/>
      </c>
      <c r="Y71" s="286"/>
      <c r="Z71" s="281">
        <v>5</v>
      </c>
      <c r="AA71" s="287" t="str">
        <f>IF(ISBLANK(GI!$H$6),"",GI!$H$6)</f>
        <v xml:space="preserve">Bilen Mesfin Taye </v>
      </c>
      <c r="AB71" s="283">
        <f>MIP!M482</f>
        <v>0</v>
      </c>
      <c r="AC71" s="281">
        <v>5</v>
      </c>
      <c r="AD71" s="288" t="str">
        <f>IF(ISBLANK(GI!$H$6),"",GI!$H$6)</f>
        <v xml:space="preserve">Bilen Mesfin Taye </v>
      </c>
      <c r="AE71" s="283" t="str">
        <f>IF(ISBLANK(MIP!$M$549),"",MIP!$M$549)</f>
        <v/>
      </c>
      <c r="AF71" s="274"/>
      <c r="AG71" s="281">
        <v>5</v>
      </c>
      <c r="AH71" s="288" t="str">
        <f>IF(ISBLANK(GI!$H$6),"",GI!$H$6)</f>
        <v xml:space="preserve">Bilen Mesfin Taye </v>
      </c>
      <c r="AI71" s="283">
        <f>MIP!M616</f>
        <v>0</v>
      </c>
      <c r="AJ71" s="281">
        <v>5</v>
      </c>
      <c r="AK71" s="282" t="str">
        <f>IF(ISBLANK(GI!$H$6),"",GI!$H$6)</f>
        <v xml:space="preserve">Bilen Mesfin Taye </v>
      </c>
      <c r="AL71" s="284" t="str">
        <f>IF(ISBLANK(MIP!$M$683),"",MIP!$M$683)</f>
        <v/>
      </c>
      <c r="AM71" s="286"/>
      <c r="AN71" s="289">
        <v>5</v>
      </c>
      <c r="AO71" s="282" t="str">
        <f>IF(ISBLANK(GI!$H$6),"",GI!$H$6)</f>
        <v xml:space="preserve">Bilen Mesfin Taye </v>
      </c>
      <c r="AP71" s="283" t="str">
        <f>IF(ISBLANK(MIP!$M$750),"",MIP!$M$750)</f>
        <v/>
      </c>
      <c r="AQ71" s="281">
        <v>5</v>
      </c>
      <c r="AR71" s="282" t="str">
        <f>IF(ISBLANK(GI!$H$6),"",GI!$H$6)</f>
        <v xml:space="preserve">Bilen Mesfin Taye </v>
      </c>
      <c r="AS71" s="284"/>
      <c r="AT71" s="286"/>
      <c r="AU71" s="289">
        <v>5</v>
      </c>
      <c r="AV71" s="282" t="str">
        <f>IF(ISBLANK(GI!$H$6),"",GI!$H$6)</f>
        <v xml:space="preserve">Bilen Mesfin Taye </v>
      </c>
      <c r="AW71" s="283"/>
    </row>
    <row r="72" spans="1:53" ht="12.75" customHeight="1">
      <c r="A72" s="281">
        <v>6</v>
      </c>
      <c r="B72" s="282" t="str">
        <f>IF(ISBLANK(GI!$H$7),"",GI!$H$7)</f>
        <v xml:space="preserve">Biruk Mulat Kiros </v>
      </c>
      <c r="C72" s="283" t="str">
        <f>IF(ISBLANK(MIP!$M$15),"",MIP!$M$15)</f>
        <v/>
      </c>
      <c r="D72" s="274"/>
      <c r="E72" s="281">
        <v>6</v>
      </c>
      <c r="F72" s="282" t="str">
        <f>IF(ISBLANK(GI!$H$7),"",GI!$H$7)</f>
        <v xml:space="preserve">Biruk Mulat Kiros </v>
      </c>
      <c r="G72" s="284">
        <f>MIP!M82</f>
        <v>0</v>
      </c>
      <c r="H72" s="281">
        <v>6</v>
      </c>
      <c r="I72" s="282" t="str">
        <f>IF(ISBLANK(GI!$H$7),"",GI!$H$7)</f>
        <v xml:space="preserve">Biruk Mulat Kiros </v>
      </c>
      <c r="J72" s="283" t="str">
        <f>IF(ISBLANK(MIP!$M$149),"",MIP!$M$149)</f>
        <v/>
      </c>
      <c r="K72" s="285"/>
      <c r="L72" s="281">
        <v>6</v>
      </c>
      <c r="M72" s="282" t="str">
        <f>IF(ISBLANK(GI!$H$7),"",GI!$H$7)</f>
        <v xml:space="preserve">Biruk Mulat Kiros </v>
      </c>
      <c r="N72" s="283">
        <f>MIP!M216</f>
        <v>0</v>
      </c>
      <c r="O72" s="281">
        <v>6</v>
      </c>
      <c r="P72" s="282" t="str">
        <f>IF(ISBLANK(GI!$H$7),"",GI!$H$7)</f>
        <v xml:space="preserve">Biruk Mulat Kiros </v>
      </c>
      <c r="Q72" s="283" t="str">
        <f>IF(ISBLANK(MIP!$M$282),"",MIP!$M$282)</f>
        <v/>
      </c>
      <c r="R72" s="285"/>
      <c r="S72" s="281">
        <v>6</v>
      </c>
      <c r="T72" s="282" t="str">
        <f>IF(ISBLANK(GI!$H$7),"",GI!$H$7)</f>
        <v xml:space="preserve">Biruk Mulat Kiros </v>
      </c>
      <c r="U72" s="283">
        <f>MIP!M349</f>
        <v>0</v>
      </c>
      <c r="V72" s="281">
        <v>6</v>
      </c>
      <c r="W72" s="282" t="str">
        <f>IF(ISBLANK(GI!$H$7),"",GI!$H$7)</f>
        <v xml:space="preserve">Biruk Mulat Kiros </v>
      </c>
      <c r="X72" s="284" t="str">
        <f>IF(ISBLANK(MIP!$M$416),"",MIP!$M$416)</f>
        <v/>
      </c>
      <c r="Y72" s="286"/>
      <c r="Z72" s="281">
        <v>6</v>
      </c>
      <c r="AA72" s="287" t="str">
        <f>IF(ISBLANK(GI!$H$7),"",GI!$H$7)</f>
        <v xml:space="preserve">Biruk Mulat Kiros </v>
      </c>
      <c r="AB72" s="283">
        <f>MIP!M483</f>
        <v>0</v>
      </c>
      <c r="AC72" s="281">
        <v>6</v>
      </c>
      <c r="AD72" s="288" t="str">
        <f>IF(ISBLANK(GI!$H$7),"",GI!$H$7)</f>
        <v xml:space="preserve">Biruk Mulat Kiros </v>
      </c>
      <c r="AE72" s="283" t="str">
        <f>IF(ISBLANK(MIP!$M$550),"",MIP!$M$550)</f>
        <v/>
      </c>
      <c r="AF72" s="274"/>
      <c r="AG72" s="281">
        <v>6</v>
      </c>
      <c r="AH72" s="288" t="str">
        <f>IF(ISBLANK(GI!$H$7),"",GI!$H$7)</f>
        <v xml:space="preserve">Biruk Mulat Kiros </v>
      </c>
      <c r="AI72" s="283">
        <f>MIP!M617</f>
        <v>0</v>
      </c>
      <c r="AJ72" s="281">
        <v>6</v>
      </c>
      <c r="AK72" s="282" t="str">
        <f>IF(ISBLANK(GI!$H$7),"",GI!$H$7)</f>
        <v xml:space="preserve">Biruk Mulat Kiros </v>
      </c>
      <c r="AL72" s="284" t="str">
        <f>IF(ISBLANK(MIP!$M$684),"",MIP!$M$684)</f>
        <v/>
      </c>
      <c r="AM72" s="286"/>
      <c r="AN72" s="289">
        <v>6</v>
      </c>
      <c r="AO72" s="282" t="str">
        <f>IF(ISBLANK(GI!$H$7),"",GI!$H$7)</f>
        <v xml:space="preserve">Biruk Mulat Kiros </v>
      </c>
      <c r="AP72" s="283" t="str">
        <f>IF(ISBLANK(MIP!$M$751),"",MIP!$M$751)</f>
        <v/>
      </c>
      <c r="AQ72" s="281">
        <v>6</v>
      </c>
      <c r="AR72" s="282" t="str">
        <f>IF(ISBLANK(GI!$H$7),"",GI!$H$7)</f>
        <v xml:space="preserve">Biruk Mulat Kiros </v>
      </c>
      <c r="AS72" s="284"/>
      <c r="AT72" s="286"/>
      <c r="AU72" s="289">
        <v>6</v>
      </c>
      <c r="AV72" s="282" t="str">
        <f>IF(ISBLANK(GI!$H$7),"",GI!$H$7)</f>
        <v xml:space="preserve">Biruk Mulat Kiros </v>
      </c>
      <c r="AW72" s="283"/>
    </row>
    <row r="73" spans="1:53" ht="12.75" customHeight="1">
      <c r="A73" s="281">
        <v>7</v>
      </c>
      <c r="B73" s="282" t="str">
        <f>IF(ISBLANK(GI!$H$8),"",GI!$H$8)</f>
        <v xml:space="preserve">Bruk Gebreabyezgi Gebreselassie </v>
      </c>
      <c r="C73" s="283" t="str">
        <f>IF(ISBLANK(MIP!$M$16),"",MIP!$M$16)</f>
        <v/>
      </c>
      <c r="D73" s="274"/>
      <c r="E73" s="281">
        <v>7</v>
      </c>
      <c r="F73" s="282" t="str">
        <f>IF(ISBLANK(GI!$H$8),"",GI!$H$8)</f>
        <v xml:space="preserve">Bruk Gebreabyezgi Gebreselassie </v>
      </c>
      <c r="G73" s="284">
        <f>MIP!M83</f>
        <v>0</v>
      </c>
      <c r="H73" s="281">
        <v>7</v>
      </c>
      <c r="I73" s="282" t="str">
        <f>IF(ISBLANK(GI!$H$8),"",GI!$H$8)</f>
        <v xml:space="preserve">Bruk Gebreabyezgi Gebreselassie </v>
      </c>
      <c r="J73" s="283" t="str">
        <f>IF(ISBLANK(MIP!$M$150),"",MIP!$M$150)</f>
        <v/>
      </c>
      <c r="K73" s="285"/>
      <c r="L73" s="281">
        <v>7</v>
      </c>
      <c r="M73" s="282" t="str">
        <f>IF(ISBLANK(GI!$H$8),"",GI!$H$8)</f>
        <v xml:space="preserve">Bruk Gebreabyezgi Gebreselassie </v>
      </c>
      <c r="N73" s="283">
        <f>MIP!M217</f>
        <v>0</v>
      </c>
      <c r="O73" s="281">
        <v>7</v>
      </c>
      <c r="P73" s="282" t="str">
        <f>IF(ISBLANK(GI!$H$8),"",GI!$H$8)</f>
        <v xml:space="preserve">Bruk Gebreabyezgi Gebreselassie </v>
      </c>
      <c r="Q73" s="283" t="str">
        <f>IF(ISBLANK(MIP!$M$283),"",MIP!$M$283)</f>
        <v/>
      </c>
      <c r="R73" s="285"/>
      <c r="S73" s="281">
        <v>7</v>
      </c>
      <c r="T73" s="282" t="str">
        <f>IF(ISBLANK(GI!$H$8),"",GI!$H$8)</f>
        <v xml:space="preserve">Bruk Gebreabyezgi Gebreselassie </v>
      </c>
      <c r="U73" s="283">
        <f>MIP!M350</f>
        <v>0</v>
      </c>
      <c r="V73" s="281">
        <v>7</v>
      </c>
      <c r="W73" s="282" t="str">
        <f>IF(ISBLANK(GI!$H$8),"",GI!$H$8)</f>
        <v xml:space="preserve">Bruk Gebreabyezgi Gebreselassie </v>
      </c>
      <c r="X73" s="284" t="str">
        <f>IF(ISBLANK(MIP!$M$417),"",MIP!$M$417)</f>
        <v/>
      </c>
      <c r="Y73" s="286"/>
      <c r="Z73" s="281">
        <v>7</v>
      </c>
      <c r="AA73" s="287" t="str">
        <f>IF(ISBLANK(GI!$H$8),"",GI!$H$8)</f>
        <v xml:space="preserve">Bruk Gebreabyezgi Gebreselassie </v>
      </c>
      <c r="AB73" s="283">
        <f>MIP!M484</f>
        <v>0</v>
      </c>
      <c r="AC73" s="281">
        <v>7</v>
      </c>
      <c r="AD73" s="288" t="str">
        <f>IF(ISBLANK(GI!$H$8),"",GI!$H$8)</f>
        <v xml:space="preserve">Bruk Gebreabyezgi Gebreselassie </v>
      </c>
      <c r="AE73" s="283" t="str">
        <f>IF(ISBLANK(MIP!$M$551),"",MIP!$M$551)</f>
        <v/>
      </c>
      <c r="AF73" s="274"/>
      <c r="AG73" s="281">
        <v>7</v>
      </c>
      <c r="AH73" s="288" t="str">
        <f>IF(ISBLANK(GI!$H$8),"",GI!$H$8)</f>
        <v xml:space="preserve">Bruk Gebreabyezgi Gebreselassie </v>
      </c>
      <c r="AI73" s="283">
        <f>MIP!M618</f>
        <v>0</v>
      </c>
      <c r="AJ73" s="281">
        <v>7</v>
      </c>
      <c r="AK73" s="282" t="str">
        <f>IF(ISBLANK(GI!$H$8),"",GI!$H$8)</f>
        <v xml:space="preserve">Bruk Gebreabyezgi Gebreselassie </v>
      </c>
      <c r="AL73" s="284" t="str">
        <f>IF(ISBLANK(MIP!$M$685),"",MIP!$M$685)</f>
        <v/>
      </c>
      <c r="AM73" s="286"/>
      <c r="AN73" s="289">
        <v>7</v>
      </c>
      <c r="AO73" s="282" t="str">
        <f>IF(ISBLANK(GI!$H$8),"",GI!$H$8)</f>
        <v xml:space="preserve">Bruk Gebreabyezgi Gebreselassie </v>
      </c>
      <c r="AP73" s="283" t="str">
        <f>IF(ISBLANK(MIP!$M$752),"",MIP!$M$752)</f>
        <v/>
      </c>
      <c r="AQ73" s="281">
        <v>7</v>
      </c>
      <c r="AR73" s="282" t="str">
        <f>IF(ISBLANK(GI!$H$8),"",GI!$H$8)</f>
        <v xml:space="preserve">Bruk Gebreabyezgi Gebreselassie </v>
      </c>
      <c r="AS73" s="284"/>
      <c r="AT73" s="286"/>
      <c r="AU73" s="289">
        <v>7</v>
      </c>
      <c r="AV73" s="282" t="str">
        <f>IF(ISBLANK(GI!$H$8),"",GI!$H$8)</f>
        <v xml:space="preserve">Bruk Gebreabyezgi Gebreselassie </v>
      </c>
      <c r="AW73" s="283"/>
      <c r="BA73" t="s">
        <v>152</v>
      </c>
    </row>
    <row r="74" spans="1:53" ht="12.75" customHeight="1">
      <c r="A74" s="281">
        <v>8</v>
      </c>
      <c r="B74" s="282" t="str">
        <f>IF(ISBLANK(GI!$H$9),"",GI!$H$9)</f>
        <v xml:space="preserve">Dagim Hagos Mehari </v>
      </c>
      <c r="C74" s="283" t="str">
        <f>IF(ISBLANK(MIP!$M$17),"",MIP!$M$17)</f>
        <v/>
      </c>
      <c r="D74" s="274"/>
      <c r="E74" s="281">
        <v>8</v>
      </c>
      <c r="F74" s="282" t="str">
        <f>IF(ISBLANK(GI!$H$9),"",GI!$H$9)</f>
        <v xml:space="preserve">Dagim Hagos Mehari </v>
      </c>
      <c r="G74" s="284">
        <f>MIP!M84</f>
        <v>0</v>
      </c>
      <c r="H74" s="281">
        <v>8</v>
      </c>
      <c r="I74" s="282" t="str">
        <f>IF(ISBLANK(GI!$H$9),"",GI!$H$9)</f>
        <v xml:space="preserve">Dagim Hagos Mehari </v>
      </c>
      <c r="J74" s="283" t="str">
        <f>IF(ISBLANK(MIP!$M$151),"",MIP!$M$151)</f>
        <v/>
      </c>
      <c r="K74" s="285"/>
      <c r="L74" s="281">
        <v>8</v>
      </c>
      <c r="M74" s="282" t="str">
        <f>IF(ISBLANK(GI!$H$9),"",GI!$H$9)</f>
        <v xml:space="preserve">Dagim Hagos Mehari </v>
      </c>
      <c r="N74" s="283">
        <f>MIP!M218</f>
        <v>0</v>
      </c>
      <c r="O74" s="281">
        <v>8</v>
      </c>
      <c r="P74" s="282" t="str">
        <f>IF(ISBLANK(GI!$H$9),"",GI!$H$9)</f>
        <v xml:space="preserve">Dagim Hagos Mehari </v>
      </c>
      <c r="Q74" s="283" t="str">
        <f>IF(ISBLANK(MIP!$M$284),"",MIP!$M$284)</f>
        <v/>
      </c>
      <c r="R74" s="285"/>
      <c r="S74" s="281">
        <v>8</v>
      </c>
      <c r="T74" s="282" t="str">
        <f>IF(ISBLANK(GI!$H$9),"",GI!$H$9)</f>
        <v xml:space="preserve">Dagim Hagos Mehari </v>
      </c>
      <c r="U74" s="283">
        <f>MIP!M351</f>
        <v>0</v>
      </c>
      <c r="V74" s="281">
        <v>8</v>
      </c>
      <c r="W74" s="282" t="str">
        <f>IF(ISBLANK(GI!$H$9),"",GI!$H$9)</f>
        <v xml:space="preserve">Dagim Hagos Mehari </v>
      </c>
      <c r="X74" s="284" t="str">
        <f>IF(ISBLANK(MIP!$M$418),"",MIP!$M$418)</f>
        <v/>
      </c>
      <c r="Y74" s="286"/>
      <c r="Z74" s="281">
        <v>8</v>
      </c>
      <c r="AA74" s="287" t="str">
        <f>IF(ISBLANK(GI!$H$9),"",GI!$H$9)</f>
        <v xml:space="preserve">Dagim Hagos Mehari </v>
      </c>
      <c r="AB74" s="283">
        <f>MIP!M485</f>
        <v>0</v>
      </c>
      <c r="AC74" s="281">
        <v>8</v>
      </c>
      <c r="AD74" s="288" t="str">
        <f>IF(ISBLANK(GI!$H$9),"",GI!$H$9)</f>
        <v xml:space="preserve">Dagim Hagos Mehari </v>
      </c>
      <c r="AE74" s="283" t="str">
        <f>IF(ISBLANK(MIP!$M$552),"",MIP!$M$552)</f>
        <v/>
      </c>
      <c r="AF74" s="274"/>
      <c r="AG74" s="281">
        <v>8</v>
      </c>
      <c r="AH74" s="288" t="str">
        <f>IF(ISBLANK(GI!$H$9),"",GI!$H$9)</f>
        <v xml:space="preserve">Dagim Hagos Mehari </v>
      </c>
      <c r="AI74" s="283">
        <f>MIP!M619</f>
        <v>0</v>
      </c>
      <c r="AJ74" s="281">
        <v>8</v>
      </c>
      <c r="AK74" s="282" t="str">
        <f>IF(ISBLANK(GI!$H$9),"",GI!$H$9)</f>
        <v xml:space="preserve">Dagim Hagos Mehari </v>
      </c>
      <c r="AL74" s="284" t="str">
        <f>IF(ISBLANK(MIP!$M$686),"",MIP!$M$686)</f>
        <v/>
      </c>
      <c r="AM74" s="286"/>
      <c r="AN74" s="289">
        <v>8</v>
      </c>
      <c r="AO74" s="282" t="str">
        <f>IF(ISBLANK(GI!$H$9),"",GI!$H$9)</f>
        <v xml:space="preserve">Dagim Hagos Mehari </v>
      </c>
      <c r="AP74" s="283" t="str">
        <f>IF(ISBLANK(MIP!$M$753),"",MIP!$M$753)</f>
        <v/>
      </c>
      <c r="AQ74" s="281">
        <v>8</v>
      </c>
      <c r="AR74" s="282" t="str">
        <f>IF(ISBLANK(GI!$H$9),"",GI!$H$9)</f>
        <v xml:space="preserve">Dagim Hagos Mehari </v>
      </c>
      <c r="AS74" s="284"/>
      <c r="AT74" s="286"/>
      <c r="AU74" s="289">
        <v>8</v>
      </c>
      <c r="AV74" s="282" t="str">
        <f>IF(ISBLANK(GI!$H$9),"",GI!$H$9)</f>
        <v xml:space="preserve">Dagim Hagos Mehari </v>
      </c>
      <c r="AW74" s="283"/>
    </row>
    <row r="75" spans="1:53" ht="12.75" customHeight="1">
      <c r="A75" s="281">
        <v>9</v>
      </c>
      <c r="B75" s="282" t="str">
        <f>IF(ISBLANK(GI!$H$10),"",GI!$H$10)</f>
        <v xml:space="preserve">Danait Alem Haile </v>
      </c>
      <c r="C75" s="283" t="str">
        <f>IF(ISBLANK(MIP!$M$18),"",MIP!$M$18)</f>
        <v/>
      </c>
      <c r="D75" s="274"/>
      <c r="E75" s="281">
        <v>9</v>
      </c>
      <c r="F75" s="282" t="str">
        <f>IF(ISBLANK(GI!$H$10),"",GI!$H$10)</f>
        <v xml:space="preserve">Danait Alem Haile </v>
      </c>
      <c r="G75" s="284">
        <f>MIP!M85</f>
        <v>0</v>
      </c>
      <c r="H75" s="281">
        <v>9</v>
      </c>
      <c r="I75" s="282" t="str">
        <f>IF(ISBLANK(GI!$H$10),"",GI!$H$10)</f>
        <v xml:space="preserve">Danait Alem Haile </v>
      </c>
      <c r="J75" s="283" t="str">
        <f>IF(ISBLANK(MIP!$M$152),"",MIP!$M$152)</f>
        <v/>
      </c>
      <c r="K75" s="285"/>
      <c r="L75" s="281">
        <v>9</v>
      </c>
      <c r="M75" s="282" t="str">
        <f>IF(ISBLANK(GI!$H$10),"",GI!$H$10)</f>
        <v xml:space="preserve">Danait Alem Haile </v>
      </c>
      <c r="N75" s="283">
        <f>MIP!M219</f>
        <v>0</v>
      </c>
      <c r="O75" s="281">
        <v>9</v>
      </c>
      <c r="P75" s="282" t="str">
        <f>IF(ISBLANK(GI!$H$10),"",GI!$H$10)</f>
        <v xml:space="preserve">Danait Alem Haile </v>
      </c>
      <c r="Q75" s="283" t="str">
        <f>IF(ISBLANK(MIP!$M$285),"",MIP!$M$285)</f>
        <v/>
      </c>
      <c r="R75" s="285"/>
      <c r="S75" s="281">
        <v>9</v>
      </c>
      <c r="T75" s="282" t="str">
        <f>IF(ISBLANK(GI!$H$10),"",GI!$H$10)</f>
        <v xml:space="preserve">Danait Alem Haile </v>
      </c>
      <c r="U75" s="283">
        <f>MIP!M352</f>
        <v>0</v>
      </c>
      <c r="V75" s="281">
        <v>9</v>
      </c>
      <c r="W75" s="282" t="str">
        <f>IF(ISBLANK(GI!$H$10),"",GI!$H$10)</f>
        <v xml:space="preserve">Danait Alem Haile </v>
      </c>
      <c r="X75" s="284" t="str">
        <f>IF(ISBLANK(MIP!$M$419),"",MIP!$M$419)</f>
        <v/>
      </c>
      <c r="Y75" s="286"/>
      <c r="Z75" s="281">
        <v>9</v>
      </c>
      <c r="AA75" s="287" t="str">
        <f>IF(ISBLANK(GI!$H$10),"",GI!$H$10)</f>
        <v xml:space="preserve">Danait Alem Haile </v>
      </c>
      <c r="AB75" s="283">
        <f>MIP!M486</f>
        <v>0</v>
      </c>
      <c r="AC75" s="281">
        <v>9</v>
      </c>
      <c r="AD75" s="288" t="str">
        <f>IF(ISBLANK(GI!$H$10),"",GI!$H$10)</f>
        <v xml:space="preserve">Danait Alem Haile </v>
      </c>
      <c r="AE75" s="283" t="str">
        <f>IF(ISBLANK(MIP!$M$553),"",MIP!$M$553)</f>
        <v/>
      </c>
      <c r="AF75" s="274"/>
      <c r="AG75" s="281">
        <v>9</v>
      </c>
      <c r="AH75" s="288" t="str">
        <f>IF(ISBLANK(GI!$H$10),"",GI!$H$10)</f>
        <v xml:space="preserve">Danait Alem Haile </v>
      </c>
      <c r="AI75" s="283">
        <f>MIP!M620</f>
        <v>0</v>
      </c>
      <c r="AJ75" s="281">
        <v>9</v>
      </c>
      <c r="AK75" s="282" t="str">
        <f>IF(ISBLANK(GI!$H$10),"",GI!$H$10)</f>
        <v xml:space="preserve">Danait Alem Haile </v>
      </c>
      <c r="AL75" s="284" t="str">
        <f>IF(ISBLANK(MIP!$M$687),"",MIP!$M$687)</f>
        <v/>
      </c>
      <c r="AM75" s="286"/>
      <c r="AN75" s="289">
        <v>9</v>
      </c>
      <c r="AO75" s="282" t="str">
        <f>IF(ISBLANK(GI!$H$10),"",GI!$H$10)</f>
        <v xml:space="preserve">Danait Alem Haile </v>
      </c>
      <c r="AP75" s="283" t="str">
        <f>IF(ISBLANK(MIP!$M$754),"",MIP!$M$754)</f>
        <v/>
      </c>
      <c r="AQ75" s="281">
        <v>9</v>
      </c>
      <c r="AR75" s="282" t="str">
        <f>IF(ISBLANK(GI!$H$10),"",GI!$H$10)</f>
        <v xml:space="preserve">Danait Alem Haile </v>
      </c>
      <c r="AS75" s="284"/>
      <c r="AT75" s="286"/>
      <c r="AU75" s="289">
        <v>9</v>
      </c>
      <c r="AV75" s="282" t="str">
        <f>IF(ISBLANK(GI!$H$10),"",GI!$H$10)</f>
        <v xml:space="preserve">Danait Alem Haile </v>
      </c>
      <c r="AW75" s="283"/>
    </row>
    <row r="76" spans="1:53" ht="12.75" customHeight="1">
      <c r="A76" s="281">
        <v>10</v>
      </c>
      <c r="B76" s="282" t="str">
        <f>IF(ISBLANK(GI!$H$11),"",GI!$H$11)</f>
        <v xml:space="preserve">Daniel Alem Beyene </v>
      </c>
      <c r="C76" s="283" t="str">
        <f>IF(ISBLANK(MIP!$M$19),"",MIP!$M$19)</f>
        <v/>
      </c>
      <c r="D76" s="274"/>
      <c r="E76" s="281">
        <v>10</v>
      </c>
      <c r="F76" s="282" t="str">
        <f>IF(ISBLANK(GI!$H$11),"",GI!$H$11)</f>
        <v xml:space="preserve">Daniel Alem Beyene </v>
      </c>
      <c r="G76" s="284">
        <f>MIP!M86</f>
        <v>0</v>
      </c>
      <c r="H76" s="281">
        <v>10</v>
      </c>
      <c r="I76" s="282" t="str">
        <f>IF(ISBLANK(GI!$H$11),"",GI!$H$11)</f>
        <v xml:space="preserve">Daniel Alem Beyene </v>
      </c>
      <c r="J76" s="283" t="str">
        <f>IF(ISBLANK(MIP!$M$153),"",MIP!$M$153)</f>
        <v/>
      </c>
      <c r="K76" s="285"/>
      <c r="L76" s="281">
        <v>10</v>
      </c>
      <c r="M76" s="282" t="str">
        <f>IF(ISBLANK(GI!$H$11),"",GI!$H$11)</f>
        <v xml:space="preserve">Daniel Alem Beyene </v>
      </c>
      <c r="N76" s="283">
        <f>MIP!M220</f>
        <v>0</v>
      </c>
      <c r="O76" s="281">
        <v>10</v>
      </c>
      <c r="P76" s="282" t="str">
        <f>IF(ISBLANK(GI!$H$11),"",GI!$H$11)</f>
        <v xml:space="preserve">Daniel Alem Beyene </v>
      </c>
      <c r="Q76" s="283" t="str">
        <f>IF(ISBLANK(MIP!$M$286),"",MIP!$M$286)</f>
        <v/>
      </c>
      <c r="R76" s="285"/>
      <c r="S76" s="281">
        <v>10</v>
      </c>
      <c r="T76" s="282" t="str">
        <f>IF(ISBLANK(GI!$H$11),"",GI!$H$11)</f>
        <v xml:space="preserve">Daniel Alem Beyene </v>
      </c>
      <c r="U76" s="283">
        <f>MIP!M353</f>
        <v>0</v>
      </c>
      <c r="V76" s="281">
        <v>10</v>
      </c>
      <c r="W76" s="282" t="str">
        <f>IF(ISBLANK(GI!$H$11),"",GI!$H$11)</f>
        <v xml:space="preserve">Daniel Alem Beyene </v>
      </c>
      <c r="X76" s="284" t="str">
        <f>IF(ISBLANK(MIP!$M$420),"",MIP!$M$420)</f>
        <v/>
      </c>
      <c r="Y76" s="286"/>
      <c r="Z76" s="281">
        <v>10</v>
      </c>
      <c r="AA76" s="287" t="str">
        <f>IF(ISBLANK(GI!$H$11),"",GI!$H$11)</f>
        <v xml:space="preserve">Daniel Alem Beyene </v>
      </c>
      <c r="AB76" s="283">
        <f>MIP!M487</f>
        <v>0</v>
      </c>
      <c r="AC76" s="281">
        <v>10</v>
      </c>
      <c r="AD76" s="288" t="str">
        <f>IF(ISBLANK(GI!$H$11),"",GI!$H$11)</f>
        <v xml:space="preserve">Daniel Alem Beyene </v>
      </c>
      <c r="AE76" s="283" t="str">
        <f>IF(ISBLANK(MIP!$M$554),"",MIP!$M$554)</f>
        <v/>
      </c>
      <c r="AF76" s="274"/>
      <c r="AG76" s="281">
        <v>10</v>
      </c>
      <c r="AH76" s="288" t="str">
        <f>IF(ISBLANK(GI!$H$11),"",GI!$H$11)</f>
        <v xml:space="preserve">Daniel Alem Beyene </v>
      </c>
      <c r="AI76" s="283">
        <f>MIP!M621</f>
        <v>0</v>
      </c>
      <c r="AJ76" s="281">
        <v>10</v>
      </c>
      <c r="AK76" s="282" t="str">
        <f>IF(ISBLANK(GI!$H$11),"",GI!$H$11)</f>
        <v xml:space="preserve">Daniel Alem Beyene </v>
      </c>
      <c r="AL76" s="284" t="str">
        <f>IF(ISBLANK(MIP!$M$688),"",MIP!$M$688)</f>
        <v/>
      </c>
      <c r="AM76" s="286"/>
      <c r="AN76" s="289">
        <v>10</v>
      </c>
      <c r="AO76" s="282" t="str">
        <f>IF(ISBLANK(GI!$H$11),"",GI!$H$11)</f>
        <v xml:space="preserve">Daniel Alem Beyene </v>
      </c>
      <c r="AP76" s="283" t="str">
        <f>IF(ISBLANK(MIP!$M$755),"",MIP!$M$755)</f>
        <v/>
      </c>
      <c r="AQ76" s="281">
        <v>10</v>
      </c>
      <c r="AR76" s="282" t="str">
        <f>IF(ISBLANK(GI!$H$11),"",GI!$H$11)</f>
        <v xml:space="preserve">Daniel Alem Beyene </v>
      </c>
      <c r="AS76" s="284"/>
      <c r="AT76" s="286"/>
      <c r="AU76" s="289">
        <v>10</v>
      </c>
      <c r="AV76" s="282" t="str">
        <f>IF(ISBLANK(GI!$H$11),"",GI!$H$11)</f>
        <v xml:space="preserve">Daniel Alem Beyene </v>
      </c>
      <c r="AW76" s="283"/>
    </row>
    <row r="77" spans="1:53" ht="12.75" customHeight="1">
      <c r="A77" s="281">
        <v>11</v>
      </c>
      <c r="B77" s="282" t="str">
        <f>IF(ISBLANK(GI!$H$12),"",GI!$H$12)</f>
        <v xml:space="preserve">Dawit Gebegziabher Teklay </v>
      </c>
      <c r="C77" s="283" t="str">
        <f>IF(ISBLANK(MIP!$M$20),"",MIP!$M$20)</f>
        <v/>
      </c>
      <c r="D77" s="274"/>
      <c r="E77" s="281">
        <v>11</v>
      </c>
      <c r="F77" s="282" t="str">
        <f>IF(ISBLANK(GI!$H$12),"",GI!$H$12)</f>
        <v xml:space="preserve">Dawit Gebegziabher Teklay </v>
      </c>
      <c r="G77" s="284">
        <f>MIP!M87</f>
        <v>0</v>
      </c>
      <c r="H77" s="281">
        <v>11</v>
      </c>
      <c r="I77" s="282" t="str">
        <f>IF(ISBLANK(GI!$H$12),"",GI!$H$12)</f>
        <v xml:space="preserve">Dawit Gebegziabher Teklay </v>
      </c>
      <c r="J77" s="283" t="str">
        <f>IF(ISBLANK(MIP!$M$154),"",MIP!$M$154)</f>
        <v/>
      </c>
      <c r="K77" s="285"/>
      <c r="L77" s="281">
        <v>11</v>
      </c>
      <c r="M77" s="282" t="str">
        <f>IF(ISBLANK(GI!$H$12),"",GI!$H$12)</f>
        <v xml:space="preserve">Dawit Gebegziabher Teklay </v>
      </c>
      <c r="N77" s="283">
        <f>MIP!M221</f>
        <v>0</v>
      </c>
      <c r="O77" s="281">
        <v>11</v>
      </c>
      <c r="P77" s="282" t="str">
        <f>IF(ISBLANK(GI!$H$12),"",GI!$H$12)</f>
        <v xml:space="preserve">Dawit Gebegziabher Teklay </v>
      </c>
      <c r="Q77" s="283" t="str">
        <f>IF(ISBLANK(MIP!$M$287),"",MIP!$M$287)</f>
        <v/>
      </c>
      <c r="R77" s="285"/>
      <c r="S77" s="281">
        <v>11</v>
      </c>
      <c r="T77" s="282" t="str">
        <f>IF(ISBLANK(GI!$H$12),"",GI!$H$12)</f>
        <v xml:space="preserve">Dawit Gebegziabher Teklay </v>
      </c>
      <c r="U77" s="283">
        <f>MIP!M354</f>
        <v>0</v>
      </c>
      <c r="V77" s="281">
        <v>11</v>
      </c>
      <c r="W77" s="282" t="str">
        <f>IF(ISBLANK(GI!$H$12),"",GI!$H$12)</f>
        <v xml:space="preserve">Dawit Gebegziabher Teklay </v>
      </c>
      <c r="X77" s="284" t="str">
        <f>IF(ISBLANK(MIP!$M$421),"",MIP!$M$421)</f>
        <v/>
      </c>
      <c r="Y77" s="286"/>
      <c r="Z77" s="281">
        <v>11</v>
      </c>
      <c r="AA77" s="287" t="str">
        <f>IF(ISBLANK(GI!$H$12),"",GI!$H$12)</f>
        <v xml:space="preserve">Dawit Gebegziabher Teklay </v>
      </c>
      <c r="AB77" s="283">
        <f>MIP!M488</f>
        <v>0</v>
      </c>
      <c r="AC77" s="281">
        <v>11</v>
      </c>
      <c r="AD77" s="288" t="str">
        <f>IF(ISBLANK(GI!$H$12),"",GI!$H$12)</f>
        <v xml:space="preserve">Dawit Gebegziabher Teklay </v>
      </c>
      <c r="AE77" s="283" t="str">
        <f>IF(ISBLANK(MIP!$M$555),"",MIP!$M$555)</f>
        <v/>
      </c>
      <c r="AF77" s="274"/>
      <c r="AG77" s="281">
        <v>11</v>
      </c>
      <c r="AH77" s="288" t="str">
        <f>IF(ISBLANK(GI!$H$12),"",GI!$H$12)</f>
        <v xml:space="preserve">Dawit Gebegziabher Teklay </v>
      </c>
      <c r="AI77" s="283">
        <f>MIP!M622</f>
        <v>0</v>
      </c>
      <c r="AJ77" s="281">
        <v>11</v>
      </c>
      <c r="AK77" s="282" t="str">
        <f>IF(ISBLANK(GI!$H$12),"",GI!$H$12)</f>
        <v xml:space="preserve">Dawit Gebegziabher Teklay </v>
      </c>
      <c r="AL77" s="284" t="str">
        <f>IF(ISBLANK(MIP!$M$689),"",MIP!$M$689)</f>
        <v/>
      </c>
      <c r="AM77" s="286"/>
      <c r="AN77" s="289">
        <v>11</v>
      </c>
      <c r="AO77" s="282" t="str">
        <f>IF(ISBLANK(GI!$H$12),"",GI!$H$12)</f>
        <v xml:space="preserve">Dawit Gebegziabher Teklay </v>
      </c>
      <c r="AP77" s="283" t="str">
        <f>IF(ISBLANK(MIP!$M$756),"",MIP!$M$756)</f>
        <v/>
      </c>
      <c r="AQ77" s="281">
        <v>11</v>
      </c>
      <c r="AR77" s="282" t="str">
        <f>IF(ISBLANK(GI!$H$12),"",GI!$H$12)</f>
        <v xml:space="preserve">Dawit Gebegziabher Teklay </v>
      </c>
      <c r="AS77" s="284"/>
      <c r="AT77" s="286"/>
      <c r="AU77" s="289">
        <v>11</v>
      </c>
      <c r="AV77" s="282" t="str">
        <f>IF(ISBLANK(GI!$H$12),"",GI!$H$12)</f>
        <v xml:space="preserve">Dawit Gebegziabher Teklay </v>
      </c>
      <c r="AW77" s="283"/>
    </row>
    <row r="78" spans="1:53" ht="12.75" customHeight="1">
      <c r="A78" s="281">
        <v>12</v>
      </c>
      <c r="B78" s="282" t="str">
        <f>IF(ISBLANK(GI!$H$13),"",GI!$H$13)</f>
        <v xml:space="preserve">Ibrahim Ahmedin Ebrahim </v>
      </c>
      <c r="C78" s="283" t="str">
        <f>IF(ISBLANK(MIP!$M$21),"",MIP!$M$21)</f>
        <v/>
      </c>
      <c r="D78" s="274"/>
      <c r="E78" s="281">
        <v>12</v>
      </c>
      <c r="F78" s="282" t="str">
        <f>IF(ISBLANK(GI!$H$13),"",GI!$H$13)</f>
        <v xml:space="preserve">Ibrahim Ahmedin Ebrahim </v>
      </c>
      <c r="G78" s="284">
        <f>MIP!M88</f>
        <v>0</v>
      </c>
      <c r="H78" s="281">
        <v>12</v>
      </c>
      <c r="I78" s="282" t="str">
        <f>IF(ISBLANK(GI!$H$13),"",GI!$H$13)</f>
        <v xml:space="preserve">Ibrahim Ahmedin Ebrahim </v>
      </c>
      <c r="J78" s="283" t="str">
        <f>IF(ISBLANK(MIP!$M$155),"",MIP!$M$155)</f>
        <v/>
      </c>
      <c r="K78" s="285"/>
      <c r="L78" s="281">
        <v>12</v>
      </c>
      <c r="M78" s="282" t="str">
        <f>IF(ISBLANK(GI!$H$13),"",GI!$H$13)</f>
        <v xml:space="preserve">Ibrahim Ahmedin Ebrahim </v>
      </c>
      <c r="N78" s="283">
        <f>MIP!M222</f>
        <v>0</v>
      </c>
      <c r="O78" s="281">
        <v>12</v>
      </c>
      <c r="P78" s="282" t="str">
        <f>IF(ISBLANK(GI!$H$13),"",GI!$H$13)</f>
        <v xml:space="preserve">Ibrahim Ahmedin Ebrahim </v>
      </c>
      <c r="Q78" s="283" t="str">
        <f>IF(ISBLANK(MIP!$M$288),"",MIP!$M$288)</f>
        <v/>
      </c>
      <c r="R78" s="285"/>
      <c r="S78" s="281">
        <v>12</v>
      </c>
      <c r="T78" s="282" t="str">
        <f>IF(ISBLANK(GI!$H$13),"",GI!$H$13)</f>
        <v xml:space="preserve">Ibrahim Ahmedin Ebrahim </v>
      </c>
      <c r="U78" s="283">
        <f>MIP!M355</f>
        <v>0</v>
      </c>
      <c r="V78" s="281">
        <v>12</v>
      </c>
      <c r="W78" s="282" t="str">
        <f>IF(ISBLANK(GI!$H$13),"",GI!$H$13)</f>
        <v xml:space="preserve">Ibrahim Ahmedin Ebrahim </v>
      </c>
      <c r="X78" s="284" t="str">
        <f>IF(ISBLANK(MIP!$M$422),"",MIP!$M$422)</f>
        <v/>
      </c>
      <c r="Y78" s="286"/>
      <c r="Z78" s="281">
        <v>12</v>
      </c>
      <c r="AA78" s="287" t="str">
        <f>IF(ISBLANK(GI!$H$13),"",GI!$H$13)</f>
        <v xml:space="preserve">Ibrahim Ahmedin Ebrahim </v>
      </c>
      <c r="AB78" s="283">
        <f>MIP!M489</f>
        <v>0</v>
      </c>
      <c r="AC78" s="281">
        <v>12</v>
      </c>
      <c r="AD78" s="288" t="str">
        <f>IF(ISBLANK(GI!$H$13),"",GI!$H$13)</f>
        <v xml:space="preserve">Ibrahim Ahmedin Ebrahim </v>
      </c>
      <c r="AE78" s="283" t="str">
        <f>IF(ISBLANK(MIP!$M$556),"",MIP!$M$556)</f>
        <v/>
      </c>
      <c r="AF78" s="274"/>
      <c r="AG78" s="281">
        <v>12</v>
      </c>
      <c r="AH78" s="288" t="str">
        <f>IF(ISBLANK(GI!$H$13),"",GI!$H$13)</f>
        <v xml:space="preserve">Ibrahim Ahmedin Ebrahim </v>
      </c>
      <c r="AI78" s="283">
        <f>MIP!M623</f>
        <v>0</v>
      </c>
      <c r="AJ78" s="281">
        <v>12</v>
      </c>
      <c r="AK78" s="282" t="str">
        <f>IF(ISBLANK(GI!$H$13),"",GI!$H$13)</f>
        <v xml:space="preserve">Ibrahim Ahmedin Ebrahim </v>
      </c>
      <c r="AL78" s="284" t="str">
        <f>IF(ISBLANK(MIP!$M$690),"",MIP!$M$690)</f>
        <v/>
      </c>
      <c r="AM78" s="286"/>
      <c r="AN78" s="289">
        <v>12</v>
      </c>
      <c r="AO78" s="282" t="str">
        <f>IF(ISBLANK(GI!$H$13),"",GI!$H$13)</f>
        <v xml:space="preserve">Ibrahim Ahmedin Ebrahim </v>
      </c>
      <c r="AP78" s="283" t="str">
        <f>IF(ISBLANK(MIP!$M$757),"",MIP!$M$757)</f>
        <v/>
      </c>
      <c r="AQ78" s="281">
        <v>12</v>
      </c>
      <c r="AR78" s="282" t="str">
        <f>IF(ISBLANK(GI!$H$13),"",GI!$H$13)</f>
        <v xml:space="preserve">Ibrahim Ahmedin Ebrahim </v>
      </c>
      <c r="AS78" s="284"/>
      <c r="AT78" s="286"/>
      <c r="AU78" s="289">
        <v>12</v>
      </c>
      <c r="AV78" s="282" t="str">
        <f>IF(ISBLANK(GI!$H$13),"",GI!$H$13)</f>
        <v xml:space="preserve">Ibrahim Ahmedin Ebrahim </v>
      </c>
      <c r="AW78" s="283"/>
    </row>
    <row r="79" spans="1:53" ht="12.75" customHeight="1">
      <c r="A79" s="281">
        <v>13</v>
      </c>
      <c r="B79" s="282" t="str">
        <f>IF(ISBLANK(GI!$H$14),"",GI!$H$14)</f>
        <v xml:space="preserve">Eldana Tewelde Negash </v>
      </c>
      <c r="C79" s="283" t="str">
        <f>IF(ISBLANK(MIP!$M$22),"",MIP!$M$22)</f>
        <v/>
      </c>
      <c r="D79" s="274"/>
      <c r="E79" s="281">
        <v>13</v>
      </c>
      <c r="F79" s="282" t="str">
        <f>IF(ISBLANK(GI!$H$14),"",GI!$H$14)</f>
        <v xml:space="preserve">Eldana Tewelde Negash </v>
      </c>
      <c r="G79" s="284">
        <f>MIP!M89</f>
        <v>0</v>
      </c>
      <c r="H79" s="281">
        <v>13</v>
      </c>
      <c r="I79" s="282" t="str">
        <f>IF(ISBLANK(GI!$H$14),"",GI!$H$14)</f>
        <v xml:space="preserve">Eldana Tewelde Negash </v>
      </c>
      <c r="J79" s="283" t="str">
        <f>IF(ISBLANK(MIP!$M$156),"",MIP!$M$156)</f>
        <v/>
      </c>
      <c r="K79" s="285"/>
      <c r="L79" s="281">
        <v>13</v>
      </c>
      <c r="M79" s="282" t="str">
        <f>IF(ISBLANK(GI!$H$14),"",GI!$H$14)</f>
        <v xml:space="preserve">Eldana Tewelde Negash </v>
      </c>
      <c r="N79" s="283">
        <f>MIP!M223</f>
        <v>0</v>
      </c>
      <c r="O79" s="281">
        <v>13</v>
      </c>
      <c r="P79" s="282" t="str">
        <f>IF(ISBLANK(GI!$H$14),"",GI!$H$14)</f>
        <v xml:space="preserve">Eldana Tewelde Negash </v>
      </c>
      <c r="Q79" s="283" t="str">
        <f>IF(ISBLANK(MIP!$M$289),"",MIP!$M$289)</f>
        <v/>
      </c>
      <c r="R79" s="285"/>
      <c r="S79" s="281">
        <v>13</v>
      </c>
      <c r="T79" s="282" t="str">
        <f>IF(ISBLANK(GI!$H$14),"",GI!$H$14)</f>
        <v xml:space="preserve">Eldana Tewelde Negash </v>
      </c>
      <c r="U79" s="283">
        <f>MIP!M356</f>
        <v>0</v>
      </c>
      <c r="V79" s="281">
        <v>13</v>
      </c>
      <c r="W79" s="282" t="str">
        <f>IF(ISBLANK(GI!$H$14),"",GI!$H$14)</f>
        <v xml:space="preserve">Eldana Tewelde Negash </v>
      </c>
      <c r="X79" s="284" t="str">
        <f>IF(ISBLANK(MIP!$M$423),"",MIP!$M$423)</f>
        <v/>
      </c>
      <c r="Y79" s="286"/>
      <c r="Z79" s="281">
        <v>13</v>
      </c>
      <c r="AA79" s="287" t="str">
        <f>IF(ISBLANK(GI!$H$14),"",GI!$H$14)</f>
        <v xml:space="preserve">Eldana Tewelde Negash </v>
      </c>
      <c r="AB79" s="283">
        <f>MIP!M490</f>
        <v>0</v>
      </c>
      <c r="AC79" s="281">
        <v>13</v>
      </c>
      <c r="AD79" s="288" t="str">
        <f>IF(ISBLANK(GI!$H$14),"",GI!$H$14)</f>
        <v xml:space="preserve">Eldana Tewelde Negash </v>
      </c>
      <c r="AE79" s="283" t="str">
        <f>IF(ISBLANK(MIP!$M$557),"",MIP!$M$557)</f>
        <v/>
      </c>
      <c r="AF79" s="274"/>
      <c r="AG79" s="281">
        <v>13</v>
      </c>
      <c r="AH79" s="288" t="str">
        <f>IF(ISBLANK(GI!$H$14),"",GI!$H$14)</f>
        <v xml:space="preserve">Eldana Tewelde Negash </v>
      </c>
      <c r="AI79" s="283">
        <f>MIP!M624</f>
        <v>0</v>
      </c>
      <c r="AJ79" s="281">
        <v>13</v>
      </c>
      <c r="AK79" s="282" t="str">
        <f>IF(ISBLANK(GI!$H$14),"",GI!$H$14)</f>
        <v xml:space="preserve">Eldana Tewelde Negash </v>
      </c>
      <c r="AL79" s="284" t="str">
        <f>IF(ISBLANK(MIP!$M$691),"",MIP!$M$691)</f>
        <v/>
      </c>
      <c r="AM79" s="286"/>
      <c r="AN79" s="289">
        <v>13</v>
      </c>
      <c r="AO79" s="282" t="str">
        <f>IF(ISBLANK(GI!$H$14),"",GI!$H$14)</f>
        <v xml:space="preserve">Eldana Tewelde Negash </v>
      </c>
      <c r="AP79" s="283" t="str">
        <f>IF(ISBLANK(MIP!$M$758),"",MIP!$M$758)</f>
        <v/>
      </c>
      <c r="AQ79" s="281">
        <v>13</v>
      </c>
      <c r="AR79" s="282" t="str">
        <f>IF(ISBLANK(GI!$H$14),"",GI!$H$14)</f>
        <v xml:space="preserve">Eldana Tewelde Negash </v>
      </c>
      <c r="AS79" s="284"/>
      <c r="AT79" s="286"/>
      <c r="AU79" s="289">
        <v>13</v>
      </c>
      <c r="AV79" s="282" t="str">
        <f>IF(ISBLANK(GI!$H$14),"",GI!$H$14)</f>
        <v xml:space="preserve">Eldana Tewelde Negash </v>
      </c>
      <c r="AW79" s="283"/>
    </row>
    <row r="80" spans="1:53" ht="12.75" customHeight="1">
      <c r="A80" s="281">
        <v>14</v>
      </c>
      <c r="B80" s="282" t="str">
        <f>IF(ISBLANK(GI!$H$15),"",GI!$H$15)</f>
        <v xml:space="preserve">Elilta Asay Eyasu </v>
      </c>
      <c r="C80" s="283" t="str">
        <f>IF(ISBLANK(MIP!$M$23),"",MIP!$M$23)</f>
        <v/>
      </c>
      <c r="D80" s="274"/>
      <c r="E80" s="281">
        <v>14</v>
      </c>
      <c r="F80" s="282" t="str">
        <f>IF(ISBLANK(GI!$H$15),"",GI!$H$15)</f>
        <v xml:space="preserve">Elilta Asay Eyasu </v>
      </c>
      <c r="G80" s="284">
        <f>MIP!M90</f>
        <v>0</v>
      </c>
      <c r="H80" s="281">
        <v>14</v>
      </c>
      <c r="I80" s="282" t="str">
        <f>IF(ISBLANK(GI!$H$15),"",GI!$H$15)</f>
        <v xml:space="preserve">Elilta Asay Eyasu </v>
      </c>
      <c r="J80" s="283" t="str">
        <f>IF(ISBLANK(MIP!$M$157),"",MIP!$M$157)</f>
        <v/>
      </c>
      <c r="K80" s="285"/>
      <c r="L80" s="281">
        <v>14</v>
      </c>
      <c r="M80" s="282" t="str">
        <f>IF(ISBLANK(GI!$H$15),"",GI!$H$15)</f>
        <v xml:space="preserve">Elilta Asay Eyasu </v>
      </c>
      <c r="N80" s="283">
        <f>MIP!M224</f>
        <v>0</v>
      </c>
      <c r="O80" s="281">
        <v>14</v>
      </c>
      <c r="P80" s="282" t="str">
        <f>IF(ISBLANK(GI!$H$15),"",GI!$H$15)</f>
        <v xml:space="preserve">Elilta Asay Eyasu </v>
      </c>
      <c r="Q80" s="283" t="str">
        <f>IF(ISBLANK(MIP!$M$290),"",MIP!$M$290)</f>
        <v/>
      </c>
      <c r="R80" s="285"/>
      <c r="S80" s="281">
        <v>14</v>
      </c>
      <c r="T80" s="282" t="str">
        <f>IF(ISBLANK(GI!$H$15),"",GI!$H$15)</f>
        <v xml:space="preserve">Elilta Asay Eyasu </v>
      </c>
      <c r="U80" s="283">
        <f>MIP!M357</f>
        <v>0</v>
      </c>
      <c r="V80" s="281">
        <v>14</v>
      </c>
      <c r="W80" s="282" t="str">
        <f>IF(ISBLANK(GI!$H$15),"",GI!$H$15)</f>
        <v xml:space="preserve">Elilta Asay Eyasu </v>
      </c>
      <c r="X80" s="284" t="str">
        <f>IF(ISBLANK(MIP!$M$424),"",MIP!$M$424)</f>
        <v/>
      </c>
      <c r="Y80" s="286"/>
      <c r="Z80" s="281">
        <v>14</v>
      </c>
      <c r="AA80" s="287" t="str">
        <f>IF(ISBLANK(GI!$H$15),"",GI!$H$15)</f>
        <v xml:space="preserve">Elilta Asay Eyasu </v>
      </c>
      <c r="AB80" s="283">
        <f>MIP!M491</f>
        <v>0</v>
      </c>
      <c r="AC80" s="281">
        <v>14</v>
      </c>
      <c r="AD80" s="288" t="str">
        <f>IF(ISBLANK(GI!$H$15),"",GI!$H$15)</f>
        <v xml:space="preserve">Elilta Asay Eyasu </v>
      </c>
      <c r="AE80" s="283" t="str">
        <f>IF(ISBLANK(MIP!$M$558),"",MIP!$M$558)</f>
        <v/>
      </c>
      <c r="AF80" s="274"/>
      <c r="AG80" s="281">
        <v>14</v>
      </c>
      <c r="AH80" s="288" t="str">
        <f>IF(ISBLANK(GI!$H$15),"",GI!$H$15)</f>
        <v xml:space="preserve">Elilta Asay Eyasu </v>
      </c>
      <c r="AI80" s="283">
        <f>MIP!M625</f>
        <v>0</v>
      </c>
      <c r="AJ80" s="281">
        <v>14</v>
      </c>
      <c r="AK80" s="282" t="str">
        <f>IF(ISBLANK(GI!$H$15),"",GI!$H$15)</f>
        <v xml:space="preserve">Elilta Asay Eyasu </v>
      </c>
      <c r="AL80" s="284" t="str">
        <f>IF(ISBLANK(MIP!$M$692),"",MIP!$M$692)</f>
        <v/>
      </c>
      <c r="AM80" s="286"/>
      <c r="AN80" s="289">
        <v>14</v>
      </c>
      <c r="AO80" s="282" t="str">
        <f>IF(ISBLANK(GI!$H$15),"",GI!$H$15)</f>
        <v xml:space="preserve">Elilta Asay Eyasu </v>
      </c>
      <c r="AP80" s="283" t="str">
        <f>IF(ISBLANK(MIP!$M$759),"",MIP!$M$759)</f>
        <v/>
      </c>
      <c r="AQ80" s="281">
        <v>14</v>
      </c>
      <c r="AR80" s="282" t="str">
        <f>IF(ISBLANK(GI!$H$15),"",GI!$H$15)</f>
        <v xml:space="preserve">Elilta Asay Eyasu </v>
      </c>
      <c r="AS80" s="284"/>
      <c r="AT80" s="286"/>
      <c r="AU80" s="289">
        <v>14</v>
      </c>
      <c r="AV80" s="282" t="str">
        <f>IF(ISBLANK(GI!$H$15),"",GI!$H$15)</f>
        <v xml:space="preserve">Elilta Asay Eyasu </v>
      </c>
      <c r="AW80" s="283"/>
    </row>
    <row r="81" spans="1:49" ht="12.75" customHeight="1">
      <c r="A81" s="281">
        <v>15</v>
      </c>
      <c r="B81" s="282" t="str">
        <f>IF(ISBLANK(GI!$H$16),"",GI!$H$16)</f>
        <v xml:space="preserve">Emebet Haftay Gebremichael </v>
      </c>
      <c r="C81" s="283" t="str">
        <f>IF(ISBLANK(MIP!$M$24),"",MIP!$M$24)</f>
        <v/>
      </c>
      <c r="D81" s="274"/>
      <c r="E81" s="281">
        <v>15</v>
      </c>
      <c r="F81" s="282" t="str">
        <f>IF(ISBLANK(GI!$H$16),"",GI!$H$16)</f>
        <v xml:space="preserve">Emebet Haftay Gebremichael </v>
      </c>
      <c r="G81" s="284">
        <f>MIP!M91</f>
        <v>0</v>
      </c>
      <c r="H81" s="281">
        <v>15</v>
      </c>
      <c r="I81" s="282" t="str">
        <f>IF(ISBLANK(GI!$H$16),"",GI!$H$16)</f>
        <v xml:space="preserve">Emebet Haftay Gebremichael </v>
      </c>
      <c r="J81" s="283" t="str">
        <f>IF(ISBLANK(MIP!$M$158),"",MIP!$M$158)</f>
        <v/>
      </c>
      <c r="K81" s="285"/>
      <c r="L81" s="281">
        <v>15</v>
      </c>
      <c r="M81" s="282" t="str">
        <f>IF(ISBLANK(GI!$H$16),"",GI!$H$16)</f>
        <v xml:space="preserve">Emebet Haftay Gebremichael </v>
      </c>
      <c r="N81" s="283">
        <f>MIP!M225</f>
        <v>0</v>
      </c>
      <c r="O81" s="281">
        <v>15</v>
      </c>
      <c r="P81" s="282" t="str">
        <f>IF(ISBLANK(GI!$H$16),"",GI!$H$16)</f>
        <v xml:space="preserve">Emebet Haftay Gebremichael </v>
      </c>
      <c r="Q81" s="283" t="str">
        <f>IF(ISBLANK(MIP!$M$291),"",MIP!$M$291)</f>
        <v/>
      </c>
      <c r="R81" s="285"/>
      <c r="S81" s="281">
        <v>15</v>
      </c>
      <c r="T81" s="282" t="str">
        <f>IF(ISBLANK(GI!$H$16),"",GI!$H$16)</f>
        <v xml:space="preserve">Emebet Haftay Gebremichael </v>
      </c>
      <c r="U81" s="283">
        <f>MIP!M358</f>
        <v>0</v>
      </c>
      <c r="V81" s="281">
        <v>15</v>
      </c>
      <c r="W81" s="282" t="str">
        <f>IF(ISBLANK(GI!$H$16),"",GI!$H$16)</f>
        <v xml:space="preserve">Emebet Haftay Gebremichael </v>
      </c>
      <c r="X81" s="284" t="str">
        <f>IF(ISBLANK(MIP!$M$425),"",MIP!$M$425)</f>
        <v/>
      </c>
      <c r="Y81" s="286"/>
      <c r="Z81" s="281">
        <v>15</v>
      </c>
      <c r="AA81" s="287" t="str">
        <f>IF(ISBLANK(GI!$H$16),"",GI!$H$16)</f>
        <v xml:space="preserve">Emebet Haftay Gebremichael </v>
      </c>
      <c r="AB81" s="283">
        <f>MIP!M492</f>
        <v>0</v>
      </c>
      <c r="AC81" s="281">
        <v>15</v>
      </c>
      <c r="AD81" s="288" t="str">
        <f>IF(ISBLANK(GI!$H$16),"",GI!$H$16)</f>
        <v xml:space="preserve">Emebet Haftay Gebremichael </v>
      </c>
      <c r="AE81" s="283" t="str">
        <f>IF(ISBLANK(MIP!$M$559),"",MIP!$M$559)</f>
        <v/>
      </c>
      <c r="AF81" s="274"/>
      <c r="AG81" s="281">
        <v>15</v>
      </c>
      <c r="AH81" s="288" t="str">
        <f>IF(ISBLANK(GI!$H$16),"",GI!$H$16)</f>
        <v xml:space="preserve">Emebet Haftay Gebremichael </v>
      </c>
      <c r="AI81" s="283">
        <f>MIP!M626</f>
        <v>0</v>
      </c>
      <c r="AJ81" s="281">
        <v>15</v>
      </c>
      <c r="AK81" s="282" t="str">
        <f>IF(ISBLANK(GI!$H$16),"",GI!$H$16)</f>
        <v xml:space="preserve">Emebet Haftay Gebremichael </v>
      </c>
      <c r="AL81" s="284" t="str">
        <f>IF(ISBLANK(MIP!$M$693),"",MIP!$M$693)</f>
        <v/>
      </c>
      <c r="AM81" s="286"/>
      <c r="AN81" s="289">
        <v>15</v>
      </c>
      <c r="AO81" s="282" t="str">
        <f>IF(ISBLANK(GI!$H$16),"",GI!$H$16)</f>
        <v xml:space="preserve">Emebet Haftay Gebremichael </v>
      </c>
      <c r="AP81" s="283" t="str">
        <f>IF(ISBLANK(MIP!$M$760),"",MIP!$M$760)</f>
        <v/>
      </c>
      <c r="AQ81" s="281">
        <v>15</v>
      </c>
      <c r="AR81" s="282" t="str">
        <f>IF(ISBLANK(GI!$H$16),"",GI!$H$16)</f>
        <v xml:space="preserve">Emebet Haftay Gebremichael </v>
      </c>
      <c r="AS81" s="284"/>
      <c r="AT81" s="286"/>
      <c r="AU81" s="289">
        <v>15</v>
      </c>
      <c r="AV81" s="282" t="str">
        <f>IF(ISBLANK(GI!$H$16),"",GI!$H$16)</f>
        <v xml:space="preserve">Emebet Haftay Gebremichael </v>
      </c>
      <c r="AW81" s="283"/>
    </row>
    <row r="82" spans="1:49" ht="12.75" customHeight="1">
      <c r="A82" s="281">
        <v>16</v>
      </c>
      <c r="B82" s="282" t="str">
        <f>IF(ISBLANK(GI!$H$17),"",GI!$H$17)</f>
        <v xml:space="preserve">Ermiyas Gebremeskel Hailu </v>
      </c>
      <c r="C82" s="283" t="str">
        <f>IF(ISBLANK(MIP!$M$25),"",MIP!$M$25)</f>
        <v/>
      </c>
      <c r="D82" s="274"/>
      <c r="E82" s="281">
        <v>16</v>
      </c>
      <c r="F82" s="282" t="str">
        <f>IF(ISBLANK(GI!$H$17),"",GI!$H$17)</f>
        <v xml:space="preserve">Ermiyas Gebremeskel Hailu </v>
      </c>
      <c r="G82" s="284">
        <f>MIP!M92</f>
        <v>0</v>
      </c>
      <c r="H82" s="281">
        <v>16</v>
      </c>
      <c r="I82" s="282" t="str">
        <f>IF(ISBLANK(GI!$H$17),"",GI!$H$17)</f>
        <v xml:space="preserve">Ermiyas Gebremeskel Hailu </v>
      </c>
      <c r="J82" s="283" t="str">
        <f>IF(ISBLANK(MIP!$M$159),"",MIP!$M$159)</f>
        <v/>
      </c>
      <c r="K82" s="285"/>
      <c r="L82" s="281">
        <v>16</v>
      </c>
      <c r="M82" s="282" t="str">
        <f>IF(ISBLANK(GI!$H$17),"",GI!$H$17)</f>
        <v xml:space="preserve">Ermiyas Gebremeskel Hailu </v>
      </c>
      <c r="N82" s="283">
        <f>MIP!M226</f>
        <v>0</v>
      </c>
      <c r="O82" s="281">
        <v>16</v>
      </c>
      <c r="P82" s="282" t="str">
        <f>IF(ISBLANK(GI!$H$17),"",GI!$H$17)</f>
        <v xml:space="preserve">Ermiyas Gebremeskel Hailu </v>
      </c>
      <c r="Q82" s="283" t="str">
        <f>IF(ISBLANK(MIP!$M$292),"",MIP!$M$292)</f>
        <v/>
      </c>
      <c r="R82" s="285"/>
      <c r="S82" s="281">
        <v>16</v>
      </c>
      <c r="T82" s="282" t="str">
        <f>IF(ISBLANK(GI!$H$17),"",GI!$H$17)</f>
        <v xml:space="preserve">Ermiyas Gebremeskel Hailu </v>
      </c>
      <c r="U82" s="283">
        <f>MIP!M359</f>
        <v>0</v>
      </c>
      <c r="V82" s="281">
        <v>16</v>
      </c>
      <c r="W82" s="282" t="str">
        <f>IF(ISBLANK(GI!$H$17),"",GI!$H$17)</f>
        <v xml:space="preserve">Ermiyas Gebremeskel Hailu </v>
      </c>
      <c r="X82" s="284" t="str">
        <f>IF(ISBLANK(MIP!$M$426),"",MIP!$M$426)</f>
        <v/>
      </c>
      <c r="Y82" s="286"/>
      <c r="Z82" s="281">
        <v>16</v>
      </c>
      <c r="AA82" s="287" t="str">
        <f>IF(ISBLANK(GI!$H$17),"",GI!$H$17)</f>
        <v xml:space="preserve">Ermiyas Gebremeskel Hailu </v>
      </c>
      <c r="AB82" s="283">
        <f>MIP!M493</f>
        <v>0</v>
      </c>
      <c r="AC82" s="281">
        <v>16</v>
      </c>
      <c r="AD82" s="288" t="str">
        <f>IF(ISBLANK(GI!$H$17),"",GI!$H$17)</f>
        <v xml:space="preserve">Ermiyas Gebremeskel Hailu </v>
      </c>
      <c r="AE82" s="283" t="str">
        <f>IF(ISBLANK(MIP!$M$560),"",MIP!$M$560)</f>
        <v/>
      </c>
      <c r="AF82" s="274"/>
      <c r="AG82" s="281">
        <v>16</v>
      </c>
      <c r="AH82" s="288" t="str">
        <f>IF(ISBLANK(GI!$H$17),"",GI!$H$17)</f>
        <v xml:space="preserve">Ermiyas Gebremeskel Hailu </v>
      </c>
      <c r="AI82" s="283">
        <f>MIP!M627</f>
        <v>0</v>
      </c>
      <c r="AJ82" s="281">
        <v>16</v>
      </c>
      <c r="AK82" s="282" t="str">
        <f>IF(ISBLANK(GI!$H$17),"",GI!$H$17)</f>
        <v xml:space="preserve">Ermiyas Gebremeskel Hailu </v>
      </c>
      <c r="AL82" s="284" t="str">
        <f>IF(ISBLANK(MIP!$M$694),"",MIP!$M$694)</f>
        <v/>
      </c>
      <c r="AM82" s="286"/>
      <c r="AN82" s="289">
        <v>16</v>
      </c>
      <c r="AO82" s="282" t="str">
        <f>IF(ISBLANK(GI!$H$17),"",GI!$H$17)</f>
        <v xml:space="preserve">Ermiyas Gebremeskel Hailu </v>
      </c>
      <c r="AP82" s="283" t="str">
        <f>IF(ISBLANK(MIP!$M$761),"",MIP!$M$761)</f>
        <v/>
      </c>
      <c r="AQ82" s="281">
        <v>16</v>
      </c>
      <c r="AR82" s="282" t="str">
        <f>IF(ISBLANK(GI!$H$17),"",GI!$H$17)</f>
        <v xml:space="preserve">Ermiyas Gebremeskel Hailu </v>
      </c>
      <c r="AS82" s="284"/>
      <c r="AT82" s="286"/>
      <c r="AU82" s="289">
        <v>16</v>
      </c>
      <c r="AV82" s="282" t="str">
        <f>IF(ISBLANK(GI!$H$17),"",GI!$H$17)</f>
        <v xml:space="preserve">Ermiyas Gebremeskel Hailu </v>
      </c>
      <c r="AW82" s="283"/>
    </row>
    <row r="83" spans="1:49" ht="12.75" customHeight="1">
      <c r="A83" s="281">
        <v>17</v>
      </c>
      <c r="B83" s="282" t="str">
        <f>IF(ISBLANK(GI!$H$18),"",GI!$H$18)</f>
        <v xml:space="preserve">Esrom Amanuel Tsegay </v>
      </c>
      <c r="C83" s="283" t="str">
        <f>IF(ISBLANK(MIP!$M$26),"",MIP!$M$26)</f>
        <v/>
      </c>
      <c r="D83" s="274"/>
      <c r="E83" s="281">
        <v>17</v>
      </c>
      <c r="F83" s="282" t="str">
        <f>IF(ISBLANK(GI!$H$18),"",GI!$H$18)</f>
        <v xml:space="preserve">Esrom Amanuel Tsegay </v>
      </c>
      <c r="G83" s="284">
        <f>MIP!M93</f>
        <v>0</v>
      </c>
      <c r="H83" s="281">
        <v>17</v>
      </c>
      <c r="I83" s="282" t="str">
        <f>IF(ISBLANK(GI!$H$18),"",GI!$H$18)</f>
        <v xml:space="preserve">Esrom Amanuel Tsegay </v>
      </c>
      <c r="J83" s="283" t="str">
        <f>IF(ISBLANK(MIP!$M$160),"",MIP!$M$160)</f>
        <v/>
      </c>
      <c r="K83" s="285"/>
      <c r="L83" s="281">
        <v>17</v>
      </c>
      <c r="M83" s="282" t="str">
        <f>IF(ISBLANK(GI!$H$18),"",GI!$H$18)</f>
        <v xml:space="preserve">Esrom Amanuel Tsegay </v>
      </c>
      <c r="N83" s="283">
        <f>MIP!M227</f>
        <v>0</v>
      </c>
      <c r="O83" s="281">
        <v>17</v>
      </c>
      <c r="P83" s="282" t="str">
        <f>IF(ISBLANK(GI!$H$18),"",GI!$H$18)</f>
        <v xml:space="preserve">Esrom Amanuel Tsegay </v>
      </c>
      <c r="Q83" s="283" t="str">
        <f>IF(ISBLANK(MIP!$M$293),"",MIP!$M$293)</f>
        <v/>
      </c>
      <c r="R83" s="285"/>
      <c r="S83" s="281">
        <v>17</v>
      </c>
      <c r="T83" s="282" t="str">
        <f>IF(ISBLANK(GI!$H$18),"",GI!$H$18)</f>
        <v xml:space="preserve">Esrom Amanuel Tsegay </v>
      </c>
      <c r="U83" s="283">
        <f>MIP!M360</f>
        <v>0</v>
      </c>
      <c r="V83" s="281">
        <v>17</v>
      </c>
      <c r="W83" s="282" t="str">
        <f>IF(ISBLANK(GI!$H$18),"",GI!$H$18)</f>
        <v xml:space="preserve">Esrom Amanuel Tsegay </v>
      </c>
      <c r="X83" s="284" t="str">
        <f>IF(ISBLANK(MIP!$M$427),"",MIP!$M$427)</f>
        <v/>
      </c>
      <c r="Y83" s="286"/>
      <c r="Z83" s="281">
        <v>17</v>
      </c>
      <c r="AA83" s="287" t="str">
        <f>IF(ISBLANK(GI!$H$18),"",GI!$H$18)</f>
        <v xml:space="preserve">Esrom Amanuel Tsegay </v>
      </c>
      <c r="AB83" s="283">
        <f>MIP!M494</f>
        <v>0</v>
      </c>
      <c r="AC83" s="281">
        <v>17</v>
      </c>
      <c r="AD83" s="288" t="str">
        <f>IF(ISBLANK(GI!$H$18),"",GI!$H$18)</f>
        <v xml:space="preserve">Esrom Amanuel Tsegay </v>
      </c>
      <c r="AE83" s="283" t="str">
        <f>IF(ISBLANK(MIP!$M$561),"",MIP!$M$561)</f>
        <v/>
      </c>
      <c r="AF83" s="274"/>
      <c r="AG83" s="281">
        <v>17</v>
      </c>
      <c r="AH83" s="288" t="str">
        <f>IF(ISBLANK(GI!$H$18),"",GI!$H$18)</f>
        <v xml:space="preserve">Esrom Amanuel Tsegay </v>
      </c>
      <c r="AI83" s="283">
        <f>MIP!M628</f>
        <v>0</v>
      </c>
      <c r="AJ83" s="281">
        <v>17</v>
      </c>
      <c r="AK83" s="282" t="str">
        <f>IF(ISBLANK(GI!$H$18),"",GI!$H$18)</f>
        <v xml:space="preserve">Esrom Amanuel Tsegay </v>
      </c>
      <c r="AL83" s="284" t="str">
        <f>IF(ISBLANK(MIP!$M$695),"",MIP!$M$695)</f>
        <v/>
      </c>
      <c r="AM83" s="286"/>
      <c r="AN83" s="289">
        <v>17</v>
      </c>
      <c r="AO83" s="282" t="str">
        <f>IF(ISBLANK(GI!$H$18),"",GI!$H$18)</f>
        <v xml:space="preserve">Esrom Amanuel Tsegay </v>
      </c>
      <c r="AP83" s="283" t="str">
        <f>IF(ISBLANK(MIP!$M$762),"",MIP!$M$762)</f>
        <v/>
      </c>
      <c r="AQ83" s="281">
        <v>17</v>
      </c>
      <c r="AR83" s="282" t="str">
        <f>IF(ISBLANK(GI!$H$18),"",GI!$H$18)</f>
        <v xml:space="preserve">Esrom Amanuel Tsegay </v>
      </c>
      <c r="AS83" s="284"/>
      <c r="AT83" s="286"/>
      <c r="AU83" s="289">
        <v>17</v>
      </c>
      <c r="AV83" s="282" t="str">
        <f>IF(ISBLANK(GI!$H$18),"",GI!$H$18)</f>
        <v xml:space="preserve">Esrom Amanuel Tsegay </v>
      </c>
      <c r="AW83" s="283"/>
    </row>
    <row r="84" spans="1:49" ht="12.75" customHeight="1">
      <c r="A84" s="281">
        <v>18</v>
      </c>
      <c r="B84" s="282" t="str">
        <f>IF(ISBLANK(GI!$H$19),"",GI!$H$19)</f>
        <v xml:space="preserve">Eyorsalem Afera Gebremedhin </v>
      </c>
      <c r="C84" s="283" t="str">
        <f>IF(ISBLANK(MIP!$M$27),"",MIP!$M$27)</f>
        <v/>
      </c>
      <c r="D84" s="274"/>
      <c r="E84" s="281">
        <v>18</v>
      </c>
      <c r="F84" s="282" t="str">
        <f>IF(ISBLANK(GI!$H$19),"",GI!$H$19)</f>
        <v xml:space="preserve">Eyorsalem Afera Gebremedhin </v>
      </c>
      <c r="G84" s="284">
        <f>MIP!M94</f>
        <v>0</v>
      </c>
      <c r="H84" s="281">
        <v>18</v>
      </c>
      <c r="I84" s="282" t="str">
        <f>IF(ISBLANK(GI!$H$19),"",GI!$H$19)</f>
        <v xml:space="preserve">Eyorsalem Afera Gebremedhin </v>
      </c>
      <c r="J84" s="283" t="str">
        <f>IF(ISBLANK(MIP!$M$161),"",MIP!$M$161)</f>
        <v/>
      </c>
      <c r="K84" s="285"/>
      <c r="L84" s="281">
        <v>18</v>
      </c>
      <c r="M84" s="282" t="str">
        <f>IF(ISBLANK(GI!$H$19),"",GI!$H$19)</f>
        <v xml:space="preserve">Eyorsalem Afera Gebremedhin </v>
      </c>
      <c r="N84" s="283">
        <f>MIP!M228</f>
        <v>0</v>
      </c>
      <c r="O84" s="281">
        <v>18</v>
      </c>
      <c r="P84" s="282" t="str">
        <f>IF(ISBLANK(GI!$H$19),"",GI!$H$19)</f>
        <v xml:space="preserve">Eyorsalem Afera Gebremedhin </v>
      </c>
      <c r="Q84" s="283" t="str">
        <f>IF(ISBLANK(MIP!$M$294),"",MIP!$M$294)</f>
        <v/>
      </c>
      <c r="R84" s="285"/>
      <c r="S84" s="281">
        <v>18</v>
      </c>
      <c r="T84" s="282" t="str">
        <f>IF(ISBLANK(GI!$H$19),"",GI!$H$19)</f>
        <v xml:space="preserve">Eyorsalem Afera Gebremedhin </v>
      </c>
      <c r="U84" s="283">
        <f>MIP!M361</f>
        <v>0</v>
      </c>
      <c r="V84" s="281">
        <v>18</v>
      </c>
      <c r="W84" s="282" t="str">
        <f>IF(ISBLANK(GI!$H$19),"",GI!$H$19)</f>
        <v xml:space="preserve">Eyorsalem Afera Gebremedhin </v>
      </c>
      <c r="X84" s="284" t="str">
        <f>IF(ISBLANK(MIP!$M$428),"",MIP!$M$428)</f>
        <v/>
      </c>
      <c r="Y84" s="286"/>
      <c r="Z84" s="281">
        <v>18</v>
      </c>
      <c r="AA84" s="287" t="str">
        <f>IF(ISBLANK(GI!$H$19),"",GI!$H$19)</f>
        <v xml:space="preserve">Eyorsalem Afera Gebremedhin </v>
      </c>
      <c r="AB84" s="283">
        <f>MIP!M495</f>
        <v>0</v>
      </c>
      <c r="AC84" s="281">
        <v>18</v>
      </c>
      <c r="AD84" s="288" t="str">
        <f>IF(ISBLANK(GI!$H$19),"",GI!$H$19)</f>
        <v xml:space="preserve">Eyorsalem Afera Gebremedhin </v>
      </c>
      <c r="AE84" s="283" t="str">
        <f>IF(ISBLANK(MIP!$M$562),"",MIP!$M$562)</f>
        <v/>
      </c>
      <c r="AF84" s="274"/>
      <c r="AG84" s="281">
        <v>18</v>
      </c>
      <c r="AH84" s="288" t="str">
        <f>IF(ISBLANK(GI!$H$19),"",GI!$H$19)</f>
        <v xml:space="preserve">Eyorsalem Afera Gebremedhin </v>
      </c>
      <c r="AI84" s="283">
        <f>MIP!M629</f>
        <v>0</v>
      </c>
      <c r="AJ84" s="281">
        <v>18</v>
      </c>
      <c r="AK84" s="282" t="str">
        <f>IF(ISBLANK(GI!$H$19),"",GI!$H$19)</f>
        <v xml:space="preserve">Eyorsalem Afera Gebremedhin </v>
      </c>
      <c r="AL84" s="284" t="str">
        <f>IF(ISBLANK(MIP!$M$696),"",MIP!$M$696)</f>
        <v/>
      </c>
      <c r="AM84" s="286"/>
      <c r="AN84" s="289">
        <v>18</v>
      </c>
      <c r="AO84" s="282" t="str">
        <f>IF(ISBLANK(GI!$H$19),"",GI!$H$19)</f>
        <v xml:space="preserve">Eyorsalem Afera Gebremedhin </v>
      </c>
      <c r="AP84" s="283" t="str">
        <f>IF(ISBLANK(MIP!$M$763),"",MIP!$M$763)</f>
        <v/>
      </c>
      <c r="AQ84" s="281">
        <v>18</v>
      </c>
      <c r="AR84" s="282" t="str">
        <f>IF(ISBLANK(GI!$H$19),"",GI!$H$19)</f>
        <v xml:space="preserve">Eyorsalem Afera Gebremedhin </v>
      </c>
      <c r="AS84" s="284"/>
      <c r="AT84" s="286"/>
      <c r="AU84" s="289">
        <v>18</v>
      </c>
      <c r="AV84" s="282" t="str">
        <f>IF(ISBLANK(GI!$H$19),"",GI!$H$19)</f>
        <v xml:space="preserve">Eyorsalem Afera Gebremedhin </v>
      </c>
      <c r="AW84" s="283"/>
    </row>
    <row r="85" spans="1:49" ht="12.75" customHeight="1">
      <c r="A85" s="281">
        <v>19</v>
      </c>
      <c r="B85" s="282" t="str">
        <f>IF(ISBLANK(GI!$H$20),"",GI!$H$20)</f>
        <v xml:space="preserve">Fasil Alem Kahsay </v>
      </c>
      <c r="C85" s="283" t="str">
        <f>IF(ISBLANK(MIP!$M$28),"",MIP!$M$28)</f>
        <v/>
      </c>
      <c r="D85" s="274"/>
      <c r="E85" s="281">
        <v>19</v>
      </c>
      <c r="F85" s="282" t="str">
        <f>IF(ISBLANK(GI!$H$20),"",GI!$H$20)</f>
        <v xml:space="preserve">Fasil Alem Kahsay </v>
      </c>
      <c r="G85" s="284">
        <f>MIP!M95</f>
        <v>0</v>
      </c>
      <c r="H85" s="281">
        <v>19</v>
      </c>
      <c r="I85" s="282" t="str">
        <f>IF(ISBLANK(GI!$H$20),"",GI!$H$20)</f>
        <v xml:space="preserve">Fasil Alem Kahsay </v>
      </c>
      <c r="J85" s="283" t="str">
        <f>IF(ISBLANK(MIP!$M$162),"",MIP!$M$162)</f>
        <v/>
      </c>
      <c r="K85" s="285"/>
      <c r="L85" s="281">
        <v>19</v>
      </c>
      <c r="M85" s="282" t="str">
        <f>IF(ISBLANK(GI!$H$20),"",GI!$H$20)</f>
        <v xml:space="preserve">Fasil Alem Kahsay </v>
      </c>
      <c r="N85" s="283">
        <f>MIP!M229</f>
        <v>0</v>
      </c>
      <c r="O85" s="281">
        <v>19</v>
      </c>
      <c r="P85" s="282" t="str">
        <f>IF(ISBLANK(GI!$H$20),"",GI!$H$20)</f>
        <v xml:space="preserve">Fasil Alem Kahsay </v>
      </c>
      <c r="Q85" s="283" t="str">
        <f>IF(ISBLANK(MIP!$M$295),"",MIP!$M$295)</f>
        <v/>
      </c>
      <c r="R85" s="285"/>
      <c r="S85" s="281">
        <v>19</v>
      </c>
      <c r="T85" s="282" t="str">
        <f>IF(ISBLANK(GI!$H$20),"",GI!$H$20)</f>
        <v xml:space="preserve">Fasil Alem Kahsay </v>
      </c>
      <c r="U85" s="283">
        <f>MIP!M362</f>
        <v>0</v>
      </c>
      <c r="V85" s="281">
        <v>19</v>
      </c>
      <c r="W85" s="282" t="str">
        <f>IF(ISBLANK(GI!$H$20),"",GI!$H$20)</f>
        <v xml:space="preserve">Fasil Alem Kahsay </v>
      </c>
      <c r="X85" s="284" t="str">
        <f>IF(ISBLANK(MIP!$M$429),"",MIP!$M$429)</f>
        <v/>
      </c>
      <c r="Y85" s="286"/>
      <c r="Z85" s="281">
        <v>19</v>
      </c>
      <c r="AA85" s="287" t="str">
        <f>IF(ISBLANK(GI!$H$20),"",GI!$H$20)</f>
        <v xml:space="preserve">Fasil Alem Kahsay </v>
      </c>
      <c r="AB85" s="283">
        <f>MIP!M496</f>
        <v>0</v>
      </c>
      <c r="AC85" s="281">
        <v>19</v>
      </c>
      <c r="AD85" s="288" t="str">
        <f>IF(ISBLANK(GI!$H$20),"",GI!$H$20)</f>
        <v xml:space="preserve">Fasil Alem Kahsay </v>
      </c>
      <c r="AE85" s="283" t="str">
        <f>IF(ISBLANK(MIP!$M$563),"",MIP!$M$563)</f>
        <v/>
      </c>
      <c r="AF85" s="274"/>
      <c r="AG85" s="281">
        <v>19</v>
      </c>
      <c r="AH85" s="288" t="str">
        <f>IF(ISBLANK(GI!$H$20),"",GI!$H$20)</f>
        <v xml:space="preserve">Fasil Alem Kahsay </v>
      </c>
      <c r="AI85" s="283">
        <f>MIP!M630</f>
        <v>0</v>
      </c>
      <c r="AJ85" s="281">
        <v>19</v>
      </c>
      <c r="AK85" s="282" t="str">
        <f>IF(ISBLANK(GI!$H$20),"",GI!$H$20)</f>
        <v xml:space="preserve">Fasil Alem Kahsay </v>
      </c>
      <c r="AL85" s="284" t="str">
        <f>IF(ISBLANK(MIP!$M$697),"",MIP!$M$697)</f>
        <v/>
      </c>
      <c r="AM85" s="286"/>
      <c r="AN85" s="289">
        <v>19</v>
      </c>
      <c r="AO85" s="282" t="str">
        <f>IF(ISBLANK(GI!$H$20),"",GI!$H$20)</f>
        <v xml:space="preserve">Fasil Alem Kahsay </v>
      </c>
      <c r="AP85" s="283" t="str">
        <f>IF(ISBLANK(MIP!$M$764),"",MIP!$M$764)</f>
        <v/>
      </c>
      <c r="AQ85" s="281">
        <v>19</v>
      </c>
      <c r="AR85" s="282" t="str">
        <f>IF(ISBLANK(GI!$H$20),"",GI!$H$20)</f>
        <v xml:space="preserve">Fasil Alem Kahsay </v>
      </c>
      <c r="AS85" s="284"/>
      <c r="AT85" s="286"/>
      <c r="AU85" s="289">
        <v>19</v>
      </c>
      <c r="AV85" s="282" t="str">
        <f>IF(ISBLANK(GI!$H$20),"",GI!$H$20)</f>
        <v xml:space="preserve">Fasil Alem Kahsay </v>
      </c>
      <c r="AW85" s="283"/>
    </row>
    <row r="86" spans="1:49" ht="12.75" customHeight="1">
      <c r="A86" s="281">
        <v>20</v>
      </c>
      <c r="B86" s="282" t="str">
        <f>IF(ISBLANK(GI!$H$21),"",GI!$H$21)</f>
        <v xml:space="preserve">Hassen Abdelruhman Salih </v>
      </c>
      <c r="C86" s="283" t="str">
        <f>IF(ISBLANK(MIP!$M$29),"",MIP!$M$29)</f>
        <v/>
      </c>
      <c r="D86" s="274"/>
      <c r="E86" s="281">
        <v>20</v>
      </c>
      <c r="F86" s="282" t="str">
        <f>IF(ISBLANK(GI!$H$21),"",GI!$H$21)</f>
        <v xml:space="preserve">Hassen Abdelruhman Salih </v>
      </c>
      <c r="G86" s="284">
        <f>MIP!M96</f>
        <v>0</v>
      </c>
      <c r="H86" s="281">
        <v>20</v>
      </c>
      <c r="I86" s="282" t="str">
        <f>IF(ISBLANK(GI!$H$21),"",GI!$H$21)</f>
        <v xml:space="preserve">Hassen Abdelruhman Salih </v>
      </c>
      <c r="J86" s="283" t="str">
        <f>IF(ISBLANK(MIP!$M$163),"",MIP!$M$163)</f>
        <v/>
      </c>
      <c r="K86" s="285"/>
      <c r="L86" s="281">
        <v>20</v>
      </c>
      <c r="M86" s="282" t="str">
        <f>IF(ISBLANK(GI!$H$21),"",GI!$H$21)</f>
        <v xml:space="preserve">Hassen Abdelruhman Salih </v>
      </c>
      <c r="N86" s="283">
        <f>MIP!M230</f>
        <v>0</v>
      </c>
      <c r="O86" s="281">
        <v>20</v>
      </c>
      <c r="P86" s="282" t="str">
        <f>IF(ISBLANK(GI!$H$21),"",GI!$H$21)</f>
        <v xml:space="preserve">Hassen Abdelruhman Salih </v>
      </c>
      <c r="Q86" s="283" t="str">
        <f>IF(ISBLANK(MIP!$M$296),"",MIP!$M$296)</f>
        <v/>
      </c>
      <c r="R86" s="285"/>
      <c r="S86" s="281">
        <v>20</v>
      </c>
      <c r="T86" s="282" t="str">
        <f>IF(ISBLANK(GI!$H$21),"",GI!$H$21)</f>
        <v xml:space="preserve">Hassen Abdelruhman Salih </v>
      </c>
      <c r="U86" s="283">
        <f>MIP!M363</f>
        <v>0</v>
      </c>
      <c r="V86" s="281">
        <v>20</v>
      </c>
      <c r="W86" s="282" t="str">
        <f>IF(ISBLANK(GI!$H$21),"",GI!$H$21)</f>
        <v xml:space="preserve">Hassen Abdelruhman Salih </v>
      </c>
      <c r="X86" s="284" t="str">
        <f>IF(ISBLANK(MIP!$M$430),"",MIP!$M$430)</f>
        <v/>
      </c>
      <c r="Y86" s="286"/>
      <c r="Z86" s="281">
        <v>20</v>
      </c>
      <c r="AA86" s="287" t="str">
        <f>IF(ISBLANK(GI!$H$21),"",GI!$H$21)</f>
        <v xml:space="preserve">Hassen Abdelruhman Salih </v>
      </c>
      <c r="AB86" s="283">
        <f>MIP!M497</f>
        <v>0</v>
      </c>
      <c r="AC86" s="281">
        <v>20</v>
      </c>
      <c r="AD86" s="288" t="str">
        <f>IF(ISBLANK(GI!$H$21),"",GI!$H$21)</f>
        <v xml:space="preserve">Hassen Abdelruhman Salih </v>
      </c>
      <c r="AE86" s="283" t="str">
        <f>IF(ISBLANK(MIP!$M$564),"",MIP!$M$564)</f>
        <v/>
      </c>
      <c r="AF86" s="274"/>
      <c r="AG86" s="281">
        <v>20</v>
      </c>
      <c r="AH86" s="288" t="str">
        <f>IF(ISBLANK(GI!$H$21),"",GI!$H$21)</f>
        <v xml:space="preserve">Hassen Abdelruhman Salih </v>
      </c>
      <c r="AI86" s="283">
        <f>MIP!M631</f>
        <v>0</v>
      </c>
      <c r="AJ86" s="281">
        <v>20</v>
      </c>
      <c r="AK86" s="282" t="str">
        <f>IF(ISBLANK(GI!$H$21),"",GI!$H$21)</f>
        <v xml:space="preserve">Hassen Abdelruhman Salih </v>
      </c>
      <c r="AL86" s="284" t="str">
        <f>IF(ISBLANK(MIP!$M$698),"",MIP!$M$698)</f>
        <v/>
      </c>
      <c r="AM86" s="286"/>
      <c r="AN86" s="289">
        <v>20</v>
      </c>
      <c r="AO86" s="282" t="str">
        <f>IF(ISBLANK(GI!$H$21),"",GI!$H$21)</f>
        <v xml:space="preserve">Hassen Abdelruhman Salih </v>
      </c>
      <c r="AP86" s="283" t="str">
        <f>IF(ISBLANK(MIP!$M$765),"",MIP!$M$765)</f>
        <v/>
      </c>
      <c r="AQ86" s="281">
        <v>20</v>
      </c>
      <c r="AR86" s="282" t="str">
        <f>IF(ISBLANK(GI!$H$21),"",GI!$H$21)</f>
        <v xml:space="preserve">Hassen Abdelruhman Salih </v>
      </c>
      <c r="AS86" s="284"/>
      <c r="AT86" s="286"/>
      <c r="AU86" s="289">
        <v>20</v>
      </c>
      <c r="AV86" s="282" t="str">
        <f>IF(ISBLANK(GI!$H$21),"",GI!$H$21)</f>
        <v xml:space="preserve">Hassen Abdelruhman Salih </v>
      </c>
      <c r="AW86" s="283"/>
    </row>
    <row r="87" spans="1:49" ht="12.75" customHeight="1">
      <c r="A87" s="281">
        <v>21</v>
      </c>
      <c r="B87" s="282" t="str">
        <f>IF(ISBLANK(GI!$H$22),"",GI!$H$22)</f>
        <v xml:space="preserve">Heldana Mengstu Mebrahtu </v>
      </c>
      <c r="C87" s="283" t="str">
        <f>IF(ISBLANK(MIP!$M$30),"",MIP!$M$30)</f>
        <v/>
      </c>
      <c r="D87" s="274"/>
      <c r="E87" s="281">
        <v>21</v>
      </c>
      <c r="F87" s="282" t="str">
        <f>IF(ISBLANK(GI!$H$22),"",GI!$H$22)</f>
        <v xml:space="preserve">Heldana Mengstu Mebrahtu </v>
      </c>
      <c r="G87" s="284">
        <f>MIP!M97</f>
        <v>0</v>
      </c>
      <c r="H87" s="281">
        <v>21</v>
      </c>
      <c r="I87" s="282" t="str">
        <f>IF(ISBLANK(GI!$H$22),"",GI!$H$22)</f>
        <v xml:space="preserve">Heldana Mengstu Mebrahtu </v>
      </c>
      <c r="J87" s="283" t="str">
        <f>IF(ISBLANK(MIP!$M$164),"",MIP!$M$164)</f>
        <v/>
      </c>
      <c r="K87" s="285"/>
      <c r="L87" s="281">
        <v>21</v>
      </c>
      <c r="M87" s="282" t="str">
        <f>IF(ISBLANK(GI!$H$22),"",GI!$H$22)</f>
        <v xml:space="preserve">Heldana Mengstu Mebrahtu </v>
      </c>
      <c r="N87" s="283">
        <f>MIP!M231</f>
        <v>0</v>
      </c>
      <c r="O87" s="281">
        <v>21</v>
      </c>
      <c r="P87" s="282" t="str">
        <f>IF(ISBLANK(GI!$H$22),"",GI!$H$22)</f>
        <v xml:space="preserve">Heldana Mengstu Mebrahtu </v>
      </c>
      <c r="Q87" s="283" t="str">
        <f>IF(ISBLANK(MIP!$M$297),"",MIP!$M$297)</f>
        <v/>
      </c>
      <c r="R87" s="285"/>
      <c r="S87" s="281">
        <v>21</v>
      </c>
      <c r="T87" s="282" t="str">
        <f>IF(ISBLANK(GI!$H$22),"",GI!$H$22)</f>
        <v xml:space="preserve">Heldana Mengstu Mebrahtu </v>
      </c>
      <c r="U87" s="283">
        <f>MIP!M364</f>
        <v>0</v>
      </c>
      <c r="V87" s="281">
        <v>21</v>
      </c>
      <c r="W87" s="282" t="str">
        <f>IF(ISBLANK(GI!$H$22),"",GI!$H$22)</f>
        <v xml:space="preserve">Heldana Mengstu Mebrahtu </v>
      </c>
      <c r="X87" s="284" t="str">
        <f>IF(ISBLANK(MIP!$M$431),"",MIP!$M$431)</f>
        <v/>
      </c>
      <c r="Y87" s="286"/>
      <c r="Z87" s="281">
        <v>21</v>
      </c>
      <c r="AA87" s="287" t="str">
        <f>IF(ISBLANK(GI!$H$22),"",GI!$H$22)</f>
        <v xml:space="preserve">Heldana Mengstu Mebrahtu </v>
      </c>
      <c r="AB87" s="283">
        <f>MIP!M498</f>
        <v>0</v>
      </c>
      <c r="AC87" s="281">
        <v>21</v>
      </c>
      <c r="AD87" s="288" t="str">
        <f>IF(ISBLANK(GI!$H$22),"",GI!$H$22)</f>
        <v xml:space="preserve">Heldana Mengstu Mebrahtu </v>
      </c>
      <c r="AE87" s="283" t="str">
        <f>IF(ISBLANK(MIP!$M$565),"",MIP!$M$565)</f>
        <v/>
      </c>
      <c r="AF87" s="274"/>
      <c r="AG87" s="281">
        <v>21</v>
      </c>
      <c r="AH87" s="288" t="str">
        <f>IF(ISBLANK(GI!$H$22),"",GI!$H$22)</f>
        <v xml:space="preserve">Heldana Mengstu Mebrahtu </v>
      </c>
      <c r="AI87" s="283">
        <f>MIP!M632</f>
        <v>0</v>
      </c>
      <c r="AJ87" s="281">
        <v>21</v>
      </c>
      <c r="AK87" s="282" t="str">
        <f>IF(ISBLANK(GI!$H$22),"",GI!$H$22)</f>
        <v xml:space="preserve">Heldana Mengstu Mebrahtu </v>
      </c>
      <c r="AL87" s="284" t="str">
        <f>IF(ISBLANK(MIP!$M$699),"",MIP!$M$699)</f>
        <v/>
      </c>
      <c r="AM87" s="286"/>
      <c r="AN87" s="289">
        <v>21</v>
      </c>
      <c r="AO87" s="282" t="str">
        <f>IF(ISBLANK(GI!$H$22),"",GI!$H$22)</f>
        <v xml:space="preserve">Heldana Mengstu Mebrahtu </v>
      </c>
      <c r="AP87" s="283" t="str">
        <f>IF(ISBLANK(MIP!$M$766),"",MIP!$M$766)</f>
        <v/>
      </c>
      <c r="AQ87" s="281">
        <v>21</v>
      </c>
      <c r="AR87" s="282" t="str">
        <f>IF(ISBLANK(GI!$H$22),"",GI!$H$22)</f>
        <v xml:space="preserve">Heldana Mengstu Mebrahtu </v>
      </c>
      <c r="AS87" s="284"/>
      <c r="AT87" s="286"/>
      <c r="AU87" s="289">
        <v>21</v>
      </c>
      <c r="AV87" s="282" t="str">
        <f>IF(ISBLANK(GI!$H$22),"",GI!$H$22)</f>
        <v xml:space="preserve">Heldana Mengstu Mebrahtu </v>
      </c>
      <c r="AW87" s="283"/>
    </row>
    <row r="88" spans="1:49" ht="12.75" customHeight="1">
      <c r="A88" s="281">
        <v>22</v>
      </c>
      <c r="B88" s="282" t="str">
        <f>IF(ISBLANK(GI!$H$23),"",GI!$H$23)</f>
        <v xml:space="preserve">Hilina Aregawi Abrha </v>
      </c>
      <c r="C88" s="283" t="str">
        <f>IF(ISBLANK(MIP!$M$31),"",MIP!$M$31)</f>
        <v/>
      </c>
      <c r="D88" s="274"/>
      <c r="E88" s="281">
        <v>22</v>
      </c>
      <c r="F88" s="282" t="str">
        <f>IF(ISBLANK(GI!$H$23),"",GI!$H$23)</f>
        <v xml:space="preserve">Hilina Aregawi Abrha </v>
      </c>
      <c r="G88" s="284">
        <f>MIP!M98</f>
        <v>0</v>
      </c>
      <c r="H88" s="281">
        <v>22</v>
      </c>
      <c r="I88" s="282" t="str">
        <f>IF(ISBLANK(GI!$H$23),"",GI!$H$23)</f>
        <v xml:space="preserve">Hilina Aregawi Abrha </v>
      </c>
      <c r="J88" s="283" t="str">
        <f>IF(ISBLANK(MIP!$M$165),"",MIP!$M$165)</f>
        <v/>
      </c>
      <c r="K88" s="285"/>
      <c r="L88" s="281">
        <v>22</v>
      </c>
      <c r="M88" s="282" t="str">
        <f>IF(ISBLANK(GI!$H$23),"",GI!$H$23)</f>
        <v xml:space="preserve">Hilina Aregawi Abrha </v>
      </c>
      <c r="N88" s="283">
        <f>MIP!M232</f>
        <v>0</v>
      </c>
      <c r="O88" s="281">
        <v>22</v>
      </c>
      <c r="P88" s="282" t="str">
        <f>IF(ISBLANK(GI!$H$23),"",GI!$H$23)</f>
        <v xml:space="preserve">Hilina Aregawi Abrha </v>
      </c>
      <c r="Q88" s="283" t="str">
        <f>IF(ISBLANK(MIP!$M$298),"",MIP!$M$298)</f>
        <v/>
      </c>
      <c r="R88" s="285"/>
      <c r="S88" s="281">
        <v>22</v>
      </c>
      <c r="T88" s="282" t="str">
        <f>IF(ISBLANK(GI!$H$23),"",GI!$H$23)</f>
        <v xml:space="preserve">Hilina Aregawi Abrha </v>
      </c>
      <c r="U88" s="283">
        <f>MIP!M365</f>
        <v>0</v>
      </c>
      <c r="V88" s="281">
        <v>22</v>
      </c>
      <c r="W88" s="282" t="str">
        <f>IF(ISBLANK(GI!$H$23),"",GI!$H$23)</f>
        <v xml:space="preserve">Hilina Aregawi Abrha </v>
      </c>
      <c r="X88" s="284" t="str">
        <f>IF(ISBLANK(MIP!$M$432),"",MIP!$M$432)</f>
        <v/>
      </c>
      <c r="Y88" s="286"/>
      <c r="Z88" s="281">
        <v>22</v>
      </c>
      <c r="AA88" s="287" t="str">
        <f>IF(ISBLANK(GI!$H$23),"",GI!$H$23)</f>
        <v xml:space="preserve">Hilina Aregawi Abrha </v>
      </c>
      <c r="AB88" s="283">
        <f>MIP!M499</f>
        <v>0</v>
      </c>
      <c r="AC88" s="281">
        <v>22</v>
      </c>
      <c r="AD88" s="288" t="str">
        <f>IF(ISBLANK(GI!$H$23),"",GI!$H$23)</f>
        <v xml:space="preserve">Hilina Aregawi Abrha </v>
      </c>
      <c r="AE88" s="283" t="str">
        <f>IF(ISBLANK(MIP!$M$566),"",MIP!$M$566)</f>
        <v/>
      </c>
      <c r="AF88" s="274"/>
      <c r="AG88" s="281">
        <v>22</v>
      </c>
      <c r="AH88" s="288" t="str">
        <f>IF(ISBLANK(GI!$H$23),"",GI!$H$23)</f>
        <v xml:space="preserve">Hilina Aregawi Abrha </v>
      </c>
      <c r="AI88" s="283">
        <f>MIP!M633</f>
        <v>0</v>
      </c>
      <c r="AJ88" s="281">
        <v>22</v>
      </c>
      <c r="AK88" s="282" t="str">
        <f>IF(ISBLANK(GI!$H$23),"",GI!$H$23)</f>
        <v xml:space="preserve">Hilina Aregawi Abrha </v>
      </c>
      <c r="AL88" s="284" t="str">
        <f>IF(ISBLANK(MIP!$M$700),"",MIP!$M$700)</f>
        <v/>
      </c>
      <c r="AM88" s="286"/>
      <c r="AN88" s="289">
        <v>22</v>
      </c>
      <c r="AO88" s="282" t="str">
        <f>IF(ISBLANK(GI!$H$23),"",GI!$H$23)</f>
        <v xml:space="preserve">Hilina Aregawi Abrha </v>
      </c>
      <c r="AP88" s="283" t="str">
        <f>IF(ISBLANK(MIP!$M$767),"",MIP!$M$767)</f>
        <v/>
      </c>
      <c r="AQ88" s="281">
        <v>22</v>
      </c>
      <c r="AR88" s="282" t="str">
        <f>IF(ISBLANK(GI!$H$23),"",GI!$H$23)</f>
        <v xml:space="preserve">Hilina Aregawi Abrha </v>
      </c>
      <c r="AS88" s="284"/>
      <c r="AT88" s="286"/>
      <c r="AU88" s="289">
        <v>22</v>
      </c>
      <c r="AV88" s="282" t="str">
        <f>IF(ISBLANK(GI!$H$23),"",GI!$H$23)</f>
        <v xml:space="preserve">Hilina Aregawi Abrha </v>
      </c>
      <c r="AW88" s="283"/>
    </row>
    <row r="89" spans="1:49" ht="12.75" customHeight="1">
      <c r="A89" s="281">
        <v>23</v>
      </c>
      <c r="B89" s="282" t="str">
        <f>IF(ISBLANK(GI!$H$24),"",GI!$H$24)</f>
        <v xml:space="preserve">Kaleab Haile Kahsay </v>
      </c>
      <c r="C89" s="283" t="str">
        <f>IF(ISBLANK(MIP!$M$32),"",MIP!$M$32)</f>
        <v/>
      </c>
      <c r="D89" s="274"/>
      <c r="E89" s="281">
        <v>23</v>
      </c>
      <c r="F89" s="282" t="str">
        <f>IF(ISBLANK(GI!$H$24),"",GI!$H$24)</f>
        <v xml:space="preserve">Kaleab Haile Kahsay </v>
      </c>
      <c r="G89" s="284">
        <f>MIP!M99</f>
        <v>0</v>
      </c>
      <c r="H89" s="281">
        <v>23</v>
      </c>
      <c r="I89" s="282" t="str">
        <f>IF(ISBLANK(GI!$H$24),"",GI!$H$24)</f>
        <v xml:space="preserve">Kaleab Haile Kahsay </v>
      </c>
      <c r="J89" s="283" t="str">
        <f>IF(ISBLANK(MIP!$M$166),"",MIP!$M$166)</f>
        <v/>
      </c>
      <c r="K89" s="285"/>
      <c r="L89" s="281">
        <v>23</v>
      </c>
      <c r="M89" s="282" t="str">
        <f>IF(ISBLANK(GI!$H$24),"",GI!$H$24)</f>
        <v xml:space="preserve">Kaleab Haile Kahsay </v>
      </c>
      <c r="N89" s="283">
        <f>MIP!M233</f>
        <v>0</v>
      </c>
      <c r="O89" s="281">
        <v>23</v>
      </c>
      <c r="P89" s="282" t="str">
        <f>IF(ISBLANK(GI!$H$24),"",GI!$H$24)</f>
        <v xml:space="preserve">Kaleab Haile Kahsay </v>
      </c>
      <c r="Q89" s="283" t="str">
        <f>IF(ISBLANK(MIP!$M$299),"",MIP!$M$299)</f>
        <v/>
      </c>
      <c r="R89" s="285"/>
      <c r="S89" s="281">
        <v>23</v>
      </c>
      <c r="T89" s="282" t="str">
        <f>IF(ISBLANK(GI!$H$24),"",GI!$H$24)</f>
        <v xml:space="preserve">Kaleab Haile Kahsay </v>
      </c>
      <c r="U89" s="283">
        <f>MIP!M366</f>
        <v>0</v>
      </c>
      <c r="V89" s="281">
        <v>23</v>
      </c>
      <c r="W89" s="282" t="str">
        <f>IF(ISBLANK(GI!$H$24),"",GI!$H$24)</f>
        <v xml:space="preserve">Kaleab Haile Kahsay </v>
      </c>
      <c r="X89" s="284" t="str">
        <f>IF(ISBLANK(MIP!$M$433),"",MIP!$M$433)</f>
        <v/>
      </c>
      <c r="Y89" s="286"/>
      <c r="Z89" s="281">
        <v>23</v>
      </c>
      <c r="AA89" s="287" t="str">
        <f>IF(ISBLANK(GI!$H$24),"",GI!$H$24)</f>
        <v xml:space="preserve">Kaleab Haile Kahsay </v>
      </c>
      <c r="AB89" s="283">
        <f>MIP!M500</f>
        <v>0</v>
      </c>
      <c r="AC89" s="281">
        <v>23</v>
      </c>
      <c r="AD89" s="288" t="str">
        <f>IF(ISBLANK(GI!$H$24),"",GI!$H$24)</f>
        <v xml:space="preserve">Kaleab Haile Kahsay </v>
      </c>
      <c r="AE89" s="283" t="str">
        <f>IF(ISBLANK(MIP!$M$567),"",MIP!$M$567)</f>
        <v/>
      </c>
      <c r="AF89" s="274"/>
      <c r="AG89" s="281">
        <v>23</v>
      </c>
      <c r="AH89" s="288" t="str">
        <f>IF(ISBLANK(GI!$H$24),"",GI!$H$24)</f>
        <v xml:space="preserve">Kaleab Haile Kahsay </v>
      </c>
      <c r="AI89" s="283">
        <f>MIP!M634</f>
        <v>0</v>
      </c>
      <c r="AJ89" s="281">
        <v>23</v>
      </c>
      <c r="AK89" s="282" t="str">
        <f>IF(ISBLANK(GI!$H$24),"",GI!$H$24)</f>
        <v xml:space="preserve">Kaleab Haile Kahsay </v>
      </c>
      <c r="AL89" s="284" t="str">
        <f>IF(ISBLANK(MIP!$M$701),"",MIP!$M$701)</f>
        <v/>
      </c>
      <c r="AM89" s="286"/>
      <c r="AN89" s="289">
        <v>23</v>
      </c>
      <c r="AO89" s="282" t="str">
        <f>IF(ISBLANK(GI!$H$24),"",GI!$H$24)</f>
        <v xml:space="preserve">Kaleab Haile Kahsay </v>
      </c>
      <c r="AP89" s="283" t="str">
        <f>IF(ISBLANK(MIP!$M$768),"",MIP!$M$768)</f>
        <v/>
      </c>
      <c r="AQ89" s="281">
        <v>23</v>
      </c>
      <c r="AR89" s="282" t="str">
        <f>IF(ISBLANK(GI!$H$24),"",GI!$H$24)</f>
        <v xml:space="preserve">Kaleab Haile Kahsay </v>
      </c>
      <c r="AS89" s="284"/>
      <c r="AT89" s="286"/>
      <c r="AU89" s="289">
        <v>23</v>
      </c>
      <c r="AV89" s="282" t="str">
        <f>IF(ISBLANK(GI!$H$24),"",GI!$H$24)</f>
        <v xml:space="preserve">Kaleab Haile Kahsay </v>
      </c>
      <c r="AW89" s="283"/>
    </row>
    <row r="90" spans="1:49" ht="12.75" customHeight="1">
      <c r="A90" s="281">
        <v>24</v>
      </c>
      <c r="B90" s="282" t="str">
        <f>IF(ISBLANK(GI!$H$25),"",GI!$H$25)</f>
        <v xml:space="preserve">Kalkidan Haile Berhe </v>
      </c>
      <c r="C90" s="283" t="str">
        <f>IF(ISBLANK(MIP!$M$33),"",MIP!$M$33)</f>
        <v/>
      </c>
      <c r="D90" s="274"/>
      <c r="E90" s="281">
        <v>24</v>
      </c>
      <c r="F90" s="282" t="str">
        <f>IF(ISBLANK(GI!$H$25),"",GI!$H$25)</f>
        <v xml:space="preserve">Kalkidan Haile Berhe </v>
      </c>
      <c r="G90" s="284">
        <f>MIP!M100</f>
        <v>0</v>
      </c>
      <c r="H90" s="281">
        <v>24</v>
      </c>
      <c r="I90" s="282" t="str">
        <f>IF(ISBLANK(GI!$H$25),"",GI!$H$25)</f>
        <v xml:space="preserve">Kalkidan Haile Berhe </v>
      </c>
      <c r="J90" s="283" t="str">
        <f>IF(ISBLANK(MIP!$M$167),"",MIP!$M$167)</f>
        <v/>
      </c>
      <c r="K90" s="285"/>
      <c r="L90" s="281">
        <v>24</v>
      </c>
      <c r="M90" s="282" t="str">
        <f>IF(ISBLANK(GI!$H$25),"",GI!$H$25)</f>
        <v xml:space="preserve">Kalkidan Haile Berhe </v>
      </c>
      <c r="N90" s="283">
        <f>MIP!M234</f>
        <v>0</v>
      </c>
      <c r="O90" s="281">
        <v>24</v>
      </c>
      <c r="P90" s="282" t="str">
        <f>IF(ISBLANK(GI!$H$25),"",GI!$H$25)</f>
        <v xml:space="preserve">Kalkidan Haile Berhe </v>
      </c>
      <c r="Q90" s="283" t="str">
        <f>IF(ISBLANK(MIP!$M$300),"",MIP!$M$300)</f>
        <v/>
      </c>
      <c r="R90" s="285"/>
      <c r="S90" s="281">
        <v>24</v>
      </c>
      <c r="T90" s="282" t="str">
        <f>IF(ISBLANK(GI!$H$25),"",GI!$H$25)</f>
        <v xml:space="preserve">Kalkidan Haile Berhe </v>
      </c>
      <c r="U90" s="283">
        <f>MIP!M367</f>
        <v>0</v>
      </c>
      <c r="V90" s="281">
        <v>24</v>
      </c>
      <c r="W90" s="282" t="str">
        <f>IF(ISBLANK(GI!$H$25),"",GI!$H$25)</f>
        <v xml:space="preserve">Kalkidan Haile Berhe </v>
      </c>
      <c r="X90" s="284" t="str">
        <f>IF(ISBLANK(MIP!$M$434),"",MIP!$M$434)</f>
        <v/>
      </c>
      <c r="Y90" s="286"/>
      <c r="Z90" s="281">
        <v>24</v>
      </c>
      <c r="AA90" s="287" t="str">
        <f>IF(ISBLANK(GI!$H$25),"",GI!$H$25)</f>
        <v xml:space="preserve">Kalkidan Haile Berhe </v>
      </c>
      <c r="AB90" s="283">
        <f>MIP!M501</f>
        <v>0</v>
      </c>
      <c r="AC90" s="281">
        <v>24</v>
      </c>
      <c r="AD90" s="288" t="str">
        <f>IF(ISBLANK(GI!$H$25),"",GI!$H$25)</f>
        <v xml:space="preserve">Kalkidan Haile Berhe </v>
      </c>
      <c r="AE90" s="283" t="str">
        <f>IF(ISBLANK(MIP!$M$568),"",MIP!$M$568)</f>
        <v/>
      </c>
      <c r="AF90" s="274"/>
      <c r="AG90" s="281">
        <v>24</v>
      </c>
      <c r="AH90" s="288" t="str">
        <f>IF(ISBLANK(GI!$H$25),"",GI!$H$25)</f>
        <v xml:space="preserve">Kalkidan Haile Berhe </v>
      </c>
      <c r="AI90" s="283">
        <f>MIP!M635</f>
        <v>0</v>
      </c>
      <c r="AJ90" s="281">
        <v>24</v>
      </c>
      <c r="AK90" s="282" t="str">
        <f>IF(ISBLANK(GI!$H$25),"",GI!$H$25)</f>
        <v xml:space="preserve">Kalkidan Haile Berhe </v>
      </c>
      <c r="AL90" s="284" t="str">
        <f>IF(ISBLANK(MIP!$M$702),"",MIP!$M$702)</f>
        <v/>
      </c>
      <c r="AM90" s="286"/>
      <c r="AN90" s="289">
        <v>24</v>
      </c>
      <c r="AO90" s="282" t="str">
        <f>IF(ISBLANK(GI!$H$25),"",GI!$H$25)</f>
        <v xml:space="preserve">Kalkidan Haile Berhe </v>
      </c>
      <c r="AP90" s="283" t="str">
        <f>IF(ISBLANK(MIP!$M$769),"",MIP!$M$769)</f>
        <v/>
      </c>
      <c r="AQ90" s="281">
        <v>24</v>
      </c>
      <c r="AR90" s="282" t="str">
        <f>IF(ISBLANK(GI!$H$25),"",GI!$H$25)</f>
        <v xml:space="preserve">Kalkidan Haile Berhe </v>
      </c>
      <c r="AS90" s="284"/>
      <c r="AT90" s="286"/>
      <c r="AU90" s="289">
        <v>24</v>
      </c>
      <c r="AV90" s="282" t="str">
        <f>IF(ISBLANK(GI!$H$25),"",GI!$H$25)</f>
        <v xml:space="preserve">Kalkidan Haile Berhe </v>
      </c>
      <c r="AW90" s="283"/>
    </row>
    <row r="91" spans="1:49" ht="12.75" customHeight="1">
      <c r="A91" s="281">
        <v>25</v>
      </c>
      <c r="B91" s="282" t="str">
        <f>IF(ISBLANK(GI!$H$26),"",GI!$H$26)</f>
        <v xml:space="preserve">Kidus Tadesse Yewegalet </v>
      </c>
      <c r="C91" s="283" t="str">
        <f>IF(ISBLANK(MIP!$M$34),"",MIP!$M$34)</f>
        <v/>
      </c>
      <c r="D91" s="274"/>
      <c r="E91" s="281">
        <v>25</v>
      </c>
      <c r="F91" s="282" t="str">
        <f>IF(ISBLANK(GI!$H$26),"",GI!$H$26)</f>
        <v xml:space="preserve">Kidus Tadesse Yewegalet </v>
      </c>
      <c r="G91" s="284">
        <f>MIP!M101</f>
        <v>0</v>
      </c>
      <c r="H91" s="281">
        <v>25</v>
      </c>
      <c r="I91" s="282" t="str">
        <f>IF(ISBLANK(GI!$H$26),"",GI!$H$26)</f>
        <v xml:space="preserve">Kidus Tadesse Yewegalet </v>
      </c>
      <c r="J91" s="283" t="str">
        <f>IF(ISBLANK(MIP!$M$168),"",MIP!$M$168)</f>
        <v/>
      </c>
      <c r="K91" s="285"/>
      <c r="L91" s="281">
        <v>25</v>
      </c>
      <c r="M91" s="282" t="str">
        <f>IF(ISBLANK(GI!$H$26),"",GI!$H$26)</f>
        <v xml:space="preserve">Kidus Tadesse Yewegalet </v>
      </c>
      <c r="N91" s="283">
        <f>MIP!M235</f>
        <v>0</v>
      </c>
      <c r="O91" s="281">
        <v>25</v>
      </c>
      <c r="P91" s="282" t="str">
        <f>IF(ISBLANK(GI!$H$26),"",GI!$H$26)</f>
        <v xml:space="preserve">Kidus Tadesse Yewegalet </v>
      </c>
      <c r="Q91" s="283" t="str">
        <f>IF(ISBLANK(MIP!$M$301),"",MIP!$M$301)</f>
        <v/>
      </c>
      <c r="R91" s="285"/>
      <c r="S91" s="281">
        <v>25</v>
      </c>
      <c r="T91" s="282" t="str">
        <f>IF(ISBLANK(GI!$H$26),"",GI!$H$26)</f>
        <v xml:space="preserve">Kidus Tadesse Yewegalet </v>
      </c>
      <c r="U91" s="283">
        <f>MIP!M368</f>
        <v>0</v>
      </c>
      <c r="V91" s="281">
        <v>25</v>
      </c>
      <c r="W91" s="282" t="str">
        <f>IF(ISBLANK(GI!$H$26),"",GI!$H$26)</f>
        <v xml:space="preserve">Kidus Tadesse Yewegalet </v>
      </c>
      <c r="X91" s="284" t="str">
        <f>IF(ISBLANK(MIP!$M$435),"",MIP!$M$435)</f>
        <v/>
      </c>
      <c r="Y91" s="286"/>
      <c r="Z91" s="281">
        <v>25</v>
      </c>
      <c r="AA91" s="287" t="str">
        <f>IF(ISBLANK(GI!$H$26),"",GI!$H$26)</f>
        <v xml:space="preserve">Kidus Tadesse Yewegalet </v>
      </c>
      <c r="AB91" s="283">
        <f>MIP!M502</f>
        <v>0</v>
      </c>
      <c r="AC91" s="281">
        <v>25</v>
      </c>
      <c r="AD91" s="288" t="str">
        <f>IF(ISBLANK(GI!$H$26),"",GI!$H$26)</f>
        <v xml:space="preserve">Kidus Tadesse Yewegalet </v>
      </c>
      <c r="AE91" s="283" t="str">
        <f>IF(ISBLANK(MIP!$M$569),"",MIP!$M$569)</f>
        <v/>
      </c>
      <c r="AF91" s="274"/>
      <c r="AG91" s="281">
        <v>25</v>
      </c>
      <c r="AH91" s="288" t="str">
        <f>IF(ISBLANK(GI!$H$26),"",GI!$H$26)</f>
        <v xml:space="preserve">Kidus Tadesse Yewegalet </v>
      </c>
      <c r="AI91" s="283">
        <f>MIP!M636</f>
        <v>0</v>
      </c>
      <c r="AJ91" s="281">
        <v>25</v>
      </c>
      <c r="AK91" s="282" t="str">
        <f>IF(ISBLANK(GI!$H$26),"",GI!$H$26)</f>
        <v xml:space="preserve">Kidus Tadesse Yewegalet </v>
      </c>
      <c r="AL91" s="284" t="str">
        <f>IF(ISBLANK(MIP!$M$703),"",MIP!$M$703)</f>
        <v/>
      </c>
      <c r="AM91" s="286"/>
      <c r="AN91" s="289">
        <v>25</v>
      </c>
      <c r="AO91" s="282" t="str">
        <f>IF(ISBLANK(GI!$H$26),"",GI!$H$26)</f>
        <v xml:space="preserve">Kidus Tadesse Yewegalet </v>
      </c>
      <c r="AP91" s="283" t="str">
        <f>IF(ISBLANK(MIP!$M$770),"",MIP!$M$770)</f>
        <v/>
      </c>
      <c r="AQ91" s="281">
        <v>25</v>
      </c>
      <c r="AR91" s="282" t="str">
        <f>IF(ISBLANK(GI!$H$26),"",GI!$H$26)</f>
        <v xml:space="preserve">Kidus Tadesse Yewegalet </v>
      </c>
      <c r="AS91" s="284"/>
      <c r="AT91" s="286"/>
      <c r="AU91" s="289">
        <v>25</v>
      </c>
      <c r="AV91" s="282" t="str">
        <f>IF(ISBLANK(GI!$H$26),"",GI!$H$26)</f>
        <v xml:space="preserve">Kidus Tadesse Yewegalet </v>
      </c>
      <c r="AW91" s="283"/>
    </row>
    <row r="92" spans="1:49" ht="12.75" customHeight="1">
      <c r="A92" s="281">
        <v>26</v>
      </c>
      <c r="B92" s="282" t="str">
        <f>IF(ISBLANK(GI!$H$27),"",GI!$H$27)</f>
        <v xml:space="preserve">Lidiya Mulu Gebreegzabher </v>
      </c>
      <c r="C92" s="283" t="str">
        <f>IF(ISBLANK(MIP!$M$35),"",MIP!$M$35)</f>
        <v/>
      </c>
      <c r="D92" s="274"/>
      <c r="E92" s="281">
        <v>26</v>
      </c>
      <c r="F92" s="282" t="str">
        <f>IF(ISBLANK(GI!$H$27),"",GI!$H$27)</f>
        <v xml:space="preserve">Lidiya Mulu Gebreegzabher </v>
      </c>
      <c r="G92" s="284">
        <f>MIP!M102</f>
        <v>0</v>
      </c>
      <c r="H92" s="281">
        <v>26</v>
      </c>
      <c r="I92" s="282" t="str">
        <f>IF(ISBLANK(GI!$H$27),"",GI!$H$27)</f>
        <v xml:space="preserve">Lidiya Mulu Gebreegzabher </v>
      </c>
      <c r="J92" s="283" t="str">
        <f>IF(ISBLANK(MIP!$M$169),"",MIP!$M$169)</f>
        <v/>
      </c>
      <c r="K92" s="285"/>
      <c r="L92" s="281">
        <v>26</v>
      </c>
      <c r="M92" s="282" t="str">
        <f>IF(ISBLANK(GI!$H$27),"",GI!$H$27)</f>
        <v xml:space="preserve">Lidiya Mulu Gebreegzabher </v>
      </c>
      <c r="N92" s="283">
        <f>MIP!M236</f>
        <v>0</v>
      </c>
      <c r="O92" s="281">
        <v>26</v>
      </c>
      <c r="P92" s="282" t="str">
        <f>IF(ISBLANK(GI!$H$27),"",GI!$H$27)</f>
        <v xml:space="preserve">Lidiya Mulu Gebreegzabher </v>
      </c>
      <c r="Q92" s="283" t="str">
        <f>IF(ISBLANK(MIP!$M$302),"",MIP!$M$302)</f>
        <v/>
      </c>
      <c r="R92" s="285"/>
      <c r="S92" s="281">
        <v>26</v>
      </c>
      <c r="T92" s="282" t="str">
        <f>IF(ISBLANK(GI!$H$27),"",GI!$H$27)</f>
        <v xml:space="preserve">Lidiya Mulu Gebreegzabher </v>
      </c>
      <c r="U92" s="283">
        <f>MIP!M369</f>
        <v>0</v>
      </c>
      <c r="V92" s="281">
        <v>26</v>
      </c>
      <c r="W92" s="282" t="str">
        <f>IF(ISBLANK(GI!$H$27),"",GI!$H$27)</f>
        <v xml:space="preserve">Lidiya Mulu Gebreegzabher </v>
      </c>
      <c r="X92" s="284" t="str">
        <f>IF(ISBLANK(MIP!$M$436),"",MIP!$M$436)</f>
        <v/>
      </c>
      <c r="Y92" s="286"/>
      <c r="Z92" s="281">
        <v>26</v>
      </c>
      <c r="AA92" s="287" t="str">
        <f>IF(ISBLANK(GI!$H$27),"",GI!$H$27)</f>
        <v xml:space="preserve">Lidiya Mulu Gebreegzabher </v>
      </c>
      <c r="AB92" s="283">
        <f>MIP!M503</f>
        <v>0</v>
      </c>
      <c r="AC92" s="281">
        <v>26</v>
      </c>
      <c r="AD92" s="288" t="str">
        <f>IF(ISBLANK(GI!$H$27),"",GI!$H$27)</f>
        <v xml:space="preserve">Lidiya Mulu Gebreegzabher </v>
      </c>
      <c r="AE92" s="283" t="str">
        <f>IF(ISBLANK(MIP!$M$570),"",MIP!$M$570)</f>
        <v/>
      </c>
      <c r="AF92" s="274"/>
      <c r="AG92" s="281">
        <v>26</v>
      </c>
      <c r="AH92" s="288" t="str">
        <f>IF(ISBLANK(GI!$H$27),"",GI!$H$27)</f>
        <v xml:space="preserve">Lidiya Mulu Gebreegzabher </v>
      </c>
      <c r="AI92" s="283">
        <f>MIP!M637</f>
        <v>0</v>
      </c>
      <c r="AJ92" s="281">
        <v>26</v>
      </c>
      <c r="AK92" s="282" t="str">
        <f>IF(ISBLANK(GI!$H$27),"",GI!$H$27)</f>
        <v xml:space="preserve">Lidiya Mulu Gebreegzabher </v>
      </c>
      <c r="AL92" s="284" t="str">
        <f>IF(ISBLANK(MIP!$M$704),"",MIP!$M$704)</f>
        <v/>
      </c>
      <c r="AM92" s="286"/>
      <c r="AN92" s="289">
        <v>26</v>
      </c>
      <c r="AO92" s="282" t="str">
        <f>IF(ISBLANK(GI!$H$27),"",GI!$H$27)</f>
        <v xml:space="preserve">Lidiya Mulu Gebreegzabher </v>
      </c>
      <c r="AP92" s="283" t="str">
        <f>IF(ISBLANK(MIP!$M$771),"",MIP!$M$771)</f>
        <v/>
      </c>
      <c r="AQ92" s="281">
        <v>26</v>
      </c>
      <c r="AR92" s="282" t="str">
        <f>IF(ISBLANK(GI!$H$27),"",GI!$H$27)</f>
        <v xml:space="preserve">Lidiya Mulu Gebreegzabher </v>
      </c>
      <c r="AS92" s="284"/>
      <c r="AT92" s="286"/>
      <c r="AU92" s="289">
        <v>26</v>
      </c>
      <c r="AV92" s="282" t="str">
        <f>IF(ISBLANK(GI!$H$27),"",GI!$H$27)</f>
        <v xml:space="preserve">Lidiya Mulu Gebreegzabher </v>
      </c>
      <c r="AW92" s="283"/>
    </row>
    <row r="93" spans="1:49" ht="12.75" customHeight="1">
      <c r="A93" s="281">
        <v>27</v>
      </c>
      <c r="B93" s="282" t="str">
        <f>IF(ISBLANK(GI!$H$28),"",GI!$H$28)</f>
        <v xml:space="preserve">Menkem Solomon Yihdego </v>
      </c>
      <c r="C93" s="283" t="str">
        <f>IF(ISBLANK(MIP!$M$36),"",MIP!$M$36)</f>
        <v/>
      </c>
      <c r="D93" s="274"/>
      <c r="E93" s="281">
        <v>27</v>
      </c>
      <c r="F93" s="282" t="str">
        <f>IF(ISBLANK(GI!$H$28),"",GI!$H$28)</f>
        <v xml:space="preserve">Menkem Solomon Yihdego </v>
      </c>
      <c r="G93" s="284">
        <f>MIP!M103</f>
        <v>0</v>
      </c>
      <c r="H93" s="281">
        <v>27</v>
      </c>
      <c r="I93" s="282" t="str">
        <f>IF(ISBLANK(GI!$H$28),"",GI!$H$28)</f>
        <v xml:space="preserve">Menkem Solomon Yihdego </v>
      </c>
      <c r="J93" s="283" t="str">
        <f>IF(ISBLANK(MIP!$M$170),"",MIP!$M$170)</f>
        <v/>
      </c>
      <c r="K93" s="285"/>
      <c r="L93" s="281">
        <v>27</v>
      </c>
      <c r="M93" s="282" t="str">
        <f>IF(ISBLANK(GI!$H$28),"",GI!$H$28)</f>
        <v xml:space="preserve">Menkem Solomon Yihdego </v>
      </c>
      <c r="N93" s="283">
        <f>MIP!M237</f>
        <v>0</v>
      </c>
      <c r="O93" s="281">
        <v>27</v>
      </c>
      <c r="P93" s="282" t="str">
        <f>IF(ISBLANK(GI!$H$28),"",GI!$H$28)</f>
        <v xml:space="preserve">Menkem Solomon Yihdego </v>
      </c>
      <c r="Q93" s="283" t="str">
        <f>IF(ISBLANK(MIP!$M$303),"",MIP!$M$303)</f>
        <v/>
      </c>
      <c r="R93" s="285"/>
      <c r="S93" s="281">
        <v>27</v>
      </c>
      <c r="T93" s="282" t="str">
        <f>IF(ISBLANK(GI!$H$28),"",GI!$H$28)</f>
        <v xml:space="preserve">Menkem Solomon Yihdego </v>
      </c>
      <c r="U93" s="283">
        <f>MIP!M370</f>
        <v>0</v>
      </c>
      <c r="V93" s="281">
        <v>27</v>
      </c>
      <c r="W93" s="282" t="str">
        <f>IF(ISBLANK(GI!$H$28),"",GI!$H$28)</f>
        <v xml:space="preserve">Menkem Solomon Yihdego </v>
      </c>
      <c r="X93" s="284" t="str">
        <f>IF(ISBLANK(MIP!$M$437),"",MIP!$M$437)</f>
        <v/>
      </c>
      <c r="Y93" s="286"/>
      <c r="Z93" s="281">
        <v>27</v>
      </c>
      <c r="AA93" s="287" t="str">
        <f>IF(ISBLANK(GI!$H$28),"",GI!$H$28)</f>
        <v xml:space="preserve">Menkem Solomon Yihdego </v>
      </c>
      <c r="AB93" s="283">
        <f>MIP!M504</f>
        <v>0</v>
      </c>
      <c r="AC93" s="281">
        <v>27</v>
      </c>
      <c r="AD93" s="288" t="str">
        <f>IF(ISBLANK(GI!$H$28),"",GI!$H$28)</f>
        <v xml:space="preserve">Menkem Solomon Yihdego </v>
      </c>
      <c r="AE93" s="283" t="str">
        <f>IF(ISBLANK(MIP!$M$571),"",MIP!$M$571)</f>
        <v/>
      </c>
      <c r="AF93" s="274"/>
      <c r="AG93" s="281">
        <v>27</v>
      </c>
      <c r="AH93" s="288" t="str">
        <f>IF(ISBLANK(GI!$H$28),"",GI!$H$28)</f>
        <v xml:space="preserve">Menkem Solomon Yihdego </v>
      </c>
      <c r="AI93" s="283">
        <f>MIP!M638</f>
        <v>0</v>
      </c>
      <c r="AJ93" s="281">
        <v>27</v>
      </c>
      <c r="AK93" s="282" t="str">
        <f>IF(ISBLANK(GI!$H$28),"",GI!$H$28)</f>
        <v xml:space="preserve">Menkem Solomon Yihdego </v>
      </c>
      <c r="AL93" s="284" t="str">
        <f>IF(ISBLANK(MIP!$M$705),"",MIP!$M$705)</f>
        <v/>
      </c>
      <c r="AM93" s="286"/>
      <c r="AN93" s="289">
        <v>27</v>
      </c>
      <c r="AO93" s="282" t="str">
        <f>IF(ISBLANK(GI!$H$28),"",GI!$H$28)</f>
        <v xml:space="preserve">Menkem Solomon Yihdego </v>
      </c>
      <c r="AP93" s="283" t="str">
        <f>IF(ISBLANK(MIP!$M$772),"",MIP!$M$772)</f>
        <v/>
      </c>
      <c r="AQ93" s="281">
        <v>27</v>
      </c>
      <c r="AR93" s="282" t="str">
        <f>IF(ISBLANK(GI!$H$28),"",GI!$H$28)</f>
        <v xml:space="preserve">Menkem Solomon Yihdego </v>
      </c>
      <c r="AS93" s="284"/>
      <c r="AT93" s="286"/>
      <c r="AU93" s="289">
        <v>27</v>
      </c>
      <c r="AV93" s="282" t="str">
        <f>IF(ISBLANK(GI!$H$28),"",GI!$H$28)</f>
        <v xml:space="preserve">Menkem Solomon Yihdego </v>
      </c>
      <c r="AW93" s="283"/>
    </row>
    <row r="94" spans="1:49" ht="12.75" customHeight="1">
      <c r="A94" s="281">
        <v>28</v>
      </c>
      <c r="B94" s="282" t="str">
        <f>IF(ISBLANK(GI!$H$29),"",GI!$H$29)</f>
        <v xml:space="preserve">Mewael Semere Tewelde </v>
      </c>
      <c r="C94" s="283" t="str">
        <f>IF(ISBLANK(MIP!$M$37),"",MIP!$M$37)</f>
        <v/>
      </c>
      <c r="D94" s="274"/>
      <c r="E94" s="281">
        <v>28</v>
      </c>
      <c r="F94" s="282" t="str">
        <f>IF(ISBLANK(GI!$H$29),"",GI!$H$29)</f>
        <v xml:space="preserve">Mewael Semere Tewelde </v>
      </c>
      <c r="G94" s="284">
        <f>MIP!M104</f>
        <v>0</v>
      </c>
      <c r="H94" s="281">
        <v>28</v>
      </c>
      <c r="I94" s="282" t="str">
        <f>IF(ISBLANK(GI!$H$29),"",GI!$H$29)</f>
        <v xml:space="preserve">Mewael Semere Tewelde </v>
      </c>
      <c r="J94" s="283" t="str">
        <f>IF(ISBLANK(MIP!$M$171),"",MIP!$M$171)</f>
        <v/>
      </c>
      <c r="K94" s="285"/>
      <c r="L94" s="281">
        <v>28</v>
      </c>
      <c r="M94" s="282" t="str">
        <f>IF(ISBLANK(GI!$H$29),"",GI!$H$29)</f>
        <v xml:space="preserve">Mewael Semere Tewelde </v>
      </c>
      <c r="N94" s="283">
        <f>MIP!M238</f>
        <v>0</v>
      </c>
      <c r="O94" s="281">
        <v>28</v>
      </c>
      <c r="P94" s="282" t="str">
        <f>IF(ISBLANK(GI!$H$29),"",GI!$H$29)</f>
        <v xml:space="preserve">Mewael Semere Tewelde </v>
      </c>
      <c r="Q94" s="283" t="str">
        <f>IF(ISBLANK(MIP!$M$304),"",MIP!$M$304)</f>
        <v/>
      </c>
      <c r="R94" s="285"/>
      <c r="S94" s="281">
        <v>28</v>
      </c>
      <c r="T94" s="282" t="str">
        <f>IF(ISBLANK(GI!$H$29),"",GI!$H$29)</f>
        <v xml:space="preserve">Mewael Semere Tewelde </v>
      </c>
      <c r="U94" s="283">
        <f>MIP!M371</f>
        <v>0</v>
      </c>
      <c r="V94" s="281">
        <v>28</v>
      </c>
      <c r="W94" s="282" t="str">
        <f>IF(ISBLANK(GI!$H$29),"",GI!$H$29)</f>
        <v xml:space="preserve">Mewael Semere Tewelde </v>
      </c>
      <c r="X94" s="284" t="str">
        <f>IF(ISBLANK(MIP!$M$438),"",MIP!$M$438)</f>
        <v/>
      </c>
      <c r="Y94" s="286"/>
      <c r="Z94" s="281">
        <v>28</v>
      </c>
      <c r="AA94" s="287" t="str">
        <f>IF(ISBLANK(GI!$H$29),"",GI!$H$29)</f>
        <v xml:space="preserve">Mewael Semere Tewelde </v>
      </c>
      <c r="AB94" s="283">
        <f>MIP!M505</f>
        <v>0</v>
      </c>
      <c r="AC94" s="281">
        <v>28</v>
      </c>
      <c r="AD94" s="288" t="str">
        <f>IF(ISBLANK(GI!$H$29),"",GI!$H$29)</f>
        <v xml:space="preserve">Mewael Semere Tewelde </v>
      </c>
      <c r="AE94" s="283" t="str">
        <f>IF(ISBLANK(MIP!$M$572),"",MIP!$M$572)</f>
        <v/>
      </c>
      <c r="AF94" s="274"/>
      <c r="AG94" s="281">
        <v>28</v>
      </c>
      <c r="AH94" s="288" t="str">
        <f>IF(ISBLANK(GI!$H$29),"",GI!$H$29)</f>
        <v xml:space="preserve">Mewael Semere Tewelde </v>
      </c>
      <c r="AI94" s="283">
        <f>MIP!M639</f>
        <v>0</v>
      </c>
      <c r="AJ94" s="281">
        <v>28</v>
      </c>
      <c r="AK94" s="282" t="str">
        <f>IF(ISBLANK(GI!$H$29),"",GI!$H$29)</f>
        <v xml:space="preserve">Mewael Semere Tewelde </v>
      </c>
      <c r="AL94" s="284" t="str">
        <f>IF(ISBLANK(MIP!$M$706),"",MIP!$M$706)</f>
        <v/>
      </c>
      <c r="AM94" s="286"/>
      <c r="AN94" s="289">
        <v>28</v>
      </c>
      <c r="AO94" s="282" t="str">
        <f>IF(ISBLANK(GI!$H$29),"",GI!$H$29)</f>
        <v xml:space="preserve">Mewael Semere Tewelde </v>
      </c>
      <c r="AP94" s="283" t="str">
        <f>IF(ISBLANK(MIP!$M$773),"",MIP!$M$773)</f>
        <v/>
      </c>
      <c r="AQ94" s="281">
        <v>28</v>
      </c>
      <c r="AR94" s="282" t="str">
        <f>IF(ISBLANK(GI!$H$29),"",GI!$H$29)</f>
        <v xml:space="preserve">Mewael Semere Tewelde </v>
      </c>
      <c r="AS94" s="284"/>
      <c r="AT94" s="286"/>
      <c r="AU94" s="289">
        <v>28</v>
      </c>
      <c r="AV94" s="282" t="str">
        <f>IF(ISBLANK(GI!$H$29),"",GI!$H$29)</f>
        <v xml:space="preserve">Mewael Semere Tewelde </v>
      </c>
      <c r="AW94" s="283"/>
    </row>
    <row r="95" spans="1:49" ht="12.75" customHeight="1">
      <c r="A95" s="281">
        <v>29</v>
      </c>
      <c r="B95" s="282" t="str">
        <f>IF(ISBLANK(GI!$H$30),"",GI!$H$30)</f>
        <v xml:space="preserve">Mikiyas Engida Mesfin </v>
      </c>
      <c r="C95" s="283" t="str">
        <f>IF(ISBLANK(MIP!$M$38),"",MIP!$M$38)</f>
        <v/>
      </c>
      <c r="D95" s="274"/>
      <c r="E95" s="281">
        <v>29</v>
      </c>
      <c r="F95" s="282" t="str">
        <f>IF(ISBLANK(GI!$H$30),"",GI!$H$30)</f>
        <v xml:space="preserve">Mikiyas Engida Mesfin </v>
      </c>
      <c r="G95" s="284">
        <f>MIP!M105</f>
        <v>0</v>
      </c>
      <c r="H95" s="281">
        <v>29</v>
      </c>
      <c r="I95" s="282" t="str">
        <f>IF(ISBLANK(GI!$H$30),"",GI!$H$30)</f>
        <v xml:space="preserve">Mikiyas Engida Mesfin </v>
      </c>
      <c r="J95" s="283" t="str">
        <f>IF(ISBLANK(MIP!$M$172),"",MIP!$M$172)</f>
        <v/>
      </c>
      <c r="K95" s="285"/>
      <c r="L95" s="281">
        <v>29</v>
      </c>
      <c r="M95" s="282" t="str">
        <f>IF(ISBLANK(GI!$H$30),"",GI!$H$30)</f>
        <v xml:space="preserve">Mikiyas Engida Mesfin </v>
      </c>
      <c r="N95" s="283">
        <f>MIP!M239</f>
        <v>0</v>
      </c>
      <c r="O95" s="281">
        <v>29</v>
      </c>
      <c r="P95" s="282" t="str">
        <f>IF(ISBLANK(GI!$H$30),"",GI!$H$30)</f>
        <v xml:space="preserve">Mikiyas Engida Mesfin </v>
      </c>
      <c r="Q95" s="283" t="str">
        <f>IF(ISBLANK(MIP!$M$305),"",MIP!$M$305)</f>
        <v/>
      </c>
      <c r="R95" s="285"/>
      <c r="S95" s="281">
        <v>29</v>
      </c>
      <c r="T95" s="282" t="str">
        <f>IF(ISBLANK(GI!$H$30),"",GI!$H$30)</f>
        <v xml:space="preserve">Mikiyas Engida Mesfin </v>
      </c>
      <c r="U95" s="283">
        <f>MIP!M372</f>
        <v>0</v>
      </c>
      <c r="V95" s="281">
        <v>29</v>
      </c>
      <c r="W95" s="282" t="str">
        <f>IF(ISBLANK(GI!$H$30),"",GI!$H$30)</f>
        <v xml:space="preserve">Mikiyas Engida Mesfin </v>
      </c>
      <c r="X95" s="284" t="str">
        <f>IF(ISBLANK(MIP!$M$439),"",MIP!$M$439)</f>
        <v/>
      </c>
      <c r="Y95" s="286"/>
      <c r="Z95" s="281">
        <v>29</v>
      </c>
      <c r="AA95" s="287" t="str">
        <f>IF(ISBLANK(GI!$H$30),"",GI!$H$30)</f>
        <v xml:space="preserve">Mikiyas Engida Mesfin </v>
      </c>
      <c r="AB95" s="283">
        <f>MIP!M506</f>
        <v>0</v>
      </c>
      <c r="AC95" s="281">
        <v>29</v>
      </c>
      <c r="AD95" s="288" t="str">
        <f>IF(ISBLANK(GI!$H$30),"",GI!$H$30)</f>
        <v xml:space="preserve">Mikiyas Engida Mesfin </v>
      </c>
      <c r="AE95" s="283" t="str">
        <f>IF(ISBLANK(MIP!$M$573),"",MIP!$M$573)</f>
        <v/>
      </c>
      <c r="AF95" s="274"/>
      <c r="AG95" s="281">
        <v>29</v>
      </c>
      <c r="AH95" s="288" t="str">
        <f>IF(ISBLANK(GI!$H$30),"",GI!$H$30)</f>
        <v xml:space="preserve">Mikiyas Engida Mesfin </v>
      </c>
      <c r="AI95" s="283">
        <f>MIP!M640</f>
        <v>0</v>
      </c>
      <c r="AJ95" s="281">
        <v>29</v>
      </c>
      <c r="AK95" s="282" t="str">
        <f>IF(ISBLANK(GI!$H$30),"",GI!$H$30)</f>
        <v xml:space="preserve">Mikiyas Engida Mesfin </v>
      </c>
      <c r="AL95" s="284" t="str">
        <f>IF(ISBLANK(MIP!$M$707),"",MIP!$M$707)</f>
        <v/>
      </c>
      <c r="AM95" s="286"/>
      <c r="AN95" s="289">
        <v>29</v>
      </c>
      <c r="AO95" s="282" t="str">
        <f>IF(ISBLANK(GI!$H$30),"",GI!$H$30)</f>
        <v xml:space="preserve">Mikiyas Engida Mesfin </v>
      </c>
      <c r="AP95" s="283" t="str">
        <f>IF(ISBLANK(MIP!$M$774),"",MIP!$M$774)</f>
        <v/>
      </c>
      <c r="AQ95" s="281">
        <v>29</v>
      </c>
      <c r="AR95" s="282" t="str">
        <f>IF(ISBLANK(GI!$H$30),"",GI!$H$30)</f>
        <v xml:space="preserve">Mikiyas Engida Mesfin </v>
      </c>
      <c r="AS95" s="284"/>
      <c r="AT95" s="286"/>
      <c r="AU95" s="289">
        <v>29</v>
      </c>
      <c r="AV95" s="282" t="str">
        <f>IF(ISBLANK(GI!$H$30),"",GI!$H$30)</f>
        <v xml:space="preserve">Mikiyas Engida Mesfin </v>
      </c>
      <c r="AW95" s="283"/>
    </row>
    <row r="96" spans="1:49" ht="12.75" customHeight="1">
      <c r="A96" s="281">
        <v>30</v>
      </c>
      <c r="B96" s="282" t="str">
        <f>IF(ISBLANK(GI!$H$31),"",GI!$H$31)</f>
        <v xml:space="preserve">Nahom Gobezay Beyene </v>
      </c>
      <c r="C96" s="283" t="str">
        <f>IF(ISBLANK(MIP!$M$39),"",MIP!$M$39)</f>
        <v/>
      </c>
      <c r="D96" s="274"/>
      <c r="E96" s="281">
        <v>30</v>
      </c>
      <c r="F96" s="282" t="str">
        <f>IF(ISBLANK(GI!$H$31),"",GI!$H$31)</f>
        <v xml:space="preserve">Nahom Gobezay Beyene </v>
      </c>
      <c r="G96" s="284">
        <f>MIP!M106</f>
        <v>0</v>
      </c>
      <c r="H96" s="281">
        <v>30</v>
      </c>
      <c r="I96" s="282" t="str">
        <f>IF(ISBLANK(GI!$H$31),"",GI!$H$31)</f>
        <v xml:space="preserve">Nahom Gobezay Beyene </v>
      </c>
      <c r="J96" s="283" t="str">
        <f>IF(ISBLANK(MIP!$M$173),"",MIP!$M$173)</f>
        <v/>
      </c>
      <c r="K96" s="285"/>
      <c r="L96" s="281">
        <v>30</v>
      </c>
      <c r="M96" s="282" t="str">
        <f>IF(ISBLANK(GI!$H$31),"",GI!$H$31)</f>
        <v xml:space="preserve">Nahom Gobezay Beyene </v>
      </c>
      <c r="N96" s="283">
        <f>MIP!M240</f>
        <v>0</v>
      </c>
      <c r="O96" s="281">
        <v>30</v>
      </c>
      <c r="P96" s="282" t="str">
        <f>IF(ISBLANK(GI!$H$31),"",GI!$H$31)</f>
        <v xml:space="preserve">Nahom Gobezay Beyene </v>
      </c>
      <c r="Q96" s="283" t="str">
        <f>IF(ISBLANK(MIP!$M$306),"",MIP!$M$306)</f>
        <v/>
      </c>
      <c r="R96" s="285"/>
      <c r="S96" s="281">
        <v>30</v>
      </c>
      <c r="T96" s="282" t="str">
        <f>IF(ISBLANK(GI!$H$31),"",GI!$H$31)</f>
        <v xml:space="preserve">Nahom Gobezay Beyene </v>
      </c>
      <c r="U96" s="283">
        <f>MIP!M373</f>
        <v>0</v>
      </c>
      <c r="V96" s="281">
        <v>30</v>
      </c>
      <c r="W96" s="282" t="str">
        <f>IF(ISBLANK(GI!$H$31),"",GI!$H$31)</f>
        <v xml:space="preserve">Nahom Gobezay Beyene </v>
      </c>
      <c r="X96" s="284" t="str">
        <f>IF(ISBLANK(MIP!$M$440),"",MIP!$M$440)</f>
        <v/>
      </c>
      <c r="Y96" s="286"/>
      <c r="Z96" s="281">
        <v>30</v>
      </c>
      <c r="AA96" s="287" t="str">
        <f>IF(ISBLANK(GI!$H$31),"",GI!$H$31)</f>
        <v xml:space="preserve">Nahom Gobezay Beyene </v>
      </c>
      <c r="AB96" s="283">
        <f>MIP!M507</f>
        <v>0</v>
      </c>
      <c r="AC96" s="281">
        <v>30</v>
      </c>
      <c r="AD96" s="288" t="str">
        <f>IF(ISBLANK(GI!$H$31),"",GI!$H$31)</f>
        <v xml:space="preserve">Nahom Gobezay Beyene </v>
      </c>
      <c r="AE96" s="283" t="str">
        <f>IF(ISBLANK(MIP!$M$574),"",MIP!$M$574)</f>
        <v/>
      </c>
      <c r="AF96" s="274"/>
      <c r="AG96" s="281">
        <v>30</v>
      </c>
      <c r="AH96" s="288" t="str">
        <f>IF(ISBLANK(GI!$H$31),"",GI!$H$31)</f>
        <v xml:space="preserve">Nahom Gobezay Beyene </v>
      </c>
      <c r="AI96" s="283">
        <f>MIP!M641</f>
        <v>0</v>
      </c>
      <c r="AJ96" s="281">
        <v>30</v>
      </c>
      <c r="AK96" s="282" t="str">
        <f>IF(ISBLANK(GI!$H$31),"",GI!$H$31)</f>
        <v xml:space="preserve">Nahom Gobezay Beyene </v>
      </c>
      <c r="AL96" s="284" t="str">
        <f>IF(ISBLANK(MIP!$M$708),"",MIP!$M$708)</f>
        <v/>
      </c>
      <c r="AM96" s="286"/>
      <c r="AN96" s="289">
        <v>30</v>
      </c>
      <c r="AO96" s="282" t="str">
        <f>IF(ISBLANK(GI!$H$31),"",GI!$H$31)</f>
        <v xml:space="preserve">Nahom Gobezay Beyene </v>
      </c>
      <c r="AP96" s="283" t="str">
        <f>IF(ISBLANK(MIP!$M$775),"",MIP!$M$775)</f>
        <v/>
      </c>
      <c r="AQ96" s="281">
        <v>30</v>
      </c>
      <c r="AR96" s="282" t="str">
        <f>IF(ISBLANK(GI!$H$31),"",GI!$H$31)</f>
        <v xml:space="preserve">Nahom Gobezay Beyene </v>
      </c>
      <c r="AS96" s="284"/>
      <c r="AT96" s="286"/>
      <c r="AU96" s="289">
        <v>30</v>
      </c>
      <c r="AV96" s="282" t="str">
        <f>IF(ISBLANK(GI!$H$31),"",GI!$H$31)</f>
        <v xml:space="preserve">Nahom Gobezay Beyene </v>
      </c>
      <c r="AW96" s="283"/>
    </row>
    <row r="97" spans="1:49" ht="12.75" customHeight="1">
      <c r="A97" s="281">
        <v>31</v>
      </c>
      <c r="B97" s="282" t="str">
        <f>IF(ISBLANK(GI!$H$32),"",GI!$H$32)</f>
        <v xml:space="preserve">Nebyu Dawit Tadesse </v>
      </c>
      <c r="C97" s="283" t="str">
        <f>IF(ISBLANK(MIP!$M$40),"",MIP!$M$40)</f>
        <v/>
      </c>
      <c r="D97" s="274"/>
      <c r="E97" s="281">
        <v>31</v>
      </c>
      <c r="F97" s="282" t="str">
        <f>IF(ISBLANK(GI!$H$32),"",GI!$H$32)</f>
        <v xml:space="preserve">Nebyu Dawit Tadesse </v>
      </c>
      <c r="G97" s="284">
        <f>MIP!M107</f>
        <v>0</v>
      </c>
      <c r="H97" s="281">
        <v>31</v>
      </c>
      <c r="I97" s="282" t="str">
        <f>IF(ISBLANK(GI!$H$32),"",GI!$H$32)</f>
        <v xml:space="preserve">Nebyu Dawit Tadesse </v>
      </c>
      <c r="J97" s="283" t="str">
        <f>IF(ISBLANK(MIP!$M$174),"",MIP!$M$174)</f>
        <v/>
      </c>
      <c r="K97" s="285"/>
      <c r="L97" s="281">
        <v>31</v>
      </c>
      <c r="M97" s="282" t="str">
        <f>IF(ISBLANK(GI!$H$32),"",GI!$H$32)</f>
        <v xml:space="preserve">Nebyu Dawit Tadesse </v>
      </c>
      <c r="N97" s="283">
        <f>MIP!M241</f>
        <v>0</v>
      </c>
      <c r="O97" s="281">
        <v>31</v>
      </c>
      <c r="P97" s="282" t="str">
        <f>IF(ISBLANK(GI!$H$32),"",GI!$H$32)</f>
        <v xml:space="preserve">Nebyu Dawit Tadesse </v>
      </c>
      <c r="Q97" s="283" t="str">
        <f>IF(ISBLANK(MIP!$M$307),"",MIP!$M$307)</f>
        <v/>
      </c>
      <c r="R97" s="285"/>
      <c r="S97" s="281">
        <v>31</v>
      </c>
      <c r="T97" s="282" t="str">
        <f>IF(ISBLANK(GI!$H$32),"",GI!$H$32)</f>
        <v xml:space="preserve">Nebyu Dawit Tadesse </v>
      </c>
      <c r="U97" s="283">
        <f>MIP!M374</f>
        <v>0</v>
      </c>
      <c r="V97" s="281">
        <v>31</v>
      </c>
      <c r="W97" s="282" t="str">
        <f>IF(ISBLANK(GI!$H$32),"",GI!$H$32)</f>
        <v xml:space="preserve">Nebyu Dawit Tadesse </v>
      </c>
      <c r="X97" s="284" t="str">
        <f>IF(ISBLANK(MIP!$M$441),"",MIP!$M$441)</f>
        <v/>
      </c>
      <c r="Y97" s="286"/>
      <c r="Z97" s="281">
        <v>31</v>
      </c>
      <c r="AA97" s="287" t="str">
        <f>IF(ISBLANK(GI!$H$32),"",GI!$H$32)</f>
        <v xml:space="preserve">Nebyu Dawit Tadesse </v>
      </c>
      <c r="AB97" s="283">
        <f>MIP!M508</f>
        <v>0</v>
      </c>
      <c r="AC97" s="281">
        <v>31</v>
      </c>
      <c r="AD97" s="288" t="str">
        <f>IF(ISBLANK(GI!$H$32),"",GI!$H$32)</f>
        <v xml:space="preserve">Nebyu Dawit Tadesse </v>
      </c>
      <c r="AE97" s="283" t="str">
        <f>IF(ISBLANK(MIP!$M$575),"",MIP!$M$575)</f>
        <v/>
      </c>
      <c r="AF97" s="274"/>
      <c r="AG97" s="281">
        <v>31</v>
      </c>
      <c r="AH97" s="288" t="str">
        <f>IF(ISBLANK(GI!$H$32),"",GI!$H$32)</f>
        <v xml:space="preserve">Nebyu Dawit Tadesse </v>
      </c>
      <c r="AI97" s="283">
        <f>MIP!M642</f>
        <v>0</v>
      </c>
      <c r="AJ97" s="281">
        <v>31</v>
      </c>
      <c r="AK97" s="282" t="str">
        <f>IF(ISBLANK(GI!$H$32),"",GI!$H$32)</f>
        <v xml:space="preserve">Nebyu Dawit Tadesse </v>
      </c>
      <c r="AL97" s="284" t="str">
        <f>IF(ISBLANK(MIP!$M$709),"",MIP!$M$709)</f>
        <v/>
      </c>
      <c r="AM97" s="286"/>
      <c r="AN97" s="289">
        <v>31</v>
      </c>
      <c r="AO97" s="282" t="str">
        <f>IF(ISBLANK(GI!$H$32),"",GI!$H$32)</f>
        <v xml:space="preserve">Nebyu Dawit Tadesse </v>
      </c>
      <c r="AP97" s="283" t="str">
        <f>IF(ISBLANK(MIP!$M$776),"",MIP!$M$776)</f>
        <v/>
      </c>
      <c r="AQ97" s="281">
        <v>31</v>
      </c>
      <c r="AR97" s="282" t="str">
        <f>IF(ISBLANK(GI!$H$32),"",GI!$H$32)</f>
        <v xml:space="preserve">Nebyu Dawit Tadesse </v>
      </c>
      <c r="AS97" s="284"/>
      <c r="AT97" s="286"/>
      <c r="AU97" s="289">
        <v>31</v>
      </c>
      <c r="AV97" s="282" t="str">
        <f>IF(ISBLANK(GI!$H$32),"",GI!$H$32)</f>
        <v xml:space="preserve">Nebyu Dawit Tadesse </v>
      </c>
      <c r="AW97" s="283"/>
    </row>
    <row r="98" spans="1:49" ht="12.75" customHeight="1">
      <c r="A98" s="281">
        <v>32</v>
      </c>
      <c r="B98" s="282" t="str">
        <f>IF(ISBLANK(GI!$H$33),"",GI!$H$33)</f>
        <v xml:space="preserve">Rahwa Luel Birhane </v>
      </c>
      <c r="C98" s="283" t="str">
        <f>IF(ISBLANK(MIP!$M$41),"",MIP!$M$41)</f>
        <v/>
      </c>
      <c r="D98" s="274"/>
      <c r="E98" s="281">
        <v>32</v>
      </c>
      <c r="F98" s="282" t="str">
        <f>IF(ISBLANK(GI!$H$33),"",GI!$H$33)</f>
        <v xml:space="preserve">Rahwa Luel Birhane </v>
      </c>
      <c r="G98" s="284">
        <f>MIP!M108</f>
        <v>0</v>
      </c>
      <c r="H98" s="281">
        <v>32</v>
      </c>
      <c r="I98" s="282" t="str">
        <f>IF(ISBLANK(GI!$H$33),"",GI!$H$33)</f>
        <v xml:space="preserve">Rahwa Luel Birhane </v>
      </c>
      <c r="J98" s="283" t="str">
        <f>IF(ISBLANK(MIP!$M$175),"",MIP!$M$175)</f>
        <v/>
      </c>
      <c r="K98" s="285"/>
      <c r="L98" s="281">
        <v>32</v>
      </c>
      <c r="M98" s="282" t="str">
        <f>IF(ISBLANK(GI!$H$33),"",GI!$H$33)</f>
        <v xml:space="preserve">Rahwa Luel Birhane </v>
      </c>
      <c r="N98" s="283">
        <f>MIP!M242</f>
        <v>0</v>
      </c>
      <c r="O98" s="281">
        <v>32</v>
      </c>
      <c r="P98" s="282" t="str">
        <f>IF(ISBLANK(GI!$H$33),"",GI!$H$33)</f>
        <v xml:space="preserve">Rahwa Luel Birhane </v>
      </c>
      <c r="Q98" s="283" t="str">
        <f>IF(ISBLANK(MIP!$M$308),"",MIP!$M$308)</f>
        <v/>
      </c>
      <c r="R98" s="285"/>
      <c r="S98" s="281">
        <v>32</v>
      </c>
      <c r="T98" s="282" t="str">
        <f>IF(ISBLANK(GI!$H$33),"",GI!$H$33)</f>
        <v xml:space="preserve">Rahwa Luel Birhane </v>
      </c>
      <c r="U98" s="283">
        <f>MIP!M375</f>
        <v>0</v>
      </c>
      <c r="V98" s="281">
        <v>32</v>
      </c>
      <c r="W98" s="282" t="str">
        <f>IF(ISBLANK(GI!$H$33),"",GI!$H$33)</f>
        <v xml:space="preserve">Rahwa Luel Birhane </v>
      </c>
      <c r="X98" s="284" t="str">
        <f>IF(ISBLANK(MIP!$M$442),"",MIP!$M$442)</f>
        <v/>
      </c>
      <c r="Y98" s="286"/>
      <c r="Z98" s="281">
        <v>32</v>
      </c>
      <c r="AA98" s="287" t="str">
        <f>IF(ISBLANK(GI!$H$33),"",GI!$H$33)</f>
        <v xml:space="preserve">Rahwa Luel Birhane </v>
      </c>
      <c r="AB98" s="283">
        <f>MIP!M509</f>
        <v>0</v>
      </c>
      <c r="AC98" s="281">
        <v>32</v>
      </c>
      <c r="AD98" s="288" t="str">
        <f>IF(ISBLANK(GI!$H$33),"",GI!$H$33)</f>
        <v xml:space="preserve">Rahwa Luel Birhane </v>
      </c>
      <c r="AE98" s="283" t="str">
        <f>IF(ISBLANK(MIP!$M$576),"",MIP!$M$576)</f>
        <v/>
      </c>
      <c r="AF98" s="274"/>
      <c r="AG98" s="281">
        <v>32</v>
      </c>
      <c r="AH98" s="288" t="str">
        <f>IF(ISBLANK(GI!$H$33),"",GI!$H$33)</f>
        <v xml:space="preserve">Rahwa Luel Birhane </v>
      </c>
      <c r="AI98" s="283">
        <f>MIP!M643</f>
        <v>0</v>
      </c>
      <c r="AJ98" s="281">
        <v>32</v>
      </c>
      <c r="AK98" s="282" t="str">
        <f>IF(ISBLANK(GI!$H$33),"",GI!$H$33)</f>
        <v xml:space="preserve">Rahwa Luel Birhane </v>
      </c>
      <c r="AL98" s="284" t="str">
        <f>IF(ISBLANK(MIP!$M$710),"",MIP!$M$710)</f>
        <v/>
      </c>
      <c r="AM98" s="286"/>
      <c r="AN98" s="289">
        <v>32</v>
      </c>
      <c r="AO98" s="282" t="str">
        <f>IF(ISBLANK(GI!$H$33),"",GI!$H$33)</f>
        <v xml:space="preserve">Rahwa Luel Birhane </v>
      </c>
      <c r="AP98" s="283" t="str">
        <f>IF(ISBLANK(MIP!$M$777),"",MIP!$M$777)</f>
        <v/>
      </c>
      <c r="AQ98" s="281">
        <v>32</v>
      </c>
      <c r="AR98" s="282" t="str">
        <f>IF(ISBLANK(GI!$H$33),"",GI!$H$33)</f>
        <v xml:space="preserve">Rahwa Luel Birhane </v>
      </c>
      <c r="AS98" s="284"/>
      <c r="AT98" s="286"/>
      <c r="AU98" s="289">
        <v>32</v>
      </c>
      <c r="AV98" s="282" t="str">
        <f>IF(ISBLANK(GI!$H$33),"",GI!$H$33)</f>
        <v xml:space="preserve">Rahwa Luel Birhane </v>
      </c>
      <c r="AW98" s="283"/>
    </row>
    <row r="99" spans="1:49" ht="12.75" customHeight="1">
      <c r="A99" s="281">
        <v>33</v>
      </c>
      <c r="B99" s="282" t="str">
        <f>IF(ISBLANK(GI!$H$34),"",GI!$H$34)</f>
        <v xml:space="preserve">Raniya Jemal Gidey </v>
      </c>
      <c r="C99" s="283" t="str">
        <f>IF(ISBLANK(MIP!$M$42),"",MIP!$M$42)</f>
        <v/>
      </c>
      <c r="D99" s="274"/>
      <c r="E99" s="281">
        <v>33</v>
      </c>
      <c r="F99" s="282" t="str">
        <f>IF(ISBLANK(GI!$H$34),"",GI!$H$34)</f>
        <v xml:space="preserve">Raniya Jemal Gidey </v>
      </c>
      <c r="G99" s="284">
        <f>MIP!M109</f>
        <v>0</v>
      </c>
      <c r="H99" s="281">
        <v>33</v>
      </c>
      <c r="I99" s="282" t="str">
        <f>IF(ISBLANK(GI!$H$34),"",GI!$H$34)</f>
        <v xml:space="preserve">Raniya Jemal Gidey </v>
      </c>
      <c r="J99" s="283" t="str">
        <f>IF(ISBLANK(MIP!$M$176),"",MIP!$M$176)</f>
        <v/>
      </c>
      <c r="K99" s="285"/>
      <c r="L99" s="281">
        <v>33</v>
      </c>
      <c r="M99" s="282" t="str">
        <f>IF(ISBLANK(GI!$H$34),"",GI!$H$34)</f>
        <v xml:space="preserve">Raniya Jemal Gidey </v>
      </c>
      <c r="N99" s="283">
        <f>MIP!M243</f>
        <v>0</v>
      </c>
      <c r="O99" s="281">
        <v>33</v>
      </c>
      <c r="P99" s="282" t="str">
        <f>IF(ISBLANK(GI!$H$34),"",GI!$H$34)</f>
        <v xml:space="preserve">Raniya Jemal Gidey </v>
      </c>
      <c r="Q99" s="283" t="str">
        <f>IF(ISBLANK(MIP!$M$309),"",MIP!$M$309)</f>
        <v/>
      </c>
      <c r="R99" s="285"/>
      <c r="S99" s="281">
        <v>33</v>
      </c>
      <c r="T99" s="282" t="str">
        <f>IF(ISBLANK(GI!$H$34),"",GI!$H$34)</f>
        <v xml:space="preserve">Raniya Jemal Gidey </v>
      </c>
      <c r="U99" s="283">
        <f>MIP!M376</f>
        <v>0</v>
      </c>
      <c r="V99" s="281">
        <v>33</v>
      </c>
      <c r="W99" s="282" t="str">
        <f>IF(ISBLANK(GI!$H$34),"",GI!$H$34)</f>
        <v xml:space="preserve">Raniya Jemal Gidey </v>
      </c>
      <c r="X99" s="284" t="str">
        <f>IF(ISBLANK(MIP!$M$443),"",MIP!$M$443)</f>
        <v/>
      </c>
      <c r="Y99" s="286"/>
      <c r="Z99" s="281">
        <v>33</v>
      </c>
      <c r="AA99" s="287" t="str">
        <f>IF(ISBLANK(GI!$H$34),"",GI!$H$34)</f>
        <v xml:space="preserve">Raniya Jemal Gidey </v>
      </c>
      <c r="AB99" s="283">
        <f>MIP!M510</f>
        <v>0</v>
      </c>
      <c r="AC99" s="281">
        <v>33</v>
      </c>
      <c r="AD99" s="288" t="str">
        <f>IF(ISBLANK(GI!$H$34),"",GI!$H$34)</f>
        <v xml:space="preserve">Raniya Jemal Gidey </v>
      </c>
      <c r="AE99" s="283" t="str">
        <f>IF(ISBLANK(MIP!$M$577),"",MIP!$M$577)</f>
        <v/>
      </c>
      <c r="AF99" s="274"/>
      <c r="AG99" s="281">
        <v>33</v>
      </c>
      <c r="AH99" s="288" t="str">
        <f>IF(ISBLANK(GI!$H$34),"",GI!$H$34)</f>
        <v xml:space="preserve">Raniya Jemal Gidey </v>
      </c>
      <c r="AI99" s="283">
        <f>MIP!M644</f>
        <v>0</v>
      </c>
      <c r="AJ99" s="281">
        <v>33</v>
      </c>
      <c r="AK99" s="282" t="str">
        <f>IF(ISBLANK(GI!$H$34),"",GI!$H$34)</f>
        <v xml:space="preserve">Raniya Jemal Gidey </v>
      </c>
      <c r="AL99" s="284" t="str">
        <f>IF(ISBLANK(MIP!$M$711),"",MIP!$M$711)</f>
        <v/>
      </c>
      <c r="AM99" s="286"/>
      <c r="AN99" s="289">
        <v>33</v>
      </c>
      <c r="AO99" s="282" t="str">
        <f>IF(ISBLANK(GI!$H$34),"",GI!$H$34)</f>
        <v xml:space="preserve">Raniya Jemal Gidey </v>
      </c>
      <c r="AP99" s="283" t="str">
        <f>IF(ISBLANK(MIP!$M$778),"",MIP!$M$778)</f>
        <v/>
      </c>
      <c r="AQ99" s="281">
        <v>33</v>
      </c>
      <c r="AR99" s="282" t="str">
        <f>IF(ISBLANK(GI!$H$34),"",GI!$H$34)</f>
        <v xml:space="preserve">Raniya Jemal Gidey </v>
      </c>
      <c r="AS99" s="284"/>
      <c r="AT99" s="286"/>
      <c r="AU99" s="289">
        <v>33</v>
      </c>
      <c r="AV99" s="282" t="str">
        <f>IF(ISBLANK(GI!$H$34),"",GI!$H$34)</f>
        <v xml:space="preserve">Raniya Jemal Gidey </v>
      </c>
      <c r="AW99" s="283"/>
    </row>
    <row r="100" spans="1:49" ht="12.75" customHeight="1">
      <c r="A100" s="281">
        <v>34</v>
      </c>
      <c r="B100" s="282" t="str">
        <f>IF(ISBLANK(GI!$H$35),"",GI!$H$35)</f>
        <v xml:space="preserve">Samrawit Weldeslassie Kidane </v>
      </c>
      <c r="C100" s="283" t="str">
        <f>IF(ISBLANK(MIP!$M$43),"",MIP!$M$43)</f>
        <v/>
      </c>
      <c r="D100" s="274"/>
      <c r="E100" s="281">
        <v>34</v>
      </c>
      <c r="F100" s="282" t="str">
        <f>IF(ISBLANK(GI!$H$35),"",GI!$H$35)</f>
        <v xml:space="preserve">Samrawit Weldeslassie Kidane </v>
      </c>
      <c r="G100" s="284">
        <f>MIP!M110</f>
        <v>0</v>
      </c>
      <c r="H100" s="281">
        <v>34</v>
      </c>
      <c r="I100" s="282" t="str">
        <f>IF(ISBLANK(GI!$H$35),"",GI!$H$35)</f>
        <v xml:space="preserve">Samrawit Weldeslassie Kidane </v>
      </c>
      <c r="J100" s="283" t="str">
        <f>IF(ISBLANK(MIP!$M$177),"",MIP!$M$177)</f>
        <v/>
      </c>
      <c r="K100" s="285"/>
      <c r="L100" s="281">
        <v>34</v>
      </c>
      <c r="M100" s="282" t="str">
        <f>IF(ISBLANK(GI!$H$35),"",GI!$H$35)</f>
        <v xml:space="preserve">Samrawit Weldeslassie Kidane </v>
      </c>
      <c r="N100" s="283">
        <f>MIP!M244</f>
        <v>0</v>
      </c>
      <c r="O100" s="281">
        <v>34</v>
      </c>
      <c r="P100" s="282" t="str">
        <f>IF(ISBLANK(GI!$H$35),"",GI!$H$35)</f>
        <v xml:space="preserve">Samrawit Weldeslassie Kidane </v>
      </c>
      <c r="Q100" s="283" t="str">
        <f>IF(ISBLANK(MIP!$M$310),"",MIP!$M$310)</f>
        <v/>
      </c>
      <c r="R100" s="285"/>
      <c r="S100" s="281">
        <v>34</v>
      </c>
      <c r="T100" s="282" t="str">
        <f>IF(ISBLANK(GI!$H$35),"",GI!$H$35)</f>
        <v xml:space="preserve">Samrawit Weldeslassie Kidane </v>
      </c>
      <c r="U100" s="283">
        <f>MIP!M377</f>
        <v>0</v>
      </c>
      <c r="V100" s="281">
        <v>34</v>
      </c>
      <c r="W100" s="282" t="str">
        <f>IF(ISBLANK(GI!$H$35),"",GI!$H$35)</f>
        <v xml:space="preserve">Samrawit Weldeslassie Kidane </v>
      </c>
      <c r="X100" s="284" t="str">
        <f>IF(ISBLANK(MIP!$M$444),"",MIP!$M$444)</f>
        <v/>
      </c>
      <c r="Y100" s="286"/>
      <c r="Z100" s="281">
        <v>34</v>
      </c>
      <c r="AA100" s="287" t="str">
        <f>IF(ISBLANK(GI!$H$35),"",GI!$H$35)</f>
        <v xml:space="preserve">Samrawit Weldeslassie Kidane </v>
      </c>
      <c r="AB100" s="283">
        <f>MIP!M511</f>
        <v>0</v>
      </c>
      <c r="AC100" s="281">
        <v>34</v>
      </c>
      <c r="AD100" s="288" t="str">
        <f>IF(ISBLANK(GI!$H$35),"",GI!$H$35)</f>
        <v xml:space="preserve">Samrawit Weldeslassie Kidane </v>
      </c>
      <c r="AE100" s="283" t="str">
        <f>IF(ISBLANK(MIP!$M$578),"",MIP!$M$578)</f>
        <v/>
      </c>
      <c r="AF100" s="274"/>
      <c r="AG100" s="281">
        <v>34</v>
      </c>
      <c r="AH100" s="288" t="str">
        <f>IF(ISBLANK(GI!$H$35),"",GI!$H$35)</f>
        <v xml:space="preserve">Samrawit Weldeslassie Kidane </v>
      </c>
      <c r="AI100" s="283">
        <f>MIP!M645</f>
        <v>0</v>
      </c>
      <c r="AJ100" s="281">
        <v>34</v>
      </c>
      <c r="AK100" s="282" t="str">
        <f>IF(ISBLANK(GI!$H$35),"",GI!$H$35)</f>
        <v xml:space="preserve">Samrawit Weldeslassie Kidane </v>
      </c>
      <c r="AL100" s="284" t="str">
        <f>IF(ISBLANK(MIP!$M$712),"",MIP!$M$712)</f>
        <v/>
      </c>
      <c r="AM100" s="286"/>
      <c r="AN100" s="289">
        <v>34</v>
      </c>
      <c r="AO100" s="282" t="str">
        <f>IF(ISBLANK(GI!$H$35),"",GI!$H$35)</f>
        <v xml:space="preserve">Samrawit Weldeslassie Kidane </v>
      </c>
      <c r="AP100" s="283" t="str">
        <f>IF(ISBLANK(MIP!$M$779),"",MIP!$M$779)</f>
        <v/>
      </c>
      <c r="AQ100" s="281">
        <v>34</v>
      </c>
      <c r="AR100" s="282" t="str">
        <f>IF(ISBLANK(GI!$H$35),"",GI!$H$35)</f>
        <v xml:space="preserve">Samrawit Weldeslassie Kidane </v>
      </c>
      <c r="AS100" s="284"/>
      <c r="AT100" s="286"/>
      <c r="AU100" s="289">
        <v>34</v>
      </c>
      <c r="AV100" s="282" t="str">
        <f>IF(ISBLANK(GI!$H$35),"",GI!$H$35)</f>
        <v xml:space="preserve">Samrawit Weldeslassie Kidane </v>
      </c>
      <c r="AW100" s="283"/>
    </row>
    <row r="101" spans="1:49" ht="12.75" customHeight="1">
      <c r="A101" s="281">
        <v>35</v>
      </c>
      <c r="B101" s="282" t="str">
        <f>IF(ISBLANK(GI!$H$36),"",GI!$H$36)</f>
        <v xml:space="preserve">Samson Tekle Belay </v>
      </c>
      <c r="C101" s="283" t="str">
        <f>IF(ISBLANK(MIP!$M$44),"",MIP!$M$44)</f>
        <v/>
      </c>
      <c r="D101" s="274"/>
      <c r="E101" s="281">
        <v>35</v>
      </c>
      <c r="F101" s="282" t="str">
        <f>IF(ISBLANK(GI!$H$36),"",GI!$H$36)</f>
        <v xml:space="preserve">Samson Tekle Belay </v>
      </c>
      <c r="G101" s="284">
        <f>MIP!M111</f>
        <v>0</v>
      </c>
      <c r="H101" s="281">
        <v>35</v>
      </c>
      <c r="I101" s="282" t="str">
        <f>IF(ISBLANK(GI!$H$36),"",GI!$H$36)</f>
        <v xml:space="preserve">Samson Tekle Belay </v>
      </c>
      <c r="J101" s="283" t="str">
        <f>IF(ISBLANK(MIP!$M$178),"",MIP!$M$178)</f>
        <v/>
      </c>
      <c r="K101" s="285"/>
      <c r="L101" s="281">
        <v>35</v>
      </c>
      <c r="M101" s="282" t="str">
        <f>IF(ISBLANK(GI!$H$36),"",GI!$H$36)</f>
        <v xml:space="preserve">Samson Tekle Belay </v>
      </c>
      <c r="N101" s="283">
        <f>MIP!M245</f>
        <v>0</v>
      </c>
      <c r="O101" s="281">
        <v>35</v>
      </c>
      <c r="P101" s="282" t="str">
        <f>IF(ISBLANK(GI!$H$36),"",GI!$H$36)</f>
        <v xml:space="preserve">Samson Tekle Belay </v>
      </c>
      <c r="Q101" s="283" t="str">
        <f>IF(ISBLANK(MIP!$M$311),"",MIP!$M$311)</f>
        <v/>
      </c>
      <c r="R101" s="285"/>
      <c r="S101" s="281">
        <v>35</v>
      </c>
      <c r="T101" s="282" t="str">
        <f>IF(ISBLANK(GI!$H$36),"",GI!$H$36)</f>
        <v xml:space="preserve">Samson Tekle Belay </v>
      </c>
      <c r="U101" s="283">
        <f>MIP!M378</f>
        <v>0</v>
      </c>
      <c r="V101" s="281">
        <v>35</v>
      </c>
      <c r="W101" s="282" t="str">
        <f>IF(ISBLANK(GI!$H$36),"",GI!$H$36)</f>
        <v xml:space="preserve">Samson Tekle Belay </v>
      </c>
      <c r="X101" s="284" t="str">
        <f>IF(ISBLANK(MIP!$M$445),"",MIP!$M$445)</f>
        <v/>
      </c>
      <c r="Y101" s="286"/>
      <c r="Z101" s="281">
        <v>35</v>
      </c>
      <c r="AA101" s="287" t="str">
        <f>IF(ISBLANK(GI!$H$36),"",GI!$H$36)</f>
        <v xml:space="preserve">Samson Tekle Belay </v>
      </c>
      <c r="AB101" s="283">
        <f>MIP!M512</f>
        <v>0</v>
      </c>
      <c r="AC101" s="281">
        <v>35</v>
      </c>
      <c r="AD101" s="288" t="str">
        <f>IF(ISBLANK(GI!$H$36),"",GI!$H$36)</f>
        <v xml:space="preserve">Samson Tekle Belay </v>
      </c>
      <c r="AE101" s="283" t="str">
        <f>IF(ISBLANK(MIP!$M$579),"",MIP!$M$579)</f>
        <v/>
      </c>
      <c r="AF101" s="274"/>
      <c r="AG101" s="281">
        <v>35</v>
      </c>
      <c r="AH101" s="288" t="str">
        <f>IF(ISBLANK(GI!$H$36),"",GI!$H$36)</f>
        <v xml:space="preserve">Samson Tekle Belay </v>
      </c>
      <c r="AI101" s="283">
        <f>MIP!M646</f>
        <v>0</v>
      </c>
      <c r="AJ101" s="281">
        <v>35</v>
      </c>
      <c r="AK101" s="282" t="str">
        <f>IF(ISBLANK(GI!$H$36),"",GI!$H$36)</f>
        <v xml:space="preserve">Samson Tekle Belay </v>
      </c>
      <c r="AL101" s="284" t="str">
        <f>IF(ISBLANK(MIP!$M$713),"",MIP!$M$713)</f>
        <v/>
      </c>
      <c r="AM101" s="286"/>
      <c r="AN101" s="289">
        <v>35</v>
      </c>
      <c r="AO101" s="282" t="str">
        <f>IF(ISBLANK(GI!$H$36),"",GI!$H$36)</f>
        <v xml:space="preserve">Samson Tekle Belay </v>
      </c>
      <c r="AP101" s="283" t="str">
        <f>IF(ISBLANK(MIP!$M$780),"",MIP!$M$780)</f>
        <v/>
      </c>
      <c r="AQ101" s="281">
        <v>35</v>
      </c>
      <c r="AR101" s="282" t="str">
        <f>IF(ISBLANK(GI!$H$36),"",GI!$H$36)</f>
        <v xml:space="preserve">Samson Tekle Belay </v>
      </c>
      <c r="AS101" s="284"/>
      <c r="AT101" s="286"/>
      <c r="AU101" s="289">
        <v>35</v>
      </c>
      <c r="AV101" s="282" t="str">
        <f>IF(ISBLANK(GI!$H$36),"",GI!$H$36)</f>
        <v xml:space="preserve">Samson Tekle Belay </v>
      </c>
      <c r="AW101" s="283"/>
    </row>
    <row r="102" spans="1:49" ht="12.75" customHeight="1">
      <c r="A102" s="281">
        <v>36</v>
      </c>
      <c r="B102" s="282" t="str">
        <f>IF(ISBLANK(GI!$H$37),"",GI!$H$37)</f>
        <v xml:space="preserve">Sinados Solomon Kiflehadera </v>
      </c>
      <c r="C102" s="283" t="str">
        <f>IF(ISBLANK(MIP!$M$45),"",MIP!$M$45)</f>
        <v/>
      </c>
      <c r="D102" s="274"/>
      <c r="E102" s="281">
        <v>36</v>
      </c>
      <c r="F102" s="282" t="str">
        <f>IF(ISBLANK(GI!$H$37),"",GI!$H$37)</f>
        <v xml:space="preserve">Sinados Solomon Kiflehadera </v>
      </c>
      <c r="G102" s="284">
        <f>MIP!M112</f>
        <v>0</v>
      </c>
      <c r="H102" s="281">
        <v>36</v>
      </c>
      <c r="I102" s="282" t="str">
        <f>IF(ISBLANK(GI!$H$37),"",GI!$H$37)</f>
        <v xml:space="preserve">Sinados Solomon Kiflehadera </v>
      </c>
      <c r="J102" s="283" t="str">
        <f>IF(ISBLANK(MIP!$M$179),"",MIP!$M$179)</f>
        <v/>
      </c>
      <c r="K102" s="285"/>
      <c r="L102" s="281">
        <v>36</v>
      </c>
      <c r="M102" s="282" t="str">
        <f>IF(ISBLANK(GI!$H$37),"",GI!$H$37)</f>
        <v xml:space="preserve">Sinados Solomon Kiflehadera </v>
      </c>
      <c r="N102" s="283">
        <f>MIP!M246</f>
        <v>0</v>
      </c>
      <c r="O102" s="281">
        <v>36</v>
      </c>
      <c r="P102" s="282" t="str">
        <f>IF(ISBLANK(GI!$H$37),"",GI!$H$37)</f>
        <v xml:space="preserve">Sinados Solomon Kiflehadera </v>
      </c>
      <c r="Q102" s="283" t="str">
        <f>IF(ISBLANK(MIP!$M$312),"",MIP!$M$312)</f>
        <v/>
      </c>
      <c r="R102" s="285"/>
      <c r="S102" s="281">
        <v>36</v>
      </c>
      <c r="T102" s="282" t="str">
        <f>IF(ISBLANK(GI!$H$37),"",GI!$H$37)</f>
        <v xml:space="preserve">Sinados Solomon Kiflehadera </v>
      </c>
      <c r="U102" s="283">
        <f>MIP!M379</f>
        <v>0</v>
      </c>
      <c r="V102" s="281">
        <v>36</v>
      </c>
      <c r="W102" s="282" t="str">
        <f>IF(ISBLANK(GI!$H$37),"",GI!$H$37)</f>
        <v xml:space="preserve">Sinados Solomon Kiflehadera </v>
      </c>
      <c r="X102" s="284" t="str">
        <f>IF(ISBLANK(MIP!$M$446),"",MIP!$M$446)</f>
        <v/>
      </c>
      <c r="Y102" s="286"/>
      <c r="Z102" s="281">
        <v>36</v>
      </c>
      <c r="AA102" s="287" t="str">
        <f>IF(ISBLANK(GI!$H$37),"",GI!$H$37)</f>
        <v xml:space="preserve">Sinados Solomon Kiflehadera </v>
      </c>
      <c r="AB102" s="283">
        <f>MIP!M513</f>
        <v>0</v>
      </c>
      <c r="AC102" s="281">
        <v>36</v>
      </c>
      <c r="AD102" s="288" t="str">
        <f>IF(ISBLANK(GI!$H$37),"",GI!$H$37)</f>
        <v xml:space="preserve">Sinados Solomon Kiflehadera </v>
      </c>
      <c r="AE102" s="283" t="str">
        <f>IF(ISBLANK(MIP!$M$580),"",MIP!$M$580)</f>
        <v/>
      </c>
      <c r="AF102" s="274"/>
      <c r="AG102" s="281">
        <v>36</v>
      </c>
      <c r="AH102" s="288" t="str">
        <f>IF(ISBLANK(GI!$H$37),"",GI!$H$37)</f>
        <v xml:space="preserve">Sinados Solomon Kiflehadera </v>
      </c>
      <c r="AI102" s="283">
        <f>MIP!M647</f>
        <v>0</v>
      </c>
      <c r="AJ102" s="281">
        <v>36</v>
      </c>
      <c r="AK102" s="282" t="str">
        <f>IF(ISBLANK(GI!$H$37),"",GI!$H$37)</f>
        <v xml:space="preserve">Sinados Solomon Kiflehadera </v>
      </c>
      <c r="AL102" s="284" t="str">
        <f>IF(ISBLANK(MIP!$M$714),"",MIP!$M$714)</f>
        <v/>
      </c>
      <c r="AM102" s="286"/>
      <c r="AN102" s="289">
        <v>36</v>
      </c>
      <c r="AO102" s="282" t="str">
        <f>IF(ISBLANK(GI!$H$37),"",GI!$H$37)</f>
        <v xml:space="preserve">Sinados Solomon Kiflehadera </v>
      </c>
      <c r="AP102" s="283" t="str">
        <f>IF(ISBLANK(MIP!$M$781),"",MIP!$M$781)</f>
        <v/>
      </c>
      <c r="AQ102" s="281">
        <v>36</v>
      </c>
      <c r="AR102" s="282" t="str">
        <f>IF(ISBLANK(GI!$H$37),"",GI!$H$37)</f>
        <v xml:space="preserve">Sinados Solomon Kiflehadera </v>
      </c>
      <c r="AS102" s="284"/>
      <c r="AT102" s="286"/>
      <c r="AU102" s="289">
        <v>36</v>
      </c>
      <c r="AV102" s="282" t="str">
        <f>IF(ISBLANK(GI!$H$37),"",GI!$H$37)</f>
        <v xml:space="preserve">Sinados Solomon Kiflehadera </v>
      </c>
      <c r="AW102" s="283"/>
    </row>
    <row r="103" spans="1:49" ht="12.75" customHeight="1">
      <c r="A103" s="281">
        <v>37</v>
      </c>
      <c r="B103" s="282" t="str">
        <f>IF(ISBLANK(GI!$H$38),"",GI!$H$38)</f>
        <v xml:space="preserve">Yeabsira Rezene Gebrecherkos </v>
      </c>
      <c r="C103" s="283" t="str">
        <f>IF(ISBLANK(MIP!$M$46),"",MIP!$M$46)</f>
        <v/>
      </c>
      <c r="D103" s="274"/>
      <c r="E103" s="281">
        <v>37</v>
      </c>
      <c r="F103" s="282" t="str">
        <f>IF(ISBLANK(GI!$H$38),"",GI!$H$38)</f>
        <v xml:space="preserve">Yeabsira Rezene Gebrecherkos </v>
      </c>
      <c r="G103" s="284">
        <f>MIP!M113</f>
        <v>0</v>
      </c>
      <c r="H103" s="281">
        <v>37</v>
      </c>
      <c r="I103" s="282" t="str">
        <f>IF(ISBLANK(GI!$H$38),"",GI!$H$38)</f>
        <v xml:space="preserve">Yeabsira Rezene Gebrecherkos </v>
      </c>
      <c r="J103" s="283" t="str">
        <f>IF(ISBLANK(MIP!$M$180),"",MIP!$M$180)</f>
        <v/>
      </c>
      <c r="K103" s="285"/>
      <c r="L103" s="281">
        <v>37</v>
      </c>
      <c r="M103" s="282" t="str">
        <f>IF(ISBLANK(GI!$H$38),"",GI!$H$38)</f>
        <v xml:space="preserve">Yeabsira Rezene Gebrecherkos </v>
      </c>
      <c r="N103" s="283">
        <f>MIP!M247</f>
        <v>0</v>
      </c>
      <c r="O103" s="281">
        <v>37</v>
      </c>
      <c r="P103" s="282" t="str">
        <f>IF(ISBLANK(GI!$H$38),"",GI!$H$38)</f>
        <v xml:space="preserve">Yeabsira Rezene Gebrecherkos </v>
      </c>
      <c r="Q103" s="283" t="str">
        <f>IF(ISBLANK(MIP!$M$313),"",MIP!$M$313)</f>
        <v/>
      </c>
      <c r="R103" s="285"/>
      <c r="S103" s="281">
        <v>37</v>
      </c>
      <c r="T103" s="282" t="str">
        <f>IF(ISBLANK(GI!$H$38),"",GI!$H$38)</f>
        <v xml:space="preserve">Yeabsira Rezene Gebrecherkos </v>
      </c>
      <c r="U103" s="283">
        <f>MIP!M380</f>
        <v>0</v>
      </c>
      <c r="V103" s="281">
        <v>37</v>
      </c>
      <c r="W103" s="282" t="str">
        <f>IF(ISBLANK(GI!$H$38),"",GI!$H$38)</f>
        <v xml:space="preserve">Yeabsira Rezene Gebrecherkos </v>
      </c>
      <c r="X103" s="284" t="str">
        <f>IF(ISBLANK(MIP!$M$447),"",MIP!$M$447)</f>
        <v/>
      </c>
      <c r="Y103" s="286"/>
      <c r="Z103" s="281">
        <v>37</v>
      </c>
      <c r="AA103" s="287" t="str">
        <f>IF(ISBLANK(GI!$H$38),"",GI!$H$38)</f>
        <v xml:space="preserve">Yeabsira Rezene Gebrecherkos </v>
      </c>
      <c r="AB103" s="283">
        <f>MIP!M514</f>
        <v>0</v>
      </c>
      <c r="AC103" s="281">
        <v>37</v>
      </c>
      <c r="AD103" s="288" t="str">
        <f>IF(ISBLANK(GI!$H$38),"",GI!$H$38)</f>
        <v xml:space="preserve">Yeabsira Rezene Gebrecherkos </v>
      </c>
      <c r="AE103" s="283" t="str">
        <f>IF(ISBLANK(MIP!$M$581),"",MIP!$M$581)</f>
        <v/>
      </c>
      <c r="AF103" s="274"/>
      <c r="AG103" s="281">
        <v>37</v>
      </c>
      <c r="AH103" s="288" t="str">
        <f>IF(ISBLANK(GI!$H$38),"",GI!$H$38)</f>
        <v xml:space="preserve">Yeabsira Rezene Gebrecherkos </v>
      </c>
      <c r="AI103" s="283">
        <f>MIP!M648</f>
        <v>0</v>
      </c>
      <c r="AJ103" s="281">
        <v>37</v>
      </c>
      <c r="AK103" s="282" t="str">
        <f>IF(ISBLANK(GI!$H$38),"",GI!$H$38)</f>
        <v xml:space="preserve">Yeabsira Rezene Gebrecherkos </v>
      </c>
      <c r="AL103" s="284" t="str">
        <f>IF(ISBLANK(MIP!$M$715),"",MIP!$M$715)</f>
        <v/>
      </c>
      <c r="AM103" s="286"/>
      <c r="AN103" s="289">
        <v>37</v>
      </c>
      <c r="AO103" s="282" t="str">
        <f>IF(ISBLANK(GI!$H$38),"",GI!$H$38)</f>
        <v xml:space="preserve">Yeabsira Rezene Gebrecherkos </v>
      </c>
      <c r="AP103" s="283" t="str">
        <f>IF(ISBLANK(MIP!$M$782),"",MIP!$M$782)</f>
        <v/>
      </c>
      <c r="AQ103" s="281">
        <v>37</v>
      </c>
      <c r="AR103" s="282" t="str">
        <f>IF(ISBLANK(GI!$H$38),"",GI!$H$38)</f>
        <v xml:space="preserve">Yeabsira Rezene Gebrecherkos </v>
      </c>
      <c r="AS103" s="284"/>
      <c r="AT103" s="286"/>
      <c r="AU103" s="289">
        <v>37</v>
      </c>
      <c r="AV103" s="282" t="str">
        <f>IF(ISBLANK(GI!$H$38),"",GI!$H$38)</f>
        <v xml:space="preserve">Yeabsira Rezene Gebrecherkos </v>
      </c>
      <c r="AW103" s="283"/>
    </row>
    <row r="104" spans="1:49" ht="12.75" customHeight="1">
      <c r="A104" s="281">
        <v>38</v>
      </c>
      <c r="B104" s="282" t="str">
        <f>IF(ISBLANK(GI!$H$39),"",GI!$H$39)</f>
        <v xml:space="preserve">Yohannes Gebregergis Weldegebriel </v>
      </c>
      <c r="C104" s="283" t="str">
        <f>IF(ISBLANK(MIP!$M$47),"",MIP!$M$47)</f>
        <v/>
      </c>
      <c r="D104" s="274"/>
      <c r="E104" s="281">
        <v>38</v>
      </c>
      <c r="F104" s="282" t="str">
        <f>IF(ISBLANK(GI!$H$39),"",GI!$H$39)</f>
        <v xml:space="preserve">Yohannes Gebregergis Weldegebriel </v>
      </c>
      <c r="G104" s="284">
        <f>MIP!M114</f>
        <v>0</v>
      </c>
      <c r="H104" s="281">
        <v>38</v>
      </c>
      <c r="I104" s="282" t="str">
        <f>IF(ISBLANK(GI!$H$39),"",GI!$H$39)</f>
        <v xml:space="preserve">Yohannes Gebregergis Weldegebriel </v>
      </c>
      <c r="J104" s="283" t="str">
        <f>IF(ISBLANK(MIP!$M$181),"",MIP!$M$181)</f>
        <v/>
      </c>
      <c r="K104" s="285"/>
      <c r="L104" s="281">
        <v>38</v>
      </c>
      <c r="M104" s="282" t="str">
        <f>IF(ISBLANK(GI!$H$39),"",GI!$H$39)</f>
        <v xml:space="preserve">Yohannes Gebregergis Weldegebriel </v>
      </c>
      <c r="N104" s="283">
        <f>MIP!M248</f>
        <v>0</v>
      </c>
      <c r="O104" s="281">
        <v>38</v>
      </c>
      <c r="P104" s="282" t="str">
        <f>IF(ISBLANK(GI!$H$39),"",GI!$H$39)</f>
        <v xml:space="preserve">Yohannes Gebregergis Weldegebriel </v>
      </c>
      <c r="Q104" s="283" t="str">
        <f>IF(ISBLANK(MIP!$M$314),"",MIP!$M$314)</f>
        <v/>
      </c>
      <c r="R104" s="285"/>
      <c r="S104" s="281">
        <v>38</v>
      </c>
      <c r="T104" s="282" t="str">
        <f>IF(ISBLANK(GI!$H$39),"",GI!$H$39)</f>
        <v xml:space="preserve">Yohannes Gebregergis Weldegebriel </v>
      </c>
      <c r="U104" s="283">
        <f>MIP!M381</f>
        <v>0</v>
      </c>
      <c r="V104" s="281">
        <v>38</v>
      </c>
      <c r="W104" s="282" t="str">
        <f>IF(ISBLANK(GI!$H$39),"",GI!$H$39)</f>
        <v xml:space="preserve">Yohannes Gebregergis Weldegebriel </v>
      </c>
      <c r="X104" s="284" t="str">
        <f>IF(ISBLANK(MIP!$M$448),"",MIP!$M$448)</f>
        <v/>
      </c>
      <c r="Y104" s="286"/>
      <c r="Z104" s="281">
        <v>38</v>
      </c>
      <c r="AA104" s="287" t="str">
        <f>IF(ISBLANK(GI!$H$39),"",GI!$H$39)</f>
        <v xml:space="preserve">Yohannes Gebregergis Weldegebriel </v>
      </c>
      <c r="AB104" s="283">
        <f>MIP!M515</f>
        <v>0</v>
      </c>
      <c r="AC104" s="281">
        <v>38</v>
      </c>
      <c r="AD104" s="288" t="str">
        <f>IF(ISBLANK(GI!$H$39),"",GI!$H$39)</f>
        <v xml:space="preserve">Yohannes Gebregergis Weldegebriel </v>
      </c>
      <c r="AE104" s="283" t="str">
        <f>IF(ISBLANK(MIP!$M$582),"",MIP!$M$582)</f>
        <v/>
      </c>
      <c r="AF104" s="274"/>
      <c r="AG104" s="281">
        <v>38</v>
      </c>
      <c r="AH104" s="288" t="str">
        <f>IF(ISBLANK(GI!$H$39),"",GI!$H$39)</f>
        <v xml:space="preserve">Yohannes Gebregergis Weldegebriel </v>
      </c>
      <c r="AI104" s="283">
        <f>MIP!M649</f>
        <v>0</v>
      </c>
      <c r="AJ104" s="281">
        <v>38</v>
      </c>
      <c r="AK104" s="282" t="str">
        <f>IF(ISBLANK(GI!$H$39),"",GI!$H$39)</f>
        <v xml:space="preserve">Yohannes Gebregergis Weldegebriel </v>
      </c>
      <c r="AL104" s="284" t="str">
        <f>IF(ISBLANK(MIP!$M$716),"",MIP!$M$716)</f>
        <v/>
      </c>
      <c r="AM104" s="286"/>
      <c r="AN104" s="289">
        <v>38</v>
      </c>
      <c r="AO104" s="282" t="str">
        <f>IF(ISBLANK(GI!$H$39),"",GI!$H$39)</f>
        <v xml:space="preserve">Yohannes Gebregergis Weldegebriel </v>
      </c>
      <c r="AP104" s="283" t="str">
        <f>IF(ISBLANK(MIP!$M$783),"",MIP!$M$783)</f>
        <v/>
      </c>
      <c r="AQ104" s="281">
        <v>38</v>
      </c>
      <c r="AR104" s="282" t="str">
        <f>IF(ISBLANK(GI!$H$39),"",GI!$H$39)</f>
        <v xml:space="preserve">Yohannes Gebregergis Weldegebriel </v>
      </c>
      <c r="AS104" s="284"/>
      <c r="AT104" s="286"/>
      <c r="AU104" s="289">
        <v>38</v>
      </c>
      <c r="AV104" s="282" t="str">
        <f>IF(ISBLANK(GI!$H$39),"",GI!$H$39)</f>
        <v xml:space="preserve">Yohannes Gebregergis Weldegebriel </v>
      </c>
      <c r="AW104" s="283"/>
    </row>
    <row r="105" spans="1:49" ht="12.75" customHeight="1">
      <c r="A105" s="281">
        <v>39</v>
      </c>
      <c r="B105" s="282" t="str">
        <f>IF(ISBLANK(GI!$H$40),"",GI!$H$40)</f>
        <v xml:space="preserve">Yohanns Gebremedhin Aregawi </v>
      </c>
      <c r="C105" s="283" t="str">
        <f>IF(ISBLANK(MIP!$M$48),"",MIP!$M$48)</f>
        <v/>
      </c>
      <c r="D105" s="274"/>
      <c r="E105" s="281">
        <v>39</v>
      </c>
      <c r="F105" s="282" t="str">
        <f>IF(ISBLANK(GI!$H$40),"",GI!$H$40)</f>
        <v xml:space="preserve">Yohanns Gebremedhin Aregawi </v>
      </c>
      <c r="G105" s="284">
        <f>MIP!M115</f>
        <v>0</v>
      </c>
      <c r="H105" s="281">
        <v>39</v>
      </c>
      <c r="I105" s="282" t="str">
        <f>IF(ISBLANK(GI!$H$40),"",GI!$H$40)</f>
        <v xml:space="preserve">Yohanns Gebremedhin Aregawi </v>
      </c>
      <c r="J105" s="283" t="str">
        <f>IF(ISBLANK(MIP!$M$182),"",MIP!$M$182)</f>
        <v/>
      </c>
      <c r="K105" s="285"/>
      <c r="L105" s="281">
        <v>39</v>
      </c>
      <c r="M105" s="282" t="str">
        <f>IF(ISBLANK(GI!$H$40),"",GI!$H$40)</f>
        <v xml:space="preserve">Yohanns Gebremedhin Aregawi </v>
      </c>
      <c r="N105" s="283">
        <f>MIP!M249</f>
        <v>0</v>
      </c>
      <c r="O105" s="281">
        <v>39</v>
      </c>
      <c r="P105" s="282" t="str">
        <f>IF(ISBLANK(GI!$H$40),"",GI!$H$40)</f>
        <v xml:space="preserve">Yohanns Gebremedhin Aregawi </v>
      </c>
      <c r="Q105" s="283" t="str">
        <f>IF(ISBLANK(MIP!$M$315),"",MIP!$M$315)</f>
        <v/>
      </c>
      <c r="R105" s="285"/>
      <c r="S105" s="281">
        <v>39</v>
      </c>
      <c r="T105" s="282" t="str">
        <f>IF(ISBLANK(GI!$H$40),"",GI!$H$40)</f>
        <v xml:space="preserve">Yohanns Gebremedhin Aregawi </v>
      </c>
      <c r="U105" s="283">
        <f>MIP!M382</f>
        <v>0</v>
      </c>
      <c r="V105" s="281">
        <v>39</v>
      </c>
      <c r="W105" s="282" t="str">
        <f>IF(ISBLANK(GI!$H$40),"",GI!$H$40)</f>
        <v xml:space="preserve">Yohanns Gebremedhin Aregawi </v>
      </c>
      <c r="X105" s="284" t="str">
        <f>IF(ISBLANK(MIP!$M$449),"",MIP!$M$449)</f>
        <v/>
      </c>
      <c r="Y105" s="286"/>
      <c r="Z105" s="281">
        <v>39</v>
      </c>
      <c r="AA105" s="287" t="str">
        <f>IF(ISBLANK(GI!$H$40),"",GI!$H$40)</f>
        <v xml:space="preserve">Yohanns Gebremedhin Aregawi </v>
      </c>
      <c r="AB105" s="283">
        <f>MIP!M516</f>
        <v>0</v>
      </c>
      <c r="AC105" s="281">
        <v>39</v>
      </c>
      <c r="AD105" s="288" t="str">
        <f>IF(ISBLANK(GI!$H$40),"",GI!$H$40)</f>
        <v xml:space="preserve">Yohanns Gebremedhin Aregawi </v>
      </c>
      <c r="AE105" s="283" t="str">
        <f>IF(ISBLANK(MIP!$M$583),"",MIP!$M$583)</f>
        <v/>
      </c>
      <c r="AF105" s="274"/>
      <c r="AG105" s="281">
        <v>39</v>
      </c>
      <c r="AH105" s="288" t="str">
        <f>IF(ISBLANK(GI!$H$40),"",GI!$H$40)</f>
        <v xml:space="preserve">Yohanns Gebremedhin Aregawi </v>
      </c>
      <c r="AI105" s="283">
        <f>MIP!M650</f>
        <v>0</v>
      </c>
      <c r="AJ105" s="281">
        <v>39</v>
      </c>
      <c r="AK105" s="282" t="str">
        <f>IF(ISBLANK(GI!$H$40),"",GI!$H$40)</f>
        <v xml:space="preserve">Yohanns Gebremedhin Aregawi </v>
      </c>
      <c r="AL105" s="284" t="str">
        <f>IF(ISBLANK(MIP!$M$717),"",MIP!$M$717)</f>
        <v/>
      </c>
      <c r="AM105" s="286"/>
      <c r="AN105" s="289">
        <v>39</v>
      </c>
      <c r="AO105" s="282" t="str">
        <f>IF(ISBLANK(GI!$H$40),"",GI!$H$40)</f>
        <v xml:space="preserve">Yohanns Gebremedhin Aregawi </v>
      </c>
      <c r="AP105" s="283" t="str">
        <f>IF(ISBLANK(MIP!$M$784),"",MIP!$M$784)</f>
        <v/>
      </c>
      <c r="AQ105" s="281">
        <v>39</v>
      </c>
      <c r="AR105" s="282" t="str">
        <f>IF(ISBLANK(GI!$H$40),"",GI!$H$40)</f>
        <v xml:space="preserve">Yohanns Gebremedhin Aregawi </v>
      </c>
      <c r="AS105" s="284"/>
      <c r="AT105" s="286"/>
      <c r="AU105" s="289">
        <v>39</v>
      </c>
      <c r="AV105" s="282" t="str">
        <f>IF(ISBLANK(GI!$H$40),"",GI!$H$40)</f>
        <v xml:space="preserve">Yohanns Gebremedhin Aregawi </v>
      </c>
      <c r="AW105" s="283"/>
    </row>
    <row r="106" spans="1:49" ht="12.75" customHeight="1">
      <c r="A106" s="281">
        <v>40</v>
      </c>
      <c r="B106" s="282" t="str">
        <f>IF(ISBLANK(GI!$H$41),"",GI!$H$41)</f>
        <v xml:space="preserve">Yonatan Mulu Araya </v>
      </c>
      <c r="C106" s="283" t="str">
        <f>IF(ISBLANK(MIP!$M$49),"",MIP!$M$49)</f>
        <v/>
      </c>
      <c r="D106" s="274"/>
      <c r="E106" s="281">
        <v>40</v>
      </c>
      <c r="F106" s="282" t="str">
        <f>IF(ISBLANK(GI!$H$41),"",GI!$H$41)</f>
        <v xml:space="preserve">Yonatan Mulu Araya </v>
      </c>
      <c r="G106" s="284">
        <f>MIP!M116</f>
        <v>0</v>
      </c>
      <c r="H106" s="281">
        <v>40</v>
      </c>
      <c r="I106" s="282" t="str">
        <f>IF(ISBLANK(GI!$H$41),"",GI!$H$41)</f>
        <v xml:space="preserve">Yonatan Mulu Araya </v>
      </c>
      <c r="J106" s="283" t="str">
        <f>IF(ISBLANK(MIP!$M$183),"",MIP!$M$183)</f>
        <v/>
      </c>
      <c r="K106" s="285"/>
      <c r="L106" s="281">
        <v>40</v>
      </c>
      <c r="M106" s="282" t="str">
        <f>IF(ISBLANK(GI!$H$41),"",GI!$H$41)</f>
        <v xml:space="preserve">Yonatan Mulu Araya </v>
      </c>
      <c r="N106" s="283">
        <f>MIP!M250</f>
        <v>0</v>
      </c>
      <c r="O106" s="281">
        <v>40</v>
      </c>
      <c r="P106" s="282" t="str">
        <f>IF(ISBLANK(GI!$H$41),"",GI!$H$41)</f>
        <v xml:space="preserve">Yonatan Mulu Araya </v>
      </c>
      <c r="Q106" s="283" t="str">
        <f>IF(ISBLANK(MIP!$M$316),"",MIP!$M$316)</f>
        <v/>
      </c>
      <c r="R106" s="285"/>
      <c r="S106" s="281">
        <v>40</v>
      </c>
      <c r="T106" s="282" t="str">
        <f>IF(ISBLANK(GI!$H$41),"",GI!$H$41)</f>
        <v xml:space="preserve">Yonatan Mulu Araya </v>
      </c>
      <c r="U106" s="283">
        <f>MIP!M383</f>
        <v>0</v>
      </c>
      <c r="V106" s="281">
        <v>40</v>
      </c>
      <c r="W106" s="282" t="str">
        <f>IF(ISBLANK(GI!$H$41),"",GI!$H$41)</f>
        <v xml:space="preserve">Yonatan Mulu Araya </v>
      </c>
      <c r="X106" s="284" t="str">
        <f>IF(ISBLANK(MIP!$M$450),"",MIP!$M$450)</f>
        <v/>
      </c>
      <c r="Y106" s="286"/>
      <c r="Z106" s="281">
        <v>40</v>
      </c>
      <c r="AA106" s="287" t="str">
        <f>IF(ISBLANK(GI!$H$41),"",GI!$H$41)</f>
        <v xml:space="preserve">Yonatan Mulu Araya </v>
      </c>
      <c r="AB106" s="283">
        <f>MIP!M517</f>
        <v>0</v>
      </c>
      <c r="AC106" s="281">
        <v>40</v>
      </c>
      <c r="AD106" s="288" t="str">
        <f>IF(ISBLANK(GI!$H$41),"",GI!$H$41)</f>
        <v xml:space="preserve">Yonatan Mulu Araya </v>
      </c>
      <c r="AE106" s="283" t="str">
        <f>IF(ISBLANK(MIP!$M$584),"",MIP!$M$584)</f>
        <v/>
      </c>
      <c r="AF106" s="274"/>
      <c r="AG106" s="281">
        <v>40</v>
      </c>
      <c r="AH106" s="288" t="str">
        <f>IF(ISBLANK(GI!$H$41),"",GI!$H$41)</f>
        <v xml:space="preserve">Yonatan Mulu Araya </v>
      </c>
      <c r="AI106" s="283">
        <f>MIP!M651</f>
        <v>0</v>
      </c>
      <c r="AJ106" s="281">
        <v>40</v>
      </c>
      <c r="AK106" s="282" t="str">
        <f>IF(ISBLANK(GI!$H$41),"",GI!$H$41)</f>
        <v xml:space="preserve">Yonatan Mulu Araya </v>
      </c>
      <c r="AL106" s="284" t="str">
        <f>IF(ISBLANK(MIP!$M$718),"",MIP!$M$718)</f>
        <v/>
      </c>
      <c r="AM106" s="286"/>
      <c r="AN106" s="289">
        <v>40</v>
      </c>
      <c r="AO106" s="282" t="str">
        <f>IF(ISBLANK(GI!$H$41),"",GI!$H$41)</f>
        <v xml:space="preserve">Yonatan Mulu Araya </v>
      </c>
      <c r="AP106" s="283" t="str">
        <f>IF(ISBLANK(MIP!$M$785),"",MIP!$M$785)</f>
        <v/>
      </c>
      <c r="AQ106" s="281">
        <v>40</v>
      </c>
      <c r="AR106" s="282" t="str">
        <f>IF(ISBLANK(GI!$H$41),"",GI!$H$41)</f>
        <v xml:space="preserve">Yonatan Mulu Araya </v>
      </c>
      <c r="AS106" s="284"/>
      <c r="AT106" s="286"/>
      <c r="AU106" s="289">
        <v>40</v>
      </c>
      <c r="AV106" s="282" t="str">
        <f>IF(ISBLANK(GI!$H$41),"",GI!$H$41)</f>
        <v xml:space="preserve">Yonatan Mulu Araya </v>
      </c>
      <c r="AW106" s="283"/>
    </row>
    <row r="107" spans="1:49" ht="12.75" customHeight="1">
      <c r="A107" s="281">
        <v>41</v>
      </c>
      <c r="B107" s="282" t="str">
        <f>IF(ISBLANK(GI!$H$42),"",GI!$H$42)</f>
        <v xml:space="preserve">Yordanos Weldeslassie Kidane </v>
      </c>
      <c r="C107" s="283" t="str">
        <f>IF(ISBLANK(MIP!$M$50),"",MIP!$M$50)</f>
        <v/>
      </c>
      <c r="D107" s="274"/>
      <c r="E107" s="281">
        <v>41</v>
      </c>
      <c r="F107" s="282" t="str">
        <f>IF(ISBLANK(GI!$H$42),"",GI!$H$42)</f>
        <v xml:space="preserve">Yordanos Weldeslassie Kidane </v>
      </c>
      <c r="G107" s="284">
        <f>MIP!M117</f>
        <v>0</v>
      </c>
      <c r="H107" s="281">
        <v>41</v>
      </c>
      <c r="I107" s="282" t="str">
        <f>IF(ISBLANK(GI!$H$42),"",GI!$H$42)</f>
        <v xml:space="preserve">Yordanos Weldeslassie Kidane </v>
      </c>
      <c r="J107" s="283" t="str">
        <f>IF(ISBLANK(MIP!$M$184),"",MIP!$M$184)</f>
        <v/>
      </c>
      <c r="K107" s="285"/>
      <c r="L107" s="281">
        <v>41</v>
      </c>
      <c r="M107" s="282" t="str">
        <f>IF(ISBLANK(GI!$H$42),"",GI!$H$42)</f>
        <v xml:space="preserve">Yordanos Weldeslassie Kidane </v>
      </c>
      <c r="N107" s="283">
        <f>MIP!M251</f>
        <v>0</v>
      </c>
      <c r="O107" s="281">
        <v>41</v>
      </c>
      <c r="P107" s="282" t="str">
        <f>IF(ISBLANK(GI!$H$42),"",GI!$H$42)</f>
        <v xml:space="preserve">Yordanos Weldeslassie Kidane </v>
      </c>
      <c r="Q107" s="283" t="str">
        <f>IF(ISBLANK(MIP!$M$317),"",MIP!$M$317)</f>
        <v/>
      </c>
      <c r="R107" s="285"/>
      <c r="S107" s="281">
        <v>41</v>
      </c>
      <c r="T107" s="282" t="str">
        <f>IF(ISBLANK(GI!$H$42),"",GI!$H$42)</f>
        <v xml:space="preserve">Yordanos Weldeslassie Kidane </v>
      </c>
      <c r="U107" s="283">
        <f>MIP!M384</f>
        <v>0</v>
      </c>
      <c r="V107" s="281">
        <v>41</v>
      </c>
      <c r="W107" s="282" t="str">
        <f>IF(ISBLANK(GI!$H$42),"",GI!$H$42)</f>
        <v xml:space="preserve">Yordanos Weldeslassie Kidane </v>
      </c>
      <c r="X107" s="284" t="str">
        <f>IF(ISBLANK(MIP!$M$451),"",MIP!$M$451)</f>
        <v/>
      </c>
      <c r="Y107" s="286"/>
      <c r="Z107" s="281">
        <v>41</v>
      </c>
      <c r="AA107" s="287" t="str">
        <f>IF(ISBLANK(GI!$H$42),"",GI!$H$42)</f>
        <v xml:space="preserve">Yordanos Weldeslassie Kidane </v>
      </c>
      <c r="AB107" s="283">
        <f>MIP!M518</f>
        <v>0</v>
      </c>
      <c r="AC107" s="281">
        <v>41</v>
      </c>
      <c r="AD107" s="288" t="str">
        <f>IF(ISBLANK(GI!$H$42),"",GI!$H$42)</f>
        <v xml:space="preserve">Yordanos Weldeslassie Kidane </v>
      </c>
      <c r="AE107" s="283" t="str">
        <f>IF(ISBLANK(MIP!$M$585),"",MIP!$M$585)</f>
        <v/>
      </c>
      <c r="AF107" s="274"/>
      <c r="AG107" s="281">
        <v>41</v>
      </c>
      <c r="AH107" s="288" t="str">
        <f>IF(ISBLANK(GI!$H$42),"",GI!$H$42)</f>
        <v xml:space="preserve">Yordanos Weldeslassie Kidane </v>
      </c>
      <c r="AI107" s="283">
        <f>MIP!M652</f>
        <v>0</v>
      </c>
      <c r="AJ107" s="281">
        <v>41</v>
      </c>
      <c r="AK107" s="282" t="str">
        <f>IF(ISBLANK(GI!$H$42),"",GI!$H$42)</f>
        <v xml:space="preserve">Yordanos Weldeslassie Kidane </v>
      </c>
      <c r="AL107" s="284" t="str">
        <f>IF(ISBLANK(MIP!$M$719),"",MIP!$M$719)</f>
        <v/>
      </c>
      <c r="AM107" s="286"/>
      <c r="AN107" s="289">
        <v>41</v>
      </c>
      <c r="AO107" s="282" t="str">
        <f>IF(ISBLANK(GI!$H$42),"",GI!$H$42)</f>
        <v xml:space="preserve">Yordanos Weldeslassie Kidane </v>
      </c>
      <c r="AP107" s="283" t="str">
        <f>IF(ISBLANK(MIP!$M$786),"",MIP!$M$786)</f>
        <v/>
      </c>
      <c r="AQ107" s="281">
        <v>41</v>
      </c>
      <c r="AR107" s="282" t="str">
        <f>IF(ISBLANK(GI!$H$42),"",GI!$H$42)</f>
        <v xml:space="preserve">Yordanos Weldeslassie Kidane </v>
      </c>
      <c r="AS107" s="284"/>
      <c r="AT107" s="286"/>
      <c r="AU107" s="289">
        <v>41</v>
      </c>
      <c r="AV107" s="282" t="str">
        <f>IF(ISBLANK(GI!$H$42),"",GI!$H$42)</f>
        <v xml:space="preserve">Yordanos Weldeslassie Kidane </v>
      </c>
      <c r="AW107" s="283"/>
    </row>
    <row r="108" spans="1:49" ht="12.75" customHeight="1">
      <c r="A108" s="281">
        <v>42</v>
      </c>
      <c r="B108" s="282" t="str">
        <f>IF(ISBLANK(GI!$H$43),"",GI!$H$43)</f>
        <v xml:space="preserve">Yosef Mesfin Hailemicheal </v>
      </c>
      <c r="C108" s="283" t="str">
        <f>IF(ISBLANK(MIP!$M$51),"",MIP!$M$51)</f>
        <v/>
      </c>
      <c r="D108" s="274"/>
      <c r="E108" s="281">
        <v>42</v>
      </c>
      <c r="F108" s="282" t="str">
        <f>IF(ISBLANK(GI!$H$43),"",GI!$H$43)</f>
        <v xml:space="preserve">Yosef Mesfin Hailemicheal </v>
      </c>
      <c r="G108" s="284">
        <f>MIP!M118</f>
        <v>0</v>
      </c>
      <c r="H108" s="281">
        <v>42</v>
      </c>
      <c r="I108" s="282" t="str">
        <f>IF(ISBLANK(GI!$H$43),"",GI!$H$43)</f>
        <v xml:space="preserve">Yosef Mesfin Hailemicheal </v>
      </c>
      <c r="J108" s="283" t="str">
        <f>IF(ISBLANK(MIP!$M$185),"",MIP!$M$185)</f>
        <v/>
      </c>
      <c r="K108" s="285"/>
      <c r="L108" s="281">
        <v>42</v>
      </c>
      <c r="M108" s="282" t="str">
        <f>IF(ISBLANK(GI!$H$43),"",GI!$H$43)</f>
        <v xml:space="preserve">Yosef Mesfin Hailemicheal </v>
      </c>
      <c r="N108" s="283">
        <f>MIP!M252</f>
        <v>0</v>
      </c>
      <c r="O108" s="281">
        <v>42</v>
      </c>
      <c r="P108" s="282" t="str">
        <f>IF(ISBLANK(GI!$H$43),"",GI!$H$43)</f>
        <v xml:space="preserve">Yosef Mesfin Hailemicheal </v>
      </c>
      <c r="Q108" s="283" t="str">
        <f>IF(ISBLANK(MIP!$M$318),"",MIP!$M$318)</f>
        <v/>
      </c>
      <c r="R108" s="285"/>
      <c r="S108" s="281">
        <v>42</v>
      </c>
      <c r="T108" s="282" t="str">
        <f>IF(ISBLANK(GI!$H$43),"",GI!$H$43)</f>
        <v xml:space="preserve">Yosef Mesfin Hailemicheal </v>
      </c>
      <c r="U108" s="283">
        <f>MIP!M385</f>
        <v>0</v>
      </c>
      <c r="V108" s="281">
        <v>42</v>
      </c>
      <c r="W108" s="282" t="str">
        <f>IF(ISBLANK(GI!$H$43),"",GI!$H$43)</f>
        <v xml:space="preserve">Yosef Mesfin Hailemicheal </v>
      </c>
      <c r="X108" s="284" t="str">
        <f>IF(ISBLANK(MIP!$M$452),"",MIP!$M$452)</f>
        <v/>
      </c>
      <c r="Y108" s="286"/>
      <c r="Z108" s="281">
        <v>42</v>
      </c>
      <c r="AA108" s="287" t="str">
        <f>IF(ISBLANK(GI!$H$43),"",GI!$H$43)</f>
        <v xml:space="preserve">Yosef Mesfin Hailemicheal </v>
      </c>
      <c r="AB108" s="283">
        <f>MIP!M519</f>
        <v>0</v>
      </c>
      <c r="AC108" s="281">
        <v>42</v>
      </c>
      <c r="AD108" s="288" t="str">
        <f>IF(ISBLANK(GI!$H$43),"",GI!$H$43)</f>
        <v xml:space="preserve">Yosef Mesfin Hailemicheal </v>
      </c>
      <c r="AE108" s="283" t="str">
        <f>IF(ISBLANK(MIP!$M$586),"",MIP!$M$586)</f>
        <v/>
      </c>
      <c r="AF108" s="274"/>
      <c r="AG108" s="281">
        <v>42</v>
      </c>
      <c r="AH108" s="288" t="str">
        <f>IF(ISBLANK(GI!$H$43),"",GI!$H$43)</f>
        <v xml:space="preserve">Yosef Mesfin Hailemicheal </v>
      </c>
      <c r="AI108" s="283">
        <f>MIP!M653</f>
        <v>0</v>
      </c>
      <c r="AJ108" s="281">
        <v>42</v>
      </c>
      <c r="AK108" s="282" t="str">
        <f>IF(ISBLANK(GI!$H$43),"",GI!$H$43)</f>
        <v xml:space="preserve">Yosef Mesfin Hailemicheal </v>
      </c>
      <c r="AL108" s="284" t="str">
        <f>IF(ISBLANK(MIP!$M$720),"",MIP!$M$720)</f>
        <v/>
      </c>
      <c r="AM108" s="286"/>
      <c r="AN108" s="289">
        <v>42</v>
      </c>
      <c r="AO108" s="282" t="str">
        <f>IF(ISBLANK(GI!$H$43),"",GI!$H$43)</f>
        <v xml:space="preserve">Yosef Mesfin Hailemicheal </v>
      </c>
      <c r="AP108" s="283" t="str">
        <f>IF(ISBLANK(MIP!$M$787),"",MIP!$M$787)</f>
        <v/>
      </c>
      <c r="AQ108" s="281">
        <v>42</v>
      </c>
      <c r="AR108" s="282" t="str">
        <f>IF(ISBLANK(GI!$H$43),"",GI!$H$43)</f>
        <v xml:space="preserve">Yosef Mesfin Hailemicheal </v>
      </c>
      <c r="AS108" s="284"/>
      <c r="AT108" s="286"/>
      <c r="AU108" s="289">
        <v>42</v>
      </c>
      <c r="AV108" s="282" t="str">
        <f>IF(ISBLANK(GI!$H$43),"",GI!$H$43)</f>
        <v xml:space="preserve">Yosef Mesfin Hailemicheal </v>
      </c>
      <c r="AW108" s="283"/>
    </row>
    <row r="109" spans="1:49" ht="12.75" customHeight="1">
      <c r="A109" s="281">
        <v>43</v>
      </c>
      <c r="B109" s="282" t="str">
        <f>IF(ISBLANK(GI!$H$44),"",GI!$H$44)</f>
        <v xml:space="preserve">Yudana Dawit Tsegay </v>
      </c>
      <c r="C109" s="283" t="str">
        <f>IF(ISBLANK(MIP!$M$52),"",MIP!$M$52)</f>
        <v/>
      </c>
      <c r="D109" s="274"/>
      <c r="E109" s="281">
        <v>43</v>
      </c>
      <c r="F109" s="282" t="str">
        <f>IF(ISBLANK(GI!$H$44),"",GI!$H$44)</f>
        <v xml:space="preserve">Yudana Dawit Tsegay </v>
      </c>
      <c r="G109" s="284">
        <f>MIP!M119</f>
        <v>0</v>
      </c>
      <c r="H109" s="281">
        <v>43</v>
      </c>
      <c r="I109" s="282" t="str">
        <f>IF(ISBLANK(GI!$H$44),"",GI!$H$44)</f>
        <v xml:space="preserve">Yudana Dawit Tsegay </v>
      </c>
      <c r="J109" s="283" t="str">
        <f>IF(ISBLANK(MIP!$M$186),"",MIP!$M$186)</f>
        <v/>
      </c>
      <c r="K109" s="285"/>
      <c r="L109" s="281">
        <v>43</v>
      </c>
      <c r="M109" s="282" t="str">
        <f>IF(ISBLANK(GI!$H$44),"",GI!$H$44)</f>
        <v xml:space="preserve">Yudana Dawit Tsegay </v>
      </c>
      <c r="N109" s="283">
        <f>MIP!M253</f>
        <v>0</v>
      </c>
      <c r="O109" s="281">
        <v>43</v>
      </c>
      <c r="P109" s="282" t="str">
        <f>IF(ISBLANK(GI!$H$44),"",GI!$H$44)</f>
        <v xml:space="preserve">Yudana Dawit Tsegay </v>
      </c>
      <c r="Q109" s="283" t="str">
        <f>IF(ISBLANK(MIP!$M$319),"",MIP!$M$319)</f>
        <v/>
      </c>
      <c r="R109" s="285"/>
      <c r="S109" s="281">
        <v>43</v>
      </c>
      <c r="T109" s="282" t="str">
        <f>IF(ISBLANK(GI!$H$44),"",GI!$H$44)</f>
        <v xml:space="preserve">Yudana Dawit Tsegay </v>
      </c>
      <c r="U109" s="283">
        <f>MIP!M386</f>
        <v>0</v>
      </c>
      <c r="V109" s="281">
        <v>43</v>
      </c>
      <c r="W109" s="282" t="str">
        <f>IF(ISBLANK(GI!$H$44),"",GI!$H$44)</f>
        <v xml:space="preserve">Yudana Dawit Tsegay </v>
      </c>
      <c r="X109" s="284" t="str">
        <f>IF(ISBLANK(MIP!$M$453),"",MIP!$M$453)</f>
        <v/>
      </c>
      <c r="Y109" s="286"/>
      <c r="Z109" s="281">
        <v>43</v>
      </c>
      <c r="AA109" s="287" t="str">
        <f>IF(ISBLANK(GI!$H$44),"",GI!$H$44)</f>
        <v xml:space="preserve">Yudana Dawit Tsegay </v>
      </c>
      <c r="AB109" s="283">
        <f>MIP!M520</f>
        <v>0</v>
      </c>
      <c r="AC109" s="281">
        <v>43</v>
      </c>
      <c r="AD109" s="288" t="str">
        <f>IF(ISBLANK(GI!$H$44),"",GI!$H$44)</f>
        <v xml:space="preserve">Yudana Dawit Tsegay </v>
      </c>
      <c r="AE109" s="283" t="str">
        <f>IF(ISBLANK(MIP!$M$587),"",MIP!$M$587)</f>
        <v/>
      </c>
      <c r="AF109" s="274"/>
      <c r="AG109" s="281">
        <v>43</v>
      </c>
      <c r="AH109" s="288" t="str">
        <f>IF(ISBLANK(GI!$H$44),"",GI!$H$44)</f>
        <v xml:space="preserve">Yudana Dawit Tsegay </v>
      </c>
      <c r="AI109" s="283">
        <f>MIP!M654</f>
        <v>0</v>
      </c>
      <c r="AJ109" s="281">
        <v>43</v>
      </c>
      <c r="AK109" s="282" t="str">
        <f>IF(ISBLANK(GI!$H$44),"",GI!$H$44)</f>
        <v xml:space="preserve">Yudana Dawit Tsegay </v>
      </c>
      <c r="AL109" s="284" t="str">
        <f>IF(ISBLANK(MIP!$M$721),"",MIP!$M$721)</f>
        <v/>
      </c>
      <c r="AM109" s="286"/>
      <c r="AN109" s="289">
        <v>43</v>
      </c>
      <c r="AO109" s="282" t="str">
        <f>IF(ISBLANK(GI!$H$44),"",GI!$H$44)</f>
        <v xml:space="preserve">Yudana Dawit Tsegay </v>
      </c>
      <c r="AP109" s="283" t="str">
        <f>IF(ISBLANK(MIP!$M$788),"",MIP!$M$788)</f>
        <v/>
      </c>
      <c r="AQ109" s="281">
        <v>43</v>
      </c>
      <c r="AR109" s="282" t="str">
        <f>IF(ISBLANK(GI!$H$44),"",GI!$H$44)</f>
        <v xml:space="preserve">Yudana Dawit Tsegay </v>
      </c>
      <c r="AS109" s="284"/>
      <c r="AT109" s="286"/>
      <c r="AU109" s="289">
        <v>43</v>
      </c>
      <c r="AV109" s="282" t="str">
        <f>IF(ISBLANK(GI!$H$44),"",GI!$H$44)</f>
        <v xml:space="preserve">Yudana Dawit Tsegay </v>
      </c>
      <c r="AW109" s="283"/>
    </row>
    <row r="110" spans="1:49" ht="12.75" customHeight="1">
      <c r="A110" s="281">
        <v>44</v>
      </c>
      <c r="B110" s="282" t="str">
        <f>IF(ISBLANK(GI!$H$45),"",GI!$H$45)</f>
        <v/>
      </c>
      <c r="C110" s="283" t="str">
        <f>IF(ISBLANK(MIP!$M$53),"",MIP!$M$53)</f>
        <v/>
      </c>
      <c r="D110" s="274"/>
      <c r="E110" s="281">
        <v>44</v>
      </c>
      <c r="F110" s="282" t="str">
        <f>IF(ISBLANK(GI!$H$45),"",GI!$H$45)</f>
        <v/>
      </c>
      <c r="G110" s="284">
        <f>MIP!M120</f>
        <v>0</v>
      </c>
      <c r="H110" s="281">
        <v>44</v>
      </c>
      <c r="I110" s="282" t="str">
        <f>IF(ISBLANK(GI!$H$45),"",GI!$H$45)</f>
        <v/>
      </c>
      <c r="J110" s="283" t="str">
        <f>IF(ISBLANK(MIP!$M$187),"",MIP!$M$187)</f>
        <v/>
      </c>
      <c r="K110" s="285"/>
      <c r="L110" s="281">
        <v>44</v>
      </c>
      <c r="M110" s="282" t="str">
        <f>IF(ISBLANK(GI!$H$45),"",GI!$H$45)</f>
        <v/>
      </c>
      <c r="N110" s="283">
        <f>MIP!M254</f>
        <v>0</v>
      </c>
      <c r="O110" s="281">
        <v>44</v>
      </c>
      <c r="P110" s="282" t="str">
        <f>IF(ISBLANK(GI!$H$45),"",GI!$H$45)</f>
        <v/>
      </c>
      <c r="Q110" s="283" t="str">
        <f>IF(ISBLANK(MIP!$M$320),"",MIP!$M$320)</f>
        <v/>
      </c>
      <c r="R110" s="285"/>
      <c r="S110" s="281">
        <v>44</v>
      </c>
      <c r="T110" s="282" t="str">
        <f>IF(ISBLANK(GI!$H$45),"",GI!$H$45)</f>
        <v/>
      </c>
      <c r="U110" s="283">
        <f>MIP!M387</f>
        <v>0</v>
      </c>
      <c r="V110" s="281">
        <v>44</v>
      </c>
      <c r="W110" s="282" t="str">
        <f>IF(ISBLANK(GI!$H$45),"",GI!$H$45)</f>
        <v/>
      </c>
      <c r="X110" s="284" t="str">
        <f>IF(ISBLANK(MIP!$M$454),"",MIP!$M$454)</f>
        <v/>
      </c>
      <c r="Y110" s="286"/>
      <c r="Z110" s="281">
        <v>44</v>
      </c>
      <c r="AA110" s="287" t="str">
        <f>IF(ISBLANK(GI!$H$45),"",GI!$H$45)</f>
        <v/>
      </c>
      <c r="AB110" s="283">
        <f>MIP!M521</f>
        <v>0</v>
      </c>
      <c r="AC110" s="281">
        <v>44</v>
      </c>
      <c r="AD110" s="288" t="str">
        <f>IF(ISBLANK(GI!$H$45),"",GI!$H$45)</f>
        <v/>
      </c>
      <c r="AE110" s="283" t="str">
        <f>IF(ISBLANK(MIP!$M$588),"",MIP!$M$588)</f>
        <v/>
      </c>
      <c r="AF110" s="274"/>
      <c r="AG110" s="281">
        <v>44</v>
      </c>
      <c r="AH110" s="288" t="str">
        <f>IF(ISBLANK(GI!$H$45),"",GI!$H$45)</f>
        <v/>
      </c>
      <c r="AI110" s="283">
        <f>MIP!M655</f>
        <v>0</v>
      </c>
      <c r="AJ110" s="281">
        <v>44</v>
      </c>
      <c r="AK110" s="282" t="str">
        <f>IF(ISBLANK(GI!$H$45),"",GI!$H$45)</f>
        <v/>
      </c>
      <c r="AL110" s="284" t="str">
        <f>IF(ISBLANK(MIP!$M$722),"",MIP!$M$722)</f>
        <v/>
      </c>
      <c r="AM110" s="286"/>
      <c r="AN110" s="289">
        <v>44</v>
      </c>
      <c r="AO110" s="282" t="str">
        <f>IF(ISBLANK(GI!$H$45),"",GI!$H$45)</f>
        <v/>
      </c>
      <c r="AP110" s="283" t="str">
        <f>IF(ISBLANK(MIP!$M$789),"",MIP!$M$789)</f>
        <v/>
      </c>
      <c r="AQ110" s="281">
        <v>44</v>
      </c>
      <c r="AR110" s="282" t="str">
        <f>IF(ISBLANK(GI!$H$45),"",GI!$H$45)</f>
        <v/>
      </c>
      <c r="AS110" s="284"/>
      <c r="AT110" s="286"/>
      <c r="AU110" s="289">
        <v>44</v>
      </c>
      <c r="AV110" s="282" t="str">
        <f>IF(ISBLANK(GI!$H$45),"",GI!$H$45)</f>
        <v/>
      </c>
      <c r="AW110" s="283"/>
    </row>
    <row r="111" spans="1:49" ht="12.75" customHeight="1">
      <c r="A111" s="281">
        <v>45</v>
      </c>
      <c r="B111" s="282" t="str">
        <f>IF(ISBLANK(GI!$H$46),"",GI!$H$46)</f>
        <v/>
      </c>
      <c r="C111" s="283" t="str">
        <f>IF(ISBLANK(MIP!$M$54),"",MIP!$M$54)</f>
        <v/>
      </c>
      <c r="D111" s="274"/>
      <c r="E111" s="281">
        <v>45</v>
      </c>
      <c r="F111" s="282" t="str">
        <f>IF(ISBLANK(GI!$H$46),"",GI!$H$46)</f>
        <v/>
      </c>
      <c r="G111" s="284">
        <f>MIP!M121</f>
        <v>0</v>
      </c>
      <c r="H111" s="281">
        <v>45</v>
      </c>
      <c r="I111" s="282" t="str">
        <f>IF(ISBLANK(GI!$H$46),"",GI!$H$46)</f>
        <v/>
      </c>
      <c r="J111" s="283" t="str">
        <f>IF(ISBLANK(MIP!$M$188),"",MIP!$M$188)</f>
        <v/>
      </c>
      <c r="K111" s="285"/>
      <c r="L111" s="281">
        <v>45</v>
      </c>
      <c r="M111" s="282" t="str">
        <f>IF(ISBLANK(GI!$H$46),"",GI!$H$46)</f>
        <v/>
      </c>
      <c r="N111" s="283">
        <f>MIP!M255</f>
        <v>0</v>
      </c>
      <c r="O111" s="281">
        <v>45</v>
      </c>
      <c r="P111" s="282" t="str">
        <f>IF(ISBLANK(GI!$H$46),"",GI!$H$46)</f>
        <v/>
      </c>
      <c r="Q111" s="283" t="str">
        <f>IF(ISBLANK(MIP!$M$321),"",MIP!$M$321)</f>
        <v/>
      </c>
      <c r="R111" s="285"/>
      <c r="S111" s="281">
        <v>45</v>
      </c>
      <c r="T111" s="282" t="str">
        <f>IF(ISBLANK(GI!$H$46),"",GI!$H$46)</f>
        <v/>
      </c>
      <c r="U111" s="283">
        <f>MIP!M388</f>
        <v>0</v>
      </c>
      <c r="V111" s="281">
        <v>45</v>
      </c>
      <c r="W111" s="282" t="str">
        <f>IF(ISBLANK(GI!$H$46),"",GI!$H$46)</f>
        <v/>
      </c>
      <c r="X111" s="284" t="str">
        <f>IF(ISBLANK(MIP!$M$455),"",MIP!$M$455)</f>
        <v/>
      </c>
      <c r="Y111" s="286"/>
      <c r="Z111" s="281">
        <v>45</v>
      </c>
      <c r="AA111" s="287" t="str">
        <f>IF(ISBLANK(GI!$H$46),"",GI!$H$46)</f>
        <v/>
      </c>
      <c r="AB111" s="283">
        <f>MIP!M522</f>
        <v>0</v>
      </c>
      <c r="AC111" s="281">
        <v>45</v>
      </c>
      <c r="AD111" s="288" t="str">
        <f>IF(ISBLANK(GI!$H$46),"",GI!$H$46)</f>
        <v/>
      </c>
      <c r="AE111" s="283" t="str">
        <f>IF(ISBLANK(MIP!$M$589),"",MIP!$M$589)</f>
        <v/>
      </c>
      <c r="AF111" s="274"/>
      <c r="AG111" s="281">
        <v>45</v>
      </c>
      <c r="AH111" s="288" t="str">
        <f>IF(ISBLANK(GI!$H$46),"",GI!$H$46)</f>
        <v/>
      </c>
      <c r="AI111" s="283">
        <f>MIP!M656</f>
        <v>0</v>
      </c>
      <c r="AJ111" s="281">
        <v>45</v>
      </c>
      <c r="AK111" s="282" t="str">
        <f>IF(ISBLANK(GI!$H$46),"",GI!$H$46)</f>
        <v/>
      </c>
      <c r="AL111" s="284" t="str">
        <f>IF(ISBLANK(MIP!$M$723),"",MIP!$M$723)</f>
        <v/>
      </c>
      <c r="AM111" s="286"/>
      <c r="AN111" s="289">
        <v>45</v>
      </c>
      <c r="AO111" s="282" t="str">
        <f>IF(ISBLANK(GI!$H$46),"",GI!$H$46)</f>
        <v/>
      </c>
      <c r="AP111" s="283" t="str">
        <f>IF(ISBLANK(MIP!$M$790),"",MIP!$M$790)</f>
        <v/>
      </c>
      <c r="AQ111" s="281">
        <v>45</v>
      </c>
      <c r="AR111" s="282" t="str">
        <f>IF(ISBLANK(GI!$H$46),"",GI!$H$46)</f>
        <v/>
      </c>
      <c r="AS111" s="284"/>
      <c r="AT111" s="286"/>
      <c r="AU111" s="289">
        <v>45</v>
      </c>
      <c r="AV111" s="282" t="str">
        <f>IF(ISBLANK(GI!$H$46),"",GI!$H$46)</f>
        <v/>
      </c>
      <c r="AW111" s="283"/>
    </row>
    <row r="112" spans="1:49" ht="12.75" customHeight="1">
      <c r="A112" s="281">
        <v>46</v>
      </c>
      <c r="B112" s="282" t="str">
        <f>IF(ISBLANK(GI!$H$47),"",GI!$H$47)</f>
        <v/>
      </c>
      <c r="C112" s="283" t="str">
        <f>IF(ISBLANK(MIP!$M$55),"",MIP!$M$55)</f>
        <v/>
      </c>
      <c r="D112" s="274"/>
      <c r="E112" s="281">
        <v>46</v>
      </c>
      <c r="F112" s="282" t="str">
        <f>IF(ISBLANK(GI!$H$47),"",GI!$H$47)</f>
        <v/>
      </c>
      <c r="G112" s="284">
        <f>MIP!M122</f>
        <v>0</v>
      </c>
      <c r="H112" s="281">
        <v>46</v>
      </c>
      <c r="I112" s="282" t="str">
        <f>IF(ISBLANK(GI!$H$47),"",GI!$H$47)</f>
        <v/>
      </c>
      <c r="J112" s="283" t="str">
        <f>IF(ISBLANK(MIP!$M$189),"",MIP!$M$189)</f>
        <v/>
      </c>
      <c r="K112" s="285"/>
      <c r="L112" s="281">
        <v>46</v>
      </c>
      <c r="M112" s="282" t="str">
        <f>IF(ISBLANK(GI!$H$47),"",GI!$H$47)</f>
        <v/>
      </c>
      <c r="N112" s="283">
        <f>MIP!M256</f>
        <v>0</v>
      </c>
      <c r="O112" s="281">
        <v>46</v>
      </c>
      <c r="P112" s="282" t="str">
        <f>IF(ISBLANK(GI!$H$47),"",GI!$H$47)</f>
        <v/>
      </c>
      <c r="Q112" s="283" t="str">
        <f>IF(ISBLANK(MIP!$M$322),"",MIP!$M$322)</f>
        <v/>
      </c>
      <c r="R112" s="285"/>
      <c r="S112" s="281">
        <v>46</v>
      </c>
      <c r="T112" s="282" t="str">
        <f>IF(ISBLANK(GI!$H$47),"",GI!$H$47)</f>
        <v/>
      </c>
      <c r="U112" s="283">
        <f>MIP!M389</f>
        <v>0</v>
      </c>
      <c r="V112" s="281">
        <v>46</v>
      </c>
      <c r="W112" s="282" t="str">
        <f>IF(ISBLANK(GI!$H$47),"",GI!$H$47)</f>
        <v/>
      </c>
      <c r="X112" s="284" t="str">
        <f>IF(ISBLANK(MIP!$M$456),"",MIP!$M$456)</f>
        <v/>
      </c>
      <c r="Y112" s="286"/>
      <c r="Z112" s="281">
        <v>46</v>
      </c>
      <c r="AA112" s="287" t="str">
        <f>IF(ISBLANK(GI!$H$47),"",GI!$H$47)</f>
        <v/>
      </c>
      <c r="AB112" s="283">
        <f>MIP!M523</f>
        <v>0</v>
      </c>
      <c r="AC112" s="281">
        <v>46</v>
      </c>
      <c r="AD112" s="288" t="str">
        <f>IF(ISBLANK(GI!$H$47),"",GI!$H$47)</f>
        <v/>
      </c>
      <c r="AE112" s="283" t="str">
        <f>IF(ISBLANK(MIP!$M$590),"",MIP!$M$590)</f>
        <v/>
      </c>
      <c r="AF112" s="274"/>
      <c r="AG112" s="281">
        <v>46</v>
      </c>
      <c r="AH112" s="288" t="str">
        <f>IF(ISBLANK(GI!$H$47),"",GI!$H$47)</f>
        <v/>
      </c>
      <c r="AI112" s="283">
        <f>MIP!M657</f>
        <v>0</v>
      </c>
      <c r="AJ112" s="281">
        <v>46</v>
      </c>
      <c r="AK112" s="282" t="str">
        <f>IF(ISBLANK(GI!$H$47),"",GI!$H$47)</f>
        <v/>
      </c>
      <c r="AL112" s="284" t="str">
        <f>IF(ISBLANK(MIP!$M$724),"",MIP!$M$724)</f>
        <v/>
      </c>
      <c r="AM112" s="286"/>
      <c r="AN112" s="289">
        <v>46</v>
      </c>
      <c r="AO112" s="282" t="str">
        <f>IF(ISBLANK(GI!$H$47),"",GI!$H$47)</f>
        <v/>
      </c>
      <c r="AP112" s="283" t="str">
        <f>IF(ISBLANK(MIP!$M$791),"",MIP!$M$791)</f>
        <v/>
      </c>
      <c r="AQ112" s="281">
        <v>46</v>
      </c>
      <c r="AR112" s="282" t="str">
        <f>IF(ISBLANK(GI!$H$47),"",GI!$H$47)</f>
        <v/>
      </c>
      <c r="AS112" s="284"/>
      <c r="AT112" s="286"/>
      <c r="AU112" s="289">
        <v>46</v>
      </c>
      <c r="AV112" s="282" t="str">
        <f>IF(ISBLANK(GI!$H$47),"",GI!$H$47)</f>
        <v/>
      </c>
      <c r="AW112" s="283"/>
    </row>
    <row r="113" spans="1:66" ht="12.75" customHeight="1">
      <c r="A113" s="281">
        <v>47</v>
      </c>
      <c r="B113" s="282" t="str">
        <f>IF(ISBLANK(GI!$H$48),"",GI!$H$48)</f>
        <v/>
      </c>
      <c r="C113" s="283" t="str">
        <f>IF(ISBLANK(MIP!$M$56),"",MIP!$M$56)</f>
        <v/>
      </c>
      <c r="D113" s="274"/>
      <c r="E113" s="281">
        <v>47</v>
      </c>
      <c r="F113" s="282" t="str">
        <f>IF(ISBLANK(GI!$H$48),"",GI!$H$48)</f>
        <v/>
      </c>
      <c r="G113" s="284">
        <f>MIP!M123</f>
        <v>0</v>
      </c>
      <c r="H113" s="281">
        <v>47</v>
      </c>
      <c r="I113" s="282" t="str">
        <f>IF(ISBLANK(GI!$H$48),"",GI!$H$48)</f>
        <v/>
      </c>
      <c r="J113" s="283" t="str">
        <f>IF(ISBLANK(MIP!$M$190),"",MIP!$M$190)</f>
        <v/>
      </c>
      <c r="K113" s="285"/>
      <c r="L113" s="281">
        <v>47</v>
      </c>
      <c r="M113" s="282" t="str">
        <f>IF(ISBLANK(GI!$H$48),"",GI!$H$48)</f>
        <v/>
      </c>
      <c r="N113" s="283">
        <f>MIP!M257</f>
        <v>0</v>
      </c>
      <c r="O113" s="281">
        <v>47</v>
      </c>
      <c r="P113" s="282" t="str">
        <f>IF(ISBLANK(GI!$H$48),"",GI!$H$48)</f>
        <v/>
      </c>
      <c r="Q113" s="283" t="str">
        <f>IF(ISBLANK(MIP!$M$323),"",MIP!$M$323)</f>
        <v/>
      </c>
      <c r="R113" s="285"/>
      <c r="S113" s="281">
        <v>47</v>
      </c>
      <c r="T113" s="282" t="str">
        <f>IF(ISBLANK(GI!$H$48),"",GI!$H$48)</f>
        <v/>
      </c>
      <c r="U113" s="283">
        <f>MIP!M390</f>
        <v>0</v>
      </c>
      <c r="V113" s="281">
        <v>47</v>
      </c>
      <c r="W113" s="282" t="str">
        <f>IF(ISBLANK(GI!$H$48),"",GI!$H$48)</f>
        <v/>
      </c>
      <c r="X113" s="284" t="str">
        <f>IF(ISBLANK(MIP!$M$457),"",MIP!$M$457)</f>
        <v/>
      </c>
      <c r="Y113" s="286"/>
      <c r="Z113" s="281">
        <v>47</v>
      </c>
      <c r="AA113" s="287" t="str">
        <f>IF(ISBLANK(GI!$H$48),"",GI!$H$48)</f>
        <v/>
      </c>
      <c r="AB113" s="283">
        <f>MIP!M524</f>
        <v>0</v>
      </c>
      <c r="AC113" s="281">
        <v>47</v>
      </c>
      <c r="AD113" s="288" t="str">
        <f>IF(ISBLANK(GI!$H$48),"",GI!$H$48)</f>
        <v/>
      </c>
      <c r="AE113" s="283" t="str">
        <f>IF(ISBLANK(MIP!$M$591),"",MIP!$M$591)</f>
        <v/>
      </c>
      <c r="AF113" s="274"/>
      <c r="AG113" s="281">
        <v>47</v>
      </c>
      <c r="AH113" s="288" t="str">
        <f>IF(ISBLANK(GI!$H$48),"",GI!$H$48)</f>
        <v/>
      </c>
      <c r="AI113" s="283">
        <f>MIP!M658</f>
        <v>0</v>
      </c>
      <c r="AJ113" s="281">
        <v>47</v>
      </c>
      <c r="AK113" s="282" t="str">
        <f>IF(ISBLANK(GI!$H$48),"",GI!$H$48)</f>
        <v/>
      </c>
      <c r="AL113" s="284" t="str">
        <f>IF(ISBLANK(MIP!$M$725),"",MIP!$M$725)</f>
        <v/>
      </c>
      <c r="AM113" s="286"/>
      <c r="AN113" s="289">
        <v>47</v>
      </c>
      <c r="AO113" s="282" t="str">
        <f>IF(ISBLANK(GI!$H$48),"",GI!$H$48)</f>
        <v/>
      </c>
      <c r="AP113" s="283" t="str">
        <f>IF(ISBLANK(MIP!$M$792),"",MIP!$M$792)</f>
        <v/>
      </c>
      <c r="AQ113" s="281">
        <v>47</v>
      </c>
      <c r="AR113" s="282" t="str">
        <f>IF(ISBLANK(GI!$H$48),"",GI!$H$48)</f>
        <v/>
      </c>
      <c r="AS113" s="284"/>
      <c r="AT113" s="286"/>
      <c r="AU113" s="289">
        <v>47</v>
      </c>
      <c r="AV113" s="282" t="str">
        <f>IF(ISBLANK(GI!$H$48),"",GI!$H$48)</f>
        <v/>
      </c>
      <c r="AW113" s="283"/>
    </row>
    <row r="114" spans="1:66" ht="12.75" customHeight="1">
      <c r="A114" s="281">
        <v>48</v>
      </c>
      <c r="B114" s="282" t="str">
        <f>IF(ISBLANK(GI!$H$49),"",GI!$H$49)</f>
        <v/>
      </c>
      <c r="C114" s="283" t="str">
        <f>IF(ISBLANK(MIP!$M$57),"",MIP!$M$57)</f>
        <v/>
      </c>
      <c r="D114" s="274"/>
      <c r="E114" s="281">
        <v>48</v>
      </c>
      <c r="F114" s="282" t="str">
        <f>IF(ISBLANK(GI!$H$49),"",GI!$H$49)</f>
        <v/>
      </c>
      <c r="G114" s="284">
        <f>MIP!M124</f>
        <v>0</v>
      </c>
      <c r="H114" s="281">
        <v>48</v>
      </c>
      <c r="I114" s="282" t="str">
        <f>IF(ISBLANK(GI!$H$49),"",GI!$H$49)</f>
        <v/>
      </c>
      <c r="J114" s="283" t="str">
        <f>IF(ISBLANK(MIP!$M$191),"",MIP!$M$191)</f>
        <v/>
      </c>
      <c r="K114" s="285"/>
      <c r="L114" s="281">
        <v>48</v>
      </c>
      <c r="M114" s="282" t="str">
        <f>IF(ISBLANK(GI!$H$49),"",GI!$H$49)</f>
        <v/>
      </c>
      <c r="N114" s="283">
        <f>MIP!M258</f>
        <v>0</v>
      </c>
      <c r="O114" s="281">
        <v>48</v>
      </c>
      <c r="P114" s="282" t="str">
        <f>IF(ISBLANK(GI!$H$49),"",GI!$H$49)</f>
        <v/>
      </c>
      <c r="Q114" s="283" t="str">
        <f>IF(ISBLANK(MIP!$M$324),"",MIP!$M$324)</f>
        <v/>
      </c>
      <c r="R114" s="285"/>
      <c r="S114" s="281">
        <v>48</v>
      </c>
      <c r="T114" s="282" t="str">
        <f>IF(ISBLANK(GI!$H$49),"",GI!$H$49)</f>
        <v/>
      </c>
      <c r="U114" s="283">
        <f>MIP!M391</f>
        <v>0</v>
      </c>
      <c r="V114" s="281">
        <v>48</v>
      </c>
      <c r="W114" s="282" t="str">
        <f>IF(ISBLANK(GI!$H$49),"",GI!$H$49)</f>
        <v/>
      </c>
      <c r="X114" s="284" t="str">
        <f>IF(ISBLANK(MIP!$M$458),"",MIP!$M$458)</f>
        <v/>
      </c>
      <c r="Y114" s="286"/>
      <c r="Z114" s="281">
        <v>48</v>
      </c>
      <c r="AA114" s="287" t="str">
        <f>IF(ISBLANK(GI!$H$49),"",GI!$H$49)</f>
        <v/>
      </c>
      <c r="AB114" s="283">
        <f>MIP!M525</f>
        <v>0</v>
      </c>
      <c r="AC114" s="281">
        <v>48</v>
      </c>
      <c r="AD114" s="288" t="str">
        <f>IF(ISBLANK(GI!$H$49),"",GI!$H$49)</f>
        <v/>
      </c>
      <c r="AE114" s="283" t="str">
        <f>IF(ISBLANK(MIP!$M$592),"",MIP!$M$592)</f>
        <v/>
      </c>
      <c r="AF114" s="274"/>
      <c r="AG114" s="281">
        <v>48</v>
      </c>
      <c r="AH114" s="288" t="str">
        <f>IF(ISBLANK(GI!$H$49),"",GI!$H$49)</f>
        <v/>
      </c>
      <c r="AI114" s="283">
        <f>MIP!M659</f>
        <v>0</v>
      </c>
      <c r="AJ114" s="281">
        <v>48</v>
      </c>
      <c r="AK114" s="282" t="str">
        <f>IF(ISBLANK(GI!$H$49),"",GI!$H$49)</f>
        <v/>
      </c>
      <c r="AL114" s="284" t="str">
        <f>IF(ISBLANK(MIP!$M$726),"",MIP!$M$726)</f>
        <v/>
      </c>
      <c r="AM114" s="286"/>
      <c r="AN114" s="289">
        <v>48</v>
      </c>
      <c r="AO114" s="282" t="str">
        <f>IF(ISBLANK(GI!$H$49),"",GI!$H$49)</f>
        <v/>
      </c>
      <c r="AP114" s="283" t="str">
        <f>IF(ISBLANK(MIP!$M$793),"",MIP!$M$793)</f>
        <v/>
      </c>
      <c r="AQ114" s="281">
        <v>48</v>
      </c>
      <c r="AR114" s="282" t="str">
        <f>IF(ISBLANK(GI!$H$49),"",GI!$H$49)</f>
        <v/>
      </c>
      <c r="AS114" s="284"/>
      <c r="AT114" s="286"/>
      <c r="AU114" s="289">
        <v>48</v>
      </c>
      <c r="AV114" s="282" t="str">
        <f>IF(ISBLANK(GI!$H$49),"",GI!$H$49)</f>
        <v/>
      </c>
      <c r="AW114" s="283"/>
    </row>
    <row r="115" spans="1:66" ht="12.75" customHeight="1">
      <c r="A115" s="281">
        <v>49</v>
      </c>
      <c r="B115" s="282" t="str">
        <f>IF(ISBLANK(GI!$H$50),"",GI!$H$50)</f>
        <v/>
      </c>
      <c r="C115" s="283" t="str">
        <f>IF(ISBLANK(MIP!$M$58),"",MIP!$M$58)</f>
        <v/>
      </c>
      <c r="D115" s="274"/>
      <c r="E115" s="281">
        <v>49</v>
      </c>
      <c r="F115" s="282" t="str">
        <f>IF(ISBLANK(GI!$H$50),"",GI!$H$50)</f>
        <v/>
      </c>
      <c r="G115" s="284">
        <f>MIP!M125</f>
        <v>0</v>
      </c>
      <c r="H115" s="281">
        <v>49</v>
      </c>
      <c r="I115" s="282" t="str">
        <f>IF(ISBLANK(GI!$H$50),"",GI!$H$50)</f>
        <v/>
      </c>
      <c r="J115" s="283" t="str">
        <f>IF(ISBLANK(MIP!$M$192),"",MIP!$M$192)</f>
        <v/>
      </c>
      <c r="K115" s="285"/>
      <c r="L115" s="281">
        <v>49</v>
      </c>
      <c r="M115" s="282" t="str">
        <f>IF(ISBLANK(GI!$H$50),"",GI!$H$50)</f>
        <v/>
      </c>
      <c r="N115" s="283">
        <f>MIP!M259</f>
        <v>0</v>
      </c>
      <c r="O115" s="281">
        <v>49</v>
      </c>
      <c r="P115" s="282" t="str">
        <f>IF(ISBLANK(GI!$H$50),"",GI!$H$50)</f>
        <v/>
      </c>
      <c r="Q115" s="283" t="str">
        <f>IF(ISBLANK(MIP!$M$325),"",MIP!$M$325)</f>
        <v/>
      </c>
      <c r="R115" s="285"/>
      <c r="S115" s="281">
        <v>49</v>
      </c>
      <c r="T115" s="282" t="str">
        <f>IF(ISBLANK(GI!$H$50),"",GI!$H$50)</f>
        <v/>
      </c>
      <c r="U115" s="283">
        <f>MIP!M392</f>
        <v>0</v>
      </c>
      <c r="V115" s="281">
        <v>49</v>
      </c>
      <c r="W115" s="282" t="str">
        <f>IF(ISBLANK(GI!$H$50),"",GI!$H$50)</f>
        <v/>
      </c>
      <c r="X115" s="284" t="str">
        <f>IF(ISBLANK(MIP!$M$459),"",MIP!$M$459)</f>
        <v/>
      </c>
      <c r="Y115" s="286"/>
      <c r="Z115" s="281">
        <v>49</v>
      </c>
      <c r="AA115" s="287" t="str">
        <f>IF(ISBLANK(GI!$H$50),"",GI!$H$50)</f>
        <v/>
      </c>
      <c r="AB115" s="283">
        <f>MIP!M526</f>
        <v>0</v>
      </c>
      <c r="AC115" s="281">
        <v>49</v>
      </c>
      <c r="AD115" s="288" t="str">
        <f>IF(ISBLANK(GI!$H$50),"",GI!$H$50)</f>
        <v/>
      </c>
      <c r="AE115" s="283" t="str">
        <f>IF(ISBLANK(MIP!$M$593),"",MIP!$M$593)</f>
        <v/>
      </c>
      <c r="AF115" s="274"/>
      <c r="AG115" s="281">
        <v>49</v>
      </c>
      <c r="AH115" s="288" t="str">
        <f>IF(ISBLANK(GI!$H$50),"",GI!$H$50)</f>
        <v/>
      </c>
      <c r="AI115" s="283">
        <f>MIP!M660</f>
        <v>0</v>
      </c>
      <c r="AJ115" s="281">
        <v>49</v>
      </c>
      <c r="AK115" s="282" t="str">
        <f>IF(ISBLANK(GI!$H$50),"",GI!$H$50)</f>
        <v/>
      </c>
      <c r="AL115" s="284" t="str">
        <f>IF(ISBLANK(MIP!$M$727),"",MIP!$M$727)</f>
        <v/>
      </c>
      <c r="AM115" s="286"/>
      <c r="AN115" s="289">
        <v>49</v>
      </c>
      <c r="AO115" s="282" t="str">
        <f>IF(ISBLANK(GI!$H$50),"",GI!$H$50)</f>
        <v/>
      </c>
      <c r="AP115" s="283" t="str">
        <f>IF(ISBLANK(MIP!$M$794),"",MIP!$M$794)</f>
        <v/>
      </c>
      <c r="AQ115" s="281">
        <v>49</v>
      </c>
      <c r="AR115" s="282" t="str">
        <f>IF(ISBLANK(GI!$H$50),"",GI!$H$50)</f>
        <v/>
      </c>
      <c r="AS115" s="284"/>
      <c r="AT115" s="286"/>
      <c r="AU115" s="289">
        <v>49</v>
      </c>
      <c r="AV115" s="282" t="str">
        <f>IF(ISBLANK(GI!$H$50),"",GI!$H$50)</f>
        <v/>
      </c>
      <c r="AW115" s="283"/>
    </row>
    <row r="116" spans="1:66" ht="12.75" customHeight="1">
      <c r="A116" s="281">
        <v>50</v>
      </c>
      <c r="B116" s="282" t="str">
        <f>IF(ISBLANK(GI!$H$51),"",GI!$H$51)</f>
        <v/>
      </c>
      <c r="C116" s="283" t="str">
        <f>IF(ISBLANK(MIP!$M$59),"",MIP!$M$59)</f>
        <v/>
      </c>
      <c r="D116" s="274"/>
      <c r="E116" s="281">
        <v>50</v>
      </c>
      <c r="F116" s="282" t="str">
        <f>IF(ISBLANK(GI!$H$51),"",GI!$H$51)</f>
        <v/>
      </c>
      <c r="G116" s="284">
        <f>MIP!M126</f>
        <v>0</v>
      </c>
      <c r="H116" s="281">
        <v>50</v>
      </c>
      <c r="I116" s="282" t="str">
        <f>IF(ISBLANK(GI!$H$51),"",GI!$H$51)</f>
        <v/>
      </c>
      <c r="J116" s="283" t="str">
        <f>IF(ISBLANK(MIP!$M$193),"",MIP!$M$193)</f>
        <v/>
      </c>
      <c r="K116" s="285"/>
      <c r="L116" s="281">
        <v>50</v>
      </c>
      <c r="M116" s="282" t="str">
        <f>IF(ISBLANK(GI!$H$51),"",GI!$H$51)</f>
        <v/>
      </c>
      <c r="N116" s="283">
        <f>MIP!M260</f>
        <v>0</v>
      </c>
      <c r="O116" s="281">
        <v>50</v>
      </c>
      <c r="P116" s="282" t="str">
        <f>IF(ISBLANK(GI!$H$51),"",GI!$H$51)</f>
        <v/>
      </c>
      <c r="Q116" s="283" t="str">
        <f>IF(ISBLANK(MIP!$M$326),"",MIP!$M$326)</f>
        <v/>
      </c>
      <c r="R116" s="285"/>
      <c r="S116" s="281">
        <v>50</v>
      </c>
      <c r="T116" s="282" t="str">
        <f>IF(ISBLANK(GI!$H$51),"",GI!$H$51)</f>
        <v/>
      </c>
      <c r="U116" s="283">
        <f>MIP!M393</f>
        <v>0</v>
      </c>
      <c r="V116" s="281">
        <v>50</v>
      </c>
      <c r="W116" s="282" t="str">
        <f>IF(ISBLANK(GI!$H$51),"",GI!$H$51)</f>
        <v/>
      </c>
      <c r="X116" s="284" t="str">
        <f>IF(ISBLANK(MIP!$M$460),"",MIP!$M$460)</f>
        <v/>
      </c>
      <c r="Y116" s="286"/>
      <c r="Z116" s="281">
        <v>50</v>
      </c>
      <c r="AA116" s="287" t="str">
        <f>IF(ISBLANK(GI!$H$51),"",GI!$H$51)</f>
        <v/>
      </c>
      <c r="AB116" s="283">
        <f>MIP!M527</f>
        <v>0</v>
      </c>
      <c r="AC116" s="281">
        <v>50</v>
      </c>
      <c r="AD116" s="288" t="str">
        <f>IF(ISBLANK(GI!$H$51),"",GI!$H$51)</f>
        <v/>
      </c>
      <c r="AE116" s="283" t="str">
        <f>IF(ISBLANK(MIP!$M$594),"",MIP!$M$594)</f>
        <v/>
      </c>
      <c r="AF116" s="274"/>
      <c r="AG116" s="281">
        <v>50</v>
      </c>
      <c r="AH116" s="288" t="str">
        <f>IF(ISBLANK(GI!$H$51),"",GI!$H$51)</f>
        <v/>
      </c>
      <c r="AI116" s="283">
        <f>MIP!M661</f>
        <v>0</v>
      </c>
      <c r="AJ116" s="281">
        <v>50</v>
      </c>
      <c r="AK116" s="282" t="str">
        <f>IF(ISBLANK(GI!$H$51),"",GI!$H$51)</f>
        <v/>
      </c>
      <c r="AL116" s="284" t="str">
        <f>IF(ISBLANK(MIP!$M$728),"",MIP!$M$728)</f>
        <v/>
      </c>
      <c r="AM116" s="286"/>
      <c r="AN116" s="289">
        <v>50</v>
      </c>
      <c r="AO116" s="282" t="str">
        <f>IF(ISBLANK(GI!$H$51),"",GI!$H$51)</f>
        <v/>
      </c>
      <c r="AP116" s="283" t="str">
        <f>IF(ISBLANK(MIP!$M$795),"",MIP!$M$795)</f>
        <v/>
      </c>
      <c r="AQ116" s="281">
        <v>50</v>
      </c>
      <c r="AR116" s="282" t="str">
        <f>IF(ISBLANK(GI!$H$51),"",GI!$H$51)</f>
        <v/>
      </c>
      <c r="AS116" s="284"/>
      <c r="AT116" s="286"/>
      <c r="AU116" s="289">
        <v>50</v>
      </c>
      <c r="AV116" s="282" t="str">
        <f>IF(ISBLANK(GI!$H$51),"",GI!$H$51)</f>
        <v/>
      </c>
      <c r="AW116" s="283"/>
    </row>
    <row r="117" spans="1:66" ht="12.75" customHeight="1">
      <c r="A117" s="281">
        <v>51</v>
      </c>
      <c r="B117" s="282" t="str">
        <f>IF(ISBLANK(GI!$H$52),"",GI!$H$52)</f>
        <v/>
      </c>
      <c r="C117" s="283" t="str">
        <f>IF(ISBLANK(MIP!$M$60),"",MIP!$M$60)</f>
        <v/>
      </c>
      <c r="D117" s="274"/>
      <c r="E117" s="281">
        <v>51</v>
      </c>
      <c r="F117" s="282" t="str">
        <f>IF(ISBLANK(GI!$H$52),"",GI!$H$52)</f>
        <v/>
      </c>
      <c r="G117" s="284">
        <f>MIP!M127</f>
        <v>0</v>
      </c>
      <c r="H117" s="281">
        <v>51</v>
      </c>
      <c r="I117" s="282" t="str">
        <f>IF(ISBLANK(GI!$H$52),"",GI!$H$52)</f>
        <v/>
      </c>
      <c r="J117" s="283" t="str">
        <f>IF(ISBLANK(MIP!$M$193),"",MIP!$M$193)</f>
        <v/>
      </c>
      <c r="K117" s="285"/>
      <c r="L117" s="281">
        <v>51</v>
      </c>
      <c r="M117" s="282" t="str">
        <f>IF(ISBLANK(GI!$H$52),"",GI!$H$52)</f>
        <v/>
      </c>
      <c r="N117" s="283">
        <f>MIP!M261</f>
        <v>0</v>
      </c>
      <c r="O117" s="281">
        <v>51</v>
      </c>
      <c r="P117" s="282" t="str">
        <f>IF(ISBLANK(GI!$H$52),"",GI!$H$52)</f>
        <v/>
      </c>
      <c r="Q117" s="283" t="str">
        <f>IF(ISBLANK(MIP!$M$327),"",MIP!$M$327)</f>
        <v/>
      </c>
      <c r="R117" s="285"/>
      <c r="S117" s="281">
        <v>51</v>
      </c>
      <c r="T117" s="282" t="str">
        <f>IF(ISBLANK(GI!$H$52),"",GI!$H$52)</f>
        <v/>
      </c>
      <c r="U117" s="283">
        <f>MIP!M394</f>
        <v>0</v>
      </c>
      <c r="V117" s="281">
        <v>51</v>
      </c>
      <c r="W117" s="282" t="str">
        <f>IF(ISBLANK(GI!$H$52),"",GI!$H$52)</f>
        <v/>
      </c>
      <c r="X117" s="284" t="str">
        <f>IF(ISBLANK(MIP!$M$461),"",MIP!$M$461)</f>
        <v/>
      </c>
      <c r="Y117" s="286"/>
      <c r="Z117" s="281">
        <v>51</v>
      </c>
      <c r="AA117" s="287" t="str">
        <f>IF(ISBLANK(GI!$H$52),"",GI!$H$52)</f>
        <v/>
      </c>
      <c r="AB117" s="283">
        <f>MIP!M528</f>
        <v>0</v>
      </c>
      <c r="AC117" s="281">
        <v>51</v>
      </c>
      <c r="AD117" s="288" t="str">
        <f>IF(ISBLANK(GI!$H$52),"",GI!$H$52)</f>
        <v/>
      </c>
      <c r="AE117" s="283" t="str">
        <f>IF(ISBLANK(MIP!$M$595),"",MIP!$M$595)</f>
        <v/>
      </c>
      <c r="AF117" s="274"/>
      <c r="AG117" s="281">
        <v>51</v>
      </c>
      <c r="AH117" s="288" t="str">
        <f>IF(ISBLANK(GI!$H$52),"",GI!$H$52)</f>
        <v/>
      </c>
      <c r="AI117" s="283">
        <f>MIP!M662</f>
        <v>0</v>
      </c>
      <c r="AJ117" s="281">
        <v>51</v>
      </c>
      <c r="AK117" s="282" t="str">
        <f>IF(ISBLANK(GI!$H$52),"",GI!$H$52)</f>
        <v/>
      </c>
      <c r="AL117" s="284" t="str">
        <f>IF(ISBLANK(MIP!$M$729),"",MIP!$M$729)</f>
        <v/>
      </c>
      <c r="AM117" s="286"/>
      <c r="AN117" s="289">
        <v>51</v>
      </c>
      <c r="AO117" s="282" t="str">
        <f>IF(ISBLANK(GI!$H$52),"",GI!$H$52)</f>
        <v/>
      </c>
      <c r="AP117" s="283" t="str">
        <f>IF(ISBLANK(MIP!$M$796),"",MIP!$M$796)</f>
        <v/>
      </c>
      <c r="AQ117" s="281">
        <v>51</v>
      </c>
      <c r="AR117" s="282" t="str">
        <f>IF(ISBLANK(GI!$H$52),"",GI!$H$52)</f>
        <v/>
      </c>
      <c r="AS117" s="284"/>
      <c r="AT117" s="286"/>
      <c r="AU117" s="289">
        <v>51</v>
      </c>
      <c r="AV117" s="282" t="str">
        <f>IF(ISBLANK(GI!$H$52),"",GI!$H$52)</f>
        <v/>
      </c>
      <c r="AW117" s="283"/>
    </row>
    <row r="118" spans="1:66" ht="12.75" customHeight="1">
      <c r="A118" s="281">
        <v>52</v>
      </c>
      <c r="B118" s="282" t="str">
        <f>IF(ISBLANK(GI!$H$53),"",GI!$H$53)</f>
        <v/>
      </c>
      <c r="C118" s="283" t="str">
        <f>IF(ISBLANK(MIP!$M$61),"",MIP!$M$61)</f>
        <v/>
      </c>
      <c r="D118" s="274"/>
      <c r="E118" s="281">
        <v>52</v>
      </c>
      <c r="F118" s="282" t="str">
        <f>IF(ISBLANK(GI!$H$53),"",GI!$H$53)</f>
        <v/>
      </c>
      <c r="G118" s="284">
        <f>MIP!M128</f>
        <v>0</v>
      </c>
      <c r="H118" s="281">
        <v>52</v>
      </c>
      <c r="I118" s="282" t="str">
        <f>IF(ISBLANK(GI!$H$53),"",GI!$H$53)</f>
        <v/>
      </c>
      <c r="J118" s="283" t="str">
        <f>IF(ISBLANK(MIP!$M$193),"",MIP!$M$193)</f>
        <v/>
      </c>
      <c r="K118" s="285"/>
      <c r="L118" s="281">
        <v>52</v>
      </c>
      <c r="M118" s="282" t="str">
        <f>IF(ISBLANK(GI!$H$53),"",GI!$H$53)</f>
        <v/>
      </c>
      <c r="N118" s="283">
        <f>MIP!M262</f>
        <v>0</v>
      </c>
      <c r="O118" s="281">
        <v>52</v>
      </c>
      <c r="P118" s="282" t="str">
        <f>IF(ISBLANK(GI!$H$53),"",GI!$H$53)</f>
        <v/>
      </c>
      <c r="Q118" s="283" t="str">
        <f>IF(ISBLANK(MIP!$M$328),"",MIP!$M$328)</f>
        <v/>
      </c>
      <c r="R118" s="285"/>
      <c r="S118" s="281">
        <v>52</v>
      </c>
      <c r="T118" s="282" t="str">
        <f>IF(ISBLANK(GI!$H$53),"",GI!$H$53)</f>
        <v/>
      </c>
      <c r="U118" s="283">
        <f>MIP!M395</f>
        <v>0</v>
      </c>
      <c r="V118" s="281">
        <v>52</v>
      </c>
      <c r="W118" s="282" t="str">
        <f>IF(ISBLANK(GI!$H$53),"",GI!$H$53)</f>
        <v/>
      </c>
      <c r="X118" s="284" t="str">
        <f>IF(ISBLANK(MIP!$M$462),"",MIP!$M$462)</f>
        <v/>
      </c>
      <c r="Y118" s="286"/>
      <c r="Z118" s="281">
        <v>52</v>
      </c>
      <c r="AA118" s="287" t="str">
        <f>IF(ISBLANK(GI!$H$53),"",GI!$H$53)</f>
        <v/>
      </c>
      <c r="AB118" s="283">
        <f>MIP!M529</f>
        <v>0</v>
      </c>
      <c r="AC118" s="281">
        <v>52</v>
      </c>
      <c r="AD118" s="288" t="str">
        <f>IF(ISBLANK(GI!$H$53),"",GI!$H$53)</f>
        <v/>
      </c>
      <c r="AE118" s="283" t="str">
        <f>IF(ISBLANK(MIP!$M$596),"",MIP!$M$596)</f>
        <v/>
      </c>
      <c r="AF118" s="274"/>
      <c r="AG118" s="281">
        <v>52</v>
      </c>
      <c r="AH118" s="288" t="str">
        <f>IF(ISBLANK(GI!$H$53),"",GI!$H$53)</f>
        <v/>
      </c>
      <c r="AI118" s="283">
        <f>MIP!M663</f>
        <v>0</v>
      </c>
      <c r="AJ118" s="281">
        <v>52</v>
      </c>
      <c r="AK118" s="282" t="str">
        <f>IF(ISBLANK(GI!$H$53),"",GI!$H$53)</f>
        <v/>
      </c>
      <c r="AL118" s="284" t="str">
        <f>IF(ISBLANK(MIP!$M$730),"",MIP!$M$730)</f>
        <v/>
      </c>
      <c r="AM118" s="286"/>
      <c r="AN118" s="289">
        <v>52</v>
      </c>
      <c r="AO118" s="282" t="str">
        <f>IF(ISBLANK(GI!$H$53),"",GI!$H$53)</f>
        <v/>
      </c>
      <c r="AP118" s="283" t="str">
        <f>IF(ISBLANK(MIP!$M$797),"",MIP!$M$797)</f>
        <v/>
      </c>
      <c r="AQ118" s="281">
        <v>52</v>
      </c>
      <c r="AR118" s="282" t="str">
        <f>IF(ISBLANK(GI!$H$53),"",GI!$H$53)</f>
        <v/>
      </c>
      <c r="AS118" s="284"/>
      <c r="AT118" s="286"/>
      <c r="AU118" s="289">
        <v>52</v>
      </c>
      <c r="AV118" s="282" t="str">
        <f>IF(ISBLANK(GI!$H$53),"",GI!$H$53)</f>
        <v/>
      </c>
      <c r="AW118" s="283"/>
    </row>
    <row r="119" spans="1:66" ht="12.75" customHeight="1">
      <c r="A119" s="281">
        <v>53</v>
      </c>
      <c r="B119" s="282" t="str">
        <f>IF(ISBLANK(GI!$H$54),"",GI!$H$54)</f>
        <v/>
      </c>
      <c r="C119" s="283" t="str">
        <f>IF(ISBLANK(MIP!$M$62),"",MIP!$M$62)</f>
        <v/>
      </c>
      <c r="D119" s="274"/>
      <c r="E119" s="281">
        <v>53</v>
      </c>
      <c r="F119" s="282" t="str">
        <f>IF(ISBLANK(GI!$H$54),"",GI!$H$54)</f>
        <v/>
      </c>
      <c r="G119" s="284">
        <f>MIP!M129</f>
        <v>0</v>
      </c>
      <c r="H119" s="281">
        <v>53</v>
      </c>
      <c r="I119" s="282" t="str">
        <f>IF(ISBLANK(GI!$H$54),"",GI!$H$54)</f>
        <v/>
      </c>
      <c r="J119" s="283" t="str">
        <f>IF(ISBLANK(MIP!$M$193),"",MIP!$M$193)</f>
        <v/>
      </c>
      <c r="K119" s="285"/>
      <c r="L119" s="281">
        <v>53</v>
      </c>
      <c r="M119" s="282" t="str">
        <f>IF(ISBLANK(GI!$H$54),"",GI!$H$54)</f>
        <v/>
      </c>
      <c r="N119" s="283">
        <f>MIP!M263</f>
        <v>0</v>
      </c>
      <c r="O119" s="281">
        <v>53</v>
      </c>
      <c r="P119" s="282" t="str">
        <f>IF(ISBLANK(GI!$H$54),"",GI!$H$54)</f>
        <v/>
      </c>
      <c r="Q119" s="283" t="str">
        <f>IF(ISBLANK(MIP!$M$329),"",MIP!$M$329)</f>
        <v/>
      </c>
      <c r="R119" s="285"/>
      <c r="S119" s="281">
        <v>53</v>
      </c>
      <c r="T119" s="282" t="str">
        <f>IF(ISBLANK(GI!$H$54),"",GI!$H$54)</f>
        <v/>
      </c>
      <c r="U119" s="283">
        <f>MIP!M396</f>
        <v>0</v>
      </c>
      <c r="V119" s="281">
        <v>53</v>
      </c>
      <c r="W119" s="282" t="str">
        <f>IF(ISBLANK(GI!$H$54),"",GI!$H$54)</f>
        <v/>
      </c>
      <c r="X119" s="284" t="str">
        <f>IF(ISBLANK(MIP!$M$463),"",MIP!$M$463)</f>
        <v/>
      </c>
      <c r="Y119" s="286"/>
      <c r="Z119" s="281">
        <v>53</v>
      </c>
      <c r="AA119" s="287" t="str">
        <f>IF(ISBLANK(GI!$H$54),"",GI!$H$54)</f>
        <v/>
      </c>
      <c r="AB119" s="283">
        <f>MIP!M530</f>
        <v>0</v>
      </c>
      <c r="AC119" s="281">
        <v>53</v>
      </c>
      <c r="AD119" s="288" t="str">
        <f>IF(ISBLANK(GI!$H$54),"",GI!$H$54)</f>
        <v/>
      </c>
      <c r="AE119" s="283" t="str">
        <f>IF(ISBLANK(MIP!$M$597),"",MIP!$M$597)</f>
        <v/>
      </c>
      <c r="AF119" s="274"/>
      <c r="AG119" s="281">
        <v>53</v>
      </c>
      <c r="AH119" s="288" t="str">
        <f>IF(ISBLANK(GI!$H$54),"",GI!$H$54)</f>
        <v/>
      </c>
      <c r="AI119" s="283">
        <f>MIP!M664</f>
        <v>0</v>
      </c>
      <c r="AJ119" s="281">
        <v>53</v>
      </c>
      <c r="AK119" s="282" t="str">
        <f>IF(ISBLANK(GI!$H$54),"",GI!$H$54)</f>
        <v/>
      </c>
      <c r="AL119" s="284" t="str">
        <f>IF(ISBLANK(MIP!$M$731),"",MIP!$M$731)</f>
        <v/>
      </c>
      <c r="AM119" s="286"/>
      <c r="AN119" s="289">
        <v>53</v>
      </c>
      <c r="AO119" s="282" t="str">
        <f>IF(ISBLANK(GI!$H$54),"",GI!$H$54)</f>
        <v/>
      </c>
      <c r="AP119" s="283" t="str">
        <f>IF(ISBLANK(MIP!$M$798),"",MIP!$M$798)</f>
        <v/>
      </c>
      <c r="AQ119" s="281">
        <v>53</v>
      </c>
      <c r="AR119" s="282" t="str">
        <f>IF(ISBLANK(GI!$H$54),"",GI!$H$54)</f>
        <v/>
      </c>
      <c r="AS119" s="284"/>
      <c r="AT119" s="286"/>
      <c r="AU119" s="289">
        <v>53</v>
      </c>
      <c r="AV119" s="282" t="str">
        <f>IF(ISBLANK(GI!$H$54),"",GI!$H$54)</f>
        <v/>
      </c>
      <c r="AW119" s="283"/>
    </row>
    <row r="120" spans="1:66" ht="12.75" customHeight="1">
      <c r="A120" s="281">
        <v>54</v>
      </c>
      <c r="B120" s="282" t="str">
        <f>IF(ISBLANK(GI!$H$55),"",GI!$H$55)</f>
        <v/>
      </c>
      <c r="C120" s="283" t="str">
        <f>IF(ISBLANK(MIP!$M$63),"",MIP!$M$63)</f>
        <v/>
      </c>
      <c r="D120" s="274"/>
      <c r="E120" s="281">
        <v>54</v>
      </c>
      <c r="F120" s="282" t="str">
        <f>IF(ISBLANK(GI!$H$55),"",GI!$H$55)</f>
        <v/>
      </c>
      <c r="G120" s="284">
        <f>MIP!M130</f>
        <v>0</v>
      </c>
      <c r="H120" s="281">
        <v>54</v>
      </c>
      <c r="I120" s="282" t="str">
        <f>IF(ISBLANK(GI!$H$55),"",GI!$H$55)</f>
        <v/>
      </c>
      <c r="J120" s="283" t="str">
        <f>IF(ISBLANK(MIP!$M$193),"",MIP!$M$193)</f>
        <v/>
      </c>
      <c r="K120" s="285"/>
      <c r="L120" s="281">
        <v>54</v>
      </c>
      <c r="M120" s="282" t="str">
        <f>IF(ISBLANK(GI!$H$55),"",GI!$H$55)</f>
        <v/>
      </c>
      <c r="N120" s="283">
        <f>MIP!M264</f>
        <v>0</v>
      </c>
      <c r="O120" s="281">
        <v>54</v>
      </c>
      <c r="P120" s="282" t="str">
        <f>IF(ISBLANK(GI!$H$55),"",GI!$H$55)</f>
        <v/>
      </c>
      <c r="Q120" s="283" t="str">
        <f>IF(ISBLANK(MIP!$M$330),"",MIP!$M$330)</f>
        <v/>
      </c>
      <c r="R120" s="285"/>
      <c r="S120" s="281">
        <v>54</v>
      </c>
      <c r="T120" s="282" t="str">
        <f>IF(ISBLANK(GI!$H$55),"",GI!$H$55)</f>
        <v/>
      </c>
      <c r="U120" s="283">
        <f>MIP!M397</f>
        <v>0</v>
      </c>
      <c r="V120" s="281">
        <v>54</v>
      </c>
      <c r="W120" s="282" t="str">
        <f>IF(ISBLANK(GI!$H$55),"",GI!$H$55)</f>
        <v/>
      </c>
      <c r="X120" s="284" t="str">
        <f>IF(ISBLANK(MIP!$M$464),"",MIP!$M$464)</f>
        <v/>
      </c>
      <c r="Y120" s="286"/>
      <c r="Z120" s="281">
        <v>54</v>
      </c>
      <c r="AA120" s="287" t="str">
        <f>IF(ISBLANK(GI!$H$55),"",GI!$H$55)</f>
        <v/>
      </c>
      <c r="AB120" s="283">
        <f>MIP!M531</f>
        <v>0</v>
      </c>
      <c r="AC120" s="281">
        <v>54</v>
      </c>
      <c r="AD120" s="288" t="str">
        <f>IF(ISBLANK(GI!$H$55),"",GI!$H$55)</f>
        <v/>
      </c>
      <c r="AE120" s="283" t="str">
        <f>IF(ISBLANK(MIP!$M$598),"",MIP!$M$598)</f>
        <v/>
      </c>
      <c r="AF120" s="274"/>
      <c r="AG120" s="281">
        <v>54</v>
      </c>
      <c r="AH120" s="288" t="str">
        <f>IF(ISBLANK(GI!$H$55),"",GI!$H$55)</f>
        <v/>
      </c>
      <c r="AI120" s="283">
        <f>MIP!M665</f>
        <v>0</v>
      </c>
      <c r="AJ120" s="281">
        <v>54</v>
      </c>
      <c r="AK120" s="282" t="str">
        <f>IF(ISBLANK(GI!$H$55),"",GI!$H$55)</f>
        <v/>
      </c>
      <c r="AL120" s="284" t="str">
        <f>IF(ISBLANK(MIP!$M$732),"",MIP!$M$732)</f>
        <v/>
      </c>
      <c r="AM120" s="286"/>
      <c r="AN120" s="289">
        <v>54</v>
      </c>
      <c r="AO120" s="282" t="str">
        <f>IF(ISBLANK(GI!$H$55),"",GI!$H$55)</f>
        <v/>
      </c>
      <c r="AP120" s="283" t="str">
        <f>IF(ISBLANK(MIP!$M$799),"",MIP!$M$799)</f>
        <v/>
      </c>
      <c r="AQ120" s="281">
        <v>54</v>
      </c>
      <c r="AR120" s="282" t="str">
        <f>IF(ISBLANK(GI!$H$55),"",GI!$H$55)</f>
        <v/>
      </c>
      <c r="AS120" s="284"/>
      <c r="AT120" s="286"/>
      <c r="AU120" s="289">
        <v>54</v>
      </c>
      <c r="AV120" s="282" t="str">
        <f>IF(ISBLANK(GI!$H$55),"",GI!$H$55)</f>
        <v/>
      </c>
      <c r="AW120" s="283"/>
    </row>
    <row r="121" spans="1:66" ht="12.75" customHeight="1">
      <c r="A121" s="281">
        <v>55</v>
      </c>
      <c r="B121" s="282" t="str">
        <f>IF(ISBLANK(GI!$H$56),"",GI!$H$56)</f>
        <v/>
      </c>
      <c r="C121" s="283" t="str">
        <f>IF(ISBLANK(MIP!$M$64),"",MIP!$M$64)</f>
        <v/>
      </c>
      <c r="D121" s="274"/>
      <c r="E121" s="281">
        <v>55</v>
      </c>
      <c r="F121" s="282" t="str">
        <f>IF(ISBLANK(GI!$H$56),"",GI!$H$56)</f>
        <v/>
      </c>
      <c r="G121" s="284">
        <f>MIP!M131</f>
        <v>0</v>
      </c>
      <c r="H121" s="281">
        <v>55</v>
      </c>
      <c r="I121" s="282" t="str">
        <f>IF(ISBLANK(GI!$H$56),"",GI!$H$56)</f>
        <v/>
      </c>
      <c r="J121" s="283" t="str">
        <f>IF(ISBLANK(MIP!$M$193),"",MIP!$M$193)</f>
        <v/>
      </c>
      <c r="K121" s="285"/>
      <c r="L121" s="281">
        <v>55</v>
      </c>
      <c r="M121" s="282" t="str">
        <f>IF(ISBLANK(GI!$H$56),"",GI!$H$56)</f>
        <v/>
      </c>
      <c r="N121" s="283">
        <f>MIP!M265</f>
        <v>0</v>
      </c>
      <c r="O121" s="281">
        <v>55</v>
      </c>
      <c r="P121" s="282" t="str">
        <f>IF(ISBLANK(GI!$H$56),"",GI!$H$56)</f>
        <v/>
      </c>
      <c r="Q121" s="283" t="str">
        <f>IF(ISBLANK(MIP!$M$331),"",MIP!$M$331)</f>
        <v/>
      </c>
      <c r="R121" s="285"/>
      <c r="S121" s="281">
        <v>55</v>
      </c>
      <c r="T121" s="282" t="str">
        <f>IF(ISBLANK(GI!$H$56),"",GI!$H$56)</f>
        <v/>
      </c>
      <c r="U121" s="283">
        <f>MIP!M398</f>
        <v>0</v>
      </c>
      <c r="V121" s="281">
        <v>55</v>
      </c>
      <c r="W121" s="282" t="str">
        <f>IF(ISBLANK(GI!$H$56),"",GI!$H$56)</f>
        <v/>
      </c>
      <c r="X121" s="284" t="str">
        <f>IF(ISBLANK(MIP!$M$465),"",MIP!$M$465)</f>
        <v/>
      </c>
      <c r="Y121" s="286"/>
      <c r="Z121" s="281">
        <v>55</v>
      </c>
      <c r="AA121" s="287" t="str">
        <f>IF(ISBLANK(GI!$H$56),"",GI!$H$56)</f>
        <v/>
      </c>
      <c r="AB121" s="283">
        <f>MIP!M532</f>
        <v>0</v>
      </c>
      <c r="AC121" s="281">
        <v>55</v>
      </c>
      <c r="AD121" s="288" t="str">
        <f>IF(ISBLANK(GI!$H$56),"",GI!$H$56)</f>
        <v/>
      </c>
      <c r="AE121" s="283" t="str">
        <f>IF(ISBLANK(MIP!$M$599),"",MIP!$M$599)</f>
        <v/>
      </c>
      <c r="AF121" s="274"/>
      <c r="AG121" s="281">
        <v>55</v>
      </c>
      <c r="AH121" s="288" t="str">
        <f>IF(ISBLANK(GI!$H$56),"",GI!$H$56)</f>
        <v/>
      </c>
      <c r="AI121" s="283">
        <f>MIP!M666</f>
        <v>0</v>
      </c>
      <c r="AJ121" s="281">
        <v>55</v>
      </c>
      <c r="AK121" s="282" t="str">
        <f>IF(ISBLANK(GI!$H$56),"",GI!$H$56)</f>
        <v/>
      </c>
      <c r="AL121" s="284" t="str">
        <f>IF(ISBLANK(MIP!$M$733),"",MIP!$M$733)</f>
        <v/>
      </c>
      <c r="AM121" s="286"/>
      <c r="AN121" s="289">
        <v>55</v>
      </c>
      <c r="AO121" s="282" t="str">
        <f>IF(ISBLANK(GI!$H$56),"",GI!$H$56)</f>
        <v/>
      </c>
      <c r="AP121" s="283" t="str">
        <f>IF(ISBLANK(MIP!$M$800),"",MIP!$M$800)</f>
        <v/>
      </c>
      <c r="AQ121" s="281">
        <v>55</v>
      </c>
      <c r="AR121" s="282" t="str">
        <f>IF(ISBLANK(GI!$H$56),"",GI!$H$56)</f>
        <v/>
      </c>
      <c r="AS121" s="284"/>
      <c r="AT121" s="286"/>
      <c r="AU121" s="289">
        <v>55</v>
      </c>
      <c r="AV121" s="282" t="str">
        <f>IF(ISBLANK(GI!$H$56),"",GI!$H$56)</f>
        <v/>
      </c>
      <c r="AW121" s="283"/>
    </row>
    <row r="122" spans="1:66" s="99" customFormat="1" ht="14.25" customHeight="1">
      <c r="A122" s="633" t="s">
        <v>165</v>
      </c>
      <c r="B122" s="633"/>
      <c r="C122" s="633"/>
      <c r="D122" s="290"/>
      <c r="E122" s="633" t="str">
        <f>$A$60</f>
        <v>TEACHER'S NAME</v>
      </c>
      <c r="F122" s="633"/>
      <c r="G122" s="633"/>
      <c r="H122" s="633" t="str">
        <f>$A$60</f>
        <v>TEACHER'S NAME</v>
      </c>
      <c r="I122" s="633"/>
      <c r="J122" s="633"/>
      <c r="K122" s="291"/>
      <c r="L122" s="633" t="str">
        <f>$A$60</f>
        <v>TEACHER'S NAME</v>
      </c>
      <c r="M122" s="633"/>
      <c r="N122" s="633"/>
      <c r="O122" s="669" t="str">
        <f>$A$60</f>
        <v>TEACHER'S NAME</v>
      </c>
      <c r="P122" s="669"/>
      <c r="Q122" s="669"/>
      <c r="R122" s="291"/>
      <c r="S122" s="669" t="str">
        <f>$A$60</f>
        <v>TEACHER'S NAME</v>
      </c>
      <c r="T122" s="669"/>
      <c r="U122" s="669"/>
      <c r="V122" s="669" t="str">
        <f>$A$60</f>
        <v>TEACHER'S NAME</v>
      </c>
      <c r="W122" s="669"/>
      <c r="X122" s="669"/>
      <c r="Y122" s="292"/>
      <c r="Z122" s="669" t="str">
        <f>$A$60</f>
        <v>TEACHER'S NAME</v>
      </c>
      <c r="AA122" s="669"/>
      <c r="AB122" s="669"/>
      <c r="AC122" s="633" t="str">
        <f>$A$60</f>
        <v>TEACHER'S NAME</v>
      </c>
      <c r="AD122" s="633"/>
      <c r="AE122" s="633"/>
      <c r="AF122" s="290"/>
      <c r="AG122" s="633" t="str">
        <f>$A$60</f>
        <v>TEACHER'S NAME</v>
      </c>
      <c r="AH122" s="633"/>
      <c r="AI122" s="633"/>
      <c r="AJ122" s="633" t="str">
        <f>$A$60</f>
        <v>TEACHER'S NAME</v>
      </c>
      <c r="AK122" s="633"/>
      <c r="AL122" s="633"/>
      <c r="AM122" s="292"/>
      <c r="AN122" s="633" t="str">
        <f>$A$60</f>
        <v>TEACHER'S NAME</v>
      </c>
      <c r="AO122" s="633"/>
      <c r="AP122" s="633"/>
      <c r="AQ122" s="633" t="str">
        <f>$A$60</f>
        <v>TEACHER'S NAME</v>
      </c>
      <c r="AR122" s="633"/>
      <c r="AS122" s="633"/>
      <c r="AT122" s="292"/>
      <c r="AU122" s="633" t="str">
        <f>$A$60</f>
        <v>TEACHER'S NAME</v>
      </c>
      <c r="AV122" s="633"/>
      <c r="AW122" s="633"/>
      <c r="AX122" s="100"/>
      <c r="AY122" s="100"/>
      <c r="AZ122" s="100"/>
      <c r="BA122" s="100"/>
      <c r="BB122" s="100"/>
      <c r="BC122" s="100"/>
      <c r="BD122" s="100"/>
      <c r="BE122" s="100"/>
      <c r="BF122" s="100"/>
      <c r="BG122" s="100"/>
      <c r="BH122" s="100"/>
      <c r="BI122" s="100"/>
      <c r="BJ122" s="100"/>
    </row>
    <row r="123" spans="1:66" s="187" customFormat="1" ht="20.25" customHeight="1">
      <c r="A123" s="634" t="str">
        <f>GI!$C$7</f>
        <v xml:space="preserve">Teklay Haile </v>
      </c>
      <c r="B123" s="634"/>
      <c r="C123" s="634"/>
      <c r="D123" s="294"/>
      <c r="E123" s="634">
        <f>GI!$C$8</f>
        <v>0</v>
      </c>
      <c r="F123" s="634"/>
      <c r="G123" s="634"/>
      <c r="H123" s="665" t="str">
        <f>GI!$C$9</f>
        <v xml:space="preserve">Berhe Hagos </v>
      </c>
      <c r="I123" s="665"/>
      <c r="J123" s="665"/>
      <c r="K123" s="293"/>
      <c r="L123" s="665">
        <f>GI!$C$10</f>
        <v>0</v>
      </c>
      <c r="M123" s="665"/>
      <c r="N123" s="665"/>
      <c r="O123" s="665" t="str">
        <f>GI!$C$11</f>
        <v xml:space="preserve">Biniam Desta </v>
      </c>
      <c r="P123" s="665"/>
      <c r="Q123" s="665"/>
      <c r="R123" s="293"/>
      <c r="S123" s="665" t="str">
        <f>GI!$C$12</f>
        <v xml:space="preserve">G/michael Kidane </v>
      </c>
      <c r="T123" s="665"/>
      <c r="U123" s="665"/>
      <c r="V123" s="665" t="str">
        <f>GI!$C$13</f>
        <v xml:space="preserve">Kahsay G/medhin </v>
      </c>
      <c r="W123" s="665"/>
      <c r="X123" s="665"/>
      <c r="Y123" s="295"/>
      <c r="Z123" s="665">
        <f>GI!$C$14</f>
        <v>0</v>
      </c>
      <c r="AA123" s="665"/>
      <c r="AB123" s="665"/>
      <c r="AC123" s="634" t="str">
        <f>GI!$C$15</f>
        <v xml:space="preserve">Hagos Redae </v>
      </c>
      <c r="AD123" s="634"/>
      <c r="AE123" s="634"/>
      <c r="AF123" s="294"/>
      <c r="AG123" s="634">
        <f>GI!$C$16</f>
        <v>0</v>
      </c>
      <c r="AH123" s="634"/>
      <c r="AI123" s="634"/>
      <c r="AJ123" s="634" t="str">
        <f>GI!$C$17</f>
        <v xml:space="preserve">Tadele Berhe </v>
      </c>
      <c r="AK123" s="634"/>
      <c r="AL123" s="634"/>
      <c r="AM123" s="295"/>
      <c r="AN123" s="634">
        <f>GI!$C$18</f>
        <v>0</v>
      </c>
      <c r="AO123" s="634"/>
      <c r="AP123" s="634"/>
      <c r="AQ123" s="634"/>
      <c r="AR123" s="634"/>
      <c r="AS123" s="634"/>
      <c r="AT123" s="295"/>
      <c r="AU123" s="634"/>
      <c r="AV123" s="634"/>
      <c r="AW123" s="634"/>
    </row>
    <row r="124" spans="1:66" s="215" customFormat="1" ht="39" customHeight="1">
      <c r="A124" s="673" t="s">
        <v>176</v>
      </c>
      <c r="B124" s="673"/>
      <c r="C124" s="297"/>
      <c r="D124" s="297"/>
      <c r="E124" s="297"/>
      <c r="F124" s="296" t="str">
        <f>$A$124</f>
        <v>2nd Semester</v>
      </c>
      <c r="G124" s="297"/>
      <c r="H124" s="297"/>
      <c r="I124" s="296" t="str">
        <f>$A$124</f>
        <v>2nd Semester</v>
      </c>
      <c r="J124" s="297"/>
      <c r="K124" s="297"/>
      <c r="L124" s="297"/>
      <c r="M124" s="296" t="str">
        <f>$A$124</f>
        <v>2nd Semester</v>
      </c>
      <c r="N124" s="297"/>
      <c r="O124" s="298"/>
      <c r="P124" s="299" t="str">
        <f>$A$124</f>
        <v>2nd Semester</v>
      </c>
      <c r="Q124" s="298"/>
      <c r="R124" s="297"/>
      <c r="S124" s="298"/>
      <c r="T124" s="299" t="str">
        <f>$A$124</f>
        <v>2nd Semester</v>
      </c>
      <c r="U124" s="298"/>
      <c r="V124" s="298"/>
      <c r="W124" s="299" t="str">
        <f>$A$124</f>
        <v>2nd Semester</v>
      </c>
      <c r="X124" s="300"/>
      <c r="Y124" s="301"/>
      <c r="Z124" s="298"/>
      <c r="AA124" s="302" t="str">
        <f>$A$124</f>
        <v>2nd Semester</v>
      </c>
      <c r="AB124" s="298"/>
      <c r="AC124" s="301"/>
      <c r="AD124" s="296" t="str">
        <f>$A$124</f>
        <v>2nd Semester</v>
      </c>
      <c r="AE124" s="297"/>
      <c r="AF124" s="297"/>
      <c r="AG124" s="301"/>
      <c r="AH124" s="296" t="str">
        <f>$A$124</f>
        <v>2nd Semester</v>
      </c>
      <c r="AI124" s="297"/>
      <c r="AJ124" s="297"/>
      <c r="AK124" s="296" t="str">
        <f>$A$124</f>
        <v>2nd Semester</v>
      </c>
      <c r="AL124" s="297"/>
      <c r="AM124" s="301"/>
      <c r="AN124" s="297"/>
      <c r="AO124" s="296" t="str">
        <f>$A$124</f>
        <v>2nd Semester</v>
      </c>
      <c r="AP124" s="297"/>
      <c r="AQ124" s="297"/>
      <c r="AR124" s="296" t="str">
        <f>$A$124</f>
        <v>2nd Semester</v>
      </c>
      <c r="AS124" s="297"/>
      <c r="AT124" s="301"/>
      <c r="AU124" s="297"/>
      <c r="AV124" s="296" t="str">
        <f>$A$124</f>
        <v>2nd Semester</v>
      </c>
      <c r="AW124" s="297"/>
    </row>
    <row r="125" spans="1:66" ht="32.25">
      <c r="BJ125" s="156"/>
      <c r="BK125" s="157"/>
      <c r="BL125" s="158"/>
      <c r="BM125" s="158"/>
      <c r="BN125" s="168"/>
    </row>
  </sheetData>
  <sortState xmlns:xlrd2="http://schemas.microsoft.com/office/spreadsheetml/2017/richdata2" ref="AP55:AP59">
    <sortCondition ref="AP55:AP59"/>
  </sortState>
  <mergeCells count="198">
    <mergeCell ref="AJ61:AL61"/>
    <mergeCell ref="AN61:AP61"/>
    <mergeCell ref="AE63:AE64"/>
    <mergeCell ref="V63:W64"/>
    <mergeCell ref="X63:X64"/>
    <mergeCell ref="AA3:AA4"/>
    <mergeCell ref="AB3:AB4"/>
    <mergeCell ref="A123:C123"/>
    <mergeCell ref="H123:J123"/>
    <mergeCell ref="O123:Q123"/>
    <mergeCell ref="V123:X123"/>
    <mergeCell ref="AC123:AE123"/>
    <mergeCell ref="O63:P64"/>
    <mergeCell ref="Q63:Q64"/>
    <mergeCell ref="A63:B64"/>
    <mergeCell ref="C63:C64"/>
    <mergeCell ref="H63:I64"/>
    <mergeCell ref="J63:J64"/>
    <mergeCell ref="I3:I4"/>
    <mergeCell ref="J3:J4"/>
    <mergeCell ref="AO65:AO66"/>
    <mergeCell ref="AP65:AP66"/>
    <mergeCell ref="AC63:AD64"/>
    <mergeCell ref="V122:X122"/>
    <mergeCell ref="A1:B2"/>
    <mergeCell ref="C1:C2"/>
    <mergeCell ref="A3:A4"/>
    <mergeCell ref="B3:B4"/>
    <mergeCell ref="C3:C4"/>
    <mergeCell ref="V61:X61"/>
    <mergeCell ref="AC61:AE61"/>
    <mergeCell ref="A60:C60"/>
    <mergeCell ref="H60:J60"/>
    <mergeCell ref="O60:Q60"/>
    <mergeCell ref="V60:X60"/>
    <mergeCell ref="AC3:AC4"/>
    <mergeCell ref="AD3:AD4"/>
    <mergeCell ref="AE3:AE4"/>
    <mergeCell ref="V1:W2"/>
    <mergeCell ref="X1:X2"/>
    <mergeCell ref="AE1:AE2"/>
    <mergeCell ref="AC1:AD2"/>
    <mergeCell ref="X3:X4"/>
    <mergeCell ref="Z1:AA2"/>
    <mergeCell ref="AB1:AB2"/>
    <mergeCell ref="A61:C61"/>
    <mergeCell ref="H61:J61"/>
    <mergeCell ref="O61:Q61"/>
    <mergeCell ref="AP1:AP2"/>
    <mergeCell ref="AK3:AK4"/>
    <mergeCell ref="AL3:AL4"/>
    <mergeCell ref="AN3:AN4"/>
    <mergeCell ref="AO3:AO4"/>
    <mergeCell ref="AP3:AP4"/>
    <mergeCell ref="AN1:AO2"/>
    <mergeCell ref="AL1:AL2"/>
    <mergeCell ref="AJ3:AJ4"/>
    <mergeCell ref="AJ1:AK2"/>
    <mergeCell ref="O3:O4"/>
    <mergeCell ref="Q3:Q4"/>
    <mergeCell ref="P3:P4"/>
    <mergeCell ref="H1:I2"/>
    <mergeCell ref="J1:J2"/>
    <mergeCell ref="H3:H4"/>
    <mergeCell ref="S1:T2"/>
    <mergeCell ref="U1:U2"/>
    <mergeCell ref="S3:S4"/>
    <mergeCell ref="T3:T4"/>
    <mergeCell ref="AC122:AE122"/>
    <mergeCell ref="A65:A66"/>
    <mergeCell ref="B65:B66"/>
    <mergeCell ref="C65:C66"/>
    <mergeCell ref="H65:H66"/>
    <mergeCell ref="I65:I66"/>
    <mergeCell ref="J65:J66"/>
    <mergeCell ref="O65:O66"/>
    <mergeCell ref="P65:P66"/>
    <mergeCell ref="H122:J122"/>
    <mergeCell ref="O122:Q122"/>
    <mergeCell ref="A122:C122"/>
    <mergeCell ref="Q65:Q66"/>
    <mergeCell ref="L122:N122"/>
    <mergeCell ref="S65:S66"/>
    <mergeCell ref="T65:T66"/>
    <mergeCell ref="U65:U66"/>
    <mergeCell ref="S122:U122"/>
    <mergeCell ref="Z65:Z66"/>
    <mergeCell ref="AA65:AA66"/>
    <mergeCell ref="AB65:AB66"/>
    <mergeCell ref="AJ63:AK64"/>
    <mergeCell ref="AL63:AL64"/>
    <mergeCell ref="AN63:AO64"/>
    <mergeCell ref="G1:G2"/>
    <mergeCell ref="E3:E4"/>
    <mergeCell ref="F3:F4"/>
    <mergeCell ref="G3:G4"/>
    <mergeCell ref="AC60:AE60"/>
    <mergeCell ref="AJ60:AL60"/>
    <mergeCell ref="AN60:AP60"/>
    <mergeCell ref="L1:M2"/>
    <mergeCell ref="N1:N2"/>
    <mergeCell ref="L3:L4"/>
    <mergeCell ref="M3:M4"/>
    <mergeCell ref="N3:N4"/>
    <mergeCell ref="L60:N60"/>
    <mergeCell ref="L61:N61"/>
    <mergeCell ref="AI1:AI2"/>
    <mergeCell ref="AI3:AI4"/>
    <mergeCell ref="Z3:Z4"/>
    <mergeCell ref="O1:P2"/>
    <mergeCell ref="V3:V4"/>
    <mergeCell ref="W3:W4"/>
    <mergeCell ref="Q1:Q2"/>
    <mergeCell ref="A62:B62"/>
    <mergeCell ref="A124:B124"/>
    <mergeCell ref="AJ123:AL123"/>
    <mergeCell ref="AN123:AP123"/>
    <mergeCell ref="AJ122:AL122"/>
    <mergeCell ref="AN122:AP122"/>
    <mergeCell ref="AP63:AP64"/>
    <mergeCell ref="AC65:AC66"/>
    <mergeCell ref="AD65:AD66"/>
    <mergeCell ref="AE65:AE66"/>
    <mergeCell ref="V65:V66"/>
    <mergeCell ref="W65:W66"/>
    <mergeCell ref="X65:X66"/>
    <mergeCell ref="AJ65:AJ66"/>
    <mergeCell ref="AK65:AK66"/>
    <mergeCell ref="AL65:AL66"/>
    <mergeCell ref="AN65:AN66"/>
    <mergeCell ref="E122:G122"/>
    <mergeCell ref="E123:G123"/>
    <mergeCell ref="L63:M64"/>
    <mergeCell ref="N63:N64"/>
    <mergeCell ref="L65:L66"/>
    <mergeCell ref="M65:M66"/>
    <mergeCell ref="N65:N66"/>
    <mergeCell ref="L123:N123"/>
    <mergeCell ref="E60:G60"/>
    <mergeCell ref="E61:G61"/>
    <mergeCell ref="E63:F64"/>
    <mergeCell ref="G63:G64"/>
    <mergeCell ref="E65:E66"/>
    <mergeCell ref="F65:F66"/>
    <mergeCell ref="G65:G66"/>
    <mergeCell ref="E1:F2"/>
    <mergeCell ref="S123:U123"/>
    <mergeCell ref="U3:U4"/>
    <mergeCell ref="S60:U60"/>
    <mergeCell ref="S61:U61"/>
    <mergeCell ref="S63:T64"/>
    <mergeCell ref="U63:U64"/>
    <mergeCell ref="Z122:AB122"/>
    <mergeCell ref="Z123:AB123"/>
    <mergeCell ref="AG1:AH2"/>
    <mergeCell ref="AG3:AG4"/>
    <mergeCell ref="AH3:AH4"/>
    <mergeCell ref="AG60:AI60"/>
    <mergeCell ref="AG61:AI61"/>
    <mergeCell ref="AG63:AH64"/>
    <mergeCell ref="AI63:AI64"/>
    <mergeCell ref="AG65:AG66"/>
    <mergeCell ref="AH65:AH66"/>
    <mergeCell ref="AI65:AI66"/>
    <mergeCell ref="AG122:AI122"/>
    <mergeCell ref="AG123:AI123"/>
    <mergeCell ref="Z60:AB60"/>
    <mergeCell ref="Z61:AB61"/>
    <mergeCell ref="Z63:AA64"/>
    <mergeCell ref="AB63:AB64"/>
    <mergeCell ref="AQ1:AR2"/>
    <mergeCell ref="AS1:AS2"/>
    <mergeCell ref="AU1:AV2"/>
    <mergeCell ref="AW1:AW2"/>
    <mergeCell ref="AQ3:AQ4"/>
    <mergeCell ref="AR3:AR4"/>
    <mergeCell ref="AS3:AS4"/>
    <mergeCell ref="AU3:AU4"/>
    <mergeCell ref="AV3:AV4"/>
    <mergeCell ref="AW3:AW4"/>
    <mergeCell ref="AQ122:AS122"/>
    <mergeCell ref="AU122:AW122"/>
    <mergeCell ref="AQ123:AS123"/>
    <mergeCell ref="AU123:AW123"/>
    <mergeCell ref="AQ60:AS60"/>
    <mergeCell ref="AU60:AW60"/>
    <mergeCell ref="AQ61:AS61"/>
    <mergeCell ref="AU61:AW61"/>
    <mergeCell ref="AQ63:AR64"/>
    <mergeCell ref="AS63:AS64"/>
    <mergeCell ref="AU63:AV64"/>
    <mergeCell ref="AW63:AW64"/>
    <mergeCell ref="AQ65:AQ66"/>
    <mergeCell ref="AR65:AR66"/>
    <mergeCell ref="AS65:AS66"/>
    <mergeCell ref="AU65:AU66"/>
    <mergeCell ref="AV65:AV66"/>
    <mergeCell ref="AW65:AW66"/>
  </mergeCells>
  <pageMargins left="0.27083333333333331" right="0.26041666666666669" top="0.17156862745098039" bottom="0.11029411764705882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5" tint="-0.249977111117893"/>
  </sheetPr>
  <dimension ref="A1:BM54"/>
  <sheetViews>
    <sheetView view="pageLayout" zoomScaleSheetLayoutView="85" workbookViewId="0">
      <selection activeCell="O3" sqref="O3:O52"/>
    </sheetView>
  </sheetViews>
  <sheetFormatPr defaultRowHeight="16.5"/>
  <cols>
    <col min="1" max="1" width="27.28515625" style="14" bestFit="1" customWidth="1"/>
    <col min="2" max="4" width="5.85546875" style="173" customWidth="1"/>
    <col min="5" max="5" width="8.28515625" customWidth="1"/>
    <col min="6" max="6" width="27.28515625" style="14" bestFit="1" customWidth="1"/>
    <col min="7" max="9" width="5.85546875" style="173" customWidth="1"/>
    <col min="10" max="10" width="27.28515625" style="14" bestFit="1" customWidth="1"/>
    <col min="11" max="13" width="5.85546875" style="173" customWidth="1"/>
    <col min="14" max="14" width="8.28515625" customWidth="1"/>
    <col min="15" max="15" width="27.28515625" style="14" bestFit="1" customWidth="1"/>
    <col min="16" max="18" width="5.85546875" style="173" customWidth="1"/>
    <col min="19" max="19" width="27.28515625" style="14" bestFit="1" customWidth="1"/>
    <col min="20" max="22" width="5.85546875" style="173" customWidth="1"/>
    <col min="23" max="23" width="8.28515625" customWidth="1"/>
    <col min="24" max="24" width="27.28515625" style="14" bestFit="1" customWidth="1"/>
    <col min="25" max="27" width="5.85546875" style="173" customWidth="1"/>
    <col min="28" max="28" width="27.28515625" style="14" bestFit="1" customWidth="1"/>
    <col min="29" max="31" width="5.85546875" style="173" customWidth="1"/>
    <col min="32" max="32" width="8.28515625" customWidth="1"/>
    <col min="33" max="33" width="27.28515625" style="14" bestFit="1" customWidth="1"/>
    <col min="34" max="36" width="5.85546875" style="173" customWidth="1"/>
    <col min="37" max="37" width="27.28515625" style="14" bestFit="1" customWidth="1"/>
    <col min="38" max="40" width="5.85546875" style="173" customWidth="1"/>
    <col min="41" max="41" width="8.28515625" customWidth="1"/>
    <col min="42" max="42" width="27.28515625" style="14" bestFit="1" customWidth="1"/>
    <col min="43" max="45" width="5.85546875" style="173" customWidth="1"/>
    <col min="46" max="46" width="27.28515625" style="14" bestFit="1" customWidth="1"/>
    <col min="47" max="49" width="5.85546875" style="173" customWidth="1"/>
    <col min="50" max="50" width="8.28515625" customWidth="1"/>
    <col min="51" max="51" width="27.28515625" style="14" bestFit="1" customWidth="1"/>
    <col min="52" max="54" width="5.85546875" style="173" customWidth="1"/>
    <col min="55" max="55" width="27.28515625" style="14" bestFit="1" customWidth="1"/>
    <col min="56" max="58" width="5.85546875" style="173" customWidth="1"/>
    <col min="59" max="59" width="3.42578125" customWidth="1"/>
    <col min="60" max="60" width="27.28515625" style="14" bestFit="1" customWidth="1"/>
    <col min="61" max="63" width="5.85546875" style="173" customWidth="1"/>
  </cols>
  <sheetData>
    <row r="1" spans="1:63" s="195" customFormat="1" ht="30">
      <c r="A1" s="200">
        <f>GI!$A$3</f>
        <v>11</v>
      </c>
      <c r="B1" s="200" t="str">
        <f>GI!$C$3</f>
        <v>D</v>
      </c>
      <c r="C1" s="684" t="s">
        <v>161</v>
      </c>
      <c r="D1" s="684"/>
      <c r="E1" s="201"/>
      <c r="F1" s="200">
        <f>GI!$A$3</f>
        <v>11</v>
      </c>
      <c r="G1" s="200" t="str">
        <f>GI!$C$3</f>
        <v>D</v>
      </c>
      <c r="H1" s="684" t="s">
        <v>158</v>
      </c>
      <c r="I1" s="684"/>
      <c r="J1" s="200">
        <f>GI!$A$3</f>
        <v>11</v>
      </c>
      <c r="K1" s="200" t="str">
        <f>GI!$C$3</f>
        <v>D</v>
      </c>
      <c r="L1" s="684" t="s">
        <v>159</v>
      </c>
      <c r="M1" s="684"/>
      <c r="N1" s="201"/>
      <c r="O1" s="200">
        <f>GI!$A$3</f>
        <v>11</v>
      </c>
      <c r="P1" s="200" t="str">
        <f>GI!$C$3</f>
        <v>D</v>
      </c>
      <c r="Q1" s="684" t="s">
        <v>160</v>
      </c>
      <c r="R1" s="684"/>
      <c r="W1" s="201"/>
      <c r="AF1" s="201"/>
      <c r="AO1" s="201"/>
      <c r="AX1" s="201"/>
    </row>
    <row r="2" spans="1:63" ht="15">
      <c r="A2" s="194" t="s">
        <v>144</v>
      </c>
      <c r="B2" s="194" t="s">
        <v>145</v>
      </c>
      <c r="C2" s="194" t="s">
        <v>146</v>
      </c>
      <c r="D2" s="194" t="s">
        <v>147</v>
      </c>
      <c r="F2" s="194" t="s">
        <v>144</v>
      </c>
      <c r="G2" s="194" t="s">
        <v>145</v>
      </c>
      <c r="H2" s="194" t="s">
        <v>146</v>
      </c>
      <c r="I2" s="194" t="s">
        <v>147</v>
      </c>
      <c r="J2" s="194" t="s">
        <v>144</v>
      </c>
      <c r="K2" s="194" t="s">
        <v>145</v>
      </c>
      <c r="L2" s="194" t="s">
        <v>146</v>
      </c>
      <c r="M2" s="194" t="s">
        <v>147</v>
      </c>
      <c r="O2" s="194" t="s">
        <v>144</v>
      </c>
      <c r="P2" s="194" t="s">
        <v>145</v>
      </c>
      <c r="Q2" s="194" t="s">
        <v>146</v>
      </c>
      <c r="R2" s="194" t="s">
        <v>147</v>
      </c>
      <c r="S2"/>
      <c r="T2"/>
      <c r="U2"/>
      <c r="V2"/>
      <c r="X2"/>
      <c r="Y2"/>
      <c r="Z2"/>
      <c r="AA2"/>
      <c r="AB2"/>
      <c r="AC2"/>
      <c r="AD2"/>
      <c r="AE2"/>
      <c r="AG2"/>
      <c r="AH2"/>
      <c r="AI2"/>
      <c r="AJ2"/>
      <c r="AK2"/>
      <c r="AL2"/>
      <c r="AM2"/>
      <c r="AN2"/>
      <c r="AP2"/>
      <c r="AQ2"/>
      <c r="AR2"/>
      <c r="AS2"/>
      <c r="AT2"/>
      <c r="AU2"/>
      <c r="AV2"/>
      <c r="AW2"/>
      <c r="AY2"/>
      <c r="AZ2"/>
      <c r="BA2"/>
      <c r="BB2"/>
      <c r="BC2"/>
      <c r="BD2"/>
      <c r="BE2"/>
      <c r="BF2"/>
      <c r="BH2"/>
      <c r="BI2"/>
      <c r="BJ2"/>
      <c r="BK2"/>
    </row>
    <row r="3" spans="1:63" ht="15">
      <c r="A3" s="188" t="str">
        <f>IF(ISBLANK(GI!$H$2),"",GI!$H$2)</f>
        <v xml:space="preserve">Amanuel Hagos Tesfay </v>
      </c>
      <c r="B3" s="189">
        <f>MIP!AH8</f>
        <v>77.857142857142861</v>
      </c>
      <c r="C3" s="190">
        <f>MIP!AI8</f>
        <v>9</v>
      </c>
      <c r="D3" s="190" t="str">
        <f>IF(B3&gt;85,"A",IF(B3&gt;75,"B",IF(B3&gt;55,"C","D")))</f>
        <v>B</v>
      </c>
      <c r="F3" s="188" t="str">
        <f>IF(ISBLANK(GI!$H$2),"",GI!$H$2)</f>
        <v xml:space="preserve">Amanuel Hagos Tesfay </v>
      </c>
      <c r="G3" s="189">
        <f>MIP!AH75</f>
        <v>0</v>
      </c>
      <c r="H3" s="190">
        <f>MIP!AI75</f>
        <v>1</v>
      </c>
      <c r="I3" s="190" t="str">
        <f>IF(G3&gt;85,"A",IF(G3&gt;75,"B",IF(G3&gt;55,"C","D")))</f>
        <v>D</v>
      </c>
      <c r="J3" s="188" t="str">
        <f>IF(ISBLANK(GI!$H$2),"",GI!$H$2)</f>
        <v xml:space="preserve">Amanuel Hagos Tesfay </v>
      </c>
      <c r="K3" s="189" t="e">
        <f>MIP!#REF!</f>
        <v>#REF!</v>
      </c>
      <c r="L3" s="190" t="e">
        <f>MIP!#REF!</f>
        <v>#REF!</v>
      </c>
      <c r="M3" s="190" t="e">
        <f>IF(K3&gt;85,"A",IF(K3&gt;75,"B",IF(K3&gt;55,"C","D")))</f>
        <v>#REF!</v>
      </c>
      <c r="O3" s="188" t="str">
        <f>IF(ISBLANK(GI!$H$2),"",GI!$H$2)</f>
        <v xml:space="preserve">Amanuel Hagos Tesfay </v>
      </c>
      <c r="P3" s="189" t="e">
        <f>MIP!#REF!</f>
        <v>#REF!</v>
      </c>
      <c r="Q3" s="190" t="e">
        <f>MIP!#REF!</f>
        <v>#REF!</v>
      </c>
      <c r="R3" s="190" t="e">
        <f>IF(P3&gt;85,"A",IF(P3&gt;75,"B",IF(P3&gt;55,"C","D")))</f>
        <v>#REF!</v>
      </c>
      <c r="S3"/>
      <c r="T3"/>
      <c r="U3"/>
      <c r="V3"/>
      <c r="X3"/>
      <c r="Y3"/>
      <c r="Z3"/>
      <c r="AA3"/>
      <c r="AB3"/>
      <c r="AC3"/>
      <c r="AD3"/>
      <c r="AE3"/>
      <c r="AG3"/>
      <c r="AH3"/>
      <c r="AI3"/>
      <c r="AJ3"/>
      <c r="AK3"/>
      <c r="AL3"/>
      <c r="AM3"/>
      <c r="AN3"/>
      <c r="AP3"/>
      <c r="AQ3"/>
      <c r="AR3"/>
      <c r="AS3"/>
      <c r="AT3"/>
      <c r="AU3"/>
      <c r="AV3"/>
      <c r="AW3"/>
      <c r="AY3"/>
      <c r="AZ3"/>
      <c r="BA3"/>
      <c r="BB3"/>
      <c r="BC3"/>
      <c r="BD3"/>
      <c r="BE3"/>
      <c r="BF3"/>
      <c r="BH3"/>
      <c r="BI3"/>
      <c r="BJ3"/>
      <c r="BK3"/>
    </row>
    <row r="4" spans="1:63" ht="15">
      <c r="A4" s="191" t="str">
        <f>IF(ISBLANK(GI!$H$3),"",GI!$H$3)</f>
        <v xml:space="preserve">Beamlak Sultan Weldegebriel </v>
      </c>
      <c r="B4" s="192">
        <f>MIP!AH9</f>
        <v>69.857142857142861</v>
      </c>
      <c r="C4" s="193">
        <f>MIP!AI9</f>
        <v>24</v>
      </c>
      <c r="D4" s="193" t="str">
        <f t="shared" ref="D4:D52" si="0">IF(B4&gt;85,"A",IF(B4&gt;75,"B",IF(B4&gt;55,"C","D")))</f>
        <v>C</v>
      </c>
      <c r="F4" s="191" t="str">
        <f>IF(ISBLANK(GI!$H$3),"",GI!$H$3)</f>
        <v xml:space="preserve">Beamlak Sultan Weldegebriel </v>
      </c>
      <c r="G4" s="192">
        <f>MIP!AH76</f>
        <v>0</v>
      </c>
      <c r="H4" s="193">
        <f>MIP!AI76</f>
        <v>1</v>
      </c>
      <c r="I4" s="193" t="str">
        <f t="shared" ref="I4:I52" si="1">IF(G4&gt;85,"A",IF(G4&gt;75,"B",IF(G4&gt;55,"C","D")))</f>
        <v>D</v>
      </c>
      <c r="J4" s="191" t="str">
        <f>IF(ISBLANK(GI!$H$3),"",GI!$H$3)</f>
        <v xml:space="preserve">Beamlak Sultan Weldegebriel </v>
      </c>
      <c r="K4" s="192" t="e">
        <f>MIP!#REF!</f>
        <v>#REF!</v>
      </c>
      <c r="L4" s="193" t="e">
        <f>MIP!#REF!</f>
        <v>#REF!</v>
      </c>
      <c r="M4" s="193" t="e">
        <f t="shared" ref="M4:M52" si="2">IF(K4&gt;85,"A",IF(K4&gt;75,"B",IF(K4&gt;55,"C","D")))</f>
        <v>#REF!</v>
      </c>
      <c r="O4" s="191" t="str">
        <f>IF(ISBLANK(GI!$H$3),"",GI!$H$3)</f>
        <v xml:space="preserve">Beamlak Sultan Weldegebriel </v>
      </c>
      <c r="P4" s="192" t="e">
        <f>MIP!#REF!</f>
        <v>#REF!</v>
      </c>
      <c r="Q4" s="193" t="e">
        <f>MIP!#REF!</f>
        <v>#REF!</v>
      </c>
      <c r="R4" s="193" t="e">
        <f t="shared" ref="R4:R52" si="3">IF(P4&gt;85,"A",IF(P4&gt;75,"B",IF(P4&gt;55,"C","D")))</f>
        <v>#REF!</v>
      </c>
      <c r="S4"/>
      <c r="T4"/>
      <c r="U4"/>
      <c r="V4"/>
      <c r="X4"/>
      <c r="Y4"/>
      <c r="Z4"/>
      <c r="AA4"/>
      <c r="AB4"/>
      <c r="AC4"/>
      <c r="AD4"/>
      <c r="AE4"/>
      <c r="AG4"/>
      <c r="AH4"/>
      <c r="AI4"/>
      <c r="AJ4"/>
      <c r="AK4"/>
      <c r="AL4"/>
      <c r="AM4"/>
      <c r="AN4"/>
      <c r="AP4"/>
      <c r="AQ4"/>
      <c r="AR4"/>
      <c r="AS4"/>
      <c r="AT4"/>
      <c r="AU4"/>
      <c r="AV4"/>
      <c r="AW4"/>
      <c r="AY4"/>
      <c r="AZ4"/>
      <c r="BA4"/>
      <c r="BB4"/>
      <c r="BC4"/>
      <c r="BD4"/>
      <c r="BE4"/>
      <c r="BF4"/>
      <c r="BH4"/>
      <c r="BI4"/>
      <c r="BJ4"/>
      <c r="BK4"/>
    </row>
    <row r="5" spans="1:63" ht="15">
      <c r="A5" s="188" t="str">
        <f>IF(ISBLANK(GI!$H$4),"",GI!$H$4)</f>
        <v xml:space="preserve">Betelihim Kalayu Mamo </v>
      </c>
      <c r="B5" s="189">
        <f>MIP!AH10</f>
        <v>71.714285714285708</v>
      </c>
      <c r="C5" s="190">
        <f>MIP!AI10</f>
        <v>20</v>
      </c>
      <c r="D5" s="190" t="str">
        <f t="shared" si="0"/>
        <v>C</v>
      </c>
      <c r="F5" s="188" t="str">
        <f>IF(ISBLANK(GI!$H$4),"",GI!$H$4)</f>
        <v xml:space="preserve">Betelihim Kalayu Mamo </v>
      </c>
      <c r="G5" s="189">
        <f>MIP!AH77</f>
        <v>0</v>
      </c>
      <c r="H5" s="190">
        <f>MIP!AI77</f>
        <v>1</v>
      </c>
      <c r="I5" s="190" t="str">
        <f t="shared" si="1"/>
        <v>D</v>
      </c>
      <c r="J5" s="188" t="str">
        <f>IF(ISBLANK(GI!$H$4),"",GI!$H$4)</f>
        <v xml:space="preserve">Betelihim Kalayu Mamo </v>
      </c>
      <c r="K5" s="189" t="e">
        <f>MIP!#REF!</f>
        <v>#REF!</v>
      </c>
      <c r="L5" s="190" t="e">
        <f>MIP!#REF!</f>
        <v>#REF!</v>
      </c>
      <c r="M5" s="190" t="e">
        <f t="shared" si="2"/>
        <v>#REF!</v>
      </c>
      <c r="O5" s="188" t="str">
        <f>IF(ISBLANK(GI!$H$4),"",GI!$H$4)</f>
        <v xml:space="preserve">Betelihim Kalayu Mamo </v>
      </c>
      <c r="P5" s="189" t="e">
        <f>MIP!#REF!</f>
        <v>#REF!</v>
      </c>
      <c r="Q5" s="190" t="e">
        <f>MIP!#REF!</f>
        <v>#REF!</v>
      </c>
      <c r="R5" s="190" t="e">
        <f t="shared" si="3"/>
        <v>#REF!</v>
      </c>
      <c r="S5"/>
      <c r="T5"/>
      <c r="U5"/>
      <c r="V5"/>
      <c r="X5"/>
      <c r="Y5"/>
      <c r="Z5"/>
      <c r="AA5"/>
      <c r="AB5"/>
      <c r="AC5"/>
      <c r="AD5"/>
      <c r="AE5"/>
      <c r="AG5"/>
      <c r="AH5"/>
      <c r="AI5"/>
      <c r="AJ5"/>
      <c r="AK5"/>
      <c r="AL5"/>
      <c r="AM5"/>
      <c r="AN5"/>
      <c r="AP5"/>
      <c r="AQ5"/>
      <c r="AR5"/>
      <c r="AS5"/>
      <c r="AT5"/>
      <c r="AU5"/>
      <c r="AV5"/>
      <c r="AW5"/>
      <c r="AY5"/>
      <c r="AZ5"/>
      <c r="BA5"/>
      <c r="BB5"/>
      <c r="BC5"/>
      <c r="BD5"/>
      <c r="BE5"/>
      <c r="BF5"/>
      <c r="BH5"/>
      <c r="BI5"/>
      <c r="BJ5"/>
      <c r="BK5"/>
    </row>
    <row r="6" spans="1:63" ht="15">
      <c r="A6" s="191" t="str">
        <f>IF(ISBLANK(GI!$H$5),"",GI!$H$5)</f>
        <v xml:space="preserve">Bethelhem Teklay Weldegerima </v>
      </c>
      <c r="B6" s="192">
        <f>MIP!AH11</f>
        <v>75.714285714285708</v>
      </c>
      <c r="C6" s="193">
        <f>MIP!AI11</f>
        <v>13</v>
      </c>
      <c r="D6" s="193" t="str">
        <f t="shared" si="0"/>
        <v>B</v>
      </c>
      <c r="F6" s="191" t="str">
        <f>IF(ISBLANK(GI!$H$5),"",GI!$H$5)</f>
        <v xml:space="preserve">Bethelhem Teklay Weldegerima </v>
      </c>
      <c r="G6" s="192">
        <f>MIP!AH78</f>
        <v>0</v>
      </c>
      <c r="H6" s="193">
        <f>MIP!AI78</f>
        <v>1</v>
      </c>
      <c r="I6" s="193" t="str">
        <f t="shared" si="1"/>
        <v>D</v>
      </c>
      <c r="J6" s="191" t="str">
        <f>IF(ISBLANK(GI!$H$5),"",GI!$H$5)</f>
        <v xml:space="preserve">Bethelhem Teklay Weldegerima </v>
      </c>
      <c r="K6" s="192" t="e">
        <f>MIP!#REF!</f>
        <v>#REF!</v>
      </c>
      <c r="L6" s="193" t="e">
        <f>MIP!#REF!</f>
        <v>#REF!</v>
      </c>
      <c r="M6" s="193" t="e">
        <f t="shared" si="2"/>
        <v>#REF!</v>
      </c>
      <c r="O6" s="191" t="str">
        <f>IF(ISBLANK(GI!$H$5),"",GI!$H$5)</f>
        <v xml:space="preserve">Bethelhem Teklay Weldegerima </v>
      </c>
      <c r="P6" s="192" t="e">
        <f>MIP!#REF!</f>
        <v>#REF!</v>
      </c>
      <c r="Q6" s="193" t="e">
        <f>MIP!#REF!</f>
        <v>#REF!</v>
      </c>
      <c r="R6" s="193" t="e">
        <f t="shared" si="3"/>
        <v>#REF!</v>
      </c>
      <c r="S6"/>
      <c r="T6"/>
      <c r="U6"/>
      <c r="V6"/>
      <c r="X6"/>
      <c r="Y6"/>
      <c r="Z6"/>
      <c r="AA6"/>
      <c r="AB6"/>
      <c r="AC6"/>
      <c r="AD6"/>
      <c r="AE6"/>
      <c r="AG6"/>
      <c r="AH6"/>
      <c r="AI6"/>
      <c r="AJ6"/>
      <c r="AK6"/>
      <c r="AL6"/>
      <c r="AM6"/>
      <c r="AN6"/>
      <c r="AP6"/>
      <c r="AQ6"/>
      <c r="AR6"/>
      <c r="AS6"/>
      <c r="AT6"/>
      <c r="AU6"/>
      <c r="AV6"/>
      <c r="AW6"/>
      <c r="AY6"/>
      <c r="AZ6"/>
      <c r="BA6"/>
      <c r="BB6"/>
      <c r="BC6"/>
      <c r="BD6"/>
      <c r="BE6"/>
      <c r="BF6"/>
      <c r="BH6"/>
      <c r="BI6"/>
      <c r="BJ6"/>
      <c r="BK6"/>
    </row>
    <row r="7" spans="1:63" ht="15">
      <c r="A7" s="188" t="str">
        <f>IF(ISBLANK(GI!$H$6),"",GI!$H$6)</f>
        <v xml:space="preserve">Bilen Mesfin Taye </v>
      </c>
      <c r="B7" s="189">
        <f>MIP!AH12</f>
        <v>56.142857142857146</v>
      </c>
      <c r="C7" s="190">
        <f>MIP!AI12</f>
        <v>43</v>
      </c>
      <c r="D7" s="190" t="str">
        <f t="shared" si="0"/>
        <v>C</v>
      </c>
      <c r="F7" s="188" t="str">
        <f>IF(ISBLANK(GI!$H$6),"",GI!$H$6)</f>
        <v xml:space="preserve">Bilen Mesfin Taye </v>
      </c>
      <c r="G7" s="189">
        <f>MIP!AH79</f>
        <v>0</v>
      </c>
      <c r="H7" s="190">
        <f>MIP!AI79</f>
        <v>1</v>
      </c>
      <c r="I7" s="190" t="str">
        <f t="shared" si="1"/>
        <v>D</v>
      </c>
      <c r="J7" s="188" t="str">
        <f>IF(ISBLANK(GI!$H$6),"",GI!$H$6)</f>
        <v xml:space="preserve">Bilen Mesfin Taye </v>
      </c>
      <c r="K7" s="189" t="e">
        <f>MIP!#REF!</f>
        <v>#REF!</v>
      </c>
      <c r="L7" s="190" t="e">
        <f>MIP!#REF!</f>
        <v>#REF!</v>
      </c>
      <c r="M7" s="190" t="e">
        <f t="shared" si="2"/>
        <v>#REF!</v>
      </c>
      <c r="O7" s="188" t="str">
        <f>IF(ISBLANK(GI!$H$6),"",GI!$H$6)</f>
        <v xml:space="preserve">Bilen Mesfin Taye </v>
      </c>
      <c r="P7" s="189" t="e">
        <f>MIP!#REF!</f>
        <v>#REF!</v>
      </c>
      <c r="Q7" s="190" t="e">
        <f>MIP!#REF!</f>
        <v>#REF!</v>
      </c>
      <c r="R7" s="190" t="e">
        <f t="shared" si="3"/>
        <v>#REF!</v>
      </c>
      <c r="S7"/>
      <c r="T7"/>
      <c r="U7"/>
      <c r="V7"/>
      <c r="X7"/>
      <c r="Y7"/>
      <c r="Z7"/>
      <c r="AA7"/>
      <c r="AB7"/>
      <c r="AC7"/>
      <c r="AD7"/>
      <c r="AE7"/>
      <c r="AG7"/>
      <c r="AH7"/>
      <c r="AI7"/>
      <c r="AJ7"/>
      <c r="AK7"/>
      <c r="AL7"/>
      <c r="AM7"/>
      <c r="AN7"/>
      <c r="AP7"/>
      <c r="AQ7"/>
      <c r="AR7"/>
      <c r="AS7"/>
      <c r="AT7"/>
      <c r="AU7"/>
      <c r="AV7"/>
      <c r="AW7"/>
      <c r="AY7"/>
      <c r="AZ7"/>
      <c r="BA7"/>
      <c r="BB7"/>
      <c r="BC7"/>
      <c r="BD7"/>
      <c r="BE7"/>
      <c r="BF7"/>
      <c r="BH7"/>
      <c r="BI7"/>
      <c r="BJ7"/>
      <c r="BK7"/>
    </row>
    <row r="8" spans="1:63" ht="15">
      <c r="A8" s="191" t="str">
        <f>IF(ISBLANK(GI!$H$7),"",GI!$H$7)</f>
        <v xml:space="preserve">Biruk Mulat Kiros </v>
      </c>
      <c r="B8" s="192">
        <f>MIP!AH13</f>
        <v>76.571428571428569</v>
      </c>
      <c r="C8" s="193">
        <f>MIP!AI13</f>
        <v>11</v>
      </c>
      <c r="D8" s="193" t="str">
        <f t="shared" si="0"/>
        <v>B</v>
      </c>
      <c r="F8" s="191" t="str">
        <f>IF(ISBLANK(GI!$H$7),"",GI!$H$7)</f>
        <v xml:space="preserve">Biruk Mulat Kiros </v>
      </c>
      <c r="G8" s="192">
        <f>MIP!AH80</f>
        <v>0</v>
      </c>
      <c r="H8" s="193">
        <f>MIP!AI80</f>
        <v>1</v>
      </c>
      <c r="I8" s="193" t="str">
        <f t="shared" si="1"/>
        <v>D</v>
      </c>
      <c r="J8" s="191" t="str">
        <f>IF(ISBLANK(GI!$H$7),"",GI!$H$7)</f>
        <v xml:space="preserve">Biruk Mulat Kiros </v>
      </c>
      <c r="K8" s="192" t="e">
        <f>MIP!#REF!</f>
        <v>#REF!</v>
      </c>
      <c r="L8" s="193" t="e">
        <f>MIP!#REF!</f>
        <v>#REF!</v>
      </c>
      <c r="M8" s="193" t="e">
        <f t="shared" si="2"/>
        <v>#REF!</v>
      </c>
      <c r="O8" s="191" t="str">
        <f>IF(ISBLANK(GI!$H$7),"",GI!$H$7)</f>
        <v xml:space="preserve">Biruk Mulat Kiros </v>
      </c>
      <c r="P8" s="192" t="e">
        <f>MIP!#REF!</f>
        <v>#REF!</v>
      </c>
      <c r="Q8" s="193" t="e">
        <f>MIP!#REF!</f>
        <v>#REF!</v>
      </c>
      <c r="R8" s="193" t="e">
        <f t="shared" si="3"/>
        <v>#REF!</v>
      </c>
      <c r="S8"/>
      <c r="T8"/>
      <c r="U8"/>
      <c r="V8"/>
      <c r="X8"/>
      <c r="Y8"/>
      <c r="Z8"/>
      <c r="AA8"/>
      <c r="AB8"/>
      <c r="AC8"/>
      <c r="AD8"/>
      <c r="AE8"/>
      <c r="AG8"/>
      <c r="AH8"/>
      <c r="AI8"/>
      <c r="AJ8"/>
      <c r="AK8"/>
      <c r="AL8"/>
      <c r="AM8"/>
      <c r="AN8"/>
      <c r="AP8"/>
      <c r="AQ8"/>
      <c r="AR8"/>
      <c r="AS8"/>
      <c r="AT8"/>
      <c r="AU8"/>
      <c r="AV8"/>
      <c r="AW8"/>
      <c r="AY8"/>
      <c r="AZ8"/>
      <c r="BA8"/>
      <c r="BB8"/>
      <c r="BC8"/>
      <c r="BD8"/>
      <c r="BE8"/>
      <c r="BF8"/>
      <c r="BH8"/>
      <c r="BI8"/>
      <c r="BJ8"/>
      <c r="BK8"/>
    </row>
    <row r="9" spans="1:63" ht="15">
      <c r="A9" s="188" t="str">
        <f>IF(ISBLANK(GI!$H$8),"",GI!$H$8)</f>
        <v xml:space="preserve">Bruk Gebreabyezgi Gebreselassie </v>
      </c>
      <c r="B9" s="189">
        <f>MIP!AH14</f>
        <v>56.428571428571431</v>
      </c>
      <c r="C9" s="190">
        <f>MIP!AI14</f>
        <v>42</v>
      </c>
      <c r="D9" s="190" t="str">
        <f t="shared" si="0"/>
        <v>C</v>
      </c>
      <c r="F9" s="188" t="str">
        <f>IF(ISBLANK(GI!$H$8),"",GI!$H$8)</f>
        <v xml:space="preserve">Bruk Gebreabyezgi Gebreselassie </v>
      </c>
      <c r="G9" s="189">
        <f>MIP!AH81</f>
        <v>0</v>
      </c>
      <c r="H9" s="190">
        <f>MIP!AI81</f>
        <v>1</v>
      </c>
      <c r="I9" s="190" t="str">
        <f t="shared" si="1"/>
        <v>D</v>
      </c>
      <c r="J9" s="188" t="str">
        <f>IF(ISBLANK(GI!$H$8),"",GI!$H$8)</f>
        <v xml:space="preserve">Bruk Gebreabyezgi Gebreselassie </v>
      </c>
      <c r="K9" s="189" t="e">
        <f>MIP!#REF!</f>
        <v>#REF!</v>
      </c>
      <c r="L9" s="190" t="e">
        <f>MIP!#REF!</f>
        <v>#REF!</v>
      </c>
      <c r="M9" s="190" t="e">
        <f t="shared" si="2"/>
        <v>#REF!</v>
      </c>
      <c r="O9" s="188" t="str">
        <f>IF(ISBLANK(GI!$H$8),"",GI!$H$8)</f>
        <v xml:space="preserve">Bruk Gebreabyezgi Gebreselassie </v>
      </c>
      <c r="P9" s="189" t="e">
        <f>MIP!#REF!</f>
        <v>#REF!</v>
      </c>
      <c r="Q9" s="190" t="e">
        <f>MIP!#REF!</f>
        <v>#REF!</v>
      </c>
      <c r="R9" s="190" t="e">
        <f t="shared" si="3"/>
        <v>#REF!</v>
      </c>
      <c r="S9"/>
      <c r="T9"/>
      <c r="U9"/>
      <c r="V9"/>
      <c r="X9"/>
      <c r="Y9"/>
      <c r="Z9"/>
      <c r="AA9"/>
      <c r="AB9"/>
      <c r="AC9"/>
      <c r="AD9"/>
      <c r="AE9"/>
      <c r="AG9"/>
      <c r="AH9"/>
      <c r="AI9"/>
      <c r="AJ9"/>
      <c r="AK9"/>
      <c r="AL9"/>
      <c r="AM9"/>
      <c r="AN9"/>
      <c r="AP9"/>
      <c r="AQ9"/>
      <c r="AR9"/>
      <c r="AS9"/>
      <c r="AT9"/>
      <c r="AU9"/>
      <c r="AV9"/>
      <c r="AW9"/>
      <c r="AY9"/>
      <c r="AZ9"/>
      <c r="BA9"/>
      <c r="BB9"/>
      <c r="BC9"/>
      <c r="BD9"/>
      <c r="BE9"/>
      <c r="BF9"/>
      <c r="BH9"/>
      <c r="BI9"/>
      <c r="BJ9"/>
      <c r="BK9"/>
    </row>
    <row r="10" spans="1:63" ht="15">
      <c r="A10" s="191" t="str">
        <f>IF(ISBLANK(GI!$H$9),"",GI!$H$9)</f>
        <v xml:space="preserve">Dagim Hagos Mehari </v>
      </c>
      <c r="B10" s="192">
        <f>MIP!AH15</f>
        <v>69.428571428571431</v>
      </c>
      <c r="C10" s="193">
        <f>MIP!AI15</f>
        <v>25</v>
      </c>
      <c r="D10" s="193" t="str">
        <f t="shared" si="0"/>
        <v>C</v>
      </c>
      <c r="F10" s="191" t="str">
        <f>IF(ISBLANK(GI!$H$9),"",GI!$H$9)</f>
        <v xml:space="preserve">Dagim Hagos Mehari </v>
      </c>
      <c r="G10" s="192">
        <f>MIP!AH82</f>
        <v>0</v>
      </c>
      <c r="H10" s="193">
        <f>MIP!AI82</f>
        <v>1</v>
      </c>
      <c r="I10" s="193" t="str">
        <f t="shared" si="1"/>
        <v>D</v>
      </c>
      <c r="J10" s="191" t="str">
        <f>IF(ISBLANK(GI!$H$9),"",GI!$H$9)</f>
        <v xml:space="preserve">Dagim Hagos Mehari </v>
      </c>
      <c r="K10" s="192" t="e">
        <f>MIP!#REF!</f>
        <v>#REF!</v>
      </c>
      <c r="L10" s="193" t="e">
        <f>MIP!#REF!</f>
        <v>#REF!</v>
      </c>
      <c r="M10" s="193" t="e">
        <f t="shared" si="2"/>
        <v>#REF!</v>
      </c>
      <c r="O10" s="191" t="str">
        <f>IF(ISBLANK(GI!$H$9),"",GI!$H$9)</f>
        <v xml:space="preserve">Dagim Hagos Mehari </v>
      </c>
      <c r="P10" s="192" t="e">
        <f>MIP!#REF!</f>
        <v>#REF!</v>
      </c>
      <c r="Q10" s="193" t="e">
        <f>MIP!#REF!</f>
        <v>#REF!</v>
      </c>
      <c r="R10" s="193" t="e">
        <f t="shared" si="3"/>
        <v>#REF!</v>
      </c>
      <c r="S10"/>
      <c r="T10"/>
      <c r="U10"/>
      <c r="V10"/>
      <c r="X10"/>
      <c r="Y10"/>
      <c r="Z10"/>
      <c r="AA10"/>
      <c r="AB10"/>
      <c r="AC10"/>
      <c r="AD10"/>
      <c r="AE10"/>
      <c r="AG10"/>
      <c r="AH10"/>
      <c r="AI10"/>
      <c r="AJ10"/>
      <c r="AK10"/>
      <c r="AL10"/>
      <c r="AM10"/>
      <c r="AN10"/>
      <c r="AP10"/>
      <c r="AQ10"/>
      <c r="AR10"/>
      <c r="AS10"/>
      <c r="AT10"/>
      <c r="AU10"/>
      <c r="AV10"/>
      <c r="AW10"/>
      <c r="AY10"/>
      <c r="AZ10"/>
      <c r="BA10"/>
      <c r="BB10"/>
      <c r="BC10"/>
      <c r="BD10"/>
      <c r="BE10"/>
      <c r="BF10"/>
      <c r="BH10"/>
      <c r="BI10"/>
      <c r="BJ10"/>
      <c r="BK10"/>
    </row>
    <row r="11" spans="1:63" ht="15">
      <c r="A11" s="188" t="str">
        <f>IF(ISBLANK(GI!$H$10),"",GI!$H$10)</f>
        <v xml:space="preserve">Danait Alem Haile </v>
      </c>
      <c r="B11" s="189">
        <f>MIP!AH16</f>
        <v>59.571428571428569</v>
      </c>
      <c r="C11" s="190">
        <f>MIP!AI16</f>
        <v>41</v>
      </c>
      <c r="D11" s="190" t="str">
        <f t="shared" si="0"/>
        <v>C</v>
      </c>
      <c r="F11" s="188" t="str">
        <f>IF(ISBLANK(GI!$H$10),"",GI!$H$10)</f>
        <v xml:space="preserve">Danait Alem Haile </v>
      </c>
      <c r="G11" s="189">
        <f>MIP!AH83</f>
        <v>0</v>
      </c>
      <c r="H11" s="190">
        <f>MIP!AI83</f>
        <v>1</v>
      </c>
      <c r="I11" s="190" t="str">
        <f t="shared" si="1"/>
        <v>D</v>
      </c>
      <c r="J11" s="188" t="str">
        <f>IF(ISBLANK(GI!$H$10),"",GI!$H$10)</f>
        <v xml:space="preserve">Danait Alem Haile </v>
      </c>
      <c r="K11" s="189" t="e">
        <f>MIP!#REF!</f>
        <v>#REF!</v>
      </c>
      <c r="L11" s="190" t="e">
        <f>MIP!#REF!</f>
        <v>#REF!</v>
      </c>
      <c r="M11" s="190" t="e">
        <f t="shared" si="2"/>
        <v>#REF!</v>
      </c>
      <c r="O11" s="188" t="str">
        <f>IF(ISBLANK(GI!$H$10),"",GI!$H$10)</f>
        <v xml:space="preserve">Danait Alem Haile </v>
      </c>
      <c r="P11" s="189" t="e">
        <f>MIP!#REF!</f>
        <v>#REF!</v>
      </c>
      <c r="Q11" s="190" t="e">
        <f>MIP!#REF!</f>
        <v>#REF!</v>
      </c>
      <c r="R11" s="190" t="e">
        <f t="shared" si="3"/>
        <v>#REF!</v>
      </c>
      <c r="S11"/>
      <c r="T11"/>
      <c r="U11"/>
      <c r="V11"/>
      <c r="X11"/>
      <c r="Y11"/>
      <c r="Z11"/>
      <c r="AA11"/>
      <c r="AB11"/>
      <c r="AC11"/>
      <c r="AD11"/>
      <c r="AE11"/>
      <c r="AG11"/>
      <c r="AH11"/>
      <c r="AI11"/>
      <c r="AJ11"/>
      <c r="AK11"/>
      <c r="AL11"/>
      <c r="AM11"/>
      <c r="AN11"/>
      <c r="AP11"/>
      <c r="AQ11"/>
      <c r="AR11"/>
      <c r="AS11"/>
      <c r="AT11"/>
      <c r="AU11"/>
      <c r="AV11"/>
      <c r="AW11"/>
      <c r="AY11"/>
      <c r="AZ11"/>
      <c r="BA11"/>
      <c r="BB11"/>
      <c r="BC11"/>
      <c r="BD11"/>
      <c r="BE11"/>
      <c r="BF11"/>
      <c r="BH11"/>
      <c r="BI11"/>
      <c r="BJ11"/>
      <c r="BK11"/>
    </row>
    <row r="12" spans="1:63" ht="15">
      <c r="A12" s="191" t="str">
        <f>IF(ISBLANK(GI!$H$11),"",GI!$H$11)</f>
        <v xml:space="preserve">Daniel Alem Beyene </v>
      </c>
      <c r="B12" s="192">
        <f>MIP!AH17</f>
        <v>71.857142857142861</v>
      </c>
      <c r="C12" s="193">
        <f>MIP!AI17</f>
        <v>19</v>
      </c>
      <c r="D12" s="193" t="str">
        <f t="shared" si="0"/>
        <v>C</v>
      </c>
      <c r="F12" s="191" t="str">
        <f>IF(ISBLANK(GI!$H$11),"",GI!$H$11)</f>
        <v xml:space="preserve">Daniel Alem Beyene </v>
      </c>
      <c r="G12" s="192">
        <f>MIP!AH84</f>
        <v>0</v>
      </c>
      <c r="H12" s="193">
        <f>MIP!AI84</f>
        <v>1</v>
      </c>
      <c r="I12" s="193" t="str">
        <f t="shared" si="1"/>
        <v>D</v>
      </c>
      <c r="J12" s="191" t="str">
        <f>IF(ISBLANK(GI!$H$11),"",GI!$H$11)</f>
        <v xml:space="preserve">Daniel Alem Beyene </v>
      </c>
      <c r="K12" s="192" t="e">
        <f>MIP!#REF!</f>
        <v>#REF!</v>
      </c>
      <c r="L12" s="193" t="e">
        <f>MIP!#REF!</f>
        <v>#REF!</v>
      </c>
      <c r="M12" s="193" t="e">
        <f t="shared" si="2"/>
        <v>#REF!</v>
      </c>
      <c r="O12" s="191" t="str">
        <f>IF(ISBLANK(GI!$H$11),"",GI!$H$11)</f>
        <v xml:space="preserve">Daniel Alem Beyene </v>
      </c>
      <c r="P12" s="192" t="e">
        <f>MIP!#REF!</f>
        <v>#REF!</v>
      </c>
      <c r="Q12" s="193" t="e">
        <f>MIP!#REF!</f>
        <v>#REF!</v>
      </c>
      <c r="R12" s="193" t="e">
        <f t="shared" si="3"/>
        <v>#REF!</v>
      </c>
      <c r="S12"/>
      <c r="T12"/>
      <c r="U12"/>
      <c r="V12"/>
      <c r="X12"/>
      <c r="Y12"/>
      <c r="Z12"/>
      <c r="AA12"/>
      <c r="AB12"/>
      <c r="AC12"/>
      <c r="AD12"/>
      <c r="AE12"/>
      <c r="AG12"/>
      <c r="AH12"/>
      <c r="AI12"/>
      <c r="AJ12"/>
      <c r="AK12"/>
      <c r="AL12"/>
      <c r="AM12"/>
      <c r="AN12"/>
      <c r="AP12"/>
      <c r="AQ12"/>
      <c r="AR12"/>
      <c r="AS12"/>
      <c r="AT12"/>
      <c r="AU12"/>
      <c r="AV12"/>
      <c r="AW12"/>
      <c r="AY12"/>
      <c r="AZ12"/>
      <c r="BA12"/>
      <c r="BB12"/>
      <c r="BC12"/>
      <c r="BD12"/>
      <c r="BE12"/>
      <c r="BF12"/>
      <c r="BH12"/>
      <c r="BI12"/>
      <c r="BJ12"/>
      <c r="BK12"/>
    </row>
    <row r="13" spans="1:63" ht="15">
      <c r="A13" s="188" t="str">
        <f>IF(ISBLANK(GI!$H$12),"",GI!$H$12)</f>
        <v xml:space="preserve">Dawit Gebegziabher Teklay </v>
      </c>
      <c r="B13" s="189">
        <f>MIP!AH18</f>
        <v>65.428571428571431</v>
      </c>
      <c r="C13" s="190">
        <f>MIP!AI18</f>
        <v>35</v>
      </c>
      <c r="D13" s="190" t="str">
        <f t="shared" si="0"/>
        <v>C</v>
      </c>
      <c r="F13" s="188" t="str">
        <f>IF(ISBLANK(GI!$H$12),"",GI!$H$12)</f>
        <v xml:space="preserve">Dawit Gebegziabher Teklay </v>
      </c>
      <c r="G13" s="189">
        <f>MIP!AH85</f>
        <v>0</v>
      </c>
      <c r="H13" s="190">
        <f>MIP!AI85</f>
        <v>1</v>
      </c>
      <c r="I13" s="190" t="str">
        <f t="shared" si="1"/>
        <v>D</v>
      </c>
      <c r="J13" s="188" t="str">
        <f>IF(ISBLANK(GI!$H$12),"",GI!$H$12)</f>
        <v xml:space="preserve">Dawit Gebegziabher Teklay </v>
      </c>
      <c r="K13" s="189" t="e">
        <f>MIP!#REF!</f>
        <v>#REF!</v>
      </c>
      <c r="L13" s="190" t="e">
        <f>MIP!#REF!</f>
        <v>#REF!</v>
      </c>
      <c r="M13" s="190" t="e">
        <f t="shared" si="2"/>
        <v>#REF!</v>
      </c>
      <c r="O13" s="188" t="str">
        <f>IF(ISBLANK(GI!$H$12),"",GI!$H$12)</f>
        <v xml:space="preserve">Dawit Gebegziabher Teklay </v>
      </c>
      <c r="P13" s="189" t="e">
        <f>MIP!#REF!</f>
        <v>#REF!</v>
      </c>
      <c r="Q13" s="190" t="e">
        <f>MIP!#REF!</f>
        <v>#REF!</v>
      </c>
      <c r="R13" s="190" t="e">
        <f t="shared" si="3"/>
        <v>#REF!</v>
      </c>
      <c r="S13"/>
      <c r="T13"/>
      <c r="U13"/>
      <c r="V13"/>
      <c r="X13"/>
      <c r="Y13"/>
      <c r="Z13"/>
      <c r="AA13"/>
      <c r="AB13"/>
      <c r="AC13"/>
      <c r="AD13"/>
      <c r="AE13"/>
      <c r="AG13"/>
      <c r="AH13"/>
      <c r="AI13"/>
      <c r="AJ13"/>
      <c r="AK13"/>
      <c r="AL13"/>
      <c r="AM13"/>
      <c r="AN13"/>
      <c r="AP13"/>
      <c r="AQ13"/>
      <c r="AR13"/>
      <c r="AS13"/>
      <c r="AT13"/>
      <c r="AU13"/>
      <c r="AV13"/>
      <c r="AW13"/>
      <c r="AY13"/>
      <c r="AZ13"/>
      <c r="BA13"/>
      <c r="BB13"/>
      <c r="BC13"/>
      <c r="BD13"/>
      <c r="BE13"/>
      <c r="BF13"/>
      <c r="BH13"/>
      <c r="BI13"/>
      <c r="BJ13"/>
      <c r="BK13"/>
    </row>
    <row r="14" spans="1:63" ht="15">
      <c r="A14" s="191" t="str">
        <f>IF(ISBLANK(GI!$H$13),"",GI!$H$13)</f>
        <v xml:space="preserve">Ibrahim Ahmedin Ebrahim </v>
      </c>
      <c r="B14" s="192">
        <f>MIP!AH19</f>
        <v>78.428571428571431</v>
      </c>
      <c r="C14" s="193">
        <f>MIP!AI19</f>
        <v>8</v>
      </c>
      <c r="D14" s="193" t="str">
        <f t="shared" si="0"/>
        <v>B</v>
      </c>
      <c r="F14" s="191" t="str">
        <f>IF(ISBLANK(GI!$H$13),"",GI!$H$13)</f>
        <v xml:space="preserve">Ibrahim Ahmedin Ebrahim </v>
      </c>
      <c r="G14" s="192">
        <f>MIP!AH86</f>
        <v>0</v>
      </c>
      <c r="H14" s="193">
        <f>MIP!AI86</f>
        <v>1</v>
      </c>
      <c r="I14" s="193" t="str">
        <f t="shared" si="1"/>
        <v>D</v>
      </c>
      <c r="J14" s="191" t="str">
        <f>IF(ISBLANK(GI!$H$13),"",GI!$H$13)</f>
        <v xml:space="preserve">Ibrahim Ahmedin Ebrahim </v>
      </c>
      <c r="K14" s="192" t="e">
        <f>MIP!#REF!</f>
        <v>#REF!</v>
      </c>
      <c r="L14" s="193" t="e">
        <f>MIP!#REF!</f>
        <v>#REF!</v>
      </c>
      <c r="M14" s="193" t="e">
        <f t="shared" si="2"/>
        <v>#REF!</v>
      </c>
      <c r="O14" s="191" t="str">
        <f>IF(ISBLANK(GI!$H$13),"",GI!$H$13)</f>
        <v xml:space="preserve">Ibrahim Ahmedin Ebrahim </v>
      </c>
      <c r="P14" s="192" t="e">
        <f>MIP!#REF!</f>
        <v>#REF!</v>
      </c>
      <c r="Q14" s="193" t="e">
        <f>MIP!#REF!</f>
        <v>#REF!</v>
      </c>
      <c r="R14" s="193" t="e">
        <f t="shared" si="3"/>
        <v>#REF!</v>
      </c>
      <c r="S14"/>
      <c r="T14"/>
      <c r="U14"/>
      <c r="V14"/>
      <c r="X14"/>
      <c r="Y14"/>
      <c r="Z14"/>
      <c r="AA14"/>
      <c r="AB14"/>
      <c r="AC14"/>
      <c r="AD14"/>
      <c r="AE14"/>
      <c r="AG14"/>
      <c r="AH14"/>
      <c r="AI14"/>
      <c r="AJ14"/>
      <c r="AK14"/>
      <c r="AL14"/>
      <c r="AM14"/>
      <c r="AN14"/>
      <c r="AP14"/>
      <c r="AQ14"/>
      <c r="AR14"/>
      <c r="AS14"/>
      <c r="AT14"/>
      <c r="AU14"/>
      <c r="AV14"/>
      <c r="AW14"/>
      <c r="AY14"/>
      <c r="AZ14"/>
      <c r="BA14"/>
      <c r="BB14"/>
      <c r="BC14"/>
      <c r="BD14"/>
      <c r="BE14"/>
      <c r="BF14"/>
      <c r="BH14"/>
      <c r="BI14"/>
      <c r="BJ14"/>
      <c r="BK14"/>
    </row>
    <row r="15" spans="1:63" ht="15">
      <c r="A15" s="188" t="str">
        <f>IF(ISBLANK(GI!$H$14),"",GI!$H$14)</f>
        <v xml:space="preserve">Eldana Tewelde Negash </v>
      </c>
      <c r="B15" s="189">
        <f>MIP!AH20</f>
        <v>72.571428571428569</v>
      </c>
      <c r="C15" s="190">
        <f>MIP!AI20</f>
        <v>18</v>
      </c>
      <c r="D15" s="190" t="str">
        <f t="shared" si="0"/>
        <v>C</v>
      </c>
      <c r="F15" s="188" t="str">
        <f>IF(ISBLANK(GI!$H$14),"",GI!$H$14)</f>
        <v xml:space="preserve">Eldana Tewelde Negash </v>
      </c>
      <c r="G15" s="189">
        <f>MIP!AH87</f>
        <v>0</v>
      </c>
      <c r="H15" s="190">
        <f>MIP!AI87</f>
        <v>1</v>
      </c>
      <c r="I15" s="190" t="str">
        <f t="shared" si="1"/>
        <v>D</v>
      </c>
      <c r="J15" s="188" t="str">
        <f>IF(ISBLANK(GI!$H$14),"",GI!$H$14)</f>
        <v xml:space="preserve">Eldana Tewelde Negash </v>
      </c>
      <c r="K15" s="189" t="e">
        <f>MIP!#REF!</f>
        <v>#REF!</v>
      </c>
      <c r="L15" s="190" t="e">
        <f>MIP!#REF!</f>
        <v>#REF!</v>
      </c>
      <c r="M15" s="190" t="e">
        <f t="shared" si="2"/>
        <v>#REF!</v>
      </c>
      <c r="O15" s="188" t="str">
        <f>IF(ISBLANK(GI!$H$14),"",GI!$H$14)</f>
        <v xml:space="preserve">Eldana Tewelde Negash </v>
      </c>
      <c r="P15" s="189" t="e">
        <f>MIP!#REF!</f>
        <v>#REF!</v>
      </c>
      <c r="Q15" s="190" t="e">
        <f>MIP!#REF!</f>
        <v>#REF!</v>
      </c>
      <c r="R15" s="190" t="e">
        <f t="shared" si="3"/>
        <v>#REF!</v>
      </c>
      <c r="S15"/>
      <c r="T15"/>
      <c r="U15"/>
      <c r="V15"/>
      <c r="X15"/>
      <c r="Y15"/>
      <c r="Z15"/>
      <c r="AA15"/>
      <c r="AB15"/>
      <c r="AC15"/>
      <c r="AD15"/>
      <c r="AE15"/>
      <c r="AG15"/>
      <c r="AH15"/>
      <c r="AI15"/>
      <c r="AJ15"/>
      <c r="AK15"/>
      <c r="AL15"/>
      <c r="AM15"/>
      <c r="AN15"/>
      <c r="AP15"/>
      <c r="AQ15"/>
      <c r="AR15"/>
      <c r="AS15"/>
      <c r="AT15"/>
      <c r="AU15"/>
      <c r="AV15"/>
      <c r="AW15"/>
      <c r="AY15"/>
      <c r="AZ15"/>
      <c r="BA15"/>
      <c r="BB15"/>
      <c r="BC15"/>
      <c r="BD15"/>
      <c r="BE15"/>
      <c r="BF15"/>
      <c r="BH15"/>
      <c r="BI15"/>
      <c r="BJ15"/>
      <c r="BK15"/>
    </row>
    <row r="16" spans="1:63" ht="15">
      <c r="A16" s="191" t="str">
        <f>IF(ISBLANK(GI!$H$15),"",GI!$H$15)</f>
        <v xml:space="preserve">Elilta Asay Eyasu </v>
      </c>
      <c r="B16" s="192">
        <f>MIP!AH21</f>
        <v>79.571428571428569</v>
      </c>
      <c r="C16" s="193">
        <f>MIP!AI21</f>
        <v>6</v>
      </c>
      <c r="D16" s="193" t="str">
        <f t="shared" si="0"/>
        <v>B</v>
      </c>
      <c r="F16" s="191" t="str">
        <f>IF(ISBLANK(GI!$H$15),"",GI!$H$15)</f>
        <v xml:space="preserve">Elilta Asay Eyasu </v>
      </c>
      <c r="G16" s="192">
        <f>MIP!AH88</f>
        <v>0</v>
      </c>
      <c r="H16" s="193">
        <f>MIP!AI88</f>
        <v>1</v>
      </c>
      <c r="I16" s="193" t="str">
        <f t="shared" si="1"/>
        <v>D</v>
      </c>
      <c r="J16" s="191" t="str">
        <f>IF(ISBLANK(GI!$H$15),"",GI!$H$15)</f>
        <v xml:space="preserve">Elilta Asay Eyasu </v>
      </c>
      <c r="K16" s="192" t="e">
        <f>MIP!#REF!</f>
        <v>#REF!</v>
      </c>
      <c r="L16" s="193" t="e">
        <f>MIP!#REF!</f>
        <v>#REF!</v>
      </c>
      <c r="M16" s="193" t="e">
        <f t="shared" si="2"/>
        <v>#REF!</v>
      </c>
      <c r="O16" s="191" t="str">
        <f>IF(ISBLANK(GI!$H$15),"",GI!$H$15)</f>
        <v xml:space="preserve">Elilta Asay Eyasu </v>
      </c>
      <c r="P16" s="192" t="e">
        <f>MIP!#REF!</f>
        <v>#REF!</v>
      </c>
      <c r="Q16" s="193" t="e">
        <f>MIP!#REF!</f>
        <v>#REF!</v>
      </c>
      <c r="R16" s="193" t="e">
        <f t="shared" si="3"/>
        <v>#REF!</v>
      </c>
      <c r="S16"/>
      <c r="T16"/>
      <c r="U16"/>
      <c r="V16"/>
      <c r="X16"/>
      <c r="Y16"/>
      <c r="Z16"/>
      <c r="AA16"/>
      <c r="AB16"/>
      <c r="AC16"/>
      <c r="AD16"/>
      <c r="AE16"/>
      <c r="AG16"/>
      <c r="AH16"/>
      <c r="AI16"/>
      <c r="AJ16"/>
      <c r="AK16"/>
      <c r="AL16"/>
      <c r="AM16"/>
      <c r="AN16"/>
      <c r="AP16"/>
      <c r="AQ16"/>
      <c r="AR16"/>
      <c r="AS16"/>
      <c r="AT16"/>
      <c r="AU16"/>
      <c r="AV16"/>
      <c r="AW16"/>
      <c r="AY16"/>
      <c r="AZ16"/>
      <c r="BA16"/>
      <c r="BB16"/>
      <c r="BC16"/>
      <c r="BD16"/>
      <c r="BE16"/>
      <c r="BF16"/>
      <c r="BH16"/>
      <c r="BI16"/>
      <c r="BJ16"/>
      <c r="BK16"/>
    </row>
    <row r="17" spans="1:63" ht="15">
      <c r="A17" s="188" t="str">
        <f>IF(ISBLANK(GI!$H$16),"",GI!$H$16)</f>
        <v xml:space="preserve">Emebet Haftay Gebremichael </v>
      </c>
      <c r="B17" s="189">
        <f>MIP!AH22</f>
        <v>86.285714285714292</v>
      </c>
      <c r="C17" s="190">
        <f>MIP!AI22</f>
        <v>3</v>
      </c>
      <c r="D17" s="190" t="str">
        <f t="shared" si="0"/>
        <v>A</v>
      </c>
      <c r="F17" s="188" t="str">
        <f>IF(ISBLANK(GI!$H$16),"",GI!$H$16)</f>
        <v xml:space="preserve">Emebet Haftay Gebremichael </v>
      </c>
      <c r="G17" s="189">
        <f>MIP!AH89</f>
        <v>0</v>
      </c>
      <c r="H17" s="190">
        <f>MIP!AI89</f>
        <v>1</v>
      </c>
      <c r="I17" s="190" t="str">
        <f t="shared" si="1"/>
        <v>D</v>
      </c>
      <c r="J17" s="188" t="str">
        <f>IF(ISBLANK(GI!$H$16),"",GI!$H$16)</f>
        <v xml:space="preserve">Emebet Haftay Gebremichael </v>
      </c>
      <c r="K17" s="189" t="e">
        <f>MIP!#REF!</f>
        <v>#REF!</v>
      </c>
      <c r="L17" s="190" t="e">
        <f>MIP!#REF!</f>
        <v>#REF!</v>
      </c>
      <c r="M17" s="190" t="e">
        <f t="shared" si="2"/>
        <v>#REF!</v>
      </c>
      <c r="O17" s="188" t="str">
        <f>IF(ISBLANK(GI!$H$16),"",GI!$H$16)</f>
        <v xml:space="preserve">Emebet Haftay Gebremichael </v>
      </c>
      <c r="P17" s="189" t="e">
        <f>MIP!#REF!</f>
        <v>#REF!</v>
      </c>
      <c r="Q17" s="190" t="e">
        <f>MIP!#REF!</f>
        <v>#REF!</v>
      </c>
      <c r="R17" s="190" t="e">
        <f t="shared" si="3"/>
        <v>#REF!</v>
      </c>
      <c r="S17"/>
      <c r="T17"/>
      <c r="U17"/>
      <c r="V17"/>
      <c r="X17"/>
      <c r="Y17"/>
      <c r="Z17"/>
      <c r="AA17"/>
      <c r="AB17"/>
      <c r="AC17"/>
      <c r="AD17"/>
      <c r="AE17"/>
      <c r="AG17"/>
      <c r="AH17"/>
      <c r="AI17"/>
      <c r="AJ17"/>
      <c r="AK17"/>
      <c r="AL17"/>
      <c r="AM17"/>
      <c r="AN17"/>
      <c r="AP17"/>
      <c r="AQ17"/>
      <c r="AR17"/>
      <c r="AS17"/>
      <c r="AT17"/>
      <c r="AU17"/>
      <c r="AV17"/>
      <c r="AW17"/>
      <c r="AY17"/>
      <c r="AZ17"/>
      <c r="BA17"/>
      <c r="BB17"/>
      <c r="BC17"/>
      <c r="BD17"/>
      <c r="BE17"/>
      <c r="BF17"/>
      <c r="BH17"/>
      <c r="BI17"/>
      <c r="BJ17"/>
      <c r="BK17"/>
    </row>
    <row r="18" spans="1:63" ht="15">
      <c r="A18" s="191" t="str">
        <f>IF(ISBLANK(GI!$H$17),"",GI!$H$17)</f>
        <v xml:space="preserve">Ermiyas Gebremeskel Hailu </v>
      </c>
      <c r="B18" s="192">
        <f>MIP!AH23</f>
        <v>68.571428571428569</v>
      </c>
      <c r="C18" s="193">
        <f>MIP!AI23</f>
        <v>27</v>
      </c>
      <c r="D18" s="193" t="str">
        <f t="shared" si="0"/>
        <v>C</v>
      </c>
      <c r="F18" s="191" t="str">
        <f>IF(ISBLANK(GI!$H$17),"",GI!$H$17)</f>
        <v xml:space="preserve">Ermiyas Gebremeskel Hailu </v>
      </c>
      <c r="G18" s="192">
        <f>MIP!AH90</f>
        <v>0</v>
      </c>
      <c r="H18" s="193">
        <f>MIP!AI90</f>
        <v>1</v>
      </c>
      <c r="I18" s="193" t="str">
        <f t="shared" si="1"/>
        <v>D</v>
      </c>
      <c r="J18" s="191" t="str">
        <f>IF(ISBLANK(GI!$H$17),"",GI!$H$17)</f>
        <v xml:space="preserve">Ermiyas Gebremeskel Hailu </v>
      </c>
      <c r="K18" s="192" t="e">
        <f>MIP!#REF!</f>
        <v>#REF!</v>
      </c>
      <c r="L18" s="193" t="e">
        <f>MIP!#REF!</f>
        <v>#REF!</v>
      </c>
      <c r="M18" s="193" t="e">
        <f t="shared" si="2"/>
        <v>#REF!</v>
      </c>
      <c r="O18" s="191" t="str">
        <f>IF(ISBLANK(GI!$H$17),"",GI!$H$17)</f>
        <v xml:space="preserve">Ermiyas Gebremeskel Hailu </v>
      </c>
      <c r="P18" s="192" t="e">
        <f>MIP!#REF!</f>
        <v>#REF!</v>
      </c>
      <c r="Q18" s="193" t="e">
        <f>MIP!#REF!</f>
        <v>#REF!</v>
      </c>
      <c r="R18" s="193" t="e">
        <f t="shared" si="3"/>
        <v>#REF!</v>
      </c>
      <c r="S18"/>
      <c r="T18"/>
      <c r="U18"/>
      <c r="V18"/>
      <c r="X18"/>
      <c r="Y18"/>
      <c r="Z18"/>
      <c r="AA18"/>
      <c r="AB18"/>
      <c r="AC18"/>
      <c r="AD18"/>
      <c r="AE18"/>
      <c r="AG18"/>
      <c r="AH18"/>
      <c r="AI18"/>
      <c r="AJ18"/>
      <c r="AK18"/>
      <c r="AL18"/>
      <c r="AM18"/>
      <c r="AN18"/>
      <c r="AP18"/>
      <c r="AQ18"/>
      <c r="AR18"/>
      <c r="AS18"/>
      <c r="AT18"/>
      <c r="AU18"/>
      <c r="AV18"/>
      <c r="AW18"/>
      <c r="AY18"/>
      <c r="AZ18"/>
      <c r="BA18"/>
      <c r="BB18"/>
      <c r="BC18"/>
      <c r="BD18"/>
      <c r="BE18"/>
      <c r="BF18"/>
      <c r="BH18"/>
      <c r="BI18"/>
      <c r="BJ18"/>
      <c r="BK18"/>
    </row>
    <row r="19" spans="1:63" ht="15">
      <c r="A19" s="188" t="str">
        <f>IF(ISBLANK(GI!$H$18),"",GI!$H$18)</f>
        <v xml:space="preserve">Esrom Amanuel Tsegay </v>
      </c>
      <c r="B19" s="189">
        <f>MIP!AH24</f>
        <v>81.142857142857139</v>
      </c>
      <c r="C19" s="190">
        <f>MIP!AI24</f>
        <v>4</v>
      </c>
      <c r="D19" s="190" t="str">
        <f t="shared" si="0"/>
        <v>B</v>
      </c>
      <c r="F19" s="188" t="str">
        <f>IF(ISBLANK(GI!$H$18),"",GI!$H$18)</f>
        <v xml:space="preserve">Esrom Amanuel Tsegay </v>
      </c>
      <c r="G19" s="189">
        <f>MIP!AH91</f>
        <v>0</v>
      </c>
      <c r="H19" s="190">
        <f>MIP!AI91</f>
        <v>1</v>
      </c>
      <c r="I19" s="190" t="str">
        <f t="shared" si="1"/>
        <v>D</v>
      </c>
      <c r="J19" s="188" t="str">
        <f>IF(ISBLANK(GI!$H$18),"",GI!$H$18)</f>
        <v xml:space="preserve">Esrom Amanuel Tsegay </v>
      </c>
      <c r="K19" s="189" t="e">
        <f>MIP!#REF!</f>
        <v>#REF!</v>
      </c>
      <c r="L19" s="190" t="e">
        <f>MIP!#REF!</f>
        <v>#REF!</v>
      </c>
      <c r="M19" s="190" t="e">
        <f t="shared" si="2"/>
        <v>#REF!</v>
      </c>
      <c r="O19" s="188" t="str">
        <f>IF(ISBLANK(GI!$H$18),"",GI!$H$18)</f>
        <v xml:space="preserve">Esrom Amanuel Tsegay </v>
      </c>
      <c r="P19" s="189" t="e">
        <f>MIP!#REF!</f>
        <v>#REF!</v>
      </c>
      <c r="Q19" s="190" t="e">
        <f>MIP!#REF!</f>
        <v>#REF!</v>
      </c>
      <c r="R19" s="190" t="e">
        <f t="shared" si="3"/>
        <v>#REF!</v>
      </c>
      <c r="S19"/>
      <c r="T19"/>
      <c r="U19"/>
      <c r="V19"/>
      <c r="X19"/>
      <c r="Y19"/>
      <c r="Z19"/>
      <c r="AA19"/>
      <c r="AB19"/>
      <c r="AC19"/>
      <c r="AD19"/>
      <c r="AE19"/>
      <c r="AG19"/>
      <c r="AH19"/>
      <c r="AI19"/>
      <c r="AJ19"/>
      <c r="AK19"/>
      <c r="AL19"/>
      <c r="AM19"/>
      <c r="AN19"/>
      <c r="AP19"/>
      <c r="AQ19"/>
      <c r="AR19"/>
      <c r="AS19"/>
      <c r="AT19"/>
      <c r="AU19"/>
      <c r="AV19"/>
      <c r="AW19"/>
      <c r="AY19"/>
      <c r="AZ19"/>
      <c r="BA19"/>
      <c r="BB19"/>
      <c r="BC19"/>
      <c r="BD19"/>
      <c r="BE19"/>
      <c r="BF19"/>
      <c r="BH19"/>
      <c r="BI19"/>
      <c r="BJ19"/>
      <c r="BK19"/>
    </row>
    <row r="20" spans="1:63" ht="15">
      <c r="A20" s="191" t="str">
        <f>IF(ISBLANK(GI!$H$19),"",GI!$H$19)</f>
        <v xml:space="preserve">Eyorsalem Afera Gebremedhin </v>
      </c>
      <c r="B20" s="192">
        <f>MIP!AH25</f>
        <v>89</v>
      </c>
      <c r="C20" s="193">
        <f>MIP!AI25</f>
        <v>2</v>
      </c>
      <c r="D20" s="193" t="str">
        <f t="shared" si="0"/>
        <v>A</v>
      </c>
      <c r="F20" s="191" t="str">
        <f>IF(ISBLANK(GI!$H$19),"",GI!$H$19)</f>
        <v xml:space="preserve">Eyorsalem Afera Gebremedhin </v>
      </c>
      <c r="G20" s="192">
        <f>MIP!AH92</f>
        <v>0</v>
      </c>
      <c r="H20" s="193">
        <f>MIP!AI92</f>
        <v>1</v>
      </c>
      <c r="I20" s="193" t="str">
        <f t="shared" si="1"/>
        <v>D</v>
      </c>
      <c r="J20" s="191" t="str">
        <f>IF(ISBLANK(GI!$H$19),"",GI!$H$19)</f>
        <v xml:space="preserve">Eyorsalem Afera Gebremedhin </v>
      </c>
      <c r="K20" s="192" t="e">
        <f>MIP!#REF!</f>
        <v>#REF!</v>
      </c>
      <c r="L20" s="193" t="e">
        <f>MIP!#REF!</f>
        <v>#REF!</v>
      </c>
      <c r="M20" s="193" t="e">
        <f t="shared" si="2"/>
        <v>#REF!</v>
      </c>
      <c r="O20" s="191" t="str">
        <f>IF(ISBLANK(GI!$H$19),"",GI!$H$19)</f>
        <v xml:space="preserve">Eyorsalem Afera Gebremedhin </v>
      </c>
      <c r="P20" s="192" t="e">
        <f>MIP!#REF!</f>
        <v>#REF!</v>
      </c>
      <c r="Q20" s="193" t="e">
        <f>MIP!#REF!</f>
        <v>#REF!</v>
      </c>
      <c r="R20" s="193" t="e">
        <f t="shared" si="3"/>
        <v>#REF!</v>
      </c>
      <c r="S20"/>
      <c r="T20"/>
      <c r="U20"/>
      <c r="V20"/>
      <c r="X20"/>
      <c r="Y20"/>
      <c r="Z20"/>
      <c r="AA20"/>
      <c r="AB20"/>
      <c r="AC20"/>
      <c r="AD20"/>
      <c r="AE20"/>
      <c r="AG20"/>
      <c r="AH20"/>
      <c r="AI20"/>
      <c r="AJ20"/>
      <c r="AK20"/>
      <c r="AL20"/>
      <c r="AM20"/>
      <c r="AN20"/>
      <c r="AP20"/>
      <c r="AQ20"/>
      <c r="AR20"/>
      <c r="AS20"/>
      <c r="AT20"/>
      <c r="AU20"/>
      <c r="AV20"/>
      <c r="AW20"/>
      <c r="AY20"/>
      <c r="AZ20"/>
      <c r="BA20"/>
      <c r="BB20"/>
      <c r="BC20"/>
      <c r="BD20"/>
      <c r="BE20"/>
      <c r="BF20"/>
      <c r="BH20"/>
      <c r="BI20"/>
      <c r="BJ20"/>
      <c r="BK20"/>
    </row>
    <row r="21" spans="1:63" ht="15">
      <c r="A21" s="188" t="str">
        <f>IF(ISBLANK(GI!$H$20),"",GI!$H$20)</f>
        <v xml:space="preserve">Fasil Alem Kahsay </v>
      </c>
      <c r="B21" s="189">
        <f>MIP!AH26</f>
        <v>65.142857142857139</v>
      </c>
      <c r="C21" s="190">
        <f>MIP!AI26</f>
        <v>36</v>
      </c>
      <c r="D21" s="190" t="str">
        <f t="shared" si="0"/>
        <v>C</v>
      </c>
      <c r="F21" s="188" t="str">
        <f>IF(ISBLANK(GI!$H$20),"",GI!$H$20)</f>
        <v xml:space="preserve">Fasil Alem Kahsay </v>
      </c>
      <c r="G21" s="189">
        <f>MIP!AH93</f>
        <v>0</v>
      </c>
      <c r="H21" s="190">
        <f>MIP!AI93</f>
        <v>1</v>
      </c>
      <c r="I21" s="190" t="str">
        <f t="shared" si="1"/>
        <v>D</v>
      </c>
      <c r="J21" s="188" t="str">
        <f>IF(ISBLANK(GI!$H$20),"",GI!$H$20)</f>
        <v xml:space="preserve">Fasil Alem Kahsay </v>
      </c>
      <c r="K21" s="189" t="e">
        <f>MIP!#REF!</f>
        <v>#REF!</v>
      </c>
      <c r="L21" s="190" t="e">
        <f>MIP!#REF!</f>
        <v>#REF!</v>
      </c>
      <c r="M21" s="190" t="e">
        <f t="shared" si="2"/>
        <v>#REF!</v>
      </c>
      <c r="O21" s="188" t="str">
        <f>IF(ISBLANK(GI!$H$20),"",GI!$H$20)</f>
        <v xml:space="preserve">Fasil Alem Kahsay </v>
      </c>
      <c r="P21" s="189" t="e">
        <f>MIP!#REF!</f>
        <v>#REF!</v>
      </c>
      <c r="Q21" s="190" t="e">
        <f>MIP!#REF!</f>
        <v>#REF!</v>
      </c>
      <c r="R21" s="190" t="e">
        <f t="shared" si="3"/>
        <v>#REF!</v>
      </c>
      <c r="S21"/>
      <c r="T21"/>
      <c r="U21"/>
      <c r="V21"/>
      <c r="X21"/>
      <c r="Y21"/>
      <c r="Z21"/>
      <c r="AA21"/>
      <c r="AB21"/>
      <c r="AC21"/>
      <c r="AD21"/>
      <c r="AE21"/>
      <c r="AG21"/>
      <c r="AH21"/>
      <c r="AI21"/>
      <c r="AJ21"/>
      <c r="AK21"/>
      <c r="AL21"/>
      <c r="AM21"/>
      <c r="AN21"/>
      <c r="AP21"/>
      <c r="AQ21"/>
      <c r="AR21"/>
      <c r="AS21"/>
      <c r="AT21"/>
      <c r="AU21"/>
      <c r="AV21"/>
      <c r="AW21"/>
      <c r="AY21"/>
      <c r="AZ21"/>
      <c r="BA21"/>
      <c r="BB21"/>
      <c r="BC21"/>
      <c r="BD21"/>
      <c r="BE21"/>
      <c r="BF21"/>
      <c r="BH21"/>
      <c r="BI21"/>
      <c r="BJ21"/>
      <c r="BK21"/>
    </row>
    <row r="22" spans="1:63" ht="15">
      <c r="A22" s="191" t="str">
        <f>IF(ISBLANK(GI!$H$21),"",GI!$H$21)</f>
        <v xml:space="preserve">Hassen Abdelruhman Salih </v>
      </c>
      <c r="B22" s="192">
        <f>MIP!AH27</f>
        <v>74.285714285714292</v>
      </c>
      <c r="C22" s="193">
        <f>MIP!AI27</f>
        <v>16</v>
      </c>
      <c r="D22" s="193" t="str">
        <f t="shared" si="0"/>
        <v>C</v>
      </c>
      <c r="F22" s="191" t="str">
        <f>IF(ISBLANK(GI!$H$21),"",GI!$H$21)</f>
        <v xml:space="preserve">Hassen Abdelruhman Salih </v>
      </c>
      <c r="G22" s="192">
        <f>MIP!AH94</f>
        <v>0</v>
      </c>
      <c r="H22" s="193">
        <f>MIP!AI94</f>
        <v>1</v>
      </c>
      <c r="I22" s="193" t="str">
        <f t="shared" si="1"/>
        <v>D</v>
      </c>
      <c r="J22" s="191" t="str">
        <f>IF(ISBLANK(GI!$H$21),"",GI!$H$21)</f>
        <v xml:space="preserve">Hassen Abdelruhman Salih </v>
      </c>
      <c r="K22" s="192" t="e">
        <f>MIP!#REF!</f>
        <v>#REF!</v>
      </c>
      <c r="L22" s="193" t="e">
        <f>MIP!#REF!</f>
        <v>#REF!</v>
      </c>
      <c r="M22" s="193" t="e">
        <f t="shared" si="2"/>
        <v>#REF!</v>
      </c>
      <c r="O22" s="191" t="str">
        <f>IF(ISBLANK(GI!$H$21),"",GI!$H$21)</f>
        <v xml:space="preserve">Hassen Abdelruhman Salih </v>
      </c>
      <c r="P22" s="192" t="e">
        <f>MIP!#REF!</f>
        <v>#REF!</v>
      </c>
      <c r="Q22" s="193" t="e">
        <f>MIP!#REF!</f>
        <v>#REF!</v>
      </c>
      <c r="R22" s="193" t="e">
        <f t="shared" si="3"/>
        <v>#REF!</v>
      </c>
      <c r="S22"/>
      <c r="T22"/>
      <c r="U22"/>
      <c r="V22"/>
      <c r="X22"/>
      <c r="Y22"/>
      <c r="Z22"/>
      <c r="AA22"/>
      <c r="AB22"/>
      <c r="AC22"/>
      <c r="AD22"/>
      <c r="AE22"/>
      <c r="AG22"/>
      <c r="AH22"/>
      <c r="AI22"/>
      <c r="AJ22"/>
      <c r="AK22"/>
      <c r="AL22"/>
      <c r="AM22"/>
      <c r="AN22"/>
      <c r="AP22"/>
      <c r="AQ22"/>
      <c r="AR22"/>
      <c r="AS22"/>
      <c r="AT22"/>
      <c r="AU22"/>
      <c r="AV22"/>
      <c r="AW22"/>
      <c r="AY22"/>
      <c r="AZ22"/>
      <c r="BA22"/>
      <c r="BB22"/>
      <c r="BC22"/>
      <c r="BD22"/>
      <c r="BE22"/>
      <c r="BF22"/>
      <c r="BH22"/>
      <c r="BI22"/>
      <c r="BJ22"/>
      <c r="BK22"/>
    </row>
    <row r="23" spans="1:63" ht="15">
      <c r="A23" s="188" t="str">
        <f>IF(ISBLANK(GI!$H$22),"",GI!$H$22)</f>
        <v xml:space="preserve">Heldana Mengstu Mebrahtu </v>
      </c>
      <c r="B23" s="189">
        <f>MIP!AH28</f>
        <v>77.714285714285708</v>
      </c>
      <c r="C23" s="190">
        <f>MIP!AI28</f>
        <v>10</v>
      </c>
      <c r="D23" s="190" t="str">
        <f t="shared" si="0"/>
        <v>B</v>
      </c>
      <c r="F23" s="188" t="str">
        <f>IF(ISBLANK(GI!$H$22),"",GI!$H$22)</f>
        <v xml:space="preserve">Heldana Mengstu Mebrahtu </v>
      </c>
      <c r="G23" s="189">
        <f>MIP!AH95</f>
        <v>0</v>
      </c>
      <c r="H23" s="190">
        <f>MIP!AI95</f>
        <v>1</v>
      </c>
      <c r="I23" s="190" t="str">
        <f t="shared" si="1"/>
        <v>D</v>
      </c>
      <c r="J23" s="188" t="str">
        <f>IF(ISBLANK(GI!$H$22),"",GI!$H$22)</f>
        <v xml:space="preserve">Heldana Mengstu Mebrahtu </v>
      </c>
      <c r="K23" s="189" t="e">
        <f>MIP!#REF!</f>
        <v>#REF!</v>
      </c>
      <c r="L23" s="190" t="e">
        <f>MIP!#REF!</f>
        <v>#REF!</v>
      </c>
      <c r="M23" s="190" t="e">
        <f t="shared" si="2"/>
        <v>#REF!</v>
      </c>
      <c r="O23" s="188" t="str">
        <f>IF(ISBLANK(GI!$H$22),"",GI!$H$22)</f>
        <v xml:space="preserve">Heldana Mengstu Mebrahtu </v>
      </c>
      <c r="P23" s="189" t="e">
        <f>MIP!#REF!</f>
        <v>#REF!</v>
      </c>
      <c r="Q23" s="190" t="e">
        <f>MIP!#REF!</f>
        <v>#REF!</v>
      </c>
      <c r="R23" s="190" t="e">
        <f t="shared" si="3"/>
        <v>#REF!</v>
      </c>
      <c r="S23"/>
      <c r="T23"/>
      <c r="U23"/>
      <c r="V23"/>
      <c r="X23"/>
      <c r="Y23"/>
      <c r="Z23"/>
      <c r="AA23"/>
      <c r="AB23"/>
      <c r="AC23"/>
      <c r="AD23"/>
      <c r="AE23"/>
      <c r="AG23"/>
      <c r="AH23"/>
      <c r="AI23"/>
      <c r="AJ23"/>
      <c r="AK23"/>
      <c r="AL23"/>
      <c r="AM23"/>
      <c r="AN23"/>
      <c r="AP23"/>
      <c r="AQ23"/>
      <c r="AR23"/>
      <c r="AS23"/>
      <c r="AT23"/>
      <c r="AU23"/>
      <c r="AV23"/>
      <c r="AW23"/>
      <c r="AY23"/>
      <c r="AZ23"/>
      <c r="BA23"/>
      <c r="BB23"/>
      <c r="BC23"/>
      <c r="BD23"/>
      <c r="BE23"/>
      <c r="BF23"/>
      <c r="BH23"/>
      <c r="BI23"/>
      <c r="BJ23"/>
      <c r="BK23"/>
    </row>
    <row r="24" spans="1:63" ht="15">
      <c r="A24" s="191" t="str">
        <f>IF(ISBLANK(GI!$H$23),"",GI!$H$23)</f>
        <v xml:space="preserve">Hilina Aregawi Abrha </v>
      </c>
      <c r="B24" s="192">
        <f>MIP!AH29</f>
        <v>76.142857142857139</v>
      </c>
      <c r="C24" s="193">
        <f>MIP!AI29</f>
        <v>12</v>
      </c>
      <c r="D24" s="193" t="str">
        <f t="shared" si="0"/>
        <v>B</v>
      </c>
      <c r="F24" s="191" t="str">
        <f>IF(ISBLANK(GI!$H$23),"",GI!$H$23)</f>
        <v xml:space="preserve">Hilina Aregawi Abrha </v>
      </c>
      <c r="G24" s="192">
        <f>MIP!AH96</f>
        <v>0</v>
      </c>
      <c r="H24" s="193">
        <f>MIP!AI96</f>
        <v>1</v>
      </c>
      <c r="I24" s="193" t="str">
        <f t="shared" si="1"/>
        <v>D</v>
      </c>
      <c r="J24" s="191" t="str">
        <f>IF(ISBLANK(GI!$H$23),"",GI!$H$23)</f>
        <v xml:space="preserve">Hilina Aregawi Abrha </v>
      </c>
      <c r="K24" s="192" t="e">
        <f>MIP!#REF!</f>
        <v>#REF!</v>
      </c>
      <c r="L24" s="193" t="e">
        <f>MIP!#REF!</f>
        <v>#REF!</v>
      </c>
      <c r="M24" s="193" t="e">
        <f t="shared" si="2"/>
        <v>#REF!</v>
      </c>
      <c r="O24" s="191" t="str">
        <f>IF(ISBLANK(GI!$H$23),"",GI!$H$23)</f>
        <v xml:space="preserve">Hilina Aregawi Abrha </v>
      </c>
      <c r="P24" s="192" t="e">
        <f>MIP!#REF!</f>
        <v>#REF!</v>
      </c>
      <c r="Q24" s="193" t="e">
        <f>MIP!#REF!</f>
        <v>#REF!</v>
      </c>
      <c r="R24" s="193" t="e">
        <f t="shared" si="3"/>
        <v>#REF!</v>
      </c>
      <c r="S24"/>
      <c r="T24"/>
      <c r="U24"/>
      <c r="V24"/>
      <c r="X24"/>
      <c r="Y24"/>
      <c r="Z24"/>
      <c r="AA24"/>
      <c r="AB24"/>
      <c r="AC24"/>
      <c r="AD24"/>
      <c r="AE24"/>
      <c r="AG24"/>
      <c r="AH24"/>
      <c r="AI24"/>
      <c r="AJ24"/>
      <c r="AK24"/>
      <c r="AL24"/>
      <c r="AM24"/>
      <c r="AN24"/>
      <c r="AP24"/>
      <c r="AQ24"/>
      <c r="AR24"/>
      <c r="AS24"/>
      <c r="AT24"/>
      <c r="AU24"/>
      <c r="AV24"/>
      <c r="AW24"/>
      <c r="AY24"/>
      <c r="AZ24"/>
      <c r="BA24"/>
      <c r="BB24"/>
      <c r="BC24"/>
      <c r="BD24"/>
      <c r="BE24"/>
      <c r="BF24"/>
      <c r="BH24"/>
      <c r="BI24"/>
      <c r="BJ24"/>
      <c r="BK24"/>
    </row>
    <row r="25" spans="1:63" ht="15">
      <c r="A25" s="188" t="str">
        <f>IF(ISBLANK(GI!$H$24),"",GI!$H$24)</f>
        <v xml:space="preserve">Kaleab Haile Kahsay </v>
      </c>
      <c r="B25" s="189">
        <f>MIP!AH30</f>
        <v>74.571428571428569</v>
      </c>
      <c r="C25" s="190">
        <f>MIP!AI30</f>
        <v>14</v>
      </c>
      <c r="D25" s="190" t="str">
        <f t="shared" si="0"/>
        <v>C</v>
      </c>
      <c r="F25" s="188" t="str">
        <f>IF(ISBLANK(GI!$H$24),"",GI!$H$24)</f>
        <v xml:space="preserve">Kaleab Haile Kahsay </v>
      </c>
      <c r="G25" s="189">
        <f>MIP!AH97</f>
        <v>0</v>
      </c>
      <c r="H25" s="190">
        <f>MIP!AI97</f>
        <v>1</v>
      </c>
      <c r="I25" s="190" t="str">
        <f t="shared" si="1"/>
        <v>D</v>
      </c>
      <c r="J25" s="188" t="str">
        <f>IF(ISBLANK(GI!$H$24),"",GI!$H$24)</f>
        <v xml:space="preserve">Kaleab Haile Kahsay </v>
      </c>
      <c r="K25" s="189" t="e">
        <f>MIP!#REF!</f>
        <v>#REF!</v>
      </c>
      <c r="L25" s="190" t="e">
        <f>MIP!#REF!</f>
        <v>#REF!</v>
      </c>
      <c r="M25" s="190" t="e">
        <f t="shared" si="2"/>
        <v>#REF!</v>
      </c>
      <c r="O25" s="188" t="str">
        <f>IF(ISBLANK(GI!$H$24),"",GI!$H$24)</f>
        <v xml:space="preserve">Kaleab Haile Kahsay </v>
      </c>
      <c r="P25" s="189" t="e">
        <f>MIP!#REF!</f>
        <v>#REF!</v>
      </c>
      <c r="Q25" s="190" t="e">
        <f>MIP!#REF!</f>
        <v>#REF!</v>
      </c>
      <c r="R25" s="190" t="e">
        <f t="shared" si="3"/>
        <v>#REF!</v>
      </c>
      <c r="S25"/>
      <c r="T25"/>
      <c r="U25"/>
      <c r="V25"/>
      <c r="X25"/>
      <c r="Y25"/>
      <c r="Z25"/>
      <c r="AA25"/>
      <c r="AB25"/>
      <c r="AC25"/>
      <c r="AD25"/>
      <c r="AE25"/>
      <c r="AG25"/>
      <c r="AH25"/>
      <c r="AI25"/>
      <c r="AJ25"/>
      <c r="AK25"/>
      <c r="AL25"/>
      <c r="AM25"/>
      <c r="AN25"/>
      <c r="AP25"/>
      <c r="AQ25"/>
      <c r="AR25"/>
      <c r="AS25"/>
      <c r="AT25"/>
      <c r="AU25"/>
      <c r="AV25"/>
      <c r="AW25"/>
      <c r="AY25"/>
      <c r="AZ25"/>
      <c r="BA25"/>
      <c r="BB25"/>
      <c r="BC25"/>
      <c r="BD25"/>
      <c r="BE25"/>
      <c r="BF25"/>
      <c r="BH25"/>
      <c r="BI25"/>
      <c r="BJ25"/>
      <c r="BK25"/>
    </row>
    <row r="26" spans="1:63" ht="15">
      <c r="A26" s="191" t="str">
        <f>IF(ISBLANK(GI!$H$25),"",GI!$H$25)</f>
        <v xml:space="preserve">Kalkidan Haile Berhe </v>
      </c>
      <c r="B26" s="192">
        <f>MIP!AH31</f>
        <v>62.714285714285715</v>
      </c>
      <c r="C26" s="193">
        <f>MIP!AI31</f>
        <v>38</v>
      </c>
      <c r="D26" s="193" t="str">
        <f t="shared" si="0"/>
        <v>C</v>
      </c>
      <c r="F26" s="191" t="str">
        <f>IF(ISBLANK(GI!$H$25),"",GI!$H$25)</f>
        <v xml:space="preserve">Kalkidan Haile Berhe </v>
      </c>
      <c r="G26" s="192">
        <f>MIP!AH98</f>
        <v>0</v>
      </c>
      <c r="H26" s="193">
        <f>MIP!AI98</f>
        <v>1</v>
      </c>
      <c r="I26" s="193" t="str">
        <f t="shared" si="1"/>
        <v>D</v>
      </c>
      <c r="J26" s="191" t="str">
        <f>IF(ISBLANK(GI!$H$25),"",GI!$H$25)</f>
        <v xml:space="preserve">Kalkidan Haile Berhe </v>
      </c>
      <c r="K26" s="192" t="e">
        <f>MIP!#REF!</f>
        <v>#REF!</v>
      </c>
      <c r="L26" s="193" t="e">
        <f>MIP!#REF!</f>
        <v>#REF!</v>
      </c>
      <c r="M26" s="193" t="e">
        <f t="shared" si="2"/>
        <v>#REF!</v>
      </c>
      <c r="O26" s="191" t="str">
        <f>IF(ISBLANK(GI!$H$25),"",GI!$H$25)</f>
        <v xml:space="preserve">Kalkidan Haile Berhe </v>
      </c>
      <c r="P26" s="192" t="e">
        <f>MIP!#REF!</f>
        <v>#REF!</v>
      </c>
      <c r="Q26" s="193" t="e">
        <f>MIP!#REF!</f>
        <v>#REF!</v>
      </c>
      <c r="R26" s="193" t="e">
        <f t="shared" si="3"/>
        <v>#REF!</v>
      </c>
      <c r="S26"/>
      <c r="T26"/>
      <c r="U26"/>
      <c r="V26"/>
      <c r="X26"/>
      <c r="Y26"/>
      <c r="Z26"/>
      <c r="AA26"/>
      <c r="AB26"/>
      <c r="AC26"/>
      <c r="AD26"/>
      <c r="AE26"/>
      <c r="AG26"/>
      <c r="AH26"/>
      <c r="AI26"/>
      <c r="AJ26"/>
      <c r="AK26"/>
      <c r="AL26"/>
      <c r="AM26"/>
      <c r="AN26"/>
      <c r="AP26"/>
      <c r="AQ26"/>
      <c r="AR26"/>
      <c r="AS26"/>
      <c r="AT26"/>
      <c r="AU26"/>
      <c r="AV26"/>
      <c r="AW26"/>
      <c r="AY26"/>
      <c r="AZ26"/>
      <c r="BA26"/>
      <c r="BB26"/>
      <c r="BC26"/>
      <c r="BD26"/>
      <c r="BE26"/>
      <c r="BF26"/>
      <c r="BH26"/>
      <c r="BI26"/>
      <c r="BJ26"/>
      <c r="BK26"/>
    </row>
    <row r="27" spans="1:63" ht="15">
      <c r="A27" s="188" t="str">
        <f>IF(ISBLANK(GI!$H$26),"",GI!$H$26)</f>
        <v xml:space="preserve">Kidus Tadesse Yewegalet </v>
      </c>
      <c r="B27" s="189">
        <f>MIP!AH32</f>
        <v>68</v>
      </c>
      <c r="C27" s="190">
        <f>MIP!AI32</f>
        <v>29</v>
      </c>
      <c r="D27" s="190" t="str">
        <f t="shared" si="0"/>
        <v>C</v>
      </c>
      <c r="F27" s="188" t="str">
        <f>IF(ISBLANK(GI!$H$26),"",GI!$H$26)</f>
        <v xml:space="preserve">Kidus Tadesse Yewegalet </v>
      </c>
      <c r="G27" s="189">
        <f>MIP!AH99</f>
        <v>0</v>
      </c>
      <c r="H27" s="190">
        <f>MIP!AI99</f>
        <v>1</v>
      </c>
      <c r="I27" s="190" t="str">
        <f t="shared" si="1"/>
        <v>D</v>
      </c>
      <c r="J27" s="188" t="str">
        <f>IF(ISBLANK(GI!$H$26),"",GI!$H$26)</f>
        <v xml:space="preserve">Kidus Tadesse Yewegalet </v>
      </c>
      <c r="K27" s="189" t="e">
        <f>MIP!#REF!</f>
        <v>#REF!</v>
      </c>
      <c r="L27" s="190" t="e">
        <f>MIP!#REF!</f>
        <v>#REF!</v>
      </c>
      <c r="M27" s="190" t="e">
        <f t="shared" si="2"/>
        <v>#REF!</v>
      </c>
      <c r="O27" s="188" t="str">
        <f>IF(ISBLANK(GI!$H$26),"",GI!$H$26)</f>
        <v xml:space="preserve">Kidus Tadesse Yewegalet </v>
      </c>
      <c r="P27" s="189" t="e">
        <f>MIP!#REF!</f>
        <v>#REF!</v>
      </c>
      <c r="Q27" s="190" t="e">
        <f>MIP!#REF!</f>
        <v>#REF!</v>
      </c>
      <c r="R27" s="190" t="e">
        <f t="shared" si="3"/>
        <v>#REF!</v>
      </c>
      <c r="S27"/>
      <c r="T27"/>
      <c r="U27"/>
      <c r="V27"/>
      <c r="X27"/>
      <c r="Y27"/>
      <c r="Z27"/>
      <c r="AA27"/>
      <c r="AB27"/>
      <c r="AC27"/>
      <c r="AD27"/>
      <c r="AE27"/>
      <c r="AG27"/>
      <c r="AH27"/>
      <c r="AI27"/>
      <c r="AJ27"/>
      <c r="AK27"/>
      <c r="AL27"/>
      <c r="AM27"/>
      <c r="AN27"/>
      <c r="AP27"/>
      <c r="AQ27"/>
      <c r="AR27"/>
      <c r="AS27"/>
      <c r="AT27"/>
      <c r="AU27"/>
      <c r="AV27"/>
      <c r="AW27"/>
      <c r="AY27"/>
      <c r="AZ27"/>
      <c r="BA27"/>
      <c r="BB27"/>
      <c r="BC27"/>
      <c r="BD27"/>
      <c r="BE27"/>
      <c r="BF27"/>
      <c r="BH27"/>
      <c r="BI27"/>
      <c r="BJ27"/>
      <c r="BK27"/>
    </row>
    <row r="28" spans="1:63" ht="15">
      <c r="A28" s="191" t="str">
        <f>IF(ISBLANK(GI!$H$27),"",GI!$H$27)</f>
        <v xml:space="preserve">Lidiya Mulu Gebreegzabher </v>
      </c>
      <c r="B28" s="192">
        <f>MIP!AH33</f>
        <v>61</v>
      </c>
      <c r="C28" s="193">
        <f>MIP!AI33</f>
        <v>40</v>
      </c>
      <c r="D28" s="193" t="str">
        <f t="shared" si="0"/>
        <v>C</v>
      </c>
      <c r="F28" s="191" t="str">
        <f>IF(ISBLANK(GI!$H$27),"",GI!$H$27)</f>
        <v xml:space="preserve">Lidiya Mulu Gebreegzabher </v>
      </c>
      <c r="G28" s="192">
        <f>MIP!AH100</f>
        <v>0</v>
      </c>
      <c r="H28" s="193">
        <f>MIP!AI100</f>
        <v>1</v>
      </c>
      <c r="I28" s="193" t="str">
        <f t="shared" si="1"/>
        <v>D</v>
      </c>
      <c r="J28" s="191" t="str">
        <f>IF(ISBLANK(GI!$H$27),"",GI!$H$27)</f>
        <v xml:space="preserve">Lidiya Mulu Gebreegzabher </v>
      </c>
      <c r="K28" s="192" t="e">
        <f>MIP!#REF!</f>
        <v>#REF!</v>
      </c>
      <c r="L28" s="193" t="e">
        <f>MIP!#REF!</f>
        <v>#REF!</v>
      </c>
      <c r="M28" s="193" t="e">
        <f t="shared" si="2"/>
        <v>#REF!</v>
      </c>
      <c r="O28" s="191" t="str">
        <f>IF(ISBLANK(GI!$H$27),"",GI!$H$27)</f>
        <v xml:space="preserve">Lidiya Mulu Gebreegzabher </v>
      </c>
      <c r="P28" s="192" t="e">
        <f>MIP!#REF!</f>
        <v>#REF!</v>
      </c>
      <c r="Q28" s="193" t="e">
        <f>MIP!#REF!</f>
        <v>#REF!</v>
      </c>
      <c r="R28" s="193" t="e">
        <f t="shared" si="3"/>
        <v>#REF!</v>
      </c>
      <c r="S28"/>
      <c r="T28"/>
      <c r="U28"/>
      <c r="V28"/>
      <c r="X28"/>
      <c r="Y28"/>
      <c r="Z28"/>
      <c r="AA28"/>
      <c r="AB28"/>
      <c r="AC28"/>
      <c r="AD28"/>
      <c r="AE28"/>
      <c r="AG28"/>
      <c r="AH28"/>
      <c r="AI28"/>
      <c r="AJ28"/>
      <c r="AK28"/>
      <c r="AL28"/>
      <c r="AM28"/>
      <c r="AN28"/>
      <c r="AP28"/>
      <c r="AQ28"/>
      <c r="AR28"/>
      <c r="AS28"/>
      <c r="AT28"/>
      <c r="AU28"/>
      <c r="AV28"/>
      <c r="AW28"/>
      <c r="AY28"/>
      <c r="AZ28"/>
      <c r="BA28"/>
      <c r="BB28"/>
      <c r="BC28"/>
      <c r="BD28"/>
      <c r="BE28"/>
      <c r="BF28"/>
      <c r="BH28"/>
      <c r="BI28"/>
      <c r="BJ28"/>
      <c r="BK28"/>
    </row>
    <row r="29" spans="1:63" ht="15">
      <c r="A29" s="188" t="str">
        <f>IF(ISBLANK(GI!$H$28),"",GI!$H$28)</f>
        <v xml:space="preserve">Menkem Solomon Yihdego </v>
      </c>
      <c r="B29" s="189">
        <f>MIP!AH34</f>
        <v>67</v>
      </c>
      <c r="C29" s="190">
        <f>MIP!AI34</f>
        <v>32</v>
      </c>
      <c r="D29" s="190" t="str">
        <f t="shared" si="0"/>
        <v>C</v>
      </c>
      <c r="F29" s="188" t="str">
        <f>IF(ISBLANK(GI!$H$28),"",GI!$H$28)</f>
        <v xml:space="preserve">Menkem Solomon Yihdego </v>
      </c>
      <c r="G29" s="189">
        <f>MIP!AH101</f>
        <v>0</v>
      </c>
      <c r="H29" s="190">
        <f>MIP!AI101</f>
        <v>1</v>
      </c>
      <c r="I29" s="190" t="str">
        <f t="shared" si="1"/>
        <v>D</v>
      </c>
      <c r="J29" s="188" t="str">
        <f>IF(ISBLANK(GI!$H$28),"",GI!$H$28)</f>
        <v xml:space="preserve">Menkem Solomon Yihdego </v>
      </c>
      <c r="K29" s="189" t="e">
        <f>MIP!#REF!</f>
        <v>#REF!</v>
      </c>
      <c r="L29" s="190" t="e">
        <f>MIP!#REF!</f>
        <v>#REF!</v>
      </c>
      <c r="M29" s="190" t="e">
        <f t="shared" si="2"/>
        <v>#REF!</v>
      </c>
      <c r="O29" s="188" t="str">
        <f>IF(ISBLANK(GI!$H$28),"",GI!$H$28)</f>
        <v xml:space="preserve">Menkem Solomon Yihdego </v>
      </c>
      <c r="P29" s="189" t="e">
        <f>MIP!#REF!</f>
        <v>#REF!</v>
      </c>
      <c r="Q29" s="190" t="e">
        <f>MIP!#REF!</f>
        <v>#REF!</v>
      </c>
      <c r="R29" s="190" t="e">
        <f t="shared" si="3"/>
        <v>#REF!</v>
      </c>
      <c r="S29"/>
      <c r="T29"/>
      <c r="U29"/>
      <c r="V29"/>
      <c r="X29"/>
      <c r="Y29"/>
      <c r="Z29"/>
      <c r="AA29"/>
      <c r="AB29"/>
      <c r="AC29"/>
      <c r="AD29"/>
      <c r="AE29"/>
      <c r="AG29"/>
      <c r="AH29"/>
      <c r="AI29"/>
      <c r="AJ29"/>
      <c r="AK29"/>
      <c r="AL29"/>
      <c r="AM29"/>
      <c r="AN29"/>
      <c r="AP29"/>
      <c r="AQ29"/>
      <c r="AR29"/>
      <c r="AS29"/>
      <c r="AT29"/>
      <c r="AU29"/>
      <c r="AV29"/>
      <c r="AW29"/>
      <c r="AY29"/>
      <c r="AZ29"/>
      <c r="BA29"/>
      <c r="BB29"/>
      <c r="BC29"/>
      <c r="BD29"/>
      <c r="BE29"/>
      <c r="BF29"/>
      <c r="BH29"/>
      <c r="BI29"/>
      <c r="BJ29"/>
      <c r="BK29"/>
    </row>
    <row r="30" spans="1:63" ht="15">
      <c r="A30" s="191" t="str">
        <f>IF(ISBLANK(GI!$H$29),"",GI!$H$29)</f>
        <v xml:space="preserve">Mewael Semere Tewelde </v>
      </c>
      <c r="B30" s="192">
        <f>MIP!AH35</f>
        <v>73</v>
      </c>
      <c r="C30" s="193">
        <f>MIP!AI35</f>
        <v>17</v>
      </c>
      <c r="D30" s="193" t="str">
        <f t="shared" si="0"/>
        <v>C</v>
      </c>
      <c r="F30" s="191" t="str">
        <f>IF(ISBLANK(GI!$H$29),"",GI!$H$29)</f>
        <v xml:space="preserve">Mewael Semere Tewelde </v>
      </c>
      <c r="G30" s="192">
        <f>MIP!AH102</f>
        <v>0</v>
      </c>
      <c r="H30" s="193">
        <f>MIP!AI102</f>
        <v>1</v>
      </c>
      <c r="I30" s="193" t="str">
        <f t="shared" si="1"/>
        <v>D</v>
      </c>
      <c r="J30" s="191" t="str">
        <f>IF(ISBLANK(GI!$H$29),"",GI!$H$29)</f>
        <v xml:space="preserve">Mewael Semere Tewelde </v>
      </c>
      <c r="K30" s="192" t="e">
        <f>MIP!#REF!</f>
        <v>#REF!</v>
      </c>
      <c r="L30" s="193" t="e">
        <f>MIP!#REF!</f>
        <v>#REF!</v>
      </c>
      <c r="M30" s="193" t="e">
        <f t="shared" si="2"/>
        <v>#REF!</v>
      </c>
      <c r="O30" s="191" t="str">
        <f>IF(ISBLANK(GI!$H$29),"",GI!$H$29)</f>
        <v xml:space="preserve">Mewael Semere Tewelde </v>
      </c>
      <c r="P30" s="192" t="e">
        <f>MIP!#REF!</f>
        <v>#REF!</v>
      </c>
      <c r="Q30" s="193" t="e">
        <f>MIP!#REF!</f>
        <v>#REF!</v>
      </c>
      <c r="R30" s="193" t="e">
        <f t="shared" si="3"/>
        <v>#REF!</v>
      </c>
      <c r="S30"/>
      <c r="T30"/>
      <c r="U30"/>
      <c r="V30"/>
      <c r="X30"/>
      <c r="Y30"/>
      <c r="Z30"/>
      <c r="AA30"/>
      <c r="AB30"/>
      <c r="AC30"/>
      <c r="AD30"/>
      <c r="AE30"/>
      <c r="AG30"/>
      <c r="AH30"/>
      <c r="AI30"/>
      <c r="AJ30"/>
      <c r="AK30"/>
      <c r="AL30"/>
      <c r="AM30"/>
      <c r="AN30"/>
      <c r="AP30"/>
      <c r="AQ30"/>
      <c r="AR30"/>
      <c r="AS30"/>
      <c r="AT30"/>
      <c r="AU30"/>
      <c r="AV30"/>
      <c r="AW30"/>
      <c r="AY30"/>
      <c r="AZ30"/>
      <c r="BA30"/>
      <c r="BB30"/>
      <c r="BC30"/>
      <c r="BD30"/>
      <c r="BE30"/>
      <c r="BF30"/>
      <c r="BH30"/>
      <c r="BI30"/>
      <c r="BJ30"/>
      <c r="BK30"/>
    </row>
    <row r="31" spans="1:63" ht="15">
      <c r="A31" s="188" t="str">
        <f>IF(ISBLANK(GI!$H$30),"",GI!$H$30)</f>
        <v xml:space="preserve">Mikiyas Engida Mesfin </v>
      </c>
      <c r="B31" s="189">
        <f>MIP!AH36</f>
        <v>67.714285714285708</v>
      </c>
      <c r="C31" s="190">
        <f>MIP!AI36</f>
        <v>30</v>
      </c>
      <c r="D31" s="190" t="str">
        <f t="shared" si="0"/>
        <v>C</v>
      </c>
      <c r="F31" s="188" t="str">
        <f>IF(ISBLANK(GI!$H$30),"",GI!$H$30)</f>
        <v xml:space="preserve">Mikiyas Engida Mesfin </v>
      </c>
      <c r="G31" s="189">
        <f>MIP!AH103</f>
        <v>0</v>
      </c>
      <c r="H31" s="190">
        <f>MIP!AI103</f>
        <v>1</v>
      </c>
      <c r="I31" s="190" t="str">
        <f t="shared" si="1"/>
        <v>D</v>
      </c>
      <c r="J31" s="188" t="str">
        <f>IF(ISBLANK(GI!$H$30),"",GI!$H$30)</f>
        <v xml:space="preserve">Mikiyas Engida Mesfin </v>
      </c>
      <c r="K31" s="189" t="e">
        <f>MIP!#REF!</f>
        <v>#REF!</v>
      </c>
      <c r="L31" s="190" t="e">
        <f>MIP!#REF!</f>
        <v>#REF!</v>
      </c>
      <c r="M31" s="190" t="e">
        <f t="shared" si="2"/>
        <v>#REF!</v>
      </c>
      <c r="O31" s="188" t="str">
        <f>IF(ISBLANK(GI!$H$30),"",GI!$H$30)</f>
        <v xml:space="preserve">Mikiyas Engida Mesfin </v>
      </c>
      <c r="P31" s="189" t="e">
        <f>MIP!#REF!</f>
        <v>#REF!</v>
      </c>
      <c r="Q31" s="190" t="e">
        <f>MIP!#REF!</f>
        <v>#REF!</v>
      </c>
      <c r="R31" s="190" t="e">
        <f t="shared" si="3"/>
        <v>#REF!</v>
      </c>
      <c r="S31"/>
      <c r="T31"/>
      <c r="U31"/>
      <c r="V31"/>
      <c r="X31"/>
      <c r="Y31"/>
      <c r="Z31"/>
      <c r="AA31"/>
      <c r="AB31"/>
      <c r="AC31"/>
      <c r="AD31"/>
      <c r="AE31"/>
      <c r="AG31"/>
      <c r="AH31"/>
      <c r="AI31"/>
      <c r="AJ31"/>
      <c r="AK31"/>
      <c r="AL31"/>
      <c r="AM31"/>
      <c r="AN31"/>
      <c r="AP31"/>
      <c r="AQ31"/>
      <c r="AR31"/>
      <c r="AS31"/>
      <c r="AT31"/>
      <c r="AU31"/>
      <c r="AV31"/>
      <c r="AW31"/>
      <c r="AY31"/>
      <c r="AZ31"/>
      <c r="BA31"/>
      <c r="BB31"/>
      <c r="BC31"/>
      <c r="BD31"/>
      <c r="BE31"/>
      <c r="BF31"/>
      <c r="BH31"/>
      <c r="BI31"/>
      <c r="BJ31"/>
      <c r="BK31"/>
    </row>
    <row r="32" spans="1:63" ht="15">
      <c r="A32" s="191" t="str">
        <f>IF(ISBLANK(GI!$H$31),"",GI!$H$31)</f>
        <v xml:space="preserve">Nahom Gobezay Beyene </v>
      </c>
      <c r="B32" s="192">
        <f>MIP!AH37</f>
        <v>91.857142857142861</v>
      </c>
      <c r="C32" s="193">
        <f>MIP!AI37</f>
        <v>1</v>
      </c>
      <c r="D32" s="193" t="str">
        <f t="shared" si="0"/>
        <v>A</v>
      </c>
      <c r="F32" s="191" t="str">
        <f>IF(ISBLANK(GI!$H$31),"",GI!$H$31)</f>
        <v xml:space="preserve">Nahom Gobezay Beyene </v>
      </c>
      <c r="G32" s="192">
        <f>MIP!AH104</f>
        <v>0</v>
      </c>
      <c r="H32" s="193">
        <f>MIP!AI104</f>
        <v>1</v>
      </c>
      <c r="I32" s="193" t="str">
        <f t="shared" si="1"/>
        <v>D</v>
      </c>
      <c r="J32" s="191" t="str">
        <f>IF(ISBLANK(GI!$H$31),"",GI!$H$31)</f>
        <v xml:space="preserve">Nahom Gobezay Beyene </v>
      </c>
      <c r="K32" s="192" t="e">
        <f>MIP!#REF!</f>
        <v>#REF!</v>
      </c>
      <c r="L32" s="193" t="e">
        <f>MIP!#REF!</f>
        <v>#REF!</v>
      </c>
      <c r="M32" s="193" t="e">
        <f t="shared" si="2"/>
        <v>#REF!</v>
      </c>
      <c r="O32" s="191" t="str">
        <f>IF(ISBLANK(GI!$H$31),"",GI!$H$31)</f>
        <v xml:space="preserve">Nahom Gobezay Beyene </v>
      </c>
      <c r="P32" s="192" t="e">
        <f>MIP!#REF!</f>
        <v>#REF!</v>
      </c>
      <c r="Q32" s="193" t="e">
        <f>MIP!#REF!</f>
        <v>#REF!</v>
      </c>
      <c r="R32" s="193" t="e">
        <f t="shared" si="3"/>
        <v>#REF!</v>
      </c>
      <c r="S32"/>
      <c r="T32"/>
      <c r="U32"/>
      <c r="V32"/>
      <c r="X32"/>
      <c r="Y32"/>
      <c r="Z32"/>
      <c r="AA32"/>
      <c r="AB32"/>
      <c r="AC32"/>
      <c r="AD32"/>
      <c r="AE32"/>
      <c r="AG32"/>
      <c r="AH32"/>
      <c r="AI32"/>
      <c r="AJ32"/>
      <c r="AK32"/>
      <c r="AL32"/>
      <c r="AM32"/>
      <c r="AN32"/>
      <c r="AP32"/>
      <c r="AQ32"/>
      <c r="AR32"/>
      <c r="AS32"/>
      <c r="AT32"/>
      <c r="AU32"/>
      <c r="AV32"/>
      <c r="AW32"/>
      <c r="AY32"/>
      <c r="AZ32"/>
      <c r="BA32"/>
      <c r="BB32"/>
      <c r="BC32"/>
      <c r="BD32"/>
      <c r="BE32"/>
      <c r="BF32"/>
      <c r="BH32"/>
      <c r="BI32"/>
      <c r="BJ32"/>
      <c r="BK32"/>
    </row>
    <row r="33" spans="1:63" ht="15">
      <c r="A33" s="188" t="str">
        <f>IF(ISBLANK(GI!$H$32),"",GI!$H$32)</f>
        <v xml:space="preserve">Nebyu Dawit Tadesse </v>
      </c>
      <c r="B33" s="189">
        <f>MIP!AH38</f>
        <v>80.428571428571431</v>
      </c>
      <c r="C33" s="190">
        <f>MIP!AI38</f>
        <v>5</v>
      </c>
      <c r="D33" s="190" t="str">
        <f t="shared" si="0"/>
        <v>B</v>
      </c>
      <c r="F33" s="188" t="str">
        <f>IF(ISBLANK(GI!$H$32),"",GI!$H$32)</f>
        <v xml:space="preserve">Nebyu Dawit Tadesse </v>
      </c>
      <c r="G33" s="189">
        <f>MIP!AH105</f>
        <v>0</v>
      </c>
      <c r="H33" s="190">
        <f>MIP!AI105</f>
        <v>1</v>
      </c>
      <c r="I33" s="190" t="str">
        <f t="shared" si="1"/>
        <v>D</v>
      </c>
      <c r="J33" s="188" t="str">
        <f>IF(ISBLANK(GI!$H$32),"",GI!$H$32)</f>
        <v xml:space="preserve">Nebyu Dawit Tadesse </v>
      </c>
      <c r="K33" s="189" t="e">
        <f>MIP!#REF!</f>
        <v>#REF!</v>
      </c>
      <c r="L33" s="190" t="e">
        <f>MIP!#REF!</f>
        <v>#REF!</v>
      </c>
      <c r="M33" s="190" t="e">
        <f t="shared" si="2"/>
        <v>#REF!</v>
      </c>
      <c r="O33" s="188" t="str">
        <f>IF(ISBLANK(GI!$H$32),"",GI!$H$32)</f>
        <v xml:space="preserve">Nebyu Dawit Tadesse </v>
      </c>
      <c r="P33" s="189" t="e">
        <f>MIP!#REF!</f>
        <v>#REF!</v>
      </c>
      <c r="Q33" s="190" t="e">
        <f>MIP!#REF!</f>
        <v>#REF!</v>
      </c>
      <c r="R33" s="190" t="e">
        <f t="shared" si="3"/>
        <v>#REF!</v>
      </c>
      <c r="S33"/>
      <c r="T33"/>
      <c r="U33"/>
      <c r="V33"/>
      <c r="X33"/>
      <c r="Y33"/>
      <c r="Z33"/>
      <c r="AA33"/>
      <c r="AB33"/>
      <c r="AC33"/>
      <c r="AD33"/>
      <c r="AE33"/>
      <c r="AG33"/>
      <c r="AH33"/>
      <c r="AI33"/>
      <c r="AJ33"/>
      <c r="AK33"/>
      <c r="AL33"/>
      <c r="AM33"/>
      <c r="AN33"/>
      <c r="AP33"/>
      <c r="AQ33"/>
      <c r="AR33"/>
      <c r="AS33"/>
      <c r="AT33"/>
      <c r="AU33"/>
      <c r="AV33"/>
      <c r="AW33"/>
      <c r="AY33"/>
      <c r="AZ33"/>
      <c r="BA33"/>
      <c r="BB33"/>
      <c r="BC33"/>
      <c r="BD33"/>
      <c r="BE33"/>
      <c r="BF33"/>
      <c r="BH33"/>
      <c r="BI33"/>
      <c r="BJ33"/>
      <c r="BK33"/>
    </row>
    <row r="34" spans="1:63" ht="15">
      <c r="A34" s="191" t="str">
        <f>IF(ISBLANK(GI!$H$33),"",GI!$H$33)</f>
        <v xml:space="preserve">Rahwa Luel Birhane </v>
      </c>
      <c r="B34" s="192">
        <f>MIP!AH39</f>
        <v>79.285714285714292</v>
      </c>
      <c r="C34" s="193">
        <f>MIP!AI39</f>
        <v>7</v>
      </c>
      <c r="D34" s="193" t="str">
        <f t="shared" si="0"/>
        <v>B</v>
      </c>
      <c r="F34" s="191" t="str">
        <f>IF(ISBLANK(GI!$H$33),"",GI!$H$33)</f>
        <v xml:space="preserve">Rahwa Luel Birhane </v>
      </c>
      <c r="G34" s="192">
        <f>MIP!AH106</f>
        <v>0</v>
      </c>
      <c r="H34" s="193">
        <f>MIP!AI106</f>
        <v>1</v>
      </c>
      <c r="I34" s="193" t="str">
        <f t="shared" si="1"/>
        <v>D</v>
      </c>
      <c r="J34" s="191" t="str">
        <f>IF(ISBLANK(GI!$H$33),"",GI!$H$33)</f>
        <v xml:space="preserve">Rahwa Luel Birhane </v>
      </c>
      <c r="K34" s="192" t="e">
        <f>MIP!#REF!</f>
        <v>#REF!</v>
      </c>
      <c r="L34" s="193" t="e">
        <f>MIP!#REF!</f>
        <v>#REF!</v>
      </c>
      <c r="M34" s="193" t="e">
        <f t="shared" si="2"/>
        <v>#REF!</v>
      </c>
      <c r="O34" s="191" t="str">
        <f>IF(ISBLANK(GI!$H$33),"",GI!$H$33)</f>
        <v xml:space="preserve">Rahwa Luel Birhane </v>
      </c>
      <c r="P34" s="192" t="e">
        <f>MIP!#REF!</f>
        <v>#REF!</v>
      </c>
      <c r="Q34" s="193" t="e">
        <f>MIP!#REF!</f>
        <v>#REF!</v>
      </c>
      <c r="R34" s="193" t="e">
        <f t="shared" si="3"/>
        <v>#REF!</v>
      </c>
      <c r="S34"/>
      <c r="T34"/>
      <c r="U34"/>
      <c r="V34"/>
      <c r="X34"/>
      <c r="Y34"/>
      <c r="Z34"/>
      <c r="AA34"/>
      <c r="AB34"/>
      <c r="AC34"/>
      <c r="AD34"/>
      <c r="AE34"/>
      <c r="AG34"/>
      <c r="AH34"/>
      <c r="AI34"/>
      <c r="AJ34"/>
      <c r="AK34"/>
      <c r="AL34"/>
      <c r="AM34"/>
      <c r="AN34"/>
      <c r="AP34"/>
      <c r="AQ34"/>
      <c r="AR34"/>
      <c r="AS34"/>
      <c r="AT34"/>
      <c r="AU34"/>
      <c r="AV34"/>
      <c r="AW34"/>
      <c r="AY34"/>
      <c r="AZ34"/>
      <c r="BA34"/>
      <c r="BB34"/>
      <c r="BC34"/>
      <c r="BD34"/>
      <c r="BE34"/>
      <c r="BF34"/>
      <c r="BH34"/>
      <c r="BI34"/>
      <c r="BJ34"/>
      <c r="BK34"/>
    </row>
    <row r="35" spans="1:63" ht="15">
      <c r="A35" s="188" t="str">
        <f>IF(ISBLANK(GI!$H$34),"",GI!$H$34)</f>
        <v xml:space="preserve">Raniya Jemal Gidey </v>
      </c>
      <c r="B35" s="189">
        <f>MIP!AH40</f>
        <v>68.142857142857139</v>
      </c>
      <c r="C35" s="190">
        <f>MIP!AI40</f>
        <v>28</v>
      </c>
      <c r="D35" s="190" t="str">
        <f t="shared" si="0"/>
        <v>C</v>
      </c>
      <c r="F35" s="188" t="str">
        <f>IF(ISBLANK(GI!$H$34),"",GI!$H$34)</f>
        <v xml:space="preserve">Raniya Jemal Gidey </v>
      </c>
      <c r="G35" s="189">
        <f>MIP!AH107</f>
        <v>0</v>
      </c>
      <c r="H35" s="190">
        <f>MIP!AI107</f>
        <v>1</v>
      </c>
      <c r="I35" s="190" t="str">
        <f t="shared" si="1"/>
        <v>D</v>
      </c>
      <c r="J35" s="188" t="str">
        <f>IF(ISBLANK(GI!$H$34),"",GI!$H$34)</f>
        <v xml:space="preserve">Raniya Jemal Gidey </v>
      </c>
      <c r="K35" s="189" t="e">
        <f>MIP!#REF!</f>
        <v>#REF!</v>
      </c>
      <c r="L35" s="190" t="e">
        <f>MIP!#REF!</f>
        <v>#REF!</v>
      </c>
      <c r="M35" s="190" t="e">
        <f t="shared" si="2"/>
        <v>#REF!</v>
      </c>
      <c r="O35" s="188" t="str">
        <f>IF(ISBLANK(GI!$H$34),"",GI!$H$34)</f>
        <v xml:space="preserve">Raniya Jemal Gidey </v>
      </c>
      <c r="P35" s="189" t="e">
        <f>MIP!#REF!</f>
        <v>#REF!</v>
      </c>
      <c r="Q35" s="190" t="e">
        <f>MIP!#REF!</f>
        <v>#REF!</v>
      </c>
      <c r="R35" s="190" t="e">
        <f t="shared" si="3"/>
        <v>#REF!</v>
      </c>
      <c r="S35"/>
      <c r="T35"/>
      <c r="U35"/>
      <c r="V35"/>
      <c r="X35"/>
      <c r="Y35"/>
      <c r="Z35"/>
      <c r="AA35"/>
      <c r="AB35"/>
      <c r="AC35"/>
      <c r="AD35"/>
      <c r="AE35"/>
      <c r="AG35"/>
      <c r="AH35"/>
      <c r="AI35"/>
      <c r="AJ35"/>
      <c r="AK35"/>
      <c r="AL35"/>
      <c r="AM35"/>
      <c r="AN35"/>
      <c r="AP35"/>
      <c r="AQ35"/>
      <c r="AR35"/>
      <c r="AS35"/>
      <c r="AT35"/>
      <c r="AU35"/>
      <c r="AV35"/>
      <c r="AW35"/>
      <c r="AY35"/>
      <c r="AZ35"/>
      <c r="BA35"/>
      <c r="BB35"/>
      <c r="BC35"/>
      <c r="BD35"/>
      <c r="BE35"/>
      <c r="BF35"/>
      <c r="BH35"/>
      <c r="BI35"/>
      <c r="BJ35"/>
      <c r="BK35"/>
    </row>
    <row r="36" spans="1:63" ht="15">
      <c r="A36" s="191" t="str">
        <f>IF(ISBLANK(GI!$H$35),"",GI!$H$35)</f>
        <v xml:space="preserve">Samrawit Weldeslassie Kidane </v>
      </c>
      <c r="B36" s="192">
        <f>MIP!AH41</f>
        <v>65.714285714285708</v>
      </c>
      <c r="C36" s="193">
        <f>MIP!AI41</f>
        <v>34</v>
      </c>
      <c r="D36" s="193" t="str">
        <f t="shared" si="0"/>
        <v>C</v>
      </c>
      <c r="F36" s="191" t="str">
        <f>IF(ISBLANK(GI!$H$35),"",GI!$H$35)</f>
        <v xml:space="preserve">Samrawit Weldeslassie Kidane </v>
      </c>
      <c r="G36" s="192">
        <f>MIP!AH108</f>
        <v>0</v>
      </c>
      <c r="H36" s="193">
        <f>MIP!AI108</f>
        <v>1</v>
      </c>
      <c r="I36" s="193" t="str">
        <f t="shared" si="1"/>
        <v>D</v>
      </c>
      <c r="J36" s="191" t="str">
        <f>IF(ISBLANK(GI!$H$35),"",GI!$H$35)</f>
        <v xml:space="preserve">Samrawit Weldeslassie Kidane </v>
      </c>
      <c r="K36" s="192" t="e">
        <f>MIP!#REF!</f>
        <v>#REF!</v>
      </c>
      <c r="L36" s="193" t="e">
        <f>MIP!#REF!</f>
        <v>#REF!</v>
      </c>
      <c r="M36" s="193" t="e">
        <f t="shared" si="2"/>
        <v>#REF!</v>
      </c>
      <c r="O36" s="191" t="str">
        <f>IF(ISBLANK(GI!$H$35),"",GI!$H$35)</f>
        <v xml:space="preserve">Samrawit Weldeslassie Kidane </v>
      </c>
      <c r="P36" s="192" t="e">
        <f>MIP!#REF!</f>
        <v>#REF!</v>
      </c>
      <c r="Q36" s="193" t="e">
        <f>MIP!#REF!</f>
        <v>#REF!</v>
      </c>
      <c r="R36" s="193" t="e">
        <f t="shared" si="3"/>
        <v>#REF!</v>
      </c>
      <c r="S36"/>
      <c r="T36"/>
      <c r="U36"/>
      <c r="V36"/>
      <c r="X36"/>
      <c r="Y36"/>
      <c r="Z36"/>
      <c r="AA36"/>
      <c r="AB36"/>
      <c r="AC36"/>
      <c r="AD36"/>
      <c r="AE36"/>
      <c r="AG36"/>
      <c r="AH36"/>
      <c r="AI36"/>
      <c r="AJ36"/>
      <c r="AK36"/>
      <c r="AL36"/>
      <c r="AM36"/>
      <c r="AN36"/>
      <c r="AP36"/>
      <c r="AQ36"/>
      <c r="AR36"/>
      <c r="AS36"/>
      <c r="AT36"/>
      <c r="AU36"/>
      <c r="AV36"/>
      <c r="AW36"/>
      <c r="AY36"/>
      <c r="AZ36"/>
      <c r="BA36"/>
      <c r="BB36"/>
      <c r="BC36"/>
      <c r="BD36"/>
      <c r="BE36"/>
      <c r="BF36"/>
      <c r="BH36"/>
      <c r="BI36"/>
      <c r="BJ36"/>
      <c r="BK36"/>
    </row>
    <row r="37" spans="1:63" ht="15">
      <c r="A37" s="188" t="str">
        <f>IF(ISBLANK(GI!$H$36),"",GI!$H$36)</f>
        <v xml:space="preserve">Samson Tekle Belay </v>
      </c>
      <c r="B37" s="189">
        <f>MIP!AH42</f>
        <v>67</v>
      </c>
      <c r="C37" s="190">
        <f>MIP!AI42</f>
        <v>32</v>
      </c>
      <c r="D37" s="190" t="str">
        <f t="shared" si="0"/>
        <v>C</v>
      </c>
      <c r="F37" s="188" t="str">
        <f>IF(ISBLANK(GI!$H$36),"",GI!$H$36)</f>
        <v xml:space="preserve">Samson Tekle Belay </v>
      </c>
      <c r="G37" s="189">
        <f>MIP!AH109</f>
        <v>0</v>
      </c>
      <c r="H37" s="190">
        <f>MIP!AI109</f>
        <v>1</v>
      </c>
      <c r="I37" s="190" t="str">
        <f t="shared" si="1"/>
        <v>D</v>
      </c>
      <c r="J37" s="188" t="str">
        <f>IF(ISBLANK(GI!$H$36),"",GI!$H$36)</f>
        <v xml:space="preserve">Samson Tekle Belay </v>
      </c>
      <c r="K37" s="189" t="e">
        <f>MIP!#REF!</f>
        <v>#REF!</v>
      </c>
      <c r="L37" s="190" t="e">
        <f>MIP!#REF!</f>
        <v>#REF!</v>
      </c>
      <c r="M37" s="190" t="e">
        <f t="shared" si="2"/>
        <v>#REF!</v>
      </c>
      <c r="O37" s="188" t="str">
        <f>IF(ISBLANK(GI!$H$36),"",GI!$H$36)</f>
        <v xml:space="preserve">Samson Tekle Belay </v>
      </c>
      <c r="P37" s="189" t="e">
        <f>MIP!#REF!</f>
        <v>#REF!</v>
      </c>
      <c r="Q37" s="190" t="e">
        <f>MIP!#REF!</f>
        <v>#REF!</v>
      </c>
      <c r="R37" s="190" t="e">
        <f t="shared" si="3"/>
        <v>#REF!</v>
      </c>
      <c r="S37"/>
      <c r="T37"/>
      <c r="U37"/>
      <c r="V37"/>
      <c r="X37"/>
      <c r="Y37"/>
      <c r="Z37"/>
      <c r="AA37"/>
      <c r="AB37"/>
      <c r="AC37"/>
      <c r="AD37"/>
      <c r="AE37"/>
      <c r="AG37"/>
      <c r="AH37"/>
      <c r="AI37"/>
      <c r="AJ37"/>
      <c r="AK37"/>
      <c r="AL37"/>
      <c r="AM37"/>
      <c r="AN37"/>
      <c r="AP37"/>
      <c r="AQ37"/>
      <c r="AR37"/>
      <c r="AS37"/>
      <c r="AT37"/>
      <c r="AU37"/>
      <c r="AV37"/>
      <c r="AW37"/>
      <c r="AY37"/>
      <c r="AZ37"/>
      <c r="BA37"/>
      <c r="BB37"/>
      <c r="BC37"/>
      <c r="BD37"/>
      <c r="BE37"/>
      <c r="BF37"/>
      <c r="BH37"/>
      <c r="BI37"/>
      <c r="BJ37"/>
      <c r="BK37"/>
    </row>
    <row r="38" spans="1:63" ht="15">
      <c r="A38" s="191" t="str">
        <f>IF(ISBLANK(GI!$H$37),"",GI!$H$37)</f>
        <v xml:space="preserve">Sinados Solomon Kiflehadera </v>
      </c>
      <c r="B38" s="192">
        <f>MIP!AH43</f>
        <v>62.571428571428569</v>
      </c>
      <c r="C38" s="193">
        <f>MIP!AI43</f>
        <v>39</v>
      </c>
      <c r="D38" s="193" t="str">
        <f t="shared" si="0"/>
        <v>C</v>
      </c>
      <c r="F38" s="191" t="str">
        <f>IF(ISBLANK(GI!$H$37),"",GI!$H$37)</f>
        <v xml:space="preserve">Sinados Solomon Kiflehadera </v>
      </c>
      <c r="G38" s="192">
        <f>MIP!AH110</f>
        <v>0</v>
      </c>
      <c r="H38" s="193">
        <f>MIP!AI110</f>
        <v>1</v>
      </c>
      <c r="I38" s="193" t="str">
        <f t="shared" si="1"/>
        <v>D</v>
      </c>
      <c r="J38" s="191" t="str">
        <f>IF(ISBLANK(GI!$H$37),"",GI!$H$37)</f>
        <v xml:space="preserve">Sinados Solomon Kiflehadera </v>
      </c>
      <c r="K38" s="192" t="e">
        <f>MIP!#REF!</f>
        <v>#REF!</v>
      </c>
      <c r="L38" s="193" t="e">
        <f>MIP!#REF!</f>
        <v>#REF!</v>
      </c>
      <c r="M38" s="193" t="e">
        <f t="shared" si="2"/>
        <v>#REF!</v>
      </c>
      <c r="O38" s="191" t="str">
        <f>IF(ISBLANK(GI!$H$37),"",GI!$H$37)</f>
        <v xml:space="preserve">Sinados Solomon Kiflehadera </v>
      </c>
      <c r="P38" s="192" t="e">
        <f>MIP!#REF!</f>
        <v>#REF!</v>
      </c>
      <c r="Q38" s="193" t="e">
        <f>MIP!#REF!</f>
        <v>#REF!</v>
      </c>
      <c r="R38" s="193" t="e">
        <f t="shared" si="3"/>
        <v>#REF!</v>
      </c>
      <c r="S38"/>
      <c r="T38"/>
      <c r="U38"/>
      <c r="V38"/>
      <c r="X38"/>
      <c r="Y38"/>
      <c r="Z38"/>
      <c r="AA38"/>
      <c r="AB38"/>
      <c r="AC38"/>
      <c r="AD38"/>
      <c r="AE38"/>
      <c r="AG38"/>
      <c r="AH38"/>
      <c r="AI38"/>
      <c r="AJ38"/>
      <c r="AK38"/>
      <c r="AL38"/>
      <c r="AM38"/>
      <c r="AN38"/>
      <c r="AP38"/>
      <c r="AQ38"/>
      <c r="AR38"/>
      <c r="AS38"/>
      <c r="AT38"/>
      <c r="AU38"/>
      <c r="AV38"/>
      <c r="AW38"/>
      <c r="AY38"/>
      <c r="AZ38"/>
      <c r="BA38"/>
      <c r="BB38"/>
      <c r="BC38"/>
      <c r="BD38"/>
      <c r="BE38"/>
      <c r="BF38"/>
      <c r="BH38"/>
      <c r="BI38"/>
      <c r="BJ38"/>
      <c r="BK38"/>
    </row>
    <row r="39" spans="1:63" ht="15">
      <c r="A39" s="188" t="str">
        <f>IF(ISBLANK(GI!$H$38),"",GI!$H$38)</f>
        <v xml:space="preserve">Yeabsira Rezene Gebrecherkos </v>
      </c>
      <c r="B39" s="189">
        <f>MIP!AH44</f>
        <v>71.142857142857139</v>
      </c>
      <c r="C39" s="190">
        <f>MIP!AI44</f>
        <v>22</v>
      </c>
      <c r="D39" s="190" t="str">
        <f t="shared" si="0"/>
        <v>C</v>
      </c>
      <c r="F39" s="188" t="str">
        <f>IF(ISBLANK(GI!$H$38),"",GI!$H$38)</f>
        <v xml:space="preserve">Yeabsira Rezene Gebrecherkos </v>
      </c>
      <c r="G39" s="189">
        <f>MIP!AH111</f>
        <v>0</v>
      </c>
      <c r="H39" s="190">
        <f>MIP!AI111</f>
        <v>1</v>
      </c>
      <c r="I39" s="190" t="str">
        <f t="shared" si="1"/>
        <v>D</v>
      </c>
      <c r="J39" s="188" t="str">
        <f>IF(ISBLANK(GI!$H$38),"",GI!$H$38)</f>
        <v xml:space="preserve">Yeabsira Rezene Gebrecherkos </v>
      </c>
      <c r="K39" s="189" t="e">
        <f>MIP!#REF!</f>
        <v>#REF!</v>
      </c>
      <c r="L39" s="190" t="e">
        <f>MIP!#REF!</f>
        <v>#REF!</v>
      </c>
      <c r="M39" s="190" t="e">
        <f t="shared" si="2"/>
        <v>#REF!</v>
      </c>
      <c r="O39" s="188" t="str">
        <f>IF(ISBLANK(GI!$H$38),"",GI!$H$38)</f>
        <v xml:space="preserve">Yeabsira Rezene Gebrecherkos </v>
      </c>
      <c r="P39" s="189" t="e">
        <f>MIP!#REF!</f>
        <v>#REF!</v>
      </c>
      <c r="Q39" s="190" t="e">
        <f>MIP!#REF!</f>
        <v>#REF!</v>
      </c>
      <c r="R39" s="190" t="e">
        <f t="shared" si="3"/>
        <v>#REF!</v>
      </c>
      <c r="S39"/>
      <c r="T39"/>
      <c r="U39"/>
      <c r="V39"/>
      <c r="X39"/>
      <c r="Y39"/>
      <c r="Z39"/>
      <c r="AA39"/>
      <c r="AB39"/>
      <c r="AC39"/>
      <c r="AD39"/>
      <c r="AE39"/>
      <c r="AG39"/>
      <c r="AH39"/>
      <c r="AI39"/>
      <c r="AJ39"/>
      <c r="AK39"/>
      <c r="AL39"/>
      <c r="AM39"/>
      <c r="AN39"/>
      <c r="AP39"/>
      <c r="AQ39"/>
      <c r="AR39"/>
      <c r="AS39"/>
      <c r="AT39"/>
      <c r="AU39"/>
      <c r="AV39"/>
      <c r="AW39"/>
      <c r="AY39"/>
      <c r="AZ39"/>
      <c r="BA39"/>
      <c r="BB39"/>
      <c r="BC39"/>
      <c r="BD39"/>
      <c r="BE39"/>
      <c r="BF39"/>
      <c r="BH39"/>
      <c r="BI39"/>
      <c r="BJ39"/>
      <c r="BK39"/>
    </row>
    <row r="40" spans="1:63" ht="15">
      <c r="A40" s="191" t="str">
        <f>IF(ISBLANK(GI!$H$39),"",GI!$H$39)</f>
        <v xml:space="preserve">Yohannes Gebregergis Weldegebriel </v>
      </c>
      <c r="B40" s="192">
        <f>MIP!AH45</f>
        <v>67.285714285714292</v>
      </c>
      <c r="C40" s="193">
        <f>MIP!AI45</f>
        <v>31</v>
      </c>
      <c r="D40" s="193" t="str">
        <f t="shared" si="0"/>
        <v>C</v>
      </c>
      <c r="F40" s="191" t="str">
        <f>IF(ISBLANK(GI!$H$39),"",GI!$H$39)</f>
        <v xml:space="preserve">Yohannes Gebregergis Weldegebriel </v>
      </c>
      <c r="G40" s="192">
        <f>MIP!AH112</f>
        <v>0</v>
      </c>
      <c r="H40" s="193">
        <f>MIP!AI112</f>
        <v>1</v>
      </c>
      <c r="I40" s="193" t="str">
        <f t="shared" si="1"/>
        <v>D</v>
      </c>
      <c r="J40" s="191" t="str">
        <f>IF(ISBLANK(GI!$H$39),"",GI!$H$39)</f>
        <v xml:space="preserve">Yohannes Gebregergis Weldegebriel </v>
      </c>
      <c r="K40" s="192" t="e">
        <f>MIP!#REF!</f>
        <v>#REF!</v>
      </c>
      <c r="L40" s="193" t="e">
        <f>MIP!#REF!</f>
        <v>#REF!</v>
      </c>
      <c r="M40" s="193" t="e">
        <f t="shared" si="2"/>
        <v>#REF!</v>
      </c>
      <c r="O40" s="191" t="str">
        <f>IF(ISBLANK(GI!$H$39),"",GI!$H$39)</f>
        <v xml:space="preserve">Yohannes Gebregergis Weldegebriel </v>
      </c>
      <c r="P40" s="192" t="e">
        <f>MIP!#REF!</f>
        <v>#REF!</v>
      </c>
      <c r="Q40" s="193" t="e">
        <f>MIP!#REF!</f>
        <v>#REF!</v>
      </c>
      <c r="R40" s="193" t="e">
        <f t="shared" si="3"/>
        <v>#REF!</v>
      </c>
      <c r="S40"/>
      <c r="T40"/>
      <c r="U40"/>
      <c r="V40"/>
      <c r="X40"/>
      <c r="Y40"/>
      <c r="Z40"/>
      <c r="AA40"/>
      <c r="AB40"/>
      <c r="AC40"/>
      <c r="AD40"/>
      <c r="AE40"/>
      <c r="AG40"/>
      <c r="AH40"/>
      <c r="AI40"/>
      <c r="AJ40"/>
      <c r="AK40"/>
      <c r="AL40"/>
      <c r="AM40"/>
      <c r="AN40"/>
      <c r="AP40"/>
      <c r="AQ40"/>
      <c r="AR40"/>
      <c r="AS40"/>
      <c r="AT40"/>
      <c r="AU40"/>
      <c r="AV40"/>
      <c r="AW40"/>
      <c r="AY40"/>
      <c r="AZ40"/>
      <c r="BA40"/>
      <c r="BB40"/>
      <c r="BC40"/>
      <c r="BD40"/>
      <c r="BE40"/>
      <c r="BF40"/>
      <c r="BH40"/>
      <c r="BI40"/>
      <c r="BJ40"/>
      <c r="BK40"/>
    </row>
    <row r="41" spans="1:63" ht="15">
      <c r="A41" s="188" t="str">
        <f>IF(ISBLANK(GI!$H$40),"",GI!$H$40)</f>
        <v xml:space="preserve">Yohanns Gebremedhin Aregawi </v>
      </c>
      <c r="B41" s="189">
        <f>MIP!AH46</f>
        <v>71.285714285714292</v>
      </c>
      <c r="C41" s="190">
        <f>MIP!AI46</f>
        <v>21</v>
      </c>
      <c r="D41" s="190" t="str">
        <f t="shared" si="0"/>
        <v>C</v>
      </c>
      <c r="F41" s="188" t="str">
        <f>IF(ISBLANK(GI!$H$40),"",GI!$H$40)</f>
        <v xml:space="preserve">Yohanns Gebremedhin Aregawi </v>
      </c>
      <c r="G41" s="189">
        <f>MIP!AH113</f>
        <v>0</v>
      </c>
      <c r="H41" s="190">
        <f>MIP!AI113</f>
        <v>1</v>
      </c>
      <c r="I41" s="190" t="str">
        <f t="shared" si="1"/>
        <v>D</v>
      </c>
      <c r="J41" s="188" t="str">
        <f>IF(ISBLANK(GI!$H$40),"",GI!$H$40)</f>
        <v xml:space="preserve">Yohanns Gebremedhin Aregawi </v>
      </c>
      <c r="K41" s="189" t="e">
        <f>MIP!#REF!</f>
        <v>#REF!</v>
      </c>
      <c r="L41" s="190" t="e">
        <f>MIP!#REF!</f>
        <v>#REF!</v>
      </c>
      <c r="M41" s="190" t="e">
        <f t="shared" si="2"/>
        <v>#REF!</v>
      </c>
      <c r="O41" s="188" t="str">
        <f>IF(ISBLANK(GI!$H$40),"",GI!$H$40)</f>
        <v xml:space="preserve">Yohanns Gebremedhin Aregawi </v>
      </c>
      <c r="P41" s="189" t="e">
        <f>MIP!#REF!</f>
        <v>#REF!</v>
      </c>
      <c r="Q41" s="190" t="e">
        <f>MIP!#REF!</f>
        <v>#REF!</v>
      </c>
      <c r="R41" s="190" t="e">
        <f t="shared" si="3"/>
        <v>#REF!</v>
      </c>
      <c r="S41"/>
      <c r="T41"/>
      <c r="U41"/>
      <c r="V41"/>
      <c r="X41"/>
      <c r="Y41"/>
      <c r="Z41"/>
      <c r="AA41"/>
      <c r="AB41"/>
      <c r="AC41"/>
      <c r="AD41"/>
      <c r="AE41"/>
      <c r="AG41"/>
      <c r="AH41"/>
      <c r="AI41"/>
      <c r="AJ41"/>
      <c r="AK41"/>
      <c r="AL41"/>
      <c r="AM41"/>
      <c r="AN41"/>
      <c r="AP41"/>
      <c r="AQ41"/>
      <c r="AR41"/>
      <c r="AS41"/>
      <c r="AT41"/>
      <c r="AU41"/>
      <c r="AV41"/>
      <c r="AW41"/>
      <c r="AY41"/>
      <c r="AZ41"/>
      <c r="BA41"/>
      <c r="BB41"/>
      <c r="BC41"/>
      <c r="BD41"/>
      <c r="BE41"/>
      <c r="BF41"/>
      <c r="BH41"/>
      <c r="BI41"/>
      <c r="BJ41"/>
      <c r="BK41"/>
    </row>
    <row r="42" spans="1:63" ht="15">
      <c r="A42" s="191" t="str">
        <f>IF(ISBLANK(GI!$H$41),"",GI!$H$41)</f>
        <v xml:space="preserve">Yonatan Mulu Araya </v>
      </c>
      <c r="B42" s="192">
        <f>MIP!AH47</f>
        <v>68.714285714285708</v>
      </c>
      <c r="C42" s="193">
        <f>MIP!AI47</f>
        <v>26</v>
      </c>
      <c r="D42" s="193" t="str">
        <f t="shared" si="0"/>
        <v>C</v>
      </c>
      <c r="F42" s="191" t="str">
        <f>IF(ISBLANK(GI!$H$41),"",GI!$H$41)</f>
        <v xml:space="preserve">Yonatan Mulu Araya </v>
      </c>
      <c r="G42" s="192">
        <f>MIP!AH114</f>
        <v>0</v>
      </c>
      <c r="H42" s="193">
        <f>MIP!AI114</f>
        <v>1</v>
      </c>
      <c r="I42" s="193" t="str">
        <f t="shared" si="1"/>
        <v>D</v>
      </c>
      <c r="J42" s="191" t="str">
        <f>IF(ISBLANK(GI!$H$41),"",GI!$H$41)</f>
        <v xml:space="preserve">Yonatan Mulu Araya </v>
      </c>
      <c r="K42" s="192" t="e">
        <f>MIP!#REF!</f>
        <v>#REF!</v>
      </c>
      <c r="L42" s="193" t="e">
        <f>MIP!#REF!</f>
        <v>#REF!</v>
      </c>
      <c r="M42" s="193" t="e">
        <f t="shared" si="2"/>
        <v>#REF!</v>
      </c>
      <c r="O42" s="191" t="str">
        <f>IF(ISBLANK(GI!$H$41),"",GI!$H$41)</f>
        <v xml:space="preserve">Yonatan Mulu Araya </v>
      </c>
      <c r="P42" s="192" t="e">
        <f>MIP!#REF!</f>
        <v>#REF!</v>
      </c>
      <c r="Q42" s="193" t="e">
        <f>MIP!#REF!</f>
        <v>#REF!</v>
      </c>
      <c r="R42" s="193" t="e">
        <f t="shared" si="3"/>
        <v>#REF!</v>
      </c>
      <c r="S42"/>
      <c r="T42"/>
      <c r="U42"/>
      <c r="V42"/>
      <c r="X42"/>
      <c r="Y42"/>
      <c r="Z42"/>
      <c r="AA42"/>
      <c r="AB42"/>
      <c r="AC42"/>
      <c r="AD42"/>
      <c r="AE42"/>
      <c r="AG42"/>
      <c r="AH42"/>
      <c r="AI42"/>
      <c r="AJ42"/>
      <c r="AK42"/>
      <c r="AL42"/>
      <c r="AM42"/>
      <c r="AN42"/>
      <c r="AP42"/>
      <c r="AQ42"/>
      <c r="AR42"/>
      <c r="AS42"/>
      <c r="AT42"/>
      <c r="AU42"/>
      <c r="AV42"/>
      <c r="AW42"/>
      <c r="AY42"/>
      <c r="AZ42"/>
      <c r="BA42"/>
      <c r="BB42"/>
      <c r="BC42"/>
      <c r="BD42"/>
      <c r="BE42"/>
      <c r="BF42"/>
      <c r="BH42"/>
      <c r="BI42"/>
      <c r="BJ42"/>
      <c r="BK42"/>
    </row>
    <row r="43" spans="1:63" ht="15">
      <c r="A43" s="188" t="str">
        <f>IF(ISBLANK(GI!$H$42),"",GI!$H$42)</f>
        <v xml:space="preserve">Yordanos Weldeslassie Kidane </v>
      </c>
      <c r="B43" s="189">
        <f>MIP!AH48</f>
        <v>70.857142857142861</v>
      </c>
      <c r="C43" s="190">
        <f>MIP!AI48</f>
        <v>23</v>
      </c>
      <c r="D43" s="190" t="str">
        <f t="shared" si="0"/>
        <v>C</v>
      </c>
      <c r="F43" s="188" t="str">
        <f>IF(ISBLANK(GI!$H$42),"",GI!$H$42)</f>
        <v xml:space="preserve">Yordanos Weldeslassie Kidane </v>
      </c>
      <c r="G43" s="189">
        <f>MIP!AH115</f>
        <v>0</v>
      </c>
      <c r="H43" s="190">
        <f>MIP!AI115</f>
        <v>1</v>
      </c>
      <c r="I43" s="190" t="str">
        <f t="shared" si="1"/>
        <v>D</v>
      </c>
      <c r="J43" s="188" t="str">
        <f>IF(ISBLANK(GI!$H$42),"",GI!$H$42)</f>
        <v xml:space="preserve">Yordanos Weldeslassie Kidane </v>
      </c>
      <c r="K43" s="189" t="e">
        <f>MIP!#REF!</f>
        <v>#REF!</v>
      </c>
      <c r="L43" s="190" t="e">
        <f>MIP!#REF!</f>
        <v>#REF!</v>
      </c>
      <c r="M43" s="190" t="e">
        <f t="shared" si="2"/>
        <v>#REF!</v>
      </c>
      <c r="O43" s="188" t="str">
        <f>IF(ISBLANK(GI!$H$42),"",GI!$H$42)</f>
        <v xml:space="preserve">Yordanos Weldeslassie Kidane </v>
      </c>
      <c r="P43" s="189" t="e">
        <f>MIP!#REF!</f>
        <v>#REF!</v>
      </c>
      <c r="Q43" s="190" t="e">
        <f>MIP!#REF!</f>
        <v>#REF!</v>
      </c>
      <c r="R43" s="190" t="e">
        <f t="shared" si="3"/>
        <v>#REF!</v>
      </c>
      <c r="S43"/>
      <c r="T43"/>
      <c r="U43"/>
      <c r="V43"/>
      <c r="X43"/>
      <c r="Y43"/>
      <c r="Z43"/>
      <c r="AA43"/>
      <c r="AB43"/>
      <c r="AC43"/>
      <c r="AD43"/>
      <c r="AE43"/>
      <c r="AG43"/>
      <c r="AH43"/>
      <c r="AI43"/>
      <c r="AJ43"/>
      <c r="AK43"/>
      <c r="AL43"/>
      <c r="AM43"/>
      <c r="AN43"/>
      <c r="AP43"/>
      <c r="AQ43"/>
      <c r="AR43"/>
      <c r="AS43"/>
      <c r="AT43"/>
      <c r="AU43"/>
      <c r="AV43"/>
      <c r="AW43"/>
      <c r="AY43"/>
      <c r="AZ43"/>
      <c r="BA43"/>
      <c r="BB43"/>
      <c r="BC43"/>
      <c r="BD43"/>
      <c r="BE43"/>
      <c r="BF43"/>
      <c r="BH43"/>
      <c r="BI43"/>
      <c r="BJ43"/>
      <c r="BK43"/>
    </row>
    <row r="44" spans="1:63" ht="15">
      <c r="A44" s="191" t="str">
        <f>IF(ISBLANK(GI!$H$43),"",GI!$H$43)</f>
        <v xml:space="preserve">Yosef Mesfin Hailemicheal </v>
      </c>
      <c r="B44" s="192">
        <f>MIP!AH49</f>
        <v>64.714285714285708</v>
      </c>
      <c r="C44" s="193">
        <f>MIP!AI49</f>
        <v>37</v>
      </c>
      <c r="D44" s="193" t="str">
        <f t="shared" si="0"/>
        <v>C</v>
      </c>
      <c r="F44" s="191" t="str">
        <f>IF(ISBLANK(GI!$H$43),"",GI!$H$43)</f>
        <v xml:space="preserve">Yosef Mesfin Hailemicheal </v>
      </c>
      <c r="G44" s="192">
        <f>MIP!AH116</f>
        <v>0</v>
      </c>
      <c r="H44" s="193">
        <f>MIP!AI116</f>
        <v>1</v>
      </c>
      <c r="I44" s="193" t="str">
        <f t="shared" si="1"/>
        <v>D</v>
      </c>
      <c r="J44" s="191" t="str">
        <f>IF(ISBLANK(GI!$H$43),"",GI!$H$43)</f>
        <v xml:space="preserve">Yosef Mesfin Hailemicheal </v>
      </c>
      <c r="K44" s="192" t="e">
        <f>MIP!#REF!</f>
        <v>#REF!</v>
      </c>
      <c r="L44" s="193" t="e">
        <f>MIP!#REF!</f>
        <v>#REF!</v>
      </c>
      <c r="M44" s="193" t="e">
        <f t="shared" si="2"/>
        <v>#REF!</v>
      </c>
      <c r="O44" s="191" t="str">
        <f>IF(ISBLANK(GI!$H$43),"",GI!$H$43)</f>
        <v xml:space="preserve">Yosef Mesfin Hailemicheal </v>
      </c>
      <c r="P44" s="192" t="e">
        <f>MIP!#REF!</f>
        <v>#REF!</v>
      </c>
      <c r="Q44" s="193" t="e">
        <f>MIP!#REF!</f>
        <v>#REF!</v>
      </c>
      <c r="R44" s="193" t="e">
        <f t="shared" si="3"/>
        <v>#REF!</v>
      </c>
      <c r="S44"/>
      <c r="T44"/>
      <c r="U44"/>
      <c r="V44"/>
      <c r="X44"/>
      <c r="Y44"/>
      <c r="Z44"/>
      <c r="AA44"/>
      <c r="AB44"/>
      <c r="AC44"/>
      <c r="AD44"/>
      <c r="AE44"/>
      <c r="AG44"/>
      <c r="AH44"/>
      <c r="AI44"/>
      <c r="AJ44"/>
      <c r="AK44"/>
      <c r="AL44"/>
      <c r="AM44"/>
      <c r="AN44"/>
      <c r="AP44"/>
      <c r="AQ44"/>
      <c r="AR44"/>
      <c r="AS44"/>
      <c r="AT44"/>
      <c r="AU44"/>
      <c r="AV44"/>
      <c r="AW44"/>
      <c r="AY44"/>
      <c r="AZ44"/>
      <c r="BA44"/>
      <c r="BB44"/>
      <c r="BC44"/>
      <c r="BD44"/>
      <c r="BE44"/>
      <c r="BF44"/>
      <c r="BH44"/>
      <c r="BI44"/>
      <c r="BJ44"/>
      <c r="BK44"/>
    </row>
    <row r="45" spans="1:63" ht="15">
      <c r="A45" s="188" t="str">
        <f>IF(ISBLANK(GI!$H$44),"",GI!$H$44)</f>
        <v xml:space="preserve">Yudana Dawit Tsegay </v>
      </c>
      <c r="B45" s="189">
        <f>MIP!AH50</f>
        <v>74.571428571428569</v>
      </c>
      <c r="C45" s="190">
        <f>MIP!AI50</f>
        <v>14</v>
      </c>
      <c r="D45" s="190" t="str">
        <f t="shared" si="0"/>
        <v>C</v>
      </c>
      <c r="F45" s="188" t="str">
        <f>IF(ISBLANK(GI!$H$44),"",GI!$H$44)</f>
        <v xml:space="preserve">Yudana Dawit Tsegay </v>
      </c>
      <c r="G45" s="189">
        <f>MIP!AH117</f>
        <v>0</v>
      </c>
      <c r="H45" s="190">
        <f>MIP!AI117</f>
        <v>1</v>
      </c>
      <c r="I45" s="190" t="str">
        <f t="shared" si="1"/>
        <v>D</v>
      </c>
      <c r="J45" s="188" t="str">
        <f>IF(ISBLANK(GI!$H$44),"",GI!$H$44)</f>
        <v xml:space="preserve">Yudana Dawit Tsegay </v>
      </c>
      <c r="K45" s="189" t="e">
        <f>MIP!#REF!</f>
        <v>#REF!</v>
      </c>
      <c r="L45" s="190" t="e">
        <f>MIP!#REF!</f>
        <v>#REF!</v>
      </c>
      <c r="M45" s="190" t="e">
        <f t="shared" si="2"/>
        <v>#REF!</v>
      </c>
      <c r="O45" s="188" t="str">
        <f>IF(ISBLANK(GI!$H$44),"",GI!$H$44)</f>
        <v xml:space="preserve">Yudana Dawit Tsegay </v>
      </c>
      <c r="P45" s="189" t="e">
        <f>MIP!#REF!</f>
        <v>#REF!</v>
      </c>
      <c r="Q45" s="190" t="e">
        <f>MIP!#REF!</f>
        <v>#REF!</v>
      </c>
      <c r="R45" s="190" t="e">
        <f t="shared" si="3"/>
        <v>#REF!</v>
      </c>
      <c r="S45"/>
      <c r="T45"/>
      <c r="U45"/>
      <c r="V45"/>
      <c r="X45"/>
      <c r="Y45"/>
      <c r="Z45"/>
      <c r="AA45"/>
      <c r="AB45"/>
      <c r="AC45"/>
      <c r="AD45"/>
      <c r="AE45"/>
      <c r="AG45"/>
      <c r="AH45"/>
      <c r="AI45"/>
      <c r="AJ45"/>
      <c r="AK45"/>
      <c r="AL45"/>
      <c r="AM45"/>
      <c r="AN45"/>
      <c r="AP45"/>
      <c r="AQ45"/>
      <c r="AR45"/>
      <c r="AS45"/>
      <c r="AT45"/>
      <c r="AU45"/>
      <c r="AV45"/>
      <c r="AW45"/>
      <c r="AY45"/>
      <c r="AZ45"/>
      <c r="BA45"/>
      <c r="BB45"/>
      <c r="BC45"/>
      <c r="BD45"/>
      <c r="BE45"/>
      <c r="BF45"/>
      <c r="BH45"/>
      <c r="BI45"/>
      <c r="BJ45"/>
      <c r="BK45"/>
    </row>
    <row r="46" spans="1:63" ht="15">
      <c r="A46" s="191" t="str">
        <f>IF(ISBLANK(GI!$H$45),"",GI!$H$45)</f>
        <v/>
      </c>
      <c r="B46" s="192">
        <f>MIP!AH51</f>
        <v>0</v>
      </c>
      <c r="C46" s="193">
        <f>MIP!AI51</f>
        <v>44</v>
      </c>
      <c r="D46" s="193" t="str">
        <f t="shared" si="0"/>
        <v>D</v>
      </c>
      <c r="F46" s="191" t="str">
        <f>IF(ISBLANK(GI!$H$45),"",GI!$H$45)</f>
        <v/>
      </c>
      <c r="G46" s="192">
        <f>MIP!AH118</f>
        <v>0</v>
      </c>
      <c r="H46" s="193">
        <f>MIP!AI118</f>
        <v>1</v>
      </c>
      <c r="I46" s="193" t="str">
        <f t="shared" si="1"/>
        <v>D</v>
      </c>
      <c r="J46" s="191" t="str">
        <f>IF(ISBLANK(GI!$H$45),"",GI!$H$45)</f>
        <v/>
      </c>
      <c r="K46" s="192" t="e">
        <f>MIP!#REF!</f>
        <v>#REF!</v>
      </c>
      <c r="L46" s="193" t="e">
        <f>MIP!#REF!</f>
        <v>#REF!</v>
      </c>
      <c r="M46" s="193" t="e">
        <f t="shared" si="2"/>
        <v>#REF!</v>
      </c>
      <c r="O46" s="191" t="str">
        <f>IF(ISBLANK(GI!$H$45),"",GI!$H$45)</f>
        <v/>
      </c>
      <c r="P46" s="192" t="e">
        <f>MIP!#REF!</f>
        <v>#REF!</v>
      </c>
      <c r="Q46" s="193" t="e">
        <f>MIP!#REF!</f>
        <v>#REF!</v>
      </c>
      <c r="R46" s="193" t="e">
        <f t="shared" si="3"/>
        <v>#REF!</v>
      </c>
      <c r="S46"/>
      <c r="T46"/>
      <c r="U46"/>
      <c r="V46"/>
      <c r="X46"/>
      <c r="Y46"/>
      <c r="Z46"/>
      <c r="AA46"/>
      <c r="AB46"/>
      <c r="AC46"/>
      <c r="AD46"/>
      <c r="AE46"/>
      <c r="AG46"/>
      <c r="AH46"/>
      <c r="AI46"/>
      <c r="AJ46"/>
      <c r="AK46"/>
      <c r="AL46"/>
      <c r="AM46"/>
      <c r="AN46"/>
      <c r="AP46"/>
      <c r="AQ46"/>
      <c r="AR46"/>
      <c r="AS46"/>
      <c r="AT46"/>
      <c r="AU46"/>
      <c r="AV46"/>
      <c r="AW46"/>
      <c r="AY46"/>
      <c r="AZ46"/>
      <c r="BA46"/>
      <c r="BB46"/>
      <c r="BC46"/>
      <c r="BD46"/>
      <c r="BE46"/>
      <c r="BF46"/>
      <c r="BH46"/>
      <c r="BI46"/>
      <c r="BJ46"/>
      <c r="BK46"/>
    </row>
    <row r="47" spans="1:63" ht="15">
      <c r="A47" s="188" t="str">
        <f>IF(ISBLANK(GI!$H$46),"",GI!$H$46)</f>
        <v/>
      </c>
      <c r="B47" s="189">
        <f>MIP!AH52</f>
        <v>0</v>
      </c>
      <c r="C47" s="190">
        <f>MIP!AI52</f>
        <v>44</v>
      </c>
      <c r="D47" s="190" t="str">
        <f t="shared" si="0"/>
        <v>D</v>
      </c>
      <c r="F47" s="188" t="str">
        <f>IF(ISBLANK(GI!$H$46),"",GI!$H$46)</f>
        <v/>
      </c>
      <c r="G47" s="189">
        <f>MIP!AH119</f>
        <v>0</v>
      </c>
      <c r="H47" s="190">
        <f>MIP!AI119</f>
        <v>1</v>
      </c>
      <c r="I47" s="190" t="str">
        <f t="shared" si="1"/>
        <v>D</v>
      </c>
      <c r="J47" s="188" t="str">
        <f>IF(ISBLANK(GI!$H$46),"",GI!$H$46)</f>
        <v/>
      </c>
      <c r="K47" s="189" t="e">
        <f>MIP!#REF!</f>
        <v>#REF!</v>
      </c>
      <c r="L47" s="190" t="e">
        <f>MIP!#REF!</f>
        <v>#REF!</v>
      </c>
      <c r="M47" s="190" t="e">
        <f t="shared" si="2"/>
        <v>#REF!</v>
      </c>
      <c r="O47" s="188" t="str">
        <f>IF(ISBLANK(GI!$H$46),"",GI!$H$46)</f>
        <v/>
      </c>
      <c r="P47" s="189" t="e">
        <f>MIP!#REF!</f>
        <v>#REF!</v>
      </c>
      <c r="Q47" s="190" t="e">
        <f>MIP!#REF!</f>
        <v>#REF!</v>
      </c>
      <c r="R47" s="190" t="e">
        <f t="shared" si="3"/>
        <v>#REF!</v>
      </c>
      <c r="S47"/>
      <c r="T47"/>
      <c r="U47"/>
      <c r="V47"/>
      <c r="X47"/>
      <c r="Y47"/>
      <c r="Z47"/>
      <c r="AA47"/>
      <c r="AB47"/>
      <c r="AC47"/>
      <c r="AD47"/>
      <c r="AE47"/>
      <c r="AG47"/>
      <c r="AH47"/>
      <c r="AI47"/>
      <c r="AJ47"/>
      <c r="AK47"/>
      <c r="AL47"/>
      <c r="AM47"/>
      <c r="AN47"/>
      <c r="AP47"/>
      <c r="AQ47"/>
      <c r="AR47"/>
      <c r="AS47"/>
      <c r="AT47"/>
      <c r="AU47"/>
      <c r="AV47"/>
      <c r="AW47"/>
      <c r="AY47"/>
      <c r="AZ47"/>
      <c r="BA47"/>
      <c r="BB47"/>
      <c r="BC47"/>
      <c r="BD47"/>
      <c r="BE47"/>
      <c r="BF47"/>
      <c r="BH47"/>
      <c r="BI47"/>
      <c r="BJ47"/>
      <c r="BK47"/>
    </row>
    <row r="48" spans="1:63" ht="15">
      <c r="A48" s="191" t="str">
        <f>IF(ISBLANK(GI!$H$47),"",GI!$H$47)</f>
        <v/>
      </c>
      <c r="B48" s="192">
        <f>MIP!AH53</f>
        <v>0</v>
      </c>
      <c r="C48" s="193">
        <f>MIP!AI53</f>
        <v>44</v>
      </c>
      <c r="D48" s="193" t="str">
        <f t="shared" si="0"/>
        <v>D</v>
      </c>
      <c r="F48" s="191" t="str">
        <f>IF(ISBLANK(GI!$H$47),"",GI!$H$47)</f>
        <v/>
      </c>
      <c r="G48" s="192">
        <f>MIP!AH120</f>
        <v>0</v>
      </c>
      <c r="H48" s="193">
        <f>MIP!AI120</f>
        <v>1</v>
      </c>
      <c r="I48" s="193" t="str">
        <f t="shared" si="1"/>
        <v>D</v>
      </c>
      <c r="J48" s="191" t="str">
        <f>IF(ISBLANK(GI!$H$47),"",GI!$H$47)</f>
        <v/>
      </c>
      <c r="K48" s="192" t="e">
        <f>MIP!#REF!</f>
        <v>#REF!</v>
      </c>
      <c r="L48" s="193" t="e">
        <f>MIP!#REF!</f>
        <v>#REF!</v>
      </c>
      <c r="M48" s="193" t="e">
        <f t="shared" si="2"/>
        <v>#REF!</v>
      </c>
      <c r="O48" s="191" t="str">
        <f>IF(ISBLANK(GI!$H$47),"",GI!$H$47)</f>
        <v/>
      </c>
      <c r="P48" s="192" t="e">
        <f>MIP!#REF!</f>
        <v>#REF!</v>
      </c>
      <c r="Q48" s="193" t="e">
        <f>MIP!#REF!</f>
        <v>#REF!</v>
      </c>
      <c r="R48" s="193" t="e">
        <f t="shared" si="3"/>
        <v>#REF!</v>
      </c>
      <c r="S48"/>
      <c r="T48"/>
      <c r="U48"/>
      <c r="V48"/>
      <c r="X48"/>
      <c r="Y48"/>
      <c r="Z48"/>
      <c r="AA48"/>
      <c r="AB48"/>
      <c r="AC48"/>
      <c r="AD48"/>
      <c r="AE48"/>
      <c r="AG48"/>
      <c r="AH48"/>
      <c r="AI48"/>
      <c r="AJ48"/>
      <c r="AK48"/>
      <c r="AL48"/>
      <c r="AM48"/>
      <c r="AN48"/>
      <c r="AP48"/>
      <c r="AQ48"/>
      <c r="AR48"/>
      <c r="AS48"/>
      <c r="AT48"/>
      <c r="AU48"/>
      <c r="AV48"/>
      <c r="AW48"/>
      <c r="AY48"/>
      <c r="AZ48"/>
      <c r="BA48"/>
      <c r="BB48"/>
      <c r="BC48"/>
      <c r="BD48"/>
      <c r="BE48"/>
      <c r="BF48"/>
      <c r="BH48"/>
      <c r="BI48"/>
      <c r="BJ48"/>
      <c r="BK48"/>
    </row>
    <row r="49" spans="1:65" ht="15">
      <c r="A49" s="188" t="str">
        <f>IF(ISBLANK(GI!$H$48),"",GI!$H$48)</f>
        <v/>
      </c>
      <c r="B49" s="189">
        <f>MIP!AH54</f>
        <v>0</v>
      </c>
      <c r="C49" s="190">
        <f>MIP!AI54</f>
        <v>44</v>
      </c>
      <c r="D49" s="190" t="str">
        <f t="shared" si="0"/>
        <v>D</v>
      </c>
      <c r="F49" s="188" t="str">
        <f>IF(ISBLANK(GI!$H$48),"",GI!$H$48)</f>
        <v/>
      </c>
      <c r="G49" s="189">
        <f>MIP!AH121</f>
        <v>0</v>
      </c>
      <c r="H49" s="190">
        <f>MIP!AI121</f>
        <v>1</v>
      </c>
      <c r="I49" s="190" t="str">
        <f t="shared" si="1"/>
        <v>D</v>
      </c>
      <c r="J49" s="188" t="str">
        <f>IF(ISBLANK(GI!$H$48),"",GI!$H$48)</f>
        <v/>
      </c>
      <c r="K49" s="189" t="e">
        <f>MIP!#REF!</f>
        <v>#REF!</v>
      </c>
      <c r="L49" s="190" t="e">
        <f>MIP!#REF!</f>
        <v>#REF!</v>
      </c>
      <c r="M49" s="190" t="e">
        <f t="shared" si="2"/>
        <v>#REF!</v>
      </c>
      <c r="O49" s="188" t="str">
        <f>IF(ISBLANK(GI!$H$48),"",GI!$H$48)</f>
        <v/>
      </c>
      <c r="P49" s="189" t="e">
        <f>MIP!#REF!</f>
        <v>#REF!</v>
      </c>
      <c r="Q49" s="190" t="e">
        <f>MIP!#REF!</f>
        <v>#REF!</v>
      </c>
      <c r="R49" s="190" t="e">
        <f t="shared" si="3"/>
        <v>#REF!</v>
      </c>
      <c r="S49"/>
      <c r="T49"/>
      <c r="U49"/>
      <c r="V49"/>
      <c r="X49"/>
      <c r="Y49"/>
      <c r="Z49"/>
      <c r="AA49"/>
      <c r="AB49"/>
      <c r="AC49"/>
      <c r="AD49"/>
      <c r="AE49"/>
      <c r="AG49"/>
      <c r="AH49"/>
      <c r="AI49"/>
      <c r="AJ49"/>
      <c r="AK49"/>
      <c r="AL49"/>
      <c r="AM49"/>
      <c r="AN49"/>
      <c r="AP49"/>
      <c r="AQ49"/>
      <c r="AR49"/>
      <c r="AS49"/>
      <c r="AT49"/>
      <c r="AU49"/>
      <c r="AV49"/>
      <c r="AW49"/>
      <c r="AY49"/>
      <c r="AZ49"/>
      <c r="BA49"/>
      <c r="BB49"/>
      <c r="BC49"/>
      <c r="BD49"/>
      <c r="BE49"/>
      <c r="BF49"/>
      <c r="BH49"/>
      <c r="BI49"/>
      <c r="BJ49"/>
      <c r="BK49"/>
    </row>
    <row r="50" spans="1:65" ht="15">
      <c r="A50" s="191" t="str">
        <f>IF(ISBLANK(GI!$H$49),"",GI!$H$49)</f>
        <v/>
      </c>
      <c r="B50" s="192">
        <f>MIP!AH55</f>
        <v>0</v>
      </c>
      <c r="C50" s="193">
        <f>MIP!AI55</f>
        <v>44</v>
      </c>
      <c r="D50" s="193" t="str">
        <f t="shared" si="0"/>
        <v>D</v>
      </c>
      <c r="F50" s="191" t="str">
        <f>IF(ISBLANK(GI!$H$49),"",GI!$H$49)</f>
        <v/>
      </c>
      <c r="G50" s="192">
        <f>MIP!AH122</f>
        <v>0</v>
      </c>
      <c r="H50" s="193">
        <f>MIP!AI122</f>
        <v>1</v>
      </c>
      <c r="I50" s="193" t="str">
        <f t="shared" si="1"/>
        <v>D</v>
      </c>
      <c r="J50" s="191" t="str">
        <f>IF(ISBLANK(GI!$H$49),"",GI!$H$49)</f>
        <v/>
      </c>
      <c r="K50" s="192" t="e">
        <f>MIP!#REF!</f>
        <v>#REF!</v>
      </c>
      <c r="L50" s="193" t="e">
        <f>MIP!#REF!</f>
        <v>#REF!</v>
      </c>
      <c r="M50" s="193" t="e">
        <f t="shared" si="2"/>
        <v>#REF!</v>
      </c>
      <c r="O50" s="191" t="str">
        <f>IF(ISBLANK(GI!$H$49),"",GI!$H$49)</f>
        <v/>
      </c>
      <c r="P50" s="192" t="e">
        <f>MIP!#REF!</f>
        <v>#REF!</v>
      </c>
      <c r="Q50" s="193" t="e">
        <f>MIP!#REF!</f>
        <v>#REF!</v>
      </c>
      <c r="R50" s="193" t="e">
        <f t="shared" si="3"/>
        <v>#REF!</v>
      </c>
      <c r="S50"/>
      <c r="T50"/>
      <c r="U50"/>
      <c r="V50"/>
      <c r="X50"/>
      <c r="Y50"/>
      <c r="Z50"/>
      <c r="AA50"/>
      <c r="AB50"/>
      <c r="AC50"/>
      <c r="AD50"/>
      <c r="AE50"/>
      <c r="AG50"/>
      <c r="AH50"/>
      <c r="AI50"/>
      <c r="AJ50"/>
      <c r="AK50"/>
      <c r="AL50"/>
      <c r="AM50"/>
      <c r="AN50"/>
      <c r="AP50"/>
      <c r="AQ50"/>
      <c r="AR50"/>
      <c r="AS50"/>
      <c r="AT50"/>
      <c r="AU50"/>
      <c r="AV50"/>
      <c r="AW50"/>
      <c r="AY50"/>
      <c r="AZ50"/>
      <c r="BA50"/>
      <c r="BB50"/>
      <c r="BC50"/>
      <c r="BD50"/>
      <c r="BE50"/>
      <c r="BF50"/>
      <c r="BH50"/>
      <c r="BI50"/>
      <c r="BJ50"/>
      <c r="BK50"/>
    </row>
    <row r="51" spans="1:65" ht="15">
      <c r="A51" s="188" t="str">
        <f>IF(ISBLANK(GI!$H$50),"",GI!$H$50)</f>
        <v/>
      </c>
      <c r="B51" s="189">
        <f>MIP!AH56</f>
        <v>0</v>
      </c>
      <c r="C51" s="190">
        <f>MIP!AI56</f>
        <v>44</v>
      </c>
      <c r="D51" s="190" t="str">
        <f t="shared" si="0"/>
        <v>D</v>
      </c>
      <c r="F51" s="188" t="str">
        <f>IF(ISBLANK(GI!$H$50),"",GI!$H$50)</f>
        <v/>
      </c>
      <c r="G51" s="189">
        <f>MIP!AH123</f>
        <v>0</v>
      </c>
      <c r="H51" s="190">
        <f>MIP!AI123</f>
        <v>1</v>
      </c>
      <c r="I51" s="190" t="str">
        <f t="shared" si="1"/>
        <v>D</v>
      </c>
      <c r="J51" s="188" t="str">
        <f>IF(ISBLANK(GI!$H$50),"",GI!$H$50)</f>
        <v/>
      </c>
      <c r="K51" s="189" t="e">
        <f>MIP!#REF!</f>
        <v>#REF!</v>
      </c>
      <c r="L51" s="190" t="e">
        <f>MIP!#REF!</f>
        <v>#REF!</v>
      </c>
      <c r="M51" s="190" t="e">
        <f t="shared" si="2"/>
        <v>#REF!</v>
      </c>
      <c r="O51" s="188" t="str">
        <f>IF(ISBLANK(GI!$H$50),"",GI!$H$50)</f>
        <v/>
      </c>
      <c r="P51" s="189" t="e">
        <f>MIP!#REF!</f>
        <v>#REF!</v>
      </c>
      <c r="Q51" s="190" t="e">
        <f>MIP!#REF!</f>
        <v>#REF!</v>
      </c>
      <c r="R51" s="190" t="e">
        <f t="shared" si="3"/>
        <v>#REF!</v>
      </c>
      <c r="S51"/>
      <c r="T51"/>
      <c r="U51"/>
      <c r="V51"/>
      <c r="X51"/>
      <c r="Y51"/>
      <c r="Z51"/>
      <c r="AA51"/>
      <c r="AB51"/>
      <c r="AC51"/>
      <c r="AD51"/>
      <c r="AE51"/>
      <c r="AG51"/>
      <c r="AH51"/>
      <c r="AI51"/>
      <c r="AJ51"/>
      <c r="AK51"/>
      <c r="AL51"/>
      <c r="AM51"/>
      <c r="AN51"/>
      <c r="AP51"/>
      <c r="AQ51"/>
      <c r="AR51"/>
      <c r="AS51"/>
      <c r="AT51"/>
      <c r="AU51"/>
      <c r="AV51"/>
      <c r="AW51"/>
      <c r="AY51"/>
      <c r="AZ51"/>
      <c r="BA51"/>
      <c r="BB51"/>
      <c r="BC51"/>
      <c r="BD51"/>
      <c r="BE51"/>
      <c r="BF51"/>
      <c r="BH51"/>
      <c r="BI51"/>
      <c r="BJ51"/>
      <c r="BK51"/>
    </row>
    <row r="52" spans="1:65" ht="15">
      <c r="A52" s="191" t="str">
        <f>IF(ISBLANK(GI!$H$51),"",GI!$H$51)</f>
        <v/>
      </c>
      <c r="B52" s="192">
        <f>MIP!AH57</f>
        <v>0</v>
      </c>
      <c r="C52" s="193">
        <f>MIP!AI57</f>
        <v>44</v>
      </c>
      <c r="D52" s="193" t="str">
        <f t="shared" si="0"/>
        <v>D</v>
      </c>
      <c r="F52" s="191" t="str">
        <f>IF(ISBLANK(GI!$H$51),"",GI!$H$51)</f>
        <v/>
      </c>
      <c r="G52" s="192">
        <f>MIP!AH124</f>
        <v>0</v>
      </c>
      <c r="H52" s="193">
        <f>MIP!AI124</f>
        <v>1</v>
      </c>
      <c r="I52" s="193" t="str">
        <f t="shared" si="1"/>
        <v>D</v>
      </c>
      <c r="J52" s="191" t="str">
        <f>IF(ISBLANK(GI!$H$51),"",GI!$H$51)</f>
        <v/>
      </c>
      <c r="K52" s="192" t="e">
        <f>MIP!#REF!</f>
        <v>#REF!</v>
      </c>
      <c r="L52" s="193" t="e">
        <f>MIP!#REF!</f>
        <v>#REF!</v>
      </c>
      <c r="M52" s="193" t="e">
        <f t="shared" si="2"/>
        <v>#REF!</v>
      </c>
      <c r="O52" s="191" t="str">
        <f>IF(ISBLANK(GI!$H$51),"",GI!$H$51)</f>
        <v/>
      </c>
      <c r="P52" s="192" t="e">
        <f>MIP!#REF!</f>
        <v>#REF!</v>
      </c>
      <c r="Q52" s="193" t="e">
        <f>MIP!#REF!</f>
        <v>#REF!</v>
      </c>
      <c r="R52" s="193" t="e">
        <f t="shared" si="3"/>
        <v>#REF!</v>
      </c>
      <c r="S52"/>
      <c r="T52"/>
      <c r="U52"/>
      <c r="V52"/>
      <c r="X52"/>
      <c r="Y52"/>
      <c r="Z52"/>
      <c r="AA52"/>
      <c r="AB52"/>
      <c r="AC52"/>
      <c r="AD52"/>
      <c r="AE52"/>
      <c r="AG52"/>
      <c r="AH52"/>
      <c r="AI52"/>
      <c r="AJ52"/>
      <c r="AK52"/>
      <c r="AL52"/>
      <c r="AM52"/>
      <c r="AN52"/>
      <c r="AP52"/>
      <c r="AQ52"/>
      <c r="AR52"/>
      <c r="AS52"/>
      <c r="AT52"/>
      <c r="AU52"/>
      <c r="AV52"/>
      <c r="AW52"/>
      <c r="AY52"/>
      <c r="AZ52"/>
      <c r="BA52"/>
      <c r="BB52"/>
      <c r="BC52"/>
      <c r="BD52"/>
      <c r="BE52"/>
      <c r="BF52"/>
      <c r="BH52"/>
      <c r="BI52"/>
      <c r="BJ52"/>
      <c r="BK52"/>
    </row>
    <row r="53" spans="1:65">
      <c r="S53"/>
      <c r="T53"/>
      <c r="U53"/>
      <c r="V53"/>
      <c r="X53"/>
      <c r="Y53"/>
      <c r="Z53"/>
      <c r="AA53"/>
      <c r="AB53"/>
      <c r="AC53"/>
      <c r="AD53"/>
      <c r="AE53"/>
      <c r="AG53"/>
      <c r="AH53"/>
      <c r="AI53"/>
      <c r="AJ53"/>
      <c r="AK53"/>
      <c r="AL53"/>
      <c r="AM53"/>
      <c r="AN53"/>
      <c r="AP53"/>
      <c r="AQ53"/>
      <c r="AR53"/>
      <c r="AS53"/>
      <c r="AT53"/>
      <c r="AU53"/>
      <c r="AV53"/>
      <c r="AW53"/>
      <c r="AY53"/>
      <c r="AZ53"/>
      <c r="BA53"/>
      <c r="BB53"/>
      <c r="BC53"/>
      <c r="BD53"/>
      <c r="BE53"/>
      <c r="BF53"/>
      <c r="BH53"/>
      <c r="BI53"/>
      <c r="BJ53"/>
      <c r="BK53" s="164"/>
      <c r="BL53" s="196"/>
      <c r="BM53" s="197"/>
    </row>
    <row r="54" spans="1:65">
      <c r="BK54" s="165"/>
      <c r="BL54" s="198"/>
      <c r="BM54" s="199"/>
    </row>
  </sheetData>
  <mergeCells count="4">
    <mergeCell ref="C1:D1"/>
    <mergeCell ref="H1:I1"/>
    <mergeCell ref="L1:M1"/>
    <mergeCell ref="Q1:R1"/>
  </mergeCells>
  <pageMargins left="0.34375" right="0.25" top="0.20833333333333334" bottom="0.27083333333333331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4"/>
  <sheetViews>
    <sheetView topLeftCell="A4" workbookViewId="0">
      <selection activeCell="C9" sqref="C9"/>
    </sheetView>
  </sheetViews>
  <sheetFormatPr defaultRowHeight="15"/>
  <cols>
    <col min="1" max="1" width="3.7109375" customWidth="1"/>
    <col min="2" max="2" width="15.7109375" customWidth="1"/>
    <col min="3" max="3" width="23" customWidth="1"/>
    <col min="4" max="4" width="3.5703125" customWidth="1"/>
    <col min="5" max="5" width="3.28515625" customWidth="1"/>
    <col min="6" max="6" width="16.42578125" customWidth="1"/>
    <col min="7" max="7" width="23.28515625" customWidth="1"/>
    <col min="10" max="10" width="23.140625" customWidth="1"/>
  </cols>
  <sheetData>
    <row r="1" spans="1:7" ht="18.75">
      <c r="B1" s="688"/>
      <c r="C1" s="688"/>
      <c r="D1" s="688"/>
      <c r="E1" s="688"/>
      <c r="F1" s="688"/>
    </row>
    <row r="2" spans="1:7" ht="26.25">
      <c r="A2" s="322">
        <v>9</v>
      </c>
      <c r="B2" s="323"/>
      <c r="C2" s="326" t="s">
        <v>5</v>
      </c>
      <c r="D2" s="219"/>
      <c r="E2" s="322">
        <f>A2</f>
        <v>9</v>
      </c>
      <c r="F2" s="323"/>
      <c r="G2" s="326" t="s">
        <v>40</v>
      </c>
    </row>
    <row r="3" spans="1:7" ht="26.25">
      <c r="A3" s="324"/>
      <c r="B3" s="325"/>
      <c r="C3" s="327"/>
      <c r="D3" s="220"/>
      <c r="E3" s="324"/>
      <c r="F3" s="325"/>
      <c r="G3" s="327"/>
    </row>
    <row r="4" spans="1:7" s="116" customFormat="1" ht="16.5">
      <c r="A4" s="685" t="s">
        <v>1</v>
      </c>
      <c r="B4" s="685"/>
      <c r="C4" s="686" t="s">
        <v>0</v>
      </c>
      <c r="D4" s="221"/>
      <c r="E4" s="685" t="s">
        <v>1</v>
      </c>
      <c r="F4" s="685"/>
      <c r="G4" s="686" t="s">
        <v>0</v>
      </c>
    </row>
    <row r="5" spans="1:7" s="116" customFormat="1" ht="16.5">
      <c r="A5" s="685"/>
      <c r="B5" s="685"/>
      <c r="C5" s="686"/>
      <c r="D5" s="221"/>
      <c r="E5" s="685"/>
      <c r="F5" s="685"/>
      <c r="G5" s="686"/>
    </row>
    <row r="6" spans="1:7" ht="17.25">
      <c r="A6" s="140">
        <v>1</v>
      </c>
      <c r="B6" s="105" t="s">
        <v>82</v>
      </c>
      <c r="C6" s="96"/>
      <c r="D6" s="96"/>
      <c r="E6" s="140">
        <v>1</v>
      </c>
      <c r="F6" s="105" t="s">
        <v>82</v>
      </c>
      <c r="G6" s="96"/>
    </row>
    <row r="7" spans="1:7" ht="17.25">
      <c r="A7" s="140">
        <v>2</v>
      </c>
      <c r="B7" s="105" t="s">
        <v>83</v>
      </c>
      <c r="C7" s="96"/>
      <c r="D7" s="96"/>
      <c r="E7" s="140">
        <v>2</v>
      </c>
      <c r="F7" s="105" t="s">
        <v>83</v>
      </c>
      <c r="G7" s="96"/>
    </row>
    <row r="8" spans="1:7" ht="17.25">
      <c r="A8" s="140">
        <v>3</v>
      </c>
      <c r="B8" s="105" t="s">
        <v>84</v>
      </c>
      <c r="C8" s="96"/>
      <c r="D8" s="96"/>
      <c r="E8" s="140">
        <v>3</v>
      </c>
      <c r="F8" s="105" t="s">
        <v>84</v>
      </c>
      <c r="G8" s="96"/>
    </row>
    <row r="9" spans="1:7" ht="17.25">
      <c r="A9" s="140">
        <v>4</v>
      </c>
      <c r="B9" s="105" t="s">
        <v>186</v>
      </c>
      <c r="C9" s="96"/>
      <c r="D9" s="96"/>
      <c r="E9" s="140">
        <v>4</v>
      </c>
      <c r="F9" s="105" t="s">
        <v>186</v>
      </c>
      <c r="G9" s="96"/>
    </row>
    <row r="10" spans="1:7" ht="17.25">
      <c r="A10" s="140">
        <v>5</v>
      </c>
      <c r="B10" s="105" t="s">
        <v>187</v>
      </c>
      <c r="C10" s="96"/>
      <c r="D10" s="96"/>
      <c r="E10" s="140">
        <v>5</v>
      </c>
      <c r="F10" s="105" t="s">
        <v>187</v>
      </c>
      <c r="G10" s="96"/>
    </row>
    <row r="11" spans="1:7" ht="17.25">
      <c r="A11" s="140">
        <v>6</v>
      </c>
      <c r="B11" s="105" t="s">
        <v>188</v>
      </c>
      <c r="C11" s="96"/>
      <c r="D11" s="96"/>
      <c r="E11" s="140">
        <v>6</v>
      </c>
      <c r="F11" s="105" t="s">
        <v>188</v>
      </c>
      <c r="G11" s="96"/>
    </row>
    <row r="12" spans="1:7" ht="17.25">
      <c r="A12" s="140">
        <v>7</v>
      </c>
      <c r="B12" s="105" t="s">
        <v>177</v>
      </c>
      <c r="C12" s="96"/>
      <c r="D12" s="96"/>
      <c r="E12" s="140">
        <v>7</v>
      </c>
      <c r="F12" s="105" t="s">
        <v>177</v>
      </c>
      <c r="G12" s="96"/>
    </row>
    <row r="13" spans="1:7" ht="17.25">
      <c r="A13" s="140">
        <v>8</v>
      </c>
      <c r="B13" s="106" t="s">
        <v>189</v>
      </c>
      <c r="C13" s="96"/>
      <c r="D13" s="96"/>
      <c r="E13" s="140">
        <v>8</v>
      </c>
      <c r="F13" s="106" t="s">
        <v>189</v>
      </c>
      <c r="G13" s="96"/>
    </row>
    <row r="14" spans="1:7" ht="17.25">
      <c r="A14" s="140">
        <v>9</v>
      </c>
      <c r="B14" s="108" t="s">
        <v>190</v>
      </c>
      <c r="C14" s="96"/>
      <c r="D14" s="96"/>
      <c r="E14" s="140">
        <v>9</v>
      </c>
      <c r="F14" s="108" t="s">
        <v>190</v>
      </c>
      <c r="G14" s="96"/>
    </row>
    <row r="15" spans="1:7" ht="17.25">
      <c r="A15" s="140">
        <v>10</v>
      </c>
      <c r="B15" s="107" t="s">
        <v>191</v>
      </c>
      <c r="C15" s="96"/>
      <c r="D15" s="96"/>
      <c r="E15" s="140">
        <v>10</v>
      </c>
      <c r="F15" s="107" t="s">
        <v>191</v>
      </c>
      <c r="G15" s="96"/>
    </row>
    <row r="16" spans="1:7" ht="17.25">
      <c r="A16" s="140">
        <v>11</v>
      </c>
      <c r="B16" s="106" t="str">
        <f>GI!B17</f>
        <v xml:space="preserve">Accounting and finance </v>
      </c>
      <c r="C16" s="96"/>
      <c r="D16" s="96"/>
      <c r="E16" s="140">
        <v>11</v>
      </c>
      <c r="F16" s="106" t="str">
        <f>B16</f>
        <v xml:space="preserve">Accounting and finance </v>
      </c>
      <c r="G16" s="96"/>
    </row>
    <row r="17" spans="1:7" ht="17.25">
      <c r="A17" s="140">
        <v>12</v>
      </c>
      <c r="B17" s="218" t="s">
        <v>198</v>
      </c>
      <c r="C17" s="96"/>
      <c r="D17" s="96"/>
      <c r="E17" s="140">
        <v>12</v>
      </c>
      <c r="F17" s="217" t="str">
        <f>B17</f>
        <v>HPE</v>
      </c>
      <c r="G17" s="96"/>
    </row>
    <row r="18" spans="1:7" ht="27.75" customHeight="1">
      <c r="A18" s="687" t="s">
        <v>166</v>
      </c>
      <c r="B18" s="687"/>
      <c r="C18" s="687"/>
      <c r="D18" s="222"/>
      <c r="E18" s="687" t="s">
        <v>166</v>
      </c>
      <c r="F18" s="687"/>
      <c r="G18" s="687"/>
    </row>
    <row r="19" spans="1:7" ht="15" customHeight="1"/>
    <row r="20" spans="1:7" ht="15" customHeight="1"/>
    <row r="21" spans="1:7" ht="26.25">
      <c r="A21" s="322">
        <f>A2</f>
        <v>9</v>
      </c>
      <c r="B21" s="323"/>
      <c r="C21" s="326" t="s">
        <v>41</v>
      </c>
      <c r="D21" s="219"/>
      <c r="E21" s="322">
        <f>A2</f>
        <v>9</v>
      </c>
      <c r="F21" s="323"/>
      <c r="G21" s="326" t="s">
        <v>42</v>
      </c>
    </row>
    <row r="22" spans="1:7" ht="26.25">
      <c r="A22" s="324"/>
      <c r="B22" s="325"/>
      <c r="C22" s="327"/>
      <c r="D22" s="220"/>
      <c r="E22" s="324"/>
      <c r="F22" s="325"/>
      <c r="G22" s="327"/>
    </row>
    <row r="23" spans="1:7" ht="16.5">
      <c r="A23" s="685" t="s">
        <v>1</v>
      </c>
      <c r="B23" s="685"/>
      <c r="C23" s="686" t="s">
        <v>0</v>
      </c>
      <c r="D23" s="221"/>
      <c r="E23" s="685" t="s">
        <v>1</v>
      </c>
      <c r="F23" s="685"/>
      <c r="G23" s="686" t="s">
        <v>0</v>
      </c>
    </row>
    <row r="24" spans="1:7" ht="16.5">
      <c r="A24" s="685"/>
      <c r="B24" s="685"/>
      <c r="C24" s="686"/>
      <c r="D24" s="221"/>
      <c r="E24" s="685"/>
      <c r="F24" s="685"/>
      <c r="G24" s="686"/>
    </row>
    <row r="25" spans="1:7" ht="17.25">
      <c r="A25" s="140">
        <v>1</v>
      </c>
      <c r="B25" s="105" t="s">
        <v>82</v>
      </c>
      <c r="C25" s="96"/>
      <c r="D25" s="96"/>
      <c r="E25" s="140">
        <v>1</v>
      </c>
      <c r="F25" s="105" t="s">
        <v>82</v>
      </c>
      <c r="G25" s="96"/>
    </row>
    <row r="26" spans="1:7" ht="17.25">
      <c r="A26" s="140">
        <v>2</v>
      </c>
      <c r="B26" s="105" t="s">
        <v>83</v>
      </c>
      <c r="C26" s="96"/>
      <c r="D26" s="96"/>
      <c r="E26" s="140">
        <v>2</v>
      </c>
      <c r="F26" s="105" t="s">
        <v>83</v>
      </c>
      <c r="G26" s="96"/>
    </row>
    <row r="27" spans="1:7" ht="17.25">
      <c r="A27" s="140">
        <v>3</v>
      </c>
      <c r="B27" s="105" t="s">
        <v>84</v>
      </c>
      <c r="C27" s="96"/>
      <c r="D27" s="96"/>
      <c r="E27" s="140">
        <v>3</v>
      </c>
      <c r="F27" s="105" t="s">
        <v>84</v>
      </c>
      <c r="G27" s="96"/>
    </row>
    <row r="28" spans="1:7" ht="17.25">
      <c r="A28" s="140">
        <v>4</v>
      </c>
      <c r="B28" s="105" t="s">
        <v>186</v>
      </c>
      <c r="C28" s="96"/>
      <c r="D28" s="96"/>
      <c r="E28" s="140">
        <v>4</v>
      </c>
      <c r="F28" s="105" t="s">
        <v>186</v>
      </c>
      <c r="G28" s="96"/>
    </row>
    <row r="29" spans="1:7" ht="17.25">
      <c r="A29" s="140">
        <v>5</v>
      </c>
      <c r="B29" s="105" t="s">
        <v>187</v>
      </c>
      <c r="C29" s="96"/>
      <c r="D29" s="96"/>
      <c r="E29" s="140">
        <v>5</v>
      </c>
      <c r="F29" s="105" t="s">
        <v>187</v>
      </c>
      <c r="G29" s="96"/>
    </row>
    <row r="30" spans="1:7" ht="17.25">
      <c r="A30" s="140">
        <v>6</v>
      </c>
      <c r="B30" s="105" t="s">
        <v>188</v>
      </c>
      <c r="C30" s="96"/>
      <c r="D30" s="96"/>
      <c r="E30" s="140">
        <v>6</v>
      </c>
      <c r="F30" s="105" t="s">
        <v>188</v>
      </c>
      <c r="G30" s="96"/>
    </row>
    <row r="31" spans="1:7" ht="17.25">
      <c r="A31" s="140">
        <v>7</v>
      </c>
      <c r="B31" s="105" t="s">
        <v>177</v>
      </c>
      <c r="C31" s="96"/>
      <c r="D31" s="96"/>
      <c r="E31" s="140">
        <v>7</v>
      </c>
      <c r="F31" s="105" t="s">
        <v>177</v>
      </c>
      <c r="G31" s="96"/>
    </row>
    <row r="32" spans="1:7" ht="17.25">
      <c r="A32" s="140">
        <v>8</v>
      </c>
      <c r="B32" s="106" t="s">
        <v>189</v>
      </c>
      <c r="C32" s="96"/>
      <c r="D32" s="96"/>
      <c r="E32" s="140">
        <v>8</v>
      </c>
      <c r="F32" s="106" t="s">
        <v>189</v>
      </c>
      <c r="G32" s="96"/>
    </row>
    <row r="33" spans="1:7" ht="17.25">
      <c r="A33" s="140">
        <v>9</v>
      </c>
      <c r="B33" s="108" t="s">
        <v>190</v>
      </c>
      <c r="C33" s="96"/>
      <c r="D33" s="96"/>
      <c r="E33" s="140">
        <v>9</v>
      </c>
      <c r="F33" s="108" t="s">
        <v>190</v>
      </c>
      <c r="G33" s="96"/>
    </row>
    <row r="34" spans="1:7" ht="17.25">
      <c r="A34" s="140">
        <v>10</v>
      </c>
      <c r="B34" s="107" t="s">
        <v>191</v>
      </c>
      <c r="C34" s="96"/>
      <c r="D34" s="96"/>
      <c r="E34" s="140">
        <v>10</v>
      </c>
      <c r="F34" s="107" t="s">
        <v>191</v>
      </c>
      <c r="G34" s="96"/>
    </row>
    <row r="35" spans="1:7" ht="17.25">
      <c r="A35" s="140">
        <v>11</v>
      </c>
      <c r="B35" s="106" t="str">
        <f>B16</f>
        <v xml:space="preserve">Accounting and finance </v>
      </c>
      <c r="C35" s="96"/>
      <c r="D35" s="96"/>
      <c r="E35" s="140">
        <v>11</v>
      </c>
      <c r="F35" s="106" t="str">
        <f>F16</f>
        <v xml:space="preserve">Accounting and finance </v>
      </c>
      <c r="G35" s="96"/>
    </row>
    <row r="36" spans="1:7" ht="17.25">
      <c r="A36" s="140">
        <v>12</v>
      </c>
      <c r="B36" s="217" t="str">
        <f>B17</f>
        <v>HPE</v>
      </c>
      <c r="C36" s="96"/>
      <c r="D36" s="96"/>
      <c r="E36" s="140">
        <v>12</v>
      </c>
      <c r="F36" s="217" t="str">
        <f>B36</f>
        <v>HPE</v>
      </c>
      <c r="G36" s="96"/>
    </row>
    <row r="37" spans="1:7" ht="36" customHeight="1">
      <c r="A37" s="687" t="s">
        <v>166</v>
      </c>
      <c r="B37" s="687"/>
      <c r="C37" s="687"/>
      <c r="D37" s="222"/>
      <c r="E37" s="687" t="s">
        <v>166</v>
      </c>
      <c r="F37" s="687"/>
      <c r="G37" s="687"/>
    </row>
    <row r="40" spans="1:7" ht="26.25">
      <c r="A40" s="322">
        <f>A2</f>
        <v>9</v>
      </c>
      <c r="B40" s="323"/>
      <c r="C40" s="326" t="s">
        <v>206</v>
      </c>
      <c r="D40" s="219"/>
      <c r="E40" s="322">
        <f>A2</f>
        <v>9</v>
      </c>
      <c r="F40" s="323"/>
      <c r="G40" s="326" t="s">
        <v>7</v>
      </c>
    </row>
    <row r="41" spans="1:7" ht="26.25">
      <c r="A41" s="324"/>
      <c r="B41" s="325"/>
      <c r="C41" s="327"/>
      <c r="D41" s="220"/>
      <c r="E41" s="324"/>
      <c r="F41" s="325"/>
      <c r="G41" s="327"/>
    </row>
    <row r="42" spans="1:7" ht="16.5">
      <c r="A42" s="685" t="s">
        <v>1</v>
      </c>
      <c r="B42" s="685"/>
      <c r="C42" s="686" t="s">
        <v>0</v>
      </c>
      <c r="D42" s="221"/>
      <c r="E42" s="685" t="s">
        <v>1</v>
      </c>
      <c r="F42" s="685"/>
      <c r="G42" s="686" t="s">
        <v>0</v>
      </c>
    </row>
    <row r="43" spans="1:7" ht="16.5">
      <c r="A43" s="685"/>
      <c r="B43" s="685"/>
      <c r="C43" s="686"/>
      <c r="D43" s="221"/>
      <c r="E43" s="685"/>
      <c r="F43" s="685"/>
      <c r="G43" s="686"/>
    </row>
    <row r="44" spans="1:7" ht="17.25">
      <c r="A44" s="140">
        <v>1</v>
      </c>
      <c r="B44" s="105" t="s">
        <v>82</v>
      </c>
      <c r="C44" s="96"/>
      <c r="D44" s="96"/>
      <c r="E44" s="140">
        <v>1</v>
      </c>
      <c r="F44" s="105" t="s">
        <v>82</v>
      </c>
      <c r="G44" s="96"/>
    </row>
    <row r="45" spans="1:7" ht="17.25">
      <c r="A45" s="140">
        <v>2</v>
      </c>
      <c r="B45" s="105" t="s">
        <v>83</v>
      </c>
      <c r="C45" s="96"/>
      <c r="D45" s="96"/>
      <c r="E45" s="140">
        <v>2</v>
      </c>
      <c r="F45" s="105" t="s">
        <v>83</v>
      </c>
      <c r="G45" s="96"/>
    </row>
    <row r="46" spans="1:7" ht="17.25">
      <c r="A46" s="140">
        <v>3</v>
      </c>
      <c r="B46" s="105" t="s">
        <v>84</v>
      </c>
      <c r="C46" s="96"/>
      <c r="D46" s="96"/>
      <c r="E46" s="140">
        <v>3</v>
      </c>
      <c r="F46" s="105" t="s">
        <v>84</v>
      </c>
      <c r="G46" s="96"/>
    </row>
    <row r="47" spans="1:7" ht="17.25">
      <c r="A47" s="140">
        <v>4</v>
      </c>
      <c r="B47" s="105" t="s">
        <v>186</v>
      </c>
      <c r="C47" s="96"/>
      <c r="D47" s="96"/>
      <c r="E47" s="140">
        <v>4</v>
      </c>
      <c r="F47" s="105" t="s">
        <v>186</v>
      </c>
      <c r="G47" s="96"/>
    </row>
    <row r="48" spans="1:7" ht="17.25">
      <c r="A48" s="140">
        <v>5</v>
      </c>
      <c r="B48" s="105" t="s">
        <v>187</v>
      </c>
      <c r="C48" s="96"/>
      <c r="D48" s="96"/>
      <c r="E48" s="140">
        <v>5</v>
      </c>
      <c r="F48" s="105" t="s">
        <v>187</v>
      </c>
      <c r="G48" s="96"/>
    </row>
    <row r="49" spans="1:7" ht="17.25">
      <c r="A49" s="140">
        <v>6</v>
      </c>
      <c r="B49" s="105" t="s">
        <v>188</v>
      </c>
      <c r="C49" s="96"/>
      <c r="D49" s="96"/>
      <c r="E49" s="140">
        <v>6</v>
      </c>
      <c r="F49" s="105" t="s">
        <v>188</v>
      </c>
      <c r="G49" s="96"/>
    </row>
    <row r="50" spans="1:7" ht="17.25">
      <c r="A50" s="140">
        <v>7</v>
      </c>
      <c r="B50" s="105" t="s">
        <v>177</v>
      </c>
      <c r="C50" s="96"/>
      <c r="D50" s="96"/>
      <c r="E50" s="140">
        <v>7</v>
      </c>
      <c r="F50" s="105" t="s">
        <v>177</v>
      </c>
      <c r="G50" s="96"/>
    </row>
    <row r="51" spans="1:7" ht="17.25">
      <c r="A51" s="140">
        <v>8</v>
      </c>
      <c r="B51" s="106" t="s">
        <v>189</v>
      </c>
      <c r="C51" s="96"/>
      <c r="D51" s="96"/>
      <c r="E51" s="140">
        <v>8</v>
      </c>
      <c r="F51" s="106" t="s">
        <v>189</v>
      </c>
      <c r="G51" s="96"/>
    </row>
    <row r="52" spans="1:7" ht="17.25">
      <c r="A52" s="140">
        <v>9</v>
      </c>
      <c r="B52" s="108" t="s">
        <v>190</v>
      </c>
      <c r="C52" s="96"/>
      <c r="D52" s="96"/>
      <c r="E52" s="140">
        <v>9</v>
      </c>
      <c r="F52" s="108" t="s">
        <v>190</v>
      </c>
      <c r="G52" s="96"/>
    </row>
    <row r="53" spans="1:7" ht="17.25">
      <c r="A53" s="140">
        <v>10</v>
      </c>
      <c r="B53" s="107" t="s">
        <v>191</v>
      </c>
      <c r="C53" s="96"/>
      <c r="D53" s="96"/>
      <c r="E53" s="140">
        <v>10</v>
      </c>
      <c r="F53" s="107" t="s">
        <v>191</v>
      </c>
      <c r="G53" s="96"/>
    </row>
    <row r="54" spans="1:7" ht="17.25">
      <c r="A54" s="140">
        <v>11</v>
      </c>
      <c r="B54" s="106" t="str">
        <f>B35</f>
        <v xml:space="preserve">Accounting and finance </v>
      </c>
      <c r="C54" s="96"/>
      <c r="D54" s="96"/>
      <c r="E54" s="140">
        <v>11</v>
      </c>
      <c r="F54" s="106" t="str">
        <f>F35</f>
        <v xml:space="preserve">Accounting and finance </v>
      </c>
      <c r="G54" s="96"/>
    </row>
    <row r="55" spans="1:7" ht="17.25">
      <c r="A55" s="140">
        <v>12</v>
      </c>
      <c r="B55" s="217" t="str">
        <f>B36</f>
        <v>HPE</v>
      </c>
      <c r="C55" s="96"/>
      <c r="D55" s="96"/>
      <c r="E55" s="140">
        <v>12</v>
      </c>
      <c r="F55" s="217" t="str">
        <f>B55</f>
        <v>HPE</v>
      </c>
      <c r="G55" s="96"/>
    </row>
    <row r="56" spans="1:7" ht="33" customHeight="1">
      <c r="A56" s="687" t="s">
        <v>166</v>
      </c>
      <c r="B56" s="687"/>
      <c r="C56" s="687"/>
      <c r="D56" s="222"/>
      <c r="E56" s="687" t="s">
        <v>166</v>
      </c>
      <c r="F56" s="687"/>
      <c r="G56" s="687"/>
    </row>
    <row r="58" spans="1:7" ht="1.5" customHeight="1"/>
    <row r="59" spans="1:7" ht="26.25">
      <c r="A59" s="322">
        <f>A2</f>
        <v>9</v>
      </c>
      <c r="B59" s="323"/>
      <c r="C59" s="326" t="s">
        <v>207</v>
      </c>
      <c r="D59" s="219"/>
      <c r="E59" s="322">
        <f>A59</f>
        <v>9</v>
      </c>
      <c r="F59" s="323"/>
      <c r="G59" s="326" t="s">
        <v>208</v>
      </c>
    </row>
    <row r="60" spans="1:7" ht="26.25">
      <c r="A60" s="324"/>
      <c r="B60" s="325"/>
      <c r="C60" s="327"/>
      <c r="D60" s="220"/>
      <c r="E60" s="324"/>
      <c r="F60" s="325"/>
      <c r="G60" s="327"/>
    </row>
    <row r="61" spans="1:7" ht="16.5" customHeight="1">
      <c r="A61" s="685" t="s">
        <v>1</v>
      </c>
      <c r="B61" s="685"/>
      <c r="C61" s="686" t="s">
        <v>0</v>
      </c>
      <c r="D61" s="221"/>
      <c r="E61" s="685" t="s">
        <v>1</v>
      </c>
      <c r="F61" s="685"/>
      <c r="G61" s="686" t="s">
        <v>0</v>
      </c>
    </row>
    <row r="62" spans="1:7" ht="16.5">
      <c r="A62" s="685"/>
      <c r="B62" s="685"/>
      <c r="C62" s="686"/>
      <c r="D62" s="221"/>
      <c r="E62" s="685"/>
      <c r="F62" s="685"/>
      <c r="G62" s="686"/>
    </row>
    <row r="63" spans="1:7" ht="17.25">
      <c r="A63" s="140">
        <v>1</v>
      </c>
      <c r="B63" s="217" t="str">
        <f>B6</f>
        <v>Tigrigna</v>
      </c>
      <c r="C63" s="96"/>
      <c r="D63" s="96"/>
      <c r="E63" s="140">
        <v>1</v>
      </c>
      <c r="F63" s="217" t="str">
        <f>B63</f>
        <v>Tigrigna</v>
      </c>
      <c r="G63" s="96"/>
    </row>
    <row r="64" spans="1:7" ht="17.25">
      <c r="A64" s="140">
        <v>2</v>
      </c>
      <c r="B64" s="217" t="str">
        <f t="shared" ref="B64:B74" si="0">B7</f>
        <v>English</v>
      </c>
      <c r="C64" s="96"/>
      <c r="D64" s="96"/>
      <c r="E64" s="140">
        <v>2</v>
      </c>
      <c r="F64" s="217" t="str">
        <f t="shared" ref="F64:F74" si="1">B64</f>
        <v>English</v>
      </c>
      <c r="G64" s="96"/>
    </row>
    <row r="65" spans="1:7" ht="17.25">
      <c r="A65" s="140">
        <v>3</v>
      </c>
      <c r="B65" s="217" t="str">
        <f t="shared" si="0"/>
        <v>Mathematics</v>
      </c>
      <c r="C65" s="96"/>
      <c r="D65" s="96"/>
      <c r="E65" s="140">
        <v>3</v>
      </c>
      <c r="F65" s="217" t="str">
        <f t="shared" si="1"/>
        <v>Mathematics</v>
      </c>
      <c r="G65" s="96"/>
    </row>
    <row r="66" spans="1:7" ht="17.25">
      <c r="A66" s="140">
        <v>4</v>
      </c>
      <c r="B66" s="217" t="str">
        <f t="shared" si="0"/>
        <v>Physics</v>
      </c>
      <c r="C66" s="96"/>
      <c r="D66" s="96"/>
      <c r="E66" s="140">
        <v>4</v>
      </c>
      <c r="F66" s="217" t="str">
        <f t="shared" si="1"/>
        <v>Physics</v>
      </c>
      <c r="G66" s="96"/>
    </row>
    <row r="67" spans="1:7" ht="17.25">
      <c r="A67" s="140">
        <v>5</v>
      </c>
      <c r="B67" s="217" t="str">
        <f t="shared" si="0"/>
        <v>Chemistry</v>
      </c>
      <c r="C67" s="96"/>
      <c r="D67" s="96"/>
      <c r="E67" s="140">
        <v>5</v>
      </c>
      <c r="F67" s="217" t="str">
        <f t="shared" si="1"/>
        <v>Chemistry</v>
      </c>
      <c r="G67" s="96"/>
    </row>
    <row r="68" spans="1:7" ht="17.25">
      <c r="A68" s="140">
        <v>6</v>
      </c>
      <c r="B68" s="217" t="str">
        <f t="shared" si="0"/>
        <v>Biology</v>
      </c>
      <c r="C68" s="96"/>
      <c r="D68" s="96"/>
      <c r="E68" s="140">
        <v>6</v>
      </c>
      <c r="F68" s="217" t="str">
        <f t="shared" si="1"/>
        <v>Biology</v>
      </c>
      <c r="G68" s="96"/>
    </row>
    <row r="69" spans="1:7" ht="17.25">
      <c r="A69" s="140">
        <v>7</v>
      </c>
      <c r="B69" s="217" t="str">
        <f t="shared" si="0"/>
        <v xml:space="preserve">Geography </v>
      </c>
      <c r="C69" s="96"/>
      <c r="D69" s="96"/>
      <c r="E69" s="140">
        <v>7</v>
      </c>
      <c r="F69" s="217" t="str">
        <f t="shared" si="1"/>
        <v xml:space="preserve">Geography </v>
      </c>
      <c r="G69" s="96"/>
    </row>
    <row r="70" spans="1:7" ht="17.25">
      <c r="A70" s="140">
        <v>8</v>
      </c>
      <c r="B70" s="217" t="str">
        <f t="shared" si="0"/>
        <v>History</v>
      </c>
      <c r="C70" s="96"/>
      <c r="D70" s="96"/>
      <c r="E70" s="140">
        <v>8</v>
      </c>
      <c r="F70" s="217" t="str">
        <f t="shared" si="1"/>
        <v>History</v>
      </c>
      <c r="G70" s="96"/>
    </row>
    <row r="71" spans="1:7" ht="17.25">
      <c r="A71" s="140">
        <v>9</v>
      </c>
      <c r="B71" s="217" t="str">
        <f t="shared" si="0"/>
        <v>Citizenship</v>
      </c>
      <c r="C71" s="96"/>
      <c r="D71" s="96"/>
      <c r="E71" s="140">
        <v>9</v>
      </c>
      <c r="F71" s="217" t="str">
        <f t="shared" si="1"/>
        <v>Citizenship</v>
      </c>
      <c r="G71" s="96"/>
    </row>
    <row r="72" spans="1:7" ht="17.25">
      <c r="A72" s="140">
        <v>10</v>
      </c>
      <c r="B72" s="217" t="str">
        <f t="shared" si="0"/>
        <v>Economics</v>
      </c>
      <c r="C72" s="96"/>
      <c r="D72" s="96"/>
      <c r="E72" s="140">
        <v>10</v>
      </c>
      <c r="F72" s="217" t="str">
        <f t="shared" si="1"/>
        <v>Economics</v>
      </c>
      <c r="G72" s="96"/>
    </row>
    <row r="73" spans="1:7" ht="17.25">
      <c r="A73" s="140">
        <v>11</v>
      </c>
      <c r="B73" s="217" t="str">
        <f t="shared" si="0"/>
        <v xml:space="preserve">Accounting and finance </v>
      </c>
      <c r="C73" s="96"/>
      <c r="D73" s="96"/>
      <c r="E73" s="140">
        <v>11</v>
      </c>
      <c r="F73" s="217" t="str">
        <f t="shared" si="1"/>
        <v xml:space="preserve">Accounting and finance </v>
      </c>
      <c r="G73" s="96"/>
    </row>
    <row r="74" spans="1:7" ht="17.25">
      <c r="A74" s="140">
        <v>12</v>
      </c>
      <c r="B74" s="217" t="str">
        <f t="shared" si="0"/>
        <v>HPE</v>
      </c>
      <c r="C74" s="96"/>
      <c r="D74" s="96"/>
      <c r="E74" s="140">
        <v>12</v>
      </c>
      <c r="F74" s="217" t="str">
        <f t="shared" si="1"/>
        <v>HPE</v>
      </c>
      <c r="G74" s="96"/>
    </row>
    <row r="75" spans="1:7" ht="31.5" customHeight="1">
      <c r="A75" s="687" t="s">
        <v>166</v>
      </c>
      <c r="B75" s="687"/>
      <c r="C75" s="687"/>
      <c r="D75" s="222"/>
      <c r="E75" s="687" t="s">
        <v>166</v>
      </c>
      <c r="F75" s="687"/>
      <c r="G75" s="687"/>
    </row>
    <row r="77" spans="1:7" ht="26.25">
      <c r="A77" s="322">
        <f>A2</f>
        <v>9</v>
      </c>
      <c r="B77" s="323"/>
      <c r="C77" s="326" t="s">
        <v>167</v>
      </c>
      <c r="D77" s="219"/>
      <c r="E77" s="322">
        <f>A77</f>
        <v>9</v>
      </c>
      <c r="F77" s="323"/>
      <c r="G77" s="326" t="str">
        <f>C77</f>
        <v>I</v>
      </c>
    </row>
    <row r="78" spans="1:7" ht="26.25">
      <c r="A78" s="324"/>
      <c r="B78" s="325"/>
      <c r="C78" s="327"/>
      <c r="D78" s="220"/>
      <c r="E78" s="324"/>
      <c r="F78" s="325"/>
      <c r="G78" s="327"/>
    </row>
    <row r="79" spans="1:7" ht="16.5">
      <c r="A79" s="685" t="s">
        <v>1</v>
      </c>
      <c r="B79" s="685"/>
      <c r="C79" s="686" t="s">
        <v>0</v>
      </c>
      <c r="D79" s="221"/>
      <c r="E79" s="685" t="str">
        <f>A79</f>
        <v>Subject</v>
      </c>
      <c r="F79" s="685"/>
      <c r="G79" s="686" t="str">
        <f>C79</f>
        <v>Teacher's Name</v>
      </c>
    </row>
    <row r="80" spans="1:7" ht="16.5">
      <c r="A80" s="685"/>
      <c r="B80" s="685"/>
      <c r="C80" s="686"/>
      <c r="D80" s="221"/>
      <c r="E80" s="685"/>
      <c r="F80" s="685"/>
      <c r="G80" s="686"/>
    </row>
    <row r="81" spans="1:7" ht="17.25">
      <c r="A81" s="140">
        <v>1</v>
      </c>
      <c r="B81" s="217" t="str">
        <f>B6</f>
        <v>Tigrigna</v>
      </c>
      <c r="C81" s="96"/>
      <c r="D81" s="96"/>
      <c r="E81" s="217">
        <f>A81</f>
        <v>1</v>
      </c>
      <c r="F81" s="217" t="str">
        <f>B81</f>
        <v>Tigrigna</v>
      </c>
      <c r="G81" s="96"/>
    </row>
    <row r="82" spans="1:7" ht="17.25">
      <c r="A82" s="140">
        <v>2</v>
      </c>
      <c r="B82" s="217" t="str">
        <f t="shared" ref="B82:B92" si="2">B7</f>
        <v>English</v>
      </c>
      <c r="C82" s="96"/>
      <c r="D82" s="96"/>
      <c r="E82" s="217">
        <f t="shared" ref="E82:F92" si="3">A82</f>
        <v>2</v>
      </c>
      <c r="F82" s="217" t="str">
        <f t="shared" si="3"/>
        <v>English</v>
      </c>
      <c r="G82" s="96"/>
    </row>
    <row r="83" spans="1:7" ht="17.25">
      <c r="A83" s="140">
        <v>3</v>
      </c>
      <c r="B83" s="217" t="str">
        <f t="shared" si="2"/>
        <v>Mathematics</v>
      </c>
      <c r="C83" s="96"/>
      <c r="D83" s="96"/>
      <c r="E83" s="217">
        <f t="shared" si="3"/>
        <v>3</v>
      </c>
      <c r="F83" s="217" t="str">
        <f t="shared" si="3"/>
        <v>Mathematics</v>
      </c>
      <c r="G83" s="96"/>
    </row>
    <row r="84" spans="1:7" ht="17.25">
      <c r="A84" s="140">
        <v>4</v>
      </c>
      <c r="B84" s="217" t="str">
        <f t="shared" si="2"/>
        <v>Physics</v>
      </c>
      <c r="C84" s="96"/>
      <c r="D84" s="96"/>
      <c r="E84" s="217">
        <f t="shared" si="3"/>
        <v>4</v>
      </c>
      <c r="F84" s="217" t="str">
        <f t="shared" si="3"/>
        <v>Physics</v>
      </c>
      <c r="G84" s="96"/>
    </row>
    <row r="85" spans="1:7" ht="17.25">
      <c r="A85" s="140">
        <v>5</v>
      </c>
      <c r="B85" s="217" t="str">
        <f t="shared" si="2"/>
        <v>Chemistry</v>
      </c>
      <c r="C85" s="96"/>
      <c r="D85" s="96"/>
      <c r="E85" s="217">
        <f t="shared" si="3"/>
        <v>5</v>
      </c>
      <c r="F85" s="217" t="str">
        <f t="shared" si="3"/>
        <v>Chemistry</v>
      </c>
      <c r="G85" s="96"/>
    </row>
    <row r="86" spans="1:7" ht="17.25">
      <c r="A86" s="140">
        <v>6</v>
      </c>
      <c r="B86" s="217" t="str">
        <f t="shared" si="2"/>
        <v>Biology</v>
      </c>
      <c r="C86" s="96"/>
      <c r="D86" s="96"/>
      <c r="E86" s="217">
        <f t="shared" si="3"/>
        <v>6</v>
      </c>
      <c r="F86" s="217" t="str">
        <f t="shared" si="3"/>
        <v>Biology</v>
      </c>
      <c r="G86" s="96"/>
    </row>
    <row r="87" spans="1:7" ht="17.25">
      <c r="A87" s="140">
        <v>7</v>
      </c>
      <c r="B87" s="217" t="str">
        <f t="shared" si="2"/>
        <v xml:space="preserve">Geography </v>
      </c>
      <c r="C87" s="96"/>
      <c r="D87" s="96"/>
      <c r="E87" s="217">
        <f t="shared" si="3"/>
        <v>7</v>
      </c>
      <c r="F87" s="217" t="str">
        <f t="shared" si="3"/>
        <v xml:space="preserve">Geography </v>
      </c>
      <c r="G87" s="96"/>
    </row>
    <row r="88" spans="1:7" ht="17.25">
      <c r="A88" s="140">
        <v>8</v>
      </c>
      <c r="B88" s="217" t="str">
        <f t="shared" si="2"/>
        <v>History</v>
      </c>
      <c r="C88" s="96"/>
      <c r="D88" s="96"/>
      <c r="E88" s="217">
        <f t="shared" si="3"/>
        <v>8</v>
      </c>
      <c r="F88" s="217" t="str">
        <f t="shared" si="3"/>
        <v>History</v>
      </c>
      <c r="G88" s="96"/>
    </row>
    <row r="89" spans="1:7" ht="17.25">
      <c r="A89" s="140">
        <v>9</v>
      </c>
      <c r="B89" s="217" t="str">
        <f t="shared" si="2"/>
        <v>Citizenship</v>
      </c>
      <c r="C89" s="96"/>
      <c r="D89" s="96"/>
      <c r="E89" s="217">
        <f t="shared" si="3"/>
        <v>9</v>
      </c>
      <c r="F89" s="217" t="str">
        <f t="shared" si="3"/>
        <v>Citizenship</v>
      </c>
      <c r="G89" s="96"/>
    </row>
    <row r="90" spans="1:7" ht="17.25">
      <c r="A90" s="140">
        <v>10</v>
      </c>
      <c r="B90" s="217" t="str">
        <f t="shared" si="2"/>
        <v>Economics</v>
      </c>
      <c r="C90" s="96"/>
      <c r="D90" s="96"/>
      <c r="E90" s="217">
        <f t="shared" si="3"/>
        <v>10</v>
      </c>
      <c r="F90" s="217" t="str">
        <f t="shared" si="3"/>
        <v>Economics</v>
      </c>
      <c r="G90" s="96"/>
    </row>
    <row r="91" spans="1:7" ht="17.25">
      <c r="A91" s="140">
        <v>11</v>
      </c>
      <c r="B91" s="217" t="str">
        <f t="shared" si="2"/>
        <v xml:space="preserve">Accounting and finance </v>
      </c>
      <c r="C91" s="96"/>
      <c r="D91" s="96"/>
      <c r="E91" s="217">
        <f t="shared" si="3"/>
        <v>11</v>
      </c>
      <c r="F91" s="217" t="str">
        <f t="shared" si="3"/>
        <v xml:space="preserve">Accounting and finance </v>
      </c>
      <c r="G91" s="96"/>
    </row>
    <row r="92" spans="1:7" ht="17.25">
      <c r="A92" s="140">
        <v>12</v>
      </c>
      <c r="B92" s="217" t="str">
        <f t="shared" si="2"/>
        <v>HPE</v>
      </c>
      <c r="C92" s="96"/>
      <c r="D92" s="96"/>
      <c r="E92" s="217">
        <f t="shared" si="3"/>
        <v>12</v>
      </c>
      <c r="F92" s="217" t="str">
        <f t="shared" si="3"/>
        <v>HPE</v>
      </c>
      <c r="G92" s="96"/>
    </row>
    <row r="93" spans="1:7" ht="24" customHeight="1">
      <c r="A93" s="687" t="s">
        <v>166</v>
      </c>
      <c r="B93" s="687"/>
      <c r="C93" s="687"/>
      <c r="D93" s="222"/>
      <c r="E93" s="687" t="str">
        <f>A93</f>
        <v>Home Room Teacher:_________________</v>
      </c>
      <c r="F93" s="687"/>
      <c r="G93" s="687"/>
    </row>
    <row r="96" spans="1:7" ht="26.25">
      <c r="A96" s="322">
        <f>A2</f>
        <v>9</v>
      </c>
      <c r="B96" s="323"/>
      <c r="C96" s="326" t="s">
        <v>168</v>
      </c>
      <c r="D96" s="219"/>
      <c r="E96" s="322">
        <f>A2</f>
        <v>9</v>
      </c>
      <c r="F96" s="323"/>
      <c r="G96" s="326" t="s">
        <v>169</v>
      </c>
    </row>
    <row r="97" spans="1:7" ht="26.25">
      <c r="A97" s="324"/>
      <c r="B97" s="325"/>
      <c r="C97" s="327"/>
      <c r="D97" s="220"/>
      <c r="E97" s="324"/>
      <c r="F97" s="325"/>
      <c r="G97" s="327"/>
    </row>
    <row r="98" spans="1:7" ht="16.5">
      <c r="A98" s="685" t="s">
        <v>1</v>
      </c>
      <c r="B98" s="685"/>
      <c r="C98" s="686" t="s">
        <v>0</v>
      </c>
      <c r="D98" s="221"/>
      <c r="E98" s="685" t="s">
        <v>1</v>
      </c>
      <c r="F98" s="685"/>
      <c r="G98" s="686" t="s">
        <v>0</v>
      </c>
    </row>
    <row r="99" spans="1:7" ht="16.5">
      <c r="A99" s="685"/>
      <c r="B99" s="685"/>
      <c r="C99" s="686"/>
      <c r="D99" s="221"/>
      <c r="E99" s="685"/>
      <c r="F99" s="685"/>
      <c r="G99" s="686"/>
    </row>
    <row r="100" spans="1:7" ht="17.25">
      <c r="A100" s="140">
        <v>1</v>
      </c>
      <c r="B100" s="217" t="str">
        <f>B6</f>
        <v>Tigrigna</v>
      </c>
      <c r="C100" s="96"/>
      <c r="D100" s="96"/>
      <c r="E100" s="140">
        <v>1</v>
      </c>
      <c r="F100" s="217" t="str">
        <f>B6</f>
        <v>Tigrigna</v>
      </c>
      <c r="G100" s="96"/>
    </row>
    <row r="101" spans="1:7" ht="17.25">
      <c r="A101" s="140">
        <v>2</v>
      </c>
      <c r="B101" s="217" t="str">
        <f t="shared" ref="B101:B111" si="4">B7</f>
        <v>English</v>
      </c>
      <c r="C101" s="96"/>
      <c r="D101" s="96"/>
      <c r="E101" s="140">
        <v>2</v>
      </c>
      <c r="F101" s="217" t="str">
        <f t="shared" ref="F101:F111" si="5">B7</f>
        <v>English</v>
      </c>
      <c r="G101" s="96"/>
    </row>
    <row r="102" spans="1:7" ht="17.25">
      <c r="A102" s="140">
        <v>3</v>
      </c>
      <c r="B102" s="217" t="str">
        <f t="shared" si="4"/>
        <v>Mathematics</v>
      </c>
      <c r="C102" s="96"/>
      <c r="D102" s="96"/>
      <c r="E102" s="140">
        <v>3</v>
      </c>
      <c r="F102" s="217" t="str">
        <f t="shared" si="5"/>
        <v>Mathematics</v>
      </c>
      <c r="G102" s="96"/>
    </row>
    <row r="103" spans="1:7" ht="17.25">
      <c r="A103" s="140">
        <v>4</v>
      </c>
      <c r="B103" s="217" t="str">
        <f t="shared" si="4"/>
        <v>Physics</v>
      </c>
      <c r="C103" s="96"/>
      <c r="D103" s="96"/>
      <c r="E103" s="140">
        <v>4</v>
      </c>
      <c r="F103" s="217" t="str">
        <f t="shared" si="5"/>
        <v>Physics</v>
      </c>
      <c r="G103" s="96"/>
    </row>
    <row r="104" spans="1:7" ht="17.25">
      <c r="A104" s="140">
        <v>5</v>
      </c>
      <c r="B104" s="217" t="str">
        <f t="shared" si="4"/>
        <v>Chemistry</v>
      </c>
      <c r="C104" s="96"/>
      <c r="D104" s="96"/>
      <c r="E104" s="140">
        <v>5</v>
      </c>
      <c r="F104" s="217" t="str">
        <f t="shared" si="5"/>
        <v>Chemistry</v>
      </c>
      <c r="G104" s="96"/>
    </row>
    <row r="105" spans="1:7" ht="17.25">
      <c r="A105" s="140">
        <v>6</v>
      </c>
      <c r="B105" s="217" t="str">
        <f t="shared" si="4"/>
        <v>Biology</v>
      </c>
      <c r="C105" s="96"/>
      <c r="D105" s="96"/>
      <c r="E105" s="140">
        <v>6</v>
      </c>
      <c r="F105" s="217" t="str">
        <f t="shared" si="5"/>
        <v>Biology</v>
      </c>
      <c r="G105" s="96"/>
    </row>
    <row r="106" spans="1:7" ht="17.25">
      <c r="A106" s="140">
        <v>7</v>
      </c>
      <c r="B106" s="217" t="str">
        <f t="shared" si="4"/>
        <v xml:space="preserve">Geography </v>
      </c>
      <c r="C106" s="96"/>
      <c r="D106" s="96"/>
      <c r="E106" s="140">
        <v>7</v>
      </c>
      <c r="F106" s="217" t="str">
        <f t="shared" si="5"/>
        <v xml:space="preserve">Geography </v>
      </c>
      <c r="G106" s="96"/>
    </row>
    <row r="107" spans="1:7" ht="17.25">
      <c r="A107" s="140">
        <v>8</v>
      </c>
      <c r="B107" s="217" t="str">
        <f t="shared" si="4"/>
        <v>History</v>
      </c>
      <c r="C107" s="96"/>
      <c r="D107" s="96"/>
      <c r="E107" s="140">
        <v>8</v>
      </c>
      <c r="F107" s="217" t="str">
        <f t="shared" si="5"/>
        <v>History</v>
      </c>
      <c r="G107" s="96"/>
    </row>
    <row r="108" spans="1:7" ht="17.25">
      <c r="A108" s="140">
        <v>9</v>
      </c>
      <c r="B108" s="217" t="str">
        <f t="shared" si="4"/>
        <v>Citizenship</v>
      </c>
      <c r="C108" s="96"/>
      <c r="D108" s="96"/>
      <c r="E108" s="140">
        <v>9</v>
      </c>
      <c r="F108" s="217" t="str">
        <f t="shared" si="5"/>
        <v>Citizenship</v>
      </c>
      <c r="G108" s="96"/>
    </row>
    <row r="109" spans="1:7" ht="17.25">
      <c r="A109" s="140">
        <v>10</v>
      </c>
      <c r="B109" s="217" t="str">
        <f t="shared" si="4"/>
        <v>Economics</v>
      </c>
      <c r="C109" s="96"/>
      <c r="D109" s="96"/>
      <c r="E109" s="140">
        <v>10</v>
      </c>
      <c r="F109" s="217" t="str">
        <f t="shared" si="5"/>
        <v>Economics</v>
      </c>
      <c r="G109" s="96"/>
    </row>
    <row r="110" spans="1:7" ht="17.25">
      <c r="A110" s="140">
        <v>11</v>
      </c>
      <c r="B110" s="217" t="str">
        <f t="shared" si="4"/>
        <v xml:space="preserve">Accounting and finance </v>
      </c>
      <c r="C110" s="96"/>
      <c r="D110" s="96"/>
      <c r="E110" s="140">
        <v>11</v>
      </c>
      <c r="F110" s="217" t="str">
        <f t="shared" si="5"/>
        <v xml:space="preserve">Accounting and finance </v>
      </c>
      <c r="G110" s="96"/>
    </row>
    <row r="111" spans="1:7" ht="17.25">
      <c r="A111" s="140">
        <v>12</v>
      </c>
      <c r="B111" s="217" t="str">
        <f t="shared" si="4"/>
        <v>HPE</v>
      </c>
      <c r="C111" s="96"/>
      <c r="D111" s="96"/>
      <c r="E111" s="140">
        <v>12</v>
      </c>
      <c r="F111" s="217" t="str">
        <f t="shared" si="5"/>
        <v>HPE</v>
      </c>
      <c r="G111" s="96"/>
    </row>
    <row r="112" spans="1:7" ht="22.5" customHeight="1">
      <c r="A112" s="687" t="s">
        <v>166</v>
      </c>
      <c r="B112" s="687"/>
      <c r="C112" s="687"/>
      <c r="D112" s="222"/>
      <c r="E112" s="687" t="s">
        <v>166</v>
      </c>
      <c r="F112" s="687"/>
      <c r="G112" s="687"/>
    </row>
    <row r="116" spans="1:7" ht="30.75" customHeight="1"/>
    <row r="117" spans="1:7" ht="26.25">
      <c r="A117" s="322">
        <f>A2</f>
        <v>9</v>
      </c>
      <c r="B117" s="323"/>
      <c r="C117" s="326" t="s">
        <v>64</v>
      </c>
      <c r="D117" s="219"/>
      <c r="E117" s="339"/>
      <c r="F117" s="339"/>
      <c r="G117" s="339"/>
    </row>
    <row r="118" spans="1:7" ht="26.25">
      <c r="A118" s="324"/>
      <c r="B118" s="325"/>
      <c r="C118" s="327"/>
      <c r="D118" s="220"/>
      <c r="E118" s="339"/>
      <c r="F118" s="339"/>
      <c r="G118" s="339"/>
    </row>
    <row r="119" spans="1:7" ht="16.5">
      <c r="A119" s="685" t="s">
        <v>1</v>
      </c>
      <c r="B119" s="685"/>
      <c r="C119" s="686" t="s">
        <v>0</v>
      </c>
      <c r="D119" s="303"/>
      <c r="E119" s="689"/>
      <c r="F119" s="689"/>
      <c r="G119" s="690"/>
    </row>
    <row r="120" spans="1:7" ht="16.5">
      <c r="A120" s="685"/>
      <c r="B120" s="685"/>
      <c r="C120" s="686"/>
      <c r="D120" s="303"/>
      <c r="E120" s="689"/>
      <c r="F120" s="689"/>
      <c r="G120" s="690"/>
    </row>
    <row r="121" spans="1:7" ht="17.25">
      <c r="A121" s="140">
        <v>1</v>
      </c>
      <c r="B121" s="217" t="str">
        <f>B6</f>
        <v>Tigrigna</v>
      </c>
      <c r="C121" s="96"/>
      <c r="D121" s="304"/>
      <c r="E121" s="173"/>
      <c r="F121" s="305"/>
      <c r="G121" s="97"/>
    </row>
    <row r="122" spans="1:7" ht="17.25">
      <c r="A122" s="140">
        <v>2</v>
      </c>
      <c r="B122" s="217" t="str">
        <f t="shared" ref="B122:B132" si="6">B7</f>
        <v>English</v>
      </c>
      <c r="C122" s="96"/>
      <c r="D122" s="304"/>
      <c r="E122" s="173"/>
      <c r="F122" s="305"/>
      <c r="G122" s="97"/>
    </row>
    <row r="123" spans="1:7" ht="17.25">
      <c r="A123" s="140">
        <v>3</v>
      </c>
      <c r="B123" s="217" t="str">
        <f t="shared" si="6"/>
        <v>Mathematics</v>
      </c>
      <c r="C123" s="96"/>
      <c r="D123" s="304"/>
      <c r="E123" s="173"/>
      <c r="F123" s="305"/>
      <c r="G123" s="97"/>
    </row>
    <row r="124" spans="1:7" ht="17.25">
      <c r="A124" s="140">
        <v>4</v>
      </c>
      <c r="B124" s="217" t="str">
        <f t="shared" si="6"/>
        <v>Physics</v>
      </c>
      <c r="C124" s="96"/>
      <c r="D124" s="304"/>
      <c r="E124" s="173"/>
      <c r="F124" s="305"/>
      <c r="G124" s="97"/>
    </row>
    <row r="125" spans="1:7" ht="17.25">
      <c r="A125" s="140">
        <v>5</v>
      </c>
      <c r="B125" s="217" t="str">
        <f t="shared" si="6"/>
        <v>Chemistry</v>
      </c>
      <c r="C125" s="96"/>
      <c r="D125" s="304"/>
      <c r="E125" s="173"/>
      <c r="F125" s="305"/>
      <c r="G125" s="97"/>
    </row>
    <row r="126" spans="1:7" ht="17.25">
      <c r="A126" s="140">
        <v>6</v>
      </c>
      <c r="B126" s="217" t="str">
        <f t="shared" si="6"/>
        <v>Biology</v>
      </c>
      <c r="C126" s="96"/>
      <c r="D126" s="304"/>
      <c r="E126" s="173"/>
      <c r="F126" s="305"/>
      <c r="G126" s="97"/>
    </row>
    <row r="127" spans="1:7" ht="17.25">
      <c r="A127" s="140">
        <v>7</v>
      </c>
      <c r="B127" s="217" t="str">
        <f t="shared" si="6"/>
        <v xml:space="preserve">Geography </v>
      </c>
      <c r="C127" s="96"/>
      <c r="D127" s="304"/>
      <c r="E127" s="173"/>
      <c r="F127" s="305"/>
      <c r="G127" s="97"/>
    </row>
    <row r="128" spans="1:7" ht="17.25">
      <c r="A128" s="140">
        <v>8</v>
      </c>
      <c r="B128" s="217" t="str">
        <f t="shared" si="6"/>
        <v>History</v>
      </c>
      <c r="C128" s="96"/>
      <c r="D128" s="304"/>
      <c r="E128" s="173"/>
      <c r="F128" s="305"/>
      <c r="G128" s="97"/>
    </row>
    <row r="129" spans="1:7" ht="17.25">
      <c r="A129" s="140">
        <v>9</v>
      </c>
      <c r="B129" s="217" t="str">
        <f t="shared" si="6"/>
        <v>Citizenship</v>
      </c>
      <c r="C129" s="96"/>
      <c r="D129" s="304"/>
      <c r="E129" s="173"/>
      <c r="F129" s="305"/>
      <c r="G129" s="97"/>
    </row>
    <row r="130" spans="1:7" ht="17.25">
      <c r="A130" s="140">
        <v>10</v>
      </c>
      <c r="B130" s="217" t="str">
        <f t="shared" si="6"/>
        <v>Economics</v>
      </c>
      <c r="C130" s="96"/>
      <c r="D130" s="304"/>
      <c r="E130" s="173"/>
      <c r="F130" s="305"/>
      <c r="G130" s="97"/>
    </row>
    <row r="131" spans="1:7" ht="17.25">
      <c r="A131" s="140">
        <v>11</v>
      </c>
      <c r="B131" s="217" t="str">
        <f t="shared" si="6"/>
        <v xml:space="preserve">Accounting and finance </v>
      </c>
      <c r="C131" s="96"/>
      <c r="D131" s="304"/>
      <c r="E131" s="173"/>
      <c r="F131" s="305"/>
      <c r="G131" s="97"/>
    </row>
    <row r="132" spans="1:7" ht="17.25">
      <c r="A132" s="140">
        <v>12</v>
      </c>
      <c r="B132" s="217" t="str">
        <f t="shared" si="6"/>
        <v>HPE</v>
      </c>
      <c r="C132" s="96"/>
      <c r="D132" s="304"/>
      <c r="E132" s="173"/>
      <c r="F132" s="305"/>
      <c r="G132" s="97"/>
    </row>
    <row r="133" spans="1:7">
      <c r="A133" s="687" t="s">
        <v>166</v>
      </c>
      <c r="B133" s="687"/>
      <c r="C133" s="687"/>
      <c r="D133" s="222"/>
      <c r="E133" s="393"/>
      <c r="F133" s="393"/>
      <c r="G133" s="393"/>
    </row>
    <row r="138" spans="1:7" ht="26.25">
      <c r="A138" s="322">
        <f>A2</f>
        <v>9</v>
      </c>
      <c r="B138" s="323"/>
      <c r="C138" s="326" t="s">
        <v>170</v>
      </c>
      <c r="D138" s="219"/>
      <c r="E138" s="322">
        <f>A2</f>
        <v>9</v>
      </c>
      <c r="F138" s="323"/>
      <c r="G138" s="326" t="s">
        <v>171</v>
      </c>
    </row>
    <row r="139" spans="1:7" ht="26.25">
      <c r="A139" s="324"/>
      <c r="B139" s="325"/>
      <c r="C139" s="327"/>
      <c r="D139" s="220"/>
      <c r="E139" s="324"/>
      <c r="F139" s="325"/>
      <c r="G139" s="327"/>
    </row>
    <row r="140" spans="1:7" ht="16.5">
      <c r="A140" s="685" t="s">
        <v>1</v>
      </c>
      <c r="B140" s="685"/>
      <c r="C140" s="686" t="s">
        <v>0</v>
      </c>
      <c r="D140" s="221"/>
      <c r="E140" s="685" t="s">
        <v>1</v>
      </c>
      <c r="F140" s="685"/>
      <c r="G140" s="686" t="s">
        <v>0</v>
      </c>
    </row>
    <row r="141" spans="1:7" ht="16.5">
      <c r="A141" s="685"/>
      <c r="B141" s="685"/>
      <c r="C141" s="686"/>
      <c r="D141" s="221"/>
      <c r="E141" s="685"/>
      <c r="F141" s="685"/>
      <c r="G141" s="686"/>
    </row>
    <row r="142" spans="1:7" ht="17.25">
      <c r="A142" s="140">
        <v>1</v>
      </c>
      <c r="B142" s="217" t="str">
        <f>B6</f>
        <v>Tigrigna</v>
      </c>
      <c r="C142" s="96"/>
      <c r="D142" s="96"/>
      <c r="E142" s="140"/>
      <c r="F142" s="217" t="str">
        <f>B6</f>
        <v>Tigrigna</v>
      </c>
      <c r="G142" s="96"/>
    </row>
    <row r="143" spans="1:7" ht="17.25">
      <c r="A143" s="140">
        <v>2</v>
      </c>
      <c r="B143" s="217" t="str">
        <f t="shared" ref="B143:B153" si="7">B7</f>
        <v>English</v>
      </c>
      <c r="C143" s="96"/>
      <c r="D143" s="96"/>
      <c r="E143" s="140"/>
      <c r="F143" s="217" t="str">
        <f t="shared" ref="F143:F153" si="8">B7</f>
        <v>English</v>
      </c>
      <c r="G143" s="96"/>
    </row>
    <row r="144" spans="1:7" ht="17.25">
      <c r="A144" s="140">
        <v>3</v>
      </c>
      <c r="B144" s="217" t="str">
        <f t="shared" si="7"/>
        <v>Mathematics</v>
      </c>
      <c r="C144" s="96"/>
      <c r="D144" s="96"/>
      <c r="E144" s="140"/>
      <c r="F144" s="217" t="str">
        <f t="shared" si="8"/>
        <v>Mathematics</v>
      </c>
      <c r="G144" s="96"/>
    </row>
    <row r="145" spans="1:7" ht="17.25">
      <c r="A145" s="140">
        <v>4</v>
      </c>
      <c r="B145" s="217" t="str">
        <f t="shared" si="7"/>
        <v>Physics</v>
      </c>
      <c r="C145" s="96"/>
      <c r="D145" s="96"/>
      <c r="E145" s="140"/>
      <c r="F145" s="217" t="str">
        <f t="shared" si="8"/>
        <v>Physics</v>
      </c>
      <c r="G145" s="96"/>
    </row>
    <row r="146" spans="1:7" ht="17.25">
      <c r="A146" s="140">
        <v>5</v>
      </c>
      <c r="B146" s="217" t="str">
        <f t="shared" si="7"/>
        <v>Chemistry</v>
      </c>
      <c r="C146" s="96"/>
      <c r="D146" s="96"/>
      <c r="E146" s="140"/>
      <c r="F146" s="217" t="str">
        <f t="shared" si="8"/>
        <v>Chemistry</v>
      </c>
      <c r="G146" s="96"/>
    </row>
    <row r="147" spans="1:7" ht="17.25">
      <c r="A147" s="140">
        <v>6</v>
      </c>
      <c r="B147" s="217" t="str">
        <f t="shared" si="7"/>
        <v>Biology</v>
      </c>
      <c r="C147" s="96"/>
      <c r="D147" s="96"/>
      <c r="E147" s="140"/>
      <c r="F147" s="217" t="str">
        <f t="shared" si="8"/>
        <v>Biology</v>
      </c>
      <c r="G147" s="96"/>
    </row>
    <row r="148" spans="1:7" ht="17.25">
      <c r="A148" s="140">
        <v>7</v>
      </c>
      <c r="B148" s="217" t="str">
        <f t="shared" si="7"/>
        <v xml:space="preserve">Geography </v>
      </c>
      <c r="C148" s="96"/>
      <c r="D148" s="96"/>
      <c r="E148" s="140"/>
      <c r="F148" s="217" t="str">
        <f t="shared" si="8"/>
        <v xml:space="preserve">Geography </v>
      </c>
      <c r="G148" s="96"/>
    </row>
    <row r="149" spans="1:7" ht="17.25">
      <c r="A149" s="140">
        <v>8</v>
      </c>
      <c r="B149" s="217" t="str">
        <f t="shared" si="7"/>
        <v>History</v>
      </c>
      <c r="C149" s="96"/>
      <c r="D149" s="96"/>
      <c r="E149" s="140"/>
      <c r="F149" s="217" t="str">
        <f t="shared" si="8"/>
        <v>History</v>
      </c>
      <c r="G149" s="96"/>
    </row>
    <row r="150" spans="1:7" ht="17.25">
      <c r="A150" s="140">
        <v>9</v>
      </c>
      <c r="B150" s="217" t="str">
        <f t="shared" si="7"/>
        <v>Citizenship</v>
      </c>
      <c r="C150" s="96"/>
      <c r="D150" s="96"/>
      <c r="E150" s="140"/>
      <c r="F150" s="217" t="str">
        <f t="shared" si="8"/>
        <v>Citizenship</v>
      </c>
      <c r="G150" s="96"/>
    </row>
    <row r="151" spans="1:7" ht="17.25">
      <c r="A151" s="140">
        <v>10</v>
      </c>
      <c r="B151" s="217" t="str">
        <f t="shared" si="7"/>
        <v>Economics</v>
      </c>
      <c r="C151" s="96"/>
      <c r="D151" s="96"/>
      <c r="E151" s="140"/>
      <c r="F151" s="217" t="str">
        <f t="shared" si="8"/>
        <v>Economics</v>
      </c>
      <c r="G151" s="96"/>
    </row>
    <row r="152" spans="1:7" ht="17.25">
      <c r="A152" s="140">
        <v>11</v>
      </c>
      <c r="B152" s="217" t="str">
        <f t="shared" si="7"/>
        <v xml:space="preserve">Accounting and finance </v>
      </c>
      <c r="C152" s="96"/>
      <c r="D152" s="96"/>
      <c r="E152" s="140"/>
      <c r="F152" s="217" t="str">
        <f t="shared" si="8"/>
        <v xml:space="preserve">Accounting and finance </v>
      </c>
      <c r="G152" s="96"/>
    </row>
    <row r="153" spans="1:7" ht="17.25">
      <c r="A153" s="140">
        <v>12</v>
      </c>
      <c r="B153" s="217" t="str">
        <f t="shared" si="7"/>
        <v>HPE</v>
      </c>
      <c r="C153" s="96"/>
      <c r="D153" s="96"/>
      <c r="E153" s="140"/>
      <c r="F153" s="217" t="str">
        <f t="shared" si="8"/>
        <v>HPE</v>
      </c>
      <c r="G153" s="96"/>
    </row>
    <row r="154" spans="1:7">
      <c r="A154" s="687" t="s">
        <v>166</v>
      </c>
      <c r="B154" s="687"/>
      <c r="C154" s="687"/>
      <c r="D154" s="222"/>
      <c r="E154" s="687" t="s">
        <v>166</v>
      </c>
      <c r="F154" s="687"/>
      <c r="G154" s="687"/>
    </row>
  </sheetData>
  <mergeCells count="81">
    <mergeCell ref="A133:C133"/>
    <mergeCell ref="E133:G133"/>
    <mergeCell ref="A154:C154"/>
    <mergeCell ref="E154:G154"/>
    <mergeCell ref="A138:B139"/>
    <mergeCell ref="C138:C139"/>
    <mergeCell ref="E138:F139"/>
    <mergeCell ref="G138:G139"/>
    <mergeCell ref="A140:B141"/>
    <mergeCell ref="C140:C141"/>
    <mergeCell ref="E140:F141"/>
    <mergeCell ref="G140:G141"/>
    <mergeCell ref="A117:B118"/>
    <mergeCell ref="C117:C118"/>
    <mergeCell ref="E117:F118"/>
    <mergeCell ref="G117:G118"/>
    <mergeCell ref="A119:B120"/>
    <mergeCell ref="C119:C120"/>
    <mergeCell ref="E119:F120"/>
    <mergeCell ref="G119:G120"/>
    <mergeCell ref="A98:B99"/>
    <mergeCell ref="C98:C99"/>
    <mergeCell ref="E98:F99"/>
    <mergeCell ref="G98:G99"/>
    <mergeCell ref="A112:C112"/>
    <mergeCell ref="E112:G112"/>
    <mergeCell ref="A93:C93"/>
    <mergeCell ref="E93:G93"/>
    <mergeCell ref="A96:B97"/>
    <mergeCell ref="C96:C97"/>
    <mergeCell ref="E96:F97"/>
    <mergeCell ref="G96:G97"/>
    <mergeCell ref="G77:G78"/>
    <mergeCell ref="A75:C75"/>
    <mergeCell ref="A79:B80"/>
    <mergeCell ref="C79:C80"/>
    <mergeCell ref="E79:F80"/>
    <mergeCell ref="G79:G80"/>
    <mergeCell ref="A61:B62"/>
    <mergeCell ref="C61:C62"/>
    <mergeCell ref="A77:B78"/>
    <mergeCell ref="C77:C78"/>
    <mergeCell ref="E77:F78"/>
    <mergeCell ref="A23:B24"/>
    <mergeCell ref="C23:C24"/>
    <mergeCell ref="E23:F24"/>
    <mergeCell ref="G23:G24"/>
    <mergeCell ref="A37:C37"/>
    <mergeCell ref="E37:G37"/>
    <mergeCell ref="A18:C18"/>
    <mergeCell ref="E18:G18"/>
    <mergeCell ref="A21:B22"/>
    <mergeCell ref="C21:C22"/>
    <mergeCell ref="E21:F22"/>
    <mergeCell ref="G21:G22"/>
    <mergeCell ref="G40:G41"/>
    <mergeCell ref="A42:B43"/>
    <mergeCell ref="C42:C43"/>
    <mergeCell ref="E42:F43"/>
    <mergeCell ref="G42:G43"/>
    <mergeCell ref="B1:F1"/>
    <mergeCell ref="A59:B60"/>
    <mergeCell ref="C59:C60"/>
    <mergeCell ref="G2:G3"/>
    <mergeCell ref="E4:F5"/>
    <mergeCell ref="G4:G5"/>
    <mergeCell ref="A2:B3"/>
    <mergeCell ref="C2:C3"/>
    <mergeCell ref="A4:B5"/>
    <mergeCell ref="C4:C5"/>
    <mergeCell ref="E2:F3"/>
    <mergeCell ref="A56:C56"/>
    <mergeCell ref="E56:G56"/>
    <mergeCell ref="A40:B41"/>
    <mergeCell ref="C40:C41"/>
    <mergeCell ref="E40:F41"/>
    <mergeCell ref="E59:F60"/>
    <mergeCell ref="G59:G60"/>
    <mergeCell ref="E61:F62"/>
    <mergeCell ref="G61:G62"/>
    <mergeCell ref="E75:G7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30</vt:i4>
      </vt:variant>
    </vt:vector>
  </HeadingPairs>
  <TitlesOfParts>
    <vt:vector size="39" baseType="lpstr">
      <vt:lpstr>GI</vt:lpstr>
      <vt:lpstr>MIP</vt:lpstr>
      <vt:lpstr>Roster</vt:lpstr>
      <vt:lpstr>GRF</vt:lpstr>
      <vt:lpstr>Front</vt:lpstr>
      <vt:lpstr>Cover</vt:lpstr>
      <vt:lpstr>iCheck</vt:lpstr>
      <vt:lpstr>MEREKOSH</vt:lpstr>
      <vt:lpstr>Homeroom </vt:lpstr>
      <vt:lpstr>MIP!_1Q_AVERAGE</vt:lpstr>
      <vt:lpstr>MIP!_1Q_COL_1</vt:lpstr>
      <vt:lpstr>MIP!_1Q_COL_11</vt:lpstr>
      <vt:lpstr>MIP!_1Q_COL_12</vt:lpstr>
      <vt:lpstr>MIP!_1Q_COL_3</vt:lpstr>
      <vt:lpstr>MIP!_1Q_COL_5</vt:lpstr>
      <vt:lpstr>MIP!_1Q_COL_6</vt:lpstr>
      <vt:lpstr>MIP!_1Q_COL_7</vt:lpstr>
      <vt:lpstr>MIP!_1Q_COL_9</vt:lpstr>
      <vt:lpstr>MIP!_1Q_SEX</vt:lpstr>
      <vt:lpstr>MIP!_2Q_AVERAGE</vt:lpstr>
      <vt:lpstr>MIP!_2Q_COL_1</vt:lpstr>
      <vt:lpstr>MIP!_2Q_COL_11</vt:lpstr>
      <vt:lpstr>MIP!_2Q_COL_12</vt:lpstr>
      <vt:lpstr>MIP!_2Q_COL_3</vt:lpstr>
      <vt:lpstr>MIP!_2Q_COL_5</vt:lpstr>
      <vt:lpstr>MIP!_2Q_COL_6</vt:lpstr>
      <vt:lpstr>MIP!_2Q_COL_7</vt:lpstr>
      <vt:lpstr>MIP!_2Q_COL_9</vt:lpstr>
      <vt:lpstr>MIP!_2Q_SEX</vt:lpstr>
      <vt:lpstr>MIP!_SEMESTER_1_AVERAGE</vt:lpstr>
      <vt:lpstr>MIP!_SEMESTER_1_COL_1</vt:lpstr>
      <vt:lpstr>MIP!_SEMESTER_1_COL_11</vt:lpstr>
      <vt:lpstr>MIP!_SEMESTER_1_COL_12</vt:lpstr>
      <vt:lpstr>MIP!_SEMESTER_1_COL_3</vt:lpstr>
      <vt:lpstr>MIP!_SEMESTER_1_COL_5</vt:lpstr>
      <vt:lpstr>MIP!_SEMESTER_1_COL_6</vt:lpstr>
      <vt:lpstr>MIP!_SEMESTER_1_COL_7</vt:lpstr>
      <vt:lpstr>MIP!_SEMESTER_1_COL_9</vt:lpstr>
      <vt:lpstr>MIP!_SEMESTER_1_SEX</vt:lpstr>
    </vt:vector>
  </TitlesOfParts>
  <Company>Merekosh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MereKosh</dc:creator>
  <cp:keywords>2 Semester; 1-4</cp:keywords>
  <cp:lastModifiedBy>Merhawit 2</cp:lastModifiedBy>
  <cp:revision>1</cp:revision>
  <cp:lastPrinted>2026-02-06T04:36:24Z</cp:lastPrinted>
  <dcterms:created xsi:type="dcterms:W3CDTF">2013-11-24T23:44:28Z</dcterms:created>
  <dcterms:modified xsi:type="dcterms:W3CDTF">2026-03-01T04:11:11Z</dcterms:modified>
  <cp:version>MereKosh</cp:version>
</cp:coreProperties>
</file>